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تعليم\excel\"/>
    </mc:Choice>
  </mc:AlternateContent>
  <xr:revisionPtr revIDLastSave="0" documentId="13_ncr:1_{AB1B5B19-7531-43AC-862F-D73C0D979D08}" xr6:coauthVersionLast="47" xr6:coauthVersionMax="47" xr10:uidLastSave="{00000000-0000-0000-0000-000000000000}"/>
  <bookViews>
    <workbookView xWindow="-120" yWindow="-120" windowWidth="20730" windowHeight="11160" firstSheet="3" activeTab="6" xr2:uid="{00000000-000D-0000-FFFF-FFFF00000000}"/>
  </bookViews>
  <sheets>
    <sheet name="تليل المبيعات الشهرية" sheetId="6" r:id="rId1"/>
    <sheet name="تحليل المبيعات بالنسبة للمدينة" sheetId="7" r:id="rId2"/>
    <sheet name="تحليل المبيعات بالنسبة للعملاء" sheetId="8" r:id="rId3"/>
    <sheet name="Sheet6" sheetId="10" r:id="rId4"/>
    <sheet name="Sheet7" sheetId="11" r:id="rId5"/>
    <sheet name="Sales_Raw" sheetId="1" r:id="rId6"/>
    <sheet name="Dashboard" sheetId="12" r:id="rId7"/>
    <sheet name="Products" sheetId="2" r:id="rId8"/>
    <sheet name="Customers" sheetId="3" r:id="rId9"/>
    <sheet name="Project_Guide" sheetId="4" r:id="rId10"/>
  </sheets>
  <definedNames>
    <definedName name="_xlnm._FilterDatabase" localSheetId="8" hidden="1">Customers!$A$1:$F$401</definedName>
    <definedName name="_xlnm._FilterDatabase" localSheetId="7" hidden="1">Products!$A$1:$F$21</definedName>
    <definedName name="_xlnm._FilterDatabase" localSheetId="9" hidden="1">Project_Guide!$A$1:$B$9</definedName>
    <definedName name="_xlnm._FilterDatabase" localSheetId="5" hidden="1">Sales_Raw!$A$1:$M$5001</definedName>
    <definedName name="Slicer_Status">#N/A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G4" i="12" l="1"/>
  <c r="U19" i="1"/>
  <c r="E4" i="12"/>
  <c r="C4" i="12"/>
  <c r="A4" i="12"/>
  <c r="U18" i="1"/>
  <c r="U17"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2" i="1"/>
  <c r="R230" i="1"/>
  <c r="R427" i="1"/>
  <c r="R578" i="1"/>
  <c r="R686" i="1"/>
  <c r="R770" i="1"/>
  <c r="R834" i="1"/>
  <c r="R898" i="1"/>
  <c r="R962" i="1"/>
  <c r="R1026" i="1"/>
  <c r="R1090" i="1"/>
  <c r="R1146" i="1"/>
  <c r="R1230" i="1"/>
  <c r="R1274" i="1"/>
  <c r="R1358" i="1"/>
  <c r="R1402" i="1"/>
  <c r="R1486" i="1"/>
  <c r="R1530" i="1"/>
  <c r="R1614" i="1"/>
  <c r="R1658" i="1"/>
  <c r="R1690" i="1"/>
  <c r="R1722" i="1"/>
  <c r="R1742" i="1"/>
  <c r="R1762" i="1"/>
  <c r="R1766" i="1"/>
  <c r="R1786" i="1"/>
  <c r="R1806" i="1"/>
  <c r="R1826" i="1"/>
  <c r="R1830" i="1"/>
  <c r="R1850" i="1"/>
  <c r="R1870" i="1"/>
  <c r="R1890" i="1"/>
  <c r="R1894" i="1"/>
  <c r="R1914" i="1"/>
  <c r="R1934" i="1"/>
  <c r="R1954" i="1"/>
  <c r="R1958" i="1"/>
  <c r="R1978" i="1"/>
  <c r="R1998" i="1"/>
  <c r="R2018" i="1"/>
  <c r="R2022" i="1"/>
  <c r="R2042" i="1"/>
  <c r="R2062" i="1"/>
  <c r="R2082" i="1"/>
  <c r="R2086" i="1"/>
  <c r="R2106" i="1"/>
  <c r="R2126" i="1"/>
  <c r="R2146" i="1"/>
  <c r="R2150" i="1"/>
  <c r="R2182" i="1"/>
  <c r="R2198" i="1"/>
  <c r="R2210" i="1"/>
  <c r="R2226" i="1"/>
  <c r="R2238" i="1"/>
  <c r="R2254" i="1"/>
  <c r="R2318" i="1"/>
  <c r="R2330" i="1"/>
  <c r="R2350" i="1"/>
  <c r="R2362" i="1"/>
  <c r="R2382" i="1"/>
  <c r="R2394" i="1"/>
  <c r="R2414" i="1"/>
  <c r="R2426" i="1"/>
  <c r="R2446" i="1"/>
  <c r="R2458" i="1"/>
  <c r="R2478" i="1"/>
  <c r="R2490" i="1"/>
  <c r="R2510" i="1"/>
  <c r="R2522" i="1"/>
  <c r="R2542" i="1"/>
  <c r="R2554" i="1"/>
  <c r="R2574" i="1"/>
  <c r="R2586" i="1"/>
  <c r="R2606" i="1"/>
  <c r="R2618" i="1"/>
  <c r="R2638" i="1"/>
  <c r="R2650" i="1"/>
  <c r="R2670" i="1"/>
  <c r="R2682" i="1"/>
  <c r="R2702" i="1"/>
  <c r="R2714" i="1"/>
  <c r="R2734" i="1"/>
  <c r="R2746" i="1"/>
  <c r="R2766" i="1"/>
  <c r="R2778" i="1"/>
  <c r="R2798" i="1"/>
  <c r="R2810" i="1"/>
  <c r="R2830" i="1"/>
  <c r="R2842" i="1"/>
  <c r="R2862" i="1"/>
  <c r="R2874" i="1"/>
  <c r="R2894" i="1"/>
  <c r="R2906" i="1"/>
  <c r="R2926" i="1"/>
  <c r="R2938" i="1"/>
  <c r="R2958" i="1"/>
  <c r="R2970" i="1"/>
  <c r="R2990" i="1"/>
  <c r="R3002" i="1"/>
  <c r="R3022" i="1"/>
  <c r="R3034" i="1"/>
  <c r="R3054" i="1"/>
  <c r="R3066" i="1"/>
  <c r="R3086" i="1"/>
  <c r="R3098" i="1"/>
  <c r="R3118" i="1"/>
  <c r="R3130" i="1"/>
  <c r="R3150" i="1"/>
  <c r="R3162" i="1"/>
  <c r="R3182" i="1"/>
  <c r="R3194" i="1"/>
  <c r="R3214" i="1"/>
  <c r="R3226" i="1"/>
  <c r="R3246" i="1"/>
  <c r="R3258" i="1"/>
  <c r="R3278" i="1"/>
  <c r="R3290" i="1"/>
  <c r="R3310" i="1"/>
  <c r="R3322" i="1"/>
  <c r="R3342" i="1"/>
  <c r="R3354" i="1"/>
  <c r="R3374" i="1"/>
  <c r="R3386" i="1"/>
  <c r="R3406" i="1"/>
  <c r="R3418" i="1"/>
  <c r="R3438" i="1"/>
  <c r="R3450" i="1"/>
  <c r="R3470" i="1"/>
  <c r="R3482" i="1"/>
  <c r="R3502" i="1"/>
  <c r="R3514" i="1"/>
  <c r="R3534" i="1"/>
  <c r="R3538" i="1"/>
  <c r="R3550" i="1"/>
  <c r="R3554" i="1"/>
  <c r="R3566" i="1"/>
  <c r="R3570" i="1"/>
  <c r="R3582" i="1"/>
  <c r="R3586" i="1"/>
  <c r="R3598" i="1"/>
  <c r="R3602" i="1"/>
  <c r="R3614" i="1"/>
  <c r="R3618" i="1"/>
  <c r="R3630" i="1"/>
  <c r="R3634" i="1"/>
  <c r="R3646" i="1"/>
  <c r="R3650" i="1"/>
  <c r="R3662" i="1"/>
  <c r="R3666" i="1"/>
  <c r="R3678" i="1"/>
  <c r="R3682" i="1"/>
  <c r="R3694" i="1"/>
  <c r="R3698" i="1"/>
  <c r="R3710" i="1"/>
  <c r="R3714" i="1"/>
  <c r="R3726" i="1"/>
  <c r="R3730" i="1"/>
  <c r="R3742" i="1"/>
  <c r="R3746" i="1"/>
  <c r="R3758" i="1"/>
  <c r="R3762" i="1"/>
  <c r="R3774" i="1"/>
  <c r="R3778" i="1"/>
  <c r="R3790" i="1"/>
  <c r="R3794" i="1"/>
  <c r="R3806" i="1"/>
  <c r="R3810" i="1"/>
  <c r="R3822" i="1"/>
  <c r="R3826" i="1"/>
  <c r="R3838" i="1"/>
  <c r="R3842" i="1"/>
  <c r="R3854" i="1"/>
  <c r="R3858" i="1"/>
  <c r="R3870" i="1"/>
  <c r="R3874" i="1"/>
  <c r="R3886" i="1"/>
  <c r="R3890" i="1"/>
  <c r="R3902" i="1"/>
  <c r="R3906" i="1"/>
  <c r="R3918" i="1"/>
  <c r="R3922" i="1"/>
  <c r="R3934" i="1"/>
  <c r="R3938" i="1"/>
  <c r="R3950" i="1"/>
  <c r="R3954" i="1"/>
  <c r="R3966" i="1"/>
  <c r="R3970" i="1"/>
  <c r="R3982" i="1"/>
  <c r="R3986" i="1"/>
  <c r="R3998" i="1"/>
  <c r="R4002" i="1"/>
  <c r="R4014" i="1"/>
  <c r="R4018" i="1"/>
  <c r="R4030" i="1"/>
  <c r="R4034" i="1"/>
  <c r="R4046" i="1"/>
  <c r="R4050" i="1"/>
  <c r="R4062" i="1"/>
  <c r="R4066" i="1"/>
  <c r="R4078" i="1"/>
  <c r="R4082" i="1"/>
  <c r="R4094" i="1"/>
  <c r="R4098" i="1"/>
  <c r="R4110" i="1"/>
  <c r="R4114" i="1"/>
  <c r="R4126" i="1"/>
  <c r="R4130" i="1"/>
  <c r="R4142" i="1"/>
  <c r="R4146" i="1"/>
  <c r="R4158" i="1"/>
  <c r="R4162" i="1"/>
  <c r="R4174" i="1"/>
  <c r="R4178" i="1"/>
  <c r="R4190" i="1"/>
  <c r="R4194" i="1"/>
  <c r="R4206" i="1"/>
  <c r="R4210" i="1"/>
  <c r="R4222" i="1"/>
  <c r="R4226" i="1"/>
  <c r="R4238" i="1"/>
  <c r="R4242" i="1"/>
  <c r="R4254" i="1"/>
  <c r="R4258" i="1"/>
  <c r="R4270" i="1"/>
  <c r="R4274" i="1"/>
  <c r="R4286" i="1"/>
  <c r="R4290" i="1"/>
  <c r="R4302" i="1"/>
  <c r="R4306" i="1"/>
  <c r="Q3" i="1"/>
  <c r="R3" i="1" s="1"/>
  <c r="Q4" i="1"/>
  <c r="R4" i="1" s="1"/>
  <c r="Q5" i="1"/>
  <c r="R5" i="1" s="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R55" i="1" s="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R82" i="1" s="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R129" i="1" s="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R183" i="1" s="1"/>
  <c r="Q184" i="1"/>
  <c r="R184" i="1" s="1"/>
  <c r="Q185" i="1"/>
  <c r="R185" i="1" s="1"/>
  <c r="Q186" i="1"/>
  <c r="R186" i="1" s="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R225" i="1" s="1"/>
  <c r="Q226" i="1"/>
  <c r="R226" i="1" s="1"/>
  <c r="Q227" i="1"/>
  <c r="R227" i="1" s="1"/>
  <c r="Q228" i="1"/>
  <c r="R228" i="1" s="1"/>
  <c r="Q229" i="1"/>
  <c r="R229" i="1" s="1"/>
  <c r="Q230" i="1"/>
  <c r="Q231" i="1"/>
  <c r="R231" i="1" s="1"/>
  <c r="Q232" i="1"/>
  <c r="R232" i="1" s="1"/>
  <c r="Q233" i="1"/>
  <c r="R233" i="1" s="1"/>
  <c r="Q234" i="1"/>
  <c r="R234" i="1" s="1"/>
  <c r="Q235" i="1"/>
  <c r="R235" i="1" s="1"/>
  <c r="Q236" i="1"/>
  <c r="R236" i="1" s="1"/>
  <c r="Q237" i="1"/>
  <c r="R237" i="1" s="1"/>
  <c r="Q238" i="1"/>
  <c r="R238" i="1" s="1"/>
  <c r="Q239" i="1"/>
  <c r="R239" i="1" s="1"/>
  <c r="Q240" i="1"/>
  <c r="R240" i="1" s="1"/>
  <c r="Q241" i="1"/>
  <c r="R241" i="1" s="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R325" i="1" s="1"/>
  <c r="Q326" i="1"/>
  <c r="R326" i="1" s="1"/>
  <c r="Q327" i="1"/>
  <c r="R327" i="1" s="1"/>
  <c r="Q328" i="1"/>
  <c r="R328" i="1" s="1"/>
  <c r="Q329" i="1"/>
  <c r="R329" i="1" s="1"/>
  <c r="Q330" i="1"/>
  <c r="R330" i="1" s="1"/>
  <c r="Q331" i="1"/>
  <c r="R331" i="1" s="1"/>
  <c r="Q332" i="1"/>
  <c r="R332" i="1" s="1"/>
  <c r="Q333" i="1"/>
  <c r="R333" i="1" s="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R477" i="1" s="1"/>
  <c r="Q478" i="1"/>
  <c r="R478" i="1" s="1"/>
  <c r="Q479" i="1"/>
  <c r="R479" i="1" s="1"/>
  <c r="Q480" i="1"/>
  <c r="R480" i="1" s="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R523" i="1" s="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Q579" i="1"/>
  <c r="R579" i="1" s="1"/>
  <c r="Q580" i="1"/>
  <c r="R580" i="1" s="1"/>
  <c r="Q581" i="1"/>
  <c r="R581" i="1" s="1"/>
  <c r="Q582" i="1"/>
  <c r="R582" i="1" s="1"/>
  <c r="Q583" i="1"/>
  <c r="R583" i="1" s="1"/>
  <c r="Q584" i="1"/>
  <c r="R584" i="1" s="1"/>
  <c r="Q585" i="1"/>
  <c r="R585" i="1" s="1"/>
  <c r="Q586" i="1"/>
  <c r="R586" i="1" s="1"/>
  <c r="Q587" i="1"/>
  <c r="R587" i="1" s="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R633" i="1" s="1"/>
  <c r="Q634" i="1"/>
  <c r="R634" i="1" s="1"/>
  <c r="Q635" i="1"/>
  <c r="R635" i="1" s="1"/>
  <c r="Q636" i="1"/>
  <c r="R636" i="1" s="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R648" i="1" s="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Q687" i="1"/>
  <c r="R687" i="1" s="1"/>
  <c r="Q688" i="1"/>
  <c r="R688" i="1" s="1"/>
  <c r="Q689" i="1"/>
  <c r="R689" i="1" s="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R741" i="1" s="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R848" i="1" s="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R930" i="1" s="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R944" i="1" s="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Q1091" i="1"/>
  <c r="R1091" i="1" s="1"/>
  <c r="Q1092" i="1"/>
  <c r="R1092" i="1" s="1"/>
  <c r="Q1093" i="1"/>
  <c r="R1093" i="1" s="1"/>
  <c r="Q1094" i="1"/>
  <c r="R1094" i="1" s="1"/>
  <c r="Q1095" i="1"/>
  <c r="R1095" i="1" s="1"/>
  <c r="Q1096" i="1"/>
  <c r="R1096" i="1" s="1"/>
  <c r="Q1097" i="1"/>
  <c r="R1097" i="1" s="1"/>
  <c r="Q1098" i="1"/>
  <c r="R1098" i="1" s="1"/>
  <c r="Q1099" i="1"/>
  <c r="R1099" i="1" s="1"/>
  <c r="Q1100" i="1"/>
  <c r="R1100" i="1" s="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R1242" i="1" s="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R1255" i="1" s="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R1319" i="1" s="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R1383" i="1" s="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Q1403" i="1"/>
  <c r="R1403" i="1" s="1"/>
  <c r="Q1404" i="1"/>
  <c r="R1404" i="1" s="1"/>
  <c r="Q1405" i="1"/>
  <c r="R1405" i="1" s="1"/>
  <c r="Q1406" i="1"/>
  <c r="R1406" i="1" s="1"/>
  <c r="Q1407" i="1"/>
  <c r="R1407" i="1" s="1"/>
  <c r="Q1408" i="1"/>
  <c r="R1408" i="1" s="1"/>
  <c r="Q1409" i="1"/>
  <c r="R1409" i="1" s="1"/>
  <c r="Q1410" i="1"/>
  <c r="R1410" i="1" s="1"/>
  <c r="Q1411" i="1"/>
  <c r="R1411" i="1" s="1"/>
  <c r="Q1412" i="1"/>
  <c r="R1412" i="1" s="1"/>
  <c r="Q1413" i="1"/>
  <c r="R1413" i="1" s="1"/>
  <c r="Q1414" i="1"/>
  <c r="R1414" i="1" s="1"/>
  <c r="Q1415" i="1"/>
  <c r="R1415" i="1" s="1"/>
  <c r="Q1416" i="1"/>
  <c r="R1416" i="1" s="1"/>
  <c r="Q1417" i="1"/>
  <c r="R1417" i="1" s="1"/>
  <c r="Q1418" i="1"/>
  <c r="R1418" i="1" s="1"/>
  <c r="Q1419" i="1"/>
  <c r="R1419" i="1" s="1"/>
  <c r="Q1420" i="1"/>
  <c r="R1420" i="1" s="1"/>
  <c r="Q1421" i="1"/>
  <c r="R1421" i="1" s="1"/>
  <c r="Q1422" i="1"/>
  <c r="R1422" i="1" s="1"/>
  <c r="Q1423" i="1"/>
  <c r="R1423" i="1" s="1"/>
  <c r="Q1424" i="1"/>
  <c r="R1424" i="1" s="1"/>
  <c r="Q1425" i="1"/>
  <c r="R1425" i="1" s="1"/>
  <c r="Q1426" i="1"/>
  <c r="R1426" i="1" s="1"/>
  <c r="Q1427" i="1"/>
  <c r="R1427" i="1" s="1"/>
  <c r="Q1428" i="1"/>
  <c r="R1428" i="1" s="1"/>
  <c r="Q1429" i="1"/>
  <c r="R1429" i="1" s="1"/>
  <c r="Q1430" i="1"/>
  <c r="R1430" i="1" s="1"/>
  <c r="Q1431" i="1"/>
  <c r="R1431" i="1" s="1"/>
  <c r="Q1432" i="1"/>
  <c r="R1432" i="1" s="1"/>
  <c r="Q1433" i="1"/>
  <c r="R1433" i="1" s="1"/>
  <c r="Q1434" i="1"/>
  <c r="R1434" i="1" s="1"/>
  <c r="Q1435" i="1"/>
  <c r="R1435" i="1" s="1"/>
  <c r="Q1436" i="1"/>
  <c r="R1436" i="1" s="1"/>
  <c r="Q1437" i="1"/>
  <c r="R1437" i="1" s="1"/>
  <c r="Q1438" i="1"/>
  <c r="R1438" i="1" s="1"/>
  <c r="Q1439" i="1"/>
  <c r="R1439" i="1" s="1"/>
  <c r="Q1440" i="1"/>
  <c r="R1440" i="1" s="1"/>
  <c r="Q1441" i="1"/>
  <c r="R1441" i="1" s="1"/>
  <c r="Q1442" i="1"/>
  <c r="R1442" i="1" s="1"/>
  <c r="Q1443" i="1"/>
  <c r="R1443" i="1" s="1"/>
  <c r="Q1444" i="1"/>
  <c r="R1444" i="1" s="1"/>
  <c r="Q1445" i="1"/>
  <c r="R1445" i="1" s="1"/>
  <c r="Q1446" i="1"/>
  <c r="R1446" i="1" s="1"/>
  <c r="Q1447" i="1"/>
  <c r="R1447" i="1" s="1"/>
  <c r="Q1448" i="1"/>
  <c r="R1448" i="1" s="1"/>
  <c r="Q1449" i="1"/>
  <c r="R1449" i="1" s="1"/>
  <c r="Q1450" i="1"/>
  <c r="R1450" i="1" s="1"/>
  <c r="Q1451" i="1"/>
  <c r="R1451" i="1" s="1"/>
  <c r="Q1452" i="1"/>
  <c r="R1452" i="1" s="1"/>
  <c r="Q1453" i="1"/>
  <c r="R1453" i="1" s="1"/>
  <c r="Q1454" i="1"/>
  <c r="R1454" i="1" s="1"/>
  <c r="Q1455" i="1"/>
  <c r="R1455" i="1" s="1"/>
  <c r="Q1456" i="1"/>
  <c r="R1456" i="1" s="1"/>
  <c r="Q1457" i="1"/>
  <c r="R1457" i="1" s="1"/>
  <c r="Q1458" i="1"/>
  <c r="R1458" i="1" s="1"/>
  <c r="Q1459" i="1"/>
  <c r="R1459" i="1" s="1"/>
  <c r="Q1460" i="1"/>
  <c r="R1460" i="1" s="1"/>
  <c r="Q1461" i="1"/>
  <c r="R1461" i="1" s="1"/>
  <c r="Q1462" i="1"/>
  <c r="R1462" i="1" s="1"/>
  <c r="Q1463" i="1"/>
  <c r="R1463" i="1" s="1"/>
  <c r="Q1464" i="1"/>
  <c r="R1464" i="1" s="1"/>
  <c r="Q1465" i="1"/>
  <c r="R1465" i="1" s="1"/>
  <c r="Q1466" i="1"/>
  <c r="R1466" i="1" s="1"/>
  <c r="Q1467" i="1"/>
  <c r="R1467" i="1" s="1"/>
  <c r="Q1468" i="1"/>
  <c r="R1468" i="1" s="1"/>
  <c r="Q1469" i="1"/>
  <c r="R1469" i="1" s="1"/>
  <c r="Q1470" i="1"/>
  <c r="R1470" i="1" s="1"/>
  <c r="Q1471" i="1"/>
  <c r="R1471" i="1" s="1"/>
  <c r="Q1472" i="1"/>
  <c r="R1472" i="1" s="1"/>
  <c r="Q1473" i="1"/>
  <c r="R1473" i="1" s="1"/>
  <c r="Q1474" i="1"/>
  <c r="R1474" i="1" s="1"/>
  <c r="Q1475" i="1"/>
  <c r="R1475" i="1" s="1"/>
  <c r="Q1476" i="1"/>
  <c r="R1476" i="1" s="1"/>
  <c r="Q1477" i="1"/>
  <c r="R1477" i="1" s="1"/>
  <c r="Q1478" i="1"/>
  <c r="R1478" i="1" s="1"/>
  <c r="Q1479" i="1"/>
  <c r="R1479" i="1" s="1"/>
  <c r="Q1480" i="1"/>
  <c r="R1480" i="1" s="1"/>
  <c r="Q1481" i="1"/>
  <c r="R1481" i="1" s="1"/>
  <c r="Q1482" i="1"/>
  <c r="R1482" i="1" s="1"/>
  <c r="Q1483" i="1"/>
  <c r="R1483" i="1" s="1"/>
  <c r="Q1484" i="1"/>
  <c r="R1484" i="1" s="1"/>
  <c r="Q1485" i="1"/>
  <c r="R1485" i="1" s="1"/>
  <c r="Q1486" i="1"/>
  <c r="Q1487" i="1"/>
  <c r="R1487" i="1" s="1"/>
  <c r="Q1488" i="1"/>
  <c r="R1488" i="1" s="1"/>
  <c r="Q1489" i="1"/>
  <c r="R1489" i="1" s="1"/>
  <c r="Q1490" i="1"/>
  <c r="R1490" i="1" s="1"/>
  <c r="Q1491" i="1"/>
  <c r="R1491" i="1" s="1"/>
  <c r="Q1492" i="1"/>
  <c r="R1492" i="1" s="1"/>
  <c r="Q1493" i="1"/>
  <c r="R1493" i="1" s="1"/>
  <c r="Q1494" i="1"/>
  <c r="R1494" i="1" s="1"/>
  <c r="Q1495" i="1"/>
  <c r="R1495" i="1" s="1"/>
  <c r="Q1496" i="1"/>
  <c r="R1496" i="1" s="1"/>
  <c r="Q1497" i="1"/>
  <c r="R1497" i="1" s="1"/>
  <c r="Q1498" i="1"/>
  <c r="R1498" i="1" s="1"/>
  <c r="Q1499" i="1"/>
  <c r="R1499" i="1" s="1"/>
  <c r="Q1500" i="1"/>
  <c r="R1500" i="1" s="1"/>
  <c r="Q1501" i="1"/>
  <c r="R1501" i="1" s="1"/>
  <c r="Q1502" i="1"/>
  <c r="R1502" i="1" s="1"/>
  <c r="Q1503" i="1"/>
  <c r="R1503" i="1" s="1"/>
  <c r="Q1504" i="1"/>
  <c r="R1504" i="1" s="1"/>
  <c r="Q1505" i="1"/>
  <c r="R1505" i="1" s="1"/>
  <c r="Q1506" i="1"/>
  <c r="R1506" i="1" s="1"/>
  <c r="Q1507" i="1"/>
  <c r="R1507" i="1" s="1"/>
  <c r="Q1508" i="1"/>
  <c r="R1508" i="1" s="1"/>
  <c r="Q1509" i="1"/>
  <c r="R1509" i="1" s="1"/>
  <c r="Q1510" i="1"/>
  <c r="R1510" i="1" s="1"/>
  <c r="Q1511" i="1"/>
  <c r="R1511" i="1" s="1"/>
  <c r="Q1512" i="1"/>
  <c r="R1512" i="1" s="1"/>
  <c r="Q1513" i="1"/>
  <c r="R1513" i="1" s="1"/>
  <c r="Q1514" i="1"/>
  <c r="R1514" i="1" s="1"/>
  <c r="Q1515" i="1"/>
  <c r="R1515" i="1" s="1"/>
  <c r="Q1516" i="1"/>
  <c r="R1516" i="1" s="1"/>
  <c r="Q1517" i="1"/>
  <c r="R1517" i="1" s="1"/>
  <c r="Q1518" i="1"/>
  <c r="R1518" i="1" s="1"/>
  <c r="Q1519" i="1"/>
  <c r="R1519" i="1" s="1"/>
  <c r="Q1520" i="1"/>
  <c r="R1520" i="1" s="1"/>
  <c r="Q1521" i="1"/>
  <c r="R1521" i="1" s="1"/>
  <c r="Q1522" i="1"/>
  <c r="R1522" i="1" s="1"/>
  <c r="Q1523" i="1"/>
  <c r="R1523" i="1" s="1"/>
  <c r="Q1524" i="1"/>
  <c r="R1524" i="1" s="1"/>
  <c r="Q1525" i="1"/>
  <c r="R1525" i="1" s="1"/>
  <c r="Q1526" i="1"/>
  <c r="R1526" i="1" s="1"/>
  <c r="Q1527" i="1"/>
  <c r="R1527" i="1" s="1"/>
  <c r="Q1528" i="1"/>
  <c r="R1528" i="1" s="1"/>
  <c r="Q1529" i="1"/>
  <c r="R1529" i="1" s="1"/>
  <c r="Q1530" i="1"/>
  <c r="Q1531" i="1"/>
  <c r="R1531" i="1" s="1"/>
  <c r="Q1532" i="1"/>
  <c r="R1532" i="1" s="1"/>
  <c r="Q1533" i="1"/>
  <c r="R1533" i="1" s="1"/>
  <c r="Q1534" i="1"/>
  <c r="R1534" i="1" s="1"/>
  <c r="Q1535" i="1"/>
  <c r="R1535" i="1" s="1"/>
  <c r="Q1536" i="1"/>
  <c r="R1536" i="1" s="1"/>
  <c r="Q1537" i="1"/>
  <c r="R1537" i="1" s="1"/>
  <c r="Q1538" i="1"/>
  <c r="R1538" i="1" s="1"/>
  <c r="Q1539" i="1"/>
  <c r="R1539" i="1" s="1"/>
  <c r="Q1540" i="1"/>
  <c r="R1540" i="1" s="1"/>
  <c r="Q1541" i="1"/>
  <c r="R1541" i="1" s="1"/>
  <c r="Q1542" i="1"/>
  <c r="R1542" i="1" s="1"/>
  <c r="Q1543" i="1"/>
  <c r="R1543" i="1" s="1"/>
  <c r="Q1544" i="1"/>
  <c r="R1544" i="1" s="1"/>
  <c r="Q1545" i="1"/>
  <c r="R1545" i="1" s="1"/>
  <c r="Q1546" i="1"/>
  <c r="R1546" i="1" s="1"/>
  <c r="Q1547" i="1"/>
  <c r="R1547" i="1" s="1"/>
  <c r="Q1548" i="1"/>
  <c r="R1548" i="1" s="1"/>
  <c r="Q1549" i="1"/>
  <c r="R1549" i="1" s="1"/>
  <c r="Q1550" i="1"/>
  <c r="R1550" i="1" s="1"/>
  <c r="Q1551" i="1"/>
  <c r="R1551" i="1" s="1"/>
  <c r="Q1552" i="1"/>
  <c r="R1552" i="1" s="1"/>
  <c r="Q1553" i="1"/>
  <c r="R1553" i="1" s="1"/>
  <c r="Q1554" i="1"/>
  <c r="R1554" i="1" s="1"/>
  <c r="Q1555" i="1"/>
  <c r="R1555" i="1" s="1"/>
  <c r="Q1556" i="1"/>
  <c r="R1556" i="1" s="1"/>
  <c r="Q1557" i="1"/>
  <c r="R1557" i="1" s="1"/>
  <c r="Q1558" i="1"/>
  <c r="R1558" i="1" s="1"/>
  <c r="Q1559" i="1"/>
  <c r="R1559" i="1" s="1"/>
  <c r="Q1560" i="1"/>
  <c r="R1560" i="1" s="1"/>
  <c r="Q1561" i="1"/>
  <c r="R1561" i="1" s="1"/>
  <c r="Q1562" i="1"/>
  <c r="R1562" i="1" s="1"/>
  <c r="Q1563" i="1"/>
  <c r="R1563" i="1" s="1"/>
  <c r="Q1564" i="1"/>
  <c r="R1564" i="1" s="1"/>
  <c r="Q1565" i="1"/>
  <c r="R1565" i="1" s="1"/>
  <c r="Q1566" i="1"/>
  <c r="R1566" i="1" s="1"/>
  <c r="Q1567" i="1"/>
  <c r="R1567" i="1" s="1"/>
  <c r="Q1568" i="1"/>
  <c r="R1568" i="1" s="1"/>
  <c r="Q1569" i="1"/>
  <c r="R1569" i="1" s="1"/>
  <c r="Q1570" i="1"/>
  <c r="R1570" i="1" s="1"/>
  <c r="Q1571" i="1"/>
  <c r="R1571" i="1" s="1"/>
  <c r="Q1572" i="1"/>
  <c r="R1572" i="1" s="1"/>
  <c r="Q1573" i="1"/>
  <c r="R1573" i="1" s="1"/>
  <c r="Q1574" i="1"/>
  <c r="R1574" i="1" s="1"/>
  <c r="Q1575" i="1"/>
  <c r="R1575" i="1" s="1"/>
  <c r="Q1576" i="1"/>
  <c r="R1576" i="1" s="1"/>
  <c r="Q1577" i="1"/>
  <c r="R1577" i="1" s="1"/>
  <c r="Q1578" i="1"/>
  <c r="R1578" i="1" s="1"/>
  <c r="Q1579" i="1"/>
  <c r="R1579" i="1" s="1"/>
  <c r="Q1580" i="1"/>
  <c r="R1580" i="1" s="1"/>
  <c r="Q1581" i="1"/>
  <c r="R1581" i="1" s="1"/>
  <c r="Q1582" i="1"/>
  <c r="R1582" i="1" s="1"/>
  <c r="Q1583" i="1"/>
  <c r="R1583" i="1" s="1"/>
  <c r="Q1584" i="1"/>
  <c r="R1584" i="1" s="1"/>
  <c r="Q1585" i="1"/>
  <c r="R1585" i="1" s="1"/>
  <c r="Q1586" i="1"/>
  <c r="R1586" i="1" s="1"/>
  <c r="Q1587" i="1"/>
  <c r="R1587" i="1" s="1"/>
  <c r="Q1588" i="1"/>
  <c r="R1588" i="1" s="1"/>
  <c r="Q1589" i="1"/>
  <c r="R1589" i="1" s="1"/>
  <c r="Q1590" i="1"/>
  <c r="R1590" i="1" s="1"/>
  <c r="Q1591" i="1"/>
  <c r="R1591" i="1" s="1"/>
  <c r="Q1592" i="1"/>
  <c r="R1592" i="1" s="1"/>
  <c r="Q1593" i="1"/>
  <c r="R1593" i="1" s="1"/>
  <c r="Q1594" i="1"/>
  <c r="R1594" i="1" s="1"/>
  <c r="Q1595" i="1"/>
  <c r="R1595" i="1" s="1"/>
  <c r="Q1596" i="1"/>
  <c r="R1596" i="1" s="1"/>
  <c r="Q1597" i="1"/>
  <c r="R1597" i="1" s="1"/>
  <c r="Q1598" i="1"/>
  <c r="R1598" i="1" s="1"/>
  <c r="Q1599" i="1"/>
  <c r="R1599" i="1" s="1"/>
  <c r="Q1600" i="1"/>
  <c r="R1600" i="1" s="1"/>
  <c r="Q1601" i="1"/>
  <c r="R1601" i="1" s="1"/>
  <c r="Q1602" i="1"/>
  <c r="R1602" i="1" s="1"/>
  <c r="Q1603" i="1"/>
  <c r="R1603" i="1" s="1"/>
  <c r="Q1604" i="1"/>
  <c r="R1604" i="1" s="1"/>
  <c r="Q1605" i="1"/>
  <c r="R1605" i="1" s="1"/>
  <c r="Q1606" i="1"/>
  <c r="R1606" i="1" s="1"/>
  <c r="Q1607" i="1"/>
  <c r="R1607" i="1" s="1"/>
  <c r="Q1608" i="1"/>
  <c r="R1608" i="1" s="1"/>
  <c r="Q1609" i="1"/>
  <c r="R1609" i="1" s="1"/>
  <c r="Q1610" i="1"/>
  <c r="R1610" i="1" s="1"/>
  <c r="Q1611" i="1"/>
  <c r="R1611" i="1" s="1"/>
  <c r="Q1612" i="1"/>
  <c r="R1612" i="1" s="1"/>
  <c r="Q1613" i="1"/>
  <c r="R1613" i="1" s="1"/>
  <c r="Q1614" i="1"/>
  <c r="Q1615" i="1"/>
  <c r="R1615" i="1" s="1"/>
  <c r="Q1616" i="1"/>
  <c r="R1616" i="1" s="1"/>
  <c r="Q1617" i="1"/>
  <c r="R1617" i="1" s="1"/>
  <c r="Q1618" i="1"/>
  <c r="R1618" i="1" s="1"/>
  <c r="Q1619" i="1"/>
  <c r="R1619" i="1" s="1"/>
  <c r="Q1620" i="1"/>
  <c r="R1620" i="1" s="1"/>
  <c r="Q1621" i="1"/>
  <c r="R1621" i="1" s="1"/>
  <c r="Q1622" i="1"/>
  <c r="R1622" i="1" s="1"/>
  <c r="Q1623" i="1"/>
  <c r="R1623" i="1" s="1"/>
  <c r="Q1624" i="1"/>
  <c r="R1624" i="1" s="1"/>
  <c r="Q1625" i="1"/>
  <c r="R1625" i="1" s="1"/>
  <c r="Q1626" i="1"/>
  <c r="R1626" i="1" s="1"/>
  <c r="Q1627" i="1"/>
  <c r="R1627" i="1" s="1"/>
  <c r="Q1628" i="1"/>
  <c r="R1628" i="1" s="1"/>
  <c r="Q1629" i="1"/>
  <c r="R1629" i="1" s="1"/>
  <c r="Q1630" i="1"/>
  <c r="R1630" i="1" s="1"/>
  <c r="Q1631" i="1"/>
  <c r="R1631" i="1" s="1"/>
  <c r="Q1632" i="1"/>
  <c r="R1632" i="1" s="1"/>
  <c r="Q1633" i="1"/>
  <c r="R1633" i="1" s="1"/>
  <c r="Q1634" i="1"/>
  <c r="R1634" i="1" s="1"/>
  <c r="Q1635" i="1"/>
  <c r="R1635" i="1" s="1"/>
  <c r="Q1636" i="1"/>
  <c r="R1636" i="1" s="1"/>
  <c r="Q1637" i="1"/>
  <c r="R1637" i="1" s="1"/>
  <c r="Q1638" i="1"/>
  <c r="R1638" i="1" s="1"/>
  <c r="Q1639" i="1"/>
  <c r="R1639" i="1" s="1"/>
  <c r="Q1640" i="1"/>
  <c r="R1640" i="1" s="1"/>
  <c r="Q1641" i="1"/>
  <c r="R1641" i="1" s="1"/>
  <c r="Q1642" i="1"/>
  <c r="R1642" i="1" s="1"/>
  <c r="Q1643" i="1"/>
  <c r="R1643" i="1" s="1"/>
  <c r="Q1644" i="1"/>
  <c r="R1644" i="1" s="1"/>
  <c r="Q1645" i="1"/>
  <c r="R1645" i="1" s="1"/>
  <c r="Q1646" i="1"/>
  <c r="R1646" i="1" s="1"/>
  <c r="Q1647" i="1"/>
  <c r="R1647" i="1" s="1"/>
  <c r="Q1648" i="1"/>
  <c r="R1648" i="1" s="1"/>
  <c r="Q1649" i="1"/>
  <c r="R1649" i="1" s="1"/>
  <c r="Q1650" i="1"/>
  <c r="R1650" i="1" s="1"/>
  <c r="Q1651" i="1"/>
  <c r="R1651" i="1" s="1"/>
  <c r="Q1652" i="1"/>
  <c r="R1652" i="1" s="1"/>
  <c r="Q1653" i="1"/>
  <c r="R1653" i="1" s="1"/>
  <c r="Q1654" i="1"/>
  <c r="R1654" i="1" s="1"/>
  <c r="Q1655" i="1"/>
  <c r="R1655" i="1" s="1"/>
  <c r="Q1656" i="1"/>
  <c r="R1656" i="1" s="1"/>
  <c r="Q1657" i="1"/>
  <c r="R1657" i="1" s="1"/>
  <c r="Q1658" i="1"/>
  <c r="Q1659" i="1"/>
  <c r="R1659" i="1" s="1"/>
  <c r="Q1660" i="1"/>
  <c r="R1660" i="1" s="1"/>
  <c r="Q1661" i="1"/>
  <c r="R1661" i="1" s="1"/>
  <c r="Q1662" i="1"/>
  <c r="R1662" i="1" s="1"/>
  <c r="Q1663" i="1"/>
  <c r="R1663" i="1" s="1"/>
  <c r="Q1664" i="1"/>
  <c r="R1664" i="1" s="1"/>
  <c r="Q1665" i="1"/>
  <c r="R1665" i="1" s="1"/>
  <c r="Q1666" i="1"/>
  <c r="R1666" i="1" s="1"/>
  <c r="Q1667" i="1"/>
  <c r="R1667" i="1" s="1"/>
  <c r="Q1668" i="1"/>
  <c r="R1668" i="1" s="1"/>
  <c r="Q1669" i="1"/>
  <c r="R1669" i="1" s="1"/>
  <c r="Q1670" i="1"/>
  <c r="R1670" i="1" s="1"/>
  <c r="Q1671" i="1"/>
  <c r="R1671" i="1" s="1"/>
  <c r="Q1672" i="1"/>
  <c r="R1672" i="1" s="1"/>
  <c r="Q1673" i="1"/>
  <c r="R1673" i="1" s="1"/>
  <c r="Q1674" i="1"/>
  <c r="R1674" i="1" s="1"/>
  <c r="Q1675" i="1"/>
  <c r="R1675" i="1" s="1"/>
  <c r="Q1676" i="1"/>
  <c r="R1676" i="1" s="1"/>
  <c r="Q1677" i="1"/>
  <c r="R1677" i="1" s="1"/>
  <c r="Q1678" i="1"/>
  <c r="R1678" i="1" s="1"/>
  <c r="Q1679" i="1"/>
  <c r="R1679" i="1" s="1"/>
  <c r="Q1680" i="1"/>
  <c r="R1680" i="1" s="1"/>
  <c r="Q1681" i="1"/>
  <c r="R1681" i="1" s="1"/>
  <c r="Q1682" i="1"/>
  <c r="R1682" i="1" s="1"/>
  <c r="Q1683" i="1"/>
  <c r="R1683" i="1" s="1"/>
  <c r="Q1684" i="1"/>
  <c r="R1684" i="1" s="1"/>
  <c r="Q1685" i="1"/>
  <c r="R1685" i="1" s="1"/>
  <c r="Q1686" i="1"/>
  <c r="R1686" i="1" s="1"/>
  <c r="Q1687" i="1"/>
  <c r="R1687" i="1" s="1"/>
  <c r="Q1688" i="1"/>
  <c r="R1688" i="1" s="1"/>
  <c r="Q1689" i="1"/>
  <c r="R1689" i="1" s="1"/>
  <c r="Q1690" i="1"/>
  <c r="Q1691" i="1"/>
  <c r="R1691" i="1" s="1"/>
  <c r="Q1692" i="1"/>
  <c r="R1692" i="1" s="1"/>
  <c r="Q1693" i="1"/>
  <c r="R1693" i="1" s="1"/>
  <c r="Q1694" i="1"/>
  <c r="R1694" i="1" s="1"/>
  <c r="Q1695" i="1"/>
  <c r="R1695" i="1" s="1"/>
  <c r="Q1696" i="1"/>
  <c r="R1696" i="1" s="1"/>
  <c r="Q1697" i="1"/>
  <c r="R1697" i="1" s="1"/>
  <c r="Q1698" i="1"/>
  <c r="R1698" i="1" s="1"/>
  <c r="Q1699" i="1"/>
  <c r="R1699" i="1" s="1"/>
  <c r="Q1700" i="1"/>
  <c r="R1700" i="1" s="1"/>
  <c r="Q1701" i="1"/>
  <c r="R1701" i="1" s="1"/>
  <c r="Q1702" i="1"/>
  <c r="R1702" i="1" s="1"/>
  <c r="Q1703" i="1"/>
  <c r="R1703" i="1" s="1"/>
  <c r="Q1704" i="1"/>
  <c r="R1704" i="1" s="1"/>
  <c r="Q1705" i="1"/>
  <c r="R1705" i="1" s="1"/>
  <c r="Q1706" i="1"/>
  <c r="R1706" i="1" s="1"/>
  <c r="Q1707" i="1"/>
  <c r="R1707" i="1" s="1"/>
  <c r="Q1708" i="1"/>
  <c r="R1708" i="1" s="1"/>
  <c r="Q1709" i="1"/>
  <c r="R1709" i="1" s="1"/>
  <c r="Q1710" i="1"/>
  <c r="R1710" i="1" s="1"/>
  <c r="Q1711" i="1"/>
  <c r="R1711" i="1" s="1"/>
  <c r="Q1712" i="1"/>
  <c r="R1712" i="1" s="1"/>
  <c r="Q1713" i="1"/>
  <c r="R1713" i="1" s="1"/>
  <c r="Q1714" i="1"/>
  <c r="R1714" i="1" s="1"/>
  <c r="Q1715" i="1"/>
  <c r="R1715" i="1" s="1"/>
  <c r="Q1716" i="1"/>
  <c r="R1716" i="1" s="1"/>
  <c r="Q1717" i="1"/>
  <c r="R1717" i="1" s="1"/>
  <c r="Q1718" i="1"/>
  <c r="R1718" i="1" s="1"/>
  <c r="Q1719" i="1"/>
  <c r="R1719" i="1" s="1"/>
  <c r="Q1720" i="1"/>
  <c r="R1720" i="1" s="1"/>
  <c r="Q1721" i="1"/>
  <c r="R1721" i="1" s="1"/>
  <c r="Q1722" i="1"/>
  <c r="Q1723" i="1"/>
  <c r="R1723" i="1" s="1"/>
  <c r="Q1724" i="1"/>
  <c r="R1724" i="1" s="1"/>
  <c r="Q1725" i="1"/>
  <c r="R1725" i="1" s="1"/>
  <c r="Q1726" i="1"/>
  <c r="R1726" i="1" s="1"/>
  <c r="Q1727" i="1"/>
  <c r="R1727" i="1" s="1"/>
  <c r="Q1728" i="1"/>
  <c r="R1728" i="1" s="1"/>
  <c r="Q1729" i="1"/>
  <c r="R1729" i="1" s="1"/>
  <c r="Q1730" i="1"/>
  <c r="R1730" i="1" s="1"/>
  <c r="Q1731" i="1"/>
  <c r="R1731" i="1" s="1"/>
  <c r="Q1732" i="1"/>
  <c r="R1732" i="1" s="1"/>
  <c r="Q1733" i="1"/>
  <c r="R1733" i="1" s="1"/>
  <c r="Q1734" i="1"/>
  <c r="R1734" i="1" s="1"/>
  <c r="Q1735" i="1"/>
  <c r="R1735" i="1" s="1"/>
  <c r="Q1736" i="1"/>
  <c r="R1736" i="1" s="1"/>
  <c r="Q1737" i="1"/>
  <c r="R1737" i="1" s="1"/>
  <c r="Q1738" i="1"/>
  <c r="R1738" i="1" s="1"/>
  <c r="Q1739" i="1"/>
  <c r="R1739" i="1" s="1"/>
  <c r="Q1740" i="1"/>
  <c r="R1740" i="1" s="1"/>
  <c r="Q1741" i="1"/>
  <c r="R1741" i="1" s="1"/>
  <c r="Q1742" i="1"/>
  <c r="Q1743" i="1"/>
  <c r="R1743" i="1" s="1"/>
  <c r="Q1744" i="1"/>
  <c r="R1744" i="1" s="1"/>
  <c r="Q1745" i="1"/>
  <c r="R1745" i="1" s="1"/>
  <c r="Q1746" i="1"/>
  <c r="R1746" i="1" s="1"/>
  <c r="Q1747" i="1"/>
  <c r="R1747" i="1" s="1"/>
  <c r="Q1748" i="1"/>
  <c r="R1748" i="1" s="1"/>
  <c r="Q1749" i="1"/>
  <c r="R1749" i="1" s="1"/>
  <c r="Q1750" i="1"/>
  <c r="R1750" i="1" s="1"/>
  <c r="Q1751" i="1"/>
  <c r="R1751" i="1" s="1"/>
  <c r="Q1752" i="1"/>
  <c r="R1752" i="1" s="1"/>
  <c r="Q1753" i="1"/>
  <c r="R1753" i="1" s="1"/>
  <c r="Q1754" i="1"/>
  <c r="R1754" i="1" s="1"/>
  <c r="Q1755" i="1"/>
  <c r="R1755" i="1" s="1"/>
  <c r="Q1756" i="1"/>
  <c r="R1756" i="1" s="1"/>
  <c r="Q1757" i="1"/>
  <c r="R1757" i="1" s="1"/>
  <c r="Q1758" i="1"/>
  <c r="R1758" i="1" s="1"/>
  <c r="Q1759" i="1"/>
  <c r="R1759" i="1" s="1"/>
  <c r="Q1760" i="1"/>
  <c r="R1760" i="1" s="1"/>
  <c r="Q1761" i="1"/>
  <c r="R1761" i="1" s="1"/>
  <c r="Q1762" i="1"/>
  <c r="Q1763" i="1"/>
  <c r="R1763" i="1" s="1"/>
  <c r="Q1764" i="1"/>
  <c r="R1764" i="1" s="1"/>
  <c r="Q1765" i="1"/>
  <c r="R1765" i="1" s="1"/>
  <c r="Q1766" i="1"/>
  <c r="Q1767" i="1"/>
  <c r="R1767" i="1" s="1"/>
  <c r="Q1768" i="1"/>
  <c r="R1768" i="1" s="1"/>
  <c r="Q1769" i="1"/>
  <c r="R1769" i="1" s="1"/>
  <c r="Q1770" i="1"/>
  <c r="R1770" i="1" s="1"/>
  <c r="Q1771" i="1"/>
  <c r="R1771" i="1" s="1"/>
  <c r="Q1772" i="1"/>
  <c r="R1772" i="1" s="1"/>
  <c r="Q1773" i="1"/>
  <c r="R1773" i="1" s="1"/>
  <c r="Q1774" i="1"/>
  <c r="R1774" i="1" s="1"/>
  <c r="Q1775" i="1"/>
  <c r="R1775" i="1" s="1"/>
  <c r="Q1776" i="1"/>
  <c r="R1776" i="1" s="1"/>
  <c r="Q1777" i="1"/>
  <c r="R1777" i="1" s="1"/>
  <c r="Q1778" i="1"/>
  <c r="R1778" i="1" s="1"/>
  <c r="Q1779" i="1"/>
  <c r="R1779" i="1" s="1"/>
  <c r="Q1780" i="1"/>
  <c r="R1780" i="1" s="1"/>
  <c r="Q1781" i="1"/>
  <c r="R1781" i="1" s="1"/>
  <c r="Q1782" i="1"/>
  <c r="R1782" i="1" s="1"/>
  <c r="Q1783" i="1"/>
  <c r="R1783" i="1" s="1"/>
  <c r="Q1784" i="1"/>
  <c r="R1784" i="1" s="1"/>
  <c r="Q1785" i="1"/>
  <c r="R1785" i="1" s="1"/>
  <c r="Q1786" i="1"/>
  <c r="Q1787" i="1"/>
  <c r="R1787" i="1" s="1"/>
  <c r="Q1788" i="1"/>
  <c r="R1788" i="1" s="1"/>
  <c r="Q1789" i="1"/>
  <c r="R1789" i="1" s="1"/>
  <c r="Q1790" i="1"/>
  <c r="R1790" i="1" s="1"/>
  <c r="Q1791" i="1"/>
  <c r="R1791" i="1" s="1"/>
  <c r="Q1792" i="1"/>
  <c r="R1792" i="1" s="1"/>
  <c r="Q1793" i="1"/>
  <c r="R1793" i="1" s="1"/>
  <c r="Q1794" i="1"/>
  <c r="R1794" i="1" s="1"/>
  <c r="Q1795" i="1"/>
  <c r="R1795" i="1" s="1"/>
  <c r="Q1796" i="1"/>
  <c r="R1796" i="1" s="1"/>
  <c r="Q1797" i="1"/>
  <c r="R1797" i="1" s="1"/>
  <c r="Q1798" i="1"/>
  <c r="R1798" i="1" s="1"/>
  <c r="Q1799" i="1"/>
  <c r="R1799" i="1" s="1"/>
  <c r="Q1800" i="1"/>
  <c r="R1800" i="1" s="1"/>
  <c r="Q1801" i="1"/>
  <c r="R1801" i="1" s="1"/>
  <c r="Q1802" i="1"/>
  <c r="R1802" i="1" s="1"/>
  <c r="Q1803" i="1"/>
  <c r="R1803" i="1" s="1"/>
  <c r="Q1804" i="1"/>
  <c r="R1804" i="1" s="1"/>
  <c r="Q1805" i="1"/>
  <c r="R1805" i="1" s="1"/>
  <c r="Q1806" i="1"/>
  <c r="Q1807" i="1"/>
  <c r="R1807" i="1" s="1"/>
  <c r="Q1808" i="1"/>
  <c r="R1808" i="1" s="1"/>
  <c r="Q1809" i="1"/>
  <c r="R1809" i="1" s="1"/>
  <c r="Q1810" i="1"/>
  <c r="R1810" i="1" s="1"/>
  <c r="Q1811" i="1"/>
  <c r="R1811" i="1" s="1"/>
  <c r="Q1812" i="1"/>
  <c r="R1812" i="1" s="1"/>
  <c r="Q1813" i="1"/>
  <c r="R1813" i="1" s="1"/>
  <c r="Q1814" i="1"/>
  <c r="R1814" i="1" s="1"/>
  <c r="Q1815" i="1"/>
  <c r="R1815" i="1" s="1"/>
  <c r="Q1816" i="1"/>
  <c r="R1816" i="1" s="1"/>
  <c r="Q1817" i="1"/>
  <c r="R1817" i="1" s="1"/>
  <c r="Q1818" i="1"/>
  <c r="R1818" i="1" s="1"/>
  <c r="Q1819" i="1"/>
  <c r="R1819" i="1" s="1"/>
  <c r="Q1820" i="1"/>
  <c r="R1820" i="1" s="1"/>
  <c r="Q1821" i="1"/>
  <c r="R1821" i="1" s="1"/>
  <c r="Q1822" i="1"/>
  <c r="R1822" i="1" s="1"/>
  <c r="Q1823" i="1"/>
  <c r="R1823" i="1" s="1"/>
  <c r="Q1824" i="1"/>
  <c r="R1824" i="1" s="1"/>
  <c r="Q1825" i="1"/>
  <c r="R1825" i="1" s="1"/>
  <c r="Q1826" i="1"/>
  <c r="Q1827" i="1"/>
  <c r="R1827" i="1" s="1"/>
  <c r="Q1828" i="1"/>
  <c r="R1828" i="1" s="1"/>
  <c r="Q1829" i="1"/>
  <c r="R1829" i="1" s="1"/>
  <c r="Q1830" i="1"/>
  <c r="Q1831" i="1"/>
  <c r="R1831" i="1" s="1"/>
  <c r="Q1832" i="1"/>
  <c r="R1832" i="1" s="1"/>
  <c r="Q1833" i="1"/>
  <c r="R1833" i="1" s="1"/>
  <c r="Q1834" i="1"/>
  <c r="R1834" i="1" s="1"/>
  <c r="Q1835" i="1"/>
  <c r="R1835" i="1" s="1"/>
  <c r="Q1836" i="1"/>
  <c r="R1836" i="1" s="1"/>
  <c r="Q1837" i="1"/>
  <c r="R1837" i="1" s="1"/>
  <c r="Q1838" i="1"/>
  <c r="R1838" i="1" s="1"/>
  <c r="Q1839" i="1"/>
  <c r="R1839" i="1" s="1"/>
  <c r="Q1840" i="1"/>
  <c r="R1840" i="1" s="1"/>
  <c r="Q1841" i="1"/>
  <c r="R1841" i="1" s="1"/>
  <c r="Q1842" i="1"/>
  <c r="R1842" i="1" s="1"/>
  <c r="Q1843" i="1"/>
  <c r="R1843" i="1" s="1"/>
  <c r="Q1844" i="1"/>
  <c r="R1844" i="1" s="1"/>
  <c r="Q1845" i="1"/>
  <c r="R1845" i="1" s="1"/>
  <c r="Q1846" i="1"/>
  <c r="R1846" i="1" s="1"/>
  <c r="Q1847" i="1"/>
  <c r="R1847" i="1" s="1"/>
  <c r="Q1848" i="1"/>
  <c r="R1848" i="1" s="1"/>
  <c r="Q1849" i="1"/>
  <c r="R1849" i="1" s="1"/>
  <c r="Q1850" i="1"/>
  <c r="Q1851" i="1"/>
  <c r="R1851" i="1" s="1"/>
  <c r="Q1852" i="1"/>
  <c r="R1852" i="1" s="1"/>
  <c r="Q1853" i="1"/>
  <c r="R1853" i="1" s="1"/>
  <c r="Q1854" i="1"/>
  <c r="R1854" i="1" s="1"/>
  <c r="Q1855" i="1"/>
  <c r="R1855" i="1" s="1"/>
  <c r="Q1856" i="1"/>
  <c r="R1856" i="1" s="1"/>
  <c r="Q1857" i="1"/>
  <c r="R1857" i="1" s="1"/>
  <c r="Q1858" i="1"/>
  <c r="R1858" i="1" s="1"/>
  <c r="Q1859" i="1"/>
  <c r="R1859" i="1" s="1"/>
  <c r="Q1860" i="1"/>
  <c r="R1860" i="1" s="1"/>
  <c r="Q1861" i="1"/>
  <c r="R1861" i="1" s="1"/>
  <c r="Q1862" i="1"/>
  <c r="R1862" i="1" s="1"/>
  <c r="Q1863" i="1"/>
  <c r="R1863" i="1" s="1"/>
  <c r="Q1864" i="1"/>
  <c r="R1864" i="1" s="1"/>
  <c r="Q1865" i="1"/>
  <c r="R1865" i="1" s="1"/>
  <c r="Q1866" i="1"/>
  <c r="R1866" i="1" s="1"/>
  <c r="Q1867" i="1"/>
  <c r="R1867" i="1" s="1"/>
  <c r="Q1868" i="1"/>
  <c r="R1868" i="1" s="1"/>
  <c r="Q1869" i="1"/>
  <c r="R1869" i="1" s="1"/>
  <c r="Q1870" i="1"/>
  <c r="Q1871" i="1"/>
  <c r="R1871" i="1" s="1"/>
  <c r="Q1872" i="1"/>
  <c r="R1872" i="1" s="1"/>
  <c r="Q1873" i="1"/>
  <c r="R1873" i="1" s="1"/>
  <c r="Q1874" i="1"/>
  <c r="R1874" i="1" s="1"/>
  <c r="Q1875" i="1"/>
  <c r="R1875" i="1" s="1"/>
  <c r="Q1876" i="1"/>
  <c r="R1876" i="1" s="1"/>
  <c r="Q1877" i="1"/>
  <c r="R1877" i="1" s="1"/>
  <c r="Q1878" i="1"/>
  <c r="R1878" i="1" s="1"/>
  <c r="Q1879" i="1"/>
  <c r="R1879" i="1" s="1"/>
  <c r="Q1880" i="1"/>
  <c r="R1880" i="1" s="1"/>
  <c r="Q1881" i="1"/>
  <c r="R1881" i="1" s="1"/>
  <c r="Q1882" i="1"/>
  <c r="R1882" i="1" s="1"/>
  <c r="Q1883" i="1"/>
  <c r="R1883" i="1" s="1"/>
  <c r="Q1884" i="1"/>
  <c r="R1884" i="1" s="1"/>
  <c r="Q1885" i="1"/>
  <c r="R1885" i="1" s="1"/>
  <c r="Q1886" i="1"/>
  <c r="R1886" i="1" s="1"/>
  <c r="Q1887" i="1"/>
  <c r="R1887" i="1" s="1"/>
  <c r="Q1888" i="1"/>
  <c r="R1888" i="1" s="1"/>
  <c r="Q1889" i="1"/>
  <c r="R1889" i="1" s="1"/>
  <c r="Q1890" i="1"/>
  <c r="Q1891" i="1"/>
  <c r="R1891" i="1" s="1"/>
  <c r="Q1892" i="1"/>
  <c r="R1892" i="1" s="1"/>
  <c r="Q1893" i="1"/>
  <c r="R1893" i="1" s="1"/>
  <c r="Q1894" i="1"/>
  <c r="Q1895" i="1"/>
  <c r="R1895" i="1" s="1"/>
  <c r="Q1896" i="1"/>
  <c r="R1896" i="1" s="1"/>
  <c r="Q1897" i="1"/>
  <c r="R1897" i="1" s="1"/>
  <c r="Q1898" i="1"/>
  <c r="R1898" i="1" s="1"/>
  <c r="Q1899" i="1"/>
  <c r="R1899" i="1" s="1"/>
  <c r="Q1900" i="1"/>
  <c r="R1900" i="1" s="1"/>
  <c r="Q1901" i="1"/>
  <c r="R1901" i="1" s="1"/>
  <c r="Q1902" i="1"/>
  <c r="R1902" i="1" s="1"/>
  <c r="Q1903" i="1"/>
  <c r="R1903" i="1" s="1"/>
  <c r="Q1904" i="1"/>
  <c r="R1904" i="1" s="1"/>
  <c r="Q1905" i="1"/>
  <c r="R1905" i="1" s="1"/>
  <c r="Q1906" i="1"/>
  <c r="R1906" i="1" s="1"/>
  <c r="Q1907" i="1"/>
  <c r="R1907" i="1" s="1"/>
  <c r="Q1908" i="1"/>
  <c r="R1908" i="1" s="1"/>
  <c r="Q1909" i="1"/>
  <c r="R1909" i="1" s="1"/>
  <c r="Q1910" i="1"/>
  <c r="R1910" i="1" s="1"/>
  <c r="Q1911" i="1"/>
  <c r="R1911" i="1" s="1"/>
  <c r="Q1912" i="1"/>
  <c r="R1912" i="1" s="1"/>
  <c r="Q1913" i="1"/>
  <c r="R1913" i="1" s="1"/>
  <c r="Q1914" i="1"/>
  <c r="Q1915" i="1"/>
  <c r="R1915" i="1" s="1"/>
  <c r="Q1916" i="1"/>
  <c r="R1916" i="1" s="1"/>
  <c r="Q1917" i="1"/>
  <c r="R1917" i="1" s="1"/>
  <c r="Q1918" i="1"/>
  <c r="R1918" i="1" s="1"/>
  <c r="Q1919" i="1"/>
  <c r="R1919" i="1" s="1"/>
  <c r="Q1920" i="1"/>
  <c r="R1920" i="1" s="1"/>
  <c r="Q1921" i="1"/>
  <c r="R1921" i="1" s="1"/>
  <c r="Q1922" i="1"/>
  <c r="R1922" i="1" s="1"/>
  <c r="Q1923" i="1"/>
  <c r="R1923" i="1" s="1"/>
  <c r="Q1924" i="1"/>
  <c r="R1924" i="1" s="1"/>
  <c r="Q1925" i="1"/>
  <c r="R1925" i="1" s="1"/>
  <c r="Q1926" i="1"/>
  <c r="R1926" i="1" s="1"/>
  <c r="Q1927" i="1"/>
  <c r="R1927" i="1" s="1"/>
  <c r="Q1928" i="1"/>
  <c r="R1928" i="1" s="1"/>
  <c r="Q1929" i="1"/>
  <c r="R1929" i="1" s="1"/>
  <c r="Q1930" i="1"/>
  <c r="R1930" i="1" s="1"/>
  <c r="Q1931" i="1"/>
  <c r="R1931" i="1" s="1"/>
  <c r="Q1932" i="1"/>
  <c r="R1932" i="1" s="1"/>
  <c r="Q1933" i="1"/>
  <c r="R1933" i="1" s="1"/>
  <c r="Q1934" i="1"/>
  <c r="Q1935" i="1"/>
  <c r="R1935" i="1" s="1"/>
  <c r="Q1936" i="1"/>
  <c r="R1936" i="1" s="1"/>
  <c r="Q1937" i="1"/>
  <c r="R1937" i="1" s="1"/>
  <c r="Q1938" i="1"/>
  <c r="R1938" i="1" s="1"/>
  <c r="Q1939" i="1"/>
  <c r="R1939" i="1" s="1"/>
  <c r="Q1940" i="1"/>
  <c r="R1940" i="1" s="1"/>
  <c r="Q1941" i="1"/>
  <c r="R1941" i="1" s="1"/>
  <c r="Q1942" i="1"/>
  <c r="R1942" i="1" s="1"/>
  <c r="Q1943" i="1"/>
  <c r="R1943" i="1" s="1"/>
  <c r="Q1944" i="1"/>
  <c r="R1944" i="1" s="1"/>
  <c r="Q1945" i="1"/>
  <c r="R1945" i="1" s="1"/>
  <c r="Q1946" i="1"/>
  <c r="R1946" i="1" s="1"/>
  <c r="Q1947" i="1"/>
  <c r="R1947" i="1" s="1"/>
  <c r="Q1948" i="1"/>
  <c r="R1948" i="1" s="1"/>
  <c r="Q1949" i="1"/>
  <c r="R1949" i="1" s="1"/>
  <c r="Q1950" i="1"/>
  <c r="R1950" i="1" s="1"/>
  <c r="Q1951" i="1"/>
  <c r="R1951" i="1" s="1"/>
  <c r="Q1952" i="1"/>
  <c r="R1952" i="1" s="1"/>
  <c r="Q1953" i="1"/>
  <c r="R1953" i="1" s="1"/>
  <c r="Q1954" i="1"/>
  <c r="Q1955" i="1"/>
  <c r="R1955" i="1" s="1"/>
  <c r="Q1956" i="1"/>
  <c r="R1956" i="1" s="1"/>
  <c r="Q1957" i="1"/>
  <c r="R1957" i="1" s="1"/>
  <c r="Q1958" i="1"/>
  <c r="Q1959" i="1"/>
  <c r="R1959" i="1" s="1"/>
  <c r="Q1960" i="1"/>
  <c r="R1960" i="1" s="1"/>
  <c r="Q1961" i="1"/>
  <c r="R1961" i="1" s="1"/>
  <c r="Q1962" i="1"/>
  <c r="R1962" i="1" s="1"/>
  <c r="Q1963" i="1"/>
  <c r="R1963" i="1" s="1"/>
  <c r="Q1964" i="1"/>
  <c r="R1964" i="1" s="1"/>
  <c r="Q1965" i="1"/>
  <c r="R1965" i="1" s="1"/>
  <c r="Q1966" i="1"/>
  <c r="R1966" i="1" s="1"/>
  <c r="Q1967" i="1"/>
  <c r="R1967" i="1" s="1"/>
  <c r="Q1968" i="1"/>
  <c r="R1968" i="1" s="1"/>
  <c r="Q1969" i="1"/>
  <c r="R1969" i="1" s="1"/>
  <c r="Q1970" i="1"/>
  <c r="R1970" i="1" s="1"/>
  <c r="Q1971" i="1"/>
  <c r="R1971" i="1" s="1"/>
  <c r="Q1972" i="1"/>
  <c r="R1972" i="1" s="1"/>
  <c r="Q1973" i="1"/>
  <c r="R1973" i="1" s="1"/>
  <c r="Q1974" i="1"/>
  <c r="R1974" i="1" s="1"/>
  <c r="Q1975" i="1"/>
  <c r="R1975" i="1" s="1"/>
  <c r="Q1976" i="1"/>
  <c r="R1976" i="1" s="1"/>
  <c r="Q1977" i="1"/>
  <c r="R1977" i="1" s="1"/>
  <c r="Q1978" i="1"/>
  <c r="Q1979" i="1"/>
  <c r="R1979" i="1" s="1"/>
  <c r="Q1980" i="1"/>
  <c r="R1980" i="1" s="1"/>
  <c r="Q1981" i="1"/>
  <c r="R1981" i="1" s="1"/>
  <c r="Q1982" i="1"/>
  <c r="R1982" i="1" s="1"/>
  <c r="Q1983" i="1"/>
  <c r="R1983" i="1" s="1"/>
  <c r="Q1984" i="1"/>
  <c r="R1984" i="1" s="1"/>
  <c r="Q1985" i="1"/>
  <c r="R1985" i="1" s="1"/>
  <c r="Q1986" i="1"/>
  <c r="R1986" i="1" s="1"/>
  <c r="Q1987" i="1"/>
  <c r="R1987" i="1" s="1"/>
  <c r="Q1988" i="1"/>
  <c r="R1988" i="1" s="1"/>
  <c r="Q1989" i="1"/>
  <c r="R1989" i="1" s="1"/>
  <c r="Q1990" i="1"/>
  <c r="R1990" i="1" s="1"/>
  <c r="Q1991" i="1"/>
  <c r="R1991" i="1" s="1"/>
  <c r="Q1992" i="1"/>
  <c r="R1992" i="1" s="1"/>
  <c r="Q1993" i="1"/>
  <c r="R1993" i="1" s="1"/>
  <c r="Q1994" i="1"/>
  <c r="R1994" i="1" s="1"/>
  <c r="Q1995" i="1"/>
  <c r="R1995" i="1" s="1"/>
  <c r="Q1996" i="1"/>
  <c r="R1996" i="1" s="1"/>
  <c r="Q1997" i="1"/>
  <c r="R1997" i="1" s="1"/>
  <c r="Q1998" i="1"/>
  <c r="Q1999" i="1"/>
  <c r="R1999" i="1" s="1"/>
  <c r="Q2000" i="1"/>
  <c r="R2000" i="1" s="1"/>
  <c r="Q2001" i="1"/>
  <c r="R2001" i="1" s="1"/>
  <c r="Q2002" i="1"/>
  <c r="R2002" i="1" s="1"/>
  <c r="Q2003" i="1"/>
  <c r="R2003" i="1" s="1"/>
  <c r="Q2004" i="1"/>
  <c r="R2004" i="1" s="1"/>
  <c r="Q2005" i="1"/>
  <c r="R2005" i="1" s="1"/>
  <c r="Q2006" i="1"/>
  <c r="R2006" i="1" s="1"/>
  <c r="Q2007" i="1"/>
  <c r="R2007" i="1" s="1"/>
  <c r="Q2008" i="1"/>
  <c r="R2008" i="1" s="1"/>
  <c r="Q2009" i="1"/>
  <c r="R2009" i="1" s="1"/>
  <c r="Q2010" i="1"/>
  <c r="R2010" i="1" s="1"/>
  <c r="Q2011" i="1"/>
  <c r="R2011" i="1" s="1"/>
  <c r="Q2012" i="1"/>
  <c r="R2012" i="1" s="1"/>
  <c r="Q2013" i="1"/>
  <c r="R2013" i="1" s="1"/>
  <c r="Q2014" i="1"/>
  <c r="R2014" i="1" s="1"/>
  <c r="Q2015" i="1"/>
  <c r="R2015" i="1" s="1"/>
  <c r="Q2016" i="1"/>
  <c r="R2016" i="1" s="1"/>
  <c r="Q2017" i="1"/>
  <c r="R2017" i="1" s="1"/>
  <c r="Q2018" i="1"/>
  <c r="Q2019" i="1"/>
  <c r="R2019" i="1" s="1"/>
  <c r="Q2020" i="1"/>
  <c r="R2020" i="1" s="1"/>
  <c r="Q2021" i="1"/>
  <c r="R2021" i="1" s="1"/>
  <c r="Q2022" i="1"/>
  <c r="Q2023" i="1"/>
  <c r="R2023" i="1" s="1"/>
  <c r="Q2024" i="1"/>
  <c r="R2024" i="1" s="1"/>
  <c r="Q2025" i="1"/>
  <c r="R2025" i="1" s="1"/>
  <c r="Q2026" i="1"/>
  <c r="R2026" i="1" s="1"/>
  <c r="Q2027" i="1"/>
  <c r="R2027" i="1" s="1"/>
  <c r="Q2028" i="1"/>
  <c r="R2028" i="1" s="1"/>
  <c r="Q2029" i="1"/>
  <c r="R2029" i="1" s="1"/>
  <c r="Q2030" i="1"/>
  <c r="R2030" i="1" s="1"/>
  <c r="Q2031" i="1"/>
  <c r="R2031" i="1" s="1"/>
  <c r="Q2032" i="1"/>
  <c r="R2032" i="1" s="1"/>
  <c r="Q2033" i="1"/>
  <c r="R2033" i="1" s="1"/>
  <c r="Q2034" i="1"/>
  <c r="R2034" i="1" s="1"/>
  <c r="Q2035" i="1"/>
  <c r="R2035" i="1" s="1"/>
  <c r="Q2036" i="1"/>
  <c r="R2036" i="1" s="1"/>
  <c r="Q2037" i="1"/>
  <c r="R2037" i="1" s="1"/>
  <c r="Q2038" i="1"/>
  <c r="R2038" i="1" s="1"/>
  <c r="Q2039" i="1"/>
  <c r="R2039" i="1" s="1"/>
  <c r="Q2040" i="1"/>
  <c r="R2040" i="1" s="1"/>
  <c r="Q2041" i="1"/>
  <c r="R2041" i="1" s="1"/>
  <c r="Q2042" i="1"/>
  <c r="Q2043" i="1"/>
  <c r="R2043" i="1" s="1"/>
  <c r="Q2044" i="1"/>
  <c r="R2044" i="1" s="1"/>
  <c r="Q2045" i="1"/>
  <c r="R2045" i="1" s="1"/>
  <c r="Q2046" i="1"/>
  <c r="R2046" i="1" s="1"/>
  <c r="Q2047" i="1"/>
  <c r="R2047" i="1" s="1"/>
  <c r="Q2048" i="1"/>
  <c r="R2048" i="1" s="1"/>
  <c r="Q2049" i="1"/>
  <c r="R2049" i="1" s="1"/>
  <c r="Q2050" i="1"/>
  <c r="R2050" i="1" s="1"/>
  <c r="Q2051" i="1"/>
  <c r="R2051" i="1" s="1"/>
  <c r="Q2052" i="1"/>
  <c r="R2052" i="1" s="1"/>
  <c r="Q2053" i="1"/>
  <c r="R2053" i="1" s="1"/>
  <c r="Q2054" i="1"/>
  <c r="R2054" i="1" s="1"/>
  <c r="Q2055" i="1"/>
  <c r="R2055" i="1" s="1"/>
  <c r="Q2056" i="1"/>
  <c r="R2056" i="1" s="1"/>
  <c r="Q2057" i="1"/>
  <c r="R2057" i="1" s="1"/>
  <c r="Q2058" i="1"/>
  <c r="R2058" i="1" s="1"/>
  <c r="Q2059" i="1"/>
  <c r="R2059" i="1" s="1"/>
  <c r="Q2060" i="1"/>
  <c r="R2060" i="1" s="1"/>
  <c r="Q2061" i="1"/>
  <c r="R2061" i="1" s="1"/>
  <c r="Q2062" i="1"/>
  <c r="Q2063" i="1"/>
  <c r="R2063" i="1" s="1"/>
  <c r="Q2064" i="1"/>
  <c r="R2064" i="1" s="1"/>
  <c r="Q2065" i="1"/>
  <c r="R2065" i="1" s="1"/>
  <c r="Q2066" i="1"/>
  <c r="R2066" i="1" s="1"/>
  <c r="Q2067" i="1"/>
  <c r="R2067" i="1" s="1"/>
  <c r="Q2068" i="1"/>
  <c r="R2068" i="1" s="1"/>
  <c r="Q2069" i="1"/>
  <c r="R2069" i="1" s="1"/>
  <c r="Q2070" i="1"/>
  <c r="R2070" i="1" s="1"/>
  <c r="Q2071" i="1"/>
  <c r="R2071" i="1" s="1"/>
  <c r="Q2072" i="1"/>
  <c r="R2072" i="1" s="1"/>
  <c r="Q2073" i="1"/>
  <c r="R2073" i="1" s="1"/>
  <c r="Q2074" i="1"/>
  <c r="R2074" i="1" s="1"/>
  <c r="Q2075" i="1"/>
  <c r="R2075" i="1" s="1"/>
  <c r="Q2076" i="1"/>
  <c r="R2076" i="1" s="1"/>
  <c r="Q2077" i="1"/>
  <c r="R2077" i="1" s="1"/>
  <c r="Q2078" i="1"/>
  <c r="R2078" i="1" s="1"/>
  <c r="Q2079" i="1"/>
  <c r="R2079" i="1" s="1"/>
  <c r="Q2080" i="1"/>
  <c r="R2080" i="1" s="1"/>
  <c r="Q2081" i="1"/>
  <c r="R2081" i="1" s="1"/>
  <c r="Q2082" i="1"/>
  <c r="Q2083" i="1"/>
  <c r="R2083" i="1" s="1"/>
  <c r="Q2084" i="1"/>
  <c r="R2084" i="1" s="1"/>
  <c r="Q2085" i="1"/>
  <c r="R2085" i="1" s="1"/>
  <c r="Q2086" i="1"/>
  <c r="Q2087" i="1"/>
  <c r="R2087" i="1" s="1"/>
  <c r="Q2088" i="1"/>
  <c r="R2088" i="1" s="1"/>
  <c r="Q2089" i="1"/>
  <c r="R2089" i="1" s="1"/>
  <c r="Q2090" i="1"/>
  <c r="R2090" i="1" s="1"/>
  <c r="Q2091" i="1"/>
  <c r="R2091" i="1" s="1"/>
  <c r="Q2092" i="1"/>
  <c r="R2092" i="1" s="1"/>
  <c r="Q2093" i="1"/>
  <c r="R2093" i="1" s="1"/>
  <c r="Q2094" i="1"/>
  <c r="R2094" i="1" s="1"/>
  <c r="Q2095" i="1"/>
  <c r="R2095" i="1" s="1"/>
  <c r="Q2096" i="1"/>
  <c r="R2096" i="1" s="1"/>
  <c r="Q2097" i="1"/>
  <c r="R2097" i="1" s="1"/>
  <c r="Q2098" i="1"/>
  <c r="R2098" i="1" s="1"/>
  <c r="Q2099" i="1"/>
  <c r="R2099" i="1" s="1"/>
  <c r="Q2100" i="1"/>
  <c r="R2100" i="1" s="1"/>
  <c r="Q2101" i="1"/>
  <c r="R2101" i="1" s="1"/>
  <c r="Q2102" i="1"/>
  <c r="R2102" i="1" s="1"/>
  <c r="Q2103" i="1"/>
  <c r="R2103" i="1" s="1"/>
  <c r="Q2104" i="1"/>
  <c r="R2104" i="1" s="1"/>
  <c r="Q2105" i="1"/>
  <c r="R2105" i="1" s="1"/>
  <c r="Q2106" i="1"/>
  <c r="Q2107" i="1"/>
  <c r="R2107" i="1" s="1"/>
  <c r="Q2108" i="1"/>
  <c r="R2108" i="1" s="1"/>
  <c r="Q2109" i="1"/>
  <c r="R2109" i="1" s="1"/>
  <c r="Q2110" i="1"/>
  <c r="R2110" i="1" s="1"/>
  <c r="Q2111" i="1"/>
  <c r="R2111" i="1" s="1"/>
  <c r="Q2112" i="1"/>
  <c r="R2112" i="1" s="1"/>
  <c r="Q2113" i="1"/>
  <c r="R2113" i="1" s="1"/>
  <c r="Q2114" i="1"/>
  <c r="R2114" i="1" s="1"/>
  <c r="Q2115" i="1"/>
  <c r="R2115" i="1" s="1"/>
  <c r="Q2116" i="1"/>
  <c r="R2116" i="1" s="1"/>
  <c r="Q2117" i="1"/>
  <c r="R2117" i="1" s="1"/>
  <c r="Q2118" i="1"/>
  <c r="R2118" i="1" s="1"/>
  <c r="Q2119" i="1"/>
  <c r="R2119" i="1" s="1"/>
  <c r="Q2120" i="1"/>
  <c r="R2120" i="1" s="1"/>
  <c r="Q2121" i="1"/>
  <c r="R2121" i="1" s="1"/>
  <c r="Q2122" i="1"/>
  <c r="R2122" i="1" s="1"/>
  <c r="Q2123" i="1"/>
  <c r="R2123" i="1" s="1"/>
  <c r="Q2124" i="1"/>
  <c r="R2124" i="1" s="1"/>
  <c r="Q2125" i="1"/>
  <c r="R2125" i="1" s="1"/>
  <c r="Q2126" i="1"/>
  <c r="Q2127" i="1"/>
  <c r="R2127" i="1" s="1"/>
  <c r="Q2128" i="1"/>
  <c r="R2128" i="1" s="1"/>
  <c r="Q2129" i="1"/>
  <c r="R2129" i="1" s="1"/>
  <c r="Q2130" i="1"/>
  <c r="R2130" i="1" s="1"/>
  <c r="Q2131" i="1"/>
  <c r="R2131" i="1" s="1"/>
  <c r="Q2132" i="1"/>
  <c r="R2132" i="1" s="1"/>
  <c r="Q2133" i="1"/>
  <c r="R2133" i="1" s="1"/>
  <c r="Q2134" i="1"/>
  <c r="R2134" i="1" s="1"/>
  <c r="Q2135" i="1"/>
  <c r="R2135" i="1" s="1"/>
  <c r="Q2136" i="1"/>
  <c r="R2136" i="1" s="1"/>
  <c r="Q2137" i="1"/>
  <c r="R2137" i="1" s="1"/>
  <c r="Q2138" i="1"/>
  <c r="R2138" i="1" s="1"/>
  <c r="Q2139" i="1"/>
  <c r="R2139" i="1" s="1"/>
  <c r="Q2140" i="1"/>
  <c r="R2140" i="1" s="1"/>
  <c r="Q2141" i="1"/>
  <c r="R2141" i="1" s="1"/>
  <c r="Q2142" i="1"/>
  <c r="R2142" i="1" s="1"/>
  <c r="Q2143" i="1"/>
  <c r="R2143" i="1" s="1"/>
  <c r="Q2144" i="1"/>
  <c r="R2144" i="1" s="1"/>
  <c r="Q2145" i="1"/>
  <c r="R2145" i="1" s="1"/>
  <c r="Q2146" i="1"/>
  <c r="Q2147" i="1"/>
  <c r="R2147" i="1" s="1"/>
  <c r="Q2148" i="1"/>
  <c r="R2148" i="1" s="1"/>
  <c r="Q2149" i="1"/>
  <c r="R2149" i="1" s="1"/>
  <c r="Q2150" i="1"/>
  <c r="Q2151" i="1"/>
  <c r="R2151" i="1" s="1"/>
  <c r="Q2152" i="1"/>
  <c r="R2152" i="1" s="1"/>
  <c r="Q2153" i="1"/>
  <c r="R2153" i="1" s="1"/>
  <c r="Q2154" i="1"/>
  <c r="R2154" i="1" s="1"/>
  <c r="Q2155" i="1"/>
  <c r="R2155" i="1" s="1"/>
  <c r="Q2156" i="1"/>
  <c r="R2156" i="1" s="1"/>
  <c r="Q2157" i="1"/>
  <c r="R2157" i="1" s="1"/>
  <c r="Q2158" i="1"/>
  <c r="R2158" i="1" s="1"/>
  <c r="Q2159" i="1"/>
  <c r="R2159" i="1" s="1"/>
  <c r="Q2160" i="1"/>
  <c r="R2160" i="1" s="1"/>
  <c r="Q2161" i="1"/>
  <c r="R2161" i="1" s="1"/>
  <c r="Q2162" i="1"/>
  <c r="R2162" i="1" s="1"/>
  <c r="Q2163" i="1"/>
  <c r="R2163" i="1" s="1"/>
  <c r="Q2164" i="1"/>
  <c r="R2164" i="1" s="1"/>
  <c r="Q2165" i="1"/>
  <c r="R2165" i="1" s="1"/>
  <c r="Q2166" i="1"/>
  <c r="R2166" i="1" s="1"/>
  <c r="Q2167" i="1"/>
  <c r="R2167" i="1" s="1"/>
  <c r="Q2168" i="1"/>
  <c r="R2168" i="1" s="1"/>
  <c r="Q2169" i="1"/>
  <c r="R2169" i="1" s="1"/>
  <c r="Q2170" i="1"/>
  <c r="R2170" i="1" s="1"/>
  <c r="Q2171" i="1"/>
  <c r="R2171" i="1" s="1"/>
  <c r="Q2172" i="1"/>
  <c r="R2172" i="1" s="1"/>
  <c r="Q2173" i="1"/>
  <c r="R2173" i="1" s="1"/>
  <c r="Q2174" i="1"/>
  <c r="R2174" i="1" s="1"/>
  <c r="Q2175" i="1"/>
  <c r="R2175" i="1" s="1"/>
  <c r="Q2176" i="1"/>
  <c r="R2176" i="1" s="1"/>
  <c r="Q2177" i="1"/>
  <c r="R2177" i="1" s="1"/>
  <c r="Q2178" i="1"/>
  <c r="R2178" i="1" s="1"/>
  <c r="Q2179" i="1"/>
  <c r="R2179" i="1" s="1"/>
  <c r="Q2180" i="1"/>
  <c r="R2180" i="1" s="1"/>
  <c r="Q2181" i="1"/>
  <c r="R2181" i="1" s="1"/>
  <c r="Q2182" i="1"/>
  <c r="Q2183" i="1"/>
  <c r="R2183" i="1" s="1"/>
  <c r="Q2184" i="1"/>
  <c r="R2184" i="1" s="1"/>
  <c r="Q2185" i="1"/>
  <c r="R2185" i="1" s="1"/>
  <c r="Q2186" i="1"/>
  <c r="R2186" i="1" s="1"/>
  <c r="Q2187" i="1"/>
  <c r="R2187" i="1" s="1"/>
  <c r="Q2188" i="1"/>
  <c r="R2188" i="1" s="1"/>
  <c r="Q2189" i="1"/>
  <c r="R2189" i="1" s="1"/>
  <c r="Q2190" i="1"/>
  <c r="R2190" i="1" s="1"/>
  <c r="Q2191" i="1"/>
  <c r="R2191" i="1" s="1"/>
  <c r="Q2192" i="1"/>
  <c r="R2192" i="1" s="1"/>
  <c r="Q2193" i="1"/>
  <c r="R2193" i="1" s="1"/>
  <c r="Q2194" i="1"/>
  <c r="R2194" i="1" s="1"/>
  <c r="Q2195" i="1"/>
  <c r="R2195" i="1" s="1"/>
  <c r="Q2196" i="1"/>
  <c r="R2196" i="1" s="1"/>
  <c r="Q2197" i="1"/>
  <c r="R2197" i="1" s="1"/>
  <c r="Q2198" i="1"/>
  <c r="Q2199" i="1"/>
  <c r="R2199" i="1" s="1"/>
  <c r="Q2200" i="1"/>
  <c r="R2200" i="1" s="1"/>
  <c r="Q2201" i="1"/>
  <c r="R2201" i="1" s="1"/>
  <c r="Q2202" i="1"/>
  <c r="R2202" i="1" s="1"/>
  <c r="Q2203" i="1"/>
  <c r="R2203" i="1" s="1"/>
  <c r="Q2204" i="1"/>
  <c r="R2204" i="1" s="1"/>
  <c r="Q2205" i="1"/>
  <c r="R2205" i="1" s="1"/>
  <c r="Q2206" i="1"/>
  <c r="R2206" i="1" s="1"/>
  <c r="Q2207" i="1"/>
  <c r="R2207" i="1" s="1"/>
  <c r="Q2208" i="1"/>
  <c r="R2208" i="1" s="1"/>
  <c r="Q2209" i="1"/>
  <c r="R2209" i="1" s="1"/>
  <c r="Q2210" i="1"/>
  <c r="Q2211" i="1"/>
  <c r="R2211" i="1" s="1"/>
  <c r="Q2212" i="1"/>
  <c r="R2212" i="1" s="1"/>
  <c r="Q2213" i="1"/>
  <c r="R2213" i="1" s="1"/>
  <c r="Q2214" i="1"/>
  <c r="R2214" i="1" s="1"/>
  <c r="Q2215" i="1"/>
  <c r="R2215" i="1" s="1"/>
  <c r="Q2216" i="1"/>
  <c r="R2216" i="1" s="1"/>
  <c r="Q2217" i="1"/>
  <c r="R2217" i="1" s="1"/>
  <c r="Q2218" i="1"/>
  <c r="R2218" i="1" s="1"/>
  <c r="Q2219" i="1"/>
  <c r="R2219" i="1" s="1"/>
  <c r="Q2220" i="1"/>
  <c r="R2220" i="1" s="1"/>
  <c r="Q2221" i="1"/>
  <c r="R2221" i="1" s="1"/>
  <c r="Q2222" i="1"/>
  <c r="R2222" i="1" s="1"/>
  <c r="Q2223" i="1"/>
  <c r="R2223" i="1" s="1"/>
  <c r="Q2224" i="1"/>
  <c r="R2224" i="1" s="1"/>
  <c r="Q2225" i="1"/>
  <c r="R2225" i="1" s="1"/>
  <c r="Q2226" i="1"/>
  <c r="Q2227" i="1"/>
  <c r="R2227" i="1" s="1"/>
  <c r="Q2228" i="1"/>
  <c r="R2228" i="1" s="1"/>
  <c r="Q2229" i="1"/>
  <c r="R2229" i="1" s="1"/>
  <c r="Q2230" i="1"/>
  <c r="R2230" i="1" s="1"/>
  <c r="Q2231" i="1"/>
  <c r="R2231" i="1" s="1"/>
  <c r="Q2232" i="1"/>
  <c r="R2232" i="1" s="1"/>
  <c r="Q2233" i="1"/>
  <c r="R2233" i="1" s="1"/>
  <c r="Q2234" i="1"/>
  <c r="R2234" i="1" s="1"/>
  <c r="Q2235" i="1"/>
  <c r="R2235" i="1" s="1"/>
  <c r="Q2236" i="1"/>
  <c r="R2236" i="1" s="1"/>
  <c r="Q2237" i="1"/>
  <c r="R2237" i="1" s="1"/>
  <c r="Q2238" i="1"/>
  <c r="Q2239" i="1"/>
  <c r="R2239" i="1" s="1"/>
  <c r="Q2240" i="1"/>
  <c r="R2240" i="1" s="1"/>
  <c r="Q2241" i="1"/>
  <c r="R2241" i="1" s="1"/>
  <c r="Q2242" i="1"/>
  <c r="R2242" i="1" s="1"/>
  <c r="Q2243" i="1"/>
  <c r="R2243" i="1" s="1"/>
  <c r="Q2244" i="1"/>
  <c r="R2244" i="1" s="1"/>
  <c r="Q2245" i="1"/>
  <c r="R2245" i="1" s="1"/>
  <c r="Q2246" i="1"/>
  <c r="R2246" i="1" s="1"/>
  <c r="Q2247" i="1"/>
  <c r="R2247" i="1" s="1"/>
  <c r="Q2248" i="1"/>
  <c r="R2248" i="1" s="1"/>
  <c r="Q2249" i="1"/>
  <c r="R2249" i="1" s="1"/>
  <c r="Q2250" i="1"/>
  <c r="R2250" i="1" s="1"/>
  <c r="Q2251" i="1"/>
  <c r="R2251" i="1" s="1"/>
  <c r="Q2252" i="1"/>
  <c r="R2252" i="1" s="1"/>
  <c r="Q2253" i="1"/>
  <c r="R2253" i="1" s="1"/>
  <c r="Q2254" i="1"/>
  <c r="Q2255" i="1"/>
  <c r="R2255" i="1" s="1"/>
  <c r="Q2256" i="1"/>
  <c r="R2256" i="1" s="1"/>
  <c r="Q2257" i="1"/>
  <c r="R2257" i="1" s="1"/>
  <c r="Q2258" i="1"/>
  <c r="R2258" i="1" s="1"/>
  <c r="Q2259" i="1"/>
  <c r="R2259" i="1" s="1"/>
  <c r="Q2260" i="1"/>
  <c r="R2260" i="1" s="1"/>
  <c r="Q2261" i="1"/>
  <c r="R2261" i="1" s="1"/>
  <c r="Q2262" i="1"/>
  <c r="R2262" i="1" s="1"/>
  <c r="Q2263" i="1"/>
  <c r="R2263" i="1" s="1"/>
  <c r="Q2264" i="1"/>
  <c r="R2264" i="1" s="1"/>
  <c r="Q2265" i="1"/>
  <c r="R2265" i="1" s="1"/>
  <c r="Q2266" i="1"/>
  <c r="R2266" i="1" s="1"/>
  <c r="Q2267" i="1"/>
  <c r="R2267" i="1" s="1"/>
  <c r="Q2268" i="1"/>
  <c r="R2268" i="1" s="1"/>
  <c r="Q2269" i="1"/>
  <c r="R2269" i="1" s="1"/>
  <c r="Q2270" i="1"/>
  <c r="R2270" i="1" s="1"/>
  <c r="Q2271" i="1"/>
  <c r="R2271" i="1" s="1"/>
  <c r="Q2272" i="1"/>
  <c r="R2272" i="1" s="1"/>
  <c r="Q2273" i="1"/>
  <c r="R2273" i="1" s="1"/>
  <c r="Q2274" i="1"/>
  <c r="R2274" i="1" s="1"/>
  <c r="Q2275" i="1"/>
  <c r="R2275" i="1" s="1"/>
  <c r="Q2276" i="1"/>
  <c r="R2276" i="1" s="1"/>
  <c r="Q2277" i="1"/>
  <c r="R2277" i="1" s="1"/>
  <c r="Q2278" i="1"/>
  <c r="R2278" i="1" s="1"/>
  <c r="Q2279" i="1"/>
  <c r="R2279" i="1" s="1"/>
  <c r="Q2280" i="1"/>
  <c r="R2280" i="1" s="1"/>
  <c r="Q2281" i="1"/>
  <c r="R2281" i="1" s="1"/>
  <c r="Q2282" i="1"/>
  <c r="R2282" i="1" s="1"/>
  <c r="Q2283" i="1"/>
  <c r="R2283" i="1" s="1"/>
  <c r="Q2284" i="1"/>
  <c r="R2284" i="1" s="1"/>
  <c r="Q2285" i="1"/>
  <c r="R2285" i="1" s="1"/>
  <c r="Q2286" i="1"/>
  <c r="R2286" i="1" s="1"/>
  <c r="Q2287" i="1"/>
  <c r="R2287" i="1" s="1"/>
  <c r="Q2288" i="1"/>
  <c r="R2288" i="1" s="1"/>
  <c r="Q2289" i="1"/>
  <c r="R2289" i="1" s="1"/>
  <c r="Q2290" i="1"/>
  <c r="R2290" i="1" s="1"/>
  <c r="Q2291" i="1"/>
  <c r="R2291" i="1" s="1"/>
  <c r="Q2292" i="1"/>
  <c r="R2292" i="1" s="1"/>
  <c r="Q2293" i="1"/>
  <c r="R2293" i="1" s="1"/>
  <c r="Q2294" i="1"/>
  <c r="R2294" i="1" s="1"/>
  <c r="Q2295" i="1"/>
  <c r="R2295" i="1" s="1"/>
  <c r="Q2296" i="1"/>
  <c r="R2296" i="1" s="1"/>
  <c r="Q2297" i="1"/>
  <c r="R2297" i="1" s="1"/>
  <c r="Q2298" i="1"/>
  <c r="R2298" i="1" s="1"/>
  <c r="Q2299" i="1"/>
  <c r="R2299" i="1" s="1"/>
  <c r="Q2300" i="1"/>
  <c r="R2300" i="1" s="1"/>
  <c r="Q2301" i="1"/>
  <c r="R2301" i="1" s="1"/>
  <c r="Q2302" i="1"/>
  <c r="R2302" i="1" s="1"/>
  <c r="Q2303" i="1"/>
  <c r="R2303" i="1" s="1"/>
  <c r="Q2304" i="1"/>
  <c r="R2304" i="1" s="1"/>
  <c r="Q2305" i="1"/>
  <c r="R2305" i="1" s="1"/>
  <c r="Q2306" i="1"/>
  <c r="R2306" i="1" s="1"/>
  <c r="Q2307" i="1"/>
  <c r="R2307" i="1" s="1"/>
  <c r="Q2308" i="1"/>
  <c r="R2308" i="1" s="1"/>
  <c r="Q2309" i="1"/>
  <c r="R2309" i="1" s="1"/>
  <c r="Q2310" i="1"/>
  <c r="R2310" i="1" s="1"/>
  <c r="Q2311" i="1"/>
  <c r="R2311" i="1" s="1"/>
  <c r="Q2312" i="1"/>
  <c r="R2312" i="1" s="1"/>
  <c r="Q2313" i="1"/>
  <c r="R2313" i="1" s="1"/>
  <c r="Q2314" i="1"/>
  <c r="R2314" i="1" s="1"/>
  <c r="Q2315" i="1"/>
  <c r="R2315" i="1" s="1"/>
  <c r="Q2316" i="1"/>
  <c r="R2316" i="1" s="1"/>
  <c r="Q2317" i="1"/>
  <c r="R2317" i="1" s="1"/>
  <c r="Q2318" i="1"/>
  <c r="Q2319" i="1"/>
  <c r="R2319" i="1" s="1"/>
  <c r="Q2320" i="1"/>
  <c r="R2320" i="1" s="1"/>
  <c r="Q2321" i="1"/>
  <c r="R2321" i="1" s="1"/>
  <c r="Q2322" i="1"/>
  <c r="R2322" i="1" s="1"/>
  <c r="Q2323" i="1"/>
  <c r="R2323" i="1" s="1"/>
  <c r="Q2324" i="1"/>
  <c r="R2324" i="1" s="1"/>
  <c r="Q2325" i="1"/>
  <c r="R2325" i="1" s="1"/>
  <c r="Q2326" i="1"/>
  <c r="R2326" i="1" s="1"/>
  <c r="Q2327" i="1"/>
  <c r="R2327" i="1" s="1"/>
  <c r="Q2328" i="1"/>
  <c r="R2328" i="1" s="1"/>
  <c r="Q2329" i="1"/>
  <c r="R2329" i="1" s="1"/>
  <c r="Q2330" i="1"/>
  <c r="Q2331" i="1"/>
  <c r="R2331" i="1" s="1"/>
  <c r="Q2332" i="1"/>
  <c r="R2332" i="1" s="1"/>
  <c r="Q2333" i="1"/>
  <c r="R2333" i="1" s="1"/>
  <c r="Q2334" i="1"/>
  <c r="R2334" i="1" s="1"/>
  <c r="Q2335" i="1"/>
  <c r="R2335" i="1" s="1"/>
  <c r="Q2336" i="1"/>
  <c r="R2336" i="1" s="1"/>
  <c r="Q2337" i="1"/>
  <c r="R2337" i="1" s="1"/>
  <c r="Q2338" i="1"/>
  <c r="R2338" i="1" s="1"/>
  <c r="Q2339" i="1"/>
  <c r="R2339" i="1" s="1"/>
  <c r="Q2340" i="1"/>
  <c r="R2340" i="1" s="1"/>
  <c r="Q2341" i="1"/>
  <c r="R2341" i="1" s="1"/>
  <c r="Q2342" i="1"/>
  <c r="R2342" i="1" s="1"/>
  <c r="Q2343" i="1"/>
  <c r="R2343" i="1" s="1"/>
  <c r="Q2344" i="1"/>
  <c r="R2344" i="1" s="1"/>
  <c r="Q2345" i="1"/>
  <c r="R2345" i="1" s="1"/>
  <c r="Q2346" i="1"/>
  <c r="R2346" i="1" s="1"/>
  <c r="Q2347" i="1"/>
  <c r="R2347" i="1" s="1"/>
  <c r="Q2348" i="1"/>
  <c r="R2348" i="1" s="1"/>
  <c r="Q2349" i="1"/>
  <c r="R2349" i="1" s="1"/>
  <c r="Q2350" i="1"/>
  <c r="Q2351" i="1"/>
  <c r="R2351" i="1" s="1"/>
  <c r="Q2352" i="1"/>
  <c r="R2352" i="1" s="1"/>
  <c r="Q2353" i="1"/>
  <c r="R2353" i="1" s="1"/>
  <c r="Q2354" i="1"/>
  <c r="R2354" i="1" s="1"/>
  <c r="Q2355" i="1"/>
  <c r="R2355" i="1" s="1"/>
  <c r="Q2356" i="1"/>
  <c r="R2356" i="1" s="1"/>
  <c r="Q2357" i="1"/>
  <c r="R2357" i="1" s="1"/>
  <c r="Q2358" i="1"/>
  <c r="R2358" i="1" s="1"/>
  <c r="Q2359" i="1"/>
  <c r="R2359" i="1" s="1"/>
  <c r="Q2360" i="1"/>
  <c r="R2360" i="1" s="1"/>
  <c r="Q2361" i="1"/>
  <c r="R2361" i="1" s="1"/>
  <c r="Q2362" i="1"/>
  <c r="Q2363" i="1"/>
  <c r="R2363" i="1" s="1"/>
  <c r="Q2364" i="1"/>
  <c r="R2364" i="1" s="1"/>
  <c r="Q2365" i="1"/>
  <c r="R2365" i="1" s="1"/>
  <c r="Q2366" i="1"/>
  <c r="R2366" i="1" s="1"/>
  <c r="Q2367" i="1"/>
  <c r="R2367" i="1" s="1"/>
  <c r="Q2368" i="1"/>
  <c r="R2368" i="1" s="1"/>
  <c r="Q2369" i="1"/>
  <c r="R2369" i="1" s="1"/>
  <c r="Q2370" i="1"/>
  <c r="R2370" i="1" s="1"/>
  <c r="Q2371" i="1"/>
  <c r="R2371" i="1" s="1"/>
  <c r="Q2372" i="1"/>
  <c r="R2372" i="1" s="1"/>
  <c r="Q2373" i="1"/>
  <c r="R2373" i="1" s="1"/>
  <c r="Q2374" i="1"/>
  <c r="R2374" i="1" s="1"/>
  <c r="Q2375" i="1"/>
  <c r="R2375" i="1" s="1"/>
  <c r="Q2376" i="1"/>
  <c r="R2376" i="1" s="1"/>
  <c r="Q2377" i="1"/>
  <c r="R2377" i="1" s="1"/>
  <c r="Q2378" i="1"/>
  <c r="R2378" i="1" s="1"/>
  <c r="Q2379" i="1"/>
  <c r="R2379" i="1" s="1"/>
  <c r="Q2380" i="1"/>
  <c r="R2380" i="1" s="1"/>
  <c r="Q2381" i="1"/>
  <c r="R2381" i="1" s="1"/>
  <c r="Q2382" i="1"/>
  <c r="Q2383" i="1"/>
  <c r="R2383" i="1" s="1"/>
  <c r="Q2384" i="1"/>
  <c r="R2384" i="1" s="1"/>
  <c r="Q2385" i="1"/>
  <c r="R2385" i="1" s="1"/>
  <c r="Q2386" i="1"/>
  <c r="R2386" i="1" s="1"/>
  <c r="Q2387" i="1"/>
  <c r="R2387" i="1" s="1"/>
  <c r="Q2388" i="1"/>
  <c r="R2388" i="1" s="1"/>
  <c r="Q2389" i="1"/>
  <c r="R2389" i="1" s="1"/>
  <c r="Q2390" i="1"/>
  <c r="R2390" i="1" s="1"/>
  <c r="Q2391" i="1"/>
  <c r="R2391" i="1" s="1"/>
  <c r="Q2392" i="1"/>
  <c r="R2392" i="1" s="1"/>
  <c r="Q2393" i="1"/>
  <c r="R2393" i="1" s="1"/>
  <c r="Q2394" i="1"/>
  <c r="Q2395" i="1"/>
  <c r="R2395" i="1" s="1"/>
  <c r="Q2396" i="1"/>
  <c r="R2396" i="1" s="1"/>
  <c r="Q2397" i="1"/>
  <c r="R2397" i="1" s="1"/>
  <c r="Q2398" i="1"/>
  <c r="R2398" i="1" s="1"/>
  <c r="Q2399" i="1"/>
  <c r="R2399" i="1" s="1"/>
  <c r="Q2400" i="1"/>
  <c r="R2400" i="1" s="1"/>
  <c r="Q2401" i="1"/>
  <c r="R2401" i="1" s="1"/>
  <c r="Q2402" i="1"/>
  <c r="R2402" i="1" s="1"/>
  <c r="Q2403" i="1"/>
  <c r="R2403" i="1" s="1"/>
  <c r="Q2404" i="1"/>
  <c r="R2404" i="1" s="1"/>
  <c r="Q2405" i="1"/>
  <c r="R2405" i="1" s="1"/>
  <c r="Q2406" i="1"/>
  <c r="R2406" i="1" s="1"/>
  <c r="Q2407" i="1"/>
  <c r="R2407" i="1" s="1"/>
  <c r="Q2408" i="1"/>
  <c r="R2408" i="1" s="1"/>
  <c r="Q2409" i="1"/>
  <c r="R2409" i="1" s="1"/>
  <c r="Q2410" i="1"/>
  <c r="R2410" i="1" s="1"/>
  <c r="Q2411" i="1"/>
  <c r="R2411" i="1" s="1"/>
  <c r="Q2412" i="1"/>
  <c r="R2412" i="1" s="1"/>
  <c r="Q2413" i="1"/>
  <c r="R2413" i="1" s="1"/>
  <c r="Q2414" i="1"/>
  <c r="Q2415" i="1"/>
  <c r="R2415" i="1" s="1"/>
  <c r="Q2416" i="1"/>
  <c r="R2416" i="1" s="1"/>
  <c r="Q2417" i="1"/>
  <c r="R2417" i="1" s="1"/>
  <c r="Q2418" i="1"/>
  <c r="R2418" i="1" s="1"/>
  <c r="Q2419" i="1"/>
  <c r="R2419" i="1" s="1"/>
  <c r="Q2420" i="1"/>
  <c r="R2420" i="1" s="1"/>
  <c r="Q2421" i="1"/>
  <c r="R2421" i="1" s="1"/>
  <c r="Q2422" i="1"/>
  <c r="R2422" i="1" s="1"/>
  <c r="Q2423" i="1"/>
  <c r="R2423" i="1" s="1"/>
  <c r="Q2424" i="1"/>
  <c r="R2424" i="1" s="1"/>
  <c r="Q2425" i="1"/>
  <c r="R2425" i="1" s="1"/>
  <c r="Q2426" i="1"/>
  <c r="Q2427" i="1"/>
  <c r="R2427" i="1" s="1"/>
  <c r="Q2428" i="1"/>
  <c r="R2428" i="1" s="1"/>
  <c r="Q2429" i="1"/>
  <c r="R2429" i="1" s="1"/>
  <c r="Q2430" i="1"/>
  <c r="R2430" i="1" s="1"/>
  <c r="Q2431" i="1"/>
  <c r="R2431" i="1" s="1"/>
  <c r="Q2432" i="1"/>
  <c r="R2432" i="1" s="1"/>
  <c r="Q2433" i="1"/>
  <c r="R2433" i="1" s="1"/>
  <c r="Q2434" i="1"/>
  <c r="R2434" i="1" s="1"/>
  <c r="Q2435" i="1"/>
  <c r="R2435" i="1" s="1"/>
  <c r="Q2436" i="1"/>
  <c r="R2436" i="1" s="1"/>
  <c r="Q2437" i="1"/>
  <c r="R2437" i="1" s="1"/>
  <c r="Q2438" i="1"/>
  <c r="R2438" i="1" s="1"/>
  <c r="Q2439" i="1"/>
  <c r="R2439" i="1" s="1"/>
  <c r="Q2440" i="1"/>
  <c r="R2440" i="1" s="1"/>
  <c r="Q2441" i="1"/>
  <c r="R2441" i="1" s="1"/>
  <c r="Q2442" i="1"/>
  <c r="R2442" i="1" s="1"/>
  <c r="Q2443" i="1"/>
  <c r="R2443" i="1" s="1"/>
  <c r="Q2444" i="1"/>
  <c r="R2444" i="1" s="1"/>
  <c r="Q2445" i="1"/>
  <c r="R2445" i="1" s="1"/>
  <c r="Q2446" i="1"/>
  <c r="Q2447" i="1"/>
  <c r="R2447" i="1" s="1"/>
  <c r="Q2448" i="1"/>
  <c r="R2448" i="1" s="1"/>
  <c r="Q2449" i="1"/>
  <c r="R2449" i="1" s="1"/>
  <c r="Q2450" i="1"/>
  <c r="R2450" i="1" s="1"/>
  <c r="Q2451" i="1"/>
  <c r="R2451" i="1" s="1"/>
  <c r="Q2452" i="1"/>
  <c r="R2452" i="1" s="1"/>
  <c r="Q2453" i="1"/>
  <c r="R2453" i="1" s="1"/>
  <c r="Q2454" i="1"/>
  <c r="R2454" i="1" s="1"/>
  <c r="Q2455" i="1"/>
  <c r="R2455" i="1" s="1"/>
  <c r="Q2456" i="1"/>
  <c r="R2456" i="1" s="1"/>
  <c r="Q2457" i="1"/>
  <c r="R2457" i="1" s="1"/>
  <c r="Q2458" i="1"/>
  <c r="Q2459" i="1"/>
  <c r="R2459" i="1" s="1"/>
  <c r="Q2460" i="1"/>
  <c r="R2460" i="1" s="1"/>
  <c r="Q2461" i="1"/>
  <c r="R2461" i="1" s="1"/>
  <c r="Q2462" i="1"/>
  <c r="R2462" i="1" s="1"/>
  <c r="Q2463" i="1"/>
  <c r="R2463" i="1" s="1"/>
  <c r="Q2464" i="1"/>
  <c r="R2464" i="1" s="1"/>
  <c r="Q2465" i="1"/>
  <c r="R2465" i="1" s="1"/>
  <c r="Q2466" i="1"/>
  <c r="R2466" i="1" s="1"/>
  <c r="Q2467" i="1"/>
  <c r="R2467" i="1" s="1"/>
  <c r="Q2468" i="1"/>
  <c r="R2468" i="1" s="1"/>
  <c r="Q2469" i="1"/>
  <c r="R2469" i="1" s="1"/>
  <c r="Q2470" i="1"/>
  <c r="R2470" i="1" s="1"/>
  <c r="Q2471" i="1"/>
  <c r="R2471" i="1" s="1"/>
  <c r="Q2472" i="1"/>
  <c r="R2472" i="1" s="1"/>
  <c r="Q2473" i="1"/>
  <c r="R2473" i="1" s="1"/>
  <c r="Q2474" i="1"/>
  <c r="R2474" i="1" s="1"/>
  <c r="Q2475" i="1"/>
  <c r="R2475" i="1" s="1"/>
  <c r="Q2476" i="1"/>
  <c r="R2476" i="1" s="1"/>
  <c r="Q2477" i="1"/>
  <c r="R2477" i="1" s="1"/>
  <c r="Q2478" i="1"/>
  <c r="Q2479" i="1"/>
  <c r="R2479" i="1" s="1"/>
  <c r="Q2480" i="1"/>
  <c r="R2480" i="1" s="1"/>
  <c r="Q2481" i="1"/>
  <c r="R2481" i="1" s="1"/>
  <c r="Q2482" i="1"/>
  <c r="R2482" i="1" s="1"/>
  <c r="Q2483" i="1"/>
  <c r="R2483" i="1" s="1"/>
  <c r="Q2484" i="1"/>
  <c r="R2484" i="1" s="1"/>
  <c r="Q2485" i="1"/>
  <c r="R2485" i="1" s="1"/>
  <c r="Q2486" i="1"/>
  <c r="R2486" i="1" s="1"/>
  <c r="Q2487" i="1"/>
  <c r="R2487" i="1" s="1"/>
  <c r="Q2488" i="1"/>
  <c r="R2488" i="1" s="1"/>
  <c r="Q2489" i="1"/>
  <c r="R2489" i="1" s="1"/>
  <c r="Q2490" i="1"/>
  <c r="Q2491" i="1"/>
  <c r="R2491" i="1" s="1"/>
  <c r="Q2492" i="1"/>
  <c r="R2492" i="1" s="1"/>
  <c r="Q2493" i="1"/>
  <c r="R2493" i="1" s="1"/>
  <c r="Q2494" i="1"/>
  <c r="R2494" i="1" s="1"/>
  <c r="Q2495" i="1"/>
  <c r="R2495" i="1" s="1"/>
  <c r="Q2496" i="1"/>
  <c r="R2496" i="1" s="1"/>
  <c r="Q2497" i="1"/>
  <c r="R2497" i="1" s="1"/>
  <c r="Q2498" i="1"/>
  <c r="R2498" i="1" s="1"/>
  <c r="Q2499" i="1"/>
  <c r="R2499" i="1" s="1"/>
  <c r="Q2500" i="1"/>
  <c r="R2500" i="1" s="1"/>
  <c r="Q2501" i="1"/>
  <c r="R2501" i="1" s="1"/>
  <c r="Q2502" i="1"/>
  <c r="R2502" i="1" s="1"/>
  <c r="Q2503" i="1"/>
  <c r="R2503" i="1" s="1"/>
  <c r="Q2504" i="1"/>
  <c r="R2504" i="1" s="1"/>
  <c r="Q2505" i="1"/>
  <c r="R2505" i="1" s="1"/>
  <c r="Q2506" i="1"/>
  <c r="R2506" i="1" s="1"/>
  <c r="Q2507" i="1"/>
  <c r="R2507" i="1" s="1"/>
  <c r="Q2508" i="1"/>
  <c r="R2508" i="1" s="1"/>
  <c r="Q2509" i="1"/>
  <c r="R2509" i="1" s="1"/>
  <c r="Q2510" i="1"/>
  <c r="Q2511" i="1"/>
  <c r="R2511" i="1" s="1"/>
  <c r="Q2512" i="1"/>
  <c r="R2512" i="1" s="1"/>
  <c r="Q2513" i="1"/>
  <c r="R2513" i="1" s="1"/>
  <c r="Q2514" i="1"/>
  <c r="R2514" i="1" s="1"/>
  <c r="Q2515" i="1"/>
  <c r="R2515" i="1" s="1"/>
  <c r="Q2516" i="1"/>
  <c r="R2516" i="1" s="1"/>
  <c r="Q2517" i="1"/>
  <c r="R2517" i="1" s="1"/>
  <c r="Q2518" i="1"/>
  <c r="R2518" i="1" s="1"/>
  <c r="Q2519" i="1"/>
  <c r="R2519" i="1" s="1"/>
  <c r="Q2520" i="1"/>
  <c r="R2520" i="1" s="1"/>
  <c r="Q2521" i="1"/>
  <c r="R2521" i="1" s="1"/>
  <c r="Q2522" i="1"/>
  <c r="Q2523" i="1"/>
  <c r="R2523" i="1" s="1"/>
  <c r="Q2524" i="1"/>
  <c r="R2524" i="1" s="1"/>
  <c r="Q2525" i="1"/>
  <c r="R2525" i="1" s="1"/>
  <c r="Q2526" i="1"/>
  <c r="R2526" i="1" s="1"/>
  <c r="Q2527" i="1"/>
  <c r="R2527" i="1" s="1"/>
  <c r="Q2528" i="1"/>
  <c r="R2528" i="1" s="1"/>
  <c r="Q2529" i="1"/>
  <c r="R2529" i="1" s="1"/>
  <c r="Q2530" i="1"/>
  <c r="R2530" i="1" s="1"/>
  <c r="Q2531" i="1"/>
  <c r="R2531" i="1" s="1"/>
  <c r="Q2532" i="1"/>
  <c r="R2532" i="1" s="1"/>
  <c r="Q2533" i="1"/>
  <c r="R2533" i="1" s="1"/>
  <c r="Q2534" i="1"/>
  <c r="R2534" i="1" s="1"/>
  <c r="Q2535" i="1"/>
  <c r="R2535" i="1" s="1"/>
  <c r="Q2536" i="1"/>
  <c r="R2536" i="1" s="1"/>
  <c r="Q2537" i="1"/>
  <c r="R2537" i="1" s="1"/>
  <c r="Q2538" i="1"/>
  <c r="R2538" i="1" s="1"/>
  <c r="Q2539" i="1"/>
  <c r="R2539" i="1" s="1"/>
  <c r="Q2540" i="1"/>
  <c r="R2540" i="1" s="1"/>
  <c r="Q2541" i="1"/>
  <c r="R2541" i="1" s="1"/>
  <c r="Q2542" i="1"/>
  <c r="Q2543" i="1"/>
  <c r="R2543" i="1" s="1"/>
  <c r="Q2544" i="1"/>
  <c r="R2544" i="1" s="1"/>
  <c r="Q2545" i="1"/>
  <c r="R2545" i="1" s="1"/>
  <c r="Q2546" i="1"/>
  <c r="R2546" i="1" s="1"/>
  <c r="Q2547" i="1"/>
  <c r="R2547" i="1" s="1"/>
  <c r="Q2548" i="1"/>
  <c r="R2548" i="1" s="1"/>
  <c r="Q2549" i="1"/>
  <c r="R2549" i="1" s="1"/>
  <c r="Q2550" i="1"/>
  <c r="R2550" i="1" s="1"/>
  <c r="Q2551" i="1"/>
  <c r="R2551" i="1" s="1"/>
  <c r="Q2552" i="1"/>
  <c r="R2552" i="1" s="1"/>
  <c r="Q2553" i="1"/>
  <c r="R2553" i="1" s="1"/>
  <c r="Q2554" i="1"/>
  <c r="Q2555" i="1"/>
  <c r="R2555" i="1" s="1"/>
  <c r="Q2556" i="1"/>
  <c r="R2556" i="1" s="1"/>
  <c r="Q2557" i="1"/>
  <c r="R2557" i="1" s="1"/>
  <c r="Q2558" i="1"/>
  <c r="R2558" i="1" s="1"/>
  <c r="Q2559" i="1"/>
  <c r="R2559" i="1" s="1"/>
  <c r="Q2560" i="1"/>
  <c r="R2560" i="1" s="1"/>
  <c r="Q2561" i="1"/>
  <c r="R2561" i="1" s="1"/>
  <c r="Q2562" i="1"/>
  <c r="R2562" i="1" s="1"/>
  <c r="Q2563" i="1"/>
  <c r="R2563" i="1" s="1"/>
  <c r="Q2564" i="1"/>
  <c r="R2564" i="1" s="1"/>
  <c r="Q2565" i="1"/>
  <c r="R2565" i="1" s="1"/>
  <c r="Q2566" i="1"/>
  <c r="R2566" i="1" s="1"/>
  <c r="Q2567" i="1"/>
  <c r="R2567" i="1" s="1"/>
  <c r="Q2568" i="1"/>
  <c r="R2568" i="1" s="1"/>
  <c r="Q2569" i="1"/>
  <c r="R2569" i="1" s="1"/>
  <c r="Q2570" i="1"/>
  <c r="R2570" i="1" s="1"/>
  <c r="Q2571" i="1"/>
  <c r="R2571" i="1" s="1"/>
  <c r="Q2572" i="1"/>
  <c r="R2572" i="1" s="1"/>
  <c r="Q2573" i="1"/>
  <c r="R2573" i="1" s="1"/>
  <c r="Q2574" i="1"/>
  <c r="Q2575" i="1"/>
  <c r="R2575" i="1" s="1"/>
  <c r="Q2576" i="1"/>
  <c r="R2576" i="1" s="1"/>
  <c r="Q2577" i="1"/>
  <c r="R2577" i="1" s="1"/>
  <c r="Q2578" i="1"/>
  <c r="R2578" i="1" s="1"/>
  <c r="Q2579" i="1"/>
  <c r="R2579" i="1" s="1"/>
  <c r="Q2580" i="1"/>
  <c r="R2580" i="1" s="1"/>
  <c r="Q2581" i="1"/>
  <c r="R2581" i="1" s="1"/>
  <c r="Q2582" i="1"/>
  <c r="R2582" i="1" s="1"/>
  <c r="Q2583" i="1"/>
  <c r="R2583" i="1" s="1"/>
  <c r="Q2584" i="1"/>
  <c r="R2584" i="1" s="1"/>
  <c r="Q2585" i="1"/>
  <c r="R2585" i="1" s="1"/>
  <c r="Q2586" i="1"/>
  <c r="Q2587" i="1"/>
  <c r="R2587" i="1" s="1"/>
  <c r="Q2588" i="1"/>
  <c r="R2588" i="1" s="1"/>
  <c r="Q2589" i="1"/>
  <c r="R2589" i="1" s="1"/>
  <c r="Q2590" i="1"/>
  <c r="R2590" i="1" s="1"/>
  <c r="Q2591" i="1"/>
  <c r="R2591" i="1" s="1"/>
  <c r="Q2592" i="1"/>
  <c r="R2592" i="1" s="1"/>
  <c r="Q2593" i="1"/>
  <c r="R2593" i="1" s="1"/>
  <c r="Q2594" i="1"/>
  <c r="R2594" i="1" s="1"/>
  <c r="Q2595" i="1"/>
  <c r="R2595" i="1" s="1"/>
  <c r="Q2596" i="1"/>
  <c r="R2596" i="1" s="1"/>
  <c r="Q2597" i="1"/>
  <c r="R2597" i="1" s="1"/>
  <c r="Q2598" i="1"/>
  <c r="R2598" i="1" s="1"/>
  <c r="Q2599" i="1"/>
  <c r="R2599" i="1" s="1"/>
  <c r="Q2600" i="1"/>
  <c r="R2600" i="1" s="1"/>
  <c r="Q2601" i="1"/>
  <c r="R2601" i="1" s="1"/>
  <c r="Q2602" i="1"/>
  <c r="R2602" i="1" s="1"/>
  <c r="Q2603" i="1"/>
  <c r="R2603" i="1" s="1"/>
  <c r="Q2604" i="1"/>
  <c r="R2604" i="1" s="1"/>
  <c r="Q2605" i="1"/>
  <c r="R2605" i="1" s="1"/>
  <c r="Q2606" i="1"/>
  <c r="Q2607" i="1"/>
  <c r="R2607" i="1" s="1"/>
  <c r="Q2608" i="1"/>
  <c r="R2608" i="1" s="1"/>
  <c r="Q2609" i="1"/>
  <c r="R2609" i="1" s="1"/>
  <c r="Q2610" i="1"/>
  <c r="R2610" i="1" s="1"/>
  <c r="Q2611" i="1"/>
  <c r="R2611" i="1" s="1"/>
  <c r="Q2612" i="1"/>
  <c r="R2612" i="1" s="1"/>
  <c r="Q2613" i="1"/>
  <c r="R2613" i="1" s="1"/>
  <c r="Q2614" i="1"/>
  <c r="R2614" i="1" s="1"/>
  <c r="Q2615" i="1"/>
  <c r="R2615" i="1" s="1"/>
  <c r="Q2616" i="1"/>
  <c r="R2616" i="1" s="1"/>
  <c r="Q2617" i="1"/>
  <c r="R2617" i="1" s="1"/>
  <c r="Q2618" i="1"/>
  <c r="Q2619" i="1"/>
  <c r="R2619" i="1" s="1"/>
  <c r="Q2620" i="1"/>
  <c r="R2620" i="1" s="1"/>
  <c r="Q2621" i="1"/>
  <c r="R2621" i="1" s="1"/>
  <c r="Q2622" i="1"/>
  <c r="R2622" i="1" s="1"/>
  <c r="Q2623" i="1"/>
  <c r="R2623" i="1" s="1"/>
  <c r="Q2624" i="1"/>
  <c r="R2624" i="1" s="1"/>
  <c r="Q2625" i="1"/>
  <c r="R2625" i="1" s="1"/>
  <c r="Q2626" i="1"/>
  <c r="R2626" i="1" s="1"/>
  <c r="Q2627" i="1"/>
  <c r="R2627" i="1" s="1"/>
  <c r="Q2628" i="1"/>
  <c r="R2628" i="1" s="1"/>
  <c r="Q2629" i="1"/>
  <c r="R2629" i="1" s="1"/>
  <c r="Q2630" i="1"/>
  <c r="R2630" i="1" s="1"/>
  <c r="Q2631" i="1"/>
  <c r="R2631" i="1" s="1"/>
  <c r="Q2632" i="1"/>
  <c r="R2632" i="1" s="1"/>
  <c r="Q2633" i="1"/>
  <c r="R2633" i="1" s="1"/>
  <c r="Q2634" i="1"/>
  <c r="R2634" i="1" s="1"/>
  <c r="Q2635" i="1"/>
  <c r="R2635" i="1" s="1"/>
  <c r="Q2636" i="1"/>
  <c r="R2636" i="1" s="1"/>
  <c r="Q2637" i="1"/>
  <c r="R2637" i="1" s="1"/>
  <c r="Q2638" i="1"/>
  <c r="Q2639" i="1"/>
  <c r="R2639" i="1" s="1"/>
  <c r="Q2640" i="1"/>
  <c r="R2640" i="1" s="1"/>
  <c r="Q2641" i="1"/>
  <c r="R2641" i="1" s="1"/>
  <c r="Q2642" i="1"/>
  <c r="R2642" i="1" s="1"/>
  <c r="Q2643" i="1"/>
  <c r="R2643" i="1" s="1"/>
  <c r="Q2644" i="1"/>
  <c r="R2644" i="1" s="1"/>
  <c r="Q2645" i="1"/>
  <c r="R2645" i="1" s="1"/>
  <c r="Q2646" i="1"/>
  <c r="R2646" i="1" s="1"/>
  <c r="Q2647" i="1"/>
  <c r="R2647" i="1" s="1"/>
  <c r="Q2648" i="1"/>
  <c r="R2648" i="1" s="1"/>
  <c r="Q2649" i="1"/>
  <c r="R2649" i="1" s="1"/>
  <c r="Q2650" i="1"/>
  <c r="Q2651" i="1"/>
  <c r="R2651" i="1" s="1"/>
  <c r="Q2652" i="1"/>
  <c r="R2652" i="1" s="1"/>
  <c r="Q2653" i="1"/>
  <c r="R2653" i="1" s="1"/>
  <c r="Q2654" i="1"/>
  <c r="R2654" i="1" s="1"/>
  <c r="Q2655" i="1"/>
  <c r="R2655" i="1" s="1"/>
  <c r="Q2656" i="1"/>
  <c r="R2656" i="1" s="1"/>
  <c r="Q2657" i="1"/>
  <c r="R2657" i="1" s="1"/>
  <c r="Q2658" i="1"/>
  <c r="R2658" i="1" s="1"/>
  <c r="Q2659" i="1"/>
  <c r="R2659" i="1" s="1"/>
  <c r="Q2660" i="1"/>
  <c r="R2660" i="1" s="1"/>
  <c r="Q2661" i="1"/>
  <c r="R2661" i="1" s="1"/>
  <c r="Q2662" i="1"/>
  <c r="R2662" i="1" s="1"/>
  <c r="Q2663" i="1"/>
  <c r="R2663" i="1" s="1"/>
  <c r="Q2664" i="1"/>
  <c r="R2664" i="1" s="1"/>
  <c r="Q2665" i="1"/>
  <c r="R2665" i="1" s="1"/>
  <c r="Q2666" i="1"/>
  <c r="R2666" i="1" s="1"/>
  <c r="Q2667" i="1"/>
  <c r="R2667" i="1" s="1"/>
  <c r="Q2668" i="1"/>
  <c r="R2668" i="1" s="1"/>
  <c r="Q2669" i="1"/>
  <c r="R2669" i="1" s="1"/>
  <c r="Q2670" i="1"/>
  <c r="Q2671" i="1"/>
  <c r="R2671" i="1" s="1"/>
  <c r="Q2672" i="1"/>
  <c r="R2672" i="1" s="1"/>
  <c r="Q2673" i="1"/>
  <c r="R2673" i="1" s="1"/>
  <c r="Q2674" i="1"/>
  <c r="R2674" i="1" s="1"/>
  <c r="Q2675" i="1"/>
  <c r="R2675" i="1" s="1"/>
  <c r="Q2676" i="1"/>
  <c r="R2676" i="1" s="1"/>
  <c r="Q2677" i="1"/>
  <c r="R2677" i="1" s="1"/>
  <c r="Q2678" i="1"/>
  <c r="R2678" i="1" s="1"/>
  <c r="Q2679" i="1"/>
  <c r="R2679" i="1" s="1"/>
  <c r="Q2680" i="1"/>
  <c r="R2680" i="1" s="1"/>
  <c r="Q2681" i="1"/>
  <c r="R2681" i="1" s="1"/>
  <c r="Q2682" i="1"/>
  <c r="Q2683" i="1"/>
  <c r="R2683" i="1" s="1"/>
  <c r="Q2684" i="1"/>
  <c r="R2684" i="1" s="1"/>
  <c r="Q2685" i="1"/>
  <c r="R2685" i="1" s="1"/>
  <c r="Q2686" i="1"/>
  <c r="R2686" i="1" s="1"/>
  <c r="Q2687" i="1"/>
  <c r="R2687" i="1" s="1"/>
  <c r="Q2688" i="1"/>
  <c r="R2688" i="1" s="1"/>
  <c r="Q2689" i="1"/>
  <c r="R2689" i="1" s="1"/>
  <c r="Q2690" i="1"/>
  <c r="R2690" i="1" s="1"/>
  <c r="Q2691" i="1"/>
  <c r="R2691" i="1" s="1"/>
  <c r="Q2692" i="1"/>
  <c r="R2692" i="1" s="1"/>
  <c r="Q2693" i="1"/>
  <c r="R2693" i="1" s="1"/>
  <c r="Q2694" i="1"/>
  <c r="R2694" i="1" s="1"/>
  <c r="Q2695" i="1"/>
  <c r="R2695" i="1" s="1"/>
  <c r="Q2696" i="1"/>
  <c r="R2696" i="1" s="1"/>
  <c r="Q2697" i="1"/>
  <c r="R2697" i="1" s="1"/>
  <c r="Q2698" i="1"/>
  <c r="R2698" i="1" s="1"/>
  <c r="Q2699" i="1"/>
  <c r="R2699" i="1" s="1"/>
  <c r="Q2700" i="1"/>
  <c r="R2700" i="1" s="1"/>
  <c r="Q2701" i="1"/>
  <c r="R2701" i="1" s="1"/>
  <c r="Q2702" i="1"/>
  <c r="Q2703" i="1"/>
  <c r="R2703" i="1" s="1"/>
  <c r="Q2704" i="1"/>
  <c r="R2704" i="1" s="1"/>
  <c r="Q2705" i="1"/>
  <c r="R2705" i="1" s="1"/>
  <c r="Q2706" i="1"/>
  <c r="R2706" i="1" s="1"/>
  <c r="Q2707" i="1"/>
  <c r="R2707" i="1" s="1"/>
  <c r="Q2708" i="1"/>
  <c r="R2708" i="1" s="1"/>
  <c r="Q2709" i="1"/>
  <c r="R2709" i="1" s="1"/>
  <c r="Q2710" i="1"/>
  <c r="R2710" i="1" s="1"/>
  <c r="Q2711" i="1"/>
  <c r="R2711" i="1" s="1"/>
  <c r="Q2712" i="1"/>
  <c r="R2712" i="1" s="1"/>
  <c r="Q2713" i="1"/>
  <c r="R2713" i="1" s="1"/>
  <c r="Q2714" i="1"/>
  <c r="Q2715" i="1"/>
  <c r="R2715" i="1" s="1"/>
  <c r="Q2716" i="1"/>
  <c r="R2716" i="1" s="1"/>
  <c r="Q2717" i="1"/>
  <c r="R2717" i="1" s="1"/>
  <c r="Q2718" i="1"/>
  <c r="R2718" i="1" s="1"/>
  <c r="Q2719" i="1"/>
  <c r="R2719" i="1" s="1"/>
  <c r="Q2720" i="1"/>
  <c r="R2720" i="1" s="1"/>
  <c r="Q2721" i="1"/>
  <c r="R2721" i="1" s="1"/>
  <c r="Q2722" i="1"/>
  <c r="R2722" i="1" s="1"/>
  <c r="Q2723" i="1"/>
  <c r="R2723" i="1" s="1"/>
  <c r="Q2724" i="1"/>
  <c r="R2724" i="1" s="1"/>
  <c r="Q2725" i="1"/>
  <c r="R2725" i="1" s="1"/>
  <c r="Q2726" i="1"/>
  <c r="R2726" i="1" s="1"/>
  <c r="Q2727" i="1"/>
  <c r="R2727" i="1" s="1"/>
  <c r="Q2728" i="1"/>
  <c r="R2728" i="1" s="1"/>
  <c r="Q2729" i="1"/>
  <c r="R2729" i="1" s="1"/>
  <c r="Q2730" i="1"/>
  <c r="R2730" i="1" s="1"/>
  <c r="Q2731" i="1"/>
  <c r="R2731" i="1" s="1"/>
  <c r="Q2732" i="1"/>
  <c r="R2732" i="1" s="1"/>
  <c r="Q2733" i="1"/>
  <c r="R2733" i="1" s="1"/>
  <c r="Q2734" i="1"/>
  <c r="Q2735" i="1"/>
  <c r="R2735" i="1" s="1"/>
  <c r="Q2736" i="1"/>
  <c r="R2736" i="1" s="1"/>
  <c r="Q2737" i="1"/>
  <c r="R2737" i="1" s="1"/>
  <c r="Q2738" i="1"/>
  <c r="R2738" i="1" s="1"/>
  <c r="Q2739" i="1"/>
  <c r="R2739" i="1" s="1"/>
  <c r="Q2740" i="1"/>
  <c r="R2740" i="1" s="1"/>
  <c r="Q2741" i="1"/>
  <c r="R2741" i="1" s="1"/>
  <c r="Q2742" i="1"/>
  <c r="R2742" i="1" s="1"/>
  <c r="Q2743" i="1"/>
  <c r="R2743" i="1" s="1"/>
  <c r="Q2744" i="1"/>
  <c r="R2744" i="1" s="1"/>
  <c r="Q2745" i="1"/>
  <c r="R2745" i="1" s="1"/>
  <c r="Q2746" i="1"/>
  <c r="Q2747" i="1"/>
  <c r="R2747" i="1" s="1"/>
  <c r="Q2748" i="1"/>
  <c r="R2748" i="1" s="1"/>
  <c r="Q2749" i="1"/>
  <c r="R2749" i="1" s="1"/>
  <c r="Q2750" i="1"/>
  <c r="R2750" i="1" s="1"/>
  <c r="Q2751" i="1"/>
  <c r="R2751" i="1" s="1"/>
  <c r="Q2752" i="1"/>
  <c r="R2752" i="1" s="1"/>
  <c r="Q2753" i="1"/>
  <c r="R2753" i="1" s="1"/>
  <c r="Q2754" i="1"/>
  <c r="R2754" i="1" s="1"/>
  <c r="Q2755" i="1"/>
  <c r="R2755" i="1" s="1"/>
  <c r="Q2756" i="1"/>
  <c r="R2756" i="1" s="1"/>
  <c r="Q2757" i="1"/>
  <c r="R2757" i="1" s="1"/>
  <c r="Q2758" i="1"/>
  <c r="R2758" i="1" s="1"/>
  <c r="Q2759" i="1"/>
  <c r="R2759" i="1" s="1"/>
  <c r="Q2760" i="1"/>
  <c r="R2760" i="1" s="1"/>
  <c r="Q2761" i="1"/>
  <c r="R2761" i="1" s="1"/>
  <c r="Q2762" i="1"/>
  <c r="R2762" i="1" s="1"/>
  <c r="Q2763" i="1"/>
  <c r="R2763" i="1" s="1"/>
  <c r="Q2764" i="1"/>
  <c r="R2764" i="1" s="1"/>
  <c r="Q2765" i="1"/>
  <c r="R2765" i="1" s="1"/>
  <c r="Q2766" i="1"/>
  <c r="Q2767" i="1"/>
  <c r="R2767" i="1" s="1"/>
  <c r="Q2768" i="1"/>
  <c r="R2768" i="1" s="1"/>
  <c r="Q2769" i="1"/>
  <c r="R2769" i="1" s="1"/>
  <c r="Q2770" i="1"/>
  <c r="R2770" i="1" s="1"/>
  <c r="Q2771" i="1"/>
  <c r="R2771" i="1" s="1"/>
  <c r="Q2772" i="1"/>
  <c r="R2772" i="1" s="1"/>
  <c r="Q2773" i="1"/>
  <c r="R2773" i="1" s="1"/>
  <c r="Q2774" i="1"/>
  <c r="R2774" i="1" s="1"/>
  <c r="Q2775" i="1"/>
  <c r="R2775" i="1" s="1"/>
  <c r="Q2776" i="1"/>
  <c r="R2776" i="1" s="1"/>
  <c r="Q2777" i="1"/>
  <c r="R2777" i="1" s="1"/>
  <c r="Q2778" i="1"/>
  <c r="Q2779" i="1"/>
  <c r="R2779" i="1" s="1"/>
  <c r="Q2780" i="1"/>
  <c r="R2780" i="1" s="1"/>
  <c r="Q2781" i="1"/>
  <c r="R2781" i="1" s="1"/>
  <c r="Q2782" i="1"/>
  <c r="R2782" i="1" s="1"/>
  <c r="Q2783" i="1"/>
  <c r="R2783" i="1" s="1"/>
  <c r="Q2784" i="1"/>
  <c r="R2784" i="1" s="1"/>
  <c r="Q2785" i="1"/>
  <c r="R2785" i="1" s="1"/>
  <c r="Q2786" i="1"/>
  <c r="R2786" i="1" s="1"/>
  <c r="Q2787" i="1"/>
  <c r="R2787" i="1" s="1"/>
  <c r="Q2788" i="1"/>
  <c r="R2788" i="1" s="1"/>
  <c r="Q2789" i="1"/>
  <c r="R2789" i="1" s="1"/>
  <c r="Q2790" i="1"/>
  <c r="R2790" i="1" s="1"/>
  <c r="Q2791" i="1"/>
  <c r="R2791" i="1" s="1"/>
  <c r="Q2792" i="1"/>
  <c r="R2792" i="1" s="1"/>
  <c r="Q2793" i="1"/>
  <c r="R2793" i="1" s="1"/>
  <c r="Q2794" i="1"/>
  <c r="R2794" i="1" s="1"/>
  <c r="Q2795" i="1"/>
  <c r="R2795" i="1" s="1"/>
  <c r="Q2796" i="1"/>
  <c r="R2796" i="1" s="1"/>
  <c r="Q2797" i="1"/>
  <c r="R2797" i="1" s="1"/>
  <c r="Q2798" i="1"/>
  <c r="Q2799" i="1"/>
  <c r="R2799" i="1" s="1"/>
  <c r="Q2800" i="1"/>
  <c r="R2800" i="1" s="1"/>
  <c r="Q2801" i="1"/>
  <c r="R2801" i="1" s="1"/>
  <c r="Q2802" i="1"/>
  <c r="R2802" i="1" s="1"/>
  <c r="Q2803" i="1"/>
  <c r="R2803" i="1" s="1"/>
  <c r="Q2804" i="1"/>
  <c r="R2804" i="1" s="1"/>
  <c r="Q2805" i="1"/>
  <c r="R2805" i="1" s="1"/>
  <c r="Q2806" i="1"/>
  <c r="R2806" i="1" s="1"/>
  <c r="Q2807" i="1"/>
  <c r="R2807" i="1" s="1"/>
  <c r="Q2808" i="1"/>
  <c r="R2808" i="1" s="1"/>
  <c r="Q2809" i="1"/>
  <c r="R2809" i="1" s="1"/>
  <c r="Q2810" i="1"/>
  <c r="Q2811" i="1"/>
  <c r="R2811" i="1" s="1"/>
  <c r="Q2812" i="1"/>
  <c r="R2812" i="1" s="1"/>
  <c r="Q2813" i="1"/>
  <c r="R2813" i="1" s="1"/>
  <c r="Q2814" i="1"/>
  <c r="R2814" i="1" s="1"/>
  <c r="Q2815" i="1"/>
  <c r="R2815" i="1" s="1"/>
  <c r="Q2816" i="1"/>
  <c r="R2816" i="1" s="1"/>
  <c r="Q2817" i="1"/>
  <c r="R2817" i="1" s="1"/>
  <c r="Q2818" i="1"/>
  <c r="R2818" i="1" s="1"/>
  <c r="Q2819" i="1"/>
  <c r="R2819" i="1" s="1"/>
  <c r="Q2820" i="1"/>
  <c r="R2820" i="1" s="1"/>
  <c r="Q2821" i="1"/>
  <c r="R2821" i="1" s="1"/>
  <c r="Q2822" i="1"/>
  <c r="R2822" i="1" s="1"/>
  <c r="Q2823" i="1"/>
  <c r="R2823" i="1" s="1"/>
  <c r="Q2824" i="1"/>
  <c r="R2824" i="1" s="1"/>
  <c r="Q2825" i="1"/>
  <c r="R2825" i="1" s="1"/>
  <c r="Q2826" i="1"/>
  <c r="R2826" i="1" s="1"/>
  <c r="Q2827" i="1"/>
  <c r="R2827" i="1" s="1"/>
  <c r="Q2828" i="1"/>
  <c r="R2828" i="1" s="1"/>
  <c r="Q2829" i="1"/>
  <c r="R2829" i="1" s="1"/>
  <c r="Q2830" i="1"/>
  <c r="Q2831" i="1"/>
  <c r="R2831" i="1" s="1"/>
  <c r="Q2832" i="1"/>
  <c r="R2832" i="1" s="1"/>
  <c r="Q2833" i="1"/>
  <c r="R2833" i="1" s="1"/>
  <c r="Q2834" i="1"/>
  <c r="R2834" i="1" s="1"/>
  <c r="Q2835" i="1"/>
  <c r="R2835" i="1" s="1"/>
  <c r="Q2836" i="1"/>
  <c r="R2836" i="1" s="1"/>
  <c r="Q2837" i="1"/>
  <c r="R2837" i="1" s="1"/>
  <c r="Q2838" i="1"/>
  <c r="R2838" i="1" s="1"/>
  <c r="Q2839" i="1"/>
  <c r="R2839" i="1" s="1"/>
  <c r="Q2840" i="1"/>
  <c r="R2840" i="1" s="1"/>
  <c r="Q2841" i="1"/>
  <c r="R2841" i="1" s="1"/>
  <c r="Q2842" i="1"/>
  <c r="Q2843" i="1"/>
  <c r="R2843" i="1" s="1"/>
  <c r="Q2844" i="1"/>
  <c r="R2844" i="1" s="1"/>
  <c r="Q2845" i="1"/>
  <c r="R2845" i="1" s="1"/>
  <c r="Q2846" i="1"/>
  <c r="R2846" i="1" s="1"/>
  <c r="Q2847" i="1"/>
  <c r="R2847" i="1" s="1"/>
  <c r="Q2848" i="1"/>
  <c r="R2848" i="1" s="1"/>
  <c r="Q2849" i="1"/>
  <c r="R2849" i="1" s="1"/>
  <c r="Q2850" i="1"/>
  <c r="R2850" i="1" s="1"/>
  <c r="Q2851" i="1"/>
  <c r="R2851" i="1" s="1"/>
  <c r="Q2852" i="1"/>
  <c r="R2852" i="1" s="1"/>
  <c r="Q2853" i="1"/>
  <c r="R2853" i="1" s="1"/>
  <c r="Q2854" i="1"/>
  <c r="R2854" i="1" s="1"/>
  <c r="Q2855" i="1"/>
  <c r="R2855" i="1" s="1"/>
  <c r="Q2856" i="1"/>
  <c r="R2856" i="1" s="1"/>
  <c r="Q2857" i="1"/>
  <c r="R2857" i="1" s="1"/>
  <c r="Q2858" i="1"/>
  <c r="R2858" i="1" s="1"/>
  <c r="Q2859" i="1"/>
  <c r="R2859" i="1" s="1"/>
  <c r="Q2860" i="1"/>
  <c r="R2860" i="1" s="1"/>
  <c r="Q2861" i="1"/>
  <c r="R2861" i="1" s="1"/>
  <c r="Q2862" i="1"/>
  <c r="Q2863" i="1"/>
  <c r="R2863" i="1" s="1"/>
  <c r="Q2864" i="1"/>
  <c r="R2864" i="1" s="1"/>
  <c r="Q2865" i="1"/>
  <c r="R2865" i="1" s="1"/>
  <c r="Q2866" i="1"/>
  <c r="R2866" i="1" s="1"/>
  <c r="Q2867" i="1"/>
  <c r="R2867" i="1" s="1"/>
  <c r="Q2868" i="1"/>
  <c r="R2868" i="1" s="1"/>
  <c r="Q2869" i="1"/>
  <c r="R2869" i="1" s="1"/>
  <c r="Q2870" i="1"/>
  <c r="R2870" i="1" s="1"/>
  <c r="Q2871" i="1"/>
  <c r="R2871" i="1" s="1"/>
  <c r="Q2872" i="1"/>
  <c r="R2872" i="1" s="1"/>
  <c r="Q2873" i="1"/>
  <c r="R2873" i="1" s="1"/>
  <c r="Q2874" i="1"/>
  <c r="Q2875" i="1"/>
  <c r="R2875" i="1" s="1"/>
  <c r="Q2876" i="1"/>
  <c r="R2876" i="1" s="1"/>
  <c r="Q2877" i="1"/>
  <c r="R2877" i="1" s="1"/>
  <c r="Q2878" i="1"/>
  <c r="R2878" i="1" s="1"/>
  <c r="Q2879" i="1"/>
  <c r="R2879" i="1" s="1"/>
  <c r="Q2880" i="1"/>
  <c r="R2880" i="1" s="1"/>
  <c r="Q2881" i="1"/>
  <c r="R2881" i="1" s="1"/>
  <c r="Q2882" i="1"/>
  <c r="R2882" i="1" s="1"/>
  <c r="Q2883" i="1"/>
  <c r="R2883" i="1" s="1"/>
  <c r="Q2884" i="1"/>
  <c r="R2884" i="1" s="1"/>
  <c r="Q2885" i="1"/>
  <c r="R2885" i="1" s="1"/>
  <c r="Q2886" i="1"/>
  <c r="R2886" i="1" s="1"/>
  <c r="Q2887" i="1"/>
  <c r="R2887" i="1" s="1"/>
  <c r="Q2888" i="1"/>
  <c r="R2888" i="1" s="1"/>
  <c r="Q2889" i="1"/>
  <c r="R2889" i="1" s="1"/>
  <c r="Q2890" i="1"/>
  <c r="R2890" i="1" s="1"/>
  <c r="Q2891" i="1"/>
  <c r="R2891" i="1" s="1"/>
  <c r="Q2892" i="1"/>
  <c r="R2892" i="1" s="1"/>
  <c r="Q2893" i="1"/>
  <c r="R2893" i="1" s="1"/>
  <c r="Q2894" i="1"/>
  <c r="Q2895" i="1"/>
  <c r="R2895" i="1" s="1"/>
  <c r="Q2896" i="1"/>
  <c r="R2896" i="1" s="1"/>
  <c r="Q2897" i="1"/>
  <c r="R2897" i="1" s="1"/>
  <c r="Q2898" i="1"/>
  <c r="R2898" i="1" s="1"/>
  <c r="Q2899" i="1"/>
  <c r="R2899" i="1" s="1"/>
  <c r="Q2900" i="1"/>
  <c r="R2900" i="1" s="1"/>
  <c r="Q2901" i="1"/>
  <c r="R2901" i="1" s="1"/>
  <c r="Q2902" i="1"/>
  <c r="R2902" i="1" s="1"/>
  <c r="Q2903" i="1"/>
  <c r="R2903" i="1" s="1"/>
  <c r="Q2904" i="1"/>
  <c r="R2904" i="1" s="1"/>
  <c r="Q2905" i="1"/>
  <c r="R2905" i="1" s="1"/>
  <c r="Q2906" i="1"/>
  <c r="Q2907" i="1"/>
  <c r="R2907" i="1" s="1"/>
  <c r="Q2908" i="1"/>
  <c r="R2908" i="1" s="1"/>
  <c r="Q2909" i="1"/>
  <c r="R2909" i="1" s="1"/>
  <c r="Q2910" i="1"/>
  <c r="R2910" i="1" s="1"/>
  <c r="Q2911" i="1"/>
  <c r="R2911" i="1" s="1"/>
  <c r="Q2912" i="1"/>
  <c r="R2912" i="1" s="1"/>
  <c r="Q2913" i="1"/>
  <c r="R2913" i="1" s="1"/>
  <c r="Q2914" i="1"/>
  <c r="R2914" i="1" s="1"/>
  <c r="Q2915" i="1"/>
  <c r="R2915" i="1" s="1"/>
  <c r="Q2916" i="1"/>
  <c r="R2916" i="1" s="1"/>
  <c r="Q2917" i="1"/>
  <c r="R2917" i="1" s="1"/>
  <c r="Q2918" i="1"/>
  <c r="R2918" i="1" s="1"/>
  <c r="Q2919" i="1"/>
  <c r="R2919" i="1" s="1"/>
  <c r="Q2920" i="1"/>
  <c r="R2920" i="1" s="1"/>
  <c r="Q2921" i="1"/>
  <c r="R2921" i="1" s="1"/>
  <c r="Q2922" i="1"/>
  <c r="R2922" i="1" s="1"/>
  <c r="Q2923" i="1"/>
  <c r="R2923" i="1" s="1"/>
  <c r="Q2924" i="1"/>
  <c r="R2924" i="1" s="1"/>
  <c r="Q2925" i="1"/>
  <c r="R2925" i="1" s="1"/>
  <c r="Q2926" i="1"/>
  <c r="Q2927" i="1"/>
  <c r="R2927" i="1" s="1"/>
  <c r="Q2928" i="1"/>
  <c r="R2928" i="1" s="1"/>
  <c r="Q2929" i="1"/>
  <c r="R2929" i="1" s="1"/>
  <c r="Q2930" i="1"/>
  <c r="R2930" i="1" s="1"/>
  <c r="Q2931" i="1"/>
  <c r="R2931" i="1" s="1"/>
  <c r="Q2932" i="1"/>
  <c r="R2932" i="1" s="1"/>
  <c r="Q2933" i="1"/>
  <c r="R2933" i="1" s="1"/>
  <c r="Q2934" i="1"/>
  <c r="R2934" i="1" s="1"/>
  <c r="Q2935" i="1"/>
  <c r="R2935" i="1" s="1"/>
  <c r="Q2936" i="1"/>
  <c r="R2936" i="1" s="1"/>
  <c r="Q2937" i="1"/>
  <c r="R2937" i="1" s="1"/>
  <c r="Q2938" i="1"/>
  <c r="Q2939" i="1"/>
  <c r="R2939" i="1" s="1"/>
  <c r="Q2940" i="1"/>
  <c r="R2940" i="1" s="1"/>
  <c r="Q2941" i="1"/>
  <c r="R2941" i="1" s="1"/>
  <c r="Q2942" i="1"/>
  <c r="R2942" i="1" s="1"/>
  <c r="Q2943" i="1"/>
  <c r="R2943" i="1" s="1"/>
  <c r="Q2944" i="1"/>
  <c r="R2944" i="1" s="1"/>
  <c r="Q2945" i="1"/>
  <c r="R2945" i="1" s="1"/>
  <c r="Q2946" i="1"/>
  <c r="R2946" i="1" s="1"/>
  <c r="Q2947" i="1"/>
  <c r="R2947" i="1" s="1"/>
  <c r="Q2948" i="1"/>
  <c r="R2948" i="1" s="1"/>
  <c r="Q2949" i="1"/>
  <c r="R2949" i="1" s="1"/>
  <c r="Q2950" i="1"/>
  <c r="R2950" i="1" s="1"/>
  <c r="Q2951" i="1"/>
  <c r="R2951" i="1" s="1"/>
  <c r="Q2952" i="1"/>
  <c r="R2952" i="1" s="1"/>
  <c r="Q2953" i="1"/>
  <c r="R2953" i="1" s="1"/>
  <c r="Q2954" i="1"/>
  <c r="R2954" i="1" s="1"/>
  <c r="Q2955" i="1"/>
  <c r="R2955" i="1" s="1"/>
  <c r="Q2956" i="1"/>
  <c r="R2956" i="1" s="1"/>
  <c r="Q2957" i="1"/>
  <c r="R2957" i="1" s="1"/>
  <c r="Q2958" i="1"/>
  <c r="Q2959" i="1"/>
  <c r="R2959" i="1" s="1"/>
  <c r="Q2960" i="1"/>
  <c r="R2960" i="1" s="1"/>
  <c r="Q2961" i="1"/>
  <c r="R2961" i="1" s="1"/>
  <c r="Q2962" i="1"/>
  <c r="R2962" i="1" s="1"/>
  <c r="Q2963" i="1"/>
  <c r="R2963" i="1" s="1"/>
  <c r="Q2964" i="1"/>
  <c r="R2964" i="1" s="1"/>
  <c r="Q2965" i="1"/>
  <c r="R2965" i="1" s="1"/>
  <c r="Q2966" i="1"/>
  <c r="R2966" i="1" s="1"/>
  <c r="Q2967" i="1"/>
  <c r="R2967" i="1" s="1"/>
  <c r="Q2968" i="1"/>
  <c r="R2968" i="1" s="1"/>
  <c r="Q2969" i="1"/>
  <c r="R2969" i="1" s="1"/>
  <c r="Q2970" i="1"/>
  <c r="Q2971" i="1"/>
  <c r="R2971" i="1" s="1"/>
  <c r="Q2972" i="1"/>
  <c r="R2972" i="1" s="1"/>
  <c r="Q2973" i="1"/>
  <c r="R2973" i="1" s="1"/>
  <c r="Q2974" i="1"/>
  <c r="R2974" i="1" s="1"/>
  <c r="Q2975" i="1"/>
  <c r="R2975" i="1" s="1"/>
  <c r="Q2976" i="1"/>
  <c r="R2976" i="1" s="1"/>
  <c r="Q2977" i="1"/>
  <c r="R2977" i="1" s="1"/>
  <c r="Q2978" i="1"/>
  <c r="R2978" i="1" s="1"/>
  <c r="Q2979" i="1"/>
  <c r="R2979" i="1" s="1"/>
  <c r="Q2980" i="1"/>
  <c r="R2980" i="1" s="1"/>
  <c r="Q2981" i="1"/>
  <c r="R2981" i="1" s="1"/>
  <c r="Q2982" i="1"/>
  <c r="R2982" i="1" s="1"/>
  <c r="Q2983" i="1"/>
  <c r="R2983" i="1" s="1"/>
  <c r="Q2984" i="1"/>
  <c r="R2984" i="1" s="1"/>
  <c r="Q2985" i="1"/>
  <c r="R2985" i="1" s="1"/>
  <c r="Q2986" i="1"/>
  <c r="R2986" i="1" s="1"/>
  <c r="Q2987" i="1"/>
  <c r="R2987" i="1" s="1"/>
  <c r="Q2988" i="1"/>
  <c r="R2988" i="1" s="1"/>
  <c r="Q2989" i="1"/>
  <c r="R2989" i="1" s="1"/>
  <c r="Q2990" i="1"/>
  <c r="Q2991" i="1"/>
  <c r="R2991" i="1" s="1"/>
  <c r="Q2992" i="1"/>
  <c r="R2992" i="1" s="1"/>
  <c r="Q2993" i="1"/>
  <c r="R2993" i="1" s="1"/>
  <c r="Q2994" i="1"/>
  <c r="R2994" i="1" s="1"/>
  <c r="Q2995" i="1"/>
  <c r="R2995" i="1" s="1"/>
  <c r="Q2996" i="1"/>
  <c r="R2996" i="1" s="1"/>
  <c r="Q2997" i="1"/>
  <c r="R2997" i="1" s="1"/>
  <c r="Q2998" i="1"/>
  <c r="R2998" i="1" s="1"/>
  <c r="Q2999" i="1"/>
  <c r="R2999" i="1" s="1"/>
  <c r="Q3000" i="1"/>
  <c r="R3000" i="1" s="1"/>
  <c r="Q3001" i="1"/>
  <c r="R3001" i="1" s="1"/>
  <c r="Q3002" i="1"/>
  <c r="Q3003" i="1"/>
  <c r="R3003" i="1" s="1"/>
  <c r="Q3004" i="1"/>
  <c r="R3004" i="1" s="1"/>
  <c r="Q3005" i="1"/>
  <c r="R3005" i="1" s="1"/>
  <c r="Q3006" i="1"/>
  <c r="R3006" i="1" s="1"/>
  <c r="Q3007" i="1"/>
  <c r="R3007" i="1" s="1"/>
  <c r="Q3008" i="1"/>
  <c r="R3008" i="1" s="1"/>
  <c r="Q3009" i="1"/>
  <c r="R3009" i="1" s="1"/>
  <c r="Q3010" i="1"/>
  <c r="R3010" i="1" s="1"/>
  <c r="Q3011" i="1"/>
  <c r="R3011" i="1" s="1"/>
  <c r="Q3012" i="1"/>
  <c r="R3012" i="1" s="1"/>
  <c r="Q3013" i="1"/>
  <c r="R3013" i="1" s="1"/>
  <c r="Q3014" i="1"/>
  <c r="R3014" i="1" s="1"/>
  <c r="Q3015" i="1"/>
  <c r="R3015" i="1" s="1"/>
  <c r="Q3016" i="1"/>
  <c r="R3016" i="1" s="1"/>
  <c r="Q3017" i="1"/>
  <c r="R3017" i="1" s="1"/>
  <c r="Q3018" i="1"/>
  <c r="R3018" i="1" s="1"/>
  <c r="Q3019" i="1"/>
  <c r="R3019" i="1" s="1"/>
  <c r="Q3020" i="1"/>
  <c r="R3020" i="1" s="1"/>
  <c r="Q3021" i="1"/>
  <c r="R3021" i="1" s="1"/>
  <c r="Q3022" i="1"/>
  <c r="Q3023" i="1"/>
  <c r="R3023" i="1" s="1"/>
  <c r="Q3024" i="1"/>
  <c r="R3024" i="1" s="1"/>
  <c r="Q3025" i="1"/>
  <c r="R3025" i="1" s="1"/>
  <c r="Q3026" i="1"/>
  <c r="R3026" i="1" s="1"/>
  <c r="Q3027" i="1"/>
  <c r="R3027" i="1" s="1"/>
  <c r="Q3028" i="1"/>
  <c r="R3028" i="1" s="1"/>
  <c r="Q3029" i="1"/>
  <c r="R3029" i="1" s="1"/>
  <c r="Q3030" i="1"/>
  <c r="R3030" i="1" s="1"/>
  <c r="Q3031" i="1"/>
  <c r="R3031" i="1" s="1"/>
  <c r="Q3032" i="1"/>
  <c r="R3032" i="1" s="1"/>
  <c r="Q3033" i="1"/>
  <c r="R3033" i="1" s="1"/>
  <c r="Q3034" i="1"/>
  <c r="Q3035" i="1"/>
  <c r="R3035" i="1" s="1"/>
  <c r="Q3036" i="1"/>
  <c r="R3036" i="1" s="1"/>
  <c r="Q3037" i="1"/>
  <c r="R3037" i="1" s="1"/>
  <c r="Q3038" i="1"/>
  <c r="R3038" i="1" s="1"/>
  <c r="Q3039" i="1"/>
  <c r="R3039" i="1" s="1"/>
  <c r="Q3040" i="1"/>
  <c r="R3040" i="1" s="1"/>
  <c r="Q3041" i="1"/>
  <c r="R3041" i="1" s="1"/>
  <c r="Q3042" i="1"/>
  <c r="R3042" i="1" s="1"/>
  <c r="Q3043" i="1"/>
  <c r="R3043" i="1" s="1"/>
  <c r="Q3044" i="1"/>
  <c r="R3044" i="1" s="1"/>
  <c r="Q3045" i="1"/>
  <c r="R3045" i="1" s="1"/>
  <c r="Q3046" i="1"/>
  <c r="R3046" i="1" s="1"/>
  <c r="Q3047" i="1"/>
  <c r="R3047" i="1" s="1"/>
  <c r="Q3048" i="1"/>
  <c r="R3048" i="1" s="1"/>
  <c r="Q3049" i="1"/>
  <c r="R3049" i="1" s="1"/>
  <c r="Q3050" i="1"/>
  <c r="R3050" i="1" s="1"/>
  <c r="Q3051" i="1"/>
  <c r="R3051" i="1" s="1"/>
  <c r="Q3052" i="1"/>
  <c r="R3052" i="1" s="1"/>
  <c r="Q3053" i="1"/>
  <c r="R3053" i="1" s="1"/>
  <c r="Q3054" i="1"/>
  <c r="Q3055" i="1"/>
  <c r="R3055" i="1" s="1"/>
  <c r="Q3056" i="1"/>
  <c r="R3056" i="1" s="1"/>
  <c r="Q3057" i="1"/>
  <c r="R3057" i="1" s="1"/>
  <c r="Q3058" i="1"/>
  <c r="R3058" i="1" s="1"/>
  <c r="Q3059" i="1"/>
  <c r="R3059" i="1" s="1"/>
  <c r="Q3060" i="1"/>
  <c r="R3060" i="1" s="1"/>
  <c r="Q3061" i="1"/>
  <c r="R3061" i="1" s="1"/>
  <c r="Q3062" i="1"/>
  <c r="R3062" i="1" s="1"/>
  <c r="Q3063" i="1"/>
  <c r="R3063" i="1" s="1"/>
  <c r="Q3064" i="1"/>
  <c r="R3064" i="1" s="1"/>
  <c r="Q3065" i="1"/>
  <c r="R3065" i="1" s="1"/>
  <c r="Q3066" i="1"/>
  <c r="Q3067" i="1"/>
  <c r="R3067" i="1" s="1"/>
  <c r="Q3068" i="1"/>
  <c r="R3068" i="1" s="1"/>
  <c r="Q3069" i="1"/>
  <c r="R3069" i="1" s="1"/>
  <c r="Q3070" i="1"/>
  <c r="R3070" i="1" s="1"/>
  <c r="Q3071" i="1"/>
  <c r="R3071" i="1" s="1"/>
  <c r="Q3072" i="1"/>
  <c r="R3072" i="1" s="1"/>
  <c r="Q3073" i="1"/>
  <c r="R3073" i="1" s="1"/>
  <c r="Q3074" i="1"/>
  <c r="R3074" i="1" s="1"/>
  <c r="Q3075" i="1"/>
  <c r="R3075" i="1" s="1"/>
  <c r="Q3076" i="1"/>
  <c r="R3076" i="1" s="1"/>
  <c r="Q3077" i="1"/>
  <c r="R3077" i="1" s="1"/>
  <c r="Q3078" i="1"/>
  <c r="R3078" i="1" s="1"/>
  <c r="Q3079" i="1"/>
  <c r="R3079" i="1" s="1"/>
  <c r="Q3080" i="1"/>
  <c r="R3080" i="1" s="1"/>
  <c r="Q3081" i="1"/>
  <c r="R3081" i="1" s="1"/>
  <c r="Q3082" i="1"/>
  <c r="R3082" i="1" s="1"/>
  <c r="Q3083" i="1"/>
  <c r="R3083" i="1" s="1"/>
  <c r="Q3084" i="1"/>
  <c r="R3084" i="1" s="1"/>
  <c r="Q3085" i="1"/>
  <c r="R3085" i="1" s="1"/>
  <c r="Q3086" i="1"/>
  <c r="Q3087" i="1"/>
  <c r="R3087" i="1" s="1"/>
  <c r="Q3088" i="1"/>
  <c r="R3088" i="1" s="1"/>
  <c r="Q3089" i="1"/>
  <c r="R3089" i="1" s="1"/>
  <c r="Q3090" i="1"/>
  <c r="R3090" i="1" s="1"/>
  <c r="Q3091" i="1"/>
  <c r="R3091" i="1" s="1"/>
  <c r="Q3092" i="1"/>
  <c r="R3092" i="1" s="1"/>
  <c r="Q3093" i="1"/>
  <c r="R3093" i="1" s="1"/>
  <c r="Q3094" i="1"/>
  <c r="R3094" i="1" s="1"/>
  <c r="Q3095" i="1"/>
  <c r="R3095" i="1" s="1"/>
  <c r="Q3096" i="1"/>
  <c r="R3096" i="1" s="1"/>
  <c r="Q3097" i="1"/>
  <c r="R3097" i="1" s="1"/>
  <c r="Q3098" i="1"/>
  <c r="Q3099" i="1"/>
  <c r="R3099" i="1" s="1"/>
  <c r="Q3100" i="1"/>
  <c r="R3100" i="1" s="1"/>
  <c r="Q3101" i="1"/>
  <c r="R3101" i="1" s="1"/>
  <c r="Q3102" i="1"/>
  <c r="R3102" i="1" s="1"/>
  <c r="Q3103" i="1"/>
  <c r="R3103" i="1" s="1"/>
  <c r="Q3104" i="1"/>
  <c r="R3104" i="1" s="1"/>
  <c r="Q3105" i="1"/>
  <c r="R3105" i="1" s="1"/>
  <c r="Q3106" i="1"/>
  <c r="R3106" i="1" s="1"/>
  <c r="Q3107" i="1"/>
  <c r="R3107" i="1" s="1"/>
  <c r="Q3108" i="1"/>
  <c r="R3108" i="1" s="1"/>
  <c r="Q3109" i="1"/>
  <c r="R3109" i="1" s="1"/>
  <c r="Q3110" i="1"/>
  <c r="R3110" i="1" s="1"/>
  <c r="Q3111" i="1"/>
  <c r="R3111" i="1" s="1"/>
  <c r="Q3112" i="1"/>
  <c r="R3112" i="1" s="1"/>
  <c r="Q3113" i="1"/>
  <c r="R3113" i="1" s="1"/>
  <c r="Q3114" i="1"/>
  <c r="R3114" i="1" s="1"/>
  <c r="Q3115" i="1"/>
  <c r="R3115" i="1" s="1"/>
  <c r="Q3116" i="1"/>
  <c r="R3116" i="1" s="1"/>
  <c r="Q3117" i="1"/>
  <c r="R3117" i="1" s="1"/>
  <c r="Q3118" i="1"/>
  <c r="Q3119" i="1"/>
  <c r="R3119" i="1" s="1"/>
  <c r="Q3120" i="1"/>
  <c r="R3120" i="1" s="1"/>
  <c r="Q3121" i="1"/>
  <c r="R3121" i="1" s="1"/>
  <c r="Q3122" i="1"/>
  <c r="R3122" i="1" s="1"/>
  <c r="Q3123" i="1"/>
  <c r="R3123" i="1" s="1"/>
  <c r="Q3124" i="1"/>
  <c r="R3124" i="1" s="1"/>
  <c r="Q3125" i="1"/>
  <c r="R3125" i="1" s="1"/>
  <c r="Q3126" i="1"/>
  <c r="R3126" i="1" s="1"/>
  <c r="Q3127" i="1"/>
  <c r="R3127" i="1" s="1"/>
  <c r="Q3128" i="1"/>
  <c r="R3128" i="1" s="1"/>
  <c r="Q3129" i="1"/>
  <c r="R3129" i="1" s="1"/>
  <c r="Q3130" i="1"/>
  <c r="Q3131" i="1"/>
  <c r="R3131" i="1" s="1"/>
  <c r="Q3132" i="1"/>
  <c r="R3132" i="1" s="1"/>
  <c r="Q3133" i="1"/>
  <c r="R3133" i="1" s="1"/>
  <c r="Q3134" i="1"/>
  <c r="R3134" i="1" s="1"/>
  <c r="Q3135" i="1"/>
  <c r="R3135" i="1" s="1"/>
  <c r="Q3136" i="1"/>
  <c r="R3136" i="1" s="1"/>
  <c r="Q3137" i="1"/>
  <c r="R3137" i="1" s="1"/>
  <c r="Q3138" i="1"/>
  <c r="R3138" i="1" s="1"/>
  <c r="Q3139" i="1"/>
  <c r="R3139" i="1" s="1"/>
  <c r="Q3140" i="1"/>
  <c r="R3140" i="1" s="1"/>
  <c r="Q3141" i="1"/>
  <c r="R3141" i="1" s="1"/>
  <c r="Q3142" i="1"/>
  <c r="R3142" i="1" s="1"/>
  <c r="Q3143" i="1"/>
  <c r="R3143" i="1" s="1"/>
  <c r="Q3144" i="1"/>
  <c r="R3144" i="1" s="1"/>
  <c r="Q3145" i="1"/>
  <c r="R3145" i="1" s="1"/>
  <c r="Q3146" i="1"/>
  <c r="R3146" i="1" s="1"/>
  <c r="Q3147" i="1"/>
  <c r="R3147" i="1" s="1"/>
  <c r="Q3148" i="1"/>
  <c r="R3148" i="1" s="1"/>
  <c r="Q3149" i="1"/>
  <c r="R3149" i="1" s="1"/>
  <c r="Q3150" i="1"/>
  <c r="Q3151" i="1"/>
  <c r="R3151" i="1" s="1"/>
  <c r="Q3152" i="1"/>
  <c r="R3152" i="1" s="1"/>
  <c r="Q3153" i="1"/>
  <c r="R3153" i="1" s="1"/>
  <c r="Q3154" i="1"/>
  <c r="R3154" i="1" s="1"/>
  <c r="Q3155" i="1"/>
  <c r="R3155" i="1" s="1"/>
  <c r="Q3156" i="1"/>
  <c r="R3156" i="1" s="1"/>
  <c r="Q3157" i="1"/>
  <c r="R3157" i="1" s="1"/>
  <c r="Q3158" i="1"/>
  <c r="R3158" i="1" s="1"/>
  <c r="Q3159" i="1"/>
  <c r="R3159" i="1" s="1"/>
  <c r="Q3160" i="1"/>
  <c r="R3160" i="1" s="1"/>
  <c r="Q3161" i="1"/>
  <c r="R3161" i="1" s="1"/>
  <c r="Q3162" i="1"/>
  <c r="Q3163" i="1"/>
  <c r="R3163" i="1" s="1"/>
  <c r="Q3164" i="1"/>
  <c r="R3164" i="1" s="1"/>
  <c r="Q3165" i="1"/>
  <c r="R3165" i="1" s="1"/>
  <c r="Q3166" i="1"/>
  <c r="R3166" i="1" s="1"/>
  <c r="Q3167" i="1"/>
  <c r="R3167" i="1" s="1"/>
  <c r="Q3168" i="1"/>
  <c r="R3168" i="1" s="1"/>
  <c r="Q3169" i="1"/>
  <c r="R3169" i="1" s="1"/>
  <c r="Q3170" i="1"/>
  <c r="R3170" i="1" s="1"/>
  <c r="Q3171" i="1"/>
  <c r="R3171" i="1" s="1"/>
  <c r="Q3172" i="1"/>
  <c r="R3172" i="1" s="1"/>
  <c r="Q3173" i="1"/>
  <c r="R3173" i="1" s="1"/>
  <c r="Q3174" i="1"/>
  <c r="R3174" i="1" s="1"/>
  <c r="Q3175" i="1"/>
  <c r="R3175" i="1" s="1"/>
  <c r="Q3176" i="1"/>
  <c r="R3176" i="1" s="1"/>
  <c r="Q3177" i="1"/>
  <c r="R3177" i="1" s="1"/>
  <c r="Q3178" i="1"/>
  <c r="R3178" i="1" s="1"/>
  <c r="Q3179" i="1"/>
  <c r="R3179" i="1" s="1"/>
  <c r="Q3180" i="1"/>
  <c r="R3180" i="1" s="1"/>
  <c r="Q3181" i="1"/>
  <c r="R3181" i="1" s="1"/>
  <c r="Q3182" i="1"/>
  <c r="Q3183" i="1"/>
  <c r="R3183" i="1" s="1"/>
  <c r="Q3184" i="1"/>
  <c r="R3184" i="1" s="1"/>
  <c r="Q3185" i="1"/>
  <c r="R3185" i="1" s="1"/>
  <c r="Q3186" i="1"/>
  <c r="R3186" i="1" s="1"/>
  <c r="Q3187" i="1"/>
  <c r="R3187" i="1" s="1"/>
  <c r="Q3188" i="1"/>
  <c r="R3188" i="1" s="1"/>
  <c r="Q3189" i="1"/>
  <c r="R3189" i="1" s="1"/>
  <c r="Q3190" i="1"/>
  <c r="R3190" i="1" s="1"/>
  <c r="Q3191" i="1"/>
  <c r="R3191" i="1" s="1"/>
  <c r="Q3192" i="1"/>
  <c r="R3192" i="1" s="1"/>
  <c r="Q3193" i="1"/>
  <c r="R3193" i="1" s="1"/>
  <c r="Q3194" i="1"/>
  <c r="Q3195" i="1"/>
  <c r="R3195" i="1" s="1"/>
  <c r="Q3196" i="1"/>
  <c r="R3196" i="1" s="1"/>
  <c r="Q3197" i="1"/>
  <c r="R3197" i="1" s="1"/>
  <c r="Q3198" i="1"/>
  <c r="R3198" i="1" s="1"/>
  <c r="Q3199" i="1"/>
  <c r="R3199" i="1" s="1"/>
  <c r="Q3200" i="1"/>
  <c r="R3200" i="1" s="1"/>
  <c r="Q3201" i="1"/>
  <c r="R3201" i="1" s="1"/>
  <c r="Q3202" i="1"/>
  <c r="R3202" i="1" s="1"/>
  <c r="Q3203" i="1"/>
  <c r="R3203" i="1" s="1"/>
  <c r="Q3204" i="1"/>
  <c r="R3204" i="1" s="1"/>
  <c r="Q3205" i="1"/>
  <c r="R3205" i="1" s="1"/>
  <c r="Q3206" i="1"/>
  <c r="R3206" i="1" s="1"/>
  <c r="Q3207" i="1"/>
  <c r="R3207" i="1" s="1"/>
  <c r="Q3208" i="1"/>
  <c r="R3208" i="1" s="1"/>
  <c r="Q3209" i="1"/>
  <c r="R3209" i="1" s="1"/>
  <c r="Q3210" i="1"/>
  <c r="R3210" i="1" s="1"/>
  <c r="Q3211" i="1"/>
  <c r="R3211" i="1" s="1"/>
  <c r="Q3212" i="1"/>
  <c r="R3212" i="1" s="1"/>
  <c r="Q3213" i="1"/>
  <c r="R3213" i="1" s="1"/>
  <c r="Q3214" i="1"/>
  <c r="Q3215" i="1"/>
  <c r="R3215" i="1" s="1"/>
  <c r="Q3216" i="1"/>
  <c r="R3216" i="1" s="1"/>
  <c r="Q3217" i="1"/>
  <c r="R3217" i="1" s="1"/>
  <c r="Q3218" i="1"/>
  <c r="R3218" i="1" s="1"/>
  <c r="Q3219" i="1"/>
  <c r="R3219" i="1" s="1"/>
  <c r="Q3220" i="1"/>
  <c r="R3220" i="1" s="1"/>
  <c r="Q3221" i="1"/>
  <c r="R3221" i="1" s="1"/>
  <c r="Q3222" i="1"/>
  <c r="R3222" i="1" s="1"/>
  <c r="Q3223" i="1"/>
  <c r="R3223" i="1" s="1"/>
  <c r="Q3224" i="1"/>
  <c r="R3224" i="1" s="1"/>
  <c r="Q3225" i="1"/>
  <c r="R3225" i="1" s="1"/>
  <c r="Q3226" i="1"/>
  <c r="Q3227" i="1"/>
  <c r="R3227" i="1" s="1"/>
  <c r="Q3228" i="1"/>
  <c r="R3228" i="1" s="1"/>
  <c r="Q3229" i="1"/>
  <c r="R3229" i="1" s="1"/>
  <c r="Q3230" i="1"/>
  <c r="R3230" i="1" s="1"/>
  <c r="Q3231" i="1"/>
  <c r="R3231" i="1" s="1"/>
  <c r="Q3232" i="1"/>
  <c r="R3232" i="1" s="1"/>
  <c r="Q3233" i="1"/>
  <c r="R3233" i="1" s="1"/>
  <c r="Q3234" i="1"/>
  <c r="R3234" i="1" s="1"/>
  <c r="Q3235" i="1"/>
  <c r="R3235" i="1" s="1"/>
  <c r="Q3236" i="1"/>
  <c r="R3236" i="1" s="1"/>
  <c r="Q3237" i="1"/>
  <c r="R3237" i="1" s="1"/>
  <c r="Q3238" i="1"/>
  <c r="R3238" i="1" s="1"/>
  <c r="Q3239" i="1"/>
  <c r="R3239" i="1" s="1"/>
  <c r="Q3240" i="1"/>
  <c r="R3240" i="1" s="1"/>
  <c r="Q3241" i="1"/>
  <c r="R3241" i="1" s="1"/>
  <c r="Q3242" i="1"/>
  <c r="R3242" i="1" s="1"/>
  <c r="Q3243" i="1"/>
  <c r="R3243" i="1" s="1"/>
  <c r="Q3244" i="1"/>
  <c r="R3244" i="1" s="1"/>
  <c r="Q3245" i="1"/>
  <c r="R3245" i="1" s="1"/>
  <c r="Q3246" i="1"/>
  <c r="Q3247" i="1"/>
  <c r="R3247" i="1" s="1"/>
  <c r="Q3248" i="1"/>
  <c r="R3248" i="1" s="1"/>
  <c r="Q3249" i="1"/>
  <c r="R3249" i="1" s="1"/>
  <c r="Q3250" i="1"/>
  <c r="R3250" i="1" s="1"/>
  <c r="Q3251" i="1"/>
  <c r="R3251" i="1" s="1"/>
  <c r="Q3252" i="1"/>
  <c r="R3252" i="1" s="1"/>
  <c r="Q3253" i="1"/>
  <c r="R3253" i="1" s="1"/>
  <c r="Q3254" i="1"/>
  <c r="R3254" i="1" s="1"/>
  <c r="Q3255" i="1"/>
  <c r="R3255" i="1" s="1"/>
  <c r="Q3256" i="1"/>
  <c r="R3256" i="1" s="1"/>
  <c r="Q3257" i="1"/>
  <c r="R3257" i="1" s="1"/>
  <c r="Q3258" i="1"/>
  <c r="Q3259" i="1"/>
  <c r="R3259" i="1" s="1"/>
  <c r="Q3260" i="1"/>
  <c r="R3260" i="1" s="1"/>
  <c r="Q3261" i="1"/>
  <c r="R3261" i="1" s="1"/>
  <c r="Q3262" i="1"/>
  <c r="R3262" i="1" s="1"/>
  <c r="Q3263" i="1"/>
  <c r="R3263" i="1" s="1"/>
  <c r="Q3264" i="1"/>
  <c r="R3264" i="1" s="1"/>
  <c r="Q3265" i="1"/>
  <c r="R3265" i="1" s="1"/>
  <c r="Q3266" i="1"/>
  <c r="R3266" i="1" s="1"/>
  <c r="Q3267" i="1"/>
  <c r="R3267" i="1" s="1"/>
  <c r="Q3268" i="1"/>
  <c r="R3268" i="1" s="1"/>
  <c r="Q3269" i="1"/>
  <c r="R3269" i="1" s="1"/>
  <c r="Q3270" i="1"/>
  <c r="R3270" i="1" s="1"/>
  <c r="Q3271" i="1"/>
  <c r="R3271" i="1" s="1"/>
  <c r="Q3272" i="1"/>
  <c r="R3272" i="1" s="1"/>
  <c r="Q3273" i="1"/>
  <c r="R3273" i="1" s="1"/>
  <c r="Q3274" i="1"/>
  <c r="R3274" i="1" s="1"/>
  <c r="Q3275" i="1"/>
  <c r="R3275" i="1" s="1"/>
  <c r="Q3276" i="1"/>
  <c r="R3276" i="1" s="1"/>
  <c r="Q3277" i="1"/>
  <c r="R3277" i="1" s="1"/>
  <c r="Q3278" i="1"/>
  <c r="Q3279" i="1"/>
  <c r="R3279" i="1" s="1"/>
  <c r="Q3280" i="1"/>
  <c r="R3280" i="1" s="1"/>
  <c r="Q3281" i="1"/>
  <c r="R3281" i="1" s="1"/>
  <c r="Q3282" i="1"/>
  <c r="R3282" i="1" s="1"/>
  <c r="Q3283" i="1"/>
  <c r="R3283" i="1" s="1"/>
  <c r="Q3284" i="1"/>
  <c r="R3284" i="1" s="1"/>
  <c r="Q3285" i="1"/>
  <c r="R3285" i="1" s="1"/>
  <c r="Q3286" i="1"/>
  <c r="R3286" i="1" s="1"/>
  <c r="Q3287" i="1"/>
  <c r="R3287" i="1" s="1"/>
  <c r="Q3288" i="1"/>
  <c r="R3288" i="1" s="1"/>
  <c r="Q3289" i="1"/>
  <c r="R3289" i="1" s="1"/>
  <c r="Q3290" i="1"/>
  <c r="Q3291" i="1"/>
  <c r="R3291" i="1" s="1"/>
  <c r="Q3292" i="1"/>
  <c r="R3292" i="1" s="1"/>
  <c r="Q3293" i="1"/>
  <c r="R3293" i="1" s="1"/>
  <c r="Q3294" i="1"/>
  <c r="R3294" i="1" s="1"/>
  <c r="Q3295" i="1"/>
  <c r="R3295" i="1" s="1"/>
  <c r="Q3296" i="1"/>
  <c r="R3296" i="1" s="1"/>
  <c r="Q3297" i="1"/>
  <c r="R3297" i="1" s="1"/>
  <c r="Q3298" i="1"/>
  <c r="R3298" i="1" s="1"/>
  <c r="Q3299" i="1"/>
  <c r="R3299" i="1" s="1"/>
  <c r="Q3300" i="1"/>
  <c r="R3300" i="1" s="1"/>
  <c r="Q3301" i="1"/>
  <c r="R3301" i="1" s="1"/>
  <c r="Q3302" i="1"/>
  <c r="R3302" i="1" s="1"/>
  <c r="Q3303" i="1"/>
  <c r="R3303" i="1" s="1"/>
  <c r="Q3304" i="1"/>
  <c r="R3304" i="1" s="1"/>
  <c r="Q3305" i="1"/>
  <c r="R3305" i="1" s="1"/>
  <c r="Q3306" i="1"/>
  <c r="R3306" i="1" s="1"/>
  <c r="Q3307" i="1"/>
  <c r="R3307" i="1" s="1"/>
  <c r="Q3308" i="1"/>
  <c r="R3308" i="1" s="1"/>
  <c r="Q3309" i="1"/>
  <c r="R3309" i="1" s="1"/>
  <c r="Q3310" i="1"/>
  <c r="Q3311" i="1"/>
  <c r="R3311" i="1" s="1"/>
  <c r="Q3312" i="1"/>
  <c r="R3312" i="1" s="1"/>
  <c r="Q3313" i="1"/>
  <c r="R3313" i="1" s="1"/>
  <c r="Q3314" i="1"/>
  <c r="R3314" i="1" s="1"/>
  <c r="Q3315" i="1"/>
  <c r="R3315" i="1" s="1"/>
  <c r="Q3316" i="1"/>
  <c r="R3316" i="1" s="1"/>
  <c r="Q3317" i="1"/>
  <c r="R3317" i="1" s="1"/>
  <c r="Q3318" i="1"/>
  <c r="R3318" i="1" s="1"/>
  <c r="Q3319" i="1"/>
  <c r="R3319" i="1" s="1"/>
  <c r="Q3320" i="1"/>
  <c r="R3320" i="1" s="1"/>
  <c r="Q3321" i="1"/>
  <c r="R3321" i="1" s="1"/>
  <c r="Q3322" i="1"/>
  <c r="Q3323" i="1"/>
  <c r="R3323" i="1" s="1"/>
  <c r="Q3324" i="1"/>
  <c r="R3324" i="1" s="1"/>
  <c r="Q3325" i="1"/>
  <c r="R3325" i="1" s="1"/>
  <c r="Q3326" i="1"/>
  <c r="R3326" i="1" s="1"/>
  <c r="Q3327" i="1"/>
  <c r="R3327" i="1" s="1"/>
  <c r="Q3328" i="1"/>
  <c r="R3328" i="1" s="1"/>
  <c r="Q3329" i="1"/>
  <c r="R3329" i="1" s="1"/>
  <c r="Q3330" i="1"/>
  <c r="R3330" i="1" s="1"/>
  <c r="Q3331" i="1"/>
  <c r="R3331" i="1" s="1"/>
  <c r="Q3332" i="1"/>
  <c r="R3332" i="1" s="1"/>
  <c r="Q3333" i="1"/>
  <c r="R3333" i="1" s="1"/>
  <c r="Q3334" i="1"/>
  <c r="R3334" i="1" s="1"/>
  <c r="Q3335" i="1"/>
  <c r="R3335" i="1" s="1"/>
  <c r="Q3336" i="1"/>
  <c r="R3336" i="1" s="1"/>
  <c r="Q3337" i="1"/>
  <c r="R3337" i="1" s="1"/>
  <c r="Q3338" i="1"/>
  <c r="R3338" i="1" s="1"/>
  <c r="Q3339" i="1"/>
  <c r="R3339" i="1" s="1"/>
  <c r="Q3340" i="1"/>
  <c r="R3340" i="1" s="1"/>
  <c r="Q3341" i="1"/>
  <c r="R3341" i="1" s="1"/>
  <c r="Q3342" i="1"/>
  <c r="Q3343" i="1"/>
  <c r="R3343" i="1" s="1"/>
  <c r="Q3344" i="1"/>
  <c r="R3344" i="1" s="1"/>
  <c r="Q3345" i="1"/>
  <c r="R3345" i="1" s="1"/>
  <c r="Q3346" i="1"/>
  <c r="R3346" i="1" s="1"/>
  <c r="Q3347" i="1"/>
  <c r="R3347" i="1" s="1"/>
  <c r="Q3348" i="1"/>
  <c r="R3348" i="1" s="1"/>
  <c r="Q3349" i="1"/>
  <c r="R3349" i="1" s="1"/>
  <c r="Q3350" i="1"/>
  <c r="R3350" i="1" s="1"/>
  <c r="Q3351" i="1"/>
  <c r="R3351" i="1" s="1"/>
  <c r="Q3352" i="1"/>
  <c r="R3352" i="1" s="1"/>
  <c r="Q3353" i="1"/>
  <c r="R3353" i="1" s="1"/>
  <c r="Q3354" i="1"/>
  <c r="Q3355" i="1"/>
  <c r="R3355" i="1" s="1"/>
  <c r="Q3356" i="1"/>
  <c r="R3356" i="1" s="1"/>
  <c r="Q3357" i="1"/>
  <c r="R3357" i="1" s="1"/>
  <c r="Q3358" i="1"/>
  <c r="R3358" i="1" s="1"/>
  <c r="Q3359" i="1"/>
  <c r="R3359" i="1" s="1"/>
  <c r="Q3360" i="1"/>
  <c r="R3360" i="1" s="1"/>
  <c r="Q3361" i="1"/>
  <c r="R3361" i="1" s="1"/>
  <c r="Q3362" i="1"/>
  <c r="R3362" i="1" s="1"/>
  <c r="Q3363" i="1"/>
  <c r="R3363" i="1" s="1"/>
  <c r="Q3364" i="1"/>
  <c r="R3364" i="1" s="1"/>
  <c r="Q3365" i="1"/>
  <c r="R3365" i="1" s="1"/>
  <c r="Q3366" i="1"/>
  <c r="R3366" i="1" s="1"/>
  <c r="Q3367" i="1"/>
  <c r="R3367" i="1" s="1"/>
  <c r="Q3368" i="1"/>
  <c r="R3368" i="1" s="1"/>
  <c r="Q3369" i="1"/>
  <c r="R3369" i="1" s="1"/>
  <c r="Q3370" i="1"/>
  <c r="R3370" i="1" s="1"/>
  <c r="Q3371" i="1"/>
  <c r="R3371" i="1" s="1"/>
  <c r="Q3372" i="1"/>
  <c r="R3372" i="1" s="1"/>
  <c r="Q3373" i="1"/>
  <c r="R3373" i="1" s="1"/>
  <c r="Q3374" i="1"/>
  <c r="Q3375" i="1"/>
  <c r="R3375" i="1" s="1"/>
  <c r="Q3376" i="1"/>
  <c r="R3376" i="1" s="1"/>
  <c r="Q3377" i="1"/>
  <c r="R3377" i="1" s="1"/>
  <c r="Q3378" i="1"/>
  <c r="R3378" i="1" s="1"/>
  <c r="Q3379" i="1"/>
  <c r="R3379" i="1" s="1"/>
  <c r="Q3380" i="1"/>
  <c r="R3380" i="1" s="1"/>
  <c r="Q3381" i="1"/>
  <c r="R3381" i="1" s="1"/>
  <c r="Q3382" i="1"/>
  <c r="R3382" i="1" s="1"/>
  <c r="Q3383" i="1"/>
  <c r="R3383" i="1" s="1"/>
  <c r="Q3384" i="1"/>
  <c r="R3384" i="1" s="1"/>
  <c r="Q3385" i="1"/>
  <c r="R3385" i="1" s="1"/>
  <c r="Q3386" i="1"/>
  <c r="Q3387" i="1"/>
  <c r="R3387" i="1" s="1"/>
  <c r="Q3388" i="1"/>
  <c r="R3388" i="1" s="1"/>
  <c r="Q3389" i="1"/>
  <c r="R3389" i="1" s="1"/>
  <c r="Q3390" i="1"/>
  <c r="R3390" i="1" s="1"/>
  <c r="Q3391" i="1"/>
  <c r="R3391" i="1" s="1"/>
  <c r="Q3392" i="1"/>
  <c r="R3392" i="1" s="1"/>
  <c r="Q3393" i="1"/>
  <c r="R3393" i="1" s="1"/>
  <c r="Q3394" i="1"/>
  <c r="R3394" i="1" s="1"/>
  <c r="Q3395" i="1"/>
  <c r="R3395" i="1" s="1"/>
  <c r="Q3396" i="1"/>
  <c r="R3396" i="1" s="1"/>
  <c r="Q3397" i="1"/>
  <c r="R3397" i="1" s="1"/>
  <c r="Q3398" i="1"/>
  <c r="R3398" i="1" s="1"/>
  <c r="Q3399" i="1"/>
  <c r="R3399" i="1" s="1"/>
  <c r="Q3400" i="1"/>
  <c r="R3400" i="1" s="1"/>
  <c r="Q3401" i="1"/>
  <c r="R3401" i="1" s="1"/>
  <c r="Q3402" i="1"/>
  <c r="R3402" i="1" s="1"/>
  <c r="Q3403" i="1"/>
  <c r="R3403" i="1" s="1"/>
  <c r="Q3404" i="1"/>
  <c r="R3404" i="1" s="1"/>
  <c r="Q3405" i="1"/>
  <c r="R3405" i="1" s="1"/>
  <c r="Q3406" i="1"/>
  <c r="Q3407" i="1"/>
  <c r="R3407" i="1" s="1"/>
  <c r="Q3408" i="1"/>
  <c r="R3408" i="1" s="1"/>
  <c r="Q3409" i="1"/>
  <c r="R3409" i="1" s="1"/>
  <c r="Q3410" i="1"/>
  <c r="R3410" i="1" s="1"/>
  <c r="Q3411" i="1"/>
  <c r="R3411" i="1" s="1"/>
  <c r="Q3412" i="1"/>
  <c r="R3412" i="1" s="1"/>
  <c r="Q3413" i="1"/>
  <c r="R3413" i="1" s="1"/>
  <c r="Q3414" i="1"/>
  <c r="R3414" i="1" s="1"/>
  <c r="Q3415" i="1"/>
  <c r="R3415" i="1" s="1"/>
  <c r="Q3416" i="1"/>
  <c r="R3416" i="1" s="1"/>
  <c r="Q3417" i="1"/>
  <c r="R3417" i="1" s="1"/>
  <c r="Q3418" i="1"/>
  <c r="Q3419" i="1"/>
  <c r="R3419" i="1" s="1"/>
  <c r="Q3420" i="1"/>
  <c r="R3420" i="1" s="1"/>
  <c r="Q3421" i="1"/>
  <c r="R3421" i="1" s="1"/>
  <c r="Q3422" i="1"/>
  <c r="R3422" i="1" s="1"/>
  <c r="Q3423" i="1"/>
  <c r="R3423" i="1" s="1"/>
  <c r="Q3424" i="1"/>
  <c r="R3424" i="1" s="1"/>
  <c r="Q3425" i="1"/>
  <c r="R3425" i="1" s="1"/>
  <c r="Q3426" i="1"/>
  <c r="R3426" i="1" s="1"/>
  <c r="Q3427" i="1"/>
  <c r="R3427" i="1" s="1"/>
  <c r="Q3428" i="1"/>
  <c r="R3428" i="1" s="1"/>
  <c r="Q3429" i="1"/>
  <c r="R3429" i="1" s="1"/>
  <c r="Q3430" i="1"/>
  <c r="R3430" i="1" s="1"/>
  <c r="Q3431" i="1"/>
  <c r="R3431" i="1" s="1"/>
  <c r="Q3432" i="1"/>
  <c r="R3432" i="1" s="1"/>
  <c r="Q3433" i="1"/>
  <c r="R3433" i="1" s="1"/>
  <c r="Q3434" i="1"/>
  <c r="R3434" i="1" s="1"/>
  <c r="Q3435" i="1"/>
  <c r="R3435" i="1" s="1"/>
  <c r="Q3436" i="1"/>
  <c r="R3436" i="1" s="1"/>
  <c r="Q3437" i="1"/>
  <c r="R3437" i="1" s="1"/>
  <c r="Q3438" i="1"/>
  <c r="Q3439" i="1"/>
  <c r="R3439" i="1" s="1"/>
  <c r="Q3440" i="1"/>
  <c r="R3440" i="1" s="1"/>
  <c r="Q3441" i="1"/>
  <c r="R3441" i="1" s="1"/>
  <c r="Q3442" i="1"/>
  <c r="R3442" i="1" s="1"/>
  <c r="Q3443" i="1"/>
  <c r="R3443" i="1" s="1"/>
  <c r="Q3444" i="1"/>
  <c r="R3444" i="1" s="1"/>
  <c r="Q3445" i="1"/>
  <c r="R3445" i="1" s="1"/>
  <c r="Q3446" i="1"/>
  <c r="R3446" i="1" s="1"/>
  <c r="Q3447" i="1"/>
  <c r="R3447" i="1" s="1"/>
  <c r="Q3448" i="1"/>
  <c r="R3448" i="1" s="1"/>
  <c r="Q3449" i="1"/>
  <c r="R3449" i="1" s="1"/>
  <c r="Q3450" i="1"/>
  <c r="Q3451" i="1"/>
  <c r="R3451" i="1" s="1"/>
  <c r="Q3452" i="1"/>
  <c r="R3452" i="1" s="1"/>
  <c r="Q3453" i="1"/>
  <c r="R3453" i="1" s="1"/>
  <c r="Q3454" i="1"/>
  <c r="R3454" i="1" s="1"/>
  <c r="Q3455" i="1"/>
  <c r="R3455" i="1" s="1"/>
  <c r="Q3456" i="1"/>
  <c r="R3456" i="1" s="1"/>
  <c r="Q3457" i="1"/>
  <c r="R3457" i="1" s="1"/>
  <c r="Q3458" i="1"/>
  <c r="R3458" i="1" s="1"/>
  <c r="Q3459" i="1"/>
  <c r="R3459" i="1" s="1"/>
  <c r="Q3460" i="1"/>
  <c r="R3460" i="1" s="1"/>
  <c r="Q3461" i="1"/>
  <c r="R3461" i="1" s="1"/>
  <c r="Q3462" i="1"/>
  <c r="R3462" i="1" s="1"/>
  <c r="Q3463" i="1"/>
  <c r="R3463" i="1" s="1"/>
  <c r="Q3464" i="1"/>
  <c r="R3464" i="1" s="1"/>
  <c r="Q3465" i="1"/>
  <c r="R3465" i="1" s="1"/>
  <c r="Q3466" i="1"/>
  <c r="R3466" i="1" s="1"/>
  <c r="Q3467" i="1"/>
  <c r="R3467" i="1" s="1"/>
  <c r="Q3468" i="1"/>
  <c r="R3468" i="1" s="1"/>
  <c r="Q3469" i="1"/>
  <c r="R3469" i="1" s="1"/>
  <c r="Q3470" i="1"/>
  <c r="Q3471" i="1"/>
  <c r="R3471" i="1" s="1"/>
  <c r="Q3472" i="1"/>
  <c r="R3472" i="1" s="1"/>
  <c r="Q3473" i="1"/>
  <c r="R3473" i="1" s="1"/>
  <c r="Q3474" i="1"/>
  <c r="R3474" i="1" s="1"/>
  <c r="Q3475" i="1"/>
  <c r="R3475" i="1" s="1"/>
  <c r="Q3476" i="1"/>
  <c r="R3476" i="1" s="1"/>
  <c r="Q3477" i="1"/>
  <c r="R3477" i="1" s="1"/>
  <c r="Q3478" i="1"/>
  <c r="R3478" i="1" s="1"/>
  <c r="Q3479" i="1"/>
  <c r="R3479" i="1" s="1"/>
  <c r="Q3480" i="1"/>
  <c r="R3480" i="1" s="1"/>
  <c r="Q3481" i="1"/>
  <c r="R3481" i="1" s="1"/>
  <c r="Q3482" i="1"/>
  <c r="Q3483" i="1"/>
  <c r="R3483" i="1" s="1"/>
  <c r="Q3484" i="1"/>
  <c r="R3484" i="1" s="1"/>
  <c r="Q3485" i="1"/>
  <c r="R3485" i="1" s="1"/>
  <c r="Q3486" i="1"/>
  <c r="R3486" i="1" s="1"/>
  <c r="Q3487" i="1"/>
  <c r="R3487" i="1" s="1"/>
  <c r="Q3488" i="1"/>
  <c r="R3488" i="1" s="1"/>
  <c r="Q3489" i="1"/>
  <c r="R3489" i="1" s="1"/>
  <c r="Q3490" i="1"/>
  <c r="R3490" i="1" s="1"/>
  <c r="Q3491" i="1"/>
  <c r="R3491" i="1" s="1"/>
  <c r="Q3492" i="1"/>
  <c r="R3492" i="1" s="1"/>
  <c r="Q3493" i="1"/>
  <c r="R3493" i="1" s="1"/>
  <c r="Q3494" i="1"/>
  <c r="R3494" i="1" s="1"/>
  <c r="Q3495" i="1"/>
  <c r="R3495" i="1" s="1"/>
  <c r="Q3496" i="1"/>
  <c r="R3496" i="1" s="1"/>
  <c r="Q3497" i="1"/>
  <c r="R3497" i="1" s="1"/>
  <c r="Q3498" i="1"/>
  <c r="R3498" i="1" s="1"/>
  <c r="Q3499" i="1"/>
  <c r="R3499" i="1" s="1"/>
  <c r="Q3500" i="1"/>
  <c r="R3500" i="1" s="1"/>
  <c r="Q3501" i="1"/>
  <c r="R3501" i="1" s="1"/>
  <c r="Q3502" i="1"/>
  <c r="Q3503" i="1"/>
  <c r="R3503" i="1" s="1"/>
  <c r="Q3504" i="1"/>
  <c r="R3504" i="1" s="1"/>
  <c r="Q3505" i="1"/>
  <c r="R3505" i="1" s="1"/>
  <c r="Q3506" i="1"/>
  <c r="R3506" i="1" s="1"/>
  <c r="Q3507" i="1"/>
  <c r="R3507" i="1" s="1"/>
  <c r="Q3508" i="1"/>
  <c r="R3508" i="1" s="1"/>
  <c r="Q3509" i="1"/>
  <c r="R3509" i="1" s="1"/>
  <c r="Q3510" i="1"/>
  <c r="R3510" i="1" s="1"/>
  <c r="Q3511" i="1"/>
  <c r="R3511" i="1" s="1"/>
  <c r="Q3512" i="1"/>
  <c r="R3512" i="1" s="1"/>
  <c r="Q3513" i="1"/>
  <c r="R3513" i="1" s="1"/>
  <c r="Q3514" i="1"/>
  <c r="Q3515" i="1"/>
  <c r="R3515" i="1" s="1"/>
  <c r="Q3516" i="1"/>
  <c r="R3516" i="1" s="1"/>
  <c r="Q3517" i="1"/>
  <c r="R3517" i="1" s="1"/>
  <c r="Q3518" i="1"/>
  <c r="R3518" i="1" s="1"/>
  <c r="Q3519" i="1"/>
  <c r="R3519" i="1" s="1"/>
  <c r="Q3520" i="1"/>
  <c r="R3520" i="1" s="1"/>
  <c r="Q3521" i="1"/>
  <c r="R3521" i="1" s="1"/>
  <c r="Q3522" i="1"/>
  <c r="R3522" i="1" s="1"/>
  <c r="Q3523" i="1"/>
  <c r="R3523" i="1" s="1"/>
  <c r="Q3524" i="1"/>
  <c r="R3524" i="1" s="1"/>
  <c r="Q3525" i="1"/>
  <c r="R3525" i="1" s="1"/>
  <c r="Q3526" i="1"/>
  <c r="R3526" i="1" s="1"/>
  <c r="Q3527" i="1"/>
  <c r="R3527" i="1" s="1"/>
  <c r="Q3528" i="1"/>
  <c r="R3528" i="1" s="1"/>
  <c r="Q3529" i="1"/>
  <c r="R3529" i="1" s="1"/>
  <c r="Q3530" i="1"/>
  <c r="R3530" i="1" s="1"/>
  <c r="Q3531" i="1"/>
  <c r="R3531" i="1" s="1"/>
  <c r="Q3532" i="1"/>
  <c r="R3532" i="1" s="1"/>
  <c r="Q3533" i="1"/>
  <c r="R3533" i="1" s="1"/>
  <c r="Q3534" i="1"/>
  <c r="Q3535" i="1"/>
  <c r="R3535" i="1" s="1"/>
  <c r="Q3536" i="1"/>
  <c r="R3536" i="1" s="1"/>
  <c r="Q3537" i="1"/>
  <c r="R3537" i="1" s="1"/>
  <c r="Q3538" i="1"/>
  <c r="Q3539" i="1"/>
  <c r="R3539" i="1" s="1"/>
  <c r="Q3540" i="1"/>
  <c r="R3540" i="1" s="1"/>
  <c r="Q3541" i="1"/>
  <c r="R3541" i="1" s="1"/>
  <c r="Q3542" i="1"/>
  <c r="R3542" i="1" s="1"/>
  <c r="Q3543" i="1"/>
  <c r="R3543" i="1" s="1"/>
  <c r="Q3544" i="1"/>
  <c r="R3544" i="1" s="1"/>
  <c r="Q3545" i="1"/>
  <c r="R3545" i="1" s="1"/>
  <c r="Q3546" i="1"/>
  <c r="R3546" i="1" s="1"/>
  <c r="Q3547" i="1"/>
  <c r="R3547" i="1" s="1"/>
  <c r="Q3548" i="1"/>
  <c r="R3548" i="1" s="1"/>
  <c r="Q3549" i="1"/>
  <c r="R3549" i="1" s="1"/>
  <c r="Q3550" i="1"/>
  <c r="Q3551" i="1"/>
  <c r="R3551" i="1" s="1"/>
  <c r="Q3552" i="1"/>
  <c r="R3552" i="1" s="1"/>
  <c r="Q3553" i="1"/>
  <c r="R3553" i="1" s="1"/>
  <c r="Q3554" i="1"/>
  <c r="Q3555" i="1"/>
  <c r="R3555" i="1" s="1"/>
  <c r="Q3556" i="1"/>
  <c r="R3556" i="1" s="1"/>
  <c r="Q3557" i="1"/>
  <c r="R3557" i="1" s="1"/>
  <c r="Q3558" i="1"/>
  <c r="R3558" i="1" s="1"/>
  <c r="Q3559" i="1"/>
  <c r="R3559" i="1" s="1"/>
  <c r="Q3560" i="1"/>
  <c r="R3560" i="1" s="1"/>
  <c r="Q3561" i="1"/>
  <c r="R3561" i="1" s="1"/>
  <c r="Q3562" i="1"/>
  <c r="R3562" i="1" s="1"/>
  <c r="Q3563" i="1"/>
  <c r="R3563" i="1" s="1"/>
  <c r="Q3564" i="1"/>
  <c r="R3564" i="1" s="1"/>
  <c r="Q3565" i="1"/>
  <c r="R3565" i="1" s="1"/>
  <c r="Q3566" i="1"/>
  <c r="Q3567" i="1"/>
  <c r="R3567" i="1" s="1"/>
  <c r="Q3568" i="1"/>
  <c r="R3568" i="1" s="1"/>
  <c r="Q3569" i="1"/>
  <c r="R3569" i="1" s="1"/>
  <c r="Q3570" i="1"/>
  <c r="Q3571" i="1"/>
  <c r="R3571" i="1" s="1"/>
  <c r="Q3572" i="1"/>
  <c r="R3572" i="1" s="1"/>
  <c r="Q3573" i="1"/>
  <c r="R3573" i="1" s="1"/>
  <c r="Q3574" i="1"/>
  <c r="R3574" i="1" s="1"/>
  <c r="Q3575" i="1"/>
  <c r="R3575" i="1" s="1"/>
  <c r="Q3576" i="1"/>
  <c r="R3576" i="1" s="1"/>
  <c r="Q3577" i="1"/>
  <c r="R3577" i="1" s="1"/>
  <c r="Q3578" i="1"/>
  <c r="R3578" i="1" s="1"/>
  <c r="Q3579" i="1"/>
  <c r="R3579" i="1" s="1"/>
  <c r="Q3580" i="1"/>
  <c r="R3580" i="1" s="1"/>
  <c r="Q3581" i="1"/>
  <c r="R3581" i="1" s="1"/>
  <c r="Q3582" i="1"/>
  <c r="Q3583" i="1"/>
  <c r="R3583" i="1" s="1"/>
  <c r="Q3584" i="1"/>
  <c r="R3584" i="1" s="1"/>
  <c r="Q3585" i="1"/>
  <c r="R3585" i="1" s="1"/>
  <c r="Q3586" i="1"/>
  <c r="Q3587" i="1"/>
  <c r="R3587" i="1" s="1"/>
  <c r="Q3588" i="1"/>
  <c r="R3588" i="1" s="1"/>
  <c r="Q3589" i="1"/>
  <c r="R3589" i="1" s="1"/>
  <c r="Q3590" i="1"/>
  <c r="R3590" i="1" s="1"/>
  <c r="Q3591" i="1"/>
  <c r="R3591" i="1" s="1"/>
  <c r="Q3592" i="1"/>
  <c r="R3592" i="1" s="1"/>
  <c r="Q3593" i="1"/>
  <c r="R3593" i="1" s="1"/>
  <c r="Q3594" i="1"/>
  <c r="R3594" i="1" s="1"/>
  <c r="Q3595" i="1"/>
  <c r="R3595" i="1" s="1"/>
  <c r="Q3596" i="1"/>
  <c r="R3596" i="1" s="1"/>
  <c r="Q3597" i="1"/>
  <c r="R3597" i="1" s="1"/>
  <c r="Q3598" i="1"/>
  <c r="Q3599" i="1"/>
  <c r="R3599" i="1" s="1"/>
  <c r="Q3600" i="1"/>
  <c r="R3600" i="1" s="1"/>
  <c r="Q3601" i="1"/>
  <c r="R3601" i="1" s="1"/>
  <c r="Q3602" i="1"/>
  <c r="Q3603" i="1"/>
  <c r="R3603" i="1" s="1"/>
  <c r="Q3604" i="1"/>
  <c r="R3604" i="1" s="1"/>
  <c r="Q3605" i="1"/>
  <c r="R3605" i="1" s="1"/>
  <c r="Q3606" i="1"/>
  <c r="R3606" i="1" s="1"/>
  <c r="Q3607" i="1"/>
  <c r="R3607" i="1" s="1"/>
  <c r="Q3608" i="1"/>
  <c r="R3608" i="1" s="1"/>
  <c r="Q3609" i="1"/>
  <c r="R3609" i="1" s="1"/>
  <c r="Q3610" i="1"/>
  <c r="R3610" i="1" s="1"/>
  <c r="Q3611" i="1"/>
  <c r="R3611" i="1" s="1"/>
  <c r="Q3612" i="1"/>
  <c r="R3612" i="1" s="1"/>
  <c r="Q3613" i="1"/>
  <c r="R3613" i="1" s="1"/>
  <c r="Q3614" i="1"/>
  <c r="Q3615" i="1"/>
  <c r="R3615" i="1" s="1"/>
  <c r="Q3616" i="1"/>
  <c r="R3616" i="1" s="1"/>
  <c r="Q3617" i="1"/>
  <c r="R3617" i="1" s="1"/>
  <c r="Q3618" i="1"/>
  <c r="Q3619" i="1"/>
  <c r="R3619" i="1" s="1"/>
  <c r="Q3620" i="1"/>
  <c r="R3620" i="1" s="1"/>
  <c r="Q3621" i="1"/>
  <c r="R3621" i="1" s="1"/>
  <c r="Q3622" i="1"/>
  <c r="R3622" i="1" s="1"/>
  <c r="Q3623" i="1"/>
  <c r="R3623" i="1" s="1"/>
  <c r="Q3624" i="1"/>
  <c r="R3624" i="1" s="1"/>
  <c r="Q3625" i="1"/>
  <c r="R3625" i="1" s="1"/>
  <c r="Q3626" i="1"/>
  <c r="R3626" i="1" s="1"/>
  <c r="Q3627" i="1"/>
  <c r="R3627" i="1" s="1"/>
  <c r="Q3628" i="1"/>
  <c r="R3628" i="1" s="1"/>
  <c r="Q3629" i="1"/>
  <c r="R3629" i="1" s="1"/>
  <c r="Q3630" i="1"/>
  <c r="Q3631" i="1"/>
  <c r="R3631" i="1" s="1"/>
  <c r="Q3632" i="1"/>
  <c r="R3632" i="1" s="1"/>
  <c r="Q3633" i="1"/>
  <c r="R3633" i="1" s="1"/>
  <c r="Q3634" i="1"/>
  <c r="Q3635" i="1"/>
  <c r="R3635" i="1" s="1"/>
  <c r="Q3636" i="1"/>
  <c r="R3636" i="1" s="1"/>
  <c r="Q3637" i="1"/>
  <c r="R3637" i="1" s="1"/>
  <c r="Q3638" i="1"/>
  <c r="R3638" i="1" s="1"/>
  <c r="Q3639" i="1"/>
  <c r="R3639" i="1" s="1"/>
  <c r="Q3640" i="1"/>
  <c r="R3640" i="1" s="1"/>
  <c r="Q3641" i="1"/>
  <c r="R3641" i="1" s="1"/>
  <c r="Q3642" i="1"/>
  <c r="R3642" i="1" s="1"/>
  <c r="Q3643" i="1"/>
  <c r="R3643" i="1" s="1"/>
  <c r="Q3644" i="1"/>
  <c r="R3644" i="1" s="1"/>
  <c r="Q3645" i="1"/>
  <c r="R3645" i="1" s="1"/>
  <c r="Q3646" i="1"/>
  <c r="Q3647" i="1"/>
  <c r="R3647" i="1" s="1"/>
  <c r="Q3648" i="1"/>
  <c r="R3648" i="1" s="1"/>
  <c r="Q3649" i="1"/>
  <c r="R3649" i="1" s="1"/>
  <c r="Q3650" i="1"/>
  <c r="Q3651" i="1"/>
  <c r="R3651" i="1" s="1"/>
  <c r="Q3652" i="1"/>
  <c r="R3652" i="1" s="1"/>
  <c r="Q3653" i="1"/>
  <c r="R3653" i="1" s="1"/>
  <c r="Q3654" i="1"/>
  <c r="R3654" i="1" s="1"/>
  <c r="Q3655" i="1"/>
  <c r="R3655" i="1" s="1"/>
  <c r="Q3656" i="1"/>
  <c r="R3656" i="1" s="1"/>
  <c r="Q3657" i="1"/>
  <c r="R3657" i="1" s="1"/>
  <c r="Q3658" i="1"/>
  <c r="R3658" i="1" s="1"/>
  <c r="Q3659" i="1"/>
  <c r="R3659" i="1" s="1"/>
  <c r="Q3660" i="1"/>
  <c r="R3660" i="1" s="1"/>
  <c r="Q3661" i="1"/>
  <c r="R3661" i="1" s="1"/>
  <c r="Q3662" i="1"/>
  <c r="Q3663" i="1"/>
  <c r="R3663" i="1" s="1"/>
  <c r="Q3664" i="1"/>
  <c r="R3664" i="1" s="1"/>
  <c r="Q3665" i="1"/>
  <c r="R3665" i="1" s="1"/>
  <c r="Q3666" i="1"/>
  <c r="Q3667" i="1"/>
  <c r="R3667" i="1" s="1"/>
  <c r="Q3668" i="1"/>
  <c r="R3668" i="1" s="1"/>
  <c r="Q3669" i="1"/>
  <c r="R3669" i="1" s="1"/>
  <c r="Q3670" i="1"/>
  <c r="R3670" i="1" s="1"/>
  <c r="Q3671" i="1"/>
  <c r="R3671" i="1" s="1"/>
  <c r="Q3672" i="1"/>
  <c r="R3672" i="1" s="1"/>
  <c r="Q3673" i="1"/>
  <c r="R3673" i="1" s="1"/>
  <c r="Q3674" i="1"/>
  <c r="R3674" i="1" s="1"/>
  <c r="Q3675" i="1"/>
  <c r="R3675" i="1" s="1"/>
  <c r="Q3676" i="1"/>
  <c r="R3676" i="1" s="1"/>
  <c r="Q3677" i="1"/>
  <c r="R3677" i="1" s="1"/>
  <c r="Q3678" i="1"/>
  <c r="Q3679" i="1"/>
  <c r="R3679" i="1" s="1"/>
  <c r="Q3680" i="1"/>
  <c r="R3680" i="1" s="1"/>
  <c r="Q3681" i="1"/>
  <c r="R3681" i="1" s="1"/>
  <c r="Q3682" i="1"/>
  <c r="Q3683" i="1"/>
  <c r="R3683" i="1" s="1"/>
  <c r="Q3684" i="1"/>
  <c r="R3684" i="1" s="1"/>
  <c r="Q3685" i="1"/>
  <c r="R3685" i="1" s="1"/>
  <c r="Q3686" i="1"/>
  <c r="R3686" i="1" s="1"/>
  <c r="Q3687" i="1"/>
  <c r="R3687" i="1" s="1"/>
  <c r="Q3688" i="1"/>
  <c r="R3688" i="1" s="1"/>
  <c r="Q3689" i="1"/>
  <c r="R3689" i="1" s="1"/>
  <c r="Q3690" i="1"/>
  <c r="R3690" i="1" s="1"/>
  <c r="Q3691" i="1"/>
  <c r="R3691" i="1" s="1"/>
  <c r="Q3692" i="1"/>
  <c r="R3692" i="1" s="1"/>
  <c r="Q3693" i="1"/>
  <c r="R3693" i="1" s="1"/>
  <c r="Q3694" i="1"/>
  <c r="Q3695" i="1"/>
  <c r="R3695" i="1" s="1"/>
  <c r="Q3696" i="1"/>
  <c r="R3696" i="1" s="1"/>
  <c r="Q3697" i="1"/>
  <c r="R3697" i="1" s="1"/>
  <c r="Q3698" i="1"/>
  <c r="Q3699" i="1"/>
  <c r="R3699" i="1" s="1"/>
  <c r="Q3700" i="1"/>
  <c r="R3700" i="1" s="1"/>
  <c r="Q3701" i="1"/>
  <c r="R3701" i="1" s="1"/>
  <c r="Q3702" i="1"/>
  <c r="R3702" i="1" s="1"/>
  <c r="Q3703" i="1"/>
  <c r="R3703" i="1" s="1"/>
  <c r="Q3704" i="1"/>
  <c r="R3704" i="1" s="1"/>
  <c r="Q3705" i="1"/>
  <c r="R3705" i="1" s="1"/>
  <c r="Q3706" i="1"/>
  <c r="R3706" i="1" s="1"/>
  <c r="Q3707" i="1"/>
  <c r="R3707" i="1" s="1"/>
  <c r="Q3708" i="1"/>
  <c r="R3708" i="1" s="1"/>
  <c r="Q3709" i="1"/>
  <c r="R3709" i="1" s="1"/>
  <c r="Q3710" i="1"/>
  <c r="Q3711" i="1"/>
  <c r="R3711" i="1" s="1"/>
  <c r="Q3712" i="1"/>
  <c r="R3712" i="1" s="1"/>
  <c r="Q3713" i="1"/>
  <c r="R3713" i="1" s="1"/>
  <c r="Q3714" i="1"/>
  <c r="Q3715" i="1"/>
  <c r="R3715" i="1" s="1"/>
  <c r="Q3716" i="1"/>
  <c r="R3716" i="1" s="1"/>
  <c r="Q3717" i="1"/>
  <c r="R3717" i="1" s="1"/>
  <c r="Q3718" i="1"/>
  <c r="R3718" i="1" s="1"/>
  <c r="Q3719" i="1"/>
  <c r="R3719" i="1" s="1"/>
  <c r="Q3720" i="1"/>
  <c r="R3720" i="1" s="1"/>
  <c r="Q3721" i="1"/>
  <c r="R3721" i="1" s="1"/>
  <c r="Q3722" i="1"/>
  <c r="R3722" i="1" s="1"/>
  <c r="Q3723" i="1"/>
  <c r="R3723" i="1" s="1"/>
  <c r="Q3724" i="1"/>
  <c r="R3724" i="1" s="1"/>
  <c r="Q3725" i="1"/>
  <c r="R3725" i="1" s="1"/>
  <c r="Q3726" i="1"/>
  <c r="Q3727" i="1"/>
  <c r="R3727" i="1" s="1"/>
  <c r="Q3728" i="1"/>
  <c r="R3728" i="1" s="1"/>
  <c r="Q3729" i="1"/>
  <c r="R3729" i="1" s="1"/>
  <c r="Q3730" i="1"/>
  <c r="Q3731" i="1"/>
  <c r="R3731" i="1" s="1"/>
  <c r="Q3732" i="1"/>
  <c r="R3732" i="1" s="1"/>
  <c r="Q3733" i="1"/>
  <c r="R3733" i="1" s="1"/>
  <c r="Q3734" i="1"/>
  <c r="R3734" i="1" s="1"/>
  <c r="Q3735" i="1"/>
  <c r="R3735" i="1" s="1"/>
  <c r="Q3736" i="1"/>
  <c r="R3736" i="1" s="1"/>
  <c r="Q3737" i="1"/>
  <c r="R3737" i="1" s="1"/>
  <c r="Q3738" i="1"/>
  <c r="R3738" i="1" s="1"/>
  <c r="Q3739" i="1"/>
  <c r="R3739" i="1" s="1"/>
  <c r="Q3740" i="1"/>
  <c r="R3740" i="1" s="1"/>
  <c r="Q3741" i="1"/>
  <c r="R3741" i="1" s="1"/>
  <c r="Q3742" i="1"/>
  <c r="Q3743" i="1"/>
  <c r="R3743" i="1" s="1"/>
  <c r="Q3744" i="1"/>
  <c r="R3744" i="1" s="1"/>
  <c r="Q3745" i="1"/>
  <c r="R3745" i="1" s="1"/>
  <c r="Q3746" i="1"/>
  <c r="Q3747" i="1"/>
  <c r="R3747" i="1" s="1"/>
  <c r="Q3748" i="1"/>
  <c r="R3748" i="1" s="1"/>
  <c r="Q3749" i="1"/>
  <c r="R3749" i="1" s="1"/>
  <c r="Q3750" i="1"/>
  <c r="R3750" i="1" s="1"/>
  <c r="Q3751" i="1"/>
  <c r="R3751" i="1" s="1"/>
  <c r="Q3752" i="1"/>
  <c r="R3752" i="1" s="1"/>
  <c r="Q3753" i="1"/>
  <c r="R3753" i="1" s="1"/>
  <c r="Q3754" i="1"/>
  <c r="R3754" i="1" s="1"/>
  <c r="Q3755" i="1"/>
  <c r="R3755" i="1" s="1"/>
  <c r="Q3756" i="1"/>
  <c r="R3756" i="1" s="1"/>
  <c r="Q3757" i="1"/>
  <c r="R3757" i="1" s="1"/>
  <c r="Q3758" i="1"/>
  <c r="Q3759" i="1"/>
  <c r="R3759" i="1" s="1"/>
  <c r="Q3760" i="1"/>
  <c r="R3760" i="1" s="1"/>
  <c r="Q3761" i="1"/>
  <c r="R3761" i="1" s="1"/>
  <c r="Q3762" i="1"/>
  <c r="Q3763" i="1"/>
  <c r="R3763" i="1" s="1"/>
  <c r="Q3764" i="1"/>
  <c r="R3764" i="1" s="1"/>
  <c r="Q3765" i="1"/>
  <c r="R3765" i="1" s="1"/>
  <c r="Q3766" i="1"/>
  <c r="R3766" i="1" s="1"/>
  <c r="Q3767" i="1"/>
  <c r="R3767" i="1" s="1"/>
  <c r="Q3768" i="1"/>
  <c r="R3768" i="1" s="1"/>
  <c r="Q3769" i="1"/>
  <c r="R3769" i="1" s="1"/>
  <c r="Q3770" i="1"/>
  <c r="R3770" i="1" s="1"/>
  <c r="Q3771" i="1"/>
  <c r="R3771" i="1" s="1"/>
  <c r="Q3772" i="1"/>
  <c r="R3772" i="1" s="1"/>
  <c r="Q3773" i="1"/>
  <c r="R3773" i="1" s="1"/>
  <c r="Q3774" i="1"/>
  <c r="Q3775" i="1"/>
  <c r="R3775" i="1" s="1"/>
  <c r="Q3776" i="1"/>
  <c r="R3776" i="1" s="1"/>
  <c r="Q3777" i="1"/>
  <c r="R3777" i="1" s="1"/>
  <c r="Q3778" i="1"/>
  <c r="Q3779" i="1"/>
  <c r="R3779" i="1" s="1"/>
  <c r="Q3780" i="1"/>
  <c r="R3780" i="1" s="1"/>
  <c r="Q3781" i="1"/>
  <c r="R3781" i="1" s="1"/>
  <c r="Q3782" i="1"/>
  <c r="R3782" i="1" s="1"/>
  <c r="Q3783" i="1"/>
  <c r="R3783" i="1" s="1"/>
  <c r="Q3784" i="1"/>
  <c r="R3784" i="1" s="1"/>
  <c r="Q3785" i="1"/>
  <c r="R3785" i="1" s="1"/>
  <c r="Q3786" i="1"/>
  <c r="R3786" i="1" s="1"/>
  <c r="Q3787" i="1"/>
  <c r="R3787" i="1" s="1"/>
  <c r="Q3788" i="1"/>
  <c r="R3788" i="1" s="1"/>
  <c r="Q3789" i="1"/>
  <c r="R3789" i="1" s="1"/>
  <c r="Q3790" i="1"/>
  <c r="Q3791" i="1"/>
  <c r="R3791" i="1" s="1"/>
  <c r="Q3792" i="1"/>
  <c r="R3792" i="1" s="1"/>
  <c r="Q3793" i="1"/>
  <c r="R3793" i="1" s="1"/>
  <c r="Q3794" i="1"/>
  <c r="Q3795" i="1"/>
  <c r="R3795" i="1" s="1"/>
  <c r="Q3796" i="1"/>
  <c r="R3796" i="1" s="1"/>
  <c r="Q3797" i="1"/>
  <c r="R3797" i="1" s="1"/>
  <c r="Q3798" i="1"/>
  <c r="R3798" i="1" s="1"/>
  <c r="Q3799" i="1"/>
  <c r="R3799" i="1" s="1"/>
  <c r="Q3800" i="1"/>
  <c r="R3800" i="1" s="1"/>
  <c r="Q3801" i="1"/>
  <c r="R3801" i="1" s="1"/>
  <c r="Q3802" i="1"/>
  <c r="R3802" i="1" s="1"/>
  <c r="Q3803" i="1"/>
  <c r="R3803" i="1" s="1"/>
  <c r="Q3804" i="1"/>
  <c r="R3804" i="1" s="1"/>
  <c r="Q3805" i="1"/>
  <c r="R3805" i="1" s="1"/>
  <c r="Q3806" i="1"/>
  <c r="Q3807" i="1"/>
  <c r="R3807" i="1" s="1"/>
  <c r="Q3808" i="1"/>
  <c r="R3808" i="1" s="1"/>
  <c r="Q3809" i="1"/>
  <c r="R3809" i="1" s="1"/>
  <c r="Q3810" i="1"/>
  <c r="Q3811" i="1"/>
  <c r="R3811" i="1" s="1"/>
  <c r="Q3812" i="1"/>
  <c r="R3812" i="1" s="1"/>
  <c r="Q3813" i="1"/>
  <c r="R3813" i="1" s="1"/>
  <c r="Q3814" i="1"/>
  <c r="R3814" i="1" s="1"/>
  <c r="Q3815" i="1"/>
  <c r="R3815" i="1" s="1"/>
  <c r="Q3816" i="1"/>
  <c r="R3816" i="1" s="1"/>
  <c r="Q3817" i="1"/>
  <c r="R3817" i="1" s="1"/>
  <c r="Q3818" i="1"/>
  <c r="R3818" i="1" s="1"/>
  <c r="Q3819" i="1"/>
  <c r="R3819" i="1" s="1"/>
  <c r="Q3820" i="1"/>
  <c r="R3820" i="1" s="1"/>
  <c r="Q3821" i="1"/>
  <c r="R3821" i="1" s="1"/>
  <c r="Q3822" i="1"/>
  <c r="Q3823" i="1"/>
  <c r="R3823" i="1" s="1"/>
  <c r="Q3824" i="1"/>
  <c r="R3824" i="1" s="1"/>
  <c r="Q3825" i="1"/>
  <c r="R3825" i="1" s="1"/>
  <c r="Q3826" i="1"/>
  <c r="Q3827" i="1"/>
  <c r="R3827" i="1" s="1"/>
  <c r="Q3828" i="1"/>
  <c r="R3828" i="1" s="1"/>
  <c r="Q3829" i="1"/>
  <c r="R3829" i="1" s="1"/>
  <c r="Q3830" i="1"/>
  <c r="R3830" i="1" s="1"/>
  <c r="Q3831" i="1"/>
  <c r="R3831" i="1" s="1"/>
  <c r="Q3832" i="1"/>
  <c r="R3832" i="1" s="1"/>
  <c r="Q3833" i="1"/>
  <c r="R3833" i="1" s="1"/>
  <c r="Q3834" i="1"/>
  <c r="R3834" i="1" s="1"/>
  <c r="Q3835" i="1"/>
  <c r="R3835" i="1" s="1"/>
  <c r="Q3836" i="1"/>
  <c r="R3836" i="1" s="1"/>
  <c r="Q3837" i="1"/>
  <c r="R3837" i="1" s="1"/>
  <c r="Q3838" i="1"/>
  <c r="Q3839" i="1"/>
  <c r="R3839" i="1" s="1"/>
  <c r="Q3840" i="1"/>
  <c r="R3840" i="1" s="1"/>
  <c r="Q3841" i="1"/>
  <c r="R3841" i="1" s="1"/>
  <c r="Q3842" i="1"/>
  <c r="Q3843" i="1"/>
  <c r="R3843" i="1" s="1"/>
  <c r="Q3844" i="1"/>
  <c r="R3844" i="1" s="1"/>
  <c r="Q3845" i="1"/>
  <c r="R3845" i="1" s="1"/>
  <c r="Q3846" i="1"/>
  <c r="R3846" i="1" s="1"/>
  <c r="Q3847" i="1"/>
  <c r="R3847" i="1" s="1"/>
  <c r="Q3848" i="1"/>
  <c r="R3848" i="1" s="1"/>
  <c r="Q3849" i="1"/>
  <c r="R3849" i="1" s="1"/>
  <c r="Q3850" i="1"/>
  <c r="R3850" i="1" s="1"/>
  <c r="Q3851" i="1"/>
  <c r="R3851" i="1" s="1"/>
  <c r="Q3852" i="1"/>
  <c r="R3852" i="1" s="1"/>
  <c r="Q3853" i="1"/>
  <c r="R3853" i="1" s="1"/>
  <c r="Q3854" i="1"/>
  <c r="Q3855" i="1"/>
  <c r="R3855" i="1" s="1"/>
  <c r="Q3856" i="1"/>
  <c r="R3856" i="1" s="1"/>
  <c r="Q3857" i="1"/>
  <c r="R3857" i="1" s="1"/>
  <c r="Q3858" i="1"/>
  <c r="Q3859" i="1"/>
  <c r="R3859" i="1" s="1"/>
  <c r="Q3860" i="1"/>
  <c r="R3860" i="1" s="1"/>
  <c r="Q3861" i="1"/>
  <c r="R3861" i="1" s="1"/>
  <c r="Q3862" i="1"/>
  <c r="R3862" i="1" s="1"/>
  <c r="Q3863" i="1"/>
  <c r="R3863" i="1" s="1"/>
  <c r="Q3864" i="1"/>
  <c r="R3864" i="1" s="1"/>
  <c r="Q3865" i="1"/>
  <c r="R3865" i="1" s="1"/>
  <c r="Q3866" i="1"/>
  <c r="R3866" i="1" s="1"/>
  <c r="Q3867" i="1"/>
  <c r="R3867" i="1" s="1"/>
  <c r="Q3868" i="1"/>
  <c r="R3868" i="1" s="1"/>
  <c r="Q3869" i="1"/>
  <c r="R3869" i="1" s="1"/>
  <c r="Q3870" i="1"/>
  <c r="Q3871" i="1"/>
  <c r="R3871" i="1" s="1"/>
  <c r="Q3872" i="1"/>
  <c r="R3872" i="1" s="1"/>
  <c r="Q3873" i="1"/>
  <c r="R3873" i="1" s="1"/>
  <c r="Q3874" i="1"/>
  <c r="Q3875" i="1"/>
  <c r="R3875" i="1" s="1"/>
  <c r="Q3876" i="1"/>
  <c r="R3876" i="1" s="1"/>
  <c r="Q3877" i="1"/>
  <c r="R3877" i="1" s="1"/>
  <c r="Q3878" i="1"/>
  <c r="R3878" i="1" s="1"/>
  <c r="Q3879" i="1"/>
  <c r="R3879" i="1" s="1"/>
  <c r="Q3880" i="1"/>
  <c r="R3880" i="1" s="1"/>
  <c r="Q3881" i="1"/>
  <c r="R3881" i="1" s="1"/>
  <c r="Q3882" i="1"/>
  <c r="R3882" i="1" s="1"/>
  <c r="Q3883" i="1"/>
  <c r="R3883" i="1" s="1"/>
  <c r="Q3884" i="1"/>
  <c r="R3884" i="1" s="1"/>
  <c r="Q3885" i="1"/>
  <c r="R3885" i="1" s="1"/>
  <c r="Q3886" i="1"/>
  <c r="Q3887" i="1"/>
  <c r="R3887" i="1" s="1"/>
  <c r="Q3888" i="1"/>
  <c r="R3888" i="1" s="1"/>
  <c r="Q3889" i="1"/>
  <c r="R3889" i="1" s="1"/>
  <c r="Q3890" i="1"/>
  <c r="Q3891" i="1"/>
  <c r="R3891" i="1" s="1"/>
  <c r="Q3892" i="1"/>
  <c r="R3892" i="1" s="1"/>
  <c r="Q3893" i="1"/>
  <c r="R3893" i="1" s="1"/>
  <c r="Q3894" i="1"/>
  <c r="R3894" i="1" s="1"/>
  <c r="Q3895" i="1"/>
  <c r="R3895" i="1" s="1"/>
  <c r="Q3896" i="1"/>
  <c r="R3896" i="1" s="1"/>
  <c r="Q3897" i="1"/>
  <c r="R3897" i="1" s="1"/>
  <c r="Q3898" i="1"/>
  <c r="R3898" i="1" s="1"/>
  <c r="Q3899" i="1"/>
  <c r="R3899" i="1" s="1"/>
  <c r="Q3900" i="1"/>
  <c r="R3900" i="1" s="1"/>
  <c r="Q3901" i="1"/>
  <c r="R3901" i="1" s="1"/>
  <c r="Q3902" i="1"/>
  <c r="Q3903" i="1"/>
  <c r="R3903" i="1" s="1"/>
  <c r="Q3904" i="1"/>
  <c r="R3904" i="1" s="1"/>
  <c r="Q3905" i="1"/>
  <c r="R3905" i="1" s="1"/>
  <c r="Q3906" i="1"/>
  <c r="Q3907" i="1"/>
  <c r="R3907" i="1" s="1"/>
  <c r="Q3908" i="1"/>
  <c r="R3908" i="1" s="1"/>
  <c r="Q3909" i="1"/>
  <c r="R3909" i="1" s="1"/>
  <c r="Q3910" i="1"/>
  <c r="R3910" i="1" s="1"/>
  <c r="Q3911" i="1"/>
  <c r="R3911" i="1" s="1"/>
  <c r="Q3912" i="1"/>
  <c r="R3912" i="1" s="1"/>
  <c r="Q3913" i="1"/>
  <c r="R3913" i="1" s="1"/>
  <c r="Q3914" i="1"/>
  <c r="R3914" i="1" s="1"/>
  <c r="Q3915" i="1"/>
  <c r="R3915" i="1" s="1"/>
  <c r="Q3916" i="1"/>
  <c r="R3916" i="1" s="1"/>
  <c r="Q3917" i="1"/>
  <c r="R3917" i="1" s="1"/>
  <c r="Q3918" i="1"/>
  <c r="Q3919" i="1"/>
  <c r="R3919" i="1" s="1"/>
  <c r="Q3920" i="1"/>
  <c r="R3920" i="1" s="1"/>
  <c r="Q3921" i="1"/>
  <c r="R3921" i="1" s="1"/>
  <c r="Q3922" i="1"/>
  <c r="Q3923" i="1"/>
  <c r="R3923" i="1" s="1"/>
  <c r="Q3924" i="1"/>
  <c r="R3924" i="1" s="1"/>
  <c r="Q3925" i="1"/>
  <c r="R3925" i="1" s="1"/>
  <c r="Q3926" i="1"/>
  <c r="R3926" i="1" s="1"/>
  <c r="Q3927" i="1"/>
  <c r="R3927" i="1" s="1"/>
  <c r="Q3928" i="1"/>
  <c r="R3928" i="1" s="1"/>
  <c r="Q3929" i="1"/>
  <c r="R3929" i="1" s="1"/>
  <c r="Q3930" i="1"/>
  <c r="R3930" i="1" s="1"/>
  <c r="Q3931" i="1"/>
  <c r="R3931" i="1" s="1"/>
  <c r="Q3932" i="1"/>
  <c r="R3932" i="1" s="1"/>
  <c r="Q3933" i="1"/>
  <c r="R3933" i="1" s="1"/>
  <c r="Q3934" i="1"/>
  <c r="Q3935" i="1"/>
  <c r="R3935" i="1" s="1"/>
  <c r="Q3936" i="1"/>
  <c r="R3936" i="1" s="1"/>
  <c r="Q3937" i="1"/>
  <c r="R3937" i="1" s="1"/>
  <c r="Q3938" i="1"/>
  <c r="Q3939" i="1"/>
  <c r="R3939" i="1" s="1"/>
  <c r="Q3940" i="1"/>
  <c r="R3940" i="1" s="1"/>
  <c r="Q3941" i="1"/>
  <c r="R3941" i="1" s="1"/>
  <c r="Q3942" i="1"/>
  <c r="R3942" i="1" s="1"/>
  <c r="Q3943" i="1"/>
  <c r="R3943" i="1" s="1"/>
  <c r="Q3944" i="1"/>
  <c r="R3944" i="1" s="1"/>
  <c r="Q3945" i="1"/>
  <c r="R3945" i="1" s="1"/>
  <c r="Q3946" i="1"/>
  <c r="R3946" i="1" s="1"/>
  <c r="Q3947" i="1"/>
  <c r="R3947" i="1" s="1"/>
  <c r="Q3948" i="1"/>
  <c r="R3948" i="1" s="1"/>
  <c r="Q3949" i="1"/>
  <c r="R3949" i="1" s="1"/>
  <c r="Q3950" i="1"/>
  <c r="Q3951" i="1"/>
  <c r="R3951" i="1" s="1"/>
  <c r="Q3952" i="1"/>
  <c r="R3952" i="1" s="1"/>
  <c r="Q3953" i="1"/>
  <c r="R3953" i="1" s="1"/>
  <c r="Q3954" i="1"/>
  <c r="Q3955" i="1"/>
  <c r="R3955" i="1" s="1"/>
  <c r="Q3956" i="1"/>
  <c r="R3956" i="1" s="1"/>
  <c r="Q3957" i="1"/>
  <c r="R3957" i="1" s="1"/>
  <c r="Q3958" i="1"/>
  <c r="R3958" i="1" s="1"/>
  <c r="Q3959" i="1"/>
  <c r="R3959" i="1" s="1"/>
  <c r="Q3960" i="1"/>
  <c r="R3960" i="1" s="1"/>
  <c r="Q3961" i="1"/>
  <c r="R3961" i="1" s="1"/>
  <c r="Q3962" i="1"/>
  <c r="R3962" i="1" s="1"/>
  <c r="Q3963" i="1"/>
  <c r="R3963" i="1" s="1"/>
  <c r="Q3964" i="1"/>
  <c r="R3964" i="1" s="1"/>
  <c r="Q3965" i="1"/>
  <c r="R3965" i="1" s="1"/>
  <c r="Q3966" i="1"/>
  <c r="Q3967" i="1"/>
  <c r="R3967" i="1" s="1"/>
  <c r="Q3968" i="1"/>
  <c r="R3968" i="1" s="1"/>
  <c r="Q3969" i="1"/>
  <c r="R3969" i="1" s="1"/>
  <c r="Q3970" i="1"/>
  <c r="Q3971" i="1"/>
  <c r="R3971" i="1" s="1"/>
  <c r="Q3972" i="1"/>
  <c r="R3972" i="1" s="1"/>
  <c r="Q3973" i="1"/>
  <c r="R3973" i="1" s="1"/>
  <c r="Q3974" i="1"/>
  <c r="R3974" i="1" s="1"/>
  <c r="Q3975" i="1"/>
  <c r="R3975" i="1" s="1"/>
  <c r="Q3976" i="1"/>
  <c r="R3976" i="1" s="1"/>
  <c r="Q3977" i="1"/>
  <c r="R3977" i="1" s="1"/>
  <c r="Q3978" i="1"/>
  <c r="R3978" i="1" s="1"/>
  <c r="Q3979" i="1"/>
  <c r="R3979" i="1" s="1"/>
  <c r="Q3980" i="1"/>
  <c r="R3980" i="1" s="1"/>
  <c r="Q3981" i="1"/>
  <c r="R3981" i="1" s="1"/>
  <c r="Q3982" i="1"/>
  <c r="Q3983" i="1"/>
  <c r="R3983" i="1" s="1"/>
  <c r="Q3984" i="1"/>
  <c r="R3984" i="1" s="1"/>
  <c r="Q3985" i="1"/>
  <c r="R3985" i="1" s="1"/>
  <c r="Q3986" i="1"/>
  <c r="Q3987" i="1"/>
  <c r="R3987" i="1" s="1"/>
  <c r="Q3988" i="1"/>
  <c r="R3988" i="1" s="1"/>
  <c r="Q3989" i="1"/>
  <c r="R3989" i="1" s="1"/>
  <c r="Q3990" i="1"/>
  <c r="R3990" i="1" s="1"/>
  <c r="Q3991" i="1"/>
  <c r="R3991" i="1" s="1"/>
  <c r="Q3992" i="1"/>
  <c r="R3992" i="1" s="1"/>
  <c r="Q3993" i="1"/>
  <c r="R3993" i="1" s="1"/>
  <c r="Q3994" i="1"/>
  <c r="R3994" i="1" s="1"/>
  <c r="Q3995" i="1"/>
  <c r="R3995" i="1" s="1"/>
  <c r="Q3996" i="1"/>
  <c r="R3996" i="1" s="1"/>
  <c r="Q3997" i="1"/>
  <c r="R3997" i="1" s="1"/>
  <c r="Q3998" i="1"/>
  <c r="Q3999" i="1"/>
  <c r="R3999" i="1" s="1"/>
  <c r="Q4000" i="1"/>
  <c r="R4000" i="1" s="1"/>
  <c r="Q4001" i="1"/>
  <c r="R4001" i="1" s="1"/>
  <c r="Q4002" i="1"/>
  <c r="Q4003" i="1"/>
  <c r="R4003" i="1" s="1"/>
  <c r="Q4004" i="1"/>
  <c r="R4004" i="1" s="1"/>
  <c r="Q4005" i="1"/>
  <c r="R4005" i="1" s="1"/>
  <c r="Q4006" i="1"/>
  <c r="R4006" i="1" s="1"/>
  <c r="Q4007" i="1"/>
  <c r="R4007" i="1" s="1"/>
  <c r="Q4008" i="1"/>
  <c r="R4008" i="1" s="1"/>
  <c r="Q4009" i="1"/>
  <c r="R4009" i="1" s="1"/>
  <c r="Q4010" i="1"/>
  <c r="R4010" i="1" s="1"/>
  <c r="Q4011" i="1"/>
  <c r="R4011" i="1" s="1"/>
  <c r="Q4012" i="1"/>
  <c r="R4012" i="1" s="1"/>
  <c r="Q4013" i="1"/>
  <c r="R4013" i="1" s="1"/>
  <c r="Q4014" i="1"/>
  <c r="Q4015" i="1"/>
  <c r="R4015" i="1" s="1"/>
  <c r="Q4016" i="1"/>
  <c r="R4016" i="1" s="1"/>
  <c r="Q4017" i="1"/>
  <c r="R4017" i="1" s="1"/>
  <c r="Q4018" i="1"/>
  <c r="Q4019" i="1"/>
  <c r="R4019" i="1" s="1"/>
  <c r="Q4020" i="1"/>
  <c r="R4020" i="1" s="1"/>
  <c r="Q4021" i="1"/>
  <c r="R4021" i="1" s="1"/>
  <c r="Q4022" i="1"/>
  <c r="R4022" i="1" s="1"/>
  <c r="Q4023" i="1"/>
  <c r="R4023" i="1" s="1"/>
  <c r="Q4024" i="1"/>
  <c r="R4024" i="1" s="1"/>
  <c r="Q4025" i="1"/>
  <c r="R4025" i="1" s="1"/>
  <c r="Q4026" i="1"/>
  <c r="R4026" i="1" s="1"/>
  <c r="Q4027" i="1"/>
  <c r="R4027" i="1" s="1"/>
  <c r="Q4028" i="1"/>
  <c r="R4028" i="1" s="1"/>
  <c r="Q4029" i="1"/>
  <c r="R4029" i="1" s="1"/>
  <c r="Q4030" i="1"/>
  <c r="Q4031" i="1"/>
  <c r="R4031" i="1" s="1"/>
  <c r="Q4032" i="1"/>
  <c r="R4032" i="1" s="1"/>
  <c r="Q4033" i="1"/>
  <c r="R4033" i="1" s="1"/>
  <c r="Q4034" i="1"/>
  <c r="Q4035" i="1"/>
  <c r="R4035" i="1" s="1"/>
  <c r="Q4036" i="1"/>
  <c r="R4036" i="1" s="1"/>
  <c r="Q4037" i="1"/>
  <c r="R4037" i="1" s="1"/>
  <c r="Q4038" i="1"/>
  <c r="R4038" i="1" s="1"/>
  <c r="Q4039" i="1"/>
  <c r="R4039" i="1" s="1"/>
  <c r="Q4040" i="1"/>
  <c r="R4040" i="1" s="1"/>
  <c r="Q4041" i="1"/>
  <c r="R4041" i="1" s="1"/>
  <c r="Q4042" i="1"/>
  <c r="R4042" i="1" s="1"/>
  <c r="Q4043" i="1"/>
  <c r="R4043" i="1" s="1"/>
  <c r="Q4044" i="1"/>
  <c r="R4044" i="1" s="1"/>
  <c r="Q4045" i="1"/>
  <c r="R4045" i="1" s="1"/>
  <c r="Q4046" i="1"/>
  <c r="Q4047" i="1"/>
  <c r="R4047" i="1" s="1"/>
  <c r="Q4048" i="1"/>
  <c r="R4048" i="1" s="1"/>
  <c r="Q4049" i="1"/>
  <c r="R4049" i="1" s="1"/>
  <c r="Q4050" i="1"/>
  <c r="Q4051" i="1"/>
  <c r="R4051" i="1" s="1"/>
  <c r="Q4052" i="1"/>
  <c r="R4052" i="1" s="1"/>
  <c r="Q4053" i="1"/>
  <c r="R4053" i="1" s="1"/>
  <c r="Q4054" i="1"/>
  <c r="R4054" i="1" s="1"/>
  <c r="Q4055" i="1"/>
  <c r="R4055" i="1" s="1"/>
  <c r="Q4056" i="1"/>
  <c r="R4056" i="1" s="1"/>
  <c r="Q4057" i="1"/>
  <c r="R4057" i="1" s="1"/>
  <c r="Q4058" i="1"/>
  <c r="R4058" i="1" s="1"/>
  <c r="Q4059" i="1"/>
  <c r="R4059" i="1" s="1"/>
  <c r="Q4060" i="1"/>
  <c r="R4060" i="1" s="1"/>
  <c r="Q4061" i="1"/>
  <c r="R4061" i="1" s="1"/>
  <c r="Q4062" i="1"/>
  <c r="Q4063" i="1"/>
  <c r="R4063" i="1" s="1"/>
  <c r="Q4064" i="1"/>
  <c r="R4064" i="1" s="1"/>
  <c r="Q4065" i="1"/>
  <c r="R4065" i="1" s="1"/>
  <c r="Q4066" i="1"/>
  <c r="Q4067" i="1"/>
  <c r="R4067" i="1" s="1"/>
  <c r="Q4068" i="1"/>
  <c r="R4068" i="1" s="1"/>
  <c r="Q4069" i="1"/>
  <c r="R4069" i="1" s="1"/>
  <c r="Q4070" i="1"/>
  <c r="R4070" i="1" s="1"/>
  <c r="Q4071" i="1"/>
  <c r="R4071" i="1" s="1"/>
  <c r="Q4072" i="1"/>
  <c r="R4072" i="1" s="1"/>
  <c r="Q4073" i="1"/>
  <c r="R4073" i="1" s="1"/>
  <c r="Q4074" i="1"/>
  <c r="R4074" i="1" s="1"/>
  <c r="Q4075" i="1"/>
  <c r="R4075" i="1" s="1"/>
  <c r="Q4076" i="1"/>
  <c r="R4076" i="1" s="1"/>
  <c r="Q4077" i="1"/>
  <c r="R4077" i="1" s="1"/>
  <c r="Q4078" i="1"/>
  <c r="Q4079" i="1"/>
  <c r="R4079" i="1" s="1"/>
  <c r="Q4080" i="1"/>
  <c r="R4080" i="1" s="1"/>
  <c r="Q4081" i="1"/>
  <c r="R4081" i="1" s="1"/>
  <c r="Q4082" i="1"/>
  <c r="Q4083" i="1"/>
  <c r="R4083" i="1" s="1"/>
  <c r="Q4084" i="1"/>
  <c r="R4084" i="1" s="1"/>
  <c r="Q4085" i="1"/>
  <c r="R4085" i="1" s="1"/>
  <c r="Q4086" i="1"/>
  <c r="R4086" i="1" s="1"/>
  <c r="Q4087" i="1"/>
  <c r="R4087" i="1" s="1"/>
  <c r="Q4088" i="1"/>
  <c r="R4088" i="1" s="1"/>
  <c r="Q4089" i="1"/>
  <c r="R4089" i="1" s="1"/>
  <c r="Q4090" i="1"/>
  <c r="R4090" i="1" s="1"/>
  <c r="Q4091" i="1"/>
  <c r="R4091" i="1" s="1"/>
  <c r="Q4092" i="1"/>
  <c r="R4092" i="1" s="1"/>
  <c r="Q4093" i="1"/>
  <c r="R4093" i="1" s="1"/>
  <c r="Q4094" i="1"/>
  <c r="Q4095" i="1"/>
  <c r="R4095" i="1" s="1"/>
  <c r="Q4096" i="1"/>
  <c r="R4096" i="1" s="1"/>
  <c r="Q4097" i="1"/>
  <c r="R4097" i="1" s="1"/>
  <c r="Q4098" i="1"/>
  <c r="Q4099" i="1"/>
  <c r="R4099" i="1" s="1"/>
  <c r="Q4100" i="1"/>
  <c r="R4100" i="1" s="1"/>
  <c r="Q4101" i="1"/>
  <c r="R4101" i="1" s="1"/>
  <c r="Q4102" i="1"/>
  <c r="R4102" i="1" s="1"/>
  <c r="Q4103" i="1"/>
  <c r="R4103" i="1" s="1"/>
  <c r="Q4104" i="1"/>
  <c r="R4104" i="1" s="1"/>
  <c r="Q4105" i="1"/>
  <c r="R4105" i="1" s="1"/>
  <c r="Q4106" i="1"/>
  <c r="R4106" i="1" s="1"/>
  <c r="Q4107" i="1"/>
  <c r="R4107" i="1" s="1"/>
  <c r="Q4108" i="1"/>
  <c r="R4108" i="1" s="1"/>
  <c r="Q4109" i="1"/>
  <c r="R4109" i="1" s="1"/>
  <c r="Q4110" i="1"/>
  <c r="Q4111" i="1"/>
  <c r="R4111" i="1" s="1"/>
  <c r="Q4112" i="1"/>
  <c r="R4112" i="1" s="1"/>
  <c r="Q4113" i="1"/>
  <c r="R4113" i="1" s="1"/>
  <c r="Q4114" i="1"/>
  <c r="Q4115" i="1"/>
  <c r="R4115" i="1" s="1"/>
  <c r="Q4116" i="1"/>
  <c r="R4116" i="1" s="1"/>
  <c r="Q4117" i="1"/>
  <c r="R4117" i="1" s="1"/>
  <c r="Q4118" i="1"/>
  <c r="R4118" i="1" s="1"/>
  <c r="Q4119" i="1"/>
  <c r="R4119" i="1" s="1"/>
  <c r="Q4120" i="1"/>
  <c r="R4120" i="1" s="1"/>
  <c r="Q4121" i="1"/>
  <c r="R4121" i="1" s="1"/>
  <c r="Q4122" i="1"/>
  <c r="R4122" i="1" s="1"/>
  <c r="Q4123" i="1"/>
  <c r="R4123" i="1" s="1"/>
  <c r="Q4124" i="1"/>
  <c r="R4124" i="1" s="1"/>
  <c r="Q4125" i="1"/>
  <c r="R4125" i="1" s="1"/>
  <c r="Q4126" i="1"/>
  <c r="Q4127" i="1"/>
  <c r="R4127" i="1" s="1"/>
  <c r="Q4128" i="1"/>
  <c r="R4128" i="1" s="1"/>
  <c r="Q4129" i="1"/>
  <c r="R4129" i="1" s="1"/>
  <c r="Q4130" i="1"/>
  <c r="Q4131" i="1"/>
  <c r="R4131" i="1" s="1"/>
  <c r="Q4132" i="1"/>
  <c r="R4132" i="1" s="1"/>
  <c r="Q4133" i="1"/>
  <c r="R4133" i="1" s="1"/>
  <c r="Q4134" i="1"/>
  <c r="R4134" i="1" s="1"/>
  <c r="Q4135" i="1"/>
  <c r="R4135" i="1" s="1"/>
  <c r="Q4136" i="1"/>
  <c r="R4136" i="1" s="1"/>
  <c r="Q4137" i="1"/>
  <c r="R4137" i="1" s="1"/>
  <c r="Q4138" i="1"/>
  <c r="R4138" i="1" s="1"/>
  <c r="Q4139" i="1"/>
  <c r="R4139" i="1" s="1"/>
  <c r="Q4140" i="1"/>
  <c r="R4140" i="1" s="1"/>
  <c r="Q4141" i="1"/>
  <c r="R4141" i="1" s="1"/>
  <c r="Q4142" i="1"/>
  <c r="Q4143" i="1"/>
  <c r="R4143" i="1" s="1"/>
  <c r="Q4144" i="1"/>
  <c r="R4144" i="1" s="1"/>
  <c r="Q4145" i="1"/>
  <c r="R4145" i="1" s="1"/>
  <c r="Q4146" i="1"/>
  <c r="Q4147" i="1"/>
  <c r="R4147" i="1" s="1"/>
  <c r="Q4148" i="1"/>
  <c r="R4148" i="1" s="1"/>
  <c r="Q4149" i="1"/>
  <c r="R4149" i="1" s="1"/>
  <c r="Q4150" i="1"/>
  <c r="R4150" i="1" s="1"/>
  <c r="Q4151" i="1"/>
  <c r="R4151" i="1" s="1"/>
  <c r="Q4152" i="1"/>
  <c r="R4152" i="1" s="1"/>
  <c r="Q4153" i="1"/>
  <c r="R4153" i="1" s="1"/>
  <c r="Q4154" i="1"/>
  <c r="R4154" i="1" s="1"/>
  <c r="Q4155" i="1"/>
  <c r="R4155" i="1" s="1"/>
  <c r="Q4156" i="1"/>
  <c r="R4156" i="1" s="1"/>
  <c r="Q4157" i="1"/>
  <c r="R4157" i="1" s="1"/>
  <c r="Q4158" i="1"/>
  <c r="Q4159" i="1"/>
  <c r="R4159" i="1" s="1"/>
  <c r="Q4160" i="1"/>
  <c r="R4160" i="1" s="1"/>
  <c r="Q4161" i="1"/>
  <c r="R4161" i="1" s="1"/>
  <c r="Q4162" i="1"/>
  <c r="Q4163" i="1"/>
  <c r="R4163" i="1" s="1"/>
  <c r="Q4164" i="1"/>
  <c r="R4164" i="1" s="1"/>
  <c r="Q4165" i="1"/>
  <c r="R4165" i="1" s="1"/>
  <c r="Q4166" i="1"/>
  <c r="R4166" i="1" s="1"/>
  <c r="Q4167" i="1"/>
  <c r="R4167" i="1" s="1"/>
  <c r="Q4168" i="1"/>
  <c r="R4168" i="1" s="1"/>
  <c r="Q4169" i="1"/>
  <c r="R4169" i="1" s="1"/>
  <c r="Q4170" i="1"/>
  <c r="R4170" i="1" s="1"/>
  <c r="Q4171" i="1"/>
  <c r="R4171" i="1" s="1"/>
  <c r="Q4172" i="1"/>
  <c r="R4172" i="1" s="1"/>
  <c r="Q4173" i="1"/>
  <c r="R4173" i="1" s="1"/>
  <c r="Q4174" i="1"/>
  <c r="Q4175" i="1"/>
  <c r="R4175" i="1" s="1"/>
  <c r="Q4176" i="1"/>
  <c r="R4176" i="1" s="1"/>
  <c r="Q4177" i="1"/>
  <c r="R4177" i="1" s="1"/>
  <c r="Q4178" i="1"/>
  <c r="Q4179" i="1"/>
  <c r="R4179" i="1" s="1"/>
  <c r="Q4180" i="1"/>
  <c r="R4180" i="1" s="1"/>
  <c r="Q4181" i="1"/>
  <c r="R4181" i="1" s="1"/>
  <c r="Q4182" i="1"/>
  <c r="R4182" i="1" s="1"/>
  <c r="Q4183" i="1"/>
  <c r="R4183" i="1" s="1"/>
  <c r="Q4184" i="1"/>
  <c r="R4184" i="1" s="1"/>
  <c r="Q4185" i="1"/>
  <c r="R4185" i="1" s="1"/>
  <c r="Q4186" i="1"/>
  <c r="R4186" i="1" s="1"/>
  <c r="Q4187" i="1"/>
  <c r="R4187" i="1" s="1"/>
  <c r="Q4188" i="1"/>
  <c r="R4188" i="1" s="1"/>
  <c r="Q4189" i="1"/>
  <c r="R4189" i="1" s="1"/>
  <c r="Q4190" i="1"/>
  <c r="Q4191" i="1"/>
  <c r="R4191" i="1" s="1"/>
  <c r="Q4192" i="1"/>
  <c r="R4192" i="1" s="1"/>
  <c r="Q4193" i="1"/>
  <c r="R4193" i="1" s="1"/>
  <c r="Q4194" i="1"/>
  <c r="Q4195" i="1"/>
  <c r="R4195" i="1" s="1"/>
  <c r="Q4196" i="1"/>
  <c r="R4196" i="1" s="1"/>
  <c r="Q4197" i="1"/>
  <c r="R4197" i="1" s="1"/>
  <c r="Q4198" i="1"/>
  <c r="R4198" i="1" s="1"/>
  <c r="Q4199" i="1"/>
  <c r="R4199" i="1" s="1"/>
  <c r="Q4200" i="1"/>
  <c r="R4200" i="1" s="1"/>
  <c r="Q4201" i="1"/>
  <c r="R4201" i="1" s="1"/>
  <c r="Q4202" i="1"/>
  <c r="R4202" i="1" s="1"/>
  <c r="Q4203" i="1"/>
  <c r="R4203" i="1" s="1"/>
  <c r="Q4204" i="1"/>
  <c r="R4204" i="1" s="1"/>
  <c r="Q4205" i="1"/>
  <c r="R4205" i="1" s="1"/>
  <c r="Q4206" i="1"/>
  <c r="Q4207" i="1"/>
  <c r="R4207" i="1" s="1"/>
  <c r="Q4208" i="1"/>
  <c r="R4208" i="1" s="1"/>
  <c r="Q4209" i="1"/>
  <c r="R4209" i="1" s="1"/>
  <c r="Q4210" i="1"/>
  <c r="Q4211" i="1"/>
  <c r="R4211" i="1" s="1"/>
  <c r="Q4212" i="1"/>
  <c r="R4212" i="1" s="1"/>
  <c r="Q4213" i="1"/>
  <c r="R4213" i="1" s="1"/>
  <c r="Q4214" i="1"/>
  <c r="R4214" i="1" s="1"/>
  <c r="Q4215" i="1"/>
  <c r="R4215" i="1" s="1"/>
  <c r="Q4216" i="1"/>
  <c r="R4216" i="1" s="1"/>
  <c r="Q4217" i="1"/>
  <c r="R4217" i="1" s="1"/>
  <c r="Q4218" i="1"/>
  <c r="R4218" i="1" s="1"/>
  <c r="Q4219" i="1"/>
  <c r="R4219" i="1" s="1"/>
  <c r="Q4220" i="1"/>
  <c r="R4220" i="1" s="1"/>
  <c r="Q4221" i="1"/>
  <c r="R4221" i="1" s="1"/>
  <c r="Q4222" i="1"/>
  <c r="Q4223" i="1"/>
  <c r="R4223" i="1" s="1"/>
  <c r="Q4224" i="1"/>
  <c r="R4224" i="1" s="1"/>
  <c r="Q4225" i="1"/>
  <c r="R4225" i="1" s="1"/>
  <c r="Q4226" i="1"/>
  <c r="Q4227" i="1"/>
  <c r="R4227" i="1" s="1"/>
  <c r="Q4228" i="1"/>
  <c r="R4228" i="1" s="1"/>
  <c r="Q4229" i="1"/>
  <c r="R4229" i="1" s="1"/>
  <c r="Q4230" i="1"/>
  <c r="R4230" i="1" s="1"/>
  <c r="Q4231" i="1"/>
  <c r="R4231" i="1" s="1"/>
  <c r="Q4232" i="1"/>
  <c r="R4232" i="1" s="1"/>
  <c r="Q4233" i="1"/>
  <c r="R4233" i="1" s="1"/>
  <c r="Q4234" i="1"/>
  <c r="R4234" i="1" s="1"/>
  <c r="Q4235" i="1"/>
  <c r="R4235" i="1" s="1"/>
  <c r="Q4236" i="1"/>
  <c r="R4236" i="1" s="1"/>
  <c r="Q4237" i="1"/>
  <c r="R4237" i="1" s="1"/>
  <c r="Q4238" i="1"/>
  <c r="Q4239" i="1"/>
  <c r="R4239" i="1" s="1"/>
  <c r="Q4240" i="1"/>
  <c r="R4240" i="1" s="1"/>
  <c r="Q4241" i="1"/>
  <c r="R4241" i="1" s="1"/>
  <c r="Q4242" i="1"/>
  <c r="Q4243" i="1"/>
  <c r="R4243" i="1" s="1"/>
  <c r="Q4244" i="1"/>
  <c r="R4244" i="1" s="1"/>
  <c r="Q4245" i="1"/>
  <c r="R4245" i="1" s="1"/>
  <c r="Q4246" i="1"/>
  <c r="R4246" i="1" s="1"/>
  <c r="Q4247" i="1"/>
  <c r="R4247" i="1" s="1"/>
  <c r="Q4248" i="1"/>
  <c r="R4248" i="1" s="1"/>
  <c r="Q4249" i="1"/>
  <c r="R4249" i="1" s="1"/>
  <c r="Q4250" i="1"/>
  <c r="R4250" i="1" s="1"/>
  <c r="Q4251" i="1"/>
  <c r="R4251" i="1" s="1"/>
  <c r="Q4252" i="1"/>
  <c r="R4252" i="1" s="1"/>
  <c r="Q4253" i="1"/>
  <c r="R4253" i="1" s="1"/>
  <c r="Q4254" i="1"/>
  <c r="Q4255" i="1"/>
  <c r="R4255" i="1" s="1"/>
  <c r="Q4256" i="1"/>
  <c r="R4256" i="1" s="1"/>
  <c r="Q4257" i="1"/>
  <c r="R4257" i="1" s="1"/>
  <c r="Q4258" i="1"/>
  <c r="Q4259" i="1"/>
  <c r="R4259" i="1" s="1"/>
  <c r="Q4260" i="1"/>
  <c r="R4260" i="1" s="1"/>
  <c r="Q4261" i="1"/>
  <c r="R4261" i="1" s="1"/>
  <c r="Q4262" i="1"/>
  <c r="R4262" i="1" s="1"/>
  <c r="Q4263" i="1"/>
  <c r="R4263" i="1" s="1"/>
  <c r="Q4264" i="1"/>
  <c r="R4264" i="1" s="1"/>
  <c r="Q4265" i="1"/>
  <c r="R4265" i="1" s="1"/>
  <c r="Q4266" i="1"/>
  <c r="R4266" i="1" s="1"/>
  <c r="Q4267" i="1"/>
  <c r="R4267" i="1" s="1"/>
  <c r="Q4268" i="1"/>
  <c r="R4268" i="1" s="1"/>
  <c r="Q4269" i="1"/>
  <c r="R4269" i="1" s="1"/>
  <c r="Q4270" i="1"/>
  <c r="Q4271" i="1"/>
  <c r="R4271" i="1" s="1"/>
  <c r="Q4272" i="1"/>
  <c r="R4272" i="1" s="1"/>
  <c r="Q4273" i="1"/>
  <c r="R4273" i="1" s="1"/>
  <c r="Q4274" i="1"/>
  <c r="Q4275" i="1"/>
  <c r="R4275" i="1" s="1"/>
  <c r="Q4276" i="1"/>
  <c r="R4276" i="1" s="1"/>
  <c r="Q4277" i="1"/>
  <c r="R4277" i="1" s="1"/>
  <c r="Q4278" i="1"/>
  <c r="R4278" i="1" s="1"/>
  <c r="Q4279" i="1"/>
  <c r="R4279" i="1" s="1"/>
  <c r="Q4280" i="1"/>
  <c r="R4280" i="1" s="1"/>
  <c r="Q4281" i="1"/>
  <c r="R4281" i="1" s="1"/>
  <c r="Q4282" i="1"/>
  <c r="R4282" i="1" s="1"/>
  <c r="Q4283" i="1"/>
  <c r="R4283" i="1" s="1"/>
  <c r="Q4284" i="1"/>
  <c r="R4284" i="1" s="1"/>
  <c r="Q4285" i="1"/>
  <c r="R4285" i="1" s="1"/>
  <c r="Q4286" i="1"/>
  <c r="Q4287" i="1"/>
  <c r="R4287" i="1" s="1"/>
  <c r="Q4288" i="1"/>
  <c r="R4288" i="1" s="1"/>
  <c r="Q4289" i="1"/>
  <c r="R4289" i="1" s="1"/>
  <c r="Q4290" i="1"/>
  <c r="Q4291" i="1"/>
  <c r="R4291" i="1" s="1"/>
  <c r="Q4292" i="1"/>
  <c r="R4292" i="1" s="1"/>
  <c r="Q4293" i="1"/>
  <c r="R4293" i="1" s="1"/>
  <c r="Q4294" i="1"/>
  <c r="R4294" i="1" s="1"/>
  <c r="Q4295" i="1"/>
  <c r="R4295" i="1" s="1"/>
  <c r="Q4296" i="1"/>
  <c r="R4296" i="1" s="1"/>
  <c r="Q4297" i="1"/>
  <c r="R4297" i="1" s="1"/>
  <c r="Q4298" i="1"/>
  <c r="R4298" i="1" s="1"/>
  <c r="Q4299" i="1"/>
  <c r="R4299" i="1" s="1"/>
  <c r="Q4300" i="1"/>
  <c r="R4300" i="1" s="1"/>
  <c r="Q4301" i="1"/>
  <c r="R4301" i="1" s="1"/>
  <c r="Q4302" i="1"/>
  <c r="Q4303" i="1"/>
  <c r="R4303" i="1" s="1"/>
  <c r="Q4304" i="1"/>
  <c r="R4304" i="1" s="1"/>
  <c r="Q4305" i="1"/>
  <c r="R4305" i="1" s="1"/>
  <c r="Q4306" i="1"/>
  <c r="Q4307" i="1"/>
  <c r="R4307" i="1" s="1"/>
  <c r="Q4308" i="1"/>
  <c r="R4308" i="1" s="1"/>
  <c r="Q4309" i="1"/>
  <c r="R4309" i="1" s="1"/>
  <c r="Q4310" i="1"/>
  <c r="R4310" i="1" s="1"/>
  <c r="Q4311" i="1"/>
  <c r="R4311" i="1" s="1"/>
  <c r="Q4312" i="1"/>
  <c r="R4312" i="1" s="1"/>
  <c r="Q4313" i="1"/>
  <c r="R4313" i="1" s="1"/>
  <c r="Q4314" i="1"/>
  <c r="R4314" i="1" s="1"/>
  <c r="Q4315" i="1"/>
  <c r="R4315" i="1" s="1"/>
  <c r="Q4316" i="1"/>
  <c r="R4316" i="1" s="1"/>
  <c r="Q4317" i="1"/>
  <c r="R4317" i="1" s="1"/>
  <c r="Q4318" i="1"/>
  <c r="R4318" i="1" s="1"/>
  <c r="Q4319" i="1"/>
  <c r="R4319" i="1" s="1"/>
  <c r="Q4320" i="1"/>
  <c r="R4320" i="1" s="1"/>
  <c r="Q4321" i="1"/>
  <c r="R4321" i="1" s="1"/>
  <c r="Q4322" i="1"/>
  <c r="R4322" i="1" s="1"/>
  <c r="Q4323" i="1"/>
  <c r="R4323" i="1" s="1"/>
  <c r="Q4324" i="1"/>
  <c r="R4324" i="1" s="1"/>
  <c r="Q4325" i="1"/>
  <c r="R4325" i="1" s="1"/>
  <c r="Q4326" i="1"/>
  <c r="R4326" i="1" s="1"/>
  <c r="Q4327" i="1"/>
  <c r="R4327" i="1" s="1"/>
  <c r="Q4328" i="1"/>
  <c r="R4328" i="1" s="1"/>
  <c r="Q4329" i="1"/>
  <c r="R4329" i="1" s="1"/>
  <c r="Q4330" i="1"/>
  <c r="R4330" i="1" s="1"/>
  <c r="Q4331" i="1"/>
  <c r="R4331" i="1" s="1"/>
  <c r="Q4332" i="1"/>
  <c r="R4332" i="1" s="1"/>
  <c r="Q4333" i="1"/>
  <c r="R4333" i="1" s="1"/>
  <c r="Q4334" i="1"/>
  <c r="R4334" i="1" s="1"/>
  <c r="Q4335" i="1"/>
  <c r="R4335" i="1" s="1"/>
  <c r="Q4336" i="1"/>
  <c r="R4336" i="1" s="1"/>
  <c r="Q4337" i="1"/>
  <c r="R4337" i="1" s="1"/>
  <c r="Q4338" i="1"/>
  <c r="R4338" i="1" s="1"/>
  <c r="Q4339" i="1"/>
  <c r="R4339" i="1" s="1"/>
  <c r="Q4340" i="1"/>
  <c r="R4340" i="1" s="1"/>
  <c r="Q4341" i="1"/>
  <c r="R4341" i="1" s="1"/>
  <c r="Q4342" i="1"/>
  <c r="R4342" i="1" s="1"/>
  <c r="Q4343" i="1"/>
  <c r="R4343" i="1" s="1"/>
  <c r="Q4344" i="1"/>
  <c r="R4344" i="1" s="1"/>
  <c r="Q4345" i="1"/>
  <c r="R4345" i="1" s="1"/>
  <c r="Q4346" i="1"/>
  <c r="R4346" i="1" s="1"/>
  <c r="Q4347" i="1"/>
  <c r="R4347" i="1" s="1"/>
  <c r="Q4348" i="1"/>
  <c r="R4348" i="1" s="1"/>
  <c r="Q4349" i="1"/>
  <c r="R4349" i="1" s="1"/>
  <c r="Q4350" i="1"/>
  <c r="R4350" i="1" s="1"/>
  <c r="Q4351" i="1"/>
  <c r="R4351" i="1" s="1"/>
  <c r="Q4352" i="1"/>
  <c r="R4352" i="1" s="1"/>
  <c r="Q4353" i="1"/>
  <c r="R4353" i="1" s="1"/>
  <c r="Q4354" i="1"/>
  <c r="R4354" i="1" s="1"/>
  <c r="Q4355" i="1"/>
  <c r="R4355" i="1" s="1"/>
  <c r="Q4356" i="1"/>
  <c r="R4356" i="1" s="1"/>
  <c r="Q4357" i="1"/>
  <c r="R4357" i="1" s="1"/>
  <c r="Q4358" i="1"/>
  <c r="R4358" i="1" s="1"/>
  <c r="Q4359" i="1"/>
  <c r="R4359" i="1" s="1"/>
  <c r="Q4360" i="1"/>
  <c r="R4360" i="1" s="1"/>
  <c r="Q4361" i="1"/>
  <c r="R4361" i="1" s="1"/>
  <c r="Q4362" i="1"/>
  <c r="R4362" i="1" s="1"/>
  <c r="Q4363" i="1"/>
  <c r="R4363" i="1" s="1"/>
  <c r="Q4364" i="1"/>
  <c r="R4364" i="1" s="1"/>
  <c r="Q4365" i="1"/>
  <c r="R4365" i="1" s="1"/>
  <c r="Q4366" i="1"/>
  <c r="R4366" i="1" s="1"/>
  <c r="Q4367" i="1"/>
  <c r="R4367" i="1" s="1"/>
  <c r="Q4368" i="1"/>
  <c r="R4368" i="1" s="1"/>
  <c r="Q4369" i="1"/>
  <c r="R4369" i="1" s="1"/>
  <c r="Q4370" i="1"/>
  <c r="R4370" i="1" s="1"/>
  <c r="Q4371" i="1"/>
  <c r="R4371" i="1" s="1"/>
  <c r="Q4372" i="1"/>
  <c r="R4372" i="1" s="1"/>
  <c r="Q4373" i="1"/>
  <c r="R4373" i="1" s="1"/>
  <c r="Q4374" i="1"/>
  <c r="R4374" i="1" s="1"/>
  <c r="Q4375" i="1"/>
  <c r="R4375" i="1" s="1"/>
  <c r="Q4376" i="1"/>
  <c r="R4376" i="1" s="1"/>
  <c r="Q4377" i="1"/>
  <c r="R4377" i="1" s="1"/>
  <c r="Q4378" i="1"/>
  <c r="R4378" i="1" s="1"/>
  <c r="Q4379" i="1"/>
  <c r="R4379" i="1" s="1"/>
  <c r="Q4380" i="1"/>
  <c r="R4380" i="1" s="1"/>
  <c r="Q4381" i="1"/>
  <c r="R4381" i="1" s="1"/>
  <c r="Q4382" i="1"/>
  <c r="R4382" i="1" s="1"/>
  <c r="Q4383" i="1"/>
  <c r="R4383" i="1" s="1"/>
  <c r="Q4384" i="1"/>
  <c r="R4384" i="1" s="1"/>
  <c r="Q4385" i="1"/>
  <c r="R4385" i="1" s="1"/>
  <c r="Q4386" i="1"/>
  <c r="R4386" i="1" s="1"/>
  <c r="Q4387" i="1"/>
  <c r="R4387" i="1" s="1"/>
  <c r="Q4388" i="1"/>
  <c r="R4388" i="1" s="1"/>
  <c r="Q4389" i="1"/>
  <c r="R4389" i="1" s="1"/>
  <c r="Q4390" i="1"/>
  <c r="R4390" i="1" s="1"/>
  <c r="Q4391" i="1"/>
  <c r="R4391" i="1" s="1"/>
  <c r="Q4392" i="1"/>
  <c r="R4392" i="1" s="1"/>
  <c r="Q4393" i="1"/>
  <c r="R4393" i="1" s="1"/>
  <c r="Q4394" i="1"/>
  <c r="R4394" i="1" s="1"/>
  <c r="Q4395" i="1"/>
  <c r="R4395" i="1" s="1"/>
  <c r="Q4396" i="1"/>
  <c r="R4396" i="1" s="1"/>
  <c r="Q4397" i="1"/>
  <c r="R4397" i="1" s="1"/>
  <c r="Q4398" i="1"/>
  <c r="R4398" i="1" s="1"/>
  <c r="Q4399" i="1"/>
  <c r="R4399" i="1" s="1"/>
  <c r="Q4400" i="1"/>
  <c r="R4400" i="1" s="1"/>
  <c r="Q4401" i="1"/>
  <c r="R4401" i="1" s="1"/>
  <c r="Q4402" i="1"/>
  <c r="R4402" i="1" s="1"/>
  <c r="Q4403" i="1"/>
  <c r="R4403" i="1" s="1"/>
  <c r="Q4404" i="1"/>
  <c r="R4404" i="1" s="1"/>
  <c r="Q4405" i="1"/>
  <c r="R4405" i="1" s="1"/>
  <c r="Q4406" i="1"/>
  <c r="R4406" i="1" s="1"/>
  <c r="Q4407" i="1"/>
  <c r="R4407" i="1" s="1"/>
  <c r="Q4408" i="1"/>
  <c r="R4408" i="1" s="1"/>
  <c r="Q4409" i="1"/>
  <c r="R4409" i="1" s="1"/>
  <c r="Q4410" i="1"/>
  <c r="R4410" i="1" s="1"/>
  <c r="Q4411" i="1"/>
  <c r="R4411" i="1" s="1"/>
  <c r="Q4412" i="1"/>
  <c r="R4412" i="1" s="1"/>
  <c r="Q4413" i="1"/>
  <c r="R4413" i="1" s="1"/>
  <c r="Q4414" i="1"/>
  <c r="R4414" i="1" s="1"/>
  <c r="Q4415" i="1"/>
  <c r="R4415" i="1" s="1"/>
  <c r="Q4416" i="1"/>
  <c r="R4416" i="1" s="1"/>
  <c r="Q4417" i="1"/>
  <c r="R4417" i="1" s="1"/>
  <c r="Q4418" i="1"/>
  <c r="R4418" i="1" s="1"/>
  <c r="Q4419" i="1"/>
  <c r="R4419" i="1" s="1"/>
  <c r="Q4420" i="1"/>
  <c r="R4420" i="1" s="1"/>
  <c r="Q4421" i="1"/>
  <c r="R4421" i="1" s="1"/>
  <c r="Q4422" i="1"/>
  <c r="R4422" i="1" s="1"/>
  <c r="Q4423" i="1"/>
  <c r="R4423" i="1" s="1"/>
  <c r="Q4424" i="1"/>
  <c r="R4424" i="1" s="1"/>
  <c r="Q4425" i="1"/>
  <c r="R4425" i="1" s="1"/>
  <c r="Q4426" i="1"/>
  <c r="R4426" i="1" s="1"/>
  <c r="Q4427" i="1"/>
  <c r="R4427" i="1" s="1"/>
  <c r="Q4428" i="1"/>
  <c r="R4428" i="1" s="1"/>
  <c r="Q4429" i="1"/>
  <c r="R4429" i="1" s="1"/>
  <c r="Q4430" i="1"/>
  <c r="R4430" i="1" s="1"/>
  <c r="Q4431" i="1"/>
  <c r="R4431" i="1" s="1"/>
  <c r="Q4432" i="1"/>
  <c r="R4432" i="1" s="1"/>
  <c r="Q4433" i="1"/>
  <c r="R4433" i="1" s="1"/>
  <c r="Q4434" i="1"/>
  <c r="R4434" i="1" s="1"/>
  <c r="Q4435" i="1"/>
  <c r="R4435" i="1" s="1"/>
  <c r="Q4436" i="1"/>
  <c r="R4436" i="1" s="1"/>
  <c r="Q4437" i="1"/>
  <c r="R4437" i="1" s="1"/>
  <c r="Q4438" i="1"/>
  <c r="R4438" i="1" s="1"/>
  <c r="Q4439" i="1"/>
  <c r="R4439" i="1" s="1"/>
  <c r="Q4440" i="1"/>
  <c r="R4440" i="1" s="1"/>
  <c r="Q4441" i="1"/>
  <c r="R4441" i="1" s="1"/>
  <c r="Q4442" i="1"/>
  <c r="R4442" i="1" s="1"/>
  <c r="Q4443" i="1"/>
  <c r="R4443" i="1" s="1"/>
  <c r="Q4444" i="1"/>
  <c r="R4444" i="1" s="1"/>
  <c r="Q4445" i="1"/>
  <c r="R4445" i="1" s="1"/>
  <c r="Q4446" i="1"/>
  <c r="R4446" i="1" s="1"/>
  <c r="Q4447" i="1"/>
  <c r="R4447" i="1" s="1"/>
  <c r="Q4448" i="1"/>
  <c r="R4448" i="1" s="1"/>
  <c r="Q4449" i="1"/>
  <c r="R4449" i="1" s="1"/>
  <c r="Q4450" i="1"/>
  <c r="R4450" i="1" s="1"/>
  <c r="Q4451" i="1"/>
  <c r="R4451" i="1" s="1"/>
  <c r="Q4452" i="1"/>
  <c r="R4452" i="1" s="1"/>
  <c r="Q4453" i="1"/>
  <c r="R4453" i="1" s="1"/>
  <c r="Q4454" i="1"/>
  <c r="R4454" i="1" s="1"/>
  <c r="Q4455" i="1"/>
  <c r="R4455" i="1" s="1"/>
  <c r="Q4456" i="1"/>
  <c r="R4456" i="1" s="1"/>
  <c r="Q4457" i="1"/>
  <c r="R4457" i="1" s="1"/>
  <c r="Q4458" i="1"/>
  <c r="R4458" i="1" s="1"/>
  <c r="Q4459" i="1"/>
  <c r="R4459" i="1" s="1"/>
  <c r="Q4460" i="1"/>
  <c r="R4460" i="1" s="1"/>
  <c r="Q4461" i="1"/>
  <c r="R4461" i="1" s="1"/>
  <c r="Q4462" i="1"/>
  <c r="R4462" i="1" s="1"/>
  <c r="Q4463" i="1"/>
  <c r="R4463" i="1" s="1"/>
  <c r="Q4464" i="1"/>
  <c r="R4464" i="1" s="1"/>
  <c r="Q4465" i="1"/>
  <c r="R4465" i="1" s="1"/>
  <c r="Q4466" i="1"/>
  <c r="R4466" i="1" s="1"/>
  <c r="Q4467" i="1"/>
  <c r="R4467" i="1" s="1"/>
  <c r="Q4468" i="1"/>
  <c r="R4468" i="1" s="1"/>
  <c r="Q4469" i="1"/>
  <c r="R4469" i="1" s="1"/>
  <c r="Q4470" i="1"/>
  <c r="R4470" i="1" s="1"/>
  <c r="Q4471" i="1"/>
  <c r="R4471" i="1" s="1"/>
  <c r="Q4472" i="1"/>
  <c r="R4472" i="1" s="1"/>
  <c r="Q4473" i="1"/>
  <c r="R4473" i="1" s="1"/>
  <c r="Q4474" i="1"/>
  <c r="R4474" i="1" s="1"/>
  <c r="Q4475" i="1"/>
  <c r="R4475" i="1" s="1"/>
  <c r="Q4476" i="1"/>
  <c r="R4476" i="1" s="1"/>
  <c r="Q4477" i="1"/>
  <c r="R4477" i="1" s="1"/>
  <c r="Q4478" i="1"/>
  <c r="R4478" i="1" s="1"/>
  <c r="Q4479" i="1"/>
  <c r="R4479" i="1" s="1"/>
  <c r="Q4480" i="1"/>
  <c r="R4480" i="1" s="1"/>
  <c r="Q4481" i="1"/>
  <c r="R4481" i="1" s="1"/>
  <c r="Q4482" i="1"/>
  <c r="R4482" i="1" s="1"/>
  <c r="Q4483" i="1"/>
  <c r="R4483" i="1" s="1"/>
  <c r="Q4484" i="1"/>
  <c r="R4484" i="1" s="1"/>
  <c r="Q4485" i="1"/>
  <c r="R4485" i="1" s="1"/>
  <c r="Q4486" i="1"/>
  <c r="R4486" i="1" s="1"/>
  <c r="Q4487" i="1"/>
  <c r="R4487" i="1" s="1"/>
  <c r="Q4488" i="1"/>
  <c r="R4488" i="1" s="1"/>
  <c r="Q4489" i="1"/>
  <c r="R4489" i="1" s="1"/>
  <c r="Q4490" i="1"/>
  <c r="R4490" i="1" s="1"/>
  <c r="Q4491" i="1"/>
  <c r="R4491" i="1" s="1"/>
  <c r="Q4492" i="1"/>
  <c r="R4492" i="1" s="1"/>
  <c r="Q4493" i="1"/>
  <c r="R4493" i="1" s="1"/>
  <c r="Q4494" i="1"/>
  <c r="R4494" i="1" s="1"/>
  <c r="Q4495" i="1"/>
  <c r="R4495" i="1" s="1"/>
  <c r="Q4496" i="1"/>
  <c r="R4496" i="1" s="1"/>
  <c r="Q4497" i="1"/>
  <c r="R4497" i="1" s="1"/>
  <c r="Q4498" i="1"/>
  <c r="R4498" i="1" s="1"/>
  <c r="Q4499" i="1"/>
  <c r="R4499" i="1" s="1"/>
  <c r="Q4500" i="1"/>
  <c r="R4500" i="1" s="1"/>
  <c r="Q4501" i="1"/>
  <c r="R4501" i="1" s="1"/>
  <c r="Q4502" i="1"/>
  <c r="R4502" i="1" s="1"/>
  <c r="Q4503" i="1"/>
  <c r="R4503" i="1" s="1"/>
  <c r="Q4504" i="1"/>
  <c r="R4504" i="1" s="1"/>
  <c r="Q4505" i="1"/>
  <c r="R4505" i="1" s="1"/>
  <c r="Q4506" i="1"/>
  <c r="R4506" i="1" s="1"/>
  <c r="Q4507" i="1"/>
  <c r="R4507" i="1" s="1"/>
  <c r="Q4508" i="1"/>
  <c r="R4508" i="1" s="1"/>
  <c r="Q4509" i="1"/>
  <c r="R4509" i="1" s="1"/>
  <c r="Q4510" i="1"/>
  <c r="R4510" i="1" s="1"/>
  <c r="Q4511" i="1"/>
  <c r="R4511" i="1" s="1"/>
  <c r="Q4512" i="1"/>
  <c r="R4512" i="1" s="1"/>
  <c r="Q4513" i="1"/>
  <c r="R4513" i="1" s="1"/>
  <c r="Q4514" i="1"/>
  <c r="R4514" i="1" s="1"/>
  <c r="Q4515" i="1"/>
  <c r="R4515" i="1" s="1"/>
  <c r="Q4516" i="1"/>
  <c r="R4516" i="1" s="1"/>
  <c r="Q4517" i="1"/>
  <c r="R4517" i="1" s="1"/>
  <c r="Q4518" i="1"/>
  <c r="R4518" i="1" s="1"/>
  <c r="Q4519" i="1"/>
  <c r="R4519" i="1" s="1"/>
  <c r="Q4520" i="1"/>
  <c r="R4520" i="1" s="1"/>
  <c r="Q4521" i="1"/>
  <c r="R4521" i="1" s="1"/>
  <c r="Q4522" i="1"/>
  <c r="R4522" i="1" s="1"/>
  <c r="Q4523" i="1"/>
  <c r="R4523" i="1" s="1"/>
  <c r="Q4524" i="1"/>
  <c r="R4524" i="1" s="1"/>
  <c r="Q4525" i="1"/>
  <c r="R4525" i="1" s="1"/>
  <c r="Q4526" i="1"/>
  <c r="R4526" i="1" s="1"/>
  <c r="Q4527" i="1"/>
  <c r="R4527" i="1" s="1"/>
  <c r="Q4528" i="1"/>
  <c r="R4528" i="1" s="1"/>
  <c r="Q4529" i="1"/>
  <c r="R4529" i="1" s="1"/>
  <c r="Q4530" i="1"/>
  <c r="R4530" i="1" s="1"/>
  <c r="Q4531" i="1"/>
  <c r="R4531" i="1" s="1"/>
  <c r="Q4532" i="1"/>
  <c r="R4532" i="1" s="1"/>
  <c r="Q4533" i="1"/>
  <c r="R4533" i="1" s="1"/>
  <c r="Q4534" i="1"/>
  <c r="R4534" i="1" s="1"/>
  <c r="Q4535" i="1"/>
  <c r="R4535" i="1" s="1"/>
  <c r="Q4536" i="1"/>
  <c r="R4536" i="1" s="1"/>
  <c r="Q4537" i="1"/>
  <c r="R4537" i="1" s="1"/>
  <c r="Q4538" i="1"/>
  <c r="R4538" i="1" s="1"/>
  <c r="Q4539" i="1"/>
  <c r="R4539" i="1" s="1"/>
  <c r="Q4540" i="1"/>
  <c r="R4540" i="1" s="1"/>
  <c r="Q4541" i="1"/>
  <c r="R4541" i="1" s="1"/>
  <c r="Q4542" i="1"/>
  <c r="R4542" i="1" s="1"/>
  <c r="Q4543" i="1"/>
  <c r="R4543" i="1" s="1"/>
  <c r="Q4544" i="1"/>
  <c r="R4544" i="1" s="1"/>
  <c r="Q4545" i="1"/>
  <c r="R4545" i="1" s="1"/>
  <c r="Q4546" i="1"/>
  <c r="R4546" i="1" s="1"/>
  <c r="Q4547" i="1"/>
  <c r="R4547" i="1" s="1"/>
  <c r="Q4548" i="1"/>
  <c r="R4548" i="1" s="1"/>
  <c r="Q4549" i="1"/>
  <c r="R4549" i="1" s="1"/>
  <c r="Q4550" i="1"/>
  <c r="R4550" i="1" s="1"/>
  <c r="Q4551" i="1"/>
  <c r="R4551" i="1" s="1"/>
  <c r="Q4552" i="1"/>
  <c r="R4552" i="1" s="1"/>
  <c r="Q4553" i="1"/>
  <c r="R4553" i="1" s="1"/>
  <c r="Q4554" i="1"/>
  <c r="R4554" i="1" s="1"/>
  <c r="Q4555" i="1"/>
  <c r="R4555" i="1" s="1"/>
  <c r="Q4556" i="1"/>
  <c r="R4556" i="1" s="1"/>
  <c r="Q4557" i="1"/>
  <c r="R4557" i="1" s="1"/>
  <c r="Q4558" i="1"/>
  <c r="R4558" i="1" s="1"/>
  <c r="Q4559" i="1"/>
  <c r="R4559" i="1" s="1"/>
  <c r="Q4560" i="1"/>
  <c r="R4560" i="1" s="1"/>
  <c r="Q4561" i="1"/>
  <c r="R4561" i="1" s="1"/>
  <c r="Q4562" i="1"/>
  <c r="R4562" i="1" s="1"/>
  <c r="Q4563" i="1"/>
  <c r="R4563" i="1" s="1"/>
  <c r="Q4564" i="1"/>
  <c r="R4564" i="1" s="1"/>
  <c r="Q4565" i="1"/>
  <c r="R4565" i="1" s="1"/>
  <c r="Q4566" i="1"/>
  <c r="R4566" i="1" s="1"/>
  <c r="Q4567" i="1"/>
  <c r="R4567" i="1" s="1"/>
  <c r="Q4568" i="1"/>
  <c r="R4568" i="1" s="1"/>
  <c r="Q4569" i="1"/>
  <c r="R4569" i="1" s="1"/>
  <c r="Q4570" i="1"/>
  <c r="R4570" i="1" s="1"/>
  <c r="Q4571" i="1"/>
  <c r="R4571" i="1" s="1"/>
  <c r="Q4572" i="1"/>
  <c r="R4572" i="1" s="1"/>
  <c r="Q4573" i="1"/>
  <c r="R4573" i="1" s="1"/>
  <c r="Q4574" i="1"/>
  <c r="R4574" i="1" s="1"/>
  <c r="Q4575" i="1"/>
  <c r="R4575" i="1" s="1"/>
  <c r="Q4576" i="1"/>
  <c r="R4576" i="1" s="1"/>
  <c r="Q4577" i="1"/>
  <c r="R4577" i="1" s="1"/>
  <c r="Q4578" i="1"/>
  <c r="R4578" i="1" s="1"/>
  <c r="Q4579" i="1"/>
  <c r="R4579" i="1" s="1"/>
  <c r="Q4580" i="1"/>
  <c r="R4580" i="1" s="1"/>
  <c r="Q4581" i="1"/>
  <c r="R4581" i="1" s="1"/>
  <c r="Q4582" i="1"/>
  <c r="R4582" i="1" s="1"/>
  <c r="Q4583" i="1"/>
  <c r="R4583" i="1" s="1"/>
  <c r="Q4584" i="1"/>
  <c r="R4584" i="1" s="1"/>
  <c r="Q4585" i="1"/>
  <c r="R4585" i="1" s="1"/>
  <c r="Q4586" i="1"/>
  <c r="R4586" i="1" s="1"/>
  <c r="Q4587" i="1"/>
  <c r="R4587" i="1" s="1"/>
  <c r="Q4588" i="1"/>
  <c r="R4588" i="1" s="1"/>
  <c r="Q4589" i="1"/>
  <c r="R4589" i="1" s="1"/>
  <c r="Q4590" i="1"/>
  <c r="R4590" i="1" s="1"/>
  <c r="Q4591" i="1"/>
  <c r="R4591" i="1" s="1"/>
  <c r="Q4592" i="1"/>
  <c r="R4592" i="1" s="1"/>
  <c r="Q4593" i="1"/>
  <c r="R4593" i="1" s="1"/>
  <c r="Q4594" i="1"/>
  <c r="R4594" i="1" s="1"/>
  <c r="Q4595" i="1"/>
  <c r="R4595" i="1" s="1"/>
  <c r="Q4596" i="1"/>
  <c r="R4596" i="1" s="1"/>
  <c r="Q4597" i="1"/>
  <c r="R4597" i="1" s="1"/>
  <c r="Q4598" i="1"/>
  <c r="R4598" i="1" s="1"/>
  <c r="Q4599" i="1"/>
  <c r="R4599" i="1" s="1"/>
  <c r="Q4600" i="1"/>
  <c r="R4600" i="1" s="1"/>
  <c r="Q4601" i="1"/>
  <c r="R4601" i="1" s="1"/>
  <c r="Q4602" i="1"/>
  <c r="R4602" i="1" s="1"/>
  <c r="Q4603" i="1"/>
  <c r="R4603" i="1" s="1"/>
  <c r="Q4604" i="1"/>
  <c r="R4604" i="1" s="1"/>
  <c r="Q4605" i="1"/>
  <c r="R4605" i="1" s="1"/>
  <c r="Q4606" i="1"/>
  <c r="R4606" i="1" s="1"/>
  <c r="Q4607" i="1"/>
  <c r="R4607" i="1" s="1"/>
  <c r="Q4608" i="1"/>
  <c r="R4608" i="1" s="1"/>
  <c r="Q4609" i="1"/>
  <c r="R4609" i="1" s="1"/>
  <c r="Q4610" i="1"/>
  <c r="R4610" i="1" s="1"/>
  <c r="Q4611" i="1"/>
  <c r="R4611" i="1" s="1"/>
  <c r="Q4612" i="1"/>
  <c r="R4612" i="1" s="1"/>
  <c r="Q4613" i="1"/>
  <c r="R4613" i="1" s="1"/>
  <c r="Q4614" i="1"/>
  <c r="R4614" i="1" s="1"/>
  <c r="Q4615" i="1"/>
  <c r="R4615" i="1" s="1"/>
  <c r="Q4616" i="1"/>
  <c r="R4616" i="1" s="1"/>
  <c r="Q4617" i="1"/>
  <c r="R4617" i="1" s="1"/>
  <c r="Q4618" i="1"/>
  <c r="R4618" i="1" s="1"/>
  <c r="Q4619" i="1"/>
  <c r="R4619" i="1" s="1"/>
  <c r="Q4620" i="1"/>
  <c r="R4620" i="1" s="1"/>
  <c r="Q4621" i="1"/>
  <c r="R4621" i="1" s="1"/>
  <c r="Q4622" i="1"/>
  <c r="R4622" i="1" s="1"/>
  <c r="Q4623" i="1"/>
  <c r="R4623" i="1" s="1"/>
  <c r="Q4624" i="1"/>
  <c r="R4624" i="1" s="1"/>
  <c r="Q4625" i="1"/>
  <c r="R4625" i="1" s="1"/>
  <c r="Q4626" i="1"/>
  <c r="R4626" i="1" s="1"/>
  <c r="Q4627" i="1"/>
  <c r="R4627" i="1" s="1"/>
  <c r="Q4628" i="1"/>
  <c r="R4628" i="1" s="1"/>
  <c r="Q4629" i="1"/>
  <c r="R4629" i="1" s="1"/>
  <c r="Q4630" i="1"/>
  <c r="R4630" i="1" s="1"/>
  <c r="Q4631" i="1"/>
  <c r="R4631" i="1" s="1"/>
  <c r="Q4632" i="1"/>
  <c r="R4632" i="1" s="1"/>
  <c r="Q4633" i="1"/>
  <c r="R4633" i="1" s="1"/>
  <c r="Q4634" i="1"/>
  <c r="R4634" i="1" s="1"/>
  <c r="Q4635" i="1"/>
  <c r="R4635" i="1" s="1"/>
  <c r="Q4636" i="1"/>
  <c r="R4636" i="1" s="1"/>
  <c r="Q4637" i="1"/>
  <c r="R4637" i="1" s="1"/>
  <c r="Q4638" i="1"/>
  <c r="R4638" i="1" s="1"/>
  <c r="Q4639" i="1"/>
  <c r="R4639" i="1" s="1"/>
  <c r="Q4640" i="1"/>
  <c r="R4640" i="1" s="1"/>
  <c r="Q4641" i="1"/>
  <c r="R4641" i="1" s="1"/>
  <c r="Q4642" i="1"/>
  <c r="R4642" i="1" s="1"/>
  <c r="Q4643" i="1"/>
  <c r="R4643" i="1" s="1"/>
  <c r="Q4644" i="1"/>
  <c r="R4644" i="1" s="1"/>
  <c r="Q4645" i="1"/>
  <c r="R4645" i="1" s="1"/>
  <c r="Q4646" i="1"/>
  <c r="R4646" i="1" s="1"/>
  <c r="Q4647" i="1"/>
  <c r="R4647" i="1" s="1"/>
  <c r="Q4648" i="1"/>
  <c r="R4648" i="1" s="1"/>
  <c r="Q4649" i="1"/>
  <c r="R4649" i="1" s="1"/>
  <c r="Q4650" i="1"/>
  <c r="R4650" i="1" s="1"/>
  <c r="Q4651" i="1"/>
  <c r="R4651" i="1" s="1"/>
  <c r="Q4652" i="1"/>
  <c r="R4652" i="1" s="1"/>
  <c r="Q4653" i="1"/>
  <c r="R4653" i="1" s="1"/>
  <c r="Q4654" i="1"/>
  <c r="R4654" i="1" s="1"/>
  <c r="Q4655" i="1"/>
  <c r="R4655" i="1" s="1"/>
  <c r="Q4656" i="1"/>
  <c r="R4656" i="1" s="1"/>
  <c r="Q4657" i="1"/>
  <c r="R4657" i="1" s="1"/>
  <c r="Q4658" i="1"/>
  <c r="R4658" i="1" s="1"/>
  <c r="Q4659" i="1"/>
  <c r="R4659" i="1" s="1"/>
  <c r="Q4660" i="1"/>
  <c r="R4660" i="1" s="1"/>
  <c r="Q4661" i="1"/>
  <c r="R4661" i="1" s="1"/>
  <c r="Q4662" i="1"/>
  <c r="R4662" i="1" s="1"/>
  <c r="Q4663" i="1"/>
  <c r="R4663" i="1" s="1"/>
  <c r="Q4664" i="1"/>
  <c r="R4664" i="1" s="1"/>
  <c r="Q4665" i="1"/>
  <c r="R4665" i="1" s="1"/>
  <c r="Q4666" i="1"/>
  <c r="R4666" i="1" s="1"/>
  <c r="Q4667" i="1"/>
  <c r="R4667" i="1" s="1"/>
  <c r="Q4668" i="1"/>
  <c r="R4668" i="1" s="1"/>
  <c r="Q4669" i="1"/>
  <c r="R4669" i="1" s="1"/>
  <c r="Q4670" i="1"/>
  <c r="R4670" i="1" s="1"/>
  <c r="Q4671" i="1"/>
  <c r="R4671" i="1" s="1"/>
  <c r="Q4672" i="1"/>
  <c r="R4672" i="1" s="1"/>
  <c r="Q4673" i="1"/>
  <c r="R4673" i="1" s="1"/>
  <c r="Q4674" i="1"/>
  <c r="R4674" i="1" s="1"/>
  <c r="Q4675" i="1"/>
  <c r="R4675" i="1" s="1"/>
  <c r="Q4676" i="1"/>
  <c r="R4676" i="1" s="1"/>
  <c r="Q4677" i="1"/>
  <c r="R4677" i="1" s="1"/>
  <c r="Q4678" i="1"/>
  <c r="R4678" i="1" s="1"/>
  <c r="Q4679" i="1"/>
  <c r="R4679" i="1" s="1"/>
  <c r="Q4680" i="1"/>
  <c r="R4680" i="1" s="1"/>
  <c r="Q4681" i="1"/>
  <c r="R4681" i="1" s="1"/>
  <c r="Q4682" i="1"/>
  <c r="R4682" i="1" s="1"/>
  <c r="Q4683" i="1"/>
  <c r="R4683" i="1" s="1"/>
  <c r="Q4684" i="1"/>
  <c r="R4684" i="1" s="1"/>
  <c r="Q4685" i="1"/>
  <c r="R4685" i="1" s="1"/>
  <c r="Q4686" i="1"/>
  <c r="R4686" i="1" s="1"/>
  <c r="Q4687" i="1"/>
  <c r="R4687" i="1" s="1"/>
  <c r="Q4688" i="1"/>
  <c r="R4688" i="1" s="1"/>
  <c r="Q4689" i="1"/>
  <c r="R4689" i="1" s="1"/>
  <c r="Q4690" i="1"/>
  <c r="R4690" i="1" s="1"/>
  <c r="Q4691" i="1"/>
  <c r="R4691" i="1" s="1"/>
  <c r="Q4692" i="1"/>
  <c r="R4692" i="1" s="1"/>
  <c r="Q4693" i="1"/>
  <c r="R4693" i="1" s="1"/>
  <c r="Q4694" i="1"/>
  <c r="R4694" i="1" s="1"/>
  <c r="Q4695" i="1"/>
  <c r="R4695" i="1" s="1"/>
  <c r="Q4696" i="1"/>
  <c r="R4696" i="1" s="1"/>
  <c r="Q4697" i="1"/>
  <c r="R4697" i="1" s="1"/>
  <c r="Q4698" i="1"/>
  <c r="R4698" i="1" s="1"/>
  <c r="Q4699" i="1"/>
  <c r="R4699" i="1" s="1"/>
  <c r="Q4700" i="1"/>
  <c r="R4700" i="1" s="1"/>
  <c r="Q4701" i="1"/>
  <c r="R4701" i="1" s="1"/>
  <c r="Q4702" i="1"/>
  <c r="R4702" i="1" s="1"/>
  <c r="Q4703" i="1"/>
  <c r="R4703" i="1" s="1"/>
  <c r="Q4704" i="1"/>
  <c r="R4704" i="1" s="1"/>
  <c r="Q4705" i="1"/>
  <c r="R4705" i="1" s="1"/>
  <c r="Q4706" i="1"/>
  <c r="R4706" i="1" s="1"/>
  <c r="Q4707" i="1"/>
  <c r="R4707" i="1" s="1"/>
  <c r="Q4708" i="1"/>
  <c r="R4708" i="1" s="1"/>
  <c r="Q4709" i="1"/>
  <c r="R4709" i="1" s="1"/>
  <c r="Q4710" i="1"/>
  <c r="R4710" i="1" s="1"/>
  <c r="Q4711" i="1"/>
  <c r="R4711" i="1" s="1"/>
  <c r="Q4712" i="1"/>
  <c r="R4712" i="1" s="1"/>
  <c r="Q4713" i="1"/>
  <c r="R4713" i="1" s="1"/>
  <c r="Q4714" i="1"/>
  <c r="R4714" i="1" s="1"/>
  <c r="Q4715" i="1"/>
  <c r="R4715" i="1" s="1"/>
  <c r="Q4716" i="1"/>
  <c r="R4716" i="1" s="1"/>
  <c r="Q4717" i="1"/>
  <c r="R4717" i="1" s="1"/>
  <c r="Q4718" i="1"/>
  <c r="R4718" i="1" s="1"/>
  <c r="Q4719" i="1"/>
  <c r="R4719" i="1" s="1"/>
  <c r="Q4720" i="1"/>
  <c r="R4720" i="1" s="1"/>
  <c r="Q4721" i="1"/>
  <c r="R4721" i="1" s="1"/>
  <c r="Q4722" i="1"/>
  <c r="R4722" i="1" s="1"/>
  <c r="Q4723" i="1"/>
  <c r="R4723" i="1" s="1"/>
  <c r="Q4724" i="1"/>
  <c r="R4724" i="1" s="1"/>
  <c r="Q4725" i="1"/>
  <c r="R4725" i="1" s="1"/>
  <c r="Q4726" i="1"/>
  <c r="R4726" i="1" s="1"/>
  <c r="Q4727" i="1"/>
  <c r="R4727" i="1" s="1"/>
  <c r="Q4728" i="1"/>
  <c r="R4728" i="1" s="1"/>
  <c r="Q4729" i="1"/>
  <c r="R4729" i="1" s="1"/>
  <c r="Q4730" i="1"/>
  <c r="R4730" i="1" s="1"/>
  <c r="Q4731" i="1"/>
  <c r="R4731" i="1" s="1"/>
  <c r="Q4732" i="1"/>
  <c r="R4732" i="1" s="1"/>
  <c r="Q4733" i="1"/>
  <c r="R4733" i="1" s="1"/>
  <c r="Q4734" i="1"/>
  <c r="R4734" i="1" s="1"/>
  <c r="Q4735" i="1"/>
  <c r="R4735" i="1" s="1"/>
  <c r="Q4736" i="1"/>
  <c r="R4736" i="1" s="1"/>
  <c r="Q4737" i="1"/>
  <c r="R4737" i="1" s="1"/>
  <c r="Q4738" i="1"/>
  <c r="R4738" i="1" s="1"/>
  <c r="Q4739" i="1"/>
  <c r="R4739" i="1" s="1"/>
  <c r="Q4740" i="1"/>
  <c r="R4740" i="1" s="1"/>
  <c r="Q4741" i="1"/>
  <c r="R4741" i="1" s="1"/>
  <c r="Q4742" i="1"/>
  <c r="R4742" i="1" s="1"/>
  <c r="Q4743" i="1"/>
  <c r="R4743" i="1" s="1"/>
  <c r="Q4744" i="1"/>
  <c r="R4744" i="1" s="1"/>
  <c r="Q4745" i="1"/>
  <c r="R4745" i="1" s="1"/>
  <c r="Q4746" i="1"/>
  <c r="R4746" i="1" s="1"/>
  <c r="Q4747" i="1"/>
  <c r="R4747" i="1" s="1"/>
  <c r="Q4748" i="1"/>
  <c r="R4748" i="1" s="1"/>
  <c r="Q4749" i="1"/>
  <c r="R4749" i="1" s="1"/>
  <c r="Q4750" i="1"/>
  <c r="R4750" i="1" s="1"/>
  <c r="Q4751" i="1"/>
  <c r="R4751" i="1" s="1"/>
  <c r="Q4752" i="1"/>
  <c r="R4752" i="1" s="1"/>
  <c r="Q4753" i="1"/>
  <c r="R4753" i="1" s="1"/>
  <c r="Q4754" i="1"/>
  <c r="R4754" i="1" s="1"/>
  <c r="Q4755" i="1"/>
  <c r="R4755" i="1" s="1"/>
  <c r="Q4756" i="1"/>
  <c r="R4756" i="1" s="1"/>
  <c r="Q4757" i="1"/>
  <c r="R4757" i="1" s="1"/>
  <c r="Q4758" i="1"/>
  <c r="R4758" i="1" s="1"/>
  <c r="Q4759" i="1"/>
  <c r="R4759" i="1" s="1"/>
  <c r="Q4760" i="1"/>
  <c r="R4760" i="1" s="1"/>
  <c r="Q4761" i="1"/>
  <c r="R4761" i="1" s="1"/>
  <c r="Q4762" i="1"/>
  <c r="R4762" i="1" s="1"/>
  <c r="Q4763" i="1"/>
  <c r="R4763" i="1" s="1"/>
  <c r="Q4764" i="1"/>
  <c r="R4764" i="1" s="1"/>
  <c r="Q4765" i="1"/>
  <c r="R4765" i="1" s="1"/>
  <c r="Q4766" i="1"/>
  <c r="R4766" i="1" s="1"/>
  <c r="Q4767" i="1"/>
  <c r="R4767" i="1" s="1"/>
  <c r="Q4768" i="1"/>
  <c r="R4768" i="1" s="1"/>
  <c r="Q4769" i="1"/>
  <c r="R4769" i="1" s="1"/>
  <c r="Q4770" i="1"/>
  <c r="R4770" i="1" s="1"/>
  <c r="Q4771" i="1"/>
  <c r="R4771" i="1" s="1"/>
  <c r="Q4772" i="1"/>
  <c r="R4772" i="1" s="1"/>
  <c r="Q4773" i="1"/>
  <c r="R4773" i="1" s="1"/>
  <c r="Q4774" i="1"/>
  <c r="R4774" i="1" s="1"/>
  <c r="Q4775" i="1"/>
  <c r="R4775" i="1" s="1"/>
  <c r="Q4776" i="1"/>
  <c r="R4776" i="1" s="1"/>
  <c r="Q4777" i="1"/>
  <c r="R4777" i="1" s="1"/>
  <c r="Q4778" i="1"/>
  <c r="R4778" i="1" s="1"/>
  <c r="Q4779" i="1"/>
  <c r="R4779" i="1" s="1"/>
  <c r="Q4780" i="1"/>
  <c r="R4780" i="1" s="1"/>
  <c r="Q4781" i="1"/>
  <c r="R4781" i="1" s="1"/>
  <c r="Q4782" i="1"/>
  <c r="R4782" i="1" s="1"/>
  <c r="Q4783" i="1"/>
  <c r="R4783" i="1" s="1"/>
  <c r="Q4784" i="1"/>
  <c r="R4784" i="1" s="1"/>
  <c r="Q4785" i="1"/>
  <c r="R4785" i="1" s="1"/>
  <c r="Q4786" i="1"/>
  <c r="R4786" i="1" s="1"/>
  <c r="Q4787" i="1"/>
  <c r="R4787" i="1" s="1"/>
  <c r="Q4788" i="1"/>
  <c r="R4788" i="1" s="1"/>
  <c r="Q4789" i="1"/>
  <c r="R4789" i="1" s="1"/>
  <c r="Q4790" i="1"/>
  <c r="R4790" i="1" s="1"/>
  <c r="Q4791" i="1"/>
  <c r="R4791" i="1" s="1"/>
  <c r="Q4792" i="1"/>
  <c r="R4792" i="1" s="1"/>
  <c r="Q4793" i="1"/>
  <c r="R4793" i="1" s="1"/>
  <c r="Q4794" i="1"/>
  <c r="R4794" i="1" s="1"/>
  <c r="Q4795" i="1"/>
  <c r="R4795" i="1" s="1"/>
  <c r="Q4796" i="1"/>
  <c r="R4796" i="1" s="1"/>
  <c r="Q4797" i="1"/>
  <c r="R4797" i="1" s="1"/>
  <c r="Q4798" i="1"/>
  <c r="R4798" i="1" s="1"/>
  <c r="Q4799" i="1"/>
  <c r="R4799" i="1" s="1"/>
  <c r="Q4800" i="1"/>
  <c r="R4800" i="1" s="1"/>
  <c r="Q4801" i="1"/>
  <c r="R4801" i="1" s="1"/>
  <c r="Q4802" i="1"/>
  <c r="R4802" i="1" s="1"/>
  <c r="Q4803" i="1"/>
  <c r="R4803" i="1" s="1"/>
  <c r="Q4804" i="1"/>
  <c r="R4804" i="1" s="1"/>
  <c r="Q4805" i="1"/>
  <c r="R4805" i="1" s="1"/>
  <c r="Q4806" i="1"/>
  <c r="R4806" i="1" s="1"/>
  <c r="Q4807" i="1"/>
  <c r="R4807" i="1" s="1"/>
  <c r="Q4808" i="1"/>
  <c r="R4808" i="1" s="1"/>
  <c r="Q4809" i="1"/>
  <c r="R4809" i="1" s="1"/>
  <c r="Q4810" i="1"/>
  <c r="R4810" i="1" s="1"/>
  <c r="Q4811" i="1"/>
  <c r="R4811" i="1" s="1"/>
  <c r="Q4812" i="1"/>
  <c r="R4812" i="1" s="1"/>
  <c r="Q4813" i="1"/>
  <c r="R4813" i="1" s="1"/>
  <c r="Q4814" i="1"/>
  <c r="R4814" i="1" s="1"/>
  <c r="Q4815" i="1"/>
  <c r="R4815" i="1" s="1"/>
  <c r="Q4816" i="1"/>
  <c r="R4816" i="1" s="1"/>
  <c r="Q4817" i="1"/>
  <c r="R4817" i="1" s="1"/>
  <c r="Q4818" i="1"/>
  <c r="R4818" i="1" s="1"/>
  <c r="Q4819" i="1"/>
  <c r="R4819" i="1" s="1"/>
  <c r="Q4820" i="1"/>
  <c r="R4820" i="1" s="1"/>
  <c r="Q4821" i="1"/>
  <c r="R4821" i="1" s="1"/>
  <c r="Q4822" i="1"/>
  <c r="R4822" i="1" s="1"/>
  <c r="Q4823" i="1"/>
  <c r="R4823" i="1" s="1"/>
  <c r="Q4824" i="1"/>
  <c r="R4824" i="1" s="1"/>
  <c r="Q4825" i="1"/>
  <c r="R4825" i="1" s="1"/>
  <c r="Q4826" i="1"/>
  <c r="R4826" i="1" s="1"/>
  <c r="Q4827" i="1"/>
  <c r="R4827" i="1" s="1"/>
  <c r="Q4828" i="1"/>
  <c r="R4828" i="1" s="1"/>
  <c r="Q4829" i="1"/>
  <c r="R4829" i="1" s="1"/>
  <c r="Q4830" i="1"/>
  <c r="R4830" i="1" s="1"/>
  <c r="Q4831" i="1"/>
  <c r="R4831" i="1" s="1"/>
  <c r="Q4832" i="1"/>
  <c r="R4832" i="1" s="1"/>
  <c r="Q4833" i="1"/>
  <c r="R4833" i="1" s="1"/>
  <c r="Q4834" i="1"/>
  <c r="R4834" i="1" s="1"/>
  <c r="Q4835" i="1"/>
  <c r="R4835" i="1" s="1"/>
  <c r="Q4836" i="1"/>
  <c r="R4836" i="1" s="1"/>
  <c r="Q4837" i="1"/>
  <c r="R4837" i="1" s="1"/>
  <c r="Q4838" i="1"/>
  <c r="R4838" i="1" s="1"/>
  <c r="Q4839" i="1"/>
  <c r="R4839" i="1" s="1"/>
  <c r="Q4840" i="1"/>
  <c r="R4840" i="1" s="1"/>
  <c r="Q4841" i="1"/>
  <c r="R4841" i="1" s="1"/>
  <c r="Q4842" i="1"/>
  <c r="R4842" i="1" s="1"/>
  <c r="Q4843" i="1"/>
  <c r="R4843" i="1" s="1"/>
  <c r="Q4844" i="1"/>
  <c r="R4844" i="1" s="1"/>
  <c r="Q4845" i="1"/>
  <c r="R4845" i="1" s="1"/>
  <c r="Q4846" i="1"/>
  <c r="R4846" i="1" s="1"/>
  <c r="Q4847" i="1"/>
  <c r="R4847" i="1" s="1"/>
  <c r="Q4848" i="1"/>
  <c r="R4848" i="1" s="1"/>
  <c r="Q4849" i="1"/>
  <c r="R4849" i="1" s="1"/>
  <c r="Q4850" i="1"/>
  <c r="R4850" i="1" s="1"/>
  <c r="Q4851" i="1"/>
  <c r="R4851" i="1" s="1"/>
  <c r="Q4852" i="1"/>
  <c r="R4852" i="1" s="1"/>
  <c r="Q4853" i="1"/>
  <c r="R4853" i="1" s="1"/>
  <c r="Q4854" i="1"/>
  <c r="R4854" i="1" s="1"/>
  <c r="Q4855" i="1"/>
  <c r="R4855" i="1" s="1"/>
  <c r="Q4856" i="1"/>
  <c r="R4856" i="1" s="1"/>
  <c r="Q4857" i="1"/>
  <c r="R4857" i="1" s="1"/>
  <c r="Q4858" i="1"/>
  <c r="R4858" i="1" s="1"/>
  <c r="Q4859" i="1"/>
  <c r="R4859" i="1" s="1"/>
  <c r="Q4860" i="1"/>
  <c r="R4860" i="1" s="1"/>
  <c r="Q4861" i="1"/>
  <c r="R4861" i="1" s="1"/>
  <c r="Q4862" i="1"/>
  <c r="R4862" i="1" s="1"/>
  <c r="Q4863" i="1"/>
  <c r="R4863" i="1" s="1"/>
  <c r="Q4864" i="1"/>
  <c r="R4864" i="1" s="1"/>
  <c r="Q4865" i="1"/>
  <c r="R4865" i="1" s="1"/>
  <c r="Q4866" i="1"/>
  <c r="R4866" i="1" s="1"/>
  <c r="Q4867" i="1"/>
  <c r="R4867" i="1" s="1"/>
  <c r="Q4868" i="1"/>
  <c r="R4868" i="1" s="1"/>
  <c r="Q4869" i="1"/>
  <c r="R4869" i="1" s="1"/>
  <c r="Q4870" i="1"/>
  <c r="R4870" i="1" s="1"/>
  <c r="Q4871" i="1"/>
  <c r="R4871" i="1" s="1"/>
  <c r="Q4872" i="1"/>
  <c r="R4872" i="1" s="1"/>
  <c r="Q4873" i="1"/>
  <c r="R4873" i="1" s="1"/>
  <c r="Q4874" i="1"/>
  <c r="R4874" i="1" s="1"/>
  <c r="Q4875" i="1"/>
  <c r="R4875" i="1" s="1"/>
  <c r="Q4876" i="1"/>
  <c r="R4876" i="1" s="1"/>
  <c r="Q4877" i="1"/>
  <c r="R4877" i="1" s="1"/>
  <c r="Q4878" i="1"/>
  <c r="R4878" i="1" s="1"/>
  <c r="Q4879" i="1"/>
  <c r="R4879" i="1" s="1"/>
  <c r="Q4880" i="1"/>
  <c r="R4880" i="1" s="1"/>
  <c r="Q4881" i="1"/>
  <c r="R4881" i="1" s="1"/>
  <c r="Q4882" i="1"/>
  <c r="R4882" i="1" s="1"/>
  <c r="Q4883" i="1"/>
  <c r="R4883" i="1" s="1"/>
  <c r="Q4884" i="1"/>
  <c r="R4884" i="1" s="1"/>
  <c r="Q4885" i="1"/>
  <c r="R4885" i="1" s="1"/>
  <c r="Q4886" i="1"/>
  <c r="R4886" i="1" s="1"/>
  <c r="Q4887" i="1"/>
  <c r="R4887" i="1" s="1"/>
  <c r="Q4888" i="1"/>
  <c r="R4888" i="1" s="1"/>
  <c r="Q4889" i="1"/>
  <c r="R4889" i="1" s="1"/>
  <c r="Q4890" i="1"/>
  <c r="R4890" i="1" s="1"/>
  <c r="Q4891" i="1"/>
  <c r="R4891" i="1" s="1"/>
  <c r="Q4892" i="1"/>
  <c r="R4892" i="1" s="1"/>
  <c r="Q4893" i="1"/>
  <c r="R4893" i="1" s="1"/>
  <c r="Q4894" i="1"/>
  <c r="R4894" i="1" s="1"/>
  <c r="Q4895" i="1"/>
  <c r="R4895" i="1" s="1"/>
  <c r="Q4896" i="1"/>
  <c r="R4896" i="1" s="1"/>
  <c r="Q4897" i="1"/>
  <c r="R4897" i="1" s="1"/>
  <c r="Q4898" i="1"/>
  <c r="R4898" i="1" s="1"/>
  <c r="Q4899" i="1"/>
  <c r="R4899" i="1" s="1"/>
  <c r="Q4900" i="1"/>
  <c r="R4900" i="1" s="1"/>
  <c r="Q4901" i="1"/>
  <c r="R4901" i="1" s="1"/>
  <c r="Q4902" i="1"/>
  <c r="R4902" i="1" s="1"/>
  <c r="Q4903" i="1"/>
  <c r="R4903" i="1" s="1"/>
  <c r="Q4904" i="1"/>
  <c r="R4904" i="1" s="1"/>
  <c r="Q4905" i="1"/>
  <c r="R4905" i="1" s="1"/>
  <c r="Q4906" i="1"/>
  <c r="R4906" i="1" s="1"/>
  <c r="Q4907" i="1"/>
  <c r="R4907" i="1" s="1"/>
  <c r="Q4908" i="1"/>
  <c r="R4908" i="1" s="1"/>
  <c r="Q4909" i="1"/>
  <c r="R4909" i="1" s="1"/>
  <c r="Q4910" i="1"/>
  <c r="R4910" i="1" s="1"/>
  <c r="Q4911" i="1"/>
  <c r="R4911" i="1" s="1"/>
  <c r="Q4912" i="1"/>
  <c r="R4912" i="1" s="1"/>
  <c r="Q4913" i="1"/>
  <c r="R4913" i="1" s="1"/>
  <c r="Q4914" i="1"/>
  <c r="R4914" i="1" s="1"/>
  <c r="Q4915" i="1"/>
  <c r="R4915" i="1" s="1"/>
  <c r="Q4916" i="1"/>
  <c r="R4916" i="1" s="1"/>
  <c r="Q4917" i="1"/>
  <c r="R4917" i="1" s="1"/>
  <c r="Q4918" i="1"/>
  <c r="R4918" i="1" s="1"/>
  <c r="Q4919" i="1"/>
  <c r="R4919" i="1" s="1"/>
  <c r="Q4920" i="1"/>
  <c r="R4920" i="1" s="1"/>
  <c r="Q4921" i="1"/>
  <c r="R4921" i="1" s="1"/>
  <c r="Q4922" i="1"/>
  <c r="R4922" i="1" s="1"/>
  <c r="Q4923" i="1"/>
  <c r="R4923" i="1" s="1"/>
  <c r="Q4924" i="1"/>
  <c r="R4924" i="1" s="1"/>
  <c r="Q4925" i="1"/>
  <c r="R4925" i="1" s="1"/>
  <c r="Q4926" i="1"/>
  <c r="R4926" i="1" s="1"/>
  <c r="Q4927" i="1"/>
  <c r="R4927" i="1" s="1"/>
  <c r="Q4928" i="1"/>
  <c r="R4928" i="1" s="1"/>
  <c r="Q4929" i="1"/>
  <c r="R4929" i="1" s="1"/>
  <c r="Q4930" i="1"/>
  <c r="R4930" i="1" s="1"/>
  <c r="Q4931" i="1"/>
  <c r="R4931" i="1" s="1"/>
  <c r="Q4932" i="1"/>
  <c r="R4932" i="1" s="1"/>
  <c r="Q4933" i="1"/>
  <c r="R4933" i="1" s="1"/>
  <c r="Q4934" i="1"/>
  <c r="R4934" i="1" s="1"/>
  <c r="Q4935" i="1"/>
  <c r="R4935" i="1" s="1"/>
  <c r="Q4936" i="1"/>
  <c r="R4936" i="1" s="1"/>
  <c r="Q4937" i="1"/>
  <c r="R4937" i="1" s="1"/>
  <c r="Q4938" i="1"/>
  <c r="R4938" i="1" s="1"/>
  <c r="Q4939" i="1"/>
  <c r="R4939" i="1" s="1"/>
  <c r="Q4940" i="1"/>
  <c r="R4940" i="1" s="1"/>
  <c r="Q4941" i="1"/>
  <c r="R4941" i="1" s="1"/>
  <c r="Q4942" i="1"/>
  <c r="R4942" i="1" s="1"/>
  <c r="Q4943" i="1"/>
  <c r="R4943" i="1" s="1"/>
  <c r="Q4944" i="1"/>
  <c r="R4944" i="1" s="1"/>
  <c r="Q4945" i="1"/>
  <c r="R4945" i="1" s="1"/>
  <c r="Q4946" i="1"/>
  <c r="R4946" i="1" s="1"/>
  <c r="Q4947" i="1"/>
  <c r="R4947" i="1" s="1"/>
  <c r="Q4948" i="1"/>
  <c r="R4948" i="1" s="1"/>
  <c r="Q4949" i="1"/>
  <c r="R4949" i="1" s="1"/>
  <c r="Q4950" i="1"/>
  <c r="R4950" i="1" s="1"/>
  <c r="Q4951" i="1"/>
  <c r="R4951" i="1" s="1"/>
  <c r="Q4952" i="1"/>
  <c r="R4952" i="1" s="1"/>
  <c r="Q4953" i="1"/>
  <c r="R4953" i="1" s="1"/>
  <c r="Q4954" i="1"/>
  <c r="R4954" i="1" s="1"/>
  <c r="Q4955" i="1"/>
  <c r="R4955" i="1" s="1"/>
  <c r="Q4956" i="1"/>
  <c r="R4956" i="1" s="1"/>
  <c r="Q4957" i="1"/>
  <c r="R4957" i="1" s="1"/>
  <c r="Q4958" i="1"/>
  <c r="R4958" i="1" s="1"/>
  <c r="Q4959" i="1"/>
  <c r="R4959" i="1" s="1"/>
  <c r="Q4960" i="1"/>
  <c r="R4960" i="1" s="1"/>
  <c r="Q4961" i="1"/>
  <c r="R4961" i="1" s="1"/>
  <c r="Q4962" i="1"/>
  <c r="R4962" i="1" s="1"/>
  <c r="Q4963" i="1"/>
  <c r="R4963" i="1" s="1"/>
  <c r="Q4964" i="1"/>
  <c r="R4964" i="1" s="1"/>
  <c r="Q4965" i="1"/>
  <c r="R4965" i="1" s="1"/>
  <c r="Q4966" i="1"/>
  <c r="R4966" i="1" s="1"/>
  <c r="Q4967" i="1"/>
  <c r="R4967" i="1" s="1"/>
  <c r="Q4968" i="1"/>
  <c r="R4968" i="1" s="1"/>
  <c r="Q4969" i="1"/>
  <c r="R4969" i="1" s="1"/>
  <c r="Q4970" i="1"/>
  <c r="R4970" i="1" s="1"/>
  <c r="Q4971" i="1"/>
  <c r="R4971" i="1" s="1"/>
  <c r="Q4972" i="1"/>
  <c r="R4972" i="1" s="1"/>
  <c r="Q4973" i="1"/>
  <c r="R4973" i="1" s="1"/>
  <c r="Q4974" i="1"/>
  <c r="R4974" i="1" s="1"/>
  <c r="Q4975" i="1"/>
  <c r="R4975" i="1" s="1"/>
  <c r="Q4976" i="1"/>
  <c r="R4976" i="1" s="1"/>
  <c r="Q4977" i="1"/>
  <c r="R4977" i="1" s="1"/>
  <c r="Q4978" i="1"/>
  <c r="R4978" i="1" s="1"/>
  <c r="Q4979" i="1"/>
  <c r="R4979" i="1" s="1"/>
  <c r="Q4980" i="1"/>
  <c r="R4980" i="1" s="1"/>
  <c r="Q4981" i="1"/>
  <c r="R4981" i="1" s="1"/>
  <c r="Q4982" i="1"/>
  <c r="R4982" i="1" s="1"/>
  <c r="Q4983" i="1"/>
  <c r="R4983" i="1" s="1"/>
  <c r="Q4984" i="1"/>
  <c r="R4984" i="1" s="1"/>
  <c r="Q4985" i="1"/>
  <c r="R4985" i="1" s="1"/>
  <c r="Q4986" i="1"/>
  <c r="R4986" i="1" s="1"/>
  <c r="Q4987" i="1"/>
  <c r="R4987" i="1" s="1"/>
  <c r="Q4988" i="1"/>
  <c r="R4988" i="1" s="1"/>
  <c r="Q4989" i="1"/>
  <c r="R4989" i="1" s="1"/>
  <c r="Q4990" i="1"/>
  <c r="R4990" i="1" s="1"/>
  <c r="Q4991" i="1"/>
  <c r="R4991" i="1" s="1"/>
  <c r="Q4992" i="1"/>
  <c r="R4992" i="1" s="1"/>
  <c r="Q4993" i="1"/>
  <c r="R4993" i="1" s="1"/>
  <c r="Q4994" i="1"/>
  <c r="R4994" i="1" s="1"/>
  <c r="Q4995" i="1"/>
  <c r="R4995" i="1" s="1"/>
  <c r="Q4996" i="1"/>
  <c r="R4996" i="1" s="1"/>
  <c r="Q4997" i="1"/>
  <c r="R4997" i="1" s="1"/>
  <c r="Q4998" i="1"/>
  <c r="R4998" i="1" s="1"/>
  <c r="Q4999" i="1"/>
  <c r="R4999" i="1" s="1"/>
  <c r="Q5000" i="1"/>
  <c r="R5000" i="1" s="1"/>
  <c r="Q5001" i="1"/>
  <c r="R5001" i="1" s="1"/>
  <c r="Q2" i="1"/>
  <c r="R2" i="1" s="1"/>
  <c r="O4984" i="1"/>
  <c r="O4985" i="1"/>
  <c r="O4986" i="1"/>
  <c r="O4987" i="1"/>
  <c r="O4988" i="1"/>
  <c r="O4989" i="1"/>
  <c r="O4990" i="1"/>
  <c r="O4991" i="1"/>
  <c r="O4992" i="1"/>
  <c r="O4993" i="1"/>
  <c r="O4994" i="1"/>
  <c r="O4995" i="1"/>
  <c r="O4996" i="1"/>
  <c r="O4997" i="1"/>
  <c r="O4998" i="1"/>
  <c r="O4999" i="1"/>
  <c r="O5000" i="1"/>
  <c r="O5001" i="1"/>
  <c r="O4983"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2" i="1"/>
  <c r="U16" i="1"/>
  <c r="U15" i="1"/>
  <c r="U14" i="1"/>
  <c r="U13" i="1"/>
  <c r="U12" i="1"/>
  <c r="U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2" i="1"/>
  <c r="U10" i="1" l="1"/>
  <c r="U9" i="1"/>
  <c r="U8" i="1"/>
  <c r="U3" i="1"/>
  <c r="U6" i="1"/>
  <c r="U11" i="1"/>
</calcChain>
</file>

<file path=xl/sharedStrings.xml><?xml version="1.0" encoding="utf-8"?>
<sst xmlns="http://schemas.openxmlformats.org/spreadsheetml/2006/main" count="22230" uniqueCount="5764">
  <si>
    <t>OrderID</t>
  </si>
  <si>
    <t>OrderDate</t>
  </si>
  <si>
    <t>CustomerID</t>
  </si>
  <si>
    <t>ProductID</t>
  </si>
  <si>
    <t>Quantity</t>
  </si>
  <si>
    <t>UnitPrice_EGP</t>
  </si>
  <si>
    <t>DiscountRate</t>
  </si>
  <si>
    <t>Status</t>
  </si>
  <si>
    <t>ShipDays</t>
  </si>
  <si>
    <t>ORD100000</t>
  </si>
  <si>
    <t>C0286</t>
  </si>
  <si>
    <t>P001</t>
  </si>
  <si>
    <t>Completed</t>
  </si>
  <si>
    <t>ORD100001</t>
  </si>
  <si>
    <t>C0367</t>
  </si>
  <si>
    <t>P003</t>
  </si>
  <si>
    <t>ORD100002</t>
  </si>
  <si>
    <t>C0293</t>
  </si>
  <si>
    <t>P013</t>
  </si>
  <si>
    <t>ORD100003</t>
  </si>
  <si>
    <t>C0303</t>
  </si>
  <si>
    <t>P004</t>
  </si>
  <si>
    <t>ORD100004</t>
  </si>
  <si>
    <t>C0015</t>
  </si>
  <si>
    <t>P006</t>
  </si>
  <si>
    <t>ORD100005</t>
  </si>
  <si>
    <t>C0392</t>
  </si>
  <si>
    <t>P011</t>
  </si>
  <si>
    <t>ORD100006</t>
  </si>
  <si>
    <t>C0029</t>
  </si>
  <si>
    <t>P008</t>
  </si>
  <si>
    <t>ORD100007</t>
  </si>
  <si>
    <t>C0034</t>
  </si>
  <si>
    <t>P017</t>
  </si>
  <si>
    <t>ORD100008</t>
  </si>
  <si>
    <t>C0337</t>
  </si>
  <si>
    <t>ORD100009</t>
  </si>
  <si>
    <t>C0302</t>
  </si>
  <si>
    <t>ORD100010</t>
  </si>
  <si>
    <t>C0251</t>
  </si>
  <si>
    <t>P002</t>
  </si>
  <si>
    <t>ORD100011</t>
  </si>
  <si>
    <t>C0086</t>
  </si>
  <si>
    <t>P012</t>
  </si>
  <si>
    <t>ORD100012</t>
  </si>
  <si>
    <t>C0039</t>
  </si>
  <si>
    <t>P016</t>
  </si>
  <si>
    <t>ORD100013</t>
  </si>
  <si>
    <t>C0206</t>
  </si>
  <si>
    <t>P020</t>
  </si>
  <si>
    <t>ORD100014</t>
  </si>
  <si>
    <t>C0304</t>
  </si>
  <si>
    <t>ORD100015</t>
  </si>
  <si>
    <t>C0040</t>
  </si>
  <si>
    <t>ORD100016</t>
  </si>
  <si>
    <t>C0103</t>
  </si>
  <si>
    <t>P009</t>
  </si>
  <si>
    <t>ORD100017</t>
  </si>
  <si>
    <t>C0010</t>
  </si>
  <si>
    <t>P010</t>
  </si>
  <si>
    <t>ORD100018</t>
  </si>
  <si>
    <t>C0381</t>
  </si>
  <si>
    <t>ORD100019</t>
  </si>
  <si>
    <t>C0223</t>
  </si>
  <si>
    <t>ORD100020</t>
  </si>
  <si>
    <t>C0383</t>
  </si>
  <si>
    <t>ORD100021</t>
  </si>
  <si>
    <t>C0033</t>
  </si>
  <si>
    <t>ORD100022</t>
  </si>
  <si>
    <t>C0308</t>
  </si>
  <si>
    <t>ORD100023</t>
  </si>
  <si>
    <t>C0159</t>
  </si>
  <si>
    <t>P015</t>
  </si>
  <si>
    <t>ORD100024</t>
  </si>
  <si>
    <t>C0140</t>
  </si>
  <si>
    <t>ORD100025</t>
  </si>
  <si>
    <t>C0022</t>
  </si>
  <si>
    <t>ORD100026</t>
  </si>
  <si>
    <t>C0153</t>
  </si>
  <si>
    <t>P005</t>
  </si>
  <si>
    <t>ORD100027</t>
  </si>
  <si>
    <t>C0371</t>
  </si>
  <si>
    <t>P007</t>
  </si>
  <si>
    <t>ORD100028</t>
  </si>
  <si>
    <t>C0298</t>
  </si>
  <si>
    <t>Cancelled</t>
  </si>
  <si>
    <t>ORD100029</t>
  </si>
  <si>
    <t>C0396</t>
  </si>
  <si>
    <t>ORD100030</t>
  </si>
  <si>
    <t>C0121</t>
  </si>
  <si>
    <t>P014</t>
  </si>
  <si>
    <t>ORD100031</t>
  </si>
  <si>
    <t>C0131</t>
  </si>
  <si>
    <t>ORD100032</t>
  </si>
  <si>
    <t>C0217</t>
  </si>
  <si>
    <t>ORD100033</t>
  </si>
  <si>
    <t>Returned</t>
  </si>
  <si>
    <t>ORD100034</t>
  </si>
  <si>
    <t>C0379</t>
  </si>
  <si>
    <t>ORD100035</t>
  </si>
  <si>
    <t>C0197</t>
  </si>
  <si>
    <t>ORD100036</t>
  </si>
  <si>
    <t>C0227</t>
  </si>
  <si>
    <t>ORD100037</t>
  </si>
  <si>
    <t>C0388</t>
  </si>
  <si>
    <t>ORD100038</t>
  </si>
  <si>
    <t>C0393</t>
  </si>
  <si>
    <t>ORD100039</t>
  </si>
  <si>
    <t>C0242</t>
  </si>
  <si>
    <t>P018</t>
  </si>
  <si>
    <t>ORD100040</t>
  </si>
  <si>
    <t>C0083</t>
  </si>
  <si>
    <t>ORD100041</t>
  </si>
  <si>
    <t>C0378</t>
  </si>
  <si>
    <t>ORD100042</t>
  </si>
  <si>
    <t>C0329</t>
  </si>
  <si>
    <t>ORD100043</t>
  </si>
  <si>
    <t>C0081</t>
  </si>
  <si>
    <t>ORD100044</t>
  </si>
  <si>
    <t>C0232</t>
  </si>
  <si>
    <t>ORD100045</t>
  </si>
  <si>
    <t>C0145</t>
  </si>
  <si>
    <t>ORD100046</t>
  </si>
  <si>
    <t>P019</t>
  </si>
  <si>
    <t>ORD100047</t>
  </si>
  <si>
    <t>C0046</t>
  </si>
  <si>
    <t>ORD100048</t>
  </si>
  <si>
    <t>C0220</t>
  </si>
  <si>
    <t>ORD100049</t>
  </si>
  <si>
    <t>C0368</t>
  </si>
  <si>
    <t>ORD100050</t>
  </si>
  <si>
    <t>C0098</t>
  </si>
  <si>
    <t>ORD100051</t>
  </si>
  <si>
    <t>C0106</t>
  </si>
  <si>
    <t>ORD100052</t>
  </si>
  <si>
    <t>C0075</t>
  </si>
  <si>
    <t>ORD100053</t>
  </si>
  <si>
    <t>C0351</t>
  </si>
  <si>
    <t>ORD100054</t>
  </si>
  <si>
    <t>C0204</t>
  </si>
  <si>
    <t>ORD100055</t>
  </si>
  <si>
    <t>ORD100056</t>
  </si>
  <si>
    <t>C0344</t>
  </si>
  <si>
    <t>ORD100057</t>
  </si>
  <si>
    <t>C0318</t>
  </si>
  <si>
    <t>ORD100058</t>
  </si>
  <si>
    <t>C0092</t>
  </si>
  <si>
    <t>ORD100059</t>
  </si>
  <si>
    <t>C0163</t>
  </si>
  <si>
    <t>ORD100060</t>
  </si>
  <si>
    <t>C0256</t>
  </si>
  <si>
    <t>ORD100061</t>
  </si>
  <si>
    <t>C0135</t>
  </si>
  <si>
    <t>ORD100062</t>
  </si>
  <si>
    <t>C0252</t>
  </si>
  <si>
    <t>ORD100063</t>
  </si>
  <si>
    <t>C0028</t>
  </si>
  <si>
    <t>ORD100064</t>
  </si>
  <si>
    <t>C0240</t>
  </si>
  <si>
    <t>ORD100065</t>
  </si>
  <si>
    <t>C0235</t>
  </si>
  <si>
    <t>ORD100066</t>
  </si>
  <si>
    <t>C0087</t>
  </si>
  <si>
    <t>ORD100067</t>
  </si>
  <si>
    <t>C0003</t>
  </si>
  <si>
    <t>ORD100068</t>
  </si>
  <si>
    <t>C0347</t>
  </si>
  <si>
    <t>ORD100069</t>
  </si>
  <si>
    <t>C0192</t>
  </si>
  <si>
    <t>ORD100070</t>
  </si>
  <si>
    <t>C0363</t>
  </si>
  <si>
    <t>ORD100071</t>
  </si>
  <si>
    <t>C0023</t>
  </si>
  <si>
    <t>ORD100072</t>
  </si>
  <si>
    <t>C0292</t>
  </si>
  <si>
    <t>ORD100073</t>
  </si>
  <si>
    <t>C0037</t>
  </si>
  <si>
    <t>ORD100074</t>
  </si>
  <si>
    <t>C0395</t>
  </si>
  <si>
    <t>ORD100075</t>
  </si>
  <si>
    <t>C0146</t>
  </si>
  <si>
    <t>ORD100076</t>
  </si>
  <si>
    <t>ORD100077</t>
  </si>
  <si>
    <t>ORD100078</t>
  </si>
  <si>
    <t>ORD100079</t>
  </si>
  <si>
    <t>C0175</t>
  </si>
  <si>
    <t>ORD100080</t>
  </si>
  <si>
    <t>C0332</t>
  </si>
  <si>
    <t>ORD100081</t>
  </si>
  <si>
    <t>C0077</t>
  </si>
  <si>
    <t>ORD100082</t>
  </si>
  <si>
    <t>C0283</t>
  </si>
  <si>
    <t>ORD100083</t>
  </si>
  <si>
    <t>C0339</t>
  </si>
  <si>
    <t>ORD100084</t>
  </si>
  <si>
    <t>C0059</t>
  </si>
  <si>
    <t>ORD100085</t>
  </si>
  <si>
    <t>C0214</t>
  </si>
  <si>
    <t>ORD100086</t>
  </si>
  <si>
    <t>C0320</t>
  </si>
  <si>
    <t>ORD100087</t>
  </si>
  <si>
    <t>C0041</t>
  </si>
  <si>
    <t>ORD100088</t>
  </si>
  <si>
    <t>ORD100089</t>
  </si>
  <si>
    <t>ORD100090</t>
  </si>
  <si>
    <t>C0185</t>
  </si>
  <si>
    <t>ORD100091</t>
  </si>
  <si>
    <t>C0058</t>
  </si>
  <si>
    <t>ORD100092</t>
  </si>
  <si>
    <t>C0124</t>
  </si>
  <si>
    <t>ORD100093</t>
  </si>
  <si>
    <t>ORD100094</t>
  </si>
  <si>
    <t>ORD100095</t>
  </si>
  <si>
    <t>C0201</t>
  </si>
  <si>
    <t>ORD100096</t>
  </si>
  <si>
    <t>C0254</t>
  </si>
  <si>
    <t>ORD100097</t>
  </si>
  <si>
    <t>C0249</t>
  </si>
  <si>
    <t>ORD100098</t>
  </si>
  <si>
    <t>C0366</t>
  </si>
  <si>
    <t>ORD100099</t>
  </si>
  <si>
    <t>ORD100100</t>
  </si>
  <si>
    <t>C0358</t>
  </si>
  <si>
    <t>ORD100101</t>
  </si>
  <si>
    <t>C0260</t>
  </si>
  <si>
    <t>ORD100102</t>
  </si>
  <si>
    <t>C0068</t>
  </si>
  <si>
    <t>ORD100103</t>
  </si>
  <si>
    <t>ORD100104</t>
  </si>
  <si>
    <t>C0248</t>
  </si>
  <si>
    <t>ORD100105</t>
  </si>
  <si>
    <t>C0253</t>
  </si>
  <si>
    <t>ORD100106</t>
  </si>
  <si>
    <t>C0183</t>
  </si>
  <si>
    <t>ORD100107</t>
  </si>
  <si>
    <t>C0173</t>
  </si>
  <si>
    <t>ORD100108</t>
  </si>
  <si>
    <t>ORD100109</t>
  </si>
  <si>
    <t>C0264</t>
  </si>
  <si>
    <t>ORD100110</t>
  </si>
  <si>
    <t>C0387</t>
  </si>
  <si>
    <t>ORD100111</t>
  </si>
  <si>
    <t>C0288</t>
  </si>
  <si>
    <t>ORD100112</t>
  </si>
  <si>
    <t>ORD100113</t>
  </si>
  <si>
    <t>ORD100114</t>
  </si>
  <si>
    <t>C0004</t>
  </si>
  <si>
    <t>ORD100115</t>
  </si>
  <si>
    <t>ORD100116</t>
  </si>
  <si>
    <t>C0216</t>
  </si>
  <si>
    <t>ORD100117</t>
  </si>
  <si>
    <t>C0265</t>
  </si>
  <si>
    <t>ORD100118</t>
  </si>
  <si>
    <t>ORD100119</t>
  </si>
  <si>
    <t>C0032</t>
  </si>
  <si>
    <t>ORD100120</t>
  </si>
  <si>
    <t>C0324</t>
  </si>
  <si>
    <t>ORD100121</t>
  </si>
  <si>
    <t>C0156</t>
  </si>
  <si>
    <t>ORD100122</t>
  </si>
  <si>
    <t>C0313</t>
  </si>
  <si>
    <t>ORD100123</t>
  </si>
  <si>
    <t>C0317</t>
  </si>
  <si>
    <t>ORD100124</t>
  </si>
  <si>
    <t>C0155</t>
  </si>
  <si>
    <t>ORD100125</t>
  </si>
  <si>
    <t>C0267</t>
  </si>
  <si>
    <t>ORD100126</t>
  </si>
  <si>
    <t>ORD100127</t>
  </si>
  <si>
    <t>C0397</t>
  </si>
  <si>
    <t>ORD100128</t>
  </si>
  <si>
    <t>C0133</t>
  </si>
  <si>
    <t>ORD100129</t>
  </si>
  <si>
    <t>C0294</t>
  </si>
  <si>
    <t>ORD100130</t>
  </si>
  <si>
    <t>C0290</t>
  </si>
  <si>
    <t>ORD100131</t>
  </si>
  <si>
    <t>ORD100132</t>
  </si>
  <si>
    <t>ORD100133</t>
  </si>
  <si>
    <t>C0042</t>
  </si>
  <si>
    <t>ORD100134</t>
  </si>
  <si>
    <t>ORD100135</t>
  </si>
  <si>
    <t>ORD100136</t>
  </si>
  <si>
    <t>C0084</t>
  </si>
  <si>
    <t>ORD100137</t>
  </si>
  <si>
    <t>C0271</t>
  </si>
  <si>
    <t>ORD100138</t>
  </si>
  <si>
    <t>C0190</t>
  </si>
  <si>
    <t>ORD100139</t>
  </si>
  <si>
    <t>C0149</t>
  </si>
  <si>
    <t>ORD100140</t>
  </si>
  <si>
    <t>ORD100141</t>
  </si>
  <si>
    <t>C0157</t>
  </si>
  <si>
    <t>ORD100142</t>
  </si>
  <si>
    <t>C0179</t>
  </si>
  <si>
    <t>ORD100143</t>
  </si>
  <si>
    <t>ORD100144</t>
  </si>
  <si>
    <t>C0259</t>
  </si>
  <si>
    <t>ORD100145</t>
  </si>
  <si>
    <t>ORD100146</t>
  </si>
  <si>
    <t>ORD100147</t>
  </si>
  <si>
    <t>C0323</t>
  </si>
  <si>
    <t>ORD100148</t>
  </si>
  <si>
    <t>ORD100149</t>
  </si>
  <si>
    <t>ORD100150</t>
  </si>
  <si>
    <t>C0362</t>
  </si>
  <si>
    <t>ORD100151</t>
  </si>
  <si>
    <t>ORD100152</t>
  </si>
  <si>
    <t>ORD100153</t>
  </si>
  <si>
    <t>C0094</t>
  </si>
  <si>
    <t>ORD100154</t>
  </si>
  <si>
    <t>C0315</t>
  </si>
  <si>
    <t>ORD100155</t>
  </si>
  <si>
    <t>C0073</t>
  </si>
  <si>
    <t>ORD100156</t>
  </si>
  <si>
    <t>C0123</t>
  </si>
  <si>
    <t>ORD100157</t>
  </si>
  <si>
    <t>ORD100158</t>
  </si>
  <si>
    <t>C0325</t>
  </si>
  <si>
    <t>ORD100159</t>
  </si>
  <si>
    <t>C0391</t>
  </si>
  <si>
    <t>ORD100160</t>
  </si>
  <si>
    <t>C0257</t>
  </si>
  <si>
    <t>ORD100161</t>
  </si>
  <si>
    <t>ORD100162</t>
  </si>
  <si>
    <t>ORD100163</t>
  </si>
  <si>
    <t>C0129</t>
  </si>
  <si>
    <t>ORD100164</t>
  </si>
  <si>
    <t>C0262</t>
  </si>
  <si>
    <t>ORD100165</t>
  </si>
  <si>
    <t>ORD100166</t>
  </si>
  <si>
    <t>ORD100167</t>
  </si>
  <si>
    <t>C0386</t>
  </si>
  <si>
    <t>ORD100168</t>
  </si>
  <si>
    <t>C0307</t>
  </si>
  <si>
    <t>ORD100169</t>
  </si>
  <si>
    <t>C0005</t>
  </si>
  <si>
    <t>ORD100170</t>
  </si>
  <si>
    <t>C0276</t>
  </si>
  <si>
    <t>ORD100171</t>
  </si>
  <si>
    <t>C0345</t>
  </si>
  <si>
    <t>ORD100172</t>
  </si>
  <si>
    <t>C0357</t>
  </si>
  <si>
    <t>ORD100173</t>
  </si>
  <si>
    <t>ORD100174</t>
  </si>
  <si>
    <t>ORD100175</t>
  </si>
  <si>
    <t>ORD100176</t>
  </si>
  <si>
    <t>C0057</t>
  </si>
  <si>
    <t>ORD100177</t>
  </si>
  <si>
    <t>ORD100178</t>
  </si>
  <si>
    <t>C0066</t>
  </si>
  <si>
    <t>ORD100179</t>
  </si>
  <si>
    <t>C0099</t>
  </si>
  <si>
    <t>ORD100180</t>
  </si>
  <si>
    <t>C0349</t>
  </si>
  <si>
    <t>ORD100181</t>
  </si>
  <si>
    <t>C0027</t>
  </si>
  <si>
    <t>ORD100182</t>
  </si>
  <si>
    <t>C0266</t>
  </si>
  <si>
    <t>ORD100183</t>
  </si>
  <si>
    <t>C0143</t>
  </si>
  <si>
    <t>ORD100184</t>
  </si>
  <si>
    <t>ORD100185</t>
  </si>
  <si>
    <t>C0101</t>
  </si>
  <si>
    <t>ORD100186</t>
  </si>
  <si>
    <t>C0013</t>
  </si>
  <si>
    <t>ORD100187</t>
  </si>
  <si>
    <t>ORD100188</t>
  </si>
  <si>
    <t>ORD100189</t>
  </si>
  <si>
    <t>C0018</t>
  </si>
  <si>
    <t>ORD100190</t>
  </si>
  <si>
    <t>ORD100191</t>
  </si>
  <si>
    <t>C0196</t>
  </si>
  <si>
    <t>ORD100192</t>
  </si>
  <si>
    <t>ORD100193</t>
  </si>
  <si>
    <t>C0174</t>
  </si>
  <si>
    <t>ORD100194</t>
  </si>
  <si>
    <t>C0007</t>
  </si>
  <si>
    <t>ORD100195</t>
  </si>
  <si>
    <t>C0261</t>
  </si>
  <si>
    <t>ORD100196</t>
  </si>
  <si>
    <t>ORD100197</t>
  </si>
  <si>
    <t>C0160</t>
  </si>
  <si>
    <t>ORD100198</t>
  </si>
  <si>
    <t>C0150</t>
  </si>
  <si>
    <t>ORD100199</t>
  </si>
  <si>
    <t>ORD100200</t>
  </si>
  <si>
    <t>C0328</t>
  </si>
  <si>
    <t>ORD100201</t>
  </si>
  <si>
    <t>ORD100202</t>
  </si>
  <si>
    <t>C0215</t>
  </si>
  <si>
    <t>ORD100203</t>
  </si>
  <si>
    <t>C0002</t>
  </si>
  <si>
    <t>ORD100204</t>
  </si>
  <si>
    <t>C0170</t>
  </si>
  <si>
    <t>ORD100205</t>
  </si>
  <si>
    <t>C0038</t>
  </si>
  <si>
    <t>ORD100206</t>
  </si>
  <si>
    <t>ORD100207</t>
  </si>
  <si>
    <t>C0369</t>
  </si>
  <si>
    <t>ORD100208</t>
  </si>
  <si>
    <t>C0052</t>
  </si>
  <si>
    <t>ORD100209</t>
  </si>
  <si>
    <t>C0108</t>
  </si>
  <si>
    <t>ORD100210</t>
  </si>
  <si>
    <t>ORD100211</t>
  </si>
  <si>
    <t>ORD100212</t>
  </si>
  <si>
    <t>C0024</t>
  </si>
  <si>
    <t>ORD100213</t>
  </si>
  <si>
    <t>C0127</t>
  </si>
  <si>
    <t>ORD100214</t>
  </si>
  <si>
    <t>ORD100215</t>
  </si>
  <si>
    <t>C0385</t>
  </si>
  <si>
    <t>ORD100216</t>
  </si>
  <si>
    <t>ORD100217</t>
  </si>
  <si>
    <t>C0327</t>
  </si>
  <si>
    <t>ORD100218</t>
  </si>
  <si>
    <t>ORD100219</t>
  </si>
  <si>
    <t>ORD100220</t>
  </si>
  <si>
    <t>C0118</t>
  </si>
  <si>
    <t>ORD100221</t>
  </si>
  <si>
    <t>C0210</t>
  </si>
  <si>
    <t>ORD100222</t>
  </si>
  <si>
    <t>C0136</t>
  </si>
  <si>
    <t>ORD100223</t>
  </si>
  <si>
    <t>C0330</t>
  </si>
  <si>
    <t>ORD100224</t>
  </si>
  <si>
    <t>C0280</t>
  </si>
  <si>
    <t>ORD100225</t>
  </si>
  <si>
    <t>C0350</t>
  </si>
  <si>
    <t>ORD100226</t>
  </si>
  <si>
    <t>ORD100227</t>
  </si>
  <si>
    <t>C0207</t>
  </si>
  <si>
    <t>ORD100228</t>
  </si>
  <si>
    <t>C0390</t>
  </si>
  <si>
    <t>ORD100229</t>
  </si>
  <si>
    <t>ORD100230</t>
  </si>
  <si>
    <t>C0044</t>
  </si>
  <si>
    <t>ORD100231</t>
  </si>
  <si>
    <t>C0231</t>
  </si>
  <si>
    <t>ORD100232</t>
  </si>
  <si>
    <t>ORD100233</t>
  </si>
  <si>
    <t>ORD100234</t>
  </si>
  <si>
    <t>C0072</t>
  </si>
  <si>
    <t>ORD100235</t>
  </si>
  <si>
    <t>ORD100236</t>
  </si>
  <si>
    <t>C0056</t>
  </si>
  <si>
    <t>ORD100237</t>
  </si>
  <si>
    <t>C0284</t>
  </si>
  <si>
    <t>ORD100238</t>
  </si>
  <si>
    <t>C0198</t>
  </si>
  <si>
    <t>ORD100239</t>
  </si>
  <si>
    <t>ORD100240</t>
  </si>
  <si>
    <t>C0067</t>
  </si>
  <si>
    <t>ORD100241</t>
  </si>
  <si>
    <t>ORD100242</t>
  </si>
  <si>
    <t>C0258</t>
  </si>
  <si>
    <t>ORD100243</t>
  </si>
  <si>
    <t>C0205</t>
  </si>
  <si>
    <t>ORD100244</t>
  </si>
  <si>
    <t>C0295</t>
  </si>
  <si>
    <t>ORD100245</t>
  </si>
  <si>
    <t>C0365</t>
  </si>
  <si>
    <t>ORD100246</t>
  </si>
  <si>
    <t>ORD100247</t>
  </si>
  <si>
    <t>C0049</t>
  </si>
  <si>
    <t>ORD100248</t>
  </si>
  <si>
    <t>ORD100249</t>
  </si>
  <si>
    <t>C0211</t>
  </si>
  <si>
    <t>ORD100250</t>
  </si>
  <si>
    <t>ORD100251</t>
  </si>
  <si>
    <t>C0014</t>
  </si>
  <si>
    <t>ORD100252</t>
  </si>
  <si>
    <t>C0020</t>
  </si>
  <si>
    <t>ORD100253</t>
  </si>
  <si>
    <t>ORD100254</t>
  </si>
  <si>
    <t>ORD100255</t>
  </si>
  <si>
    <t>C0274</t>
  </si>
  <si>
    <t>ORD100256</t>
  </si>
  <si>
    <t>C0226</t>
  </si>
  <si>
    <t>ORD100257</t>
  </si>
  <si>
    <t>ORD100258</t>
  </si>
  <si>
    <t>C0158</t>
  </si>
  <si>
    <t>ORD100259</t>
  </si>
  <si>
    <t>C0128</t>
  </si>
  <si>
    <t>ORD100260</t>
  </si>
  <si>
    <t>ORD100261</t>
  </si>
  <si>
    <t>C0341</t>
  </si>
  <si>
    <t>ORD100262</t>
  </si>
  <si>
    <t>ORD100263</t>
  </si>
  <si>
    <t>C0110</t>
  </si>
  <si>
    <t>ORD100264</t>
  </si>
  <si>
    <t>C0109</t>
  </si>
  <si>
    <t>ORD100265</t>
  </si>
  <si>
    <t>C0035</t>
  </si>
  <si>
    <t>ORD100266</t>
  </si>
  <si>
    <t>ORD100267</t>
  </si>
  <si>
    <t>ORD100268</t>
  </si>
  <si>
    <t>C0342</t>
  </si>
  <si>
    <t>ORD100269</t>
  </si>
  <si>
    <t>ORD100270</t>
  </si>
  <si>
    <t>C0389</t>
  </si>
  <si>
    <t>ORD100271</t>
  </si>
  <si>
    <t>C0031</t>
  </si>
  <si>
    <t>ORD100272</t>
  </si>
  <si>
    <t>C0122</t>
  </si>
  <si>
    <t>ORD100273</t>
  </si>
  <si>
    <t>ORD100274</t>
  </si>
  <si>
    <t>ORD100275</t>
  </si>
  <si>
    <t>ORD100276</t>
  </si>
  <si>
    <t>ORD100277</t>
  </si>
  <si>
    <t>C0105</t>
  </si>
  <si>
    <t>ORD100278</t>
  </si>
  <si>
    <t>ORD100279</t>
  </si>
  <si>
    <t>C0311</t>
  </si>
  <si>
    <t>ORD100280</t>
  </si>
  <si>
    <t>C0247</t>
  </si>
  <si>
    <t>ORD100281</t>
  </si>
  <si>
    <t>ORD100282</t>
  </si>
  <si>
    <t>C0219</t>
  </si>
  <si>
    <t>ORD100283</t>
  </si>
  <si>
    <t>C0195</t>
  </si>
  <si>
    <t>ORD100284</t>
  </si>
  <si>
    <t>C0070</t>
  </si>
  <si>
    <t>ORD100285</t>
  </si>
  <si>
    <t>C0374</t>
  </si>
  <si>
    <t>ORD100286</t>
  </si>
  <si>
    <t>ORD100287</t>
  </si>
  <si>
    <t>C0064</t>
  </si>
  <si>
    <t>ORD100288</t>
  </si>
  <si>
    <t>ORD100289</t>
  </si>
  <si>
    <t>C0334</t>
  </si>
  <si>
    <t>ORD100290</t>
  </si>
  <si>
    <t>C0186</t>
  </si>
  <si>
    <t>ORD100291</t>
  </si>
  <si>
    <t>ORD100292</t>
  </si>
  <si>
    <t>C0060</t>
  </si>
  <si>
    <t>ORD100293</t>
  </si>
  <si>
    <t>C0097</t>
  </si>
  <si>
    <t>ORD100294</t>
  </si>
  <si>
    <t>C0273</t>
  </si>
  <si>
    <t>ORD100295</t>
  </si>
  <si>
    <t>C0373</t>
  </si>
  <si>
    <t>ORD100296</t>
  </si>
  <si>
    <t>C0138</t>
  </si>
  <si>
    <t>ORD100297</t>
  </si>
  <si>
    <t>C0001</t>
  </si>
  <si>
    <t>ORD100298</t>
  </si>
  <si>
    <t>C0091</t>
  </si>
  <si>
    <t>ORD100299</t>
  </si>
  <si>
    <t>ORD100300</t>
  </si>
  <si>
    <t>ORD100301</t>
  </si>
  <si>
    <t>C0194</t>
  </si>
  <si>
    <t>ORD100302</t>
  </si>
  <si>
    <t>ORD100303</t>
  </si>
  <si>
    <t>ORD100304</t>
  </si>
  <si>
    <t>ORD100305</t>
  </si>
  <si>
    <t>ORD100306</t>
  </si>
  <si>
    <t>ORD100307</t>
  </si>
  <si>
    <t>ORD100308</t>
  </si>
  <si>
    <t>C0359</t>
  </si>
  <si>
    <t>ORD100309</t>
  </si>
  <si>
    <t>ORD100310</t>
  </si>
  <si>
    <t>ORD100311</t>
  </si>
  <si>
    <t>ORD100312</t>
  </si>
  <si>
    <t>ORD100313</t>
  </si>
  <si>
    <t>ORD100314</t>
  </si>
  <si>
    <t>ORD100315</t>
  </si>
  <si>
    <t>C0277</t>
  </si>
  <si>
    <t>ORD100316</t>
  </si>
  <si>
    <t>ORD100317</t>
  </si>
  <si>
    <t>C0113</t>
  </si>
  <si>
    <t>ORD100318</t>
  </si>
  <si>
    <t>ORD100319</t>
  </si>
  <si>
    <t>ORD100320</t>
  </si>
  <si>
    <t>C0372</t>
  </si>
  <si>
    <t>ORD100321</t>
  </si>
  <si>
    <t>ORD100322</t>
  </si>
  <si>
    <t>ORD100323</t>
  </si>
  <si>
    <t>ORD100324</t>
  </si>
  <si>
    <t>C0187</t>
  </si>
  <si>
    <t>ORD100325</t>
  </si>
  <si>
    <t>ORD100326</t>
  </si>
  <si>
    <t>ORD100327</t>
  </si>
  <si>
    <t>C0360</t>
  </si>
  <si>
    <t>ORD100328</t>
  </si>
  <si>
    <t>ORD100329</t>
  </si>
  <si>
    <t>C0171</t>
  </si>
  <si>
    <t>ORD100330</t>
  </si>
  <si>
    <t>ORD100331</t>
  </si>
  <si>
    <t>C0338</t>
  </si>
  <si>
    <t>ORD100332</t>
  </si>
  <si>
    <t>C0243</t>
  </si>
  <si>
    <t>ORD100333</t>
  </si>
  <si>
    <t>C0100</t>
  </si>
  <si>
    <t>ORD100334</t>
  </si>
  <si>
    <t>ORD100335</t>
  </si>
  <si>
    <t>ORD100336</t>
  </si>
  <si>
    <t>ORD100337</t>
  </si>
  <si>
    <t>ORD100338</t>
  </si>
  <si>
    <t>ORD100339</t>
  </si>
  <si>
    <t>ORD100340</t>
  </si>
  <si>
    <t>C0089</t>
  </si>
  <si>
    <t>ORD100341</t>
  </si>
  <si>
    <t>C0399</t>
  </si>
  <si>
    <t>ORD100342</t>
  </si>
  <si>
    <t>ORD100343</t>
  </si>
  <si>
    <t>ORD100344</t>
  </si>
  <si>
    <t>ORD100345</t>
  </si>
  <si>
    <t>ORD100346</t>
  </si>
  <si>
    <t>ORD100347</t>
  </si>
  <si>
    <t>ORD100348</t>
  </si>
  <si>
    <t>C0229</t>
  </si>
  <si>
    <t>ORD100349</t>
  </si>
  <si>
    <t>ORD100350</t>
  </si>
  <si>
    <t>C0279</t>
  </si>
  <si>
    <t>ORD100351</t>
  </si>
  <si>
    <t>C0151</t>
  </si>
  <si>
    <t>ORD100352</t>
  </si>
  <si>
    <t>C0181</t>
  </si>
  <si>
    <t>ORD100353</t>
  </si>
  <si>
    <t>C0019</t>
  </si>
  <si>
    <t>ORD100354</t>
  </si>
  <si>
    <t>C0111</t>
  </si>
  <si>
    <t>ORD100355</t>
  </si>
  <si>
    <t>C0134</t>
  </si>
  <si>
    <t>ORD100356</t>
  </si>
  <si>
    <t>C0356</t>
  </si>
  <si>
    <t>ORD100357</t>
  </si>
  <si>
    <t>ORD100358</t>
  </si>
  <si>
    <t>C0079</t>
  </si>
  <si>
    <t>ORD100359</t>
  </si>
  <si>
    <t>ORD100360</t>
  </si>
  <si>
    <t>ORD100361</t>
  </si>
  <si>
    <t>C0114</t>
  </si>
  <si>
    <t>ORD100362</t>
  </si>
  <si>
    <t>ORD100363</t>
  </si>
  <si>
    <t>ORD100364</t>
  </si>
  <si>
    <t>C0177</t>
  </si>
  <si>
    <t>ORD100365</t>
  </si>
  <si>
    <t>ORD100366</t>
  </si>
  <si>
    <t>C0377</t>
  </si>
  <si>
    <t>ORD100367</t>
  </si>
  <si>
    <t>ORD100368</t>
  </si>
  <si>
    <t>ORD100369</t>
  </si>
  <si>
    <t>C0161</t>
  </si>
  <si>
    <t>ORD100370</t>
  </si>
  <si>
    <t>C0030</t>
  </si>
  <si>
    <t>ORD100371</t>
  </si>
  <si>
    <t>C0218</t>
  </si>
  <si>
    <t>ORD100372</t>
  </si>
  <si>
    <t>ORD100373</t>
  </si>
  <si>
    <t>ORD100374</t>
  </si>
  <si>
    <t>ORD100375</t>
  </si>
  <si>
    <t>ORD100376</t>
  </si>
  <si>
    <t>ORD100377</t>
  </si>
  <si>
    <t>ORD100378</t>
  </si>
  <si>
    <t>ORD100379</t>
  </si>
  <si>
    <t>ORD100380</t>
  </si>
  <si>
    <t>C0169</t>
  </si>
  <si>
    <t>ORD100381</t>
  </si>
  <si>
    <t>ORD100382</t>
  </si>
  <si>
    <t>C0250</t>
  </si>
  <si>
    <t>ORD100383</t>
  </si>
  <si>
    <t>ORD100384</t>
  </si>
  <si>
    <t>ORD100385</t>
  </si>
  <si>
    <t>ORD100386</t>
  </si>
  <si>
    <t>C0102</t>
  </si>
  <si>
    <t>ORD100387</t>
  </si>
  <si>
    <t>ORD100388</t>
  </si>
  <si>
    <t>ORD100389</t>
  </si>
  <si>
    <t>ORD100390</t>
  </si>
  <si>
    <t>ORD100391</t>
  </si>
  <si>
    <t>ORD100392</t>
  </si>
  <si>
    <t>ORD100393</t>
  </si>
  <si>
    <t>ORD100394</t>
  </si>
  <si>
    <t>ORD100395</t>
  </si>
  <si>
    <t>C0316</t>
  </si>
  <si>
    <t>ORD100396</t>
  </si>
  <si>
    <t>C0119</t>
  </si>
  <si>
    <t>ORD100397</t>
  </si>
  <si>
    <t>ORD100398</t>
  </si>
  <si>
    <t>C0025</t>
  </si>
  <si>
    <t>ORD100399</t>
  </si>
  <si>
    <t>C0144</t>
  </si>
  <si>
    <t>ORD100400</t>
  </si>
  <si>
    <t>ORD100401</t>
  </si>
  <si>
    <t>C0380</t>
  </si>
  <si>
    <t>ORD100402</t>
  </si>
  <si>
    <t>C0300</t>
  </si>
  <si>
    <t>ORD100403</t>
  </si>
  <si>
    <t>C0336</t>
  </si>
  <si>
    <t>ORD100404</t>
  </si>
  <si>
    <t>ORD100405</t>
  </si>
  <si>
    <t>ORD100406</t>
  </si>
  <si>
    <t>C0287</t>
  </si>
  <si>
    <t>ORD100407</t>
  </si>
  <si>
    <t>ORD100408</t>
  </si>
  <si>
    <t>ORD100409</t>
  </si>
  <si>
    <t>ORD100410</t>
  </si>
  <si>
    <t>ORD100411</t>
  </si>
  <si>
    <t>ORD100412</t>
  </si>
  <si>
    <t>ORD100413</t>
  </si>
  <si>
    <t>C0088</t>
  </si>
  <si>
    <t>ORD100414</t>
  </si>
  <si>
    <t>ORD100415</t>
  </si>
  <si>
    <t>ORD100416</t>
  </si>
  <si>
    <t>ORD100417</t>
  </si>
  <si>
    <t>ORD100418</t>
  </si>
  <si>
    <t>C0009</t>
  </si>
  <si>
    <t>ORD100419</t>
  </si>
  <si>
    <t>C0132</t>
  </si>
  <si>
    <t>ORD100420</t>
  </si>
  <si>
    <t>ORD100421</t>
  </si>
  <si>
    <t>C0076</t>
  </si>
  <si>
    <t>ORD100422</t>
  </si>
  <si>
    <t>ORD100423</t>
  </si>
  <si>
    <t>C0202</t>
  </si>
  <si>
    <t>ORD100424</t>
  </si>
  <si>
    <t>C0331</t>
  </si>
  <si>
    <t>ORD100425</t>
  </si>
  <si>
    <t>C0309</t>
  </si>
  <si>
    <t>ORD100426</t>
  </si>
  <si>
    <t>ORD100427</t>
  </si>
  <si>
    <t>ORD100428</t>
  </si>
  <si>
    <t>C0104</t>
  </si>
  <si>
    <t>ORD100429</t>
  </si>
  <si>
    <t>C0080</t>
  </si>
  <si>
    <t>ORD100430</t>
  </si>
  <si>
    <t>ORD100431</t>
  </si>
  <si>
    <t>C0115</t>
  </si>
  <si>
    <t>ORD100432</t>
  </si>
  <si>
    <t>ORD100433</t>
  </si>
  <si>
    <t>ORD100434</t>
  </si>
  <si>
    <t>C0310</t>
  </si>
  <si>
    <t>ORD100435</t>
  </si>
  <si>
    <t>ORD100436</t>
  </si>
  <si>
    <t>ORD100437</t>
  </si>
  <si>
    <t>ORD100438</t>
  </si>
  <si>
    <t>C0245</t>
  </si>
  <si>
    <t>ORD100439</t>
  </si>
  <si>
    <t>C0166</t>
  </si>
  <si>
    <t>ORD100440</t>
  </si>
  <si>
    <t>ORD100441</t>
  </si>
  <si>
    <t>C0126</t>
  </si>
  <si>
    <t>ORD100442</t>
  </si>
  <si>
    <t>ORD100443</t>
  </si>
  <si>
    <t>C0384</t>
  </si>
  <si>
    <t>ORD100444</t>
  </si>
  <si>
    <t>ORD100445</t>
  </si>
  <si>
    <t>ORD100446</t>
  </si>
  <si>
    <t>ORD100447</t>
  </si>
  <si>
    <t>ORD100448</t>
  </si>
  <si>
    <t>ORD100449</t>
  </si>
  <si>
    <t>ORD100450</t>
  </si>
  <si>
    <t>ORD100451</t>
  </si>
  <si>
    <t>ORD100452</t>
  </si>
  <si>
    <t>ORD100453</t>
  </si>
  <si>
    <t>ORD100454</t>
  </si>
  <si>
    <t>C0048</t>
  </si>
  <si>
    <t>ORD100455</t>
  </si>
  <si>
    <t>C0095</t>
  </si>
  <si>
    <t>ORD100456</t>
  </si>
  <si>
    <t>ORD100457</t>
  </si>
  <si>
    <t>ORD100458</t>
  </si>
  <si>
    <t>ORD100459</t>
  </si>
  <si>
    <t>ORD100460</t>
  </si>
  <si>
    <t>ORD100461</t>
  </si>
  <si>
    <t>ORD100462</t>
  </si>
  <si>
    <t>ORD100463</t>
  </si>
  <si>
    <t>ORD100464</t>
  </si>
  <si>
    <t>ORD100465</t>
  </si>
  <si>
    <t>C0321</t>
  </si>
  <si>
    <t>ORD100466</t>
  </si>
  <si>
    <t>ORD100467</t>
  </si>
  <si>
    <t>C0394</t>
  </si>
  <si>
    <t>ORD100468</t>
  </si>
  <si>
    <t>C0021</t>
  </si>
  <si>
    <t>ORD100469</t>
  </si>
  <si>
    <t>ORD100470</t>
  </si>
  <si>
    <t>C0281</t>
  </si>
  <si>
    <t>ORD100471</t>
  </si>
  <si>
    <t>ORD100472</t>
  </si>
  <si>
    <t>C0236</t>
  </si>
  <si>
    <t>ORD100473</t>
  </si>
  <si>
    <t>ORD100474</t>
  </si>
  <si>
    <t>ORD100475</t>
  </si>
  <si>
    <t>ORD100476</t>
  </si>
  <si>
    <t>ORD100477</t>
  </si>
  <si>
    <t>ORD100478</t>
  </si>
  <si>
    <t>C0343</t>
  </si>
  <si>
    <t>ORD100479</t>
  </si>
  <si>
    <t>ORD100480</t>
  </si>
  <si>
    <t>ORD100481</t>
  </si>
  <si>
    <t>C0244</t>
  </si>
  <si>
    <t>ORD100482</t>
  </si>
  <si>
    <t>ORD100483</t>
  </si>
  <si>
    <t>ORD100484</t>
  </si>
  <si>
    <t>ORD100485</t>
  </si>
  <si>
    <t>ORD100486</t>
  </si>
  <si>
    <t>ORD100487</t>
  </si>
  <si>
    <t>ORD100488</t>
  </si>
  <si>
    <t>ORD100489</t>
  </si>
  <si>
    <t>ORD100490</t>
  </si>
  <si>
    <t>ORD100491</t>
  </si>
  <si>
    <t>ORD100492</t>
  </si>
  <si>
    <t>C0065</t>
  </si>
  <si>
    <t>ORD100493</t>
  </si>
  <si>
    <t>ORD100494</t>
  </si>
  <si>
    <t>C0296</t>
  </si>
  <si>
    <t>ORD100495</t>
  </si>
  <si>
    <t>ORD100496</t>
  </si>
  <si>
    <t>C0268</t>
  </si>
  <si>
    <t>ORD100497</t>
  </si>
  <si>
    <t>ORD100498</t>
  </si>
  <si>
    <t>C0224</t>
  </si>
  <si>
    <t>ORD100499</t>
  </si>
  <si>
    <t>C0054</t>
  </si>
  <si>
    <t>ORD100500</t>
  </si>
  <si>
    <t>ORD100501</t>
  </si>
  <si>
    <t>ORD100502</t>
  </si>
  <si>
    <t>C0241</t>
  </si>
  <si>
    <t>ORD100503</t>
  </si>
  <si>
    <t>ORD100504</t>
  </si>
  <si>
    <t>ORD100505</t>
  </si>
  <si>
    <t>ORD100506</t>
  </si>
  <si>
    <t>ORD100507</t>
  </si>
  <si>
    <t>ORD100508</t>
  </si>
  <si>
    <t>ORD100509</t>
  </si>
  <si>
    <t>ORD100510</t>
  </si>
  <si>
    <t>ORD100511</t>
  </si>
  <si>
    <t>ORD100512</t>
  </si>
  <si>
    <t>ORD100513</t>
  </si>
  <si>
    <t>C0233</t>
  </si>
  <si>
    <t>ORD100514</t>
  </si>
  <si>
    <t>C0275</t>
  </si>
  <si>
    <t>ORD100515</t>
  </si>
  <si>
    <t>C0074</t>
  </si>
  <si>
    <t>ORD100516</t>
  </si>
  <si>
    <t>ORD100517</t>
  </si>
  <si>
    <t>C0107</t>
  </si>
  <si>
    <t>ORD100518</t>
  </si>
  <si>
    <t>ORD100519</t>
  </si>
  <si>
    <t>C0093</t>
  </si>
  <si>
    <t>ORD100520</t>
  </si>
  <si>
    <t>C0176</t>
  </si>
  <si>
    <t>ORD100521</t>
  </si>
  <si>
    <t>ORD100522</t>
  </si>
  <si>
    <t>ORD100523</t>
  </si>
  <si>
    <t>C0043</t>
  </si>
  <si>
    <t>ORD100524</t>
  </si>
  <si>
    <t>ORD100525</t>
  </si>
  <si>
    <t>ORD100526</t>
  </si>
  <si>
    <t>C0053</t>
  </si>
  <si>
    <t>ORD100527</t>
  </si>
  <si>
    <t>ORD100528</t>
  </si>
  <si>
    <t>ORD100529</t>
  </si>
  <si>
    <t>ORD100530</t>
  </si>
  <si>
    <t>C0272</t>
  </si>
  <si>
    <t>ORD100531</t>
  </si>
  <si>
    <t>C0184</t>
  </si>
  <si>
    <t>ORD100532</t>
  </si>
  <si>
    <t>ORD100533</t>
  </si>
  <si>
    <t>C0120</t>
  </si>
  <si>
    <t>ORD100534</t>
  </si>
  <si>
    <t>ORD100535</t>
  </si>
  <si>
    <t>ORD100536</t>
  </si>
  <si>
    <t>C0141</t>
  </si>
  <si>
    <t>ORD100537</t>
  </si>
  <si>
    <t>ORD100538</t>
  </si>
  <si>
    <t>ORD100539</t>
  </si>
  <si>
    <t>ORD100540</t>
  </si>
  <si>
    <t>ORD100541</t>
  </si>
  <si>
    <t>ORD100542</t>
  </si>
  <si>
    <t>ORD100543</t>
  </si>
  <si>
    <t>C0353</t>
  </si>
  <si>
    <t>ORD100544</t>
  </si>
  <si>
    <t>ORD100545</t>
  </si>
  <si>
    <t>ORD100546</t>
  </si>
  <si>
    <t>ORD100547</t>
  </si>
  <si>
    <t>ORD100548</t>
  </si>
  <si>
    <t>ORD100549</t>
  </si>
  <si>
    <t>ORD100550</t>
  </si>
  <si>
    <t>ORD100551</t>
  </si>
  <si>
    <t>ORD100552</t>
  </si>
  <si>
    <t>ORD100553</t>
  </si>
  <si>
    <t>ORD100554</t>
  </si>
  <si>
    <t>ORD100555</t>
  </si>
  <si>
    <t>C0085</t>
  </si>
  <si>
    <t>ORD100556</t>
  </si>
  <si>
    <t>ORD100557</t>
  </si>
  <si>
    <t>ORD100558</t>
  </si>
  <si>
    <t>C0221</t>
  </si>
  <si>
    <t>ORD100559</t>
  </si>
  <si>
    <t>C0375</t>
  </si>
  <si>
    <t>ORD100560</t>
  </si>
  <si>
    <t>C0312</t>
  </si>
  <si>
    <t>ORD100561</t>
  </si>
  <si>
    <t>ORD100562</t>
  </si>
  <si>
    <t>C0116</t>
  </si>
  <si>
    <t>ORD100563</t>
  </si>
  <si>
    <t>C0355</t>
  </si>
  <si>
    <t>ORD100564</t>
  </si>
  <si>
    <t>C0306</t>
  </si>
  <si>
    <t>ORD100565</t>
  </si>
  <si>
    <t>ORD100566</t>
  </si>
  <si>
    <t>C0234</t>
  </si>
  <si>
    <t>ORD100567</t>
  </si>
  <si>
    <t>ORD100568</t>
  </si>
  <si>
    <t>ORD100569</t>
  </si>
  <si>
    <t>C0291</t>
  </si>
  <si>
    <t>ORD100570</t>
  </si>
  <si>
    <t>ORD100571</t>
  </si>
  <si>
    <t>ORD100572</t>
  </si>
  <si>
    <t>C0364</t>
  </si>
  <si>
    <t>ORD100573</t>
  </si>
  <si>
    <t>ORD100574</t>
  </si>
  <si>
    <t>ORD100575</t>
  </si>
  <si>
    <t>ORD100576</t>
  </si>
  <si>
    <t>ORD100577</t>
  </si>
  <si>
    <t>C0348</t>
  </si>
  <si>
    <t>ORD100578</t>
  </si>
  <si>
    <t>ORD100579</t>
  </si>
  <si>
    <t>C0178</t>
  </si>
  <si>
    <t>ORD100580</t>
  </si>
  <si>
    <t>ORD100581</t>
  </si>
  <si>
    <t>ORD100582</t>
  </si>
  <si>
    <t>ORD100583</t>
  </si>
  <si>
    <t>ORD100584</t>
  </si>
  <si>
    <t>ORD100585</t>
  </si>
  <si>
    <t>ORD100586</t>
  </si>
  <si>
    <t>C0051</t>
  </si>
  <si>
    <t>ORD100587</t>
  </si>
  <si>
    <t>ORD100588</t>
  </si>
  <si>
    <t>ORD100589</t>
  </si>
  <si>
    <t>C0193</t>
  </si>
  <si>
    <t>ORD100590</t>
  </si>
  <si>
    <t>ORD100591</t>
  </si>
  <si>
    <t>ORD100592</t>
  </si>
  <si>
    <t>ORD100593</t>
  </si>
  <si>
    <t>ORD100594</t>
  </si>
  <si>
    <t>ORD100595</t>
  </si>
  <si>
    <t>ORD100596</t>
  </si>
  <si>
    <t>ORD100597</t>
  </si>
  <si>
    <t>C0346</t>
  </si>
  <si>
    <t>ORD100598</t>
  </si>
  <si>
    <t>ORD100599</t>
  </si>
  <si>
    <t>ORD100600</t>
  </si>
  <si>
    <t>C0063</t>
  </si>
  <si>
    <t>ORD100601</t>
  </si>
  <si>
    <t>ORD100602</t>
  </si>
  <si>
    <t>C0012</t>
  </si>
  <si>
    <t>ORD100603</t>
  </si>
  <si>
    <t>C0246</t>
  </si>
  <si>
    <t>ORD100604</t>
  </si>
  <si>
    <t>ORD100605</t>
  </si>
  <si>
    <t>ORD100606</t>
  </si>
  <si>
    <t>ORD100607</t>
  </si>
  <si>
    <t>ORD100608</t>
  </si>
  <si>
    <t>ORD100609</t>
  </si>
  <si>
    <t>ORD100610</t>
  </si>
  <si>
    <t>ORD100611</t>
  </si>
  <si>
    <t>ORD100612</t>
  </si>
  <si>
    <t>ORD100613</t>
  </si>
  <si>
    <t>ORD100614</t>
  </si>
  <si>
    <t>ORD100615</t>
  </si>
  <si>
    <t>C0376</t>
  </si>
  <si>
    <t>ORD100616</t>
  </si>
  <si>
    <t>ORD100617</t>
  </si>
  <si>
    <t>ORD100618</t>
  </si>
  <si>
    <t>ORD100619</t>
  </si>
  <si>
    <t>ORD100620</t>
  </si>
  <si>
    <t>ORD100621</t>
  </si>
  <si>
    <t>ORD100622</t>
  </si>
  <si>
    <t>ORD100623</t>
  </si>
  <si>
    <t>ORD100624</t>
  </si>
  <si>
    <t>ORD100625</t>
  </si>
  <si>
    <t>C0061</t>
  </si>
  <si>
    <t>ORD100626</t>
  </si>
  <si>
    <t>ORD100627</t>
  </si>
  <si>
    <t>C0148</t>
  </si>
  <si>
    <t>ORD100628</t>
  </si>
  <si>
    <t>ORD100629</t>
  </si>
  <si>
    <t>ORD100630</t>
  </si>
  <si>
    <t>ORD100631</t>
  </si>
  <si>
    <t>ORD100632</t>
  </si>
  <si>
    <t>ORD100633</t>
  </si>
  <si>
    <t>ORD100634</t>
  </si>
  <si>
    <t>C0255</t>
  </si>
  <si>
    <t>ORD100635</t>
  </si>
  <si>
    <t>C0117</t>
  </si>
  <si>
    <t>ORD100636</t>
  </si>
  <si>
    <t>ORD100637</t>
  </si>
  <si>
    <t>ORD100638</t>
  </si>
  <si>
    <t>C0189</t>
  </si>
  <si>
    <t>ORD100639</t>
  </si>
  <si>
    <t>C0006</t>
  </si>
  <si>
    <t>ORD100640</t>
  </si>
  <si>
    <t>ORD100641</t>
  </si>
  <si>
    <t>C0180</t>
  </si>
  <si>
    <t>ORD100642</t>
  </si>
  <si>
    <t>ORD100643</t>
  </si>
  <si>
    <t>ORD100644</t>
  </si>
  <si>
    <t>ORD100645</t>
  </si>
  <si>
    <t>ORD100646</t>
  </si>
  <si>
    <t>C0071</t>
  </si>
  <si>
    <t>ORD100647</t>
  </si>
  <si>
    <t>ORD100648</t>
  </si>
  <si>
    <t>ORD100649</t>
  </si>
  <si>
    <t>C0154</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</si>
  <si>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</si>
  <si>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</si>
  <si>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</si>
  <si>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</si>
  <si>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</si>
  <si>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</si>
  <si>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</si>
  <si>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</si>
  <si>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</si>
  <si>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</si>
  <si>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</si>
  <si>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</si>
  <si>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</si>
  <si>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</si>
  <si>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</si>
  <si>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</si>
  <si>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</si>
  <si>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</si>
  <si>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C0213</t>
  </si>
  <si>
    <t>ORD100668</t>
  </si>
  <si>
    <t>ORD100669</t>
  </si>
  <si>
    <t>ORD100670</t>
  </si>
  <si>
    <t>ORD100671</t>
  </si>
  <si>
    <t>ORD100672</t>
  </si>
  <si>
    <t>ORD100673</t>
  </si>
  <si>
    <t>ORD100674</t>
  </si>
  <si>
    <t>ORD100675</t>
  </si>
  <si>
    <t>ORD100676</t>
  </si>
  <si>
    <t>C0162</t>
  </si>
  <si>
    <t>ORD100677</t>
  </si>
  <si>
    <t>ORD100678</t>
  </si>
  <si>
    <t>ORD100679</t>
  </si>
  <si>
    <t>ORD100680</t>
  </si>
  <si>
    <t>ORD100681</t>
  </si>
  <si>
    <t>ORD100682</t>
  </si>
  <si>
    <t>ORD100683</t>
  </si>
  <si>
    <t>ORD100684</t>
  </si>
  <si>
    <t>ORD100685</t>
  </si>
  <si>
    <t>ORD100686</t>
  </si>
  <si>
    <t>ORD100687</t>
  </si>
  <si>
    <t>ORD100688</t>
  </si>
  <si>
    <t>ORD100689</t>
  </si>
  <si>
    <t>ORD100690</t>
  </si>
  <si>
    <t>C0297</t>
  </si>
  <si>
    <t>ORD100691</t>
  </si>
  <si>
    <t>ORD100692</t>
  </si>
  <si>
    <t>ORD100693</t>
  </si>
  <si>
    <t>ORD100694</t>
  </si>
  <si>
    <t>ORD100695</t>
  </si>
  <si>
    <t>ORD100696</t>
  </si>
  <si>
    <t>ORD100697</t>
  </si>
  <si>
    <t>ORD100698</t>
  </si>
  <si>
    <t>C0222</t>
  </si>
  <si>
    <t>ORD100699</t>
  </si>
  <si>
    <t>C0182</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</si>
  <si>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</si>
  <si>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</si>
  <si>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</si>
  <si>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</si>
  <si>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</si>
  <si>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</si>
  <si>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</si>
  <si>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</si>
  <si>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</si>
  <si>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</si>
  <si>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</si>
  <si>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</si>
  <si>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</si>
  <si>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</si>
  <si>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</si>
  <si>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</si>
  <si>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</si>
  <si>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</si>
  <si>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</si>
  <si>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</si>
  <si>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</si>
  <si>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C0011</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</si>
  <si>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</si>
  <si>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</si>
  <si>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</si>
  <si>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</si>
  <si>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</si>
  <si>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</si>
  <si>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</si>
  <si>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</si>
  <si>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</si>
  <si>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</si>
  <si>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</si>
  <si>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</si>
  <si>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</si>
  <si>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</si>
  <si>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</si>
  <si>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</si>
  <si>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</si>
  <si>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</si>
  <si>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</si>
  <si>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</si>
  <si>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</si>
  <si>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</si>
  <si>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</si>
  <si>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</si>
  <si>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</si>
  <si>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</si>
  <si>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</si>
  <si>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</si>
  <si>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</si>
  <si>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</si>
  <si>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</si>
  <si>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</si>
  <si>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</si>
  <si>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</si>
  <si>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</si>
  <si>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</si>
  <si>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C0062</t>
  </si>
  <si>
    <t>ORD100757</t>
  </si>
  <si>
    <t>C0239</t>
  </si>
  <si>
    <t>ORD100758</t>
  </si>
  <si>
    <t>ORD100759</t>
  </si>
  <si>
    <t>C0270</t>
  </si>
  <si>
    <t>ORD100760</t>
  </si>
  <si>
    <t>ORD100761</t>
  </si>
  <si>
    <t>ORD100762</t>
  </si>
  <si>
    <t>ORD100763</t>
  </si>
  <si>
    <t>ORD100764</t>
  </si>
  <si>
    <t>ORD100765</t>
  </si>
  <si>
    <t>ORD100766</t>
  </si>
  <si>
    <t>ORD100767</t>
  </si>
  <si>
    <t>ORD100768</t>
  </si>
  <si>
    <t>ORD100769</t>
  </si>
  <si>
    <t>C0137</t>
  </si>
  <si>
    <t>ORD100770</t>
  </si>
  <si>
    <t>ORD100771</t>
  </si>
  <si>
    <t>ORD100772</t>
  </si>
  <si>
    <t>ORD100773</t>
  </si>
  <si>
    <t>ORD100774</t>
  </si>
  <si>
    <t>ORD100775</t>
  </si>
  <si>
    <t>ORD100776</t>
  </si>
  <si>
    <t>ORD100777</t>
  </si>
  <si>
    <t>ORD100778</t>
  </si>
  <si>
    <t>C0352</t>
  </si>
  <si>
    <t>ORD100779</t>
  </si>
  <si>
    <t>ORD100780</t>
  </si>
  <si>
    <t>ORD100781</t>
  </si>
  <si>
    <t>ORD100782</t>
  </si>
  <si>
    <t>ORD100783</t>
  </si>
  <si>
    <t>ORD100784</t>
  </si>
  <si>
    <t>C0082</t>
  </si>
  <si>
    <t>ORD100785</t>
  </si>
  <si>
    <t>ORD100786</t>
  </si>
  <si>
    <t>ORD100787</t>
  </si>
  <si>
    <t>ORD100788</t>
  </si>
  <si>
    <t>ORD100789</t>
  </si>
  <si>
    <t>ORD100790</t>
  </si>
  <si>
    <t>ORD100791</t>
  </si>
  <si>
    <t>ORD100792</t>
  </si>
  <si>
    <t>ORD100793</t>
  </si>
  <si>
    <t>ORD100794</t>
  </si>
  <si>
    <t>ORD100795</t>
  </si>
  <si>
    <t>ORD100796</t>
  </si>
  <si>
    <t>ORD100797</t>
  </si>
  <si>
    <t>ORD100798</t>
  </si>
  <si>
    <t>C0301</t>
  </si>
  <si>
    <t>ORD100799</t>
  </si>
  <si>
    <t>ORD100800</t>
  </si>
  <si>
    <t>ORD100801</t>
  </si>
  <si>
    <t>ORD100802</t>
  </si>
  <si>
    <t>ORD100803</t>
  </si>
  <si>
    <t>ORD100804</t>
  </si>
  <si>
    <t>ORD100805</t>
  </si>
  <si>
    <t>ORD100806</t>
  </si>
  <si>
    <t>ORD100807</t>
  </si>
  <si>
    <t>ORD100808</t>
  </si>
  <si>
    <t>ORD100809</t>
  </si>
  <si>
    <t>ORD100810</t>
  </si>
  <si>
    <t>ORD100811</t>
  </si>
  <si>
    <t>ORD100812</t>
  </si>
  <si>
    <t>C0203</t>
  </si>
  <si>
    <t>ORD100813</t>
  </si>
  <si>
    <t>ORD100814</t>
  </si>
  <si>
    <t>ORD100815</t>
  </si>
  <si>
    <t>ORD100816</t>
  </si>
  <si>
    <t>ORD100817</t>
  </si>
  <si>
    <t>C0335</t>
  </si>
  <si>
    <t>ORD100818</t>
  </si>
  <si>
    <t>ORD100819</t>
  </si>
  <si>
    <t>C0026</t>
  </si>
  <si>
    <t>ORD100820</t>
  </si>
  <si>
    <t>ORD100821</t>
  </si>
  <si>
    <t>ORD100822</t>
  </si>
  <si>
    <t>C0237</t>
  </si>
  <si>
    <t>ORD100823</t>
  </si>
  <si>
    <t>ORD100824</t>
  </si>
  <si>
    <t>C0278</t>
  </si>
  <si>
    <t>ORD100825</t>
  </si>
  <si>
    <t>C0078</t>
  </si>
  <si>
    <t>ORD100826</t>
  </si>
  <si>
    <t>ORD100827</t>
  </si>
  <si>
    <t>ORD100828</t>
  </si>
  <si>
    <t>ORD100829</t>
  </si>
  <si>
    <t>ORD100830</t>
  </si>
  <si>
    <t>ORD100831</t>
  </si>
  <si>
    <t>ORD100832</t>
  </si>
  <si>
    <t>C0282</t>
  </si>
  <si>
    <t>ORD100833</t>
  </si>
  <si>
    <t>ORD100834</t>
  </si>
  <si>
    <t>ORD100835</t>
  </si>
  <si>
    <t>ORD100836</t>
  </si>
  <si>
    <t>ORD100837</t>
  </si>
  <si>
    <t>ORD100838</t>
  </si>
  <si>
    <t>ORD100839</t>
  </si>
  <si>
    <t>ORD100840</t>
  </si>
  <si>
    <t>ORD100841</t>
  </si>
  <si>
    <t>ORD100842</t>
  </si>
  <si>
    <t>ORD100843</t>
  </si>
  <si>
    <t>ORD100844</t>
  </si>
  <si>
    <t>C0370</t>
  </si>
  <si>
    <t>ORD100845</t>
  </si>
  <si>
    <t>ORD100846</t>
  </si>
  <si>
    <t>ORD100847</t>
  </si>
  <si>
    <t>ORD100848</t>
  </si>
  <si>
    <t>ORD100849</t>
  </si>
  <si>
    <t>ORD100850</t>
  </si>
  <si>
    <t>ORD100851</t>
  </si>
  <si>
    <t>ORD100852</t>
  </si>
  <si>
    <t>ORD100853</t>
  </si>
  <si>
    <t>ORD100854</t>
  </si>
  <si>
    <t>ORD100855</t>
  </si>
  <si>
    <t>ORD100856</t>
  </si>
  <si>
    <t>ORD100857</t>
  </si>
  <si>
    <t>ORD100858</t>
  </si>
  <si>
    <t>ORD100859</t>
  </si>
  <si>
    <t>C0269</t>
  </si>
  <si>
    <t>ORD100860</t>
  </si>
  <si>
    <t>ORD100861</t>
  </si>
  <si>
    <t>ORD100862</t>
  </si>
  <si>
    <t>ORD100863</t>
  </si>
  <si>
    <t>ORD100864</t>
  </si>
  <si>
    <t>ORD100865</t>
  </si>
  <si>
    <t>ORD100866</t>
  </si>
  <si>
    <t>ORD100867</t>
  </si>
  <si>
    <t>ORD100868</t>
  </si>
  <si>
    <t>C0238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</si>
  <si>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</si>
  <si>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</si>
  <si>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</si>
  <si>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</si>
  <si>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</si>
  <si>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</si>
  <si>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</si>
  <si>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</si>
  <si>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</si>
  <si>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</si>
  <si>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</si>
  <si>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</si>
  <si>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</si>
  <si>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</si>
  <si>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</si>
  <si>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</si>
  <si>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</si>
  <si>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</si>
  <si>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</si>
  <si>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</si>
  <si>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</si>
  <si>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C0225</t>
  </si>
  <si>
    <t>ORD100890</t>
  </si>
  <si>
    <t>ORD100891</t>
  </si>
  <si>
    <t>ORD100892</t>
  </si>
  <si>
    <t>ORD100893</t>
  </si>
  <si>
    <t>ORD100894</t>
  </si>
  <si>
    <t>ORD100895</t>
  </si>
  <si>
    <t>ORD100896</t>
  </si>
  <si>
    <t>ORD100897</t>
  </si>
  <si>
    <t>ORD100898</t>
  </si>
  <si>
    <t>ORD100899</t>
  </si>
  <si>
    <t>ORD100900</t>
  </si>
  <si>
    <t>ORD100901</t>
  </si>
  <si>
    <t>ORD100902</t>
  </si>
  <si>
    <t>ORD100903</t>
  </si>
  <si>
    <t>ORD100904</t>
  </si>
  <si>
    <t>C0168</t>
  </si>
  <si>
    <t>ORD100905</t>
  </si>
  <si>
    <t>ORD100906</t>
  </si>
  <si>
    <t>ORD100907</t>
  </si>
  <si>
    <t>ORD100908</t>
  </si>
  <si>
    <t>C0112</t>
  </si>
  <si>
    <t>ORD100909</t>
  </si>
  <si>
    <t>ORD100910</t>
  </si>
  <si>
    <t>ORD100911</t>
  </si>
  <si>
    <t>ORD100912</t>
  </si>
  <si>
    <t>ORD100913</t>
  </si>
  <si>
    <t>ORD100914</t>
  </si>
  <si>
    <t>ORD100915</t>
  </si>
  <si>
    <t>ORD100916</t>
  </si>
  <si>
    <t>ORD100917</t>
  </si>
  <si>
    <t>ORD100918</t>
  </si>
  <si>
    <t>ORD100919</t>
  </si>
  <si>
    <t>C0090</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</si>
  <si>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</si>
  <si>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</si>
  <si>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</si>
  <si>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</si>
  <si>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</si>
  <si>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</si>
  <si>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</si>
  <si>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</si>
  <si>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</si>
  <si>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</si>
  <si>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</si>
  <si>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</si>
  <si>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</si>
  <si>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</si>
  <si>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</si>
  <si>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</si>
  <si>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</si>
  <si>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</si>
  <si>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</si>
  <si>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</si>
  <si>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</si>
  <si>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</si>
  <si>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</si>
  <si>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</si>
  <si>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</si>
  <si>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</si>
  <si>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</si>
  <si>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</si>
  <si>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</si>
  <si>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</si>
  <si>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</si>
  <si>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C0142</t>
  </si>
  <si>
    <t>ORD100951</t>
  </si>
  <si>
    <t>C0228</t>
  </si>
  <si>
    <t>ORD100952</t>
  </si>
  <si>
    <t>ORD100953</t>
  </si>
  <si>
    <t>ORD100954</t>
  </si>
  <si>
    <t>ORD100955</t>
  </si>
  <si>
    <t>ORD100956</t>
  </si>
  <si>
    <t>ORD100957</t>
  </si>
  <si>
    <t>ORD100958</t>
  </si>
  <si>
    <t>ORD100959</t>
  </si>
  <si>
    <t>ORD100960</t>
  </si>
  <si>
    <t>ORD100961</t>
  </si>
  <si>
    <t>ORD100962</t>
  </si>
  <si>
    <t>ORD100963</t>
  </si>
  <si>
    <t>ORD100964</t>
  </si>
  <si>
    <t>ORD100965</t>
  </si>
  <si>
    <t>C0322</t>
  </si>
  <si>
    <t>ORD100966</t>
  </si>
  <si>
    <t>ORD100967</t>
  </si>
  <si>
    <t>C0130</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</si>
  <si>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</si>
  <si>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</si>
  <si>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</si>
  <si>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</si>
  <si>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</si>
  <si>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</si>
  <si>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</si>
  <si>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</si>
  <si>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</si>
  <si>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</si>
  <si>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</si>
  <si>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</si>
  <si>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</si>
  <si>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</si>
  <si>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</si>
  <si>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</si>
  <si>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</si>
  <si>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</si>
  <si>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</si>
  <si>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</si>
  <si>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</si>
  <si>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</si>
  <si>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</si>
  <si>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</si>
  <si>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</si>
  <si>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</si>
  <si>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</si>
  <si>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</si>
  <si>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</si>
  <si>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</si>
  <si>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</si>
  <si>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</si>
  <si>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</si>
  <si>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</si>
  <si>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</si>
  <si>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</si>
  <si>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</si>
  <si>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</si>
  <si>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</si>
  <si>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</si>
  <si>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</si>
  <si>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C0314</t>
  </si>
  <si>
    <t>ORD101009</t>
  </si>
  <si>
    <t>ORD101010</t>
  </si>
  <si>
    <t>ORD101011</t>
  </si>
  <si>
    <t>ORD101012</t>
  </si>
  <si>
    <t>ORD101013</t>
  </si>
  <si>
    <t>C0165</t>
  </si>
  <si>
    <t>ORD101014</t>
  </si>
  <si>
    <t>ORD101015</t>
  </si>
  <si>
    <t>ORD101016</t>
  </si>
  <si>
    <t>ORD101017</t>
  </si>
  <si>
    <t>ORD101018</t>
  </si>
  <si>
    <t>ORD101019</t>
  </si>
  <si>
    <t>ORD101020</t>
  </si>
  <si>
    <t>C0096</t>
  </si>
  <si>
    <t>ORD101021</t>
  </si>
  <si>
    <t>ORD101022</t>
  </si>
  <si>
    <t>ORD101023</t>
  </si>
  <si>
    <t>ORD101024</t>
  </si>
  <si>
    <t>ORD101025</t>
  </si>
  <si>
    <t>ORD101026</t>
  </si>
  <si>
    <t>ORD101027</t>
  </si>
  <si>
    <t>C0230</t>
  </si>
  <si>
    <t>ORD101028</t>
  </si>
  <si>
    <t>ORD101029</t>
  </si>
  <si>
    <t>ORD101030</t>
  </si>
  <si>
    <t>ORD101031</t>
  </si>
  <si>
    <t>ORD101032</t>
  </si>
  <si>
    <t>ORD101033</t>
  </si>
  <si>
    <t>ORD101034</t>
  </si>
  <si>
    <t>ORD101035</t>
  </si>
  <si>
    <t>ORD101036</t>
  </si>
  <si>
    <t>ORD101037</t>
  </si>
  <si>
    <t>ORD101038</t>
  </si>
  <si>
    <t>ORD101039</t>
  </si>
  <si>
    <t>ORD101040</t>
  </si>
  <si>
    <t>ORD101041</t>
  </si>
  <si>
    <t>C0199</t>
  </si>
  <si>
    <t>ORD101042</t>
  </si>
  <si>
    <t>ORD101043</t>
  </si>
  <si>
    <t>ORD101044</t>
  </si>
  <si>
    <t>C0326</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</si>
  <si>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</si>
  <si>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</si>
  <si>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</si>
  <si>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</si>
  <si>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</si>
  <si>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</si>
  <si>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</si>
  <si>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</si>
  <si>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</si>
  <si>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</si>
  <si>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</si>
  <si>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</si>
  <si>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</si>
  <si>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</si>
  <si>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</si>
  <si>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</si>
  <si>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</si>
  <si>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</si>
  <si>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</si>
  <si>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</si>
  <si>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</si>
  <si>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</si>
  <si>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</si>
  <si>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</si>
  <si>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</si>
  <si>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</si>
  <si>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</si>
  <si>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</si>
  <si>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</si>
  <si>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</si>
  <si>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</si>
  <si>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</si>
  <si>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C0164</t>
  </si>
  <si>
    <t>ORD101077</t>
  </si>
  <si>
    <t>ORD101078</t>
  </si>
  <si>
    <t>ORD101079</t>
  </si>
  <si>
    <t>C0299</t>
  </si>
  <si>
    <t>ORD101080</t>
  </si>
  <si>
    <t>ORD101081</t>
  </si>
  <si>
    <t>ORD101082</t>
  </si>
  <si>
    <t>ORD101083</t>
  </si>
  <si>
    <t>ORD101084</t>
  </si>
  <si>
    <t>ORD101085</t>
  </si>
  <si>
    <t>ORD101086</t>
  </si>
  <si>
    <t>ORD101087</t>
  </si>
  <si>
    <t>C0212</t>
  </si>
  <si>
    <t>ORD101088</t>
  </si>
  <si>
    <t>ORD101089</t>
  </si>
  <si>
    <t>ORD101090</t>
  </si>
  <si>
    <t>ORD101091</t>
  </si>
  <si>
    <t>ORD101092</t>
  </si>
  <si>
    <t>ORD101093</t>
  </si>
  <si>
    <t>C0382</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</si>
  <si>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</si>
  <si>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</si>
  <si>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</si>
  <si>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</si>
  <si>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</si>
  <si>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</si>
  <si>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</si>
  <si>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</si>
  <si>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</si>
  <si>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</si>
  <si>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</si>
  <si>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</si>
  <si>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</si>
  <si>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</si>
  <si>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</si>
  <si>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</si>
  <si>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</si>
  <si>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</si>
  <si>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</si>
  <si>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</si>
  <si>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</si>
  <si>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</si>
  <si>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</si>
  <si>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</si>
  <si>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</si>
  <si>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</si>
  <si>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</si>
  <si>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</si>
  <si>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</si>
  <si>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</si>
  <si>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</si>
  <si>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C0036</t>
  </si>
  <si>
    <t>ORD101125</t>
  </si>
  <si>
    <t>ORD101126</t>
  </si>
  <si>
    <t>ORD101127</t>
  </si>
  <si>
    <t>ORD101128</t>
  </si>
  <si>
    <t>ORD101129</t>
  </si>
  <si>
    <t>ORD101130</t>
  </si>
  <si>
    <t>ORD101131</t>
  </si>
  <si>
    <t>ORD101132</t>
  </si>
  <si>
    <t>ORD101133</t>
  </si>
  <si>
    <t>ORD101134</t>
  </si>
  <si>
    <t>ORD101135</t>
  </si>
  <si>
    <t>C0208</t>
  </si>
  <si>
    <t>ORD101136</t>
  </si>
  <si>
    <t>ORD101137</t>
  </si>
  <si>
    <t>ORD101138</t>
  </si>
  <si>
    <t>ORD101139</t>
  </si>
  <si>
    <t>ORD101140</t>
  </si>
  <si>
    <t>ORD101141</t>
  </si>
  <si>
    <t>ORD101142</t>
  </si>
  <si>
    <t>ORD101143</t>
  </si>
  <si>
    <t>C0050</t>
  </si>
  <si>
    <t>ORD101144</t>
  </si>
  <si>
    <t>ORD101145</t>
  </si>
  <si>
    <t>ORD101146</t>
  </si>
  <si>
    <t>ORD101147</t>
  </si>
  <si>
    <t>ORD101148</t>
  </si>
  <si>
    <t>ORD101149</t>
  </si>
  <si>
    <t>ORD101150</t>
  </si>
  <si>
    <t>ORD101151</t>
  </si>
  <si>
    <t>ORD101152</t>
  </si>
  <si>
    <t>ORD101153</t>
  </si>
  <si>
    <t>ORD101154</t>
  </si>
  <si>
    <t>C0191</t>
  </si>
  <si>
    <t>ORD101155</t>
  </si>
  <si>
    <t>ORD101156</t>
  </si>
  <si>
    <t>ORD101157</t>
  </si>
  <si>
    <t>ORD101158</t>
  </si>
  <si>
    <t>ORD101159</t>
  </si>
  <si>
    <t>ORD101160</t>
  </si>
  <si>
    <t>ORD101161</t>
  </si>
  <si>
    <t>ORD101162</t>
  </si>
  <si>
    <t>ORD101163</t>
  </si>
  <si>
    <t>ORD101164</t>
  </si>
  <si>
    <t>C0209</t>
  </si>
  <si>
    <t>ORD101165</t>
  </si>
  <si>
    <t>ORD101166</t>
  </si>
  <si>
    <t>ORD101167</t>
  </si>
  <si>
    <t>ORD101168</t>
  </si>
  <si>
    <t>C0398</t>
  </si>
  <si>
    <t>ORD101169</t>
  </si>
  <si>
    <t>ORD101170</t>
  </si>
  <si>
    <t>ORD101171</t>
  </si>
  <si>
    <t>C0017</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</si>
  <si>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</si>
  <si>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</si>
  <si>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</si>
  <si>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</si>
  <si>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</si>
  <si>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</si>
  <si>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</si>
  <si>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</si>
  <si>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</si>
  <si>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</si>
  <si>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</si>
  <si>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</si>
  <si>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</si>
  <si>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</si>
  <si>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</si>
  <si>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</si>
  <si>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</si>
  <si>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</si>
  <si>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</si>
  <si>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</si>
  <si>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</si>
  <si>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C0125</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</si>
  <si>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</si>
  <si>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</si>
  <si>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</si>
  <si>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</si>
  <si>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</si>
  <si>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</si>
  <si>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</si>
  <si>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</si>
  <si>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</si>
  <si>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</si>
  <si>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</si>
  <si>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</si>
  <si>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</si>
  <si>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</si>
  <si>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</si>
  <si>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</si>
  <si>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</si>
  <si>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</si>
  <si>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</si>
  <si>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</si>
  <si>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</si>
  <si>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</si>
  <si>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</si>
  <si>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</si>
  <si>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</si>
  <si>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</si>
  <si>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</si>
  <si>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</si>
  <si>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</si>
  <si>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</si>
  <si>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C0139</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</si>
  <si>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</si>
  <si>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</si>
  <si>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</si>
  <si>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</si>
  <si>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</si>
  <si>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</si>
  <si>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</si>
  <si>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</si>
  <si>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</si>
  <si>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</si>
  <si>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</si>
  <si>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</si>
  <si>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</si>
  <si>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</si>
  <si>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</si>
  <si>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</si>
  <si>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</si>
  <si>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</si>
  <si>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</si>
  <si>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</si>
  <si>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</si>
  <si>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</si>
  <si>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</si>
  <si>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</si>
  <si>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</si>
  <si>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</si>
  <si>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</si>
  <si>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</si>
  <si>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</si>
  <si>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</si>
  <si>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</si>
  <si>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</si>
  <si>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</si>
  <si>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</si>
  <si>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</si>
  <si>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</si>
  <si>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</si>
  <si>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</si>
  <si>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</si>
  <si>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</si>
  <si>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</si>
  <si>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</si>
  <si>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</si>
  <si>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</si>
  <si>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</si>
  <si>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</si>
  <si>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</si>
  <si>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</si>
  <si>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</si>
  <si>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</si>
  <si>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</si>
  <si>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C0285</t>
  </si>
  <si>
    <t>ORD101274</t>
  </si>
  <si>
    <t>ORD101275</t>
  </si>
  <si>
    <t>ORD101276</t>
  </si>
  <si>
    <t>ORD101277</t>
  </si>
  <si>
    <t>ORD101278</t>
  </si>
  <si>
    <t>ORD101279</t>
  </si>
  <si>
    <t>ORD101280</t>
  </si>
  <si>
    <t>ORD101281</t>
  </si>
  <si>
    <t>ORD101282</t>
  </si>
  <si>
    <t>C0188</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</si>
  <si>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</si>
  <si>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</si>
  <si>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</si>
  <si>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</si>
  <si>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</si>
  <si>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</si>
  <si>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</si>
  <si>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</si>
  <si>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</si>
  <si>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</si>
  <si>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</si>
  <si>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</si>
  <si>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</si>
  <si>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</si>
  <si>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</si>
  <si>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</si>
  <si>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</si>
  <si>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</si>
  <si>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</si>
  <si>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</si>
  <si>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</si>
  <si>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</si>
  <si>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</si>
  <si>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</si>
  <si>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</si>
  <si>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</si>
  <si>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</si>
  <si>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</si>
  <si>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</si>
  <si>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C0200</t>
  </si>
  <si>
    <t>ORD101312</t>
  </si>
  <si>
    <t>ORD101313</t>
  </si>
  <si>
    <t>ORD101314</t>
  </si>
  <si>
    <t>ORD101315</t>
  </si>
  <si>
    <t>ORD101316</t>
  </si>
  <si>
    <t>ORD101317</t>
  </si>
  <si>
    <t>ORD101318</t>
  </si>
  <si>
    <t>ORD101319</t>
  </si>
  <si>
    <t>ORD101320</t>
  </si>
  <si>
    <t>ORD101321</t>
  </si>
  <si>
    <t>ORD101322</t>
  </si>
  <si>
    <t>C0263</t>
  </si>
  <si>
    <t>ORD101323</t>
  </si>
  <si>
    <t>ORD101324</t>
  </si>
  <si>
    <t>C0400</t>
  </si>
  <si>
    <t>ORD101325</t>
  </si>
  <si>
    <t>ORD101326</t>
  </si>
  <si>
    <t>C0333</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</si>
  <si>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</si>
  <si>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</si>
  <si>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</si>
  <si>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</si>
  <si>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</si>
  <si>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</si>
  <si>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</si>
  <si>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</si>
  <si>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</si>
  <si>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</si>
  <si>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</si>
  <si>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</si>
  <si>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</si>
  <si>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</si>
  <si>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</si>
  <si>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</si>
  <si>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</si>
  <si>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</si>
  <si>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</si>
  <si>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</si>
  <si>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</si>
  <si>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C0354</t>
  </si>
  <si>
    <t>ORD101348</t>
  </si>
  <si>
    <t>ORD101349</t>
  </si>
  <si>
    <t>ORD101350</t>
  </si>
  <si>
    <t>ORD101351</t>
  </si>
  <si>
    <t>ORD101352</t>
  </si>
  <si>
    <t>ORD101353</t>
  </si>
  <si>
    <t>C0340</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</si>
  <si>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</si>
  <si>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</si>
  <si>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</si>
  <si>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</si>
  <si>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</si>
  <si>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</si>
  <si>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</si>
  <si>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</si>
  <si>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</si>
  <si>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</si>
  <si>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</si>
  <si>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</si>
  <si>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</si>
  <si>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</si>
  <si>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</si>
  <si>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</si>
  <si>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</si>
  <si>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</si>
  <si>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</si>
  <si>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</si>
  <si>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</si>
  <si>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</si>
  <si>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</si>
  <si>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</si>
  <si>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</si>
  <si>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</si>
  <si>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</si>
  <si>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</si>
  <si>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</si>
  <si>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</si>
  <si>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</si>
  <si>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</si>
  <si>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C0305</t>
  </si>
  <si>
    <t>ORD101386</t>
  </si>
  <si>
    <t>ORD101387</t>
  </si>
  <si>
    <t>ORD101388</t>
  </si>
  <si>
    <t>ORD101389</t>
  </si>
  <si>
    <t>ORD101390</t>
  </si>
  <si>
    <t>ORD101391</t>
  </si>
  <si>
    <t>ORD101392</t>
  </si>
  <si>
    <t>ORD101393</t>
  </si>
  <si>
    <t>ORD101394</t>
  </si>
  <si>
    <t>ORD101395</t>
  </si>
  <si>
    <t>ORD101396</t>
  </si>
  <si>
    <t>ORD101397</t>
  </si>
  <si>
    <t>C0016</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</si>
  <si>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</si>
  <si>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</si>
  <si>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</si>
  <si>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</si>
  <si>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</si>
  <si>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</si>
  <si>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</si>
  <si>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</si>
  <si>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</si>
  <si>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</si>
  <si>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</si>
  <si>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</si>
  <si>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</si>
  <si>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</si>
  <si>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</si>
  <si>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</si>
  <si>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</si>
  <si>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</si>
  <si>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</si>
  <si>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</si>
  <si>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</si>
  <si>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</si>
  <si>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</si>
  <si>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</si>
  <si>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</si>
  <si>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</si>
  <si>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</si>
  <si>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</si>
  <si>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</si>
  <si>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</si>
  <si>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</si>
  <si>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</si>
  <si>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</si>
  <si>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</si>
  <si>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</si>
  <si>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</si>
  <si>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C0055</t>
  </si>
  <si>
    <t>ORD101434</t>
  </si>
  <si>
    <t>ORD101435</t>
  </si>
  <si>
    <t>ORD101436</t>
  </si>
  <si>
    <t>ORD101437</t>
  </si>
  <si>
    <t>ORD101438</t>
  </si>
  <si>
    <t>C0147</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</si>
  <si>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</si>
  <si>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</si>
  <si>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</si>
  <si>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</si>
  <si>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</si>
  <si>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</si>
  <si>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</si>
  <si>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</si>
  <si>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</si>
  <si>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</si>
  <si>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</si>
  <si>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</si>
  <si>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</si>
  <si>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</si>
  <si>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</si>
  <si>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</si>
  <si>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</si>
  <si>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</si>
  <si>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</si>
  <si>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</si>
  <si>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</si>
  <si>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</si>
  <si>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</si>
  <si>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</si>
  <si>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</si>
  <si>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</si>
  <si>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</si>
  <si>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</si>
  <si>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</si>
  <si>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</si>
  <si>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</si>
  <si>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</si>
  <si>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</si>
  <si>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</si>
  <si>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</si>
  <si>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</si>
  <si>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</si>
  <si>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</si>
  <si>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</si>
  <si>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</si>
  <si>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</si>
  <si>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</si>
  <si>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</si>
  <si>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</si>
  <si>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</si>
  <si>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</si>
  <si>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</si>
  <si>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</si>
  <si>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</si>
  <si>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</si>
  <si>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</si>
  <si>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</si>
  <si>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</si>
  <si>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</si>
  <si>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</si>
  <si>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</si>
  <si>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</si>
  <si>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</si>
  <si>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</si>
  <si>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</si>
  <si>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</si>
  <si>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</si>
  <si>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</si>
  <si>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</si>
  <si>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</si>
  <si>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C0008</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</si>
  <si>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</si>
  <si>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</si>
  <si>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</si>
  <si>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</si>
  <si>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</si>
  <si>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</si>
  <si>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</si>
  <si>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</si>
  <si>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</si>
  <si>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</si>
  <si>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</si>
  <si>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</si>
  <si>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</si>
  <si>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</si>
  <si>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</si>
  <si>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</si>
  <si>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</si>
  <si>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</si>
  <si>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</si>
  <si>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</si>
  <si>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</si>
  <si>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</si>
  <si>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</si>
  <si>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</si>
  <si>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</si>
  <si>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</si>
  <si>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</si>
  <si>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</si>
  <si>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</si>
  <si>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</si>
  <si>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</si>
  <si>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</si>
  <si>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</si>
  <si>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</si>
  <si>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</si>
  <si>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</si>
  <si>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</si>
  <si>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</si>
  <si>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</si>
  <si>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</si>
  <si>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</si>
  <si>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</si>
  <si>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</si>
  <si>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</si>
  <si>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</si>
  <si>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</si>
  <si>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</si>
  <si>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</si>
  <si>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</si>
  <si>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</si>
  <si>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</si>
  <si>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</si>
  <si>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</si>
  <si>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</si>
  <si>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</si>
  <si>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</si>
  <si>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</si>
  <si>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</si>
  <si>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C0045</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</si>
  <si>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</si>
  <si>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</si>
  <si>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</si>
  <si>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</si>
  <si>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</si>
  <si>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</si>
  <si>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</si>
  <si>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</si>
  <si>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</si>
  <si>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</si>
  <si>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</si>
  <si>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</si>
  <si>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</si>
  <si>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</si>
  <si>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</si>
  <si>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</si>
  <si>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</si>
  <si>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</si>
  <si>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</si>
  <si>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</si>
  <si>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</si>
  <si>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</si>
  <si>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</si>
  <si>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</si>
  <si>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</si>
  <si>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</si>
  <si>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</si>
  <si>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</si>
  <si>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</si>
  <si>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</si>
  <si>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</si>
  <si>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</si>
  <si>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</si>
  <si>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</si>
  <si>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</si>
  <si>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</si>
  <si>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</si>
  <si>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</si>
  <si>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</si>
  <si>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</si>
  <si>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</si>
  <si>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</si>
  <si>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</si>
  <si>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</si>
  <si>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</si>
  <si>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</si>
  <si>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</si>
  <si>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</si>
  <si>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</si>
  <si>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</si>
  <si>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</si>
  <si>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</si>
  <si>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</si>
  <si>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</si>
  <si>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C0047</t>
  </si>
  <si>
    <t>ORD101616</t>
  </si>
  <si>
    <t>ORD101617</t>
  </si>
  <si>
    <t>ORD101618</t>
  </si>
  <si>
    <t>ORD101619</t>
  </si>
  <si>
    <t>ORD101620</t>
  </si>
  <si>
    <t>C0361</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</si>
  <si>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</si>
  <si>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</si>
  <si>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</si>
  <si>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</si>
  <si>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</si>
  <si>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</si>
  <si>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</si>
  <si>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</si>
  <si>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</si>
  <si>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</si>
  <si>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</si>
  <si>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</si>
  <si>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</si>
  <si>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</si>
  <si>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</si>
  <si>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</si>
  <si>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</si>
  <si>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</si>
  <si>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</si>
  <si>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</si>
  <si>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</si>
  <si>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</si>
  <si>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</si>
  <si>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</si>
  <si>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</si>
  <si>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</si>
  <si>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</si>
  <si>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</si>
  <si>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</si>
  <si>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</si>
  <si>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</si>
  <si>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</si>
  <si>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</si>
  <si>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</si>
  <si>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</si>
  <si>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</si>
  <si>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</si>
  <si>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</si>
  <si>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</si>
  <si>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</si>
  <si>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</si>
  <si>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</si>
  <si>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</si>
  <si>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</si>
  <si>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</si>
  <si>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</si>
  <si>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</si>
  <si>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</si>
  <si>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</si>
  <si>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</si>
  <si>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</si>
  <si>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</si>
  <si>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</si>
  <si>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</si>
  <si>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</si>
  <si>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</si>
  <si>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</si>
  <si>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</si>
  <si>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</si>
  <si>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</si>
  <si>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</si>
  <si>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</si>
  <si>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</si>
  <si>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</si>
  <si>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</si>
  <si>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</si>
  <si>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</si>
  <si>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</si>
  <si>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</si>
  <si>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</si>
  <si>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</si>
  <si>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C0172</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</si>
  <si>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</si>
  <si>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</si>
  <si>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</si>
  <si>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</si>
  <si>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</si>
  <si>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</si>
  <si>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</si>
  <si>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</si>
  <si>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</si>
  <si>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</si>
  <si>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</si>
  <si>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</si>
  <si>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</si>
  <si>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</si>
  <si>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</si>
  <si>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</si>
  <si>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</si>
  <si>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</si>
  <si>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</si>
  <si>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</si>
  <si>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</si>
  <si>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</si>
  <si>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</si>
  <si>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</si>
  <si>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</si>
  <si>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</si>
  <si>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</si>
  <si>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</si>
  <si>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</si>
  <si>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</si>
  <si>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</si>
  <si>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</si>
  <si>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</si>
  <si>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</si>
  <si>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</si>
  <si>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</si>
  <si>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</si>
  <si>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</si>
  <si>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</si>
  <si>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</si>
  <si>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</si>
  <si>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</si>
  <si>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</si>
  <si>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</si>
  <si>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</si>
  <si>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</si>
  <si>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</si>
  <si>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</si>
  <si>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</si>
  <si>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</si>
  <si>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</si>
  <si>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</si>
  <si>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</si>
  <si>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</si>
  <si>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</si>
  <si>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</si>
  <si>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</si>
  <si>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</si>
  <si>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</si>
  <si>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</si>
  <si>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</si>
  <si>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</si>
  <si>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</si>
  <si>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</si>
  <si>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</si>
  <si>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</si>
  <si>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</si>
  <si>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</si>
  <si>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</si>
  <si>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</si>
  <si>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</si>
  <si>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</si>
  <si>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</si>
  <si>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</si>
  <si>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</si>
  <si>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</si>
  <si>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</si>
  <si>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</si>
  <si>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</si>
  <si>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</si>
  <si>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</si>
  <si>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</si>
  <si>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</si>
  <si>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</si>
  <si>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</si>
  <si>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</si>
  <si>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</si>
  <si>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</si>
  <si>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</si>
  <si>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</si>
  <si>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</si>
  <si>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</si>
  <si>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</si>
  <si>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</si>
  <si>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</si>
  <si>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</si>
  <si>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</si>
  <si>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</si>
  <si>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</si>
  <si>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</si>
  <si>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</si>
  <si>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</si>
  <si>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</si>
  <si>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</si>
  <si>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</si>
  <si>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</si>
  <si>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</si>
  <si>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</si>
  <si>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</si>
  <si>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</si>
  <si>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</si>
  <si>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</si>
  <si>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</si>
  <si>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</si>
  <si>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</si>
  <si>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</si>
  <si>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</si>
  <si>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</si>
  <si>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</si>
  <si>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</si>
  <si>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</si>
  <si>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</si>
  <si>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</si>
  <si>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</si>
  <si>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</si>
  <si>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</si>
  <si>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</si>
  <si>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</si>
  <si>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</si>
  <si>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</si>
  <si>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</si>
  <si>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</si>
  <si>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</si>
  <si>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</si>
  <si>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</si>
  <si>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</si>
  <si>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</si>
  <si>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</si>
  <si>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</si>
  <si>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</si>
  <si>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</si>
  <si>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</si>
  <si>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</si>
  <si>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</si>
  <si>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</si>
  <si>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</si>
  <si>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</si>
  <si>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</si>
  <si>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</si>
  <si>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</si>
  <si>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</si>
  <si>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</si>
  <si>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</si>
  <si>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</si>
  <si>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</si>
  <si>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</si>
  <si>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</si>
  <si>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</si>
  <si>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</si>
  <si>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</si>
  <si>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</si>
  <si>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</si>
  <si>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</si>
  <si>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</si>
  <si>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</si>
  <si>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</si>
  <si>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</si>
  <si>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</si>
  <si>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</si>
  <si>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</si>
  <si>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</si>
  <si>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</si>
  <si>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</si>
  <si>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</si>
  <si>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</si>
  <si>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</si>
  <si>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</si>
  <si>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</si>
  <si>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</si>
  <si>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</si>
  <si>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</si>
  <si>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</si>
  <si>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</si>
  <si>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</si>
  <si>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</si>
  <si>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</si>
  <si>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</si>
  <si>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</si>
  <si>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</si>
  <si>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</si>
  <si>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</si>
  <si>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</si>
  <si>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</si>
  <si>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</si>
  <si>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</si>
  <si>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</si>
  <si>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</si>
  <si>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</si>
  <si>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</si>
  <si>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</si>
  <si>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</si>
  <si>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</si>
  <si>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</si>
  <si>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</si>
  <si>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</si>
  <si>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</si>
  <si>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</si>
  <si>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</si>
  <si>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</si>
  <si>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</si>
  <si>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</si>
  <si>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</si>
  <si>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</si>
  <si>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</si>
  <si>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</si>
  <si>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</si>
  <si>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</si>
  <si>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</si>
  <si>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</si>
  <si>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</si>
  <si>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</si>
  <si>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</si>
  <si>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</si>
  <si>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</si>
  <si>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</si>
  <si>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</si>
  <si>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</si>
  <si>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</si>
  <si>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</si>
  <si>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</si>
  <si>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</si>
  <si>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</si>
  <si>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</si>
  <si>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</si>
  <si>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</si>
  <si>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</si>
  <si>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</si>
  <si>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</si>
  <si>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</si>
  <si>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</si>
  <si>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</si>
  <si>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</si>
  <si>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</si>
  <si>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</si>
  <si>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</si>
  <si>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</si>
  <si>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</si>
  <si>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</si>
  <si>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</si>
  <si>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</si>
  <si>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</si>
  <si>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</si>
  <si>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</si>
  <si>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</si>
  <si>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</si>
  <si>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</si>
  <si>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</si>
  <si>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</si>
  <si>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</si>
  <si>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</si>
  <si>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</si>
  <si>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</si>
  <si>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</si>
  <si>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</si>
  <si>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</si>
  <si>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</si>
  <si>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</si>
  <si>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</si>
  <si>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</si>
  <si>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</si>
  <si>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</si>
  <si>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</si>
  <si>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</si>
  <si>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</si>
  <si>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</si>
  <si>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</si>
  <si>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</si>
  <si>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</si>
  <si>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</si>
  <si>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</si>
  <si>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</si>
  <si>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</si>
  <si>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</si>
  <si>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</si>
  <si>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</si>
  <si>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</si>
  <si>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</si>
  <si>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</si>
  <si>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</si>
  <si>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</si>
  <si>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</si>
  <si>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</si>
  <si>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</si>
  <si>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</si>
  <si>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</si>
  <si>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</si>
  <si>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</si>
  <si>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</si>
  <si>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</si>
  <si>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</si>
  <si>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</si>
  <si>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</si>
  <si>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</si>
  <si>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</si>
  <si>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</si>
  <si>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</si>
  <si>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</si>
  <si>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</si>
  <si>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</si>
  <si>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</si>
  <si>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</si>
  <si>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</si>
  <si>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</si>
  <si>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</si>
  <si>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</si>
  <si>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</si>
  <si>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C0152</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</si>
  <si>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</si>
  <si>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</si>
  <si>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</si>
  <si>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</si>
  <si>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</si>
  <si>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</si>
  <si>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</si>
  <si>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</si>
  <si>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</si>
  <si>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</si>
  <si>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</si>
  <si>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</si>
  <si>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</si>
  <si>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</si>
  <si>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</si>
  <si>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</si>
  <si>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</si>
  <si>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</si>
  <si>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</si>
  <si>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</si>
  <si>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</si>
  <si>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</si>
  <si>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</si>
  <si>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</si>
  <si>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</si>
  <si>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</si>
  <si>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</si>
  <si>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</si>
  <si>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</si>
  <si>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</si>
  <si>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</si>
  <si>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</si>
  <si>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</si>
  <si>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</si>
  <si>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</si>
  <si>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</si>
  <si>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</si>
  <si>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</si>
  <si>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</si>
  <si>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</si>
  <si>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</si>
  <si>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</si>
  <si>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</si>
  <si>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</si>
  <si>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</si>
  <si>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</si>
  <si>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</si>
  <si>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</si>
  <si>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</si>
  <si>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</si>
  <si>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</si>
  <si>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</si>
  <si>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</si>
  <si>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</si>
  <si>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</si>
  <si>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</si>
  <si>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</si>
  <si>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</si>
  <si>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</si>
  <si>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</si>
  <si>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</si>
  <si>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</si>
  <si>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</si>
  <si>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C0167</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</si>
  <si>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</si>
  <si>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</si>
  <si>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</si>
  <si>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</si>
  <si>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</si>
  <si>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</si>
  <si>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</si>
  <si>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</si>
  <si>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</si>
  <si>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</si>
  <si>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</si>
  <si>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</si>
  <si>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</si>
  <si>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</si>
  <si>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</si>
  <si>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</si>
  <si>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</si>
  <si>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</si>
  <si>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</si>
  <si>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</si>
  <si>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</si>
  <si>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</si>
  <si>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</si>
  <si>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</si>
  <si>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</si>
  <si>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</si>
  <si>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</si>
  <si>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</si>
  <si>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</si>
  <si>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</si>
  <si>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</si>
  <si>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</si>
  <si>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</si>
  <si>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</si>
  <si>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</si>
  <si>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</si>
  <si>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</si>
  <si>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</si>
  <si>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</si>
  <si>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</si>
  <si>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</si>
  <si>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</si>
  <si>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</si>
  <si>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</si>
  <si>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</si>
  <si>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</si>
  <si>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</si>
  <si>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</si>
  <si>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</si>
  <si>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</si>
  <si>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</si>
  <si>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</si>
  <si>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</si>
  <si>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</si>
  <si>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</si>
  <si>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</si>
  <si>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C0069</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</si>
  <si>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</si>
  <si>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</si>
  <si>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</si>
  <si>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</si>
  <si>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</si>
  <si>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</si>
  <si>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</si>
  <si>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</si>
  <si>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</si>
  <si>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</si>
  <si>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</si>
  <si>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</si>
  <si>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</si>
  <si>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</si>
  <si>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</si>
  <si>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</si>
  <si>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</si>
  <si>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</si>
  <si>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</si>
  <si>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</si>
  <si>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</si>
  <si>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</si>
  <si>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</si>
  <si>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</si>
  <si>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</si>
  <si>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</si>
  <si>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</si>
  <si>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</si>
  <si>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</si>
  <si>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</si>
  <si>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</si>
  <si>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</si>
  <si>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</si>
  <si>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</si>
  <si>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</si>
  <si>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</si>
  <si>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</si>
  <si>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</si>
  <si>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</si>
  <si>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</si>
  <si>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</si>
  <si>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</si>
  <si>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</si>
  <si>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</si>
  <si>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</si>
  <si>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</si>
  <si>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</si>
  <si>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</si>
  <si>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</si>
  <si>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</si>
  <si>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</si>
  <si>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</si>
  <si>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</si>
  <si>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</si>
  <si>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</si>
  <si>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</si>
  <si>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</si>
  <si>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</si>
  <si>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</si>
  <si>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</si>
  <si>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</si>
  <si>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</si>
  <si>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</si>
  <si>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</si>
  <si>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</si>
  <si>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</si>
  <si>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</si>
  <si>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</si>
  <si>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</si>
  <si>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</si>
  <si>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</si>
  <si>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</si>
  <si>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</si>
  <si>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</si>
  <si>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</si>
  <si>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</si>
  <si>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</si>
  <si>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</si>
  <si>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</si>
  <si>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</si>
  <si>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</si>
  <si>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</si>
  <si>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</si>
  <si>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</si>
  <si>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</si>
  <si>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</si>
  <si>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</si>
  <si>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</si>
  <si>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</si>
  <si>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</si>
  <si>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</si>
  <si>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</si>
  <si>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</si>
  <si>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</si>
  <si>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</si>
  <si>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</si>
  <si>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</si>
  <si>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</si>
  <si>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</si>
  <si>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</si>
  <si>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</si>
  <si>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</si>
  <si>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</si>
  <si>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</si>
  <si>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</si>
  <si>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</si>
  <si>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</si>
  <si>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</si>
  <si>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</si>
  <si>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</si>
  <si>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</si>
  <si>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</si>
  <si>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</si>
  <si>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</si>
  <si>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</si>
  <si>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</si>
  <si>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</si>
  <si>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</si>
  <si>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</si>
  <si>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</si>
  <si>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</si>
  <si>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</si>
  <si>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</si>
  <si>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</si>
  <si>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</si>
  <si>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</si>
  <si>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</si>
  <si>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</si>
  <si>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</si>
  <si>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</si>
  <si>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</si>
  <si>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</si>
  <si>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</si>
  <si>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</si>
  <si>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</si>
  <si>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</si>
  <si>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</si>
  <si>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</si>
  <si>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</si>
  <si>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</si>
  <si>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</si>
  <si>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</si>
  <si>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</si>
  <si>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</si>
  <si>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</si>
  <si>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</si>
  <si>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</si>
  <si>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</si>
  <si>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</si>
  <si>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</si>
  <si>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</si>
  <si>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</si>
  <si>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</si>
  <si>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</si>
  <si>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</si>
  <si>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</si>
  <si>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</si>
  <si>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</si>
  <si>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</si>
  <si>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</si>
  <si>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</si>
  <si>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</si>
  <si>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</si>
  <si>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</si>
  <si>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</si>
  <si>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</si>
  <si>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</si>
  <si>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</si>
  <si>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</si>
  <si>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</si>
  <si>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</si>
  <si>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</si>
  <si>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</si>
  <si>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</si>
  <si>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</si>
  <si>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</si>
  <si>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</si>
  <si>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</si>
  <si>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</si>
  <si>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</si>
  <si>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</si>
  <si>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</si>
  <si>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</si>
  <si>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</si>
  <si>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</si>
  <si>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</si>
  <si>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</si>
  <si>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</si>
  <si>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</si>
  <si>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</si>
  <si>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</si>
  <si>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</si>
  <si>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</si>
  <si>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</si>
  <si>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</si>
  <si>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</si>
  <si>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</si>
  <si>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</si>
  <si>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</si>
  <si>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</si>
  <si>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</si>
  <si>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</si>
  <si>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</si>
  <si>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</si>
  <si>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</si>
  <si>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</si>
  <si>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</si>
  <si>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</si>
  <si>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</si>
  <si>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</si>
  <si>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</si>
  <si>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</si>
  <si>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</si>
  <si>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</si>
  <si>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</si>
  <si>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</si>
  <si>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</si>
  <si>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</si>
  <si>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</si>
  <si>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</si>
  <si>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</si>
  <si>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</si>
  <si>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</si>
  <si>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</si>
  <si>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</si>
  <si>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</si>
  <si>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</si>
  <si>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</si>
  <si>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</si>
  <si>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</si>
  <si>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</si>
  <si>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</si>
  <si>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</si>
  <si>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</si>
  <si>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</si>
  <si>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</si>
  <si>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</si>
  <si>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</si>
  <si>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</si>
  <si>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</si>
  <si>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</si>
  <si>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</si>
  <si>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</si>
  <si>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</si>
  <si>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</si>
  <si>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</si>
  <si>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</si>
  <si>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</si>
  <si>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</si>
  <si>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</si>
  <si>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</si>
  <si>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</si>
  <si>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</si>
  <si>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</si>
  <si>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</si>
  <si>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</si>
  <si>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</si>
  <si>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</si>
  <si>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</si>
  <si>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</si>
  <si>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</si>
  <si>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</si>
  <si>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</si>
  <si>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</si>
  <si>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</si>
  <si>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</si>
  <si>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</si>
  <si>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</si>
  <si>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</si>
  <si>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</si>
  <si>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</si>
  <si>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</si>
  <si>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</si>
  <si>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</si>
  <si>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</si>
  <si>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</si>
  <si>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</si>
  <si>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</si>
  <si>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</si>
  <si>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</si>
  <si>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</si>
  <si>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</si>
  <si>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</si>
  <si>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</si>
  <si>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</si>
  <si>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</si>
  <si>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</si>
  <si>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</si>
  <si>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</si>
  <si>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</si>
  <si>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</si>
  <si>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</si>
  <si>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</si>
  <si>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</si>
  <si>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</si>
  <si>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</si>
  <si>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</si>
  <si>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</si>
  <si>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</si>
  <si>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</si>
  <si>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</si>
  <si>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</si>
  <si>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</si>
  <si>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</si>
  <si>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</si>
  <si>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</si>
  <si>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</si>
  <si>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</si>
  <si>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</si>
  <si>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</si>
  <si>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</si>
  <si>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</si>
  <si>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</si>
  <si>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</si>
  <si>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</si>
  <si>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</si>
  <si>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</si>
  <si>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</si>
  <si>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</si>
  <si>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</si>
  <si>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</si>
  <si>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</si>
  <si>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</si>
  <si>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</si>
  <si>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</si>
  <si>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</si>
  <si>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</si>
  <si>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</si>
  <si>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</si>
  <si>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</si>
  <si>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</si>
  <si>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</si>
  <si>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</si>
  <si>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</si>
  <si>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</si>
  <si>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</si>
  <si>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</si>
  <si>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</si>
  <si>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</si>
  <si>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</si>
  <si>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</si>
  <si>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</si>
  <si>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</si>
  <si>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</si>
  <si>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</si>
  <si>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</si>
  <si>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</si>
  <si>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</si>
  <si>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</si>
  <si>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</si>
  <si>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</si>
  <si>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</si>
  <si>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</si>
  <si>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</si>
  <si>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</si>
  <si>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</si>
  <si>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</si>
  <si>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</si>
  <si>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</si>
  <si>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</si>
  <si>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</si>
  <si>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</si>
  <si>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</si>
  <si>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</si>
  <si>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</si>
  <si>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</si>
  <si>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</si>
  <si>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</si>
  <si>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</si>
  <si>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</si>
  <si>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</si>
  <si>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</si>
  <si>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</si>
  <si>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</si>
  <si>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</si>
  <si>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</si>
  <si>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</si>
  <si>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</si>
  <si>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</si>
  <si>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</si>
  <si>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</si>
  <si>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</si>
  <si>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</si>
  <si>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</si>
  <si>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</si>
  <si>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</si>
  <si>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</si>
  <si>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</si>
  <si>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</si>
  <si>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</si>
  <si>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</si>
  <si>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</si>
  <si>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</si>
  <si>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</si>
  <si>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</si>
  <si>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</si>
  <si>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</si>
  <si>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</si>
  <si>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</si>
  <si>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</si>
  <si>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</si>
  <si>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</si>
  <si>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</si>
  <si>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</si>
  <si>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</si>
  <si>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</si>
  <si>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</si>
  <si>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</si>
  <si>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</si>
  <si>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</si>
  <si>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</si>
  <si>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</si>
  <si>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</si>
  <si>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</si>
  <si>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</si>
  <si>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</si>
  <si>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</si>
  <si>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</si>
  <si>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</si>
  <si>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</si>
  <si>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</si>
  <si>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</si>
  <si>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</si>
  <si>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</si>
  <si>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</si>
  <si>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</si>
  <si>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</si>
  <si>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</si>
  <si>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</si>
  <si>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</si>
  <si>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</si>
  <si>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</si>
  <si>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</si>
  <si>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</si>
  <si>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</si>
  <si>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</si>
  <si>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</si>
  <si>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</si>
  <si>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</si>
  <si>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</si>
  <si>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</si>
  <si>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</si>
  <si>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</si>
  <si>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</si>
  <si>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</si>
  <si>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</si>
  <si>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</si>
  <si>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</si>
  <si>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</si>
  <si>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</si>
  <si>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</si>
  <si>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</si>
  <si>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</si>
  <si>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</si>
  <si>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</si>
  <si>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</si>
  <si>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</si>
  <si>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</si>
  <si>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</si>
  <si>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</si>
  <si>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</si>
  <si>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</si>
  <si>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</si>
  <si>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</si>
  <si>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</si>
  <si>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</si>
  <si>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</si>
  <si>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</si>
  <si>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</si>
  <si>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</si>
  <si>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</si>
  <si>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</si>
  <si>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</si>
  <si>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</si>
  <si>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</si>
  <si>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</si>
  <si>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</si>
  <si>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</si>
  <si>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</si>
  <si>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</si>
  <si>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</si>
  <si>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</si>
  <si>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</si>
  <si>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</si>
  <si>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</si>
  <si>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</si>
  <si>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</si>
  <si>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</si>
  <si>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</si>
  <si>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</si>
  <si>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</si>
  <si>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</si>
  <si>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</si>
  <si>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</si>
  <si>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</si>
  <si>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</si>
  <si>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</si>
  <si>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</si>
  <si>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</si>
  <si>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</si>
  <si>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</si>
  <si>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</si>
  <si>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</si>
  <si>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</si>
  <si>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</si>
  <si>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</si>
  <si>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</si>
  <si>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</si>
  <si>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</si>
  <si>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</si>
  <si>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</si>
  <si>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</si>
  <si>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</si>
  <si>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</si>
  <si>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</si>
  <si>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</si>
  <si>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</si>
  <si>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</si>
  <si>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</si>
  <si>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</si>
  <si>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</si>
  <si>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</si>
  <si>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</si>
  <si>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</si>
  <si>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</si>
  <si>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</si>
  <si>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</si>
  <si>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</si>
  <si>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</si>
  <si>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</si>
  <si>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</si>
  <si>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</si>
  <si>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</si>
  <si>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</si>
  <si>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</si>
  <si>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</si>
  <si>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</si>
  <si>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</si>
  <si>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</si>
  <si>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</si>
  <si>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</si>
  <si>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</si>
  <si>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</si>
  <si>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</si>
  <si>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</si>
  <si>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</si>
  <si>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</si>
  <si>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</si>
  <si>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</si>
  <si>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</si>
  <si>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</si>
  <si>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</si>
  <si>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</si>
  <si>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</si>
  <si>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</si>
  <si>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</si>
  <si>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</si>
  <si>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</si>
  <si>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</si>
  <si>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</si>
  <si>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</si>
  <si>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</si>
  <si>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</si>
  <si>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</si>
  <si>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</si>
  <si>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</si>
  <si>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</si>
  <si>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</si>
  <si>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</si>
  <si>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</si>
  <si>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</si>
  <si>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</si>
  <si>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</si>
  <si>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</si>
  <si>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</si>
  <si>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</si>
  <si>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</si>
  <si>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</si>
  <si>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</si>
  <si>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</si>
  <si>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</si>
  <si>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</si>
  <si>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</si>
  <si>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</si>
  <si>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</si>
  <si>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</si>
  <si>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</si>
  <si>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</si>
  <si>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</si>
  <si>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</si>
  <si>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</si>
  <si>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</si>
  <si>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</si>
  <si>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</si>
  <si>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</si>
  <si>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</si>
  <si>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</si>
  <si>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</si>
  <si>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</si>
  <si>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</si>
  <si>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</si>
  <si>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</si>
  <si>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</si>
  <si>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</si>
  <si>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</si>
  <si>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</si>
  <si>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</si>
  <si>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</si>
  <si>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</si>
  <si>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</si>
  <si>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</si>
  <si>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</si>
  <si>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</si>
  <si>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</si>
  <si>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</si>
  <si>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</si>
  <si>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</si>
  <si>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</si>
  <si>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</si>
  <si>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</si>
  <si>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</si>
  <si>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</si>
  <si>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</si>
  <si>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</si>
  <si>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</si>
  <si>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</si>
  <si>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</si>
  <si>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</si>
  <si>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</si>
  <si>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</si>
  <si>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</si>
  <si>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</si>
  <si>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</si>
  <si>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</si>
  <si>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</si>
  <si>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</si>
  <si>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</si>
  <si>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</si>
  <si>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</si>
  <si>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</si>
  <si>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</si>
  <si>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</si>
  <si>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</si>
  <si>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</si>
  <si>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</si>
  <si>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</si>
  <si>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</si>
  <si>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</si>
  <si>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</si>
  <si>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</si>
  <si>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</si>
  <si>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</si>
  <si>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</si>
  <si>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</si>
  <si>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</si>
  <si>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</si>
  <si>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</si>
  <si>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</si>
  <si>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</si>
  <si>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</si>
  <si>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</si>
  <si>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</si>
  <si>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</si>
  <si>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</si>
  <si>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</si>
  <si>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</si>
  <si>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</si>
  <si>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</si>
  <si>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</si>
  <si>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</si>
  <si>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</si>
  <si>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</si>
  <si>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</si>
  <si>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</si>
  <si>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</si>
  <si>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</si>
  <si>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</si>
  <si>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</si>
  <si>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</si>
  <si>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</si>
  <si>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</si>
  <si>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</si>
  <si>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</si>
  <si>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</si>
  <si>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</si>
  <si>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</si>
  <si>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</si>
  <si>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</si>
  <si>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</si>
  <si>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</si>
  <si>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</si>
  <si>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</si>
  <si>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</si>
  <si>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</si>
  <si>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</si>
  <si>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</si>
  <si>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</si>
  <si>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</si>
  <si>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</si>
  <si>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</si>
  <si>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</si>
  <si>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</si>
  <si>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</si>
  <si>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</si>
  <si>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</si>
  <si>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</si>
  <si>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</si>
  <si>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</si>
  <si>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</si>
  <si>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</si>
  <si>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</si>
  <si>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</si>
  <si>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</si>
  <si>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</si>
  <si>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</si>
  <si>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</si>
  <si>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</si>
  <si>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</si>
  <si>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</si>
  <si>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</si>
  <si>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</si>
  <si>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</si>
  <si>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</si>
  <si>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</si>
  <si>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</si>
  <si>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</si>
  <si>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</si>
  <si>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C0289</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</si>
  <si>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</si>
  <si>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</si>
  <si>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</si>
  <si>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</si>
  <si>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</si>
  <si>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</si>
  <si>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</si>
  <si>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</si>
  <si>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</si>
  <si>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</si>
  <si>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</si>
  <si>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</si>
  <si>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</si>
  <si>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</si>
  <si>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</si>
  <si>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</si>
  <si>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</si>
  <si>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</si>
  <si>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</si>
  <si>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</si>
  <si>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</si>
  <si>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</si>
  <si>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</si>
  <si>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</si>
  <si>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</si>
  <si>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</si>
  <si>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</si>
  <si>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</si>
  <si>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</si>
  <si>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</si>
  <si>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</si>
  <si>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</si>
  <si>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</si>
  <si>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</si>
  <si>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</si>
  <si>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</si>
  <si>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</si>
  <si>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</si>
  <si>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</si>
  <si>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</si>
  <si>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</si>
  <si>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</si>
  <si>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</si>
  <si>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</si>
  <si>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</si>
  <si>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</si>
  <si>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</si>
  <si>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</si>
  <si>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</si>
  <si>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</si>
  <si>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</si>
  <si>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</si>
  <si>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</si>
  <si>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</si>
  <si>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</si>
  <si>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</si>
  <si>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</si>
  <si>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</si>
  <si>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</si>
  <si>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</si>
  <si>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</si>
  <si>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</si>
  <si>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</si>
  <si>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</si>
  <si>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</si>
  <si>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</si>
  <si>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</si>
  <si>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</si>
  <si>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</si>
  <si>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</si>
  <si>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</si>
  <si>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</si>
  <si>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</si>
  <si>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</si>
  <si>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</si>
  <si>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</si>
  <si>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</si>
  <si>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</si>
  <si>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</si>
  <si>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</si>
  <si>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</si>
  <si>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</si>
  <si>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</si>
  <si>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</si>
  <si>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</si>
  <si>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</si>
  <si>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</si>
  <si>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</si>
  <si>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</si>
  <si>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</si>
  <si>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</si>
  <si>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</si>
  <si>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</si>
  <si>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</si>
  <si>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</si>
  <si>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</si>
  <si>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</si>
  <si>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</si>
  <si>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</si>
  <si>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</si>
  <si>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</si>
  <si>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</si>
  <si>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</si>
  <si>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</si>
  <si>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</si>
  <si>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</si>
  <si>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</si>
  <si>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</si>
  <si>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</si>
  <si>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</si>
  <si>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</si>
  <si>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</si>
  <si>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</si>
  <si>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</si>
  <si>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</si>
  <si>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</si>
  <si>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</si>
  <si>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</si>
  <si>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</si>
  <si>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</si>
  <si>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</si>
  <si>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</si>
  <si>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</si>
  <si>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</si>
  <si>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</si>
  <si>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</si>
  <si>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</si>
  <si>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</si>
  <si>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</si>
  <si>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</si>
  <si>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</si>
  <si>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</si>
  <si>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</si>
  <si>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</si>
  <si>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</si>
  <si>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</si>
  <si>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</si>
  <si>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</si>
  <si>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</si>
  <si>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</si>
  <si>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</si>
  <si>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</si>
  <si>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</si>
  <si>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</si>
  <si>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</si>
  <si>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</si>
  <si>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</si>
  <si>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</si>
  <si>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</si>
  <si>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</si>
  <si>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</si>
  <si>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</si>
  <si>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</si>
  <si>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</si>
  <si>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</si>
  <si>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</si>
  <si>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</si>
  <si>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</si>
  <si>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</si>
  <si>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</si>
  <si>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</si>
  <si>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C0319</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</si>
  <si>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</si>
  <si>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</si>
  <si>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</si>
  <si>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</si>
  <si>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</si>
  <si>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</si>
  <si>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</si>
  <si>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</si>
  <si>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</si>
  <si>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</si>
  <si>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</si>
  <si>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</si>
  <si>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</si>
  <si>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</si>
  <si>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</si>
  <si>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</si>
  <si>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</si>
  <si>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</si>
  <si>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</si>
  <si>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</si>
  <si>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</si>
  <si>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</si>
  <si>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</si>
  <si>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</si>
  <si>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</si>
  <si>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</si>
  <si>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</si>
  <si>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</si>
  <si>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</si>
  <si>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</si>
  <si>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</si>
  <si>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</si>
  <si>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</si>
  <si>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</si>
  <si>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</si>
  <si>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</si>
  <si>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</si>
  <si>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</si>
  <si>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</si>
  <si>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</si>
  <si>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</si>
  <si>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</si>
  <si>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</si>
  <si>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</si>
  <si>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</si>
  <si>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</si>
  <si>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</si>
  <si>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</si>
  <si>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</si>
  <si>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</si>
  <si>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</si>
  <si>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</si>
  <si>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</si>
  <si>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</si>
  <si>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</si>
  <si>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</si>
  <si>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</si>
  <si>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</si>
  <si>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</si>
  <si>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</si>
  <si>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</si>
  <si>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</si>
  <si>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</si>
  <si>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</si>
  <si>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</si>
  <si>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</si>
  <si>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</si>
  <si>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</si>
  <si>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</si>
  <si>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</si>
  <si>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</si>
  <si>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</si>
  <si>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</si>
  <si>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</si>
  <si>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</si>
  <si>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</si>
  <si>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</si>
  <si>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</si>
  <si>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</si>
  <si>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</si>
  <si>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</si>
  <si>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</si>
  <si>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</si>
  <si>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</si>
  <si>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</si>
  <si>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</si>
  <si>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</si>
  <si>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</si>
  <si>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</si>
  <si>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</si>
  <si>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</si>
  <si>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</si>
  <si>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</si>
  <si>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</si>
  <si>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</si>
  <si>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</si>
  <si>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</si>
  <si>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</si>
  <si>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</si>
  <si>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</si>
  <si>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</si>
  <si>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</si>
  <si>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</si>
  <si>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</si>
  <si>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</si>
  <si>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</si>
  <si>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</si>
  <si>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</si>
  <si>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</si>
  <si>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</si>
  <si>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</si>
  <si>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</si>
  <si>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</si>
  <si>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</si>
  <si>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</si>
  <si>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</si>
  <si>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</si>
  <si>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</si>
  <si>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</si>
  <si>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</si>
  <si>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</si>
  <si>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</si>
  <si>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</si>
  <si>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</si>
  <si>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</si>
  <si>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</si>
  <si>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</si>
  <si>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</si>
  <si>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</si>
  <si>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</si>
  <si>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</si>
  <si>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</si>
  <si>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</si>
  <si>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</si>
  <si>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</si>
  <si>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</si>
  <si>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</si>
  <si>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</si>
  <si>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</si>
  <si>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</si>
  <si>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</si>
  <si>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</si>
  <si>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</si>
  <si>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</si>
  <si>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</si>
  <si>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</si>
  <si>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</si>
  <si>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</si>
  <si>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</si>
  <si>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</si>
  <si>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</si>
  <si>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</si>
  <si>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</si>
  <si>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</si>
  <si>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</si>
  <si>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</si>
  <si>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</si>
  <si>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</si>
  <si>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</si>
  <si>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</si>
  <si>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</si>
  <si>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</si>
  <si>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</si>
  <si>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</si>
  <si>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</si>
  <si>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</si>
  <si>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</si>
  <si>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</si>
  <si>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</si>
  <si>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</si>
  <si>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</si>
  <si>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</si>
  <si>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</si>
  <si>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</si>
  <si>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</si>
  <si>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</si>
  <si>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</si>
  <si>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</si>
  <si>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</si>
  <si>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</si>
  <si>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</si>
  <si>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</si>
  <si>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</si>
  <si>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</si>
  <si>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</si>
  <si>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</si>
  <si>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</si>
  <si>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</si>
  <si>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</si>
  <si>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</si>
  <si>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</si>
  <si>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</si>
  <si>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</si>
  <si>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</si>
  <si>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</si>
  <si>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</si>
  <si>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</si>
  <si>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</si>
  <si>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</si>
  <si>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</si>
  <si>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</si>
  <si>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</si>
  <si>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</si>
  <si>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</si>
  <si>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</si>
  <si>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</si>
  <si>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</si>
  <si>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</si>
  <si>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</si>
  <si>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</si>
  <si>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</si>
  <si>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</si>
  <si>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</si>
  <si>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</si>
  <si>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</si>
  <si>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</si>
  <si>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</si>
  <si>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</si>
  <si>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</si>
  <si>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</si>
  <si>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</si>
  <si>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</si>
  <si>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</si>
  <si>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</si>
  <si>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</si>
  <si>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</si>
  <si>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</si>
  <si>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</si>
  <si>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</si>
  <si>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</si>
  <si>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</si>
  <si>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</si>
  <si>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</si>
  <si>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</si>
  <si>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</si>
  <si>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</si>
  <si>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</si>
  <si>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</si>
  <si>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</si>
  <si>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</si>
  <si>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</si>
  <si>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</si>
  <si>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</si>
  <si>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</si>
  <si>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</si>
  <si>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</si>
  <si>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</si>
  <si>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</si>
  <si>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</si>
  <si>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</si>
  <si>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</si>
  <si>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</si>
  <si>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</si>
  <si>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</si>
  <si>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</si>
  <si>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</si>
  <si>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</si>
  <si>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</si>
  <si>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</si>
  <si>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</si>
  <si>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</si>
  <si>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</si>
  <si>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</si>
  <si>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</si>
  <si>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</si>
  <si>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</si>
  <si>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</si>
  <si>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</si>
  <si>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</si>
  <si>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</si>
  <si>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</si>
  <si>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</si>
  <si>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</si>
  <si>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</si>
  <si>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</si>
  <si>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</si>
  <si>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</si>
  <si>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</si>
  <si>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</si>
  <si>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</si>
  <si>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</si>
  <si>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</si>
  <si>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</si>
  <si>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</si>
  <si>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</si>
  <si>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</si>
  <si>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</si>
  <si>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</si>
  <si>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</si>
  <si>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</si>
  <si>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</si>
  <si>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</si>
  <si>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</si>
  <si>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</si>
  <si>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</si>
  <si>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</si>
  <si>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</si>
  <si>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</si>
  <si>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</si>
  <si>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</si>
  <si>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</si>
  <si>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</si>
  <si>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</si>
  <si>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</si>
  <si>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</si>
  <si>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</si>
  <si>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</si>
  <si>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</si>
  <si>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</si>
  <si>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</si>
  <si>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</si>
  <si>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</si>
  <si>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</si>
  <si>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</si>
  <si>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</si>
  <si>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</si>
  <si>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</si>
  <si>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</si>
  <si>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</si>
  <si>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</si>
  <si>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</si>
  <si>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</si>
  <si>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</si>
  <si>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</si>
  <si>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</si>
  <si>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</si>
  <si>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</si>
  <si>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</si>
  <si>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</si>
  <si>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</si>
  <si>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</si>
  <si>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</si>
  <si>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</si>
  <si>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</si>
  <si>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</si>
  <si>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</si>
  <si>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</si>
  <si>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</si>
  <si>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</si>
  <si>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</si>
  <si>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</si>
  <si>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</si>
  <si>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</si>
  <si>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</si>
  <si>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</si>
  <si>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</si>
  <si>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</si>
  <si>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</si>
  <si>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</si>
  <si>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</si>
  <si>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</si>
  <si>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</si>
  <si>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</si>
  <si>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</si>
  <si>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</si>
  <si>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</si>
  <si>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</si>
  <si>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</si>
  <si>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</si>
  <si>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</si>
  <si>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</si>
  <si>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</si>
  <si>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</si>
  <si>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</si>
  <si>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</si>
  <si>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</si>
  <si>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</si>
  <si>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</si>
  <si>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</si>
  <si>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</si>
  <si>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</si>
  <si>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</si>
  <si>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</si>
  <si>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</si>
  <si>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</si>
  <si>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</si>
  <si>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</si>
  <si>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</si>
  <si>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</si>
  <si>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</si>
  <si>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</si>
  <si>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</si>
  <si>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</si>
  <si>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</si>
  <si>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</si>
  <si>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</si>
  <si>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</si>
  <si>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</si>
  <si>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</si>
  <si>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</si>
  <si>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</si>
  <si>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</si>
  <si>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</si>
  <si>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</si>
  <si>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</si>
  <si>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</si>
  <si>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</si>
  <si>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</si>
  <si>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</si>
  <si>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</si>
  <si>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</si>
  <si>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</si>
  <si>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</si>
  <si>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</si>
  <si>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</si>
  <si>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</si>
  <si>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</si>
  <si>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</si>
  <si>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</si>
  <si>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</si>
  <si>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</si>
  <si>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</si>
  <si>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</si>
  <si>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</si>
  <si>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</si>
  <si>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</si>
  <si>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</si>
  <si>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</si>
  <si>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</si>
  <si>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</si>
  <si>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</si>
  <si>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</si>
  <si>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</si>
  <si>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</si>
  <si>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</si>
  <si>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</si>
  <si>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</si>
  <si>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</si>
  <si>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</si>
  <si>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</si>
  <si>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</si>
  <si>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</si>
  <si>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</si>
  <si>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</si>
  <si>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</si>
  <si>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</si>
  <si>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</si>
  <si>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</si>
  <si>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</si>
  <si>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</si>
  <si>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</si>
  <si>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</si>
  <si>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</si>
  <si>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</si>
  <si>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</si>
  <si>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</si>
  <si>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</si>
  <si>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</si>
  <si>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</si>
  <si>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</si>
  <si>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</si>
  <si>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</si>
  <si>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</si>
  <si>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</si>
  <si>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</si>
  <si>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</si>
  <si>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</si>
  <si>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</si>
  <si>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</si>
  <si>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</si>
  <si>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</si>
  <si>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</si>
  <si>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</si>
  <si>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</si>
  <si>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</si>
  <si>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</si>
  <si>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</si>
  <si>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</si>
  <si>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</si>
  <si>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</si>
  <si>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</si>
  <si>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</si>
  <si>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</si>
  <si>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</si>
  <si>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</si>
  <si>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</si>
  <si>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</si>
  <si>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</si>
  <si>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</si>
  <si>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</si>
  <si>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</si>
  <si>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</si>
  <si>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</si>
  <si>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</si>
  <si>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</si>
  <si>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</si>
  <si>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</si>
  <si>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</si>
  <si>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</si>
  <si>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</si>
  <si>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</si>
  <si>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</si>
  <si>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</si>
  <si>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</si>
  <si>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</si>
  <si>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</si>
  <si>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</si>
  <si>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</si>
  <si>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</si>
  <si>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</si>
  <si>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</si>
  <si>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</si>
  <si>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</si>
  <si>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</si>
  <si>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</si>
  <si>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</si>
  <si>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</si>
  <si>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</si>
  <si>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</si>
  <si>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</si>
  <si>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</si>
  <si>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</si>
  <si>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</si>
  <si>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</si>
  <si>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</si>
  <si>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</si>
  <si>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</si>
  <si>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</si>
  <si>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</si>
  <si>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</si>
  <si>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</si>
  <si>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</si>
  <si>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</si>
  <si>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</si>
  <si>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</si>
  <si>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</si>
  <si>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</si>
  <si>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</si>
  <si>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</si>
  <si>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</si>
  <si>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</si>
  <si>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</si>
  <si>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</si>
  <si>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</si>
  <si>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</si>
  <si>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</si>
  <si>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</si>
  <si>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</si>
  <si>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</si>
  <si>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</si>
  <si>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</si>
  <si>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</si>
  <si>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</si>
  <si>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</si>
  <si>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</si>
  <si>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</si>
  <si>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</si>
  <si>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</si>
  <si>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</si>
  <si>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</si>
  <si>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</si>
  <si>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</si>
  <si>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</si>
  <si>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</si>
  <si>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</si>
  <si>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</si>
  <si>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</si>
  <si>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</si>
  <si>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</si>
  <si>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</si>
  <si>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</si>
  <si>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</si>
  <si>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</si>
  <si>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</si>
  <si>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</si>
  <si>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</si>
  <si>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</si>
  <si>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</si>
  <si>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</si>
  <si>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</si>
  <si>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</si>
  <si>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</si>
  <si>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</si>
  <si>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</si>
  <si>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</si>
  <si>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</si>
  <si>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</si>
  <si>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</si>
  <si>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</si>
  <si>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</si>
  <si>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</si>
  <si>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</si>
  <si>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</si>
  <si>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</si>
  <si>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</si>
  <si>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</si>
  <si>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</si>
  <si>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</si>
  <si>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</si>
  <si>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</si>
  <si>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</si>
  <si>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</si>
  <si>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</si>
  <si>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</si>
  <si>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</si>
  <si>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</si>
  <si>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</si>
  <si>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</si>
  <si>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</si>
  <si>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</si>
  <si>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</si>
  <si>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</si>
  <si>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</si>
  <si>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</si>
  <si>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</si>
  <si>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</si>
  <si>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</si>
  <si>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</si>
  <si>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</si>
  <si>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</si>
  <si>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</si>
  <si>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</si>
  <si>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</si>
  <si>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</si>
  <si>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</si>
  <si>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</si>
  <si>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</si>
  <si>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</si>
  <si>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</si>
  <si>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</si>
  <si>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</si>
  <si>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</si>
  <si>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</si>
  <si>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</si>
  <si>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</si>
  <si>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</si>
  <si>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</si>
  <si>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</si>
  <si>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</si>
  <si>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</si>
  <si>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</si>
  <si>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</si>
  <si>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</si>
  <si>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</si>
  <si>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</si>
  <si>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</si>
  <si>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</si>
  <si>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</si>
  <si>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</si>
  <si>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</si>
  <si>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</si>
  <si>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</si>
  <si>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</si>
  <si>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</si>
  <si>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</si>
  <si>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</si>
  <si>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</si>
  <si>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</si>
  <si>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</si>
  <si>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</si>
  <si>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</si>
  <si>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</si>
  <si>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</si>
  <si>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</si>
  <si>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</si>
  <si>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</si>
  <si>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</si>
  <si>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</si>
  <si>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</si>
  <si>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</si>
  <si>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</si>
  <si>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</si>
  <si>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</si>
  <si>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</si>
  <si>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</si>
  <si>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</si>
  <si>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</si>
  <si>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</si>
  <si>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</si>
  <si>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</si>
  <si>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</si>
  <si>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</si>
  <si>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</si>
  <si>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</si>
  <si>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</si>
  <si>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</si>
  <si>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</si>
  <si>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</si>
  <si>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</si>
  <si>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</si>
  <si>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</si>
  <si>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</si>
  <si>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</si>
  <si>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</si>
  <si>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</si>
  <si>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</si>
  <si>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</si>
  <si>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</si>
  <si>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</si>
  <si>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</si>
  <si>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</si>
  <si>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</si>
  <si>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</si>
  <si>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</si>
  <si>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</si>
  <si>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</si>
  <si>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</si>
  <si>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</si>
  <si>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</si>
  <si>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</si>
  <si>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</si>
  <si>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</si>
  <si>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</si>
  <si>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</si>
  <si>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</si>
  <si>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</si>
  <si>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</si>
  <si>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</si>
  <si>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</si>
  <si>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</si>
  <si>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</si>
  <si>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</si>
  <si>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</si>
  <si>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</si>
  <si>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</si>
  <si>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</si>
  <si>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</si>
  <si>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</si>
  <si>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</si>
  <si>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</si>
  <si>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</si>
  <si>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</si>
  <si>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</si>
  <si>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</si>
  <si>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</si>
  <si>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</si>
  <si>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</si>
  <si>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</si>
  <si>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</si>
  <si>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</si>
  <si>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</si>
  <si>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</si>
  <si>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</si>
  <si>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</si>
  <si>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</si>
  <si>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</si>
  <si>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</si>
  <si>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</si>
  <si>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</si>
  <si>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</si>
  <si>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</si>
  <si>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</si>
  <si>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</si>
  <si>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</si>
  <si>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</si>
  <si>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</si>
  <si>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</si>
  <si>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</si>
  <si>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</si>
  <si>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</si>
  <si>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</si>
  <si>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</si>
  <si>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</si>
  <si>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</si>
  <si>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</si>
  <si>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</si>
  <si>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</si>
  <si>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</si>
  <si>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</si>
  <si>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</si>
  <si>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</si>
  <si>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</si>
  <si>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</si>
  <si>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</si>
  <si>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</si>
  <si>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</si>
  <si>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</si>
  <si>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</si>
  <si>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</si>
  <si>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</si>
  <si>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</si>
  <si>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</si>
  <si>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</si>
  <si>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</si>
  <si>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</si>
  <si>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</si>
  <si>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</si>
  <si>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</si>
  <si>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</si>
  <si>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</si>
  <si>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</si>
  <si>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</si>
  <si>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</si>
  <si>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</si>
  <si>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</si>
  <si>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</si>
  <si>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</si>
  <si>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</si>
  <si>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</si>
  <si>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</si>
  <si>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</si>
  <si>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</si>
  <si>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</si>
  <si>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</si>
  <si>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</si>
  <si>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</si>
  <si>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</si>
  <si>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</si>
  <si>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</si>
  <si>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</si>
  <si>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</si>
  <si>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</si>
  <si>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</si>
  <si>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</si>
  <si>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</si>
  <si>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</si>
  <si>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</si>
  <si>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</si>
  <si>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</si>
  <si>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</si>
  <si>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</si>
  <si>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</si>
  <si>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</si>
  <si>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</si>
  <si>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</si>
  <si>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</si>
  <si>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</si>
  <si>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</si>
  <si>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</si>
  <si>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</si>
  <si>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</si>
  <si>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</si>
  <si>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</si>
  <si>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</si>
  <si>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</si>
  <si>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</si>
  <si>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</si>
  <si>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</si>
  <si>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</si>
  <si>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</si>
  <si>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</si>
  <si>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</si>
  <si>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</si>
  <si>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</si>
  <si>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</si>
  <si>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</si>
  <si>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</si>
  <si>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</si>
  <si>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</si>
  <si>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</si>
  <si>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</si>
  <si>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</si>
  <si>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</si>
  <si>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</si>
  <si>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</si>
  <si>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</si>
  <si>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</si>
  <si>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</si>
  <si>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</si>
  <si>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</si>
  <si>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</si>
  <si>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</si>
  <si>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</si>
  <si>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</si>
  <si>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</si>
  <si>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</si>
  <si>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</si>
  <si>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</si>
  <si>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</si>
  <si>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</si>
  <si>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</si>
  <si>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</si>
  <si>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</si>
  <si>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</si>
  <si>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</si>
  <si>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</si>
  <si>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</si>
  <si>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</si>
  <si>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</si>
  <si>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</si>
  <si>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</si>
  <si>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</si>
  <si>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</si>
  <si>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</si>
  <si>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</si>
  <si>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</si>
  <si>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</si>
  <si>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</si>
  <si>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</si>
  <si>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</si>
  <si>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</si>
  <si>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</si>
  <si>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</si>
  <si>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</si>
  <si>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</si>
  <si>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</si>
  <si>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</si>
  <si>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</si>
  <si>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</si>
  <si>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</si>
  <si>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</si>
  <si>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</si>
  <si>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</si>
  <si>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</si>
  <si>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</si>
  <si>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</si>
  <si>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</si>
  <si>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</si>
  <si>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</si>
  <si>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</si>
  <si>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</si>
  <si>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</si>
  <si>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</si>
  <si>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</si>
  <si>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</si>
  <si>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</si>
  <si>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</si>
  <si>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</si>
  <si>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</si>
  <si>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</si>
  <si>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</si>
  <si>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</si>
  <si>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</si>
  <si>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</si>
  <si>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</si>
  <si>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</si>
  <si>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</si>
  <si>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</si>
  <si>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</si>
  <si>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</si>
  <si>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</si>
  <si>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</si>
  <si>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</si>
  <si>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</si>
  <si>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</si>
  <si>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</si>
  <si>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</si>
  <si>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</si>
  <si>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</si>
  <si>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</si>
  <si>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</si>
  <si>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</si>
  <si>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</si>
  <si>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</si>
  <si>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</si>
  <si>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</si>
  <si>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</si>
  <si>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</si>
  <si>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</si>
  <si>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</si>
  <si>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</si>
  <si>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</si>
  <si>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</si>
  <si>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</si>
  <si>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</si>
  <si>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</si>
  <si>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</si>
  <si>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</si>
  <si>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</si>
  <si>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</si>
  <si>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</si>
  <si>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</si>
  <si>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</si>
  <si>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</si>
  <si>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</si>
  <si>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</si>
  <si>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</si>
  <si>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</si>
  <si>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</si>
  <si>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</si>
  <si>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</si>
  <si>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</si>
  <si>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</si>
  <si>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</si>
  <si>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</si>
  <si>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</si>
  <si>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</si>
  <si>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</si>
  <si>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</si>
  <si>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</si>
  <si>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</si>
  <si>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</si>
  <si>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</si>
  <si>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</si>
  <si>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</si>
  <si>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</si>
  <si>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</si>
  <si>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</si>
  <si>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</si>
  <si>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</si>
  <si>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</si>
  <si>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</si>
  <si>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</si>
  <si>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</si>
  <si>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</si>
  <si>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</si>
  <si>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</si>
  <si>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</si>
  <si>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</si>
  <si>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</si>
  <si>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</si>
  <si>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</si>
  <si>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</si>
  <si>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</si>
  <si>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</si>
  <si>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</si>
  <si>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</si>
  <si>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</si>
  <si>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</si>
  <si>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</si>
  <si>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</si>
  <si>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</si>
  <si>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</si>
  <si>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</si>
  <si>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</si>
  <si>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</si>
  <si>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</si>
  <si>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</si>
  <si>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</si>
  <si>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</si>
  <si>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</si>
  <si>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</si>
  <si>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</si>
  <si>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</si>
  <si>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</si>
  <si>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</si>
  <si>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</si>
  <si>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</si>
  <si>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</si>
  <si>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</si>
  <si>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</si>
  <si>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</si>
  <si>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</si>
  <si>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</si>
  <si>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</si>
  <si>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</si>
  <si>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</si>
  <si>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</si>
  <si>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</si>
  <si>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</si>
  <si>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</si>
  <si>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</si>
  <si>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</si>
  <si>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</si>
  <si>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</si>
  <si>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</si>
  <si>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</si>
  <si>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</si>
  <si>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</si>
  <si>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</si>
  <si>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</si>
  <si>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</si>
  <si>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</si>
  <si>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</si>
  <si>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</si>
  <si>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</si>
  <si>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</si>
  <si>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</si>
  <si>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</si>
  <si>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</si>
  <si>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</si>
  <si>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</si>
  <si>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</si>
  <si>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</si>
  <si>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</si>
  <si>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</si>
  <si>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</si>
  <si>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</si>
  <si>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</si>
  <si>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</si>
  <si>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</si>
  <si>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</si>
  <si>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</si>
  <si>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</si>
  <si>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</si>
  <si>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</si>
  <si>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</si>
  <si>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</si>
  <si>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</si>
  <si>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</si>
  <si>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</si>
  <si>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</si>
  <si>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</si>
  <si>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</si>
  <si>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</si>
  <si>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</si>
  <si>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</si>
  <si>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</si>
  <si>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</si>
  <si>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</si>
  <si>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</si>
  <si>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</si>
  <si>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</si>
  <si>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</si>
  <si>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</si>
  <si>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</si>
  <si>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</si>
  <si>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</si>
  <si>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</si>
  <si>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</si>
  <si>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</si>
  <si>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</si>
  <si>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</si>
  <si>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</si>
  <si>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</si>
  <si>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</si>
  <si>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</si>
  <si>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</si>
  <si>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</si>
  <si>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</si>
  <si>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</si>
  <si>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</si>
  <si>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</si>
  <si>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</si>
  <si>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</si>
  <si>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</si>
  <si>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</si>
  <si>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</si>
  <si>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</si>
  <si>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</si>
  <si>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</si>
  <si>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</si>
  <si>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</si>
  <si>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</si>
  <si>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</si>
  <si>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</si>
  <si>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</si>
  <si>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</si>
  <si>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</si>
  <si>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</si>
  <si>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</si>
  <si>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</si>
  <si>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</si>
  <si>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</si>
  <si>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</si>
  <si>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</si>
  <si>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</si>
  <si>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</si>
  <si>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</si>
  <si>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</si>
  <si>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</si>
  <si>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</si>
  <si>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</si>
  <si>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</si>
  <si>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</si>
  <si>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</si>
  <si>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</si>
  <si>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</si>
  <si>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</si>
  <si>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</si>
  <si>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</si>
  <si>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</si>
  <si>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</si>
  <si>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</si>
  <si>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</si>
  <si>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</si>
  <si>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</si>
  <si>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</si>
  <si>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</si>
  <si>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</si>
  <si>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</si>
  <si>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</si>
  <si>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</si>
  <si>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</si>
  <si>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</si>
  <si>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</si>
  <si>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</si>
  <si>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</si>
  <si>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</si>
  <si>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</si>
  <si>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</si>
  <si>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</si>
  <si>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</si>
  <si>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</si>
  <si>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</si>
  <si>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</si>
  <si>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</si>
  <si>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</si>
  <si>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</si>
  <si>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</si>
  <si>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</si>
  <si>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</si>
  <si>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</si>
  <si>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</si>
  <si>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</si>
  <si>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</si>
  <si>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</si>
  <si>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</si>
  <si>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</si>
  <si>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</si>
  <si>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</si>
  <si>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</si>
  <si>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</si>
  <si>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</si>
  <si>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</si>
  <si>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</si>
  <si>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</si>
  <si>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</si>
  <si>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</si>
  <si>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</si>
  <si>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</si>
  <si>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</si>
  <si>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</si>
  <si>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</si>
  <si>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</si>
  <si>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</si>
  <si>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</si>
  <si>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</si>
  <si>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</si>
  <si>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</si>
  <si>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</si>
  <si>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</si>
  <si>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</si>
  <si>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</si>
  <si>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</si>
  <si>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</si>
  <si>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</si>
  <si>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</si>
  <si>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</si>
  <si>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</si>
  <si>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</si>
  <si>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</si>
  <si>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</si>
  <si>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</si>
  <si>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</si>
  <si>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</si>
  <si>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</si>
  <si>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</si>
  <si>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</si>
  <si>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</si>
  <si>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</si>
  <si>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</si>
  <si>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</si>
  <si>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</si>
  <si>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</si>
  <si>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</si>
  <si>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</si>
  <si>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</si>
  <si>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</si>
  <si>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</si>
  <si>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</si>
  <si>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</si>
  <si>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</si>
  <si>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</si>
  <si>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</si>
  <si>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</si>
  <si>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</si>
  <si>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</si>
  <si>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</si>
  <si>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</si>
  <si>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</si>
  <si>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</si>
  <si>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</si>
  <si>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</si>
  <si>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</si>
  <si>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</si>
  <si>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</si>
  <si>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</si>
  <si>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</si>
  <si>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</si>
  <si>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</si>
  <si>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</si>
  <si>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</si>
  <si>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</si>
  <si>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</si>
  <si>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</si>
  <si>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</si>
  <si>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</si>
  <si>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</si>
  <si>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</si>
  <si>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</si>
  <si>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</si>
  <si>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</si>
  <si>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</si>
  <si>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</si>
  <si>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</si>
  <si>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</si>
  <si>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</si>
  <si>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</si>
  <si>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</si>
  <si>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</si>
  <si>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</si>
  <si>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</si>
  <si>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</si>
  <si>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</si>
  <si>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</si>
  <si>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</si>
  <si>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</si>
  <si>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</si>
  <si>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</si>
  <si>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</si>
  <si>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</si>
  <si>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</si>
  <si>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</si>
  <si>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</si>
  <si>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</si>
  <si>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</si>
  <si>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</si>
  <si>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</si>
  <si>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</si>
  <si>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</si>
  <si>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</si>
  <si>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</si>
  <si>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</si>
  <si>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</si>
  <si>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</si>
  <si>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</si>
  <si>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</si>
  <si>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</si>
  <si>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</si>
  <si>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</si>
  <si>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</si>
  <si>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</si>
  <si>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</si>
  <si>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</si>
  <si>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</si>
  <si>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</si>
  <si>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</si>
  <si>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</si>
  <si>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</si>
  <si>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</si>
  <si>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</si>
  <si>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</si>
  <si>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</si>
  <si>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</si>
  <si>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</si>
  <si>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</si>
  <si>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</si>
  <si>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</si>
  <si>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</si>
  <si>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</si>
  <si>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</si>
  <si>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</si>
  <si>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</si>
  <si>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</si>
  <si>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</si>
  <si>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</si>
  <si>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</si>
  <si>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</si>
  <si>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</si>
  <si>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</si>
  <si>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</si>
  <si>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</si>
  <si>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</si>
  <si>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</si>
  <si>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</si>
  <si>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</si>
  <si>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</si>
  <si>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</si>
  <si>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</si>
  <si>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</si>
  <si>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</si>
  <si>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</si>
  <si>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</si>
  <si>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</si>
  <si>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</si>
  <si>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</si>
  <si>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</si>
  <si>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</si>
  <si>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</si>
  <si>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</si>
  <si>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</si>
  <si>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</si>
  <si>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</si>
  <si>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</si>
  <si>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</si>
  <si>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</si>
  <si>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</si>
  <si>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</si>
  <si>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</si>
  <si>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</si>
  <si>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</si>
  <si>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</si>
  <si>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</si>
  <si>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</si>
  <si>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</si>
  <si>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</si>
  <si>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</si>
  <si>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</si>
  <si>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</si>
  <si>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</si>
  <si>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</si>
  <si>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</si>
  <si>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</si>
  <si>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</si>
  <si>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</si>
  <si>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</si>
  <si>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</si>
  <si>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</si>
  <si>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</si>
  <si>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</si>
  <si>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</si>
  <si>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</si>
  <si>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</si>
  <si>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</si>
  <si>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</si>
  <si>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</si>
  <si>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</si>
  <si>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</si>
  <si>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</si>
  <si>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</si>
  <si>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</si>
  <si>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</si>
  <si>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</si>
  <si>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</si>
  <si>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</si>
  <si>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</si>
  <si>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</si>
  <si>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</si>
  <si>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</si>
  <si>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</si>
  <si>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</si>
  <si>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</si>
  <si>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</si>
  <si>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</si>
  <si>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</si>
  <si>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</si>
  <si>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</si>
  <si>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</si>
  <si>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</si>
  <si>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</si>
  <si>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</si>
  <si>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</si>
  <si>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</si>
  <si>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</si>
  <si>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</si>
  <si>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</si>
  <si>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</si>
  <si>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</si>
  <si>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</si>
  <si>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</si>
  <si>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</si>
  <si>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</si>
  <si>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</si>
  <si>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</si>
  <si>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</si>
  <si>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</si>
  <si>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</si>
  <si>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</si>
  <si>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</si>
  <si>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</si>
  <si>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</si>
  <si>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</si>
  <si>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</si>
  <si>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</si>
  <si>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</si>
  <si>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</si>
  <si>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</si>
  <si>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</si>
  <si>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</si>
  <si>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</si>
  <si>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</si>
  <si>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</si>
  <si>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</si>
  <si>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</si>
  <si>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</si>
  <si>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</si>
  <si>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</si>
  <si>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</si>
  <si>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</si>
  <si>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</si>
  <si>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</si>
  <si>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</si>
  <si>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</si>
  <si>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</si>
  <si>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</si>
  <si>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</si>
  <si>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</si>
  <si>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</si>
  <si>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</si>
  <si>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</si>
  <si>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</si>
  <si>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</si>
  <si>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</si>
  <si>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</si>
  <si>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</si>
  <si>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</si>
  <si>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</si>
  <si>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</si>
  <si>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</si>
  <si>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</si>
  <si>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</si>
  <si>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</si>
  <si>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</si>
  <si>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</si>
  <si>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</si>
  <si>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</si>
  <si>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</si>
  <si>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</si>
  <si>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</si>
  <si>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</si>
  <si>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</si>
  <si>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</si>
  <si>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</si>
  <si>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</si>
  <si>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</si>
  <si>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</si>
  <si>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</si>
  <si>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</si>
  <si>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</si>
  <si>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</si>
  <si>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</si>
  <si>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</si>
  <si>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</si>
  <si>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</si>
  <si>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</si>
  <si>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</si>
  <si>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</si>
  <si>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</si>
  <si>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</si>
  <si>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</si>
  <si>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</si>
  <si>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</si>
  <si>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</si>
  <si>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</si>
  <si>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</si>
  <si>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</si>
  <si>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</si>
  <si>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</si>
  <si>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</si>
  <si>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</si>
  <si>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</si>
  <si>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</si>
  <si>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</si>
  <si>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</si>
  <si>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</si>
  <si>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</si>
  <si>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</si>
  <si>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</si>
  <si>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</si>
  <si>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</si>
  <si>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</si>
  <si>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</si>
  <si>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</si>
  <si>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</si>
  <si>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</si>
  <si>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</si>
  <si>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</si>
  <si>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</si>
  <si>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</si>
  <si>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</si>
  <si>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</si>
  <si>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</si>
  <si>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</si>
  <si>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</si>
  <si>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</si>
  <si>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</si>
  <si>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</si>
  <si>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</si>
  <si>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</si>
  <si>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</si>
  <si>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</si>
  <si>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</si>
  <si>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</si>
  <si>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</si>
  <si>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</si>
  <si>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</si>
  <si>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</si>
  <si>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</si>
  <si>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</si>
  <si>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</si>
  <si>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</si>
  <si>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</si>
  <si>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</si>
  <si>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</si>
  <si>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</si>
  <si>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</si>
  <si>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</si>
  <si>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</si>
  <si>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</si>
  <si>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</si>
  <si>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</si>
  <si>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</si>
  <si>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</si>
  <si>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</si>
  <si>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</si>
  <si>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</si>
  <si>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</si>
  <si>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</si>
  <si>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</si>
  <si>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</si>
  <si>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</si>
  <si>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</si>
  <si>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</si>
  <si>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</si>
  <si>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</si>
  <si>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</si>
  <si>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</si>
  <si>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</si>
  <si>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</si>
  <si>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</si>
  <si>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</si>
  <si>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</si>
  <si>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</si>
  <si>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</si>
  <si>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</si>
  <si>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</si>
  <si>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</si>
  <si>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</si>
  <si>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</si>
  <si>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</si>
  <si>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</si>
  <si>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</si>
  <si>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</si>
  <si>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</si>
  <si>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</si>
  <si>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</si>
  <si>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</si>
  <si>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</si>
  <si>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</si>
  <si>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</si>
  <si>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</si>
  <si>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</si>
  <si>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</si>
  <si>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</si>
  <si>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</si>
  <si>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</si>
  <si>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</si>
  <si>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</si>
  <si>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</si>
  <si>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</si>
  <si>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</si>
  <si>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</si>
  <si>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</si>
  <si>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</si>
  <si>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</si>
  <si>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</si>
  <si>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</si>
  <si>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</si>
  <si>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</si>
  <si>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</si>
  <si>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</si>
  <si>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</si>
  <si>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</si>
  <si>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</si>
  <si>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</si>
  <si>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</si>
  <si>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</si>
  <si>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</si>
  <si>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</si>
  <si>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</si>
  <si>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</si>
  <si>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</si>
  <si>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</si>
  <si>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</si>
  <si>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</si>
  <si>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</si>
  <si>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</si>
  <si>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</si>
  <si>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</si>
  <si>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</si>
  <si>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</si>
  <si>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</si>
  <si>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</si>
  <si>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</si>
  <si>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</si>
  <si>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</si>
  <si>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</si>
  <si>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</si>
  <si>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</si>
  <si>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</si>
  <si>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</si>
  <si>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</si>
  <si>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</si>
  <si>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</si>
  <si>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</si>
  <si>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</si>
  <si>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</si>
  <si>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</si>
  <si>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</si>
  <si>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</si>
  <si>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</si>
  <si>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</si>
  <si>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</si>
  <si>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</si>
  <si>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</si>
  <si>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</si>
  <si>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</si>
  <si>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</si>
  <si>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</si>
  <si>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</si>
  <si>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</si>
  <si>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</si>
  <si>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</si>
  <si>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</si>
  <si>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</si>
  <si>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</si>
  <si>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</si>
  <si>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</si>
  <si>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</si>
  <si>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</si>
  <si>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</si>
  <si>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</si>
  <si>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</si>
  <si>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</si>
  <si>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</si>
  <si>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</si>
  <si>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</si>
  <si>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</si>
  <si>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</si>
  <si>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</si>
  <si>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</si>
  <si>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</si>
  <si>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</si>
  <si>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</si>
  <si>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</si>
  <si>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</si>
  <si>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</si>
  <si>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</si>
  <si>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</si>
  <si>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</si>
  <si>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</si>
  <si>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</si>
  <si>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</si>
  <si>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</si>
  <si>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</si>
  <si>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</si>
  <si>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</si>
  <si>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</si>
  <si>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</si>
  <si>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</si>
  <si>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</si>
  <si>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</si>
  <si>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</si>
  <si>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</si>
  <si>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</si>
  <si>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</si>
  <si>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</si>
  <si>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</si>
  <si>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</si>
  <si>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</si>
  <si>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</si>
  <si>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</si>
  <si>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</si>
  <si>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</si>
  <si>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</si>
  <si>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</si>
  <si>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</si>
  <si>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</si>
  <si>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</si>
  <si>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</si>
  <si>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</si>
  <si>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</si>
  <si>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</si>
  <si>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</si>
  <si>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</si>
  <si>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</si>
  <si>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</si>
  <si>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</si>
  <si>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</si>
  <si>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</si>
  <si>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</si>
  <si>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</si>
  <si>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</si>
  <si>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</si>
  <si>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</si>
  <si>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</si>
  <si>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</si>
  <si>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</si>
  <si>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</si>
  <si>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</si>
  <si>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</si>
  <si>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</si>
  <si>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</si>
  <si>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</si>
  <si>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</si>
  <si>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</si>
  <si>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</si>
  <si>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</si>
  <si>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</si>
  <si>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</si>
  <si>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</si>
  <si>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</si>
  <si>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</si>
  <si>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</si>
  <si>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</si>
  <si>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</si>
  <si>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</si>
  <si>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</si>
  <si>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</si>
  <si>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</si>
  <si>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</si>
  <si>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</si>
  <si>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</si>
  <si>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</si>
  <si>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</si>
  <si>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</si>
  <si>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</si>
  <si>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</si>
  <si>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</si>
  <si>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</si>
  <si>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</si>
  <si>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</si>
  <si>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</si>
  <si>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</si>
  <si>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</si>
  <si>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</si>
  <si>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</si>
  <si>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</si>
  <si>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</si>
  <si>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</si>
  <si>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</si>
  <si>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</si>
  <si>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</si>
  <si>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</si>
  <si>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</si>
  <si>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</si>
  <si>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</si>
  <si>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</si>
  <si>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</si>
  <si>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</si>
  <si>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</si>
  <si>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</si>
  <si>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</si>
  <si>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</si>
  <si>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</si>
  <si>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</si>
  <si>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</si>
  <si>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</si>
  <si>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</si>
  <si>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</si>
  <si>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</si>
  <si>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</si>
  <si>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</si>
  <si>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</si>
  <si>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</si>
  <si>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</si>
  <si>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</si>
  <si>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</si>
  <si>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</si>
  <si>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</si>
  <si>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</si>
  <si>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</si>
  <si>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</si>
  <si>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</si>
  <si>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</si>
  <si>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</si>
  <si>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</si>
  <si>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</si>
  <si>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</si>
  <si>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</si>
  <si>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</si>
  <si>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</si>
  <si>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</si>
  <si>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</si>
  <si>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</si>
  <si>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</si>
  <si>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</si>
  <si>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</si>
  <si>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</si>
  <si>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</si>
  <si>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</si>
  <si>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</si>
  <si>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</si>
  <si>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</si>
  <si>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</si>
  <si>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</si>
  <si>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</si>
  <si>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</si>
  <si>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</si>
  <si>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</si>
  <si>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</si>
  <si>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</si>
  <si>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</si>
  <si>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</si>
  <si>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</si>
  <si>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</si>
  <si>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</si>
  <si>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</si>
  <si>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</si>
  <si>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</si>
  <si>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</si>
  <si>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</si>
  <si>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</si>
  <si>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</si>
  <si>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</si>
  <si>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</si>
  <si>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</si>
  <si>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</si>
  <si>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</si>
  <si>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</si>
  <si>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</si>
  <si>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</si>
  <si>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</si>
  <si>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</si>
  <si>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</si>
  <si>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</si>
  <si>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</si>
  <si>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</si>
  <si>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</si>
  <si>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</si>
  <si>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</si>
  <si>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</si>
  <si>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</si>
  <si>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</si>
  <si>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</si>
  <si>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</si>
  <si>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</si>
  <si>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</si>
  <si>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</si>
  <si>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</si>
  <si>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</si>
  <si>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</si>
  <si>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</si>
  <si>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</si>
  <si>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</si>
  <si>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</si>
  <si>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</si>
  <si>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</si>
  <si>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</si>
  <si>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</si>
  <si>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</si>
  <si>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</si>
  <si>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</si>
  <si>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</si>
  <si>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</si>
  <si>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</si>
  <si>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</si>
  <si>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</si>
  <si>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</si>
  <si>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</si>
  <si>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</si>
  <si>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</si>
  <si>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</si>
  <si>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</si>
  <si>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</si>
  <si>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</si>
  <si>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</si>
  <si>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</si>
  <si>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</si>
  <si>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</si>
  <si>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</si>
  <si>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</si>
  <si>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</si>
  <si>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</si>
  <si>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</si>
  <si>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</si>
  <si>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</si>
  <si>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</si>
  <si>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</si>
  <si>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</si>
  <si>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</si>
  <si>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</si>
  <si>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</si>
  <si>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</si>
  <si>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</si>
  <si>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</si>
  <si>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</si>
  <si>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</si>
  <si>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</si>
  <si>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</si>
  <si>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</si>
  <si>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</si>
  <si>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</si>
  <si>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</si>
  <si>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</si>
  <si>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</si>
  <si>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</si>
  <si>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</si>
  <si>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</si>
  <si>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</si>
  <si>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</si>
  <si>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</si>
  <si>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</si>
  <si>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</si>
  <si>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</si>
  <si>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</si>
  <si>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</si>
  <si>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</si>
  <si>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</si>
  <si>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</si>
  <si>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</si>
  <si>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</si>
  <si>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</si>
  <si>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</si>
  <si>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</si>
  <si>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</si>
  <si>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</si>
  <si>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</si>
  <si>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</si>
  <si>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</si>
  <si>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</si>
  <si>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</si>
  <si>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</si>
  <si>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</si>
  <si>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</si>
  <si>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</si>
  <si>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</si>
  <si>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</si>
  <si>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</si>
  <si>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</si>
  <si>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</si>
  <si>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</si>
  <si>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</si>
  <si>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</si>
  <si>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ProductName</t>
  </si>
  <si>
    <t>SubCategory</t>
  </si>
  <si>
    <t>Category</t>
  </si>
  <si>
    <t>ListPrice_EGP</t>
  </si>
  <si>
    <t>UnitCost_EGP</t>
  </si>
  <si>
    <t>Laptop Pro 14</t>
  </si>
  <si>
    <t>Computers</t>
  </si>
  <si>
    <t>Electronics</t>
  </si>
  <si>
    <t>Laptop Basic 15</t>
  </si>
  <si>
    <t>Wireless Mouse</t>
  </si>
  <si>
    <t>Accessories</t>
  </si>
  <si>
    <t>Mechanical Keyboard</t>
  </si>
  <si>
    <t>27-inch Monitor</t>
  </si>
  <si>
    <t>Displays</t>
  </si>
  <si>
    <t>USB-C Hub</t>
  </si>
  <si>
    <t>Office Chair</t>
  </si>
  <si>
    <t>Furniture</t>
  </si>
  <si>
    <t>Office</t>
  </si>
  <si>
    <t>Standing Desk</t>
  </si>
  <si>
    <t>Notebook Pack</t>
  </si>
  <si>
    <t>Stationery</t>
  </si>
  <si>
    <t>Laser Printer</t>
  </si>
  <si>
    <t>Printers</t>
  </si>
  <si>
    <t>Printer Toner</t>
  </si>
  <si>
    <t>Supplies</t>
  </si>
  <si>
    <t>External SSD 1TB</t>
  </si>
  <si>
    <t>Storage</t>
  </si>
  <si>
    <t>Webcam HD</t>
  </si>
  <si>
    <t>Headset Pro</t>
  </si>
  <si>
    <t>Wi-Fi Router</t>
  </si>
  <si>
    <t>Networking</t>
  </si>
  <si>
    <t>Paper A4 Box</t>
  </si>
  <si>
    <t>Filing Cabinet</t>
  </si>
  <si>
    <t>Projector</t>
  </si>
  <si>
    <t>Barcode Scanner</t>
  </si>
  <si>
    <t>POS Equipment</t>
  </si>
  <si>
    <t>UPS 1200VA</t>
  </si>
  <si>
    <t>Power</t>
  </si>
  <si>
    <t>CustomerName</t>
  </si>
  <si>
    <t>City</t>
  </si>
  <si>
    <t>Region</t>
  </si>
  <si>
    <t>Segment</t>
  </si>
  <si>
    <t>SignupDate</t>
  </si>
  <si>
    <t>Nada Hassan</t>
  </si>
  <si>
    <t>Port Said</t>
  </si>
  <si>
    <t>Consumer</t>
  </si>
  <si>
    <t>Youssef Adel</t>
  </si>
  <si>
    <t>Giza</t>
  </si>
  <si>
    <t>Small Business</t>
  </si>
  <si>
    <t>Omar Nabil</t>
  </si>
  <si>
    <t>Mansoura</t>
  </si>
  <si>
    <t>Dakahlia</t>
  </si>
  <si>
    <t>Mostafa Ibrahim</t>
  </si>
  <si>
    <t>Zagazig</t>
  </si>
  <si>
    <t>Sharqia</t>
  </si>
  <si>
    <t>Mostafa Adel</t>
  </si>
  <si>
    <t>Asyut</t>
  </si>
  <si>
    <t>Nour Kamal</t>
  </si>
  <si>
    <t>Fayoum</t>
  </si>
  <si>
    <t>Salma Adel</t>
  </si>
  <si>
    <t>Mostafa Younis</t>
  </si>
  <si>
    <t>Tanta</t>
  </si>
  <si>
    <t>Gharbia</t>
  </si>
  <si>
    <t>Nada Said</t>
  </si>
  <si>
    <t>Karim Fathy</t>
  </si>
  <si>
    <t>Corporate</t>
  </si>
  <si>
    <t>Omar Fathy</t>
  </si>
  <si>
    <t>Alexandria</t>
  </si>
  <si>
    <t>Farah Nabil</t>
  </si>
  <si>
    <t>Shubra El-Kheima</t>
  </si>
  <si>
    <t>Qalyubia</t>
  </si>
  <si>
    <t>Nour Younis</t>
  </si>
  <si>
    <t>Nada Abdelrahman</t>
  </si>
  <si>
    <t>Salma Said</t>
  </si>
  <si>
    <t>Salma Kamal</t>
  </si>
  <si>
    <t>Nour Farouk</t>
  </si>
  <si>
    <t>Nour Samir</t>
  </si>
  <si>
    <t>Cairo</t>
  </si>
  <si>
    <t>Khaled Ali</t>
  </si>
  <si>
    <t>Mahmoud Ibrahim</t>
  </si>
  <si>
    <t>Youssef Mostafa</t>
  </si>
  <si>
    <t>Banha</t>
  </si>
  <si>
    <t>Malak Mostafa</t>
  </si>
  <si>
    <t>Amr Said</t>
  </si>
  <si>
    <t>Tarek Kamal</t>
  </si>
  <si>
    <t>Youssef Farouk</t>
  </si>
  <si>
    <t>Jana Ali</t>
  </si>
  <si>
    <t>Tarek Mostafa</t>
  </si>
  <si>
    <t>Nada Farouk</t>
  </si>
  <si>
    <t>Nada Mostafa</t>
  </si>
  <si>
    <t>Khaled Fathy</t>
  </si>
  <si>
    <t>Hana Samir</t>
  </si>
  <si>
    <t>Youssef Said</t>
  </si>
  <si>
    <t>Ahmed Nabil</t>
  </si>
  <si>
    <t>Farah Rashad</t>
  </si>
  <si>
    <t>Hossam Ali</t>
  </si>
  <si>
    <t>Malak Younis</t>
  </si>
  <si>
    <t>Malak Mahmoud</t>
  </si>
  <si>
    <t>Laila Ibrahim</t>
  </si>
  <si>
    <t>Hana Abdelrahman</t>
  </si>
  <si>
    <t>Mahmoud Hassan</t>
  </si>
  <si>
    <t>Nour Hassan</t>
  </si>
  <si>
    <t>Nour Ali</t>
  </si>
  <si>
    <t>Tarek Ibrahim</t>
  </si>
  <si>
    <t>Hossam Kamal</t>
  </si>
  <si>
    <t>Mostafa Ali</t>
  </si>
  <si>
    <t>Laila Abdelrahman</t>
  </si>
  <si>
    <t>Ismailia</t>
  </si>
  <si>
    <t>Nour Ibrahim</t>
  </si>
  <si>
    <t>Laila Mahmoud</t>
  </si>
  <si>
    <t>Karim Younis</t>
  </si>
  <si>
    <t>Ahmed Ali</t>
  </si>
  <si>
    <t>Dina Ibrahim</t>
  </si>
  <si>
    <t>Amr Hassan</t>
  </si>
  <si>
    <t>Dina Mahmoud</t>
  </si>
  <si>
    <t>Hossam Adel</t>
  </si>
  <si>
    <t>Mariam Hassan</t>
  </si>
  <si>
    <t>Salma Hassan</t>
  </si>
  <si>
    <t>Amr Ali</t>
  </si>
  <si>
    <t>Mariam Nabil</t>
  </si>
  <si>
    <t>Hossam Fathy</t>
  </si>
  <si>
    <t>Karim Said</t>
  </si>
  <si>
    <t>Khaled Mahmoud</t>
  </si>
  <si>
    <t>Farah Mostafa</t>
  </si>
  <si>
    <t>Hana Nabil</t>
  </si>
  <si>
    <t>Hana Rashad</t>
  </si>
  <si>
    <t>Khaled Mostafa</t>
  </si>
  <si>
    <t>Mostafa Farouk</t>
  </si>
  <si>
    <t>Dina Mostafa</t>
  </si>
  <si>
    <t>Khaled Hassan</t>
  </si>
  <si>
    <t>Malak Hassan</t>
  </si>
  <si>
    <t>Farah Ibrahim</t>
  </si>
  <si>
    <t>Farah Younis</t>
  </si>
  <si>
    <t>Jana Adel</t>
  </si>
  <si>
    <t>Salma Younis</t>
  </si>
  <si>
    <t>Nour Mostafa</t>
  </si>
  <si>
    <t>Amr Samir</t>
  </si>
  <si>
    <t>Mostafa Samir</t>
  </si>
  <si>
    <t>Khaled Samir</t>
  </si>
  <si>
    <t>Farah Farouk</t>
  </si>
  <si>
    <t>Salma Nabil</t>
  </si>
  <si>
    <t>Laila Said</t>
  </si>
  <si>
    <t>Jana Fathy</t>
  </si>
  <si>
    <t>Mostafa Mostafa</t>
  </si>
  <si>
    <t>Tarek Rashad</t>
  </si>
  <si>
    <t>Farah Abdelrahman</t>
  </si>
  <si>
    <t>Jana Said</t>
  </si>
  <si>
    <t>Hana Fathy</t>
  </si>
  <si>
    <t>Ahmed Mostafa</t>
  </si>
  <si>
    <t>Jana Farouk</t>
  </si>
  <si>
    <t>Mostafa Fathy</t>
  </si>
  <si>
    <t>Omar Mostafa</t>
  </si>
  <si>
    <t>Mahmoud Ali</t>
  </si>
  <si>
    <t>Mostafa Mahmoud</t>
  </si>
  <si>
    <t>Jana Samir</t>
  </si>
  <si>
    <t>Hossam Ibrahim</t>
  </si>
  <si>
    <t>Amr Ibrahim</t>
  </si>
  <si>
    <t>Nada Younis</t>
  </si>
  <si>
    <t>Karim Hassan</t>
  </si>
  <si>
    <t>Karim Mahmoud</t>
  </si>
  <si>
    <t>Laila Samir</t>
  </si>
  <si>
    <t>Dina Kamal</t>
  </si>
  <si>
    <t>Omar Adel</t>
  </si>
  <si>
    <t>Mahmoud Rashad</t>
  </si>
  <si>
    <t>Nour Abdelrahman</t>
  </si>
  <si>
    <t>Omar Abdelrahman</t>
  </si>
  <si>
    <t>Laila Hassan</t>
  </si>
  <si>
    <t>Amr Kamal</t>
  </si>
  <si>
    <t>Jana Rashad</t>
  </si>
  <si>
    <t>Laila Kamal</t>
  </si>
  <si>
    <t>Salma Samir</t>
  </si>
  <si>
    <t>Omar Farouk</t>
  </si>
  <si>
    <t>Khaled Younis</t>
  </si>
  <si>
    <t>Dina Hassan</t>
  </si>
  <si>
    <t>Ahmed Ibrahim</t>
  </si>
  <si>
    <t>Youssef Ibrahim</t>
  </si>
  <si>
    <t>Salma Mostafa</t>
  </si>
  <si>
    <t>Hossam Farouk</t>
  </si>
  <si>
    <t>Nada Adel</t>
  </si>
  <si>
    <t>Malak Abdelrahman</t>
  </si>
  <si>
    <t>Youssef Abdelrahman</t>
  </si>
  <si>
    <t>Jana Younis</t>
  </si>
  <si>
    <t>Khaled Rashad</t>
  </si>
  <si>
    <t>Nour Adel</t>
  </si>
  <si>
    <t>Dina Farouk</t>
  </si>
  <si>
    <t>Hana Farouk</t>
  </si>
  <si>
    <t>Tarek Said</t>
  </si>
  <si>
    <t>Mahmoud Said</t>
  </si>
  <si>
    <t>Khaled Ibrahim</t>
  </si>
  <si>
    <t>Tarek Nabil</t>
  </si>
  <si>
    <t>Hana Ibrahim</t>
  </si>
  <si>
    <t>Nada Samir</t>
  </si>
  <si>
    <t>Youssef Mahmoud</t>
  </si>
  <si>
    <t>Laila Mostafa</t>
  </si>
  <si>
    <t>Omar Mahmoud</t>
  </si>
  <si>
    <t>Karim Ali</t>
  </si>
  <si>
    <t>Omar Hassan</t>
  </si>
  <si>
    <t>Hossam Rashad</t>
  </si>
  <si>
    <t>Hana Adel</t>
  </si>
  <si>
    <t>Malak Kamal</t>
  </si>
  <si>
    <t>Laila Adel</t>
  </si>
  <si>
    <t>Omar Ibrahim</t>
  </si>
  <si>
    <t>Hossam Hassan</t>
  </si>
  <si>
    <t>Mariam Younis</t>
  </si>
  <si>
    <t>Omar Kamal</t>
  </si>
  <si>
    <t>Mariam Kamal</t>
  </si>
  <si>
    <t>Karim Rashad</t>
  </si>
  <si>
    <t>Nada Kamal</t>
  </si>
  <si>
    <t>Dina Rashad</t>
  </si>
  <si>
    <t>Tarek Adel</t>
  </si>
  <si>
    <t>Dina Samir</t>
  </si>
  <si>
    <t>Farah Said</t>
  </si>
  <si>
    <t>Hossam Abdelrahman</t>
  </si>
  <si>
    <t>Mariam Said</t>
  </si>
  <si>
    <t>Amr Farouk</t>
  </si>
  <si>
    <t>Mariam Mahmoud</t>
  </si>
  <si>
    <t>Ahmed Adel</t>
  </si>
  <si>
    <t>Omar Samir</t>
  </si>
  <si>
    <t>Salma Mahmoud</t>
  </si>
  <si>
    <t>Khaled Farouk</t>
  </si>
  <si>
    <t>Khaled Kamal</t>
  </si>
  <si>
    <t>Dina Ali</t>
  </si>
  <si>
    <t>Hossam Mostafa</t>
  </si>
  <si>
    <t>Nour Nabil</t>
  </si>
  <si>
    <t>Jana Mostafa</t>
  </si>
  <si>
    <t>Nada Rashad</t>
  </si>
  <si>
    <t>Omar Rashad</t>
  </si>
  <si>
    <t>Salma Ibrahim</t>
  </si>
  <si>
    <t>Tarek Fathy</t>
  </si>
  <si>
    <t>Dina Younis</t>
  </si>
  <si>
    <t>Khaled Nabil</t>
  </si>
  <si>
    <t>Malak Said</t>
  </si>
  <si>
    <t>Nada Mahmoud</t>
  </si>
  <si>
    <t>Laila Nabil</t>
  </si>
  <si>
    <t>Mariam Adel</t>
  </si>
  <si>
    <t>Malak Rashad</t>
  </si>
  <si>
    <t>Ahmed Hassan</t>
  </si>
  <si>
    <t>Mostafa Nabil</t>
  </si>
  <si>
    <t>Mahmoud Younis</t>
  </si>
  <si>
    <t>Youssef Hassan</t>
  </si>
  <si>
    <t>Hossam Said</t>
  </si>
  <si>
    <t>Dina Adel</t>
  </si>
  <si>
    <t>Mahmoud Nabil</t>
  </si>
  <si>
    <t>Amr Nabil</t>
  </si>
  <si>
    <t>Jana Abdelrahman</t>
  </si>
  <si>
    <t>Malak Adel</t>
  </si>
  <si>
    <t>Mahmoud Abdelrahman</t>
  </si>
  <si>
    <t>Youssef Fathy</t>
  </si>
  <si>
    <t>Farah Samir</t>
  </si>
  <si>
    <t>Karim Abdelrahman</t>
  </si>
  <si>
    <t>Dina Fathy</t>
  </si>
  <si>
    <t>Hana Ali</t>
  </si>
  <si>
    <t>Amr Fathy</t>
  </si>
  <si>
    <t>Tarek Farouk</t>
  </si>
  <si>
    <t>Jana Mahmoud</t>
  </si>
  <si>
    <t>Mahmoud Mahmoud</t>
  </si>
  <si>
    <t>Hana Younis</t>
  </si>
  <si>
    <t>Tarek Ali</t>
  </si>
  <si>
    <t>Jana Nabil</t>
  </si>
  <si>
    <t>Tarek Mahmoud</t>
  </si>
  <si>
    <t>Karim Kamal</t>
  </si>
  <si>
    <t>Jana Hassan</t>
  </si>
  <si>
    <t>Khaled Adel</t>
  </si>
  <si>
    <t>Youssef Nabil</t>
  </si>
  <si>
    <t>Farah Hassan</t>
  </si>
  <si>
    <t>Youssef Ali</t>
  </si>
  <si>
    <t>Tarek Younis</t>
  </si>
  <si>
    <t>Mariam Farouk</t>
  </si>
  <si>
    <t>Malak Ibrahim</t>
  </si>
  <si>
    <t>Mostafa Said</t>
  </si>
  <si>
    <t>Tarek Abdelrahman</t>
  </si>
  <si>
    <t>Youssef Samir</t>
  </si>
  <si>
    <t>Farah Fathy</t>
  </si>
  <si>
    <t>Ahmed Abdelrahman</t>
  </si>
  <si>
    <t>Youssef Younis</t>
  </si>
  <si>
    <t>Ahmed Rashad</t>
  </si>
  <si>
    <t>Mariam Ibrahim</t>
  </si>
  <si>
    <t>Malak Fathy</t>
  </si>
  <si>
    <t>Hana Said</t>
  </si>
  <si>
    <t>Nada Ali</t>
  </si>
  <si>
    <t>Karim Nabil</t>
  </si>
  <si>
    <t>Farah Kamal</t>
  </si>
  <si>
    <t>Project Step</t>
  </si>
  <si>
    <t>What you will do</t>
  </si>
  <si>
    <t>1. Understand the business problem</t>
  </si>
  <si>
    <t>Act as a Data Analyst for a fictional Egyptian office/electronics retailer.</t>
  </si>
  <si>
    <t>2. Inspect the source data</t>
  </si>
  <si>
    <t>Review Sales_Raw, Products, and Customers; check row counts, data types, duplicates, and category values.</t>
  </si>
  <si>
    <t>3. Clean and prepare data</t>
  </si>
  <si>
    <t>Create a separate cleaned table; do not overwrite the raw source. Investigate invalid values and duplicates.</t>
  </si>
  <si>
    <t>4. Create calculated columns</t>
  </si>
  <si>
    <t>Add Gross Sales, Discount Amount, Net Sales, Total Cost, Profit, and Profit Margin.</t>
  </si>
  <si>
    <t>5. Analyze with PivotTables</t>
  </si>
  <si>
    <t>Answer business questions about monthly performance, products, cities/regions, customer segments, and order status.</t>
  </si>
  <si>
    <t>6. Build a dashboard</t>
  </si>
  <si>
    <t>Create KPI cards and charts with clear titles and consistent formatting.</t>
  </si>
  <si>
    <t>7. Write business insights</t>
  </si>
  <si>
    <t>Summarize the main findings and recommend practical actions.</t>
  </si>
  <si>
    <t>8. Document the project for GitHub</t>
  </si>
  <si>
    <t>Save screenshots and a README describing the problem, tools, methods, findings, and recommendations.</t>
  </si>
  <si>
    <t>اجمالي المبيعات المكتملة</t>
  </si>
  <si>
    <t>عدد طلبات البيع المكتملة</t>
  </si>
  <si>
    <t>متوسط قيمة الطلب المكتملة</t>
  </si>
  <si>
    <t>اجمالي قيمة كل العمليات</t>
  </si>
  <si>
    <t>قيمة الطلبات الملغية</t>
  </si>
  <si>
    <t>قيمة الطلبات المرتجعة</t>
  </si>
  <si>
    <t>عدد الطلبات الملغية</t>
  </si>
  <si>
    <t>عدد الطلبات المرتجعة</t>
  </si>
  <si>
    <t>نسبة الطلبات المكتملة</t>
  </si>
  <si>
    <t>نسبة الطلبات الملغاة</t>
  </si>
  <si>
    <t>نسية الطلبات المرتجعة</t>
  </si>
  <si>
    <t>OrderMonth</t>
  </si>
  <si>
    <t>Row Labels</t>
  </si>
  <si>
    <t>Grand Total</t>
  </si>
  <si>
    <t>NetSales_egp</t>
  </si>
  <si>
    <t>city</t>
  </si>
  <si>
    <t>Sum of NetSales_egp</t>
  </si>
  <si>
    <t>Product name</t>
  </si>
  <si>
    <t>Sub Category</t>
  </si>
  <si>
    <t>UnitCost_egp</t>
  </si>
  <si>
    <t>TotalCost_EGP</t>
  </si>
  <si>
    <t>GrossProfit_egp</t>
  </si>
  <si>
    <t>Sum of GrossProfit_egp</t>
  </si>
  <si>
    <t>average ship days</t>
  </si>
  <si>
    <t>average ship days completed</t>
  </si>
  <si>
    <t>sales performance dashboard</t>
  </si>
  <si>
    <t xml:space="preserve">total net sales </t>
  </si>
  <si>
    <t>completed orders</t>
  </si>
  <si>
    <t>average order value</t>
  </si>
  <si>
    <t>total gross profit</t>
  </si>
  <si>
    <t>SS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</si>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</sst>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mm\ yyyy"/>
    <numFmt numFmtId="165" formatCode="[$-F800]dddd\,\ mmmm\ dd\,\ yyyy"/>
  </numFmts>
  <fonts count="7"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14"/>
      <color theme="1"/>
      <name val="Calibri"/>
      <family val="2"/>
      <scheme val="minor"/>
    </font>
    <font>
      <sz val="12"/>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9">
    <xf numFmtId="0" fontId="0" fillId="0" borderId="0" xfId="0"/>
    <xf numFmtId="0" fontId="1" fillId="2" borderId="1" xfId="0" applyFont="1" applyFill="1" applyBorder="1" applyAlignment="1">
      <alignment vertical="center" wrapText="1"/>
    </xf>
    <xf numFmtId="14" fontId="0" fillId="0" borderId="0" xfId="0" applyNumberFormat="1"/>
    <xf numFmtId="9" fontId="0" fillId="0" borderId="0" xfId="0" applyNumberFormat="1"/>
    <xf numFmtId="4" fontId="0" fillId="0" borderId="0" xfId="0" applyNumberFormat="1"/>
    <xf numFmtId="0" fontId="1" fillId="2" borderId="0" xfId="0" applyFont="1" applyFill="1" applyAlignment="1">
      <alignment vertical="center" wrapText="1"/>
    </xf>
    <xf numFmtId="2" fontId="0" fillId="0" borderId="0" xfId="0" applyNumberFormat="1"/>
    <xf numFmtId="9" fontId="0" fillId="0" borderId="0" xfId="2" applyFont="1"/>
    <xf numFmtId="0" fontId="0" fillId="0" borderId="0" xfId="0" pivotButton="1"/>
    <xf numFmtId="0" fontId="0" fillId="0" borderId="0" xfId="0" applyAlignment="1">
      <alignment horizontal="left"/>
    </xf>
    <xf numFmtId="164" fontId="0" fillId="0" borderId="0" xfId="0" applyNumberFormat="1" applyAlignment="1">
      <alignment horizontal="left"/>
    </xf>
    <xf numFmtId="0" fontId="3" fillId="2" borderId="0" xfId="0" applyFont="1" applyFill="1" applyAlignment="1">
      <alignment vertical="center" wrapText="1"/>
    </xf>
    <xf numFmtId="43" fontId="0" fillId="0" borderId="0" xfId="1" applyFont="1"/>
    <xf numFmtId="43" fontId="4" fillId="0" borderId="1" xfId="1" applyFont="1" applyBorder="1"/>
    <xf numFmtId="0" fontId="5" fillId="0" borderId="1" xfId="0" applyFont="1" applyBorder="1" applyAlignment="1">
      <alignment horizontal="center" vertical="center"/>
    </xf>
    <xf numFmtId="0" fontId="5" fillId="0" borderId="1" xfId="0" applyFont="1" applyBorder="1"/>
    <xf numFmtId="165" fontId="0" fillId="0" borderId="0" xfId="0" applyNumberFormat="1" applyAlignment="1">
      <alignment horizontal="left"/>
    </xf>
    <xf numFmtId="0" fontId="0" fillId="0" borderId="0" xfId="0" applyNumberFormat="1"/>
    <xf numFmtId="0" fontId="6" fillId="0" borderId="0" xfId="0" applyFont="1" applyAlignment="1">
      <alignment horizontal="center" vertical="center"/>
    </xf>
  </cellXfs>
  <cellStyles count="3">
    <cellStyle name="Comma" xfId="1" builtinId="3"/>
    <cellStyle name="Normal" xfId="0" builtinId="0"/>
    <cellStyle name="Percent" xfId="2" builtinId="5"/>
  </cellStyles>
  <dxfs count="97">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mmm\ yyyy"/>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164" formatCode="mmm\ yyyy"/>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13" formatCode="0%"/>
    </dxf>
    <dxf>
      <numFmt numFmtId="19" formatCode="dd/mm/yyyy"/>
    </dxf>
    <dxf>
      <font>
        <b/>
        <i val="0"/>
        <strike val="0"/>
        <condense val="0"/>
        <extend val="0"/>
        <outline val="0"/>
        <shadow val="0"/>
        <u val="none"/>
        <vertAlign val="baseline"/>
        <sz val="11"/>
        <color rgb="FFFFFFFF"/>
        <name val="Calibri"/>
        <family val="2"/>
        <scheme val="none"/>
      </font>
      <fill>
        <patternFill patternType="solid">
          <fgColor indexed="64"/>
          <bgColor rgb="FF1F4E78"/>
        </patternFill>
      </fill>
      <alignment horizontal="general" vertical="center" textRotation="0" wrapText="1" indent="0" justifyLastLine="0" shrinkToFit="0" readingOrder="0"/>
    </dxf>
    <dxf>
      <numFmt numFmtId="2" formatCode="0.00"/>
    </dxf>
    <dxf>
      <numFmt numFmtId="2" formatCode="0.00"/>
    </dxf>
    <dxf>
      <numFmt numFmtId="2" formatCode="0.00"/>
    </dxf>
    <dxf>
      <numFmt numFmtId="164" formatCode="mmm\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[Excel_Sales_Analysis_Portfolio.xlsx]Sheet7!PivotTable7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profit by product</a:t>
            </a:r>
          </a:p>
        </c:rich>
      </c:tx>
      <c:layout>
        <c:manualLayout>
          <c:xMode val="edge"/>
          <c:yMode val="edge"/>
          <c:x val="0.3205277777777778"/>
          <c:y val="0.15536599591717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Sheet7!$A$4:$A$24</c:f>
              <c:strCache>
                <c:ptCount val="20"/>
                <c:pt idx="0">
                  <c:v>Laptop Pro 14</c:v>
                </c:pt>
                <c:pt idx="1">
                  <c:v>Laptop Basic 15</c:v>
                </c:pt>
                <c:pt idx="2">
                  <c:v>27-inch Monitor</c:v>
                </c:pt>
                <c:pt idx="3">
                  <c:v>Office Chair</c:v>
                </c:pt>
                <c:pt idx="4">
                  <c:v>Standing Desk</c:v>
                </c:pt>
                <c:pt idx="5">
                  <c:v>Laser Printer</c:v>
                </c:pt>
                <c:pt idx="6">
                  <c:v>Mechanical Keyboard</c:v>
                </c:pt>
                <c:pt idx="7">
                  <c:v>Projector</c:v>
                </c:pt>
                <c:pt idx="8">
                  <c:v>UPS 1200VA</c:v>
                </c:pt>
                <c:pt idx="9">
                  <c:v>Filing Cabinet</c:v>
                </c:pt>
                <c:pt idx="10">
                  <c:v>External SSD 1TB</c:v>
                </c:pt>
                <c:pt idx="11">
                  <c:v>USB-C Hub</c:v>
                </c:pt>
                <c:pt idx="12">
                  <c:v>Printer Toner</c:v>
                </c:pt>
                <c:pt idx="13">
                  <c:v>Headset Pro</c:v>
                </c:pt>
                <c:pt idx="14">
                  <c:v>Webcam HD</c:v>
                </c:pt>
                <c:pt idx="15">
                  <c:v>Wi-Fi Router</c:v>
                </c:pt>
                <c:pt idx="16">
                  <c:v>Wireless Mouse</c:v>
                </c:pt>
                <c:pt idx="17">
                  <c:v>Barcode Scanner</c:v>
                </c:pt>
                <c:pt idx="18">
                  <c:v>Paper A4 Box</c:v>
                </c:pt>
                <c:pt idx="19">
                  <c:v>Notebook Pack</c:v>
                </c:pt>
              </c:strCache>
            </c:strRef>
          </c:cat>
          <c:val>
            <c:numRef>
              <c:f>Sheet7!$B$4:$B$24</c:f>
              <c:numCache>
                <c:formatCode>0.00</c:formatCode>
                <c:ptCount val="20"/>
                <c:pt idx="0">
                  <c:v>4386051.8999999985</c:v>
                </c:pt>
                <c:pt idx="1">
                  <c:v>2473254.6999999997</c:v>
                </c:pt>
                <c:pt idx="2">
                  <c:v>1390835.9200000006</c:v>
                </c:pt>
                <c:pt idx="3">
                  <c:v>822516.24</c:v>
                </c:pt>
                <c:pt idx="4">
                  <c:v>749178.23999999987</c:v>
                </c:pt>
                <c:pt idx="5">
                  <c:v>542866.1</c:v>
                </c:pt>
                <c:pt idx="6">
                  <c:v>503186.25999999995</c:v>
                </c:pt>
                <c:pt idx="7">
                  <c:v>493542.55999999994</c:v>
                </c:pt>
                <c:pt idx="8">
                  <c:v>490803.22000000009</c:v>
                </c:pt>
                <c:pt idx="9">
                  <c:v>448671.49000000011</c:v>
                </c:pt>
                <c:pt idx="10">
                  <c:v>416071.24000000005</c:v>
                </c:pt>
                <c:pt idx="11">
                  <c:v>346128.625</c:v>
                </c:pt>
                <c:pt idx="12">
                  <c:v>342186.49000000022</c:v>
                </c:pt>
                <c:pt idx="13">
                  <c:v>338175.50000000006</c:v>
                </c:pt>
                <c:pt idx="14">
                  <c:v>329104.27500000002</c:v>
                </c:pt>
                <c:pt idx="15">
                  <c:v>300545.52500000002</c:v>
                </c:pt>
                <c:pt idx="16">
                  <c:v>236180.58000000022</c:v>
                </c:pt>
                <c:pt idx="17">
                  <c:v>204641.35500000001</c:v>
                </c:pt>
                <c:pt idx="18">
                  <c:v>157541.82800000027</c:v>
                </c:pt>
                <c:pt idx="19">
                  <c:v>145040.52599999987</c:v>
                </c:pt>
              </c:numCache>
            </c:numRef>
          </c:val>
          <c:extLst>
            <c:ext xmlns:c16="http://schemas.microsoft.com/office/drawing/2014/chart" uri="{C3380CC4-5D6E-409C-BE32-E72D297353CC}">
              <c16:uniqueId val="{00000000-7DB3-485A-8BBE-D2598D943FE8}"/>
            </c:ext>
          </c:extLst>
        </c:ser>
        <c:dLbls>
          <c:showLegendKey val="0"/>
          <c:showVal val="0"/>
          <c:showCatName val="0"/>
          <c:showSerName val="0"/>
          <c:showPercent val="0"/>
          <c:showBubbleSize val="0"/>
        </c:dLbls>
        <c:gapWidth val="219"/>
        <c:overlap val="-27"/>
        <c:axId val="1066259120"/>
        <c:axId val="1066260080"/>
      </c:barChart>
      <c:catAx>
        <c:axId val="10662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60080"/>
        <c:crosses val="autoZero"/>
        <c:auto val="1"/>
        <c:lblAlgn val="ctr"/>
        <c:lblOffset val="100"/>
        <c:noMultiLvlLbl val="0"/>
      </c:catAx>
      <c:valAx>
        <c:axId val="1066260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5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[Excel_Sales_Analysis_Portfolio.xlsx]تليل المبيعات الشهرية!PivotTable2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'تليل المبيعات الشهرية'!$B$3</c:f>
              <c:strCache>
                <c:ptCount val="1"/>
                <c:pt idx="0">
                  <c:v>Total</c:v>
                </c:pt>
              </c:strCache>
            </c:strRef>
          </c:tx>
          <c:spPr>
            <a:ln w="28575" cap="rnd">
              <a:solidFill>
                <a:schemeClr val="accent1"/>
              </a:solidFill>
              <a:round/>
            </a:ln>
            <a:effectLst/>
          </c:spPr>
          <c:marker>
            <c:symbol val="none"/>
          </c:marker>
          <c:cat>
            <c:strRef>
              <c:f>'تليل المبيعات الشهرية'!$A$4:$A$40</c:f>
              <c:strCache>
                <c:ptCount val="36"/>
                <c:pt idx="0">
                  <c:v>01 يناير, 2023</c:v>
                </c:pt>
                <c:pt idx="1">
                  <c:v>01 فبراير, 2023</c:v>
                </c:pt>
                <c:pt idx="2">
                  <c:v>01 مارس, 2023</c:v>
                </c:pt>
                <c:pt idx="3">
                  <c:v>01 أبريل, 2023</c:v>
                </c:pt>
                <c:pt idx="4">
                  <c:v>01 مايو, 2023</c:v>
                </c:pt>
                <c:pt idx="5">
                  <c:v>01 يونيو, 2023</c:v>
                </c:pt>
                <c:pt idx="6">
                  <c:v>01 يوليو, 2023</c:v>
                </c:pt>
                <c:pt idx="7">
                  <c:v>01 أغسطس, 2023</c:v>
                </c:pt>
                <c:pt idx="8">
                  <c:v>01 سبتمبر, 2023</c:v>
                </c:pt>
                <c:pt idx="9">
                  <c:v>01 أكتوبر, 2023</c:v>
                </c:pt>
                <c:pt idx="10">
                  <c:v>01 نوفمبر, 2023</c:v>
                </c:pt>
                <c:pt idx="11">
                  <c:v>01 ديسمبر, 2023</c:v>
                </c:pt>
                <c:pt idx="12">
                  <c:v>01 يناير, 2024</c:v>
                </c:pt>
                <c:pt idx="13">
                  <c:v>01 فبراير, 2024</c:v>
                </c:pt>
                <c:pt idx="14">
                  <c:v>01 مارس, 2024</c:v>
                </c:pt>
                <c:pt idx="15">
                  <c:v>01 أبريل, 2024</c:v>
                </c:pt>
                <c:pt idx="16">
                  <c:v>01 مايو, 2024</c:v>
                </c:pt>
                <c:pt idx="17">
                  <c:v>01 يونيو, 2024</c:v>
                </c:pt>
                <c:pt idx="18">
                  <c:v>01 يوليو, 2024</c:v>
                </c:pt>
                <c:pt idx="19">
                  <c:v>01 أغسطس, 2024</c:v>
                </c:pt>
                <c:pt idx="20">
                  <c:v>01 سبتمبر, 2024</c:v>
                </c:pt>
                <c:pt idx="21">
                  <c:v>01 أكتوبر, 2024</c:v>
                </c:pt>
                <c:pt idx="22">
                  <c:v>01 نوفمبر, 2024</c:v>
                </c:pt>
                <c:pt idx="23">
                  <c:v>01 ديسمبر, 2024</c:v>
                </c:pt>
                <c:pt idx="24">
                  <c:v>01 يناير, 2025</c:v>
                </c:pt>
                <c:pt idx="25">
                  <c:v>01 فبراير, 2025</c:v>
                </c:pt>
                <c:pt idx="26">
                  <c:v>01 مارس, 2025</c:v>
                </c:pt>
                <c:pt idx="27">
                  <c:v>01 أبريل, 2025</c:v>
                </c:pt>
                <c:pt idx="28">
                  <c:v>01 مايو, 2025</c:v>
                </c:pt>
                <c:pt idx="29">
                  <c:v>01 يونيو, 2025</c:v>
                </c:pt>
                <c:pt idx="30">
                  <c:v>01 يوليو, 2025</c:v>
                </c:pt>
                <c:pt idx="31">
                  <c:v>01 أغسطس, 2025</c:v>
                </c:pt>
                <c:pt idx="32">
                  <c:v>01 سبتمبر, 2025</c:v>
                </c:pt>
                <c:pt idx="33">
                  <c:v>01 أكتوبر, 2025</c:v>
                </c:pt>
                <c:pt idx="34">
                  <c:v>01 نوفمبر, 2025</c:v>
                </c:pt>
                <c:pt idx="35">
                  <c:v>01 ديسمبر, 2025</c:v>
                </c:pt>
              </c:strCache>
            </c:strRef>
          </c:cat>
          <c:val>
            <c:numRef>
              <c:f>'تليل المبيعات الشهرية'!$B$4:$B$40</c:f>
              <c:numCache>
                <c:formatCode>General</c:formatCode>
                <c:ptCount val="36"/>
                <c:pt idx="0">
                  <c:v>2753350.2319999998</c:v>
                </c:pt>
                <c:pt idx="1">
                  <c:v>1036006.1249999999</c:v>
                </c:pt>
                <c:pt idx="2">
                  <c:v>1584053.0870000003</c:v>
                </c:pt>
                <c:pt idx="3">
                  <c:v>1781653.301</c:v>
                </c:pt>
                <c:pt idx="4">
                  <c:v>2300129.9720000001</c:v>
                </c:pt>
                <c:pt idx="5">
                  <c:v>1479443.4399999995</c:v>
                </c:pt>
                <c:pt idx="6">
                  <c:v>1372526.8280000007</c:v>
                </c:pt>
                <c:pt idx="7">
                  <c:v>1131511.152</c:v>
                </c:pt>
                <c:pt idx="8">
                  <c:v>1510855.3509999998</c:v>
                </c:pt>
                <c:pt idx="9">
                  <c:v>2510591.5069999998</c:v>
                </c:pt>
                <c:pt idx="10">
                  <c:v>2055964.3929999997</c:v>
                </c:pt>
                <c:pt idx="11">
                  <c:v>2093059.639</c:v>
                </c:pt>
                <c:pt idx="12">
                  <c:v>3078496.0169999995</c:v>
                </c:pt>
                <c:pt idx="13">
                  <c:v>2125386.2820000001</c:v>
                </c:pt>
                <c:pt idx="14">
                  <c:v>1087218.4340000001</c:v>
                </c:pt>
                <c:pt idx="15">
                  <c:v>1645079.102</c:v>
                </c:pt>
                <c:pt idx="16">
                  <c:v>1310287.1890000005</c:v>
                </c:pt>
                <c:pt idx="17">
                  <c:v>1490972.8099999998</c:v>
                </c:pt>
                <c:pt idx="18">
                  <c:v>1475911.8259999994</c:v>
                </c:pt>
                <c:pt idx="19">
                  <c:v>1213875.4040000001</c:v>
                </c:pt>
                <c:pt idx="20">
                  <c:v>1950262.9279999998</c:v>
                </c:pt>
                <c:pt idx="21">
                  <c:v>1258104.9509999997</c:v>
                </c:pt>
                <c:pt idx="22">
                  <c:v>1713033.5369999998</c:v>
                </c:pt>
                <c:pt idx="23">
                  <c:v>1607146.5619999999</c:v>
                </c:pt>
                <c:pt idx="24">
                  <c:v>1643187.2379999999</c:v>
                </c:pt>
                <c:pt idx="25">
                  <c:v>1932405.4649999996</c:v>
                </c:pt>
                <c:pt idx="26">
                  <c:v>3743310.8129999996</c:v>
                </c:pt>
                <c:pt idx="27">
                  <c:v>1608171.753</c:v>
                </c:pt>
                <c:pt idx="28">
                  <c:v>2393699.2789999996</c:v>
                </c:pt>
                <c:pt idx="29">
                  <c:v>1559578.0699999991</c:v>
                </c:pt>
                <c:pt idx="30">
                  <c:v>3038571.6190000013</c:v>
                </c:pt>
                <c:pt idx="31">
                  <c:v>1888417.7580000004</c:v>
                </c:pt>
                <c:pt idx="32">
                  <c:v>1708757.7539999995</c:v>
                </c:pt>
                <c:pt idx="33">
                  <c:v>3812720.3860000004</c:v>
                </c:pt>
                <c:pt idx="34">
                  <c:v>1507054.0519999997</c:v>
                </c:pt>
                <c:pt idx="35">
                  <c:v>2376183.3180000009</c:v>
                </c:pt>
              </c:numCache>
            </c:numRef>
          </c:val>
          <c:smooth val="0"/>
          <c:extLst>
            <c:ext xmlns:c16="http://schemas.microsoft.com/office/drawing/2014/chart" uri="{C3380CC4-5D6E-409C-BE32-E72D297353CC}">
              <c16:uniqueId val="{00000000-87E1-4421-9543-B96DA53F244C}"/>
            </c:ext>
          </c:extLst>
        </c:ser>
        <c:dLbls>
          <c:showLegendKey val="0"/>
          <c:showVal val="0"/>
          <c:showCatName val="0"/>
          <c:showSerName val="0"/>
          <c:showPercent val="0"/>
          <c:showBubbleSize val="0"/>
        </c:dLbls>
        <c:smooth val="0"/>
        <c:axId val="896255760"/>
        <c:axId val="1114655680"/>
      </c:lineChart>
      <c:catAx>
        <c:axId val="896255760"/>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55680"/>
        <c:crosses val="autoZero"/>
        <c:auto val="1"/>
        <c:lblAlgn val="ctr"/>
        <c:lblOffset val="100"/>
        <c:noMultiLvlLbl val="0"/>
      </c:catAx>
      <c:valAx>
        <c:axId val="11146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25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[Excel_Sales_Analysis_Portfolio.xlsx]تحليل المبيعات بالنسبة للمدينة!PivotTable3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'تحليل المبيعات بالنسبة للمدينة'!$B$3</c:f>
              <c:strCache>
                <c:ptCount val="1"/>
                <c:pt idx="0">
                  <c:v>Total</c:v>
                </c:pt>
              </c:strCache>
            </c:strRef>
          </c:tx>
          <c:spPr>
            <a:solidFill>
              <a:schemeClr val="accent1"/>
            </a:solidFill>
            <a:ln>
              <a:noFill/>
            </a:ln>
            <a:effectLst/>
          </c:spPr>
          <c:invertIfNegative val="0"/>
          <c:cat>
            <c:strRef>
              <c:f>'تحليل المبيعات بالنسبة للمدينة'!$A$4:$A$16</c:f>
              <c:strCache>
                <c:ptCount val="12"/>
                <c:pt idx="0">
                  <c:v>Alexandria</c:v>
                </c:pt>
                <c:pt idx="1">
                  <c:v>Zagazig</c:v>
                </c:pt>
                <c:pt idx="2">
                  <c:v>Tanta</c:v>
                </c:pt>
                <c:pt idx="3">
                  <c:v>Asyut</c:v>
                </c:pt>
                <c:pt idx="4">
                  <c:v>Banha</c:v>
                </c:pt>
                <c:pt idx="5">
                  <c:v>Fayoum</c:v>
                </c:pt>
                <c:pt idx="6">
                  <c:v>Mansoura</c:v>
                </c:pt>
                <c:pt idx="7">
                  <c:v>Giza</c:v>
                </c:pt>
                <c:pt idx="8">
                  <c:v>Port Said</c:v>
                </c:pt>
                <c:pt idx="9">
                  <c:v>Shubra El-Kheima</c:v>
                </c:pt>
                <c:pt idx="10">
                  <c:v>Ismailia</c:v>
                </c:pt>
                <c:pt idx="11">
                  <c:v>Cairo</c:v>
                </c:pt>
              </c:strCache>
            </c:strRef>
          </c:cat>
          <c:val>
            <c:numRef>
              <c:f>'تحليل المبيعات بالنسبة للمدينة'!$B$4:$B$16</c:f>
              <c:numCache>
                <c:formatCode>0.00</c:formatCode>
                <c:ptCount val="12"/>
                <c:pt idx="0">
                  <c:v>8664153.4709999971</c:v>
                </c:pt>
                <c:pt idx="1">
                  <c:v>8391452.7440000009</c:v>
                </c:pt>
                <c:pt idx="2">
                  <c:v>6634868.860000005</c:v>
                </c:pt>
                <c:pt idx="3">
                  <c:v>6434873.487999998</c:v>
                </c:pt>
                <c:pt idx="4">
                  <c:v>5716747.7199999988</c:v>
                </c:pt>
                <c:pt idx="5">
                  <c:v>5331782.7479999997</c:v>
                </c:pt>
                <c:pt idx="6">
                  <c:v>5272377.1740000024</c:v>
                </c:pt>
                <c:pt idx="7">
                  <c:v>5131835.4189999988</c:v>
                </c:pt>
                <c:pt idx="8">
                  <c:v>4791285.3489999976</c:v>
                </c:pt>
                <c:pt idx="9">
                  <c:v>4546435.0029999996</c:v>
                </c:pt>
                <c:pt idx="10">
                  <c:v>4046797.3360000025</c:v>
                </c:pt>
                <c:pt idx="11">
                  <c:v>3814368.262000001</c:v>
                </c:pt>
              </c:numCache>
            </c:numRef>
          </c:val>
          <c:extLst>
            <c:ext xmlns:c16="http://schemas.microsoft.com/office/drawing/2014/chart" uri="{C3380CC4-5D6E-409C-BE32-E72D297353CC}">
              <c16:uniqueId val="{00000000-F91D-477D-88E9-0DDC5E6AAA41}"/>
            </c:ext>
          </c:extLst>
        </c:ser>
        <c:dLbls>
          <c:showLegendKey val="0"/>
          <c:showVal val="0"/>
          <c:showCatName val="0"/>
          <c:showSerName val="0"/>
          <c:showPercent val="0"/>
          <c:showBubbleSize val="0"/>
        </c:dLbls>
        <c:gapWidth val="219"/>
        <c:overlap val="-27"/>
        <c:axId val="902242880"/>
        <c:axId val="1066259600"/>
      </c:barChart>
      <c:catAx>
        <c:axId val="9022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59600"/>
        <c:crosses val="autoZero"/>
        <c:auto val="1"/>
        <c:lblAlgn val="ctr"/>
        <c:lblOffset val="100"/>
        <c:noMultiLvlLbl val="0"/>
      </c:catAx>
      <c:valAx>
        <c:axId val="1066259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[Excel_Sales_Analysis_Portfolio.xlsx]تحليل المبيعات بالنسبة للعملاء!PivotTable4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 segment</a:t>
            </a:r>
          </a:p>
        </c:rich>
      </c:tx>
      <c:layout>
        <c:manualLayout>
          <c:xMode val="edge"/>
          <c:yMode val="edge"/>
          <c:x val="0.33665266841644792"/>
          <c:y val="0.132217847769028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w="19050">
            <a:solidFill>
              <a:schemeClr val="lt1"/>
            </a:solidFill>
          </a:ln>
          <a:effectLst/>
        </c:spPr>
        <c:dLbl>
          <c:idx val="0"/>
          <c:layout>
            <c:manualLayout>
              <c:x val="1.9444444444444431E-2"/>
              <c:y val="5.55555555555555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090529308836392"/>
                  <c:h val="0.17228638086905801"/>
                </c:manualLayout>
              </c15:layout>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1.9444444444444431E-2"/>
              <c:y val="5.55555555555555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090529308836392"/>
                  <c:h val="0.17228638086905801"/>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9444444444444431E-2"/>
              <c:y val="5.55555555555555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090529308836392"/>
                  <c:h val="0.17228638086905801"/>
                </c:manualLayout>
              </c15:layout>
            </c:ext>
          </c:extLst>
        </c:dLbl>
      </c:pivotFmt>
    </c:pivotFmts>
    <c:plotArea>
      <c:layout/>
      <c:doughnutChart>
        <c:varyColors val="1"/>
        <c:ser>
          <c:idx val="0"/>
          <c:order val="0"/>
          <c:tx>
            <c:strRef>
              <c:f>'تحليل المبيعات بالنسبة للعملاء'!$B$3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CD-4CCA-9B7F-F52E82ABF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CD-4CCA-9B7F-F52E82ABFC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CD-4CCA-9B7F-F52E82ABFC44}"/>
              </c:ext>
            </c:extLst>
          </c:dPt>
          <c:dLbls>
            <c:dLbl>
              <c:idx val="2"/>
              <c:layout>
                <c:manualLayout>
                  <c:x val="1.9444444444444431E-2"/>
                  <c:y val="5.55555555555555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090529308836392"/>
                      <c:h val="0.17228638086905801"/>
                    </c:manualLayout>
                  </c15:layout>
                </c:ext>
                <c:ext xmlns:c16="http://schemas.microsoft.com/office/drawing/2014/chart" uri="{C3380CC4-5D6E-409C-BE32-E72D297353CC}">
                  <c16:uniqueId val="{00000005-D9CD-4CCA-9B7F-F52E82ABFC4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'تحليل المبيعات بالنسبة للعملاء'!$A$4:$A$7</c:f>
              <c:strCache>
                <c:ptCount val="3"/>
                <c:pt idx="0">
                  <c:v>Consumer</c:v>
                </c:pt>
                <c:pt idx="1">
                  <c:v>Small Business</c:v>
                </c:pt>
                <c:pt idx="2">
                  <c:v>Corporate</c:v>
                </c:pt>
              </c:strCache>
            </c:strRef>
          </c:cat>
          <c:val>
            <c:numRef>
              <c:f>'تحليل المبيعات بالنسبة للعملاء'!$B$4:$B$7</c:f>
              <c:numCache>
                <c:formatCode>0.00</c:formatCode>
                <c:ptCount val="3"/>
                <c:pt idx="0">
                  <c:v>35208967.999000058</c:v>
                </c:pt>
                <c:pt idx="1">
                  <c:v>21705564.45899998</c:v>
                </c:pt>
                <c:pt idx="2">
                  <c:v>11862445.116000004</c:v>
                </c:pt>
              </c:numCache>
            </c:numRef>
          </c:val>
          <c:extLst>
            <c:ext xmlns:c16="http://schemas.microsoft.com/office/drawing/2014/chart" uri="{C3380CC4-5D6E-409C-BE32-E72D297353CC}">
              <c16:uniqueId val="{00000006-D9CD-4CCA-9B7F-F52E82ABFC4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[Excel_Sales_Analysis_Portfolio.xlsx]Sheet7!PivotTable7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profit by product</a:t>
            </a:r>
          </a:p>
        </c:rich>
      </c:tx>
      <c:layout>
        <c:manualLayout>
          <c:xMode val="edge"/>
          <c:yMode val="edge"/>
          <c:x val="0.3205277777777778"/>
          <c:y val="0.15536599591717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Sheet7!$A$4:$A$24</c:f>
              <c:strCache>
                <c:ptCount val="20"/>
                <c:pt idx="0">
                  <c:v>Laptop Pro 14</c:v>
                </c:pt>
                <c:pt idx="1">
                  <c:v>Laptop Basic 15</c:v>
                </c:pt>
                <c:pt idx="2">
                  <c:v>27-inch Monitor</c:v>
                </c:pt>
                <c:pt idx="3">
                  <c:v>Office Chair</c:v>
                </c:pt>
                <c:pt idx="4">
                  <c:v>Standing Desk</c:v>
                </c:pt>
                <c:pt idx="5">
                  <c:v>Laser Printer</c:v>
                </c:pt>
                <c:pt idx="6">
                  <c:v>Mechanical Keyboard</c:v>
                </c:pt>
                <c:pt idx="7">
                  <c:v>Projector</c:v>
                </c:pt>
                <c:pt idx="8">
                  <c:v>UPS 1200VA</c:v>
                </c:pt>
                <c:pt idx="9">
                  <c:v>Filing Cabinet</c:v>
                </c:pt>
                <c:pt idx="10">
                  <c:v>External SSD 1TB</c:v>
                </c:pt>
                <c:pt idx="11">
                  <c:v>USB-C Hub</c:v>
                </c:pt>
                <c:pt idx="12">
                  <c:v>Printer Toner</c:v>
                </c:pt>
                <c:pt idx="13">
                  <c:v>Headset Pro</c:v>
                </c:pt>
                <c:pt idx="14">
                  <c:v>Webcam HD</c:v>
                </c:pt>
                <c:pt idx="15">
                  <c:v>Wi-Fi Router</c:v>
                </c:pt>
                <c:pt idx="16">
                  <c:v>Wireless Mouse</c:v>
                </c:pt>
                <c:pt idx="17">
                  <c:v>Barcode Scanner</c:v>
                </c:pt>
                <c:pt idx="18">
                  <c:v>Paper A4 Box</c:v>
                </c:pt>
                <c:pt idx="19">
                  <c:v>Notebook Pack</c:v>
                </c:pt>
              </c:strCache>
            </c:strRef>
          </c:cat>
          <c:val>
            <c:numRef>
              <c:f>Sheet7!$B$4:$B$24</c:f>
              <c:numCache>
                <c:formatCode>0.00</c:formatCode>
                <c:ptCount val="20"/>
                <c:pt idx="0">
                  <c:v>4386051.8999999985</c:v>
                </c:pt>
                <c:pt idx="1">
                  <c:v>2473254.6999999997</c:v>
                </c:pt>
                <c:pt idx="2">
                  <c:v>1390835.9200000006</c:v>
                </c:pt>
                <c:pt idx="3">
                  <c:v>822516.24</c:v>
                </c:pt>
                <c:pt idx="4">
                  <c:v>749178.23999999987</c:v>
                </c:pt>
                <c:pt idx="5">
                  <c:v>542866.1</c:v>
                </c:pt>
                <c:pt idx="6">
                  <c:v>503186.25999999995</c:v>
                </c:pt>
                <c:pt idx="7">
                  <c:v>493542.55999999994</c:v>
                </c:pt>
                <c:pt idx="8">
                  <c:v>490803.22000000009</c:v>
                </c:pt>
                <c:pt idx="9">
                  <c:v>448671.49000000011</c:v>
                </c:pt>
                <c:pt idx="10">
                  <c:v>416071.24000000005</c:v>
                </c:pt>
                <c:pt idx="11">
                  <c:v>346128.625</c:v>
                </c:pt>
                <c:pt idx="12">
                  <c:v>342186.49000000022</c:v>
                </c:pt>
                <c:pt idx="13">
                  <c:v>338175.50000000006</c:v>
                </c:pt>
                <c:pt idx="14">
                  <c:v>329104.27500000002</c:v>
                </c:pt>
                <c:pt idx="15">
                  <c:v>300545.52500000002</c:v>
                </c:pt>
                <c:pt idx="16">
                  <c:v>236180.58000000022</c:v>
                </c:pt>
                <c:pt idx="17">
                  <c:v>204641.35500000001</c:v>
                </c:pt>
                <c:pt idx="18">
                  <c:v>157541.82800000027</c:v>
                </c:pt>
                <c:pt idx="19">
                  <c:v>145040.52599999987</c:v>
                </c:pt>
              </c:numCache>
            </c:numRef>
          </c:val>
          <c:extLst>
            <c:ext xmlns:c16="http://schemas.microsoft.com/office/drawing/2014/chart" uri="{C3380CC4-5D6E-409C-BE32-E72D297353CC}">
              <c16:uniqueId val="{00000000-01F8-405D-B65D-E1121E5011CF}"/>
            </c:ext>
          </c:extLst>
        </c:ser>
        <c:dLbls>
          <c:showLegendKey val="0"/>
          <c:showVal val="0"/>
          <c:showCatName val="0"/>
          <c:showSerName val="0"/>
          <c:showPercent val="0"/>
          <c:showBubbleSize val="0"/>
        </c:dLbls>
        <c:gapWidth val="219"/>
        <c:overlap val="-27"/>
        <c:axId val="1066259120"/>
        <c:axId val="1066260080"/>
      </c:barChart>
      <c:catAx>
        <c:axId val="1066259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60080"/>
        <c:crosses val="autoZero"/>
        <c:auto val="1"/>
        <c:lblAlgn val="ctr"/>
        <c:lblOffset val="100"/>
        <c:noMultiLvlLbl val="0"/>
      </c:catAx>
      <c:valAx>
        <c:axId val="1066260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5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642936</xdr:colOff>
      <xdr:row>5</xdr:row>
      <xdr:rowOff>61912</xdr:rowOff>
    </xdr:from>
    <xdr:to>
      <xdr:col>10</xdr:col>
      <xdr:colOff>533399</xdr:colOff>
      <xdr:row>20</xdr:row>
      <xdr:rowOff>19050</xdr:rowOff>
    </xdr:to>
    <xdr:graphicFrame macro="">
      <xdr:nvGraphicFramePr>
        <xdr:cNvPr id="2" name="Chart 1">
          <a:extLst>
            <a:ext uri="{FF2B5EF4-FFF2-40B4-BE49-F238E27FC236}">
              <a16:creationId xmlns:a16="http://schemas.microsoft.com/office/drawing/2014/main" id="{A1F01EF9-FA44-71BB-1AED-A985D80EE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38099</xdr:rowOff>
    </xdr:from>
    <xdr:to>
      <xdr:col>12</xdr:col>
      <xdr:colOff>554181</xdr:colOff>
      <xdr:row>22</xdr:row>
      <xdr:rowOff>155863</xdr:rowOff>
    </xdr:to>
    <xdr:graphicFrame macro="">
      <xdr:nvGraphicFramePr>
        <xdr:cNvPr id="2" name="Monthly sales trend">
          <a:extLst>
            <a:ext uri="{FF2B5EF4-FFF2-40B4-BE49-F238E27FC236}">
              <a16:creationId xmlns:a16="http://schemas.microsoft.com/office/drawing/2014/main" id="{C11B4EF0-A20A-4399-8AB7-DA1BADE8C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242454</xdr:colOff>
      <xdr:row>23</xdr:row>
      <xdr:rowOff>138546</xdr:rowOff>
    </xdr:from>
    <xdr:to>
      <xdr:col>8</xdr:col>
      <xdr:colOff>329046</xdr:colOff>
      <xdr:row>42</xdr:row>
      <xdr:rowOff>17318</xdr:rowOff>
    </xdr:to>
    <xdr:graphicFrame macro="">
      <xdr:nvGraphicFramePr>
        <xdr:cNvPr id="3" name="sales by city">
          <a:extLst>
            <a:ext uri="{FF2B5EF4-FFF2-40B4-BE49-F238E27FC236}">
              <a16:creationId xmlns:a16="http://schemas.microsoft.com/office/drawing/2014/main" id="{9BAED39C-42E1-4110-BDAA-CB0A4AB48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154133</xdr:colOff>
      <xdr:row>7</xdr:row>
      <xdr:rowOff>96982</xdr:rowOff>
    </xdr:from>
    <xdr:to>
      <xdr:col>20</xdr:col>
      <xdr:colOff>458932</xdr:colOff>
      <xdr:row>23</xdr:row>
      <xdr:rowOff>86590</xdr:rowOff>
    </xdr:to>
    <xdr:graphicFrame macro="">
      <xdr:nvGraphicFramePr>
        <xdr:cNvPr id="4" name="Chart 3">
          <a:extLst>
            <a:ext uri="{FF2B5EF4-FFF2-40B4-BE49-F238E27FC236}">
              <a16:creationId xmlns:a16="http://schemas.microsoft.com/office/drawing/2014/main" id="{0EFD7C27-9057-40DF-AF6E-6F38B350E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24</xdr:row>
      <xdr:rowOff>-1</xdr:rowOff>
    </xdr:from>
    <xdr:to>
      <xdr:col>20</xdr:col>
      <xdr:colOff>588818</xdr:colOff>
      <xdr:row>42</xdr:row>
      <xdr:rowOff>86590</xdr:rowOff>
    </xdr:to>
    <xdr:graphicFrame macro="">
      <xdr:nvGraphicFramePr>
        <xdr:cNvPr id="5" name="Chart 4">
          <a:extLst>
            <a:ext uri="{FF2B5EF4-FFF2-40B4-BE49-F238E27FC236}">
              <a16:creationId xmlns:a16="http://schemas.microsoft.com/office/drawing/2014/main" id="{166ADF29-4158-4020-AC3D-7BC4242A5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190500</xdr:colOff>
      <xdr:row>0</xdr:row>
      <xdr:rowOff>277091</xdr:rowOff>
    </xdr:from>
    <xdr:to>
      <xdr:col>16</xdr:col>
      <xdr:colOff>200890</xdr:colOff>
      <xdr:row>7</xdr:row>
      <xdr:rowOff>69273</xdr:rowOff>
    </xdr:to>
    <mc:AlternateContent xmlns:mc="http://schemas.openxmlformats.org/markup-compatibility/2006" xmlns:a14="http://schemas.microsoft.com/office/drawing/2010/main">
      <mc:Choice Requires="a14">
        <xdr:graphicFrame macro="">
          <xdr:nvGraphicFramePr>
            <xdr:cNvPr id="6" name="Status">
              <a:extLst>
                <a:ext uri="{FF2B5EF4-FFF2-40B4-BE49-F238E27FC236}">
                  <a16:creationId xmlns:a16="http://schemas.microsoft.com/office/drawing/2014/main" id="{E0C4A2B2-D09A-4B2A-A791-65A5A5E9A71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020550" y="277091"/>
              <a:ext cx="1839191" cy="1316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TANANY 01062856027" refreshedDate="46318.822850578705" createdVersion="8" refreshedVersion="8" minRefreshableVersion="3" recordCount="5000" xr:uid="{EF3E1983-0FB9-46CF-9BDC-FB2EFF4163FA}">
  <cacheSource type="worksheet">
    <worksheetSource ref="A1:S5001" sheet="Sales_Raw"/>
  </cacheSource>
  <cacheFields count="19">
    <cacheField name="OrderID" numFmtId="0">
      <sharedItems/>
    </cacheField>
    <cacheField name="OrderDate" numFmtId="14">
      <sharedItems containsSemiMixedTypes="0" containsNonDate="0" containsDate="1" containsString="0" minDate="2023-01-01T00:00:00" maxDate="2026-01-01T00:00:00"/>
    </cacheField>
    <cacheField name="CustomerID" numFmtId="0">
      <sharedItems/>
    </cacheField>
    <cacheField name="ProductID" numFmtId="0">
      <sharedItems/>
    </cacheField>
    <cacheField name="Quantity" numFmtId="0">
      <sharedItems containsSemiMixedTypes="0" containsString="0" containsNumber="1" containsInteger="1" minValue="1" maxValue="50"/>
    </cacheField>
    <cacheField name="UnitPrice_EGP" numFmtId="0">
      <sharedItems containsSemiMixedTypes="0" containsString="0" containsNumber="1" minValue="165.6" maxValue="30780"/>
    </cacheField>
    <cacheField name="DiscountRate" numFmtId="9">
      <sharedItems containsSemiMixedTypes="0" containsString="0" containsNumber="1" minValue="0" maxValue="0.2"/>
    </cacheField>
    <cacheField name="Status" numFmtId="0">
      <sharedItems count="3">
        <s v="Completed"/>
        <s v="Cancelled"/>
        <s v="Returned"/>
      </sharedItems>
    </cacheField>
    <cacheField name="ShipDays" numFmtId="0">
      <sharedItems containsSemiMixedTypes="0" containsString="0" containsNumber="1" containsInteger="1" minValue="1" maxValue="7"/>
    </cacheField>
    <cacheField name="NetSales_egp" numFmtId="0">
      <sharedItems containsSemiMixedTypes="0" containsString="0" containsNumber="1" minValue="132.47999999999999" maxValue="1425000"/>
    </cacheField>
    <cacheField name="OrderMonth" numFmtId="14">
      <sharedItems containsSemiMixedTypes="0" containsNonDate="0" containsDate="1" containsString="0" minDate="2023-01-01T00:00:00" maxDate="2025-12-02T00:00:00" count="36">
        <d v="2023-11-01T00:00:00"/>
        <d v="2023-03-01T00:00:00"/>
        <d v="2023-10-01T00:00:00"/>
        <d v="2025-06-01T00:00:00"/>
        <d v="2023-09-01T00:00:00"/>
        <d v="2023-05-01T00:00:00"/>
        <d v="2024-04-01T00:00:00"/>
        <d v="2025-01-01T00:00:00"/>
        <d v="2025-02-01T00:00:00"/>
        <d v="2025-07-01T00:00:00"/>
        <d v="2023-06-01T00:00:00"/>
        <d v="2025-12-01T00:00:00"/>
        <d v="2025-03-01T00:00:00"/>
        <d v="2024-10-01T00:00:00"/>
        <d v="2024-07-01T00:00:00"/>
        <d v="2024-05-01T00:00:00"/>
        <d v="2023-08-01T00:00:00"/>
        <d v="2023-02-01T00:00:00"/>
        <d v="2024-01-01T00:00:00"/>
        <d v="2025-10-01T00:00:00"/>
        <d v="2025-11-01T00:00:00"/>
        <d v="2024-06-01T00:00:00"/>
        <d v="2024-03-01T00:00:00"/>
        <d v="2024-08-01T00:00:00"/>
        <d v="2024-02-01T00:00:00"/>
        <d v="2023-12-01T00:00:00"/>
        <d v="2024-12-01T00:00:00"/>
        <d v="2024-09-01T00:00:00"/>
        <d v="2025-08-01T00:00:00"/>
        <d v="2025-09-01T00:00:00"/>
        <d v="2025-04-01T00:00:00"/>
        <d v="2023-04-01T00:00:00"/>
        <d v="2023-07-01T00:00:00"/>
        <d v="2024-11-01T00:00:00"/>
        <d v="2025-05-01T00:00:00"/>
        <d v="2023-01-01T00:00:00"/>
      </sharedItems>
    </cacheField>
    <cacheField name="city" numFmtId="14">
      <sharedItems count="12">
        <s v="Shubra El-Kheima"/>
        <s v="Giza"/>
        <s v="Port Said"/>
        <s v="Tanta"/>
        <s v="Mansoura"/>
        <s v="Zagazig"/>
        <s v="Asyut"/>
        <s v="Fayoum"/>
        <s v="Banha"/>
        <s v="Ismailia"/>
        <s v="Alexandria"/>
        <s v="Cairo"/>
      </sharedItems>
    </cacheField>
    <cacheField name="Segment" numFmtId="14">
      <sharedItems count="3">
        <s v="Consumer"/>
        <s v="Small Business"/>
        <s v="Corporate"/>
      </sharedItems>
    </cacheField>
    <cacheField name="Product name" numFmtId="14">
      <sharedItems count="20">
        <s v="Laptop Pro 14"/>
        <s v="Wireless Mouse"/>
        <s v="Webcam HD"/>
        <s v="Mechanical Keyboard"/>
        <s v="USB-C Hub"/>
        <s v="Printer Toner"/>
        <s v="Standing Desk"/>
        <s v="Filing Cabinet"/>
        <s v="Laptop Basic 15"/>
        <s v="External SSD 1TB"/>
        <s v="Paper A4 Box"/>
        <s v="UPS 1200VA"/>
        <s v="Notebook Pack"/>
        <s v="Laser Printer"/>
        <s v="Wi-Fi Router"/>
        <s v="27-inch Monitor"/>
        <s v="Office Chair"/>
        <s v="Headset Pro"/>
        <s v="Projector"/>
        <s v="Barcode Scanner"/>
      </sharedItems>
    </cacheField>
    <cacheField name="Category" numFmtId="14">
      <sharedItems/>
    </cacheField>
    <cacheField name="Sub Category" numFmtId="14">
      <sharedItems/>
    </cacheField>
    <cacheField name="UnitCost_egp" numFmtId="2">
      <sharedItems containsSemiMixedTypes="0" containsString="0" containsNumber="1" containsInteger="1" minValue="75" maxValue="22100"/>
    </cacheField>
    <cacheField name="TotalCost_EGP" numFmtId="2">
      <sharedItems containsSemiMixedTypes="0" containsString="0" containsNumber="1" containsInteger="1" minValue="75" maxValue="1105000"/>
    </cacheField>
    <cacheField name="GrossProfit_egp" numFmtId="2">
      <sharedItems containsSemiMixedTypes="0" containsString="0" containsNumber="1" minValue="-11240" maxValue="320000"/>
    </cacheField>
  </cacheFields>
  <extLst>
    <ext xmlns:x14="http://schemas.microsoft.com/office/spreadsheetml/2009/9/main" uri="{725AE2AE-9491-48be-B2B4-4EB974FC3084}">
      <x14:pivotCacheDefinition pivotCacheId="920552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0"/>
    <d v="2023-11-24T00:00:00"/>
    <s v="C0286"/>
    <s v="P001"/>
    <n v="2"/>
    <n v="28500"/>
    <n v="0.15"/>
    <x v="0"/>
    <n v="4"/>
    <n v="48450"/>
    <x v="0"/>
    <x v="0"/>
    <x v="0"/>
    <x v="0"/>
    <s v="Electronics"/>
    <s v="Computers"/>
    <n v="22100"/>
    <n v="44200"/>
    <n v="4250"/>
  </r>
  <r>
    <s v="ORD100001"/>
    <d v="2023-03-05T00:00:00"/>
    <s v="C0367"/>
    <s v="P003"/>
    <n v="1"/>
    <n v="414"/>
    <n v="0.05"/>
    <x v="0"/>
    <n v="5"/>
    <n v="393.29999999999995"/>
    <x v="1"/>
    <x v="1"/>
    <x v="0"/>
    <x v="1"/>
    <s v="Electronics"/>
    <s v="Accessories"/>
    <n v="210"/>
    <n v="210"/>
    <n v="183.29999999999995"/>
  </r>
  <r>
    <s v="ORD100002"/>
    <d v="2023-10-20T00:00:00"/>
    <s v="C0293"/>
    <s v="P013"/>
    <n v="2"/>
    <n v="1566"/>
    <n v="0.15"/>
    <x v="0"/>
    <n v="4"/>
    <n v="2662.2"/>
    <x v="2"/>
    <x v="2"/>
    <x v="0"/>
    <x v="2"/>
    <s v="Electronics"/>
    <s v="Accessories"/>
    <n v="790"/>
    <n v="1580"/>
    <n v="1082.1999999999998"/>
  </r>
  <r>
    <s v="ORD100003"/>
    <d v="2025-06-16T00:00:00"/>
    <s v="C0303"/>
    <s v="P004"/>
    <n v="20"/>
    <n v="1998"/>
    <n v="0.1"/>
    <x v="0"/>
    <n v="3"/>
    <n v="35964"/>
    <x v="3"/>
    <x v="3"/>
    <x v="0"/>
    <x v="3"/>
    <s v="Electronics"/>
    <s v="Accessories"/>
    <n v="990"/>
    <n v="19800"/>
    <n v="16164"/>
  </r>
  <r>
    <s v="ORD100004"/>
    <d v="2023-03-13T00:00:00"/>
    <s v="C0015"/>
    <s v="P006"/>
    <n v="2"/>
    <n v="1212.5"/>
    <n v="0.1"/>
    <x v="0"/>
    <n v="6"/>
    <n v="2182.5"/>
    <x v="1"/>
    <x v="3"/>
    <x v="0"/>
    <x v="4"/>
    <s v="Electronics"/>
    <s v="Accessories"/>
    <n v="620"/>
    <n v="1240"/>
    <n v="942.5"/>
  </r>
  <r>
    <s v="ORD100005"/>
    <d v="2023-09-16T00:00:00"/>
    <s v="C0392"/>
    <s v="P011"/>
    <n v="5"/>
    <n v="980"/>
    <n v="0.03"/>
    <x v="0"/>
    <n v="3"/>
    <n v="4753"/>
    <x v="4"/>
    <x v="4"/>
    <x v="0"/>
    <x v="5"/>
    <s v="Office"/>
    <s v="Supplies"/>
    <n v="510"/>
    <n v="2550"/>
    <n v="2203"/>
  </r>
  <r>
    <s v="ORD100006"/>
    <d v="2023-05-18T00:00:00"/>
    <s v="C0029"/>
    <s v="P008"/>
    <n v="2"/>
    <n v="8924"/>
    <n v="0"/>
    <x v="0"/>
    <n v="1"/>
    <n v="17848"/>
    <x v="5"/>
    <x v="5"/>
    <x v="1"/>
    <x v="6"/>
    <s v="Office"/>
    <s v="Furniture"/>
    <n v="6500"/>
    <n v="13000"/>
    <n v="4848"/>
  </r>
  <r>
    <s v="ORD100007"/>
    <d v="2024-04-28T00:00:00"/>
    <s v="C0034"/>
    <s v="P017"/>
    <n v="4"/>
    <n v="3588"/>
    <n v="0.03"/>
    <x v="0"/>
    <n v="3"/>
    <n v="13921.44"/>
    <x v="6"/>
    <x v="3"/>
    <x v="0"/>
    <x v="7"/>
    <s v="Office"/>
    <s v="Furniture"/>
    <n v="2650"/>
    <n v="10600"/>
    <n v="3321.4400000000005"/>
  </r>
  <r>
    <s v="ORD100008"/>
    <d v="2025-01-20T00:00:00"/>
    <s v="C0337"/>
    <s v="P001"/>
    <n v="4"/>
    <n v="30780"/>
    <n v="0.05"/>
    <x v="0"/>
    <n v="1"/>
    <n v="116964"/>
    <x v="7"/>
    <x v="6"/>
    <x v="0"/>
    <x v="0"/>
    <s v="Electronics"/>
    <s v="Computers"/>
    <n v="22100"/>
    <n v="88400"/>
    <n v="28564"/>
  </r>
  <r>
    <s v="ORD100009"/>
    <d v="2025-01-11T00:00:00"/>
    <s v="C0302"/>
    <s v="P013"/>
    <n v="1"/>
    <n v="1450"/>
    <n v="0.03"/>
    <x v="0"/>
    <n v="5"/>
    <n v="1406.5"/>
    <x v="7"/>
    <x v="2"/>
    <x v="0"/>
    <x v="2"/>
    <s v="Electronics"/>
    <s v="Accessories"/>
    <n v="790"/>
    <n v="790"/>
    <n v="616.5"/>
  </r>
  <r>
    <s v="ORD100010"/>
    <d v="2025-02-23T00:00:00"/>
    <s v="C0251"/>
    <s v="P002"/>
    <n v="1"/>
    <n v="18915"/>
    <n v="0.03"/>
    <x v="0"/>
    <n v="7"/>
    <n v="18347.55"/>
    <x v="8"/>
    <x v="1"/>
    <x v="0"/>
    <x v="8"/>
    <s v="Electronics"/>
    <s v="Computers"/>
    <n v="15100"/>
    <n v="15100"/>
    <n v="3247.5499999999993"/>
  </r>
  <r>
    <s v="ORD100011"/>
    <d v="2023-03-08T00:00:00"/>
    <s v="C0086"/>
    <s v="P012"/>
    <n v="2"/>
    <n v="3600"/>
    <n v="0.2"/>
    <x v="0"/>
    <n v="6"/>
    <n v="5760"/>
    <x v="1"/>
    <x v="3"/>
    <x v="1"/>
    <x v="9"/>
    <s v="Electronics"/>
    <s v="Storage"/>
    <n v="2450"/>
    <n v="4900"/>
    <n v="860"/>
  </r>
  <r>
    <s v="ORD100012"/>
    <d v="2023-11-11T00:00:00"/>
    <s v="C0039"/>
    <s v="P016"/>
    <n v="4"/>
    <n v="280.8"/>
    <n v="0"/>
    <x v="0"/>
    <n v="3"/>
    <n v="1123.2"/>
    <x v="0"/>
    <x v="5"/>
    <x v="1"/>
    <x v="10"/>
    <s v="Office"/>
    <s v="Stationery"/>
    <n v="145"/>
    <n v="580"/>
    <n v="543.20000000000005"/>
  </r>
  <r>
    <s v="ORD100013"/>
    <d v="2025-07-10T00:00:00"/>
    <s v="C0206"/>
    <s v="P020"/>
    <n v="3"/>
    <n v="4428"/>
    <n v="0.1"/>
    <x v="0"/>
    <n v="7"/>
    <n v="11955.6"/>
    <x v="9"/>
    <x v="0"/>
    <x v="1"/>
    <x v="11"/>
    <s v="Electronics"/>
    <s v="Power"/>
    <n v="2950"/>
    <n v="8850"/>
    <n v="3105.6000000000004"/>
  </r>
  <r>
    <s v="ORD100014"/>
    <d v="2025-01-29T00:00:00"/>
    <s v="C0304"/>
    <s v="P011"/>
    <n v="1"/>
    <n v="901.6"/>
    <n v="0.05"/>
    <x v="0"/>
    <n v="4"/>
    <n v="856.52"/>
    <x v="7"/>
    <x v="7"/>
    <x v="1"/>
    <x v="5"/>
    <s v="Office"/>
    <s v="Supplies"/>
    <n v="510"/>
    <n v="510"/>
    <n v="346.52"/>
  </r>
  <r>
    <s v="ORD100015"/>
    <d v="2025-01-31T00:00:00"/>
    <s v="C0040"/>
    <s v="P003"/>
    <n v="2"/>
    <n v="450"/>
    <n v="0.05"/>
    <x v="0"/>
    <n v="6"/>
    <n v="855"/>
    <x v="7"/>
    <x v="6"/>
    <x v="1"/>
    <x v="1"/>
    <s v="Electronics"/>
    <s v="Accessories"/>
    <n v="210"/>
    <n v="420"/>
    <n v="435"/>
  </r>
  <r>
    <s v="ORD100016"/>
    <d v="2025-06-28T00:00:00"/>
    <s v="C0103"/>
    <s v="P009"/>
    <n v="1"/>
    <n v="180"/>
    <n v="0.05"/>
    <x v="0"/>
    <n v="7"/>
    <n v="171"/>
    <x v="3"/>
    <x v="7"/>
    <x v="0"/>
    <x v="12"/>
    <s v="Office"/>
    <s v="Stationery"/>
    <n v="75"/>
    <n v="75"/>
    <n v="96"/>
  </r>
  <r>
    <s v="ORD100017"/>
    <d v="2023-06-07T00:00:00"/>
    <s v="C0010"/>
    <s v="P010"/>
    <n v="2"/>
    <n v="7992"/>
    <n v="0.15"/>
    <x v="0"/>
    <n v="2"/>
    <n v="13586.4"/>
    <x v="10"/>
    <x v="1"/>
    <x v="2"/>
    <x v="13"/>
    <s v="Electronics"/>
    <s v="Printers"/>
    <n v="5600"/>
    <n v="11200"/>
    <n v="2386.3999999999996"/>
  </r>
  <r>
    <s v="ORD100018"/>
    <d v="2023-10-09T00:00:00"/>
    <s v="C0381"/>
    <s v="P012"/>
    <n v="5"/>
    <n v="3600"/>
    <n v="0.15"/>
    <x v="0"/>
    <n v="5"/>
    <n v="15300"/>
    <x v="2"/>
    <x v="6"/>
    <x v="0"/>
    <x v="9"/>
    <s v="Electronics"/>
    <s v="Storage"/>
    <n v="2450"/>
    <n v="12250"/>
    <n v="3050"/>
  </r>
  <r>
    <s v="ORD100019"/>
    <d v="2025-12-20T00:00:00"/>
    <s v="C0223"/>
    <s v="P016"/>
    <n v="5"/>
    <n v="239.2"/>
    <n v="0.05"/>
    <x v="0"/>
    <n v="2"/>
    <n v="1136.2"/>
    <x v="11"/>
    <x v="8"/>
    <x v="0"/>
    <x v="10"/>
    <s v="Office"/>
    <s v="Stationery"/>
    <n v="145"/>
    <n v="725"/>
    <n v="411.20000000000005"/>
  </r>
  <r>
    <s v="ORD100020"/>
    <d v="2025-01-21T00:00:00"/>
    <s v="C0383"/>
    <s v="P004"/>
    <n v="3"/>
    <n v="1850"/>
    <n v="0.15"/>
    <x v="0"/>
    <n v="7"/>
    <n v="4717.5"/>
    <x v="7"/>
    <x v="2"/>
    <x v="1"/>
    <x v="3"/>
    <s v="Electronics"/>
    <s v="Accessories"/>
    <n v="990"/>
    <n v="2970"/>
    <n v="1747.5"/>
  </r>
  <r>
    <s v="ORD100021"/>
    <d v="2025-03-26T00:00:00"/>
    <s v="C0033"/>
    <s v="P016"/>
    <n v="2"/>
    <n v="267.8"/>
    <n v="0"/>
    <x v="0"/>
    <n v="2"/>
    <n v="535.6"/>
    <x v="12"/>
    <x v="8"/>
    <x v="0"/>
    <x v="10"/>
    <s v="Office"/>
    <s v="Stationery"/>
    <n v="145"/>
    <n v="290"/>
    <n v="245.60000000000002"/>
  </r>
  <r>
    <s v="ORD100022"/>
    <d v="2024-10-05T00:00:00"/>
    <s v="C0308"/>
    <s v="P004"/>
    <n v="1"/>
    <n v="1794.5"/>
    <n v="0"/>
    <x v="0"/>
    <n v="2"/>
    <n v="1794.5"/>
    <x v="13"/>
    <x v="4"/>
    <x v="0"/>
    <x v="3"/>
    <s v="Electronics"/>
    <s v="Accessories"/>
    <n v="990"/>
    <n v="990"/>
    <n v="804.5"/>
  </r>
  <r>
    <s v="ORD100023"/>
    <d v="2024-07-24T00:00:00"/>
    <s v="C0159"/>
    <s v="P015"/>
    <n v="2"/>
    <n v="1890"/>
    <n v="0.2"/>
    <x v="0"/>
    <n v="1"/>
    <n v="3024"/>
    <x v="14"/>
    <x v="4"/>
    <x v="0"/>
    <x v="14"/>
    <s v="Electronics"/>
    <s v="Networking"/>
    <n v="1050"/>
    <n v="2100"/>
    <n v="924"/>
  </r>
  <r>
    <s v="ORD100024"/>
    <d v="2024-05-26T00:00:00"/>
    <s v="C0140"/>
    <s v="P003"/>
    <n v="1"/>
    <n v="450"/>
    <n v="0.1"/>
    <x v="0"/>
    <n v="5"/>
    <n v="405"/>
    <x v="15"/>
    <x v="9"/>
    <x v="1"/>
    <x v="1"/>
    <s v="Electronics"/>
    <s v="Accessories"/>
    <n v="210"/>
    <n v="210"/>
    <n v="195"/>
  </r>
  <r>
    <s v="ORD100025"/>
    <d v="2023-08-21T00:00:00"/>
    <s v="C0022"/>
    <s v="P003"/>
    <n v="10"/>
    <n v="463.5"/>
    <n v="0.1"/>
    <x v="0"/>
    <n v="1"/>
    <n v="4171.5"/>
    <x v="16"/>
    <x v="8"/>
    <x v="0"/>
    <x v="1"/>
    <s v="Electronics"/>
    <s v="Accessories"/>
    <n v="210"/>
    <n v="2100"/>
    <n v="2071.5"/>
  </r>
  <r>
    <s v="ORD100026"/>
    <d v="2023-02-23T00:00:00"/>
    <s v="C0153"/>
    <s v="P005"/>
    <n v="4"/>
    <n v="6386"/>
    <n v="0.15"/>
    <x v="0"/>
    <n v="1"/>
    <n v="21712.399999999998"/>
    <x v="17"/>
    <x v="1"/>
    <x v="0"/>
    <x v="15"/>
    <s v="Electronics"/>
    <s v="Displays"/>
    <n v="4300"/>
    <n v="17200"/>
    <n v="4512.3999999999978"/>
  </r>
  <r>
    <s v="ORD100027"/>
    <d v="2024-01-17T00:00:00"/>
    <s v="C0371"/>
    <s v="P007"/>
    <n v="4"/>
    <n v="4656"/>
    <n v="0"/>
    <x v="0"/>
    <n v="1"/>
    <n v="18624"/>
    <x v="18"/>
    <x v="1"/>
    <x v="0"/>
    <x v="16"/>
    <s v="Office"/>
    <s v="Furniture"/>
    <n v="3150"/>
    <n v="12600"/>
    <n v="6024"/>
  </r>
  <r>
    <s v="ORD100028"/>
    <d v="2025-10-19T00:00:00"/>
    <s v="C0298"/>
    <s v="P009"/>
    <n v="10"/>
    <n v="194.4"/>
    <n v="0"/>
    <x v="1"/>
    <n v="2"/>
    <n v="1944"/>
    <x v="19"/>
    <x v="6"/>
    <x v="1"/>
    <x v="12"/>
    <s v="Office"/>
    <s v="Stationery"/>
    <n v="75"/>
    <n v="750"/>
    <n v="1194"/>
  </r>
  <r>
    <s v="ORD100029"/>
    <d v="2025-11-26T00:00:00"/>
    <s v="C0396"/>
    <s v="P011"/>
    <n v="3"/>
    <n v="980"/>
    <n v="0.1"/>
    <x v="0"/>
    <n v="7"/>
    <n v="2646"/>
    <x v="20"/>
    <x v="3"/>
    <x v="1"/>
    <x v="5"/>
    <s v="Office"/>
    <s v="Supplies"/>
    <n v="510"/>
    <n v="1530"/>
    <n v="1116"/>
  </r>
  <r>
    <s v="ORD100030"/>
    <d v="2025-03-03T00:00:00"/>
    <s v="C0121"/>
    <s v="P014"/>
    <n v="5"/>
    <n v="2037"/>
    <n v="0"/>
    <x v="0"/>
    <n v="3"/>
    <n v="10185"/>
    <x v="12"/>
    <x v="5"/>
    <x v="0"/>
    <x v="17"/>
    <s v="Electronics"/>
    <s v="Accessories"/>
    <n v="1180"/>
    <n v="5900"/>
    <n v="4285"/>
  </r>
  <r>
    <s v="ORD100031"/>
    <d v="2023-08-30T00:00:00"/>
    <s v="C0131"/>
    <s v="P009"/>
    <n v="4"/>
    <n v="165.6"/>
    <n v="0.05"/>
    <x v="0"/>
    <n v="1"/>
    <n v="629.28"/>
    <x v="16"/>
    <x v="4"/>
    <x v="1"/>
    <x v="12"/>
    <s v="Office"/>
    <s v="Stationery"/>
    <n v="75"/>
    <n v="300"/>
    <n v="329.28"/>
  </r>
  <r>
    <s v="ORD100032"/>
    <d v="2024-06-20T00:00:00"/>
    <s v="C0217"/>
    <s v="P005"/>
    <n v="2"/>
    <n v="6014"/>
    <n v="0.2"/>
    <x v="0"/>
    <n v="2"/>
    <n v="9622.4"/>
    <x v="21"/>
    <x v="3"/>
    <x v="2"/>
    <x v="15"/>
    <s v="Electronics"/>
    <s v="Displays"/>
    <n v="4300"/>
    <n v="8600"/>
    <n v="1022.3999999999996"/>
  </r>
  <r>
    <s v="ORD100033"/>
    <d v="2024-06-17T00:00:00"/>
    <s v="C0367"/>
    <s v="P006"/>
    <n v="1"/>
    <n v="1250"/>
    <n v="0"/>
    <x v="2"/>
    <n v="5"/>
    <n v="1250"/>
    <x v="21"/>
    <x v="1"/>
    <x v="0"/>
    <x v="4"/>
    <s v="Electronics"/>
    <s v="Accessories"/>
    <n v="620"/>
    <n v="620"/>
    <n v="630"/>
  </r>
  <r>
    <s v="ORD100034"/>
    <d v="2025-07-02T00:00:00"/>
    <s v="C0379"/>
    <s v="P001"/>
    <n v="2"/>
    <n v="26220"/>
    <n v="0.1"/>
    <x v="0"/>
    <n v="2"/>
    <n v="47196"/>
    <x v="9"/>
    <x v="3"/>
    <x v="0"/>
    <x v="0"/>
    <s v="Electronics"/>
    <s v="Computers"/>
    <n v="22100"/>
    <n v="44200"/>
    <n v="2996"/>
  </r>
  <r>
    <s v="ORD100035"/>
    <d v="2024-03-15T00:00:00"/>
    <s v="C0197"/>
    <s v="P004"/>
    <n v="1"/>
    <n v="1850"/>
    <n v="0.15"/>
    <x v="0"/>
    <n v="5"/>
    <n v="1572.5"/>
    <x v="22"/>
    <x v="3"/>
    <x v="0"/>
    <x v="3"/>
    <s v="Electronics"/>
    <s v="Accessories"/>
    <n v="990"/>
    <n v="990"/>
    <n v="582.5"/>
  </r>
  <r>
    <s v="ORD100036"/>
    <d v="2024-08-07T00:00:00"/>
    <s v="C0227"/>
    <s v="P016"/>
    <n v="1"/>
    <n v="267.8"/>
    <n v="0.15"/>
    <x v="1"/>
    <n v="3"/>
    <n v="227.63"/>
    <x v="23"/>
    <x v="7"/>
    <x v="0"/>
    <x v="10"/>
    <s v="Office"/>
    <s v="Stationery"/>
    <n v="145"/>
    <n v="145"/>
    <n v="82.63"/>
  </r>
  <r>
    <s v="ORD100037"/>
    <d v="2025-10-02T00:00:00"/>
    <s v="C0388"/>
    <s v="P002"/>
    <n v="1"/>
    <n v="18915"/>
    <n v="0.15"/>
    <x v="0"/>
    <n v="4"/>
    <n v="16077.75"/>
    <x v="19"/>
    <x v="10"/>
    <x v="0"/>
    <x v="8"/>
    <s v="Electronics"/>
    <s v="Computers"/>
    <n v="15100"/>
    <n v="15100"/>
    <n v="977.75"/>
  </r>
  <r>
    <s v="ORD100038"/>
    <d v="2024-02-14T00:00:00"/>
    <s v="C0393"/>
    <s v="P011"/>
    <n v="2"/>
    <n v="901.6"/>
    <n v="0"/>
    <x v="0"/>
    <n v="7"/>
    <n v="1803.2"/>
    <x v="24"/>
    <x v="9"/>
    <x v="0"/>
    <x v="5"/>
    <s v="Office"/>
    <s v="Supplies"/>
    <n v="510"/>
    <n v="1020"/>
    <n v="783.2"/>
  </r>
  <r>
    <s v="ORD100039"/>
    <d v="2023-09-09T00:00:00"/>
    <s v="C0242"/>
    <s v="P018"/>
    <n v="3"/>
    <n v="12800"/>
    <n v="0.1"/>
    <x v="0"/>
    <n v="7"/>
    <n v="34560"/>
    <x v="4"/>
    <x v="9"/>
    <x v="1"/>
    <x v="18"/>
    <s v="Electronics"/>
    <s v="Displays"/>
    <n v="9700"/>
    <n v="29100"/>
    <n v="5460"/>
  </r>
  <r>
    <s v="ORD100040"/>
    <d v="2023-10-05T00:00:00"/>
    <s v="C0083"/>
    <s v="P002"/>
    <n v="3"/>
    <n v="21060"/>
    <n v="0"/>
    <x v="0"/>
    <n v="6"/>
    <n v="63180"/>
    <x v="2"/>
    <x v="5"/>
    <x v="2"/>
    <x v="8"/>
    <s v="Electronics"/>
    <s v="Computers"/>
    <n v="15100"/>
    <n v="45300"/>
    <n v="17880"/>
  </r>
  <r>
    <s v="ORD100041"/>
    <d v="2023-06-01T00:00:00"/>
    <s v="C0378"/>
    <s v="P016"/>
    <n v="1"/>
    <n v="239.2"/>
    <n v="0.1"/>
    <x v="0"/>
    <n v="2"/>
    <n v="215.28"/>
    <x v="10"/>
    <x v="0"/>
    <x v="1"/>
    <x v="10"/>
    <s v="Office"/>
    <s v="Stationery"/>
    <n v="145"/>
    <n v="145"/>
    <n v="70.28"/>
  </r>
  <r>
    <s v="ORD100042"/>
    <d v="2025-07-14T00:00:00"/>
    <s v="C0329"/>
    <s v="P011"/>
    <n v="1"/>
    <n v="1009.4"/>
    <n v="0"/>
    <x v="0"/>
    <n v="5"/>
    <n v="1009.4"/>
    <x v="9"/>
    <x v="9"/>
    <x v="0"/>
    <x v="5"/>
    <s v="Office"/>
    <s v="Supplies"/>
    <n v="510"/>
    <n v="510"/>
    <n v="499.4"/>
  </r>
  <r>
    <s v="ORD100043"/>
    <d v="2023-12-20T00:00:00"/>
    <s v="C0081"/>
    <s v="P002"/>
    <n v="1"/>
    <n v="18915"/>
    <n v="0.15"/>
    <x v="0"/>
    <n v="7"/>
    <n v="16077.75"/>
    <x v="25"/>
    <x v="11"/>
    <x v="0"/>
    <x v="8"/>
    <s v="Electronics"/>
    <s v="Computers"/>
    <n v="15100"/>
    <n v="15100"/>
    <n v="977.75"/>
  </r>
  <r>
    <s v="ORD100044"/>
    <d v="2025-06-30T00:00:00"/>
    <s v="C0232"/>
    <s v="P018"/>
    <n v="2"/>
    <n v="12416"/>
    <n v="0"/>
    <x v="0"/>
    <n v="7"/>
    <n v="24832"/>
    <x v="3"/>
    <x v="8"/>
    <x v="0"/>
    <x v="18"/>
    <s v="Electronics"/>
    <s v="Displays"/>
    <n v="9700"/>
    <n v="19400"/>
    <n v="5432"/>
  </r>
  <r>
    <s v="ORD100045"/>
    <d v="2023-06-29T00:00:00"/>
    <s v="C0145"/>
    <s v="P006"/>
    <n v="1"/>
    <n v="1287.5"/>
    <n v="0.03"/>
    <x v="0"/>
    <n v="4"/>
    <n v="1248.875"/>
    <x v="10"/>
    <x v="10"/>
    <x v="2"/>
    <x v="4"/>
    <s v="Electronics"/>
    <s v="Accessories"/>
    <n v="620"/>
    <n v="620"/>
    <n v="628.875"/>
  </r>
  <r>
    <s v="ORD100046"/>
    <d v="2024-10-16T00:00:00"/>
    <s v="C0293"/>
    <s v="P019"/>
    <n v="1"/>
    <n v="2162"/>
    <n v="0.15"/>
    <x v="0"/>
    <n v="6"/>
    <n v="1837.7"/>
    <x v="13"/>
    <x v="2"/>
    <x v="0"/>
    <x v="19"/>
    <s v="Electronics"/>
    <s v="POS Equipment"/>
    <n v="1420"/>
    <n v="1420"/>
    <n v="417.70000000000005"/>
  </r>
  <r>
    <s v="ORD100047"/>
    <d v="2024-12-12T00:00:00"/>
    <s v="C0046"/>
    <s v="P004"/>
    <n v="20"/>
    <n v="1794.5"/>
    <n v="0"/>
    <x v="0"/>
    <n v="1"/>
    <n v="35890"/>
    <x v="26"/>
    <x v="2"/>
    <x v="2"/>
    <x v="3"/>
    <s v="Electronics"/>
    <s v="Accessories"/>
    <n v="990"/>
    <n v="19800"/>
    <n v="16090"/>
  </r>
  <r>
    <s v="ORD100048"/>
    <d v="2023-05-13T00:00:00"/>
    <s v="C0220"/>
    <s v="P007"/>
    <n v="2"/>
    <n v="4656"/>
    <n v="0"/>
    <x v="0"/>
    <n v="5"/>
    <n v="9312"/>
    <x v="5"/>
    <x v="6"/>
    <x v="2"/>
    <x v="16"/>
    <s v="Office"/>
    <s v="Furniture"/>
    <n v="3150"/>
    <n v="6300"/>
    <n v="3012"/>
  </r>
  <r>
    <s v="ORD100049"/>
    <d v="2024-08-17T00:00:00"/>
    <s v="C0368"/>
    <s v="P002"/>
    <n v="2"/>
    <n v="20085"/>
    <n v="0.1"/>
    <x v="0"/>
    <n v="2"/>
    <n v="36153"/>
    <x v="23"/>
    <x v="1"/>
    <x v="1"/>
    <x v="8"/>
    <s v="Electronics"/>
    <s v="Computers"/>
    <n v="15100"/>
    <n v="30200"/>
    <n v="5953"/>
  </r>
  <r>
    <s v="ORD100050"/>
    <d v="2024-09-06T00:00:00"/>
    <s v="C0098"/>
    <s v="P013"/>
    <n v="10"/>
    <n v="1450"/>
    <n v="0"/>
    <x v="0"/>
    <n v="2"/>
    <n v="14500"/>
    <x v="27"/>
    <x v="5"/>
    <x v="1"/>
    <x v="2"/>
    <s v="Electronics"/>
    <s v="Accessories"/>
    <n v="790"/>
    <n v="7900"/>
    <n v="6600"/>
  </r>
  <r>
    <s v="ORD100051"/>
    <d v="2023-11-19T00:00:00"/>
    <s v="C0106"/>
    <s v="P008"/>
    <n v="2"/>
    <n v="9200"/>
    <n v="0.1"/>
    <x v="0"/>
    <n v="2"/>
    <n v="16560"/>
    <x v="0"/>
    <x v="9"/>
    <x v="1"/>
    <x v="6"/>
    <s v="Office"/>
    <s v="Furniture"/>
    <n v="6500"/>
    <n v="13000"/>
    <n v="3560"/>
  </r>
  <r>
    <s v="ORD100052"/>
    <d v="2023-12-23T00:00:00"/>
    <s v="C0075"/>
    <s v="P008"/>
    <n v="1"/>
    <n v="9200"/>
    <n v="0"/>
    <x v="0"/>
    <n v="2"/>
    <n v="9200"/>
    <x v="25"/>
    <x v="6"/>
    <x v="2"/>
    <x v="6"/>
    <s v="Office"/>
    <s v="Furniture"/>
    <n v="6500"/>
    <n v="6500"/>
    <n v="2700"/>
  </r>
  <r>
    <s v="ORD100053"/>
    <d v="2025-01-10T00:00:00"/>
    <s v="C0351"/>
    <s v="P007"/>
    <n v="2"/>
    <n v="4416"/>
    <n v="0"/>
    <x v="0"/>
    <n v="3"/>
    <n v="8832"/>
    <x v="7"/>
    <x v="5"/>
    <x v="1"/>
    <x v="16"/>
    <s v="Office"/>
    <s v="Furniture"/>
    <n v="3150"/>
    <n v="6300"/>
    <n v="2532"/>
  </r>
  <r>
    <s v="ORD100054"/>
    <d v="2025-11-07T00:00:00"/>
    <s v="C0204"/>
    <s v="P020"/>
    <n v="3"/>
    <n v="4223"/>
    <n v="0.1"/>
    <x v="0"/>
    <n v="3"/>
    <n v="11402.1"/>
    <x v="20"/>
    <x v="5"/>
    <x v="0"/>
    <x v="11"/>
    <s v="Electronics"/>
    <s v="Power"/>
    <n v="2950"/>
    <n v="8850"/>
    <n v="2552.1000000000004"/>
  </r>
  <r>
    <s v="ORD100055"/>
    <d v="2024-04-04T00:00:00"/>
    <s v="C0286"/>
    <s v="P002"/>
    <n v="1"/>
    <n v="19500"/>
    <n v="0.15"/>
    <x v="0"/>
    <n v="3"/>
    <n v="16575"/>
    <x v="6"/>
    <x v="0"/>
    <x v="0"/>
    <x v="8"/>
    <s v="Electronics"/>
    <s v="Computers"/>
    <n v="15100"/>
    <n v="15100"/>
    <n v="1475"/>
  </r>
  <r>
    <s v="ORD100056"/>
    <d v="2023-09-06T00:00:00"/>
    <s v="C0344"/>
    <s v="P020"/>
    <n v="10"/>
    <n v="4428"/>
    <n v="0.1"/>
    <x v="0"/>
    <n v="1"/>
    <n v="39852"/>
    <x v="4"/>
    <x v="6"/>
    <x v="1"/>
    <x v="11"/>
    <s v="Electronics"/>
    <s v="Power"/>
    <n v="2950"/>
    <n v="29500"/>
    <n v="10352"/>
  </r>
  <r>
    <s v="ORD100057"/>
    <d v="2024-02-16T00:00:00"/>
    <s v="C0318"/>
    <s v="P004"/>
    <n v="1"/>
    <n v="1905.5"/>
    <n v="0.1"/>
    <x v="0"/>
    <n v="5"/>
    <n v="1714.95"/>
    <x v="24"/>
    <x v="4"/>
    <x v="0"/>
    <x v="3"/>
    <s v="Electronics"/>
    <s v="Accessories"/>
    <n v="990"/>
    <n v="990"/>
    <n v="724.95"/>
  </r>
  <r>
    <s v="ORD100058"/>
    <d v="2023-10-12T00:00:00"/>
    <s v="C0092"/>
    <s v="P001"/>
    <n v="1"/>
    <n v="30780"/>
    <n v="0.05"/>
    <x v="0"/>
    <n v="4"/>
    <n v="29241"/>
    <x v="2"/>
    <x v="5"/>
    <x v="0"/>
    <x v="0"/>
    <s v="Electronics"/>
    <s v="Computers"/>
    <n v="22100"/>
    <n v="22100"/>
    <n v="7141"/>
  </r>
  <r>
    <s v="ORD100059"/>
    <d v="2024-04-29T00:00:00"/>
    <s v="C0163"/>
    <s v="P003"/>
    <n v="3"/>
    <n v="463.5"/>
    <n v="0"/>
    <x v="0"/>
    <n v="1"/>
    <n v="1390.5"/>
    <x v="6"/>
    <x v="4"/>
    <x v="2"/>
    <x v="1"/>
    <s v="Electronics"/>
    <s v="Accessories"/>
    <n v="210"/>
    <n v="630"/>
    <n v="760.5"/>
  </r>
  <r>
    <s v="ORD100060"/>
    <d v="2025-10-08T00:00:00"/>
    <s v="C0256"/>
    <s v="P020"/>
    <n v="4"/>
    <n v="4100"/>
    <n v="0.1"/>
    <x v="1"/>
    <n v="3"/>
    <n v="14760"/>
    <x v="19"/>
    <x v="7"/>
    <x v="0"/>
    <x v="11"/>
    <s v="Electronics"/>
    <s v="Power"/>
    <n v="2950"/>
    <n v="11800"/>
    <n v="2960"/>
  </r>
  <r>
    <s v="ORD100061"/>
    <d v="2023-02-23T00:00:00"/>
    <s v="C0135"/>
    <s v="P016"/>
    <n v="2"/>
    <n v="260"/>
    <n v="0.05"/>
    <x v="0"/>
    <n v="2"/>
    <n v="494"/>
    <x v="17"/>
    <x v="4"/>
    <x v="0"/>
    <x v="10"/>
    <s v="Office"/>
    <s v="Stationery"/>
    <n v="145"/>
    <n v="290"/>
    <n v="204"/>
  </r>
  <r>
    <s v="ORD100062"/>
    <d v="2025-01-09T00:00:00"/>
    <s v="C0252"/>
    <s v="P005"/>
    <n v="3"/>
    <n v="6014"/>
    <n v="0.05"/>
    <x v="1"/>
    <n v="6"/>
    <n v="17139.899999999998"/>
    <x v="7"/>
    <x v="5"/>
    <x v="0"/>
    <x v="15"/>
    <s v="Electronics"/>
    <s v="Displays"/>
    <n v="4300"/>
    <n v="12900"/>
    <n v="4239.8999999999978"/>
  </r>
  <r>
    <s v="ORD100063"/>
    <d v="2025-01-25T00:00:00"/>
    <s v="C0028"/>
    <s v="P015"/>
    <n v="1"/>
    <n v="1610"/>
    <n v="0"/>
    <x v="0"/>
    <n v="3"/>
    <n v="1610"/>
    <x v="7"/>
    <x v="5"/>
    <x v="2"/>
    <x v="14"/>
    <s v="Electronics"/>
    <s v="Networking"/>
    <n v="1050"/>
    <n v="1050"/>
    <n v="560"/>
  </r>
  <r>
    <s v="ORD100064"/>
    <d v="2025-08-15T00:00:00"/>
    <s v="C0240"/>
    <s v="P003"/>
    <n v="2"/>
    <n v="463.5"/>
    <n v="0"/>
    <x v="0"/>
    <n v="6"/>
    <n v="927"/>
    <x v="28"/>
    <x v="2"/>
    <x v="0"/>
    <x v="1"/>
    <s v="Electronics"/>
    <s v="Accessories"/>
    <n v="210"/>
    <n v="420"/>
    <n v="507"/>
  </r>
  <r>
    <s v="ORD100065"/>
    <d v="2023-09-23T00:00:00"/>
    <s v="C0235"/>
    <s v="P010"/>
    <n v="2"/>
    <n v="7178"/>
    <n v="0"/>
    <x v="0"/>
    <n v="7"/>
    <n v="14356"/>
    <x v="4"/>
    <x v="11"/>
    <x v="2"/>
    <x v="13"/>
    <s v="Electronics"/>
    <s v="Printers"/>
    <n v="5600"/>
    <n v="11200"/>
    <n v="3156"/>
  </r>
  <r>
    <s v="ORD100066"/>
    <d v="2023-06-26T00:00:00"/>
    <s v="C0087"/>
    <s v="P005"/>
    <n v="3"/>
    <n v="6200"/>
    <n v="0.05"/>
    <x v="0"/>
    <n v="2"/>
    <n v="17670"/>
    <x v="10"/>
    <x v="8"/>
    <x v="1"/>
    <x v="15"/>
    <s v="Electronics"/>
    <s v="Displays"/>
    <n v="4300"/>
    <n v="12900"/>
    <n v="4770"/>
  </r>
  <r>
    <s v="ORD100067"/>
    <d v="2023-05-15T00:00:00"/>
    <s v="C0003"/>
    <s v="P011"/>
    <n v="2"/>
    <n v="1058.4000000000001"/>
    <n v="0"/>
    <x v="1"/>
    <n v="2"/>
    <n v="2116.8000000000002"/>
    <x v="5"/>
    <x v="4"/>
    <x v="0"/>
    <x v="5"/>
    <s v="Office"/>
    <s v="Supplies"/>
    <n v="510"/>
    <n v="1020"/>
    <n v="1096.8000000000002"/>
  </r>
  <r>
    <s v="ORD100068"/>
    <d v="2024-09-25T00:00:00"/>
    <s v="C0347"/>
    <s v="P015"/>
    <n v="1"/>
    <n v="1750"/>
    <n v="0"/>
    <x v="0"/>
    <n v="6"/>
    <n v="1750"/>
    <x v="27"/>
    <x v="6"/>
    <x v="1"/>
    <x v="14"/>
    <s v="Electronics"/>
    <s v="Networking"/>
    <n v="1050"/>
    <n v="1050"/>
    <n v="700"/>
  </r>
  <r>
    <s v="ORD100069"/>
    <d v="2025-03-26T00:00:00"/>
    <s v="C0192"/>
    <s v="P003"/>
    <n v="2"/>
    <n v="414"/>
    <n v="0.1"/>
    <x v="0"/>
    <n v="1"/>
    <n v="745.2"/>
    <x v="12"/>
    <x v="3"/>
    <x v="1"/>
    <x v="1"/>
    <s v="Electronics"/>
    <s v="Accessories"/>
    <n v="210"/>
    <n v="420"/>
    <n v="325.20000000000005"/>
  </r>
  <r>
    <s v="ORD100070"/>
    <d v="2025-09-07T00:00:00"/>
    <s v="C0363"/>
    <s v="P009"/>
    <n v="2"/>
    <n v="185.4"/>
    <n v="0.05"/>
    <x v="0"/>
    <n v="6"/>
    <n v="352.26"/>
    <x v="29"/>
    <x v="1"/>
    <x v="1"/>
    <x v="12"/>
    <s v="Office"/>
    <s v="Stationery"/>
    <n v="75"/>
    <n v="150"/>
    <n v="202.26"/>
  </r>
  <r>
    <s v="ORD100071"/>
    <d v="2025-12-12T00:00:00"/>
    <s v="C0023"/>
    <s v="P001"/>
    <n v="2"/>
    <n v="29355"/>
    <n v="0.03"/>
    <x v="0"/>
    <n v="6"/>
    <n v="56948.7"/>
    <x v="11"/>
    <x v="2"/>
    <x v="1"/>
    <x v="0"/>
    <s v="Electronics"/>
    <s v="Computers"/>
    <n v="22100"/>
    <n v="44200"/>
    <n v="12748.699999999997"/>
  </r>
  <r>
    <s v="ORD100072"/>
    <d v="2025-04-21T00:00:00"/>
    <s v="C0292"/>
    <s v="P017"/>
    <n v="1"/>
    <n v="3588"/>
    <n v="0.1"/>
    <x v="0"/>
    <n v="7"/>
    <n v="3229.2000000000003"/>
    <x v="30"/>
    <x v="6"/>
    <x v="0"/>
    <x v="7"/>
    <s v="Office"/>
    <s v="Furniture"/>
    <n v="2650"/>
    <n v="2650"/>
    <n v="579.20000000000027"/>
  </r>
  <r>
    <s v="ORD100073"/>
    <d v="2025-04-18T00:00:00"/>
    <s v="C0037"/>
    <s v="P001"/>
    <n v="2"/>
    <n v="30780"/>
    <n v="0.03"/>
    <x v="0"/>
    <n v="2"/>
    <n v="59713.2"/>
    <x v="30"/>
    <x v="8"/>
    <x v="0"/>
    <x v="0"/>
    <s v="Electronics"/>
    <s v="Computers"/>
    <n v="22100"/>
    <n v="44200"/>
    <n v="15513.199999999997"/>
  </r>
  <r>
    <s v="ORD100074"/>
    <d v="2023-06-01T00:00:00"/>
    <s v="C0395"/>
    <s v="P004"/>
    <n v="4"/>
    <n v="1702"/>
    <n v="0"/>
    <x v="0"/>
    <n v="4"/>
    <n v="6808"/>
    <x v="10"/>
    <x v="8"/>
    <x v="0"/>
    <x v="3"/>
    <s v="Electronics"/>
    <s v="Accessories"/>
    <n v="990"/>
    <n v="3960"/>
    <n v="2848"/>
  </r>
  <r>
    <s v="ORD100075"/>
    <d v="2023-09-14T00:00:00"/>
    <s v="C0146"/>
    <s v="P015"/>
    <n v="2"/>
    <n v="1697.5"/>
    <n v="0"/>
    <x v="0"/>
    <n v="4"/>
    <n v="3395"/>
    <x v="4"/>
    <x v="7"/>
    <x v="1"/>
    <x v="14"/>
    <s v="Electronics"/>
    <s v="Networking"/>
    <n v="1050"/>
    <n v="2100"/>
    <n v="1295"/>
  </r>
  <r>
    <s v="ORD100076"/>
    <d v="2024-10-11T00:00:00"/>
    <s v="C0159"/>
    <s v="P014"/>
    <n v="5"/>
    <n v="2268"/>
    <n v="0"/>
    <x v="0"/>
    <n v="7"/>
    <n v="11340"/>
    <x v="13"/>
    <x v="4"/>
    <x v="0"/>
    <x v="17"/>
    <s v="Electronics"/>
    <s v="Accessories"/>
    <n v="1180"/>
    <n v="5900"/>
    <n v="5440"/>
  </r>
  <r>
    <s v="ORD100077"/>
    <d v="2023-06-01T00:00:00"/>
    <s v="C0103"/>
    <s v="P006"/>
    <n v="2"/>
    <n v="1287.5"/>
    <n v="0.05"/>
    <x v="0"/>
    <n v="4"/>
    <n v="2446.25"/>
    <x v="10"/>
    <x v="7"/>
    <x v="0"/>
    <x v="4"/>
    <s v="Electronics"/>
    <s v="Accessories"/>
    <n v="620"/>
    <n v="1240"/>
    <n v="1206.25"/>
  </r>
  <r>
    <s v="ORD100078"/>
    <d v="2025-07-10T00:00:00"/>
    <s v="C0217"/>
    <s v="P002"/>
    <n v="4"/>
    <n v="21060"/>
    <n v="0"/>
    <x v="0"/>
    <n v="1"/>
    <n v="84240"/>
    <x v="9"/>
    <x v="3"/>
    <x v="2"/>
    <x v="8"/>
    <s v="Electronics"/>
    <s v="Computers"/>
    <n v="15100"/>
    <n v="60400"/>
    <n v="23840"/>
  </r>
  <r>
    <s v="ORD100079"/>
    <d v="2025-08-12T00:00:00"/>
    <s v="C0175"/>
    <s v="P001"/>
    <n v="20"/>
    <n v="27645"/>
    <n v="0.1"/>
    <x v="0"/>
    <n v="4"/>
    <n v="497610"/>
    <x v="28"/>
    <x v="1"/>
    <x v="1"/>
    <x v="0"/>
    <s v="Electronics"/>
    <s v="Computers"/>
    <n v="22100"/>
    <n v="442000"/>
    <n v="55610"/>
  </r>
  <r>
    <s v="ORD100080"/>
    <d v="2025-11-25T00:00:00"/>
    <s v="C0332"/>
    <s v="P009"/>
    <n v="2"/>
    <n v="180"/>
    <n v="0.05"/>
    <x v="0"/>
    <n v="7"/>
    <n v="342"/>
    <x v="20"/>
    <x v="10"/>
    <x v="0"/>
    <x v="12"/>
    <s v="Office"/>
    <s v="Stationery"/>
    <n v="75"/>
    <n v="150"/>
    <n v="192"/>
  </r>
  <r>
    <s v="ORD100081"/>
    <d v="2024-12-06T00:00:00"/>
    <s v="C0077"/>
    <s v="P009"/>
    <n v="20"/>
    <n v="180"/>
    <n v="0.15"/>
    <x v="0"/>
    <n v="3"/>
    <n v="3060"/>
    <x v="26"/>
    <x v="11"/>
    <x v="0"/>
    <x v="12"/>
    <s v="Office"/>
    <s v="Stationery"/>
    <n v="75"/>
    <n v="1500"/>
    <n v="1560"/>
  </r>
  <r>
    <s v="ORD100082"/>
    <d v="2023-09-20T00:00:00"/>
    <s v="C0283"/>
    <s v="P010"/>
    <n v="1"/>
    <n v="6808"/>
    <n v="0.05"/>
    <x v="0"/>
    <n v="4"/>
    <n v="6467.5999999999995"/>
    <x v="4"/>
    <x v="7"/>
    <x v="0"/>
    <x v="13"/>
    <s v="Electronics"/>
    <s v="Printers"/>
    <n v="5600"/>
    <n v="5600"/>
    <n v="867.59999999999945"/>
  </r>
  <r>
    <s v="ORD100083"/>
    <d v="2024-01-08T00:00:00"/>
    <s v="C0339"/>
    <s v="P002"/>
    <n v="3"/>
    <n v="19500"/>
    <n v="0.03"/>
    <x v="0"/>
    <n v="7"/>
    <n v="56745"/>
    <x v="18"/>
    <x v="10"/>
    <x v="0"/>
    <x v="8"/>
    <s v="Electronics"/>
    <s v="Computers"/>
    <n v="15100"/>
    <n v="45300"/>
    <n v="11445"/>
  </r>
  <r>
    <s v="ORD100084"/>
    <d v="2023-09-22T00:00:00"/>
    <s v="C0059"/>
    <s v="P009"/>
    <n v="3"/>
    <n v="185.4"/>
    <n v="0"/>
    <x v="0"/>
    <n v="4"/>
    <n v="556.20000000000005"/>
    <x v="4"/>
    <x v="5"/>
    <x v="0"/>
    <x v="12"/>
    <s v="Office"/>
    <s v="Stationery"/>
    <n v="75"/>
    <n v="225"/>
    <n v="331.20000000000005"/>
  </r>
  <r>
    <s v="ORD100085"/>
    <d v="2025-06-05T00:00:00"/>
    <s v="C0214"/>
    <s v="P001"/>
    <n v="4"/>
    <n v="28500"/>
    <n v="0.03"/>
    <x v="0"/>
    <n v="7"/>
    <n v="110580"/>
    <x v="3"/>
    <x v="10"/>
    <x v="1"/>
    <x v="0"/>
    <s v="Electronics"/>
    <s v="Computers"/>
    <n v="22100"/>
    <n v="88400"/>
    <n v="22180"/>
  </r>
  <r>
    <s v="ORD100086"/>
    <d v="2025-10-26T00:00:00"/>
    <s v="C0320"/>
    <s v="P012"/>
    <n v="3"/>
    <n v="3600"/>
    <n v="0.2"/>
    <x v="0"/>
    <n v="2"/>
    <n v="8640"/>
    <x v="19"/>
    <x v="1"/>
    <x v="0"/>
    <x v="9"/>
    <s v="Electronics"/>
    <s v="Storage"/>
    <n v="2450"/>
    <n v="7350"/>
    <n v="1290"/>
  </r>
  <r>
    <s v="ORD100087"/>
    <d v="2023-04-24T00:00:00"/>
    <s v="C0041"/>
    <s v="P003"/>
    <n v="3"/>
    <n v="486"/>
    <n v="0"/>
    <x v="0"/>
    <n v="4"/>
    <n v="1458"/>
    <x v="31"/>
    <x v="1"/>
    <x v="0"/>
    <x v="1"/>
    <s v="Electronics"/>
    <s v="Accessories"/>
    <n v="210"/>
    <n v="630"/>
    <n v="828"/>
  </r>
  <r>
    <s v="ORD100088"/>
    <d v="2023-09-12T00:00:00"/>
    <s v="C0003"/>
    <s v="P009"/>
    <n v="1"/>
    <n v="165.6"/>
    <n v="0"/>
    <x v="0"/>
    <n v="6"/>
    <n v="165.6"/>
    <x v="4"/>
    <x v="4"/>
    <x v="0"/>
    <x v="12"/>
    <s v="Office"/>
    <s v="Stationery"/>
    <n v="75"/>
    <n v="75"/>
    <n v="90.6"/>
  </r>
  <r>
    <s v="ORD100089"/>
    <d v="2025-11-27T00:00:00"/>
    <s v="C0337"/>
    <s v="P007"/>
    <n v="10"/>
    <n v="5184"/>
    <n v="0.1"/>
    <x v="0"/>
    <n v="7"/>
    <n v="46656"/>
    <x v="20"/>
    <x v="6"/>
    <x v="0"/>
    <x v="16"/>
    <s v="Office"/>
    <s v="Furniture"/>
    <n v="3150"/>
    <n v="31500"/>
    <n v="15156"/>
  </r>
  <r>
    <s v="ORD100090"/>
    <d v="2023-11-10T00:00:00"/>
    <s v="C0185"/>
    <s v="P020"/>
    <n v="3"/>
    <n v="4223"/>
    <n v="0.1"/>
    <x v="0"/>
    <n v="2"/>
    <n v="11402.1"/>
    <x v="0"/>
    <x v="6"/>
    <x v="0"/>
    <x v="11"/>
    <s v="Electronics"/>
    <s v="Power"/>
    <n v="2950"/>
    <n v="8850"/>
    <n v="2552.1000000000004"/>
  </r>
  <r>
    <s v="ORD100091"/>
    <d v="2024-09-14T00:00:00"/>
    <s v="C0058"/>
    <s v="P001"/>
    <n v="4"/>
    <n v="27645"/>
    <n v="0.15"/>
    <x v="0"/>
    <n v="6"/>
    <n v="93993"/>
    <x v="27"/>
    <x v="0"/>
    <x v="0"/>
    <x v="0"/>
    <s v="Electronics"/>
    <s v="Computers"/>
    <n v="22100"/>
    <n v="88400"/>
    <n v="5593"/>
  </r>
  <r>
    <s v="ORD100092"/>
    <d v="2023-12-04T00:00:00"/>
    <s v="C0124"/>
    <s v="P003"/>
    <n v="2"/>
    <n v="486"/>
    <n v="0"/>
    <x v="0"/>
    <n v="4"/>
    <n v="972"/>
    <x v="25"/>
    <x v="0"/>
    <x v="1"/>
    <x v="1"/>
    <s v="Electronics"/>
    <s v="Accessories"/>
    <n v="210"/>
    <n v="420"/>
    <n v="552"/>
  </r>
  <r>
    <s v="ORD100093"/>
    <d v="2023-11-28T00:00:00"/>
    <s v="C0217"/>
    <s v="P003"/>
    <n v="1"/>
    <n v="436.5"/>
    <n v="0.15"/>
    <x v="0"/>
    <n v="4"/>
    <n v="371.02499999999998"/>
    <x v="0"/>
    <x v="3"/>
    <x v="2"/>
    <x v="1"/>
    <s v="Electronics"/>
    <s v="Accessories"/>
    <n v="210"/>
    <n v="210"/>
    <n v="161.02499999999998"/>
  </r>
  <r>
    <s v="ORD100094"/>
    <d v="2024-10-22T00:00:00"/>
    <s v="C0242"/>
    <s v="P019"/>
    <n v="1"/>
    <n v="2420.5"/>
    <n v="0.05"/>
    <x v="0"/>
    <n v="5"/>
    <n v="2299.4749999999999"/>
    <x v="13"/>
    <x v="9"/>
    <x v="1"/>
    <x v="19"/>
    <s v="Electronics"/>
    <s v="POS Equipment"/>
    <n v="1420"/>
    <n v="1420"/>
    <n v="879.47499999999991"/>
  </r>
  <r>
    <s v="ORD100095"/>
    <d v="2024-04-06T00:00:00"/>
    <s v="C0201"/>
    <s v="P016"/>
    <n v="1"/>
    <n v="239.2"/>
    <n v="0"/>
    <x v="0"/>
    <n v="4"/>
    <n v="239.2"/>
    <x v="6"/>
    <x v="4"/>
    <x v="2"/>
    <x v="10"/>
    <s v="Office"/>
    <s v="Stationery"/>
    <n v="145"/>
    <n v="145"/>
    <n v="94.199999999999989"/>
  </r>
  <r>
    <s v="ORD100096"/>
    <d v="2024-12-09T00:00:00"/>
    <s v="C0254"/>
    <s v="P020"/>
    <n v="3"/>
    <n v="4428"/>
    <n v="0.1"/>
    <x v="2"/>
    <n v="1"/>
    <n v="11955.6"/>
    <x v="26"/>
    <x v="4"/>
    <x v="1"/>
    <x v="11"/>
    <s v="Electronics"/>
    <s v="Power"/>
    <n v="2950"/>
    <n v="8850"/>
    <n v="3105.6000000000004"/>
  </r>
  <r>
    <s v="ORD100097"/>
    <d v="2025-11-28T00:00:00"/>
    <s v="C0249"/>
    <s v="P009"/>
    <n v="2"/>
    <n v="194.4"/>
    <n v="0.15"/>
    <x v="1"/>
    <n v="7"/>
    <n v="330.48"/>
    <x v="20"/>
    <x v="10"/>
    <x v="1"/>
    <x v="12"/>
    <s v="Office"/>
    <s v="Stationery"/>
    <n v="75"/>
    <n v="150"/>
    <n v="180.48000000000002"/>
  </r>
  <r>
    <s v="ORD100098"/>
    <d v="2024-08-04T00:00:00"/>
    <s v="C0366"/>
    <s v="P009"/>
    <n v="1"/>
    <n v="165.6"/>
    <n v="0.05"/>
    <x v="0"/>
    <n v="1"/>
    <n v="157.32"/>
    <x v="23"/>
    <x v="11"/>
    <x v="0"/>
    <x v="12"/>
    <s v="Office"/>
    <s v="Stationery"/>
    <n v="75"/>
    <n v="75"/>
    <n v="82.32"/>
  </r>
  <r>
    <s v="ORD100099"/>
    <d v="2023-06-11T00:00:00"/>
    <s v="C0332"/>
    <s v="P005"/>
    <n v="1"/>
    <n v="6386"/>
    <n v="0"/>
    <x v="0"/>
    <n v="6"/>
    <n v="6386"/>
    <x v="10"/>
    <x v="10"/>
    <x v="0"/>
    <x v="15"/>
    <s v="Electronics"/>
    <s v="Displays"/>
    <n v="4300"/>
    <n v="4300"/>
    <n v="2086"/>
  </r>
  <r>
    <s v="ORD100100"/>
    <d v="2024-05-28T00:00:00"/>
    <s v="C0358"/>
    <s v="P006"/>
    <n v="2"/>
    <n v="1212.5"/>
    <n v="0"/>
    <x v="0"/>
    <n v="3"/>
    <n v="2425"/>
    <x v="15"/>
    <x v="6"/>
    <x v="2"/>
    <x v="4"/>
    <s v="Electronics"/>
    <s v="Accessories"/>
    <n v="620"/>
    <n v="1240"/>
    <n v="1185"/>
  </r>
  <r>
    <s v="ORD100101"/>
    <d v="2024-02-07T00:00:00"/>
    <s v="C0260"/>
    <s v="P009"/>
    <n v="1"/>
    <n v="180"/>
    <n v="0.15"/>
    <x v="0"/>
    <n v="6"/>
    <n v="153"/>
    <x v="24"/>
    <x v="9"/>
    <x v="0"/>
    <x v="12"/>
    <s v="Office"/>
    <s v="Stationery"/>
    <n v="75"/>
    <n v="75"/>
    <n v="78"/>
  </r>
  <r>
    <s v="ORD100102"/>
    <d v="2024-07-16T00:00:00"/>
    <s v="C0068"/>
    <s v="P012"/>
    <n v="4"/>
    <n v="3708"/>
    <n v="0.2"/>
    <x v="0"/>
    <n v="6"/>
    <n v="11865.6"/>
    <x v="14"/>
    <x v="1"/>
    <x v="0"/>
    <x v="9"/>
    <s v="Electronics"/>
    <s v="Storage"/>
    <n v="2450"/>
    <n v="9800"/>
    <n v="2065.6000000000004"/>
  </r>
  <r>
    <s v="ORD100103"/>
    <d v="2023-09-14T00:00:00"/>
    <s v="C0185"/>
    <s v="P012"/>
    <n v="3"/>
    <n v="3492"/>
    <n v="0.05"/>
    <x v="0"/>
    <n v="6"/>
    <n v="9952.1999999999989"/>
    <x v="4"/>
    <x v="6"/>
    <x v="0"/>
    <x v="9"/>
    <s v="Electronics"/>
    <s v="Storage"/>
    <n v="2450"/>
    <n v="7350"/>
    <n v="2602.1999999999989"/>
  </r>
  <r>
    <s v="ORD100104"/>
    <d v="2024-09-12T00:00:00"/>
    <s v="C0248"/>
    <s v="P002"/>
    <n v="1"/>
    <n v="18915"/>
    <n v="0"/>
    <x v="0"/>
    <n v="7"/>
    <n v="18915"/>
    <x v="27"/>
    <x v="8"/>
    <x v="1"/>
    <x v="8"/>
    <s v="Electronics"/>
    <s v="Computers"/>
    <n v="15100"/>
    <n v="15100"/>
    <n v="3815"/>
  </r>
  <r>
    <s v="ORD100105"/>
    <d v="2025-12-28T00:00:00"/>
    <s v="C0253"/>
    <s v="P008"/>
    <n v="1"/>
    <n v="8924"/>
    <n v="0.05"/>
    <x v="2"/>
    <n v="3"/>
    <n v="8477.7999999999993"/>
    <x v="11"/>
    <x v="5"/>
    <x v="0"/>
    <x v="6"/>
    <s v="Office"/>
    <s v="Furniture"/>
    <n v="6500"/>
    <n v="6500"/>
    <n v="1977.7999999999993"/>
  </r>
  <r>
    <s v="ORD100106"/>
    <d v="2023-07-11T00:00:00"/>
    <s v="C0183"/>
    <s v="P016"/>
    <n v="3"/>
    <n v="252.2"/>
    <n v="0.1"/>
    <x v="1"/>
    <n v="1"/>
    <n v="680.93999999999994"/>
    <x v="32"/>
    <x v="4"/>
    <x v="0"/>
    <x v="10"/>
    <s v="Office"/>
    <s v="Stationery"/>
    <n v="145"/>
    <n v="435"/>
    <n v="245.93999999999994"/>
  </r>
  <r>
    <s v="ORD100107"/>
    <d v="2025-10-26T00:00:00"/>
    <s v="C0173"/>
    <s v="P016"/>
    <n v="2"/>
    <n v="280.8"/>
    <n v="0"/>
    <x v="0"/>
    <n v="4"/>
    <n v="561.6"/>
    <x v="19"/>
    <x v="3"/>
    <x v="0"/>
    <x v="10"/>
    <s v="Office"/>
    <s v="Stationery"/>
    <n v="145"/>
    <n v="290"/>
    <n v="271.60000000000002"/>
  </r>
  <r>
    <s v="ORD100108"/>
    <d v="2023-12-12T00:00:00"/>
    <s v="C0175"/>
    <s v="P004"/>
    <n v="3"/>
    <n v="1702"/>
    <n v="0.1"/>
    <x v="0"/>
    <n v="2"/>
    <n v="4595.4000000000005"/>
    <x v="25"/>
    <x v="1"/>
    <x v="1"/>
    <x v="3"/>
    <s v="Electronics"/>
    <s v="Accessories"/>
    <n v="990"/>
    <n v="2970"/>
    <n v="1625.4000000000005"/>
  </r>
  <r>
    <s v="ORD100109"/>
    <d v="2023-11-12T00:00:00"/>
    <s v="C0264"/>
    <s v="P016"/>
    <n v="2"/>
    <n v="239.2"/>
    <n v="0.1"/>
    <x v="1"/>
    <n v="4"/>
    <n v="430.56"/>
    <x v="0"/>
    <x v="3"/>
    <x v="0"/>
    <x v="10"/>
    <s v="Office"/>
    <s v="Stationery"/>
    <n v="145"/>
    <n v="290"/>
    <n v="140.56"/>
  </r>
  <r>
    <s v="ORD100110"/>
    <d v="2023-12-17T00:00:00"/>
    <s v="C0387"/>
    <s v="P015"/>
    <n v="1"/>
    <n v="1610"/>
    <n v="0.1"/>
    <x v="0"/>
    <n v="7"/>
    <n v="1449"/>
    <x v="25"/>
    <x v="10"/>
    <x v="0"/>
    <x v="14"/>
    <s v="Electronics"/>
    <s v="Networking"/>
    <n v="1050"/>
    <n v="1050"/>
    <n v="399"/>
  </r>
  <r>
    <s v="ORD100111"/>
    <d v="2024-11-22T00:00:00"/>
    <s v="C0288"/>
    <s v="P019"/>
    <n v="1"/>
    <n v="2162"/>
    <n v="0"/>
    <x v="0"/>
    <n v="2"/>
    <n v="2162"/>
    <x v="33"/>
    <x v="3"/>
    <x v="1"/>
    <x v="19"/>
    <s v="Electronics"/>
    <s v="POS Equipment"/>
    <n v="1420"/>
    <n v="1420"/>
    <n v="742"/>
  </r>
  <r>
    <s v="ORD100112"/>
    <d v="2023-03-26T00:00:00"/>
    <s v="C0081"/>
    <s v="P017"/>
    <n v="3"/>
    <n v="4017"/>
    <n v="0.1"/>
    <x v="0"/>
    <n v="7"/>
    <n v="10845.9"/>
    <x v="1"/>
    <x v="11"/>
    <x v="0"/>
    <x v="7"/>
    <s v="Office"/>
    <s v="Furniture"/>
    <n v="2650"/>
    <n v="7950"/>
    <n v="2895.8999999999996"/>
  </r>
  <r>
    <s v="ORD100113"/>
    <d v="2023-02-28T00:00:00"/>
    <s v="C0332"/>
    <s v="P002"/>
    <n v="1"/>
    <n v="18915"/>
    <n v="0"/>
    <x v="0"/>
    <n v="4"/>
    <n v="18915"/>
    <x v="17"/>
    <x v="10"/>
    <x v="0"/>
    <x v="8"/>
    <s v="Electronics"/>
    <s v="Computers"/>
    <n v="15100"/>
    <n v="15100"/>
    <n v="3815"/>
  </r>
  <r>
    <s v="ORD100114"/>
    <d v="2023-06-16T00:00:00"/>
    <s v="C0004"/>
    <s v="P015"/>
    <n v="1"/>
    <n v="1802.5"/>
    <n v="0.03"/>
    <x v="0"/>
    <n v="1"/>
    <n v="1748.425"/>
    <x v="10"/>
    <x v="5"/>
    <x v="1"/>
    <x v="14"/>
    <s v="Electronics"/>
    <s v="Networking"/>
    <n v="1050"/>
    <n v="1050"/>
    <n v="698.42499999999995"/>
  </r>
  <r>
    <s v="ORD100115"/>
    <d v="2023-04-04T00:00:00"/>
    <s v="C0367"/>
    <s v="P005"/>
    <n v="3"/>
    <n v="6200"/>
    <n v="0.05"/>
    <x v="0"/>
    <n v="7"/>
    <n v="17670"/>
    <x v="31"/>
    <x v="1"/>
    <x v="0"/>
    <x v="15"/>
    <s v="Electronics"/>
    <s v="Displays"/>
    <n v="4300"/>
    <n v="12900"/>
    <n v="4770"/>
  </r>
  <r>
    <s v="ORD100116"/>
    <d v="2024-06-26T00:00:00"/>
    <s v="C0216"/>
    <s v="P014"/>
    <n v="3"/>
    <n v="2037"/>
    <n v="0.1"/>
    <x v="0"/>
    <n v="4"/>
    <n v="5499.9000000000005"/>
    <x v="21"/>
    <x v="5"/>
    <x v="1"/>
    <x v="17"/>
    <s v="Electronics"/>
    <s v="Accessories"/>
    <n v="1180"/>
    <n v="3540"/>
    <n v="1959.9000000000005"/>
  </r>
  <r>
    <s v="ORD100117"/>
    <d v="2024-03-07T00:00:00"/>
    <s v="C0265"/>
    <s v="P016"/>
    <n v="3"/>
    <n v="260"/>
    <n v="0.2"/>
    <x v="0"/>
    <n v="7"/>
    <n v="624"/>
    <x v="22"/>
    <x v="6"/>
    <x v="0"/>
    <x v="10"/>
    <s v="Office"/>
    <s v="Stationery"/>
    <n v="145"/>
    <n v="435"/>
    <n v="189"/>
  </r>
  <r>
    <s v="ORD100118"/>
    <d v="2025-05-03T00:00:00"/>
    <s v="C0265"/>
    <s v="P001"/>
    <n v="10"/>
    <n v="26220"/>
    <n v="0.03"/>
    <x v="0"/>
    <n v="7"/>
    <n v="254334"/>
    <x v="34"/>
    <x v="6"/>
    <x v="0"/>
    <x v="0"/>
    <s v="Electronics"/>
    <s v="Computers"/>
    <n v="22100"/>
    <n v="221000"/>
    <n v="33334"/>
  </r>
  <r>
    <s v="ORD100119"/>
    <d v="2023-03-04T00:00:00"/>
    <s v="C0032"/>
    <s v="P003"/>
    <n v="1"/>
    <n v="414"/>
    <n v="0.1"/>
    <x v="0"/>
    <n v="5"/>
    <n v="372.6"/>
    <x v="1"/>
    <x v="6"/>
    <x v="0"/>
    <x v="1"/>
    <s v="Electronics"/>
    <s v="Accessories"/>
    <n v="210"/>
    <n v="210"/>
    <n v="162.60000000000002"/>
  </r>
  <r>
    <s v="ORD100120"/>
    <d v="2025-10-16T00:00:00"/>
    <s v="C0324"/>
    <s v="P001"/>
    <n v="20"/>
    <n v="30780"/>
    <n v="0.2"/>
    <x v="0"/>
    <n v="6"/>
    <n v="492480"/>
    <x v="19"/>
    <x v="2"/>
    <x v="2"/>
    <x v="0"/>
    <s v="Electronics"/>
    <s v="Computers"/>
    <n v="22100"/>
    <n v="442000"/>
    <n v="50480"/>
  </r>
  <r>
    <s v="ORD100121"/>
    <d v="2024-08-16T00:00:00"/>
    <s v="C0156"/>
    <s v="P013"/>
    <n v="3"/>
    <n v="1450"/>
    <n v="0.15"/>
    <x v="0"/>
    <n v="3"/>
    <n v="3697.5"/>
    <x v="23"/>
    <x v="3"/>
    <x v="1"/>
    <x v="2"/>
    <s v="Electronics"/>
    <s v="Accessories"/>
    <n v="790"/>
    <n v="2370"/>
    <n v="1327.5"/>
  </r>
  <r>
    <s v="ORD100122"/>
    <d v="2024-09-10T00:00:00"/>
    <s v="C0313"/>
    <s v="P016"/>
    <n v="5"/>
    <n v="267.8"/>
    <n v="0.05"/>
    <x v="0"/>
    <n v="5"/>
    <n v="1272.05"/>
    <x v="27"/>
    <x v="4"/>
    <x v="0"/>
    <x v="10"/>
    <s v="Office"/>
    <s v="Stationery"/>
    <n v="145"/>
    <n v="725"/>
    <n v="547.04999999999995"/>
  </r>
  <r>
    <s v="ORD100123"/>
    <d v="2025-09-16T00:00:00"/>
    <s v="C0317"/>
    <s v="P011"/>
    <n v="2"/>
    <n v="980"/>
    <n v="0.15"/>
    <x v="0"/>
    <n v="4"/>
    <n v="1666"/>
    <x v="29"/>
    <x v="4"/>
    <x v="1"/>
    <x v="5"/>
    <s v="Office"/>
    <s v="Supplies"/>
    <n v="510"/>
    <n v="1020"/>
    <n v="646"/>
  </r>
  <r>
    <s v="ORD100124"/>
    <d v="2024-05-16T00:00:00"/>
    <s v="C0155"/>
    <s v="P015"/>
    <n v="1"/>
    <n v="1890"/>
    <n v="0.03"/>
    <x v="0"/>
    <n v="6"/>
    <n v="1833.3"/>
    <x v="15"/>
    <x v="9"/>
    <x v="2"/>
    <x v="14"/>
    <s v="Electronics"/>
    <s v="Networking"/>
    <n v="1050"/>
    <n v="1050"/>
    <n v="783.3"/>
  </r>
  <r>
    <s v="ORD100125"/>
    <d v="2025-04-11T00:00:00"/>
    <s v="C0267"/>
    <s v="P016"/>
    <n v="50"/>
    <n v="260"/>
    <n v="0"/>
    <x v="0"/>
    <n v="3"/>
    <n v="13000"/>
    <x v="30"/>
    <x v="0"/>
    <x v="1"/>
    <x v="10"/>
    <s v="Office"/>
    <s v="Stationery"/>
    <n v="145"/>
    <n v="7250"/>
    <n v="5750"/>
  </r>
  <r>
    <s v="ORD100126"/>
    <d v="2024-09-01T00:00:00"/>
    <s v="C0388"/>
    <s v="P009"/>
    <n v="2"/>
    <n v="165.6"/>
    <n v="0"/>
    <x v="0"/>
    <n v="5"/>
    <n v="331.2"/>
    <x v="27"/>
    <x v="10"/>
    <x v="0"/>
    <x v="12"/>
    <s v="Office"/>
    <s v="Stationery"/>
    <n v="75"/>
    <n v="150"/>
    <n v="181.2"/>
  </r>
  <r>
    <s v="ORD100127"/>
    <d v="2025-07-17T00:00:00"/>
    <s v="C0397"/>
    <s v="P004"/>
    <n v="1"/>
    <n v="1905.5"/>
    <n v="0.2"/>
    <x v="0"/>
    <n v="1"/>
    <n v="1524.4"/>
    <x v="9"/>
    <x v="2"/>
    <x v="0"/>
    <x v="3"/>
    <s v="Electronics"/>
    <s v="Accessories"/>
    <n v="990"/>
    <n v="990"/>
    <n v="534.40000000000009"/>
  </r>
  <r>
    <s v="ORD100128"/>
    <d v="2023-05-30T00:00:00"/>
    <s v="C0133"/>
    <s v="P016"/>
    <n v="2"/>
    <n v="260"/>
    <n v="0"/>
    <x v="0"/>
    <n v="1"/>
    <n v="520"/>
    <x v="5"/>
    <x v="10"/>
    <x v="0"/>
    <x v="10"/>
    <s v="Office"/>
    <s v="Stationery"/>
    <n v="145"/>
    <n v="290"/>
    <n v="230"/>
  </r>
  <r>
    <s v="ORD100129"/>
    <d v="2023-05-03T00:00:00"/>
    <s v="C0294"/>
    <s v="P009"/>
    <n v="3"/>
    <n v="185.4"/>
    <n v="0.03"/>
    <x v="0"/>
    <n v="6"/>
    <n v="539.51400000000001"/>
    <x v="5"/>
    <x v="3"/>
    <x v="0"/>
    <x v="12"/>
    <s v="Office"/>
    <s v="Stationery"/>
    <n v="75"/>
    <n v="225"/>
    <n v="314.51400000000001"/>
  </r>
  <r>
    <s v="ORD100130"/>
    <d v="2023-11-20T00:00:00"/>
    <s v="C0290"/>
    <s v="P020"/>
    <n v="3"/>
    <n v="4428"/>
    <n v="0.15"/>
    <x v="0"/>
    <n v="3"/>
    <n v="11291.4"/>
    <x v="0"/>
    <x v="1"/>
    <x v="1"/>
    <x v="11"/>
    <s v="Electronics"/>
    <s v="Power"/>
    <n v="2950"/>
    <n v="8850"/>
    <n v="2441.3999999999996"/>
  </r>
  <r>
    <s v="ORD100131"/>
    <d v="2025-06-19T00:00:00"/>
    <s v="C0367"/>
    <s v="P005"/>
    <n v="2"/>
    <n v="6014"/>
    <n v="0.1"/>
    <x v="0"/>
    <n v="2"/>
    <n v="10825.2"/>
    <x v="3"/>
    <x v="1"/>
    <x v="0"/>
    <x v="15"/>
    <s v="Electronics"/>
    <s v="Displays"/>
    <n v="4300"/>
    <n v="8600"/>
    <n v="2225.2000000000007"/>
  </r>
  <r>
    <s v="ORD100132"/>
    <d v="2025-05-01T00:00:00"/>
    <s v="C0265"/>
    <s v="P002"/>
    <n v="2"/>
    <n v="19500"/>
    <n v="0.05"/>
    <x v="0"/>
    <n v="4"/>
    <n v="37050"/>
    <x v="34"/>
    <x v="6"/>
    <x v="0"/>
    <x v="8"/>
    <s v="Electronics"/>
    <s v="Computers"/>
    <n v="15100"/>
    <n v="30200"/>
    <n v="6850"/>
  </r>
  <r>
    <s v="ORD100133"/>
    <d v="2025-09-18T00:00:00"/>
    <s v="C0042"/>
    <s v="P016"/>
    <n v="1"/>
    <n v="267.8"/>
    <n v="0.15"/>
    <x v="0"/>
    <n v="4"/>
    <n v="227.63"/>
    <x v="29"/>
    <x v="7"/>
    <x v="1"/>
    <x v="10"/>
    <s v="Office"/>
    <s v="Stationery"/>
    <n v="145"/>
    <n v="145"/>
    <n v="82.63"/>
  </r>
  <r>
    <s v="ORD100134"/>
    <d v="2025-08-09T00:00:00"/>
    <s v="C0347"/>
    <s v="P002"/>
    <n v="2"/>
    <n v="21060"/>
    <n v="0.05"/>
    <x v="0"/>
    <n v="7"/>
    <n v="40014"/>
    <x v="28"/>
    <x v="6"/>
    <x v="1"/>
    <x v="8"/>
    <s v="Electronics"/>
    <s v="Computers"/>
    <n v="15100"/>
    <n v="30200"/>
    <n v="9814"/>
  </r>
  <r>
    <s v="ORD100135"/>
    <d v="2024-02-22T00:00:00"/>
    <s v="C0256"/>
    <s v="P004"/>
    <n v="2"/>
    <n v="1905.5"/>
    <n v="0.1"/>
    <x v="1"/>
    <n v="6"/>
    <n v="3429.9"/>
    <x v="24"/>
    <x v="7"/>
    <x v="0"/>
    <x v="3"/>
    <s v="Electronics"/>
    <s v="Accessories"/>
    <n v="990"/>
    <n v="1980"/>
    <n v="1449.9"/>
  </r>
  <r>
    <s v="ORD100136"/>
    <d v="2024-11-27T00:00:00"/>
    <s v="C0084"/>
    <s v="P020"/>
    <n v="1"/>
    <n v="3977"/>
    <n v="0.05"/>
    <x v="0"/>
    <n v="6"/>
    <n v="3778.1499999999996"/>
    <x v="33"/>
    <x v="8"/>
    <x v="2"/>
    <x v="11"/>
    <s v="Electronics"/>
    <s v="Power"/>
    <n v="2950"/>
    <n v="2950"/>
    <n v="828.14999999999964"/>
  </r>
  <r>
    <s v="ORD100137"/>
    <d v="2023-10-22T00:00:00"/>
    <s v="C0271"/>
    <s v="P009"/>
    <n v="1"/>
    <n v="174.6"/>
    <n v="0.05"/>
    <x v="0"/>
    <n v="2"/>
    <n v="165.86999999999998"/>
    <x v="2"/>
    <x v="8"/>
    <x v="1"/>
    <x v="12"/>
    <s v="Office"/>
    <s v="Stationery"/>
    <n v="75"/>
    <n v="75"/>
    <n v="90.869999999999976"/>
  </r>
  <r>
    <s v="ORD100138"/>
    <d v="2024-10-02T00:00:00"/>
    <s v="C0190"/>
    <s v="P019"/>
    <n v="5"/>
    <n v="2162"/>
    <n v="0.05"/>
    <x v="0"/>
    <n v="1"/>
    <n v="10269.5"/>
    <x v="13"/>
    <x v="4"/>
    <x v="2"/>
    <x v="19"/>
    <s v="Electronics"/>
    <s v="POS Equipment"/>
    <n v="1420"/>
    <n v="7100"/>
    <n v="3169.5"/>
  </r>
  <r>
    <s v="ORD100139"/>
    <d v="2024-10-15T00:00:00"/>
    <s v="C0149"/>
    <s v="P007"/>
    <n v="1"/>
    <n v="4656"/>
    <n v="0"/>
    <x v="0"/>
    <n v="3"/>
    <n v="4656"/>
    <x v="13"/>
    <x v="6"/>
    <x v="2"/>
    <x v="16"/>
    <s v="Office"/>
    <s v="Furniture"/>
    <n v="3150"/>
    <n v="3150"/>
    <n v="1506"/>
  </r>
  <r>
    <s v="ORD100140"/>
    <d v="2024-12-08T00:00:00"/>
    <s v="C0249"/>
    <s v="P005"/>
    <n v="1"/>
    <n v="6014"/>
    <n v="0"/>
    <x v="0"/>
    <n v="1"/>
    <n v="6014"/>
    <x v="26"/>
    <x v="10"/>
    <x v="1"/>
    <x v="15"/>
    <s v="Electronics"/>
    <s v="Displays"/>
    <n v="4300"/>
    <n v="4300"/>
    <n v="1714"/>
  </r>
  <r>
    <s v="ORD100141"/>
    <d v="2025-03-27T00:00:00"/>
    <s v="C0157"/>
    <s v="P018"/>
    <n v="4"/>
    <n v="12416"/>
    <n v="0"/>
    <x v="0"/>
    <n v="1"/>
    <n v="49664"/>
    <x v="12"/>
    <x v="7"/>
    <x v="1"/>
    <x v="18"/>
    <s v="Electronics"/>
    <s v="Displays"/>
    <n v="9700"/>
    <n v="38800"/>
    <n v="10864"/>
  </r>
  <r>
    <s v="ORD100142"/>
    <d v="2023-09-25T00:00:00"/>
    <s v="C0179"/>
    <s v="P003"/>
    <n v="1"/>
    <n v="414"/>
    <n v="0.03"/>
    <x v="0"/>
    <n v="5"/>
    <n v="401.58"/>
    <x v="4"/>
    <x v="9"/>
    <x v="0"/>
    <x v="1"/>
    <s v="Electronics"/>
    <s v="Accessories"/>
    <n v="210"/>
    <n v="210"/>
    <n v="191.57999999999998"/>
  </r>
  <r>
    <s v="ORD100143"/>
    <d v="2025-01-28T00:00:00"/>
    <s v="C0173"/>
    <s v="P009"/>
    <n v="3"/>
    <n v="185.4"/>
    <n v="0.1"/>
    <x v="0"/>
    <n v="2"/>
    <n v="500.58000000000004"/>
    <x v="7"/>
    <x v="3"/>
    <x v="0"/>
    <x v="12"/>
    <s v="Office"/>
    <s v="Stationery"/>
    <n v="75"/>
    <n v="225"/>
    <n v="275.58000000000004"/>
  </r>
  <r>
    <s v="ORD100144"/>
    <d v="2025-11-20T00:00:00"/>
    <s v="C0259"/>
    <s v="P015"/>
    <n v="2"/>
    <n v="1802.5"/>
    <n v="0.1"/>
    <x v="0"/>
    <n v="6"/>
    <n v="3244.5"/>
    <x v="20"/>
    <x v="1"/>
    <x v="0"/>
    <x v="14"/>
    <s v="Electronics"/>
    <s v="Networking"/>
    <n v="1050"/>
    <n v="2100"/>
    <n v="1144.5"/>
  </r>
  <r>
    <s v="ORD100145"/>
    <d v="2023-08-06T00:00:00"/>
    <s v="C0320"/>
    <s v="P006"/>
    <n v="2"/>
    <n v="1287.5"/>
    <n v="0.03"/>
    <x v="1"/>
    <n v="3"/>
    <n v="2497.75"/>
    <x v="16"/>
    <x v="1"/>
    <x v="0"/>
    <x v="4"/>
    <s v="Electronics"/>
    <s v="Accessories"/>
    <n v="620"/>
    <n v="1240"/>
    <n v="1257.75"/>
  </r>
  <r>
    <s v="ORD100146"/>
    <d v="2024-10-15T00:00:00"/>
    <s v="C0344"/>
    <s v="P009"/>
    <n v="5"/>
    <n v="180"/>
    <n v="0.1"/>
    <x v="0"/>
    <n v="6"/>
    <n v="810"/>
    <x v="13"/>
    <x v="6"/>
    <x v="1"/>
    <x v="12"/>
    <s v="Office"/>
    <s v="Stationery"/>
    <n v="75"/>
    <n v="375"/>
    <n v="435"/>
  </r>
  <r>
    <s v="ORD100147"/>
    <d v="2024-05-10T00:00:00"/>
    <s v="C0323"/>
    <s v="P001"/>
    <n v="3"/>
    <n v="28500"/>
    <n v="0.05"/>
    <x v="0"/>
    <n v="5"/>
    <n v="81225"/>
    <x v="15"/>
    <x v="1"/>
    <x v="0"/>
    <x v="0"/>
    <s v="Electronics"/>
    <s v="Computers"/>
    <n v="22100"/>
    <n v="66300"/>
    <n v="14925"/>
  </r>
  <r>
    <s v="ORD100148"/>
    <d v="2025-08-13T00:00:00"/>
    <s v="C0317"/>
    <s v="P002"/>
    <n v="2"/>
    <n v="17940"/>
    <n v="0.2"/>
    <x v="0"/>
    <n v="7"/>
    <n v="28704"/>
    <x v="28"/>
    <x v="4"/>
    <x v="1"/>
    <x v="8"/>
    <s v="Electronics"/>
    <s v="Computers"/>
    <n v="15100"/>
    <n v="30200"/>
    <n v="-1496"/>
  </r>
  <r>
    <s v="ORD100149"/>
    <d v="2023-09-08T00:00:00"/>
    <s v="C0010"/>
    <s v="P009"/>
    <n v="1"/>
    <n v="194.4"/>
    <n v="0"/>
    <x v="0"/>
    <n v="7"/>
    <n v="194.4"/>
    <x v="4"/>
    <x v="1"/>
    <x v="2"/>
    <x v="12"/>
    <s v="Office"/>
    <s v="Stationery"/>
    <n v="75"/>
    <n v="75"/>
    <n v="119.4"/>
  </r>
  <r>
    <s v="ORD100150"/>
    <d v="2024-07-01T00:00:00"/>
    <s v="C0362"/>
    <s v="P003"/>
    <n v="4"/>
    <n v="486"/>
    <n v="0.05"/>
    <x v="0"/>
    <n v="5"/>
    <n v="1846.8"/>
    <x v="14"/>
    <x v="1"/>
    <x v="1"/>
    <x v="1"/>
    <s v="Electronics"/>
    <s v="Accessories"/>
    <n v="210"/>
    <n v="840"/>
    <n v="1006.8"/>
  </r>
  <r>
    <s v="ORD100151"/>
    <d v="2025-07-09T00:00:00"/>
    <s v="C0302"/>
    <s v="P006"/>
    <n v="1"/>
    <n v="1150"/>
    <n v="0.03"/>
    <x v="0"/>
    <n v="1"/>
    <n v="1115.5"/>
    <x v="9"/>
    <x v="2"/>
    <x v="0"/>
    <x v="4"/>
    <s v="Electronics"/>
    <s v="Accessories"/>
    <n v="620"/>
    <n v="620"/>
    <n v="495.5"/>
  </r>
  <r>
    <s v="ORD100152"/>
    <d v="2024-05-22T00:00:00"/>
    <s v="C0163"/>
    <s v="P016"/>
    <n v="1"/>
    <n v="239.2"/>
    <n v="0"/>
    <x v="0"/>
    <n v="2"/>
    <n v="239.2"/>
    <x v="15"/>
    <x v="4"/>
    <x v="2"/>
    <x v="10"/>
    <s v="Office"/>
    <s v="Stationery"/>
    <n v="145"/>
    <n v="145"/>
    <n v="94.199999999999989"/>
  </r>
  <r>
    <s v="ORD100153"/>
    <d v="2023-10-16T00:00:00"/>
    <s v="C0094"/>
    <s v="P005"/>
    <n v="1"/>
    <n v="5704"/>
    <n v="0"/>
    <x v="2"/>
    <n v="6"/>
    <n v="5704"/>
    <x v="2"/>
    <x v="10"/>
    <x v="0"/>
    <x v="15"/>
    <s v="Electronics"/>
    <s v="Displays"/>
    <n v="4300"/>
    <n v="4300"/>
    <n v="1404"/>
  </r>
  <r>
    <s v="ORD100154"/>
    <d v="2023-07-18T00:00:00"/>
    <s v="C0315"/>
    <s v="P003"/>
    <n v="10"/>
    <n v="436.5"/>
    <n v="0"/>
    <x v="0"/>
    <n v="4"/>
    <n v="4365"/>
    <x v="32"/>
    <x v="2"/>
    <x v="0"/>
    <x v="1"/>
    <s v="Electronics"/>
    <s v="Accessories"/>
    <n v="210"/>
    <n v="2100"/>
    <n v="2265"/>
  </r>
  <r>
    <s v="ORD100155"/>
    <d v="2023-04-14T00:00:00"/>
    <s v="C0073"/>
    <s v="P002"/>
    <n v="1"/>
    <n v="19500"/>
    <n v="0"/>
    <x v="1"/>
    <n v="1"/>
    <n v="19500"/>
    <x v="31"/>
    <x v="1"/>
    <x v="1"/>
    <x v="8"/>
    <s v="Electronics"/>
    <s v="Computers"/>
    <n v="15100"/>
    <n v="15100"/>
    <n v="4400"/>
  </r>
  <r>
    <s v="ORD100156"/>
    <d v="2024-08-17T00:00:00"/>
    <s v="C0123"/>
    <s v="P001"/>
    <n v="3"/>
    <n v="30780"/>
    <n v="0"/>
    <x v="0"/>
    <n v="5"/>
    <n v="92340"/>
    <x v="23"/>
    <x v="4"/>
    <x v="0"/>
    <x v="0"/>
    <s v="Electronics"/>
    <s v="Computers"/>
    <n v="22100"/>
    <n v="66300"/>
    <n v="26040"/>
  </r>
  <r>
    <s v="ORD100157"/>
    <d v="2025-02-25T00:00:00"/>
    <s v="C0059"/>
    <s v="P007"/>
    <n v="1"/>
    <n v="4800"/>
    <n v="0.05"/>
    <x v="0"/>
    <n v="4"/>
    <n v="4560"/>
    <x v="8"/>
    <x v="5"/>
    <x v="0"/>
    <x v="16"/>
    <s v="Office"/>
    <s v="Furniture"/>
    <n v="3150"/>
    <n v="3150"/>
    <n v="1410"/>
  </r>
  <r>
    <s v="ORD100158"/>
    <d v="2025-05-06T00:00:00"/>
    <s v="C0325"/>
    <s v="P001"/>
    <n v="1"/>
    <n v="26220"/>
    <n v="0"/>
    <x v="2"/>
    <n v="6"/>
    <n v="26220"/>
    <x v="34"/>
    <x v="8"/>
    <x v="0"/>
    <x v="0"/>
    <s v="Electronics"/>
    <s v="Computers"/>
    <n v="22100"/>
    <n v="22100"/>
    <n v="4120"/>
  </r>
  <r>
    <s v="ORD100159"/>
    <d v="2024-05-23T00:00:00"/>
    <s v="C0391"/>
    <s v="P002"/>
    <n v="2"/>
    <n v="18915"/>
    <n v="0.03"/>
    <x v="0"/>
    <n v="1"/>
    <n v="36695.1"/>
    <x v="15"/>
    <x v="3"/>
    <x v="0"/>
    <x v="8"/>
    <s v="Electronics"/>
    <s v="Computers"/>
    <n v="15100"/>
    <n v="30200"/>
    <n v="6495.0999999999985"/>
  </r>
  <r>
    <s v="ORD100160"/>
    <d v="2023-11-24T00:00:00"/>
    <s v="C0257"/>
    <s v="P016"/>
    <n v="1"/>
    <n v="252.2"/>
    <n v="0.03"/>
    <x v="2"/>
    <n v="7"/>
    <n v="244.63399999999999"/>
    <x v="0"/>
    <x v="2"/>
    <x v="0"/>
    <x v="10"/>
    <s v="Office"/>
    <s v="Stationery"/>
    <n v="145"/>
    <n v="145"/>
    <n v="99.633999999999986"/>
  </r>
  <r>
    <s v="ORD100161"/>
    <d v="2024-11-01T00:00:00"/>
    <s v="C0217"/>
    <s v="P004"/>
    <n v="10"/>
    <n v="1998"/>
    <n v="0.05"/>
    <x v="0"/>
    <n v="4"/>
    <n v="18981"/>
    <x v="33"/>
    <x v="3"/>
    <x v="2"/>
    <x v="3"/>
    <s v="Electronics"/>
    <s v="Accessories"/>
    <n v="990"/>
    <n v="9900"/>
    <n v="9081"/>
  </r>
  <r>
    <s v="ORD100162"/>
    <d v="2024-10-02T00:00:00"/>
    <s v="C0318"/>
    <s v="P019"/>
    <n v="1"/>
    <n v="2279.5"/>
    <n v="0"/>
    <x v="1"/>
    <n v="4"/>
    <n v="2279.5"/>
    <x v="13"/>
    <x v="4"/>
    <x v="0"/>
    <x v="19"/>
    <s v="Electronics"/>
    <s v="POS Equipment"/>
    <n v="1420"/>
    <n v="1420"/>
    <n v="859.5"/>
  </r>
  <r>
    <s v="ORD100163"/>
    <d v="2024-01-24T00:00:00"/>
    <s v="C0129"/>
    <s v="P005"/>
    <n v="4"/>
    <n v="6386"/>
    <n v="0.2"/>
    <x v="0"/>
    <n v="2"/>
    <n v="20435.2"/>
    <x v="18"/>
    <x v="11"/>
    <x v="0"/>
    <x v="15"/>
    <s v="Electronics"/>
    <s v="Displays"/>
    <n v="4300"/>
    <n v="17200"/>
    <n v="3235.2000000000007"/>
  </r>
  <r>
    <s v="ORD100164"/>
    <d v="2023-11-23T00:00:00"/>
    <s v="C0262"/>
    <s v="P011"/>
    <n v="1"/>
    <n v="950.6"/>
    <n v="0.1"/>
    <x v="0"/>
    <n v="3"/>
    <n v="855.54000000000008"/>
    <x v="0"/>
    <x v="9"/>
    <x v="1"/>
    <x v="5"/>
    <s v="Office"/>
    <s v="Supplies"/>
    <n v="510"/>
    <n v="510"/>
    <n v="345.54000000000008"/>
  </r>
  <r>
    <s v="ORD100165"/>
    <d v="2025-10-17T00:00:00"/>
    <s v="C0358"/>
    <s v="P002"/>
    <n v="1"/>
    <n v="18915"/>
    <n v="0.1"/>
    <x v="2"/>
    <n v="4"/>
    <n v="17023.5"/>
    <x v="19"/>
    <x v="6"/>
    <x v="2"/>
    <x v="8"/>
    <s v="Electronics"/>
    <s v="Computers"/>
    <n v="15100"/>
    <n v="15100"/>
    <n v="1923.5"/>
  </r>
  <r>
    <s v="ORD100166"/>
    <d v="2025-11-20T00:00:00"/>
    <s v="C0259"/>
    <s v="P003"/>
    <n v="10"/>
    <n v="450"/>
    <n v="0.15"/>
    <x v="1"/>
    <n v="6"/>
    <n v="3825"/>
    <x v="20"/>
    <x v="1"/>
    <x v="0"/>
    <x v="1"/>
    <s v="Electronics"/>
    <s v="Accessories"/>
    <n v="210"/>
    <n v="2100"/>
    <n v="1725"/>
  </r>
  <r>
    <s v="ORD100167"/>
    <d v="2025-08-14T00:00:00"/>
    <s v="C0386"/>
    <s v="P004"/>
    <n v="3"/>
    <n v="1850"/>
    <n v="0"/>
    <x v="2"/>
    <n v="3"/>
    <n v="5550"/>
    <x v="28"/>
    <x v="8"/>
    <x v="1"/>
    <x v="3"/>
    <s v="Electronics"/>
    <s v="Accessories"/>
    <n v="990"/>
    <n v="2970"/>
    <n v="2580"/>
  </r>
  <r>
    <s v="ORD100168"/>
    <d v="2025-10-18T00:00:00"/>
    <s v="C0307"/>
    <s v="P003"/>
    <n v="1"/>
    <n v="436.5"/>
    <n v="0.1"/>
    <x v="0"/>
    <n v="4"/>
    <n v="392.85"/>
    <x v="19"/>
    <x v="10"/>
    <x v="0"/>
    <x v="1"/>
    <s v="Electronics"/>
    <s v="Accessories"/>
    <n v="210"/>
    <n v="210"/>
    <n v="182.85000000000002"/>
  </r>
  <r>
    <s v="ORD100169"/>
    <d v="2024-09-23T00:00:00"/>
    <s v="C0005"/>
    <s v="P001"/>
    <n v="3"/>
    <n v="29355"/>
    <n v="0.05"/>
    <x v="0"/>
    <n v="4"/>
    <n v="83661.75"/>
    <x v="27"/>
    <x v="6"/>
    <x v="1"/>
    <x v="0"/>
    <s v="Electronics"/>
    <s v="Computers"/>
    <n v="22100"/>
    <n v="66300"/>
    <n v="17361.75"/>
  </r>
  <r>
    <s v="ORD100170"/>
    <d v="2025-10-15T00:00:00"/>
    <s v="C0276"/>
    <s v="P015"/>
    <n v="1"/>
    <n v="1610"/>
    <n v="0.05"/>
    <x v="1"/>
    <n v="7"/>
    <n v="1529.5"/>
    <x v="19"/>
    <x v="4"/>
    <x v="0"/>
    <x v="14"/>
    <s v="Electronics"/>
    <s v="Networking"/>
    <n v="1050"/>
    <n v="1050"/>
    <n v="479.5"/>
  </r>
  <r>
    <s v="ORD100171"/>
    <d v="2023-02-17T00:00:00"/>
    <s v="C0345"/>
    <s v="P012"/>
    <n v="1"/>
    <n v="3708"/>
    <n v="0.1"/>
    <x v="0"/>
    <n v="2"/>
    <n v="3337.2000000000003"/>
    <x v="17"/>
    <x v="2"/>
    <x v="2"/>
    <x v="9"/>
    <s v="Electronics"/>
    <s v="Storage"/>
    <n v="2450"/>
    <n v="2450"/>
    <n v="887.20000000000027"/>
  </r>
  <r>
    <s v="ORD100172"/>
    <d v="2023-07-04T00:00:00"/>
    <s v="C0357"/>
    <s v="P016"/>
    <n v="20"/>
    <n v="239.2"/>
    <n v="0.05"/>
    <x v="1"/>
    <n v="4"/>
    <n v="4544.8"/>
    <x v="32"/>
    <x v="10"/>
    <x v="2"/>
    <x v="10"/>
    <s v="Office"/>
    <s v="Stationery"/>
    <n v="145"/>
    <n v="2900"/>
    <n v="1644.8000000000002"/>
  </r>
  <r>
    <s v="ORD100173"/>
    <d v="2025-03-16T00:00:00"/>
    <s v="C0381"/>
    <s v="P001"/>
    <n v="1"/>
    <n v="28500"/>
    <n v="0.1"/>
    <x v="0"/>
    <n v="2"/>
    <n v="25650"/>
    <x v="12"/>
    <x v="6"/>
    <x v="0"/>
    <x v="0"/>
    <s v="Electronics"/>
    <s v="Computers"/>
    <n v="22100"/>
    <n v="22100"/>
    <n v="3550"/>
  </r>
  <r>
    <s v="ORD100174"/>
    <d v="2025-11-01T00:00:00"/>
    <s v="C0315"/>
    <s v="P002"/>
    <n v="2"/>
    <n v="18915"/>
    <n v="0"/>
    <x v="0"/>
    <n v="3"/>
    <n v="37830"/>
    <x v="20"/>
    <x v="2"/>
    <x v="0"/>
    <x v="8"/>
    <s v="Electronics"/>
    <s v="Computers"/>
    <n v="15100"/>
    <n v="30200"/>
    <n v="7630"/>
  </r>
  <r>
    <s v="ORD100175"/>
    <d v="2025-07-25T00:00:00"/>
    <s v="C0253"/>
    <s v="P001"/>
    <n v="5"/>
    <n v="30780"/>
    <n v="0"/>
    <x v="0"/>
    <n v="7"/>
    <n v="153900"/>
    <x v="9"/>
    <x v="5"/>
    <x v="0"/>
    <x v="0"/>
    <s v="Electronics"/>
    <s v="Computers"/>
    <n v="22100"/>
    <n v="110500"/>
    <n v="43400"/>
  </r>
  <r>
    <s v="ORD100176"/>
    <d v="2024-05-08T00:00:00"/>
    <s v="C0057"/>
    <s v="P011"/>
    <n v="4"/>
    <n v="1058.4000000000001"/>
    <n v="0.05"/>
    <x v="0"/>
    <n v="2"/>
    <n v="4021.92"/>
    <x v="15"/>
    <x v="2"/>
    <x v="2"/>
    <x v="5"/>
    <s v="Office"/>
    <s v="Supplies"/>
    <n v="510"/>
    <n v="2040"/>
    <n v="1981.92"/>
  </r>
  <r>
    <s v="ORD100177"/>
    <d v="2024-03-16T00:00:00"/>
    <s v="C0290"/>
    <s v="P012"/>
    <n v="3"/>
    <n v="3888"/>
    <n v="0.05"/>
    <x v="0"/>
    <n v="2"/>
    <n v="11080.8"/>
    <x v="22"/>
    <x v="1"/>
    <x v="1"/>
    <x v="9"/>
    <s v="Electronics"/>
    <s v="Storage"/>
    <n v="2450"/>
    <n v="7350"/>
    <n v="3730.7999999999993"/>
  </r>
  <r>
    <s v="ORD100178"/>
    <d v="2024-12-23T00:00:00"/>
    <s v="C0066"/>
    <s v="P014"/>
    <n v="1"/>
    <n v="2268"/>
    <n v="0.15"/>
    <x v="1"/>
    <n v="6"/>
    <n v="1927.8"/>
    <x v="26"/>
    <x v="10"/>
    <x v="0"/>
    <x v="17"/>
    <s v="Electronics"/>
    <s v="Accessories"/>
    <n v="1180"/>
    <n v="1180"/>
    <n v="747.8"/>
  </r>
  <r>
    <s v="ORD100179"/>
    <d v="2023-04-10T00:00:00"/>
    <s v="C0099"/>
    <s v="P015"/>
    <n v="4"/>
    <n v="1610"/>
    <n v="0.2"/>
    <x v="0"/>
    <n v="5"/>
    <n v="5152"/>
    <x v="31"/>
    <x v="1"/>
    <x v="2"/>
    <x v="14"/>
    <s v="Electronics"/>
    <s v="Networking"/>
    <n v="1050"/>
    <n v="4200"/>
    <n v="952"/>
  </r>
  <r>
    <s v="ORD100180"/>
    <d v="2023-04-14T00:00:00"/>
    <s v="C0349"/>
    <s v="P011"/>
    <n v="2"/>
    <n v="1009.4"/>
    <n v="0"/>
    <x v="0"/>
    <n v="6"/>
    <n v="2018.8"/>
    <x v="31"/>
    <x v="9"/>
    <x v="0"/>
    <x v="5"/>
    <s v="Office"/>
    <s v="Supplies"/>
    <n v="510"/>
    <n v="1020"/>
    <n v="998.8"/>
  </r>
  <r>
    <s v="ORD100181"/>
    <d v="2024-07-30T00:00:00"/>
    <s v="C0027"/>
    <s v="P018"/>
    <n v="4"/>
    <n v="12800"/>
    <n v="0.05"/>
    <x v="2"/>
    <n v="3"/>
    <n v="48640"/>
    <x v="14"/>
    <x v="4"/>
    <x v="0"/>
    <x v="18"/>
    <s v="Electronics"/>
    <s v="Displays"/>
    <n v="9700"/>
    <n v="38800"/>
    <n v="9840"/>
  </r>
  <r>
    <s v="ORD100182"/>
    <d v="2025-10-10T00:00:00"/>
    <s v="C0266"/>
    <s v="P003"/>
    <n v="2"/>
    <n v="450"/>
    <n v="0.05"/>
    <x v="0"/>
    <n v="6"/>
    <n v="855"/>
    <x v="19"/>
    <x v="1"/>
    <x v="2"/>
    <x v="1"/>
    <s v="Electronics"/>
    <s v="Accessories"/>
    <n v="210"/>
    <n v="420"/>
    <n v="435"/>
  </r>
  <r>
    <s v="ORD100183"/>
    <d v="2025-08-21T00:00:00"/>
    <s v="C0143"/>
    <s v="P004"/>
    <n v="5"/>
    <n v="1998"/>
    <n v="0.05"/>
    <x v="0"/>
    <n v="2"/>
    <n v="9490.5"/>
    <x v="28"/>
    <x v="4"/>
    <x v="0"/>
    <x v="3"/>
    <s v="Electronics"/>
    <s v="Accessories"/>
    <n v="990"/>
    <n v="4950"/>
    <n v="4540.5"/>
  </r>
  <r>
    <s v="ORD100184"/>
    <d v="2024-08-08T00:00:00"/>
    <s v="C0293"/>
    <s v="P006"/>
    <n v="3"/>
    <n v="1212.5"/>
    <n v="0.2"/>
    <x v="0"/>
    <n v="1"/>
    <n v="2910"/>
    <x v="23"/>
    <x v="2"/>
    <x v="0"/>
    <x v="4"/>
    <s v="Electronics"/>
    <s v="Accessories"/>
    <n v="620"/>
    <n v="1860"/>
    <n v="1050"/>
  </r>
  <r>
    <s v="ORD100185"/>
    <d v="2023-01-17T00:00:00"/>
    <s v="C0101"/>
    <s v="P017"/>
    <n v="1"/>
    <n v="3900"/>
    <n v="0"/>
    <x v="0"/>
    <n v="1"/>
    <n v="3900"/>
    <x v="35"/>
    <x v="6"/>
    <x v="0"/>
    <x v="7"/>
    <s v="Office"/>
    <s v="Furniture"/>
    <n v="2650"/>
    <n v="2650"/>
    <n v="1250"/>
  </r>
  <r>
    <s v="ORD100186"/>
    <d v="2023-08-09T00:00:00"/>
    <s v="C0013"/>
    <s v="P009"/>
    <n v="2"/>
    <n v="180"/>
    <n v="0.15"/>
    <x v="0"/>
    <n v="4"/>
    <n v="306"/>
    <x v="16"/>
    <x v="10"/>
    <x v="2"/>
    <x v="12"/>
    <s v="Office"/>
    <s v="Stationery"/>
    <n v="75"/>
    <n v="150"/>
    <n v="156"/>
  </r>
  <r>
    <s v="ORD100187"/>
    <d v="2025-06-01T00:00:00"/>
    <s v="C0175"/>
    <s v="P004"/>
    <n v="4"/>
    <n v="1850"/>
    <n v="0.05"/>
    <x v="0"/>
    <n v="1"/>
    <n v="7030"/>
    <x v="3"/>
    <x v="1"/>
    <x v="1"/>
    <x v="3"/>
    <s v="Electronics"/>
    <s v="Accessories"/>
    <n v="990"/>
    <n v="3960"/>
    <n v="3070"/>
  </r>
  <r>
    <s v="ORD100188"/>
    <d v="2023-10-02T00:00:00"/>
    <s v="C0318"/>
    <s v="P015"/>
    <n v="2"/>
    <n v="1610"/>
    <n v="0.05"/>
    <x v="0"/>
    <n v="1"/>
    <n v="3059"/>
    <x v="2"/>
    <x v="4"/>
    <x v="0"/>
    <x v="14"/>
    <s v="Electronics"/>
    <s v="Networking"/>
    <n v="1050"/>
    <n v="2100"/>
    <n v="959"/>
  </r>
  <r>
    <s v="ORD100189"/>
    <d v="2024-06-25T00:00:00"/>
    <s v="C0018"/>
    <s v="P020"/>
    <n v="1"/>
    <n v="3772"/>
    <n v="0.1"/>
    <x v="0"/>
    <n v="7"/>
    <n v="3394.8"/>
    <x v="21"/>
    <x v="3"/>
    <x v="1"/>
    <x v="11"/>
    <s v="Electronics"/>
    <s v="Power"/>
    <n v="2950"/>
    <n v="2950"/>
    <n v="444.80000000000018"/>
  </r>
  <r>
    <s v="ORD100190"/>
    <d v="2025-01-19T00:00:00"/>
    <s v="C0155"/>
    <s v="P009"/>
    <n v="2"/>
    <n v="185.4"/>
    <n v="0"/>
    <x v="0"/>
    <n v="5"/>
    <n v="370.8"/>
    <x v="7"/>
    <x v="9"/>
    <x v="2"/>
    <x v="12"/>
    <s v="Office"/>
    <s v="Stationery"/>
    <n v="75"/>
    <n v="150"/>
    <n v="220.8"/>
  </r>
  <r>
    <s v="ORD100191"/>
    <d v="2025-04-05T00:00:00"/>
    <s v="C0196"/>
    <s v="P001"/>
    <n v="1"/>
    <n v="30780"/>
    <n v="0.1"/>
    <x v="0"/>
    <n v="5"/>
    <n v="27702"/>
    <x v="30"/>
    <x v="7"/>
    <x v="0"/>
    <x v="0"/>
    <s v="Electronics"/>
    <s v="Computers"/>
    <n v="22100"/>
    <n v="22100"/>
    <n v="5602"/>
  </r>
  <r>
    <s v="ORD100192"/>
    <d v="2025-01-19T00:00:00"/>
    <s v="C0320"/>
    <s v="P015"/>
    <n v="1"/>
    <n v="1802.5"/>
    <n v="0.05"/>
    <x v="0"/>
    <n v="5"/>
    <n v="1712.375"/>
    <x v="7"/>
    <x v="1"/>
    <x v="0"/>
    <x v="14"/>
    <s v="Electronics"/>
    <s v="Networking"/>
    <n v="1050"/>
    <n v="1050"/>
    <n v="662.375"/>
  </r>
  <r>
    <s v="ORD100193"/>
    <d v="2023-04-03T00:00:00"/>
    <s v="C0174"/>
    <s v="P011"/>
    <n v="2"/>
    <n v="901.6"/>
    <n v="0.05"/>
    <x v="0"/>
    <n v="2"/>
    <n v="1713.04"/>
    <x v="31"/>
    <x v="9"/>
    <x v="0"/>
    <x v="5"/>
    <s v="Office"/>
    <s v="Supplies"/>
    <n v="510"/>
    <n v="1020"/>
    <n v="693.04"/>
  </r>
  <r>
    <s v="ORD100194"/>
    <d v="2025-03-31T00:00:00"/>
    <s v="C0007"/>
    <s v="P002"/>
    <n v="2"/>
    <n v="17940"/>
    <n v="0.05"/>
    <x v="0"/>
    <n v="5"/>
    <n v="34086"/>
    <x v="12"/>
    <x v="4"/>
    <x v="0"/>
    <x v="8"/>
    <s v="Electronics"/>
    <s v="Computers"/>
    <n v="15100"/>
    <n v="30200"/>
    <n v="3886"/>
  </r>
  <r>
    <s v="ORD100195"/>
    <d v="2023-04-15T00:00:00"/>
    <s v="C0261"/>
    <s v="P003"/>
    <n v="1"/>
    <n v="463.5"/>
    <n v="0.05"/>
    <x v="0"/>
    <n v="2"/>
    <n v="440.32499999999999"/>
    <x v="31"/>
    <x v="2"/>
    <x v="1"/>
    <x v="1"/>
    <s v="Electronics"/>
    <s v="Accessories"/>
    <n v="210"/>
    <n v="210"/>
    <n v="230.32499999999999"/>
  </r>
  <r>
    <s v="ORD100196"/>
    <d v="2024-02-03T00:00:00"/>
    <s v="C0023"/>
    <s v="P004"/>
    <n v="1"/>
    <n v="1850"/>
    <n v="0.05"/>
    <x v="0"/>
    <n v="6"/>
    <n v="1757.5"/>
    <x v="24"/>
    <x v="2"/>
    <x v="1"/>
    <x v="3"/>
    <s v="Electronics"/>
    <s v="Accessories"/>
    <n v="990"/>
    <n v="990"/>
    <n v="767.5"/>
  </r>
  <r>
    <s v="ORD100197"/>
    <d v="2025-01-12T00:00:00"/>
    <s v="C0160"/>
    <s v="P014"/>
    <n v="2"/>
    <n v="2268"/>
    <n v="0.1"/>
    <x v="0"/>
    <n v="3"/>
    <n v="4082.4"/>
    <x v="7"/>
    <x v="2"/>
    <x v="0"/>
    <x v="17"/>
    <s v="Electronics"/>
    <s v="Accessories"/>
    <n v="1180"/>
    <n v="2360"/>
    <n v="1722.4"/>
  </r>
  <r>
    <s v="ORD100198"/>
    <d v="2024-08-14T00:00:00"/>
    <s v="C0150"/>
    <s v="P011"/>
    <n v="1"/>
    <n v="901.6"/>
    <n v="0.05"/>
    <x v="0"/>
    <n v="2"/>
    <n v="856.52"/>
    <x v="23"/>
    <x v="8"/>
    <x v="1"/>
    <x v="5"/>
    <s v="Office"/>
    <s v="Supplies"/>
    <n v="510"/>
    <n v="510"/>
    <n v="346.52"/>
  </r>
  <r>
    <s v="ORD100199"/>
    <d v="2023-05-31T00:00:00"/>
    <s v="C0260"/>
    <s v="P001"/>
    <n v="4"/>
    <n v="30780"/>
    <n v="0.15"/>
    <x v="0"/>
    <n v="2"/>
    <n v="104652"/>
    <x v="5"/>
    <x v="9"/>
    <x v="0"/>
    <x v="0"/>
    <s v="Electronics"/>
    <s v="Computers"/>
    <n v="22100"/>
    <n v="88400"/>
    <n v="16252"/>
  </r>
  <r>
    <s v="ORD100200"/>
    <d v="2025-03-02T00:00:00"/>
    <s v="C0328"/>
    <s v="P020"/>
    <n v="5"/>
    <n v="3772"/>
    <n v="0.03"/>
    <x v="0"/>
    <n v="6"/>
    <n v="18294.2"/>
    <x v="12"/>
    <x v="6"/>
    <x v="2"/>
    <x v="11"/>
    <s v="Electronics"/>
    <s v="Power"/>
    <n v="2950"/>
    <n v="14750"/>
    <n v="3544.2000000000007"/>
  </r>
  <r>
    <s v="ORD100201"/>
    <d v="2025-10-29T00:00:00"/>
    <s v="C0240"/>
    <s v="P013"/>
    <n v="2"/>
    <n v="1450"/>
    <n v="0.15"/>
    <x v="0"/>
    <n v="3"/>
    <n v="2465"/>
    <x v="19"/>
    <x v="2"/>
    <x v="0"/>
    <x v="2"/>
    <s v="Electronics"/>
    <s v="Accessories"/>
    <n v="790"/>
    <n v="1580"/>
    <n v="885"/>
  </r>
  <r>
    <s v="ORD100202"/>
    <d v="2025-07-11T00:00:00"/>
    <s v="C0215"/>
    <s v="P011"/>
    <n v="1"/>
    <n v="901.6"/>
    <n v="0.05"/>
    <x v="0"/>
    <n v="1"/>
    <n v="856.52"/>
    <x v="9"/>
    <x v="8"/>
    <x v="0"/>
    <x v="5"/>
    <s v="Office"/>
    <s v="Supplies"/>
    <n v="510"/>
    <n v="510"/>
    <n v="346.52"/>
  </r>
  <r>
    <s v="ORD100203"/>
    <d v="2024-07-26T00:00:00"/>
    <s v="C0002"/>
    <s v="P009"/>
    <n v="2"/>
    <n v="174.6"/>
    <n v="0.05"/>
    <x v="0"/>
    <n v="4"/>
    <n v="331.73999999999995"/>
    <x v="14"/>
    <x v="1"/>
    <x v="1"/>
    <x v="12"/>
    <s v="Office"/>
    <s v="Stationery"/>
    <n v="75"/>
    <n v="150"/>
    <n v="181.73999999999995"/>
  </r>
  <r>
    <s v="ORD100204"/>
    <d v="2023-09-01T00:00:00"/>
    <s v="C0170"/>
    <s v="P014"/>
    <n v="3"/>
    <n v="2163"/>
    <n v="0"/>
    <x v="0"/>
    <n v="1"/>
    <n v="6489"/>
    <x v="4"/>
    <x v="10"/>
    <x v="0"/>
    <x v="17"/>
    <s v="Electronics"/>
    <s v="Accessories"/>
    <n v="1180"/>
    <n v="3540"/>
    <n v="2949"/>
  </r>
  <r>
    <s v="ORD100205"/>
    <d v="2023-09-21T00:00:00"/>
    <s v="C0038"/>
    <s v="P006"/>
    <n v="1"/>
    <n v="1350"/>
    <n v="0"/>
    <x v="0"/>
    <n v="2"/>
    <n v="1350"/>
    <x v="4"/>
    <x v="10"/>
    <x v="0"/>
    <x v="4"/>
    <s v="Electronics"/>
    <s v="Accessories"/>
    <n v="620"/>
    <n v="620"/>
    <n v="730"/>
  </r>
  <r>
    <s v="ORD100206"/>
    <d v="2023-07-18T00:00:00"/>
    <s v="C0392"/>
    <s v="P011"/>
    <n v="1"/>
    <n v="901.6"/>
    <n v="0"/>
    <x v="0"/>
    <n v="2"/>
    <n v="901.6"/>
    <x v="32"/>
    <x v="4"/>
    <x v="0"/>
    <x v="5"/>
    <s v="Office"/>
    <s v="Supplies"/>
    <n v="510"/>
    <n v="510"/>
    <n v="391.6"/>
  </r>
  <r>
    <s v="ORD100207"/>
    <d v="2025-03-17T00:00:00"/>
    <s v="C0369"/>
    <s v="P016"/>
    <n v="1"/>
    <n v="280.8"/>
    <n v="0"/>
    <x v="0"/>
    <n v="2"/>
    <n v="280.8"/>
    <x v="12"/>
    <x v="11"/>
    <x v="0"/>
    <x v="10"/>
    <s v="Office"/>
    <s v="Stationery"/>
    <n v="145"/>
    <n v="145"/>
    <n v="135.80000000000001"/>
  </r>
  <r>
    <s v="ORD100208"/>
    <d v="2025-02-03T00:00:00"/>
    <s v="C0052"/>
    <s v="P016"/>
    <n v="1"/>
    <n v="252.2"/>
    <n v="0.03"/>
    <x v="0"/>
    <n v="1"/>
    <n v="244.63399999999999"/>
    <x v="8"/>
    <x v="10"/>
    <x v="0"/>
    <x v="10"/>
    <s v="Office"/>
    <s v="Stationery"/>
    <n v="145"/>
    <n v="145"/>
    <n v="99.633999999999986"/>
  </r>
  <r>
    <s v="ORD100209"/>
    <d v="2024-11-25T00:00:00"/>
    <s v="C0108"/>
    <s v="P006"/>
    <n v="1"/>
    <n v="1212.5"/>
    <n v="0.03"/>
    <x v="0"/>
    <n v="2"/>
    <n v="1176.125"/>
    <x v="33"/>
    <x v="0"/>
    <x v="1"/>
    <x v="4"/>
    <s v="Electronics"/>
    <s v="Accessories"/>
    <n v="620"/>
    <n v="620"/>
    <n v="556.125"/>
  </r>
  <r>
    <s v="ORD100210"/>
    <d v="2025-01-18T00:00:00"/>
    <s v="C0320"/>
    <s v="P018"/>
    <n v="4"/>
    <n v="11776"/>
    <n v="0"/>
    <x v="1"/>
    <n v="2"/>
    <n v="47104"/>
    <x v="7"/>
    <x v="1"/>
    <x v="0"/>
    <x v="18"/>
    <s v="Electronics"/>
    <s v="Displays"/>
    <n v="9700"/>
    <n v="38800"/>
    <n v="8304"/>
  </r>
  <r>
    <s v="ORD100211"/>
    <d v="2023-10-23T00:00:00"/>
    <s v="C0099"/>
    <s v="P015"/>
    <n v="2"/>
    <n v="1750"/>
    <n v="0.03"/>
    <x v="0"/>
    <n v="6"/>
    <n v="3395"/>
    <x v="2"/>
    <x v="1"/>
    <x v="2"/>
    <x v="14"/>
    <s v="Electronics"/>
    <s v="Networking"/>
    <n v="1050"/>
    <n v="2100"/>
    <n v="1295"/>
  </r>
  <r>
    <s v="ORD100212"/>
    <d v="2024-02-12T00:00:00"/>
    <s v="C0024"/>
    <s v="P004"/>
    <n v="3"/>
    <n v="1998"/>
    <n v="0"/>
    <x v="0"/>
    <n v="7"/>
    <n v="5994"/>
    <x v="24"/>
    <x v="0"/>
    <x v="2"/>
    <x v="3"/>
    <s v="Electronics"/>
    <s v="Accessories"/>
    <n v="990"/>
    <n v="2970"/>
    <n v="3024"/>
  </r>
  <r>
    <s v="ORD100213"/>
    <d v="2025-11-08T00:00:00"/>
    <s v="C0127"/>
    <s v="P003"/>
    <n v="1"/>
    <n v="450"/>
    <n v="0.15"/>
    <x v="0"/>
    <n v="5"/>
    <n v="382.5"/>
    <x v="20"/>
    <x v="4"/>
    <x v="0"/>
    <x v="1"/>
    <s v="Electronics"/>
    <s v="Accessories"/>
    <n v="210"/>
    <n v="210"/>
    <n v="172.5"/>
  </r>
  <r>
    <s v="ORD100214"/>
    <d v="2025-04-02T00:00:00"/>
    <s v="C0108"/>
    <s v="P016"/>
    <n v="3"/>
    <n v="267.8"/>
    <n v="0.1"/>
    <x v="0"/>
    <n v="2"/>
    <n v="723.06000000000006"/>
    <x v="30"/>
    <x v="0"/>
    <x v="1"/>
    <x v="10"/>
    <s v="Office"/>
    <s v="Stationery"/>
    <n v="145"/>
    <n v="435"/>
    <n v="288.06000000000006"/>
  </r>
  <r>
    <s v="ORD100215"/>
    <d v="2025-10-21T00:00:00"/>
    <s v="C0385"/>
    <s v="P009"/>
    <n v="4"/>
    <n v="194.4"/>
    <n v="0.03"/>
    <x v="0"/>
    <n v="2"/>
    <n v="754.27200000000005"/>
    <x v="19"/>
    <x v="6"/>
    <x v="0"/>
    <x v="12"/>
    <s v="Office"/>
    <s v="Stationery"/>
    <n v="75"/>
    <n v="300"/>
    <n v="454.27200000000005"/>
  </r>
  <r>
    <s v="ORD100216"/>
    <d v="2023-03-24T00:00:00"/>
    <s v="C0192"/>
    <s v="P006"/>
    <n v="2"/>
    <n v="1287.5"/>
    <n v="0.1"/>
    <x v="0"/>
    <n v="3"/>
    <n v="2317.5"/>
    <x v="1"/>
    <x v="3"/>
    <x v="1"/>
    <x v="4"/>
    <s v="Electronics"/>
    <s v="Accessories"/>
    <n v="620"/>
    <n v="1240"/>
    <n v="1077.5"/>
  </r>
  <r>
    <s v="ORD100217"/>
    <d v="2023-04-03T00:00:00"/>
    <s v="C0327"/>
    <s v="P011"/>
    <n v="5"/>
    <n v="1058.4000000000001"/>
    <n v="0.1"/>
    <x v="0"/>
    <n v="2"/>
    <n v="4762.8"/>
    <x v="31"/>
    <x v="7"/>
    <x v="1"/>
    <x v="5"/>
    <s v="Office"/>
    <s v="Supplies"/>
    <n v="510"/>
    <n v="2550"/>
    <n v="2212.8000000000002"/>
  </r>
  <r>
    <s v="ORD100218"/>
    <d v="2023-03-21T00:00:00"/>
    <s v="C0121"/>
    <s v="P009"/>
    <n v="1"/>
    <n v="180"/>
    <n v="0.05"/>
    <x v="0"/>
    <n v="2"/>
    <n v="171"/>
    <x v="1"/>
    <x v="5"/>
    <x v="0"/>
    <x v="12"/>
    <s v="Office"/>
    <s v="Stationery"/>
    <n v="75"/>
    <n v="75"/>
    <n v="96"/>
  </r>
  <r>
    <s v="ORD100219"/>
    <d v="2023-10-08T00:00:00"/>
    <s v="C0192"/>
    <s v="P018"/>
    <n v="1"/>
    <n v="11776"/>
    <n v="0"/>
    <x v="0"/>
    <n v="4"/>
    <n v="11776"/>
    <x v="2"/>
    <x v="3"/>
    <x v="1"/>
    <x v="18"/>
    <s v="Electronics"/>
    <s v="Displays"/>
    <n v="9700"/>
    <n v="9700"/>
    <n v="2076"/>
  </r>
  <r>
    <s v="ORD100220"/>
    <d v="2024-11-13T00:00:00"/>
    <s v="C0118"/>
    <s v="P009"/>
    <n v="2"/>
    <n v="185.4"/>
    <n v="0.05"/>
    <x v="0"/>
    <n v="4"/>
    <n v="352.26"/>
    <x v="33"/>
    <x v="10"/>
    <x v="1"/>
    <x v="12"/>
    <s v="Office"/>
    <s v="Stationery"/>
    <n v="75"/>
    <n v="150"/>
    <n v="202.26"/>
  </r>
  <r>
    <s v="ORD100221"/>
    <d v="2025-08-28T00:00:00"/>
    <s v="C0210"/>
    <s v="P009"/>
    <n v="1"/>
    <n v="185.4"/>
    <n v="0.03"/>
    <x v="0"/>
    <n v="2"/>
    <n v="179.83799999999999"/>
    <x v="28"/>
    <x v="9"/>
    <x v="2"/>
    <x v="12"/>
    <s v="Office"/>
    <s v="Stationery"/>
    <n v="75"/>
    <n v="75"/>
    <n v="104.83799999999999"/>
  </r>
  <r>
    <s v="ORD100222"/>
    <d v="2025-11-29T00:00:00"/>
    <s v="C0136"/>
    <s v="P009"/>
    <n v="2"/>
    <n v="180"/>
    <n v="0.15"/>
    <x v="0"/>
    <n v="5"/>
    <n v="306"/>
    <x v="20"/>
    <x v="2"/>
    <x v="0"/>
    <x v="12"/>
    <s v="Office"/>
    <s v="Stationery"/>
    <n v="75"/>
    <n v="150"/>
    <n v="156"/>
  </r>
  <r>
    <s v="ORD100223"/>
    <d v="2025-07-24T00:00:00"/>
    <s v="C0330"/>
    <s v="P009"/>
    <n v="1"/>
    <n v="180"/>
    <n v="0.15"/>
    <x v="0"/>
    <n v="1"/>
    <n v="153"/>
    <x v="9"/>
    <x v="10"/>
    <x v="1"/>
    <x v="12"/>
    <s v="Office"/>
    <s v="Stationery"/>
    <n v="75"/>
    <n v="75"/>
    <n v="78"/>
  </r>
  <r>
    <s v="ORD100224"/>
    <d v="2023-11-02T00:00:00"/>
    <s v="C0280"/>
    <s v="P006"/>
    <n v="1"/>
    <n v="1212.5"/>
    <n v="0.1"/>
    <x v="0"/>
    <n v="6"/>
    <n v="1091.25"/>
    <x v="0"/>
    <x v="4"/>
    <x v="0"/>
    <x v="4"/>
    <s v="Electronics"/>
    <s v="Accessories"/>
    <n v="620"/>
    <n v="620"/>
    <n v="471.25"/>
  </r>
  <r>
    <s v="ORD100225"/>
    <d v="2025-11-21T00:00:00"/>
    <s v="C0350"/>
    <s v="P016"/>
    <n v="4"/>
    <n v="252.2"/>
    <n v="0.1"/>
    <x v="2"/>
    <n v="7"/>
    <n v="907.92"/>
    <x v="20"/>
    <x v="10"/>
    <x v="1"/>
    <x v="10"/>
    <s v="Office"/>
    <s v="Stationery"/>
    <n v="145"/>
    <n v="580"/>
    <n v="327.91999999999996"/>
  </r>
  <r>
    <s v="ORD100226"/>
    <d v="2023-10-14T00:00:00"/>
    <s v="C0379"/>
    <s v="P014"/>
    <n v="2"/>
    <n v="2100"/>
    <n v="0"/>
    <x v="0"/>
    <n v="7"/>
    <n v="4200"/>
    <x v="2"/>
    <x v="3"/>
    <x v="0"/>
    <x v="17"/>
    <s v="Electronics"/>
    <s v="Accessories"/>
    <n v="1180"/>
    <n v="2360"/>
    <n v="1840"/>
  </r>
  <r>
    <s v="ORD100227"/>
    <d v="2024-11-02T00:00:00"/>
    <s v="C0207"/>
    <s v="P006"/>
    <n v="10"/>
    <n v="1350"/>
    <n v="0.1"/>
    <x v="0"/>
    <n v="6"/>
    <n v="12150"/>
    <x v="33"/>
    <x v="5"/>
    <x v="0"/>
    <x v="4"/>
    <s v="Electronics"/>
    <s v="Accessories"/>
    <n v="620"/>
    <n v="6200"/>
    <n v="5950"/>
  </r>
  <r>
    <s v="ORD100228"/>
    <d v="2024-10-14T00:00:00"/>
    <s v="C0390"/>
    <s v="P009"/>
    <n v="10"/>
    <n v="185.4"/>
    <n v="0"/>
    <x v="0"/>
    <n v="2"/>
    <n v="1854"/>
    <x v="13"/>
    <x v="11"/>
    <x v="2"/>
    <x v="12"/>
    <s v="Office"/>
    <s v="Stationery"/>
    <n v="75"/>
    <n v="750"/>
    <n v="1104"/>
  </r>
  <r>
    <s v="ORD100229"/>
    <d v="2023-11-29T00:00:00"/>
    <s v="C0265"/>
    <s v="P009"/>
    <n v="2"/>
    <n v="194.4"/>
    <n v="0.1"/>
    <x v="0"/>
    <n v="4"/>
    <n v="349.92"/>
    <x v="0"/>
    <x v="6"/>
    <x v="0"/>
    <x v="12"/>
    <s v="Office"/>
    <s v="Stationery"/>
    <n v="75"/>
    <n v="150"/>
    <n v="199.92000000000002"/>
  </r>
  <r>
    <s v="ORD100230"/>
    <d v="2025-03-15T00:00:00"/>
    <s v="C0044"/>
    <s v="P006"/>
    <n v="1"/>
    <n v="1212.5"/>
    <n v="0.05"/>
    <x v="1"/>
    <n v="4"/>
    <n v="1151.875"/>
    <x v="12"/>
    <x v="11"/>
    <x v="2"/>
    <x v="4"/>
    <s v="Electronics"/>
    <s v="Accessories"/>
    <n v="620"/>
    <n v="620"/>
    <n v="531.875"/>
  </r>
  <r>
    <s v="ORD100231"/>
    <d v="2024-09-04T00:00:00"/>
    <s v="C0231"/>
    <s v="P003"/>
    <n v="4"/>
    <n v="414"/>
    <n v="0.03"/>
    <x v="0"/>
    <n v="2"/>
    <n v="1606.32"/>
    <x v="27"/>
    <x v="0"/>
    <x v="0"/>
    <x v="1"/>
    <s v="Electronics"/>
    <s v="Accessories"/>
    <n v="210"/>
    <n v="840"/>
    <n v="766.31999999999994"/>
  </r>
  <r>
    <s v="ORD100232"/>
    <d v="2024-11-19T00:00:00"/>
    <s v="C0378"/>
    <s v="P005"/>
    <n v="1"/>
    <n v="6200"/>
    <n v="0.03"/>
    <x v="0"/>
    <n v="6"/>
    <n v="6014"/>
    <x v="33"/>
    <x v="0"/>
    <x v="1"/>
    <x v="15"/>
    <s v="Electronics"/>
    <s v="Displays"/>
    <n v="4300"/>
    <n v="4300"/>
    <n v="1714"/>
  </r>
  <r>
    <s v="ORD100233"/>
    <d v="2025-11-04T00:00:00"/>
    <s v="C0391"/>
    <s v="P014"/>
    <n v="3"/>
    <n v="2268"/>
    <n v="0"/>
    <x v="0"/>
    <n v="5"/>
    <n v="6804"/>
    <x v="20"/>
    <x v="3"/>
    <x v="0"/>
    <x v="17"/>
    <s v="Electronics"/>
    <s v="Accessories"/>
    <n v="1180"/>
    <n v="3540"/>
    <n v="3264"/>
  </r>
  <r>
    <s v="ORD100234"/>
    <d v="2025-11-09T00:00:00"/>
    <s v="C0072"/>
    <s v="P015"/>
    <n v="1"/>
    <n v="1750"/>
    <n v="0.05"/>
    <x v="0"/>
    <n v="5"/>
    <n v="1662.5"/>
    <x v="20"/>
    <x v="6"/>
    <x v="0"/>
    <x v="14"/>
    <s v="Electronics"/>
    <s v="Networking"/>
    <n v="1050"/>
    <n v="1050"/>
    <n v="612.5"/>
  </r>
  <r>
    <s v="ORD100235"/>
    <d v="2025-12-26T00:00:00"/>
    <s v="C0201"/>
    <s v="P010"/>
    <n v="20"/>
    <n v="7178"/>
    <n v="0.2"/>
    <x v="0"/>
    <n v="4"/>
    <n v="114848"/>
    <x v="11"/>
    <x v="4"/>
    <x v="2"/>
    <x v="13"/>
    <s v="Electronics"/>
    <s v="Printers"/>
    <n v="5600"/>
    <n v="112000"/>
    <n v="2848"/>
  </r>
  <r>
    <s v="ORD100236"/>
    <d v="2025-09-30T00:00:00"/>
    <s v="C0056"/>
    <s v="P003"/>
    <n v="1"/>
    <n v="463.5"/>
    <n v="0.05"/>
    <x v="0"/>
    <n v="2"/>
    <n v="440.32499999999999"/>
    <x v="29"/>
    <x v="4"/>
    <x v="0"/>
    <x v="1"/>
    <s v="Electronics"/>
    <s v="Accessories"/>
    <n v="210"/>
    <n v="210"/>
    <n v="230.32499999999999"/>
  </r>
  <r>
    <s v="ORD100237"/>
    <d v="2024-09-05T00:00:00"/>
    <s v="C0284"/>
    <s v="P002"/>
    <n v="1"/>
    <n v="21060"/>
    <n v="0.05"/>
    <x v="0"/>
    <n v="1"/>
    <n v="20007"/>
    <x v="27"/>
    <x v="5"/>
    <x v="0"/>
    <x v="8"/>
    <s v="Electronics"/>
    <s v="Computers"/>
    <n v="15100"/>
    <n v="15100"/>
    <n v="4907"/>
  </r>
  <r>
    <s v="ORD100238"/>
    <d v="2025-08-30T00:00:00"/>
    <s v="C0198"/>
    <s v="P017"/>
    <n v="1"/>
    <n v="3783"/>
    <n v="0"/>
    <x v="0"/>
    <n v="4"/>
    <n v="3783"/>
    <x v="28"/>
    <x v="8"/>
    <x v="0"/>
    <x v="7"/>
    <s v="Office"/>
    <s v="Furniture"/>
    <n v="2650"/>
    <n v="2650"/>
    <n v="1133"/>
  </r>
  <r>
    <s v="ORD100239"/>
    <d v="2023-02-04T00:00:00"/>
    <s v="C0266"/>
    <s v="P001"/>
    <n v="1"/>
    <n v="28500"/>
    <n v="0.15"/>
    <x v="0"/>
    <n v="2"/>
    <n v="24225"/>
    <x v="17"/>
    <x v="1"/>
    <x v="2"/>
    <x v="0"/>
    <s v="Electronics"/>
    <s v="Computers"/>
    <n v="22100"/>
    <n v="22100"/>
    <n v="2125"/>
  </r>
  <r>
    <s v="ORD100240"/>
    <d v="2025-01-24T00:00:00"/>
    <s v="C0067"/>
    <s v="P020"/>
    <n v="2"/>
    <n v="4223"/>
    <n v="0.1"/>
    <x v="0"/>
    <n v="7"/>
    <n v="7601.4000000000005"/>
    <x v="7"/>
    <x v="1"/>
    <x v="0"/>
    <x v="11"/>
    <s v="Electronics"/>
    <s v="Power"/>
    <n v="2950"/>
    <n v="5900"/>
    <n v="1701.4000000000005"/>
  </r>
  <r>
    <s v="ORD100241"/>
    <d v="2024-11-09T00:00:00"/>
    <s v="C0106"/>
    <s v="P003"/>
    <n v="1"/>
    <n v="463.5"/>
    <n v="0"/>
    <x v="0"/>
    <n v="3"/>
    <n v="463.5"/>
    <x v="33"/>
    <x v="9"/>
    <x v="1"/>
    <x v="1"/>
    <s v="Electronics"/>
    <s v="Accessories"/>
    <n v="210"/>
    <n v="210"/>
    <n v="253.5"/>
  </r>
  <r>
    <s v="ORD100242"/>
    <d v="2023-08-13T00:00:00"/>
    <s v="C0258"/>
    <s v="P011"/>
    <n v="3"/>
    <n v="1009.4"/>
    <n v="0"/>
    <x v="0"/>
    <n v="2"/>
    <n v="3028.2"/>
    <x v="16"/>
    <x v="11"/>
    <x v="2"/>
    <x v="5"/>
    <s v="Office"/>
    <s v="Supplies"/>
    <n v="510"/>
    <n v="1530"/>
    <n v="1498.1999999999998"/>
  </r>
  <r>
    <s v="ORD100243"/>
    <d v="2025-05-03T00:00:00"/>
    <s v="C0205"/>
    <s v="P009"/>
    <n v="2"/>
    <n v="174.6"/>
    <n v="0.05"/>
    <x v="1"/>
    <n v="4"/>
    <n v="331.73999999999995"/>
    <x v="34"/>
    <x v="2"/>
    <x v="0"/>
    <x v="12"/>
    <s v="Office"/>
    <s v="Stationery"/>
    <n v="75"/>
    <n v="150"/>
    <n v="181.73999999999995"/>
  </r>
  <r>
    <s v="ORD100244"/>
    <d v="2024-09-22T00:00:00"/>
    <s v="C0295"/>
    <s v="P009"/>
    <n v="1"/>
    <n v="165.6"/>
    <n v="0"/>
    <x v="1"/>
    <n v="4"/>
    <n v="165.6"/>
    <x v="27"/>
    <x v="6"/>
    <x v="0"/>
    <x v="12"/>
    <s v="Office"/>
    <s v="Stationery"/>
    <n v="75"/>
    <n v="75"/>
    <n v="90.6"/>
  </r>
  <r>
    <s v="ORD100245"/>
    <d v="2023-02-24T00:00:00"/>
    <s v="C0365"/>
    <s v="P006"/>
    <n v="3"/>
    <n v="1287.5"/>
    <n v="0.05"/>
    <x v="0"/>
    <n v="2"/>
    <n v="3669.375"/>
    <x v="17"/>
    <x v="0"/>
    <x v="1"/>
    <x v="4"/>
    <s v="Electronics"/>
    <s v="Accessories"/>
    <n v="620"/>
    <n v="1860"/>
    <n v="1809.375"/>
  </r>
  <r>
    <s v="ORD100246"/>
    <d v="2025-08-29T00:00:00"/>
    <s v="C0092"/>
    <s v="P008"/>
    <n v="5"/>
    <n v="9476"/>
    <n v="0.05"/>
    <x v="1"/>
    <n v="2"/>
    <n v="45011"/>
    <x v="28"/>
    <x v="5"/>
    <x v="0"/>
    <x v="6"/>
    <s v="Office"/>
    <s v="Furniture"/>
    <n v="6500"/>
    <n v="32500"/>
    <n v="12511"/>
  </r>
  <r>
    <s v="ORD100247"/>
    <d v="2024-06-27T00:00:00"/>
    <s v="C0049"/>
    <s v="P013"/>
    <n v="1"/>
    <n v="1334"/>
    <n v="0"/>
    <x v="0"/>
    <n v="3"/>
    <n v="1334"/>
    <x v="21"/>
    <x v="9"/>
    <x v="2"/>
    <x v="2"/>
    <s v="Electronics"/>
    <s v="Accessories"/>
    <n v="790"/>
    <n v="790"/>
    <n v="544"/>
  </r>
  <r>
    <s v="ORD100248"/>
    <d v="2024-04-11T00:00:00"/>
    <s v="C0276"/>
    <s v="P016"/>
    <n v="1"/>
    <n v="239.2"/>
    <n v="0.1"/>
    <x v="0"/>
    <n v="2"/>
    <n v="215.28"/>
    <x v="6"/>
    <x v="4"/>
    <x v="0"/>
    <x v="10"/>
    <s v="Office"/>
    <s v="Stationery"/>
    <n v="145"/>
    <n v="145"/>
    <n v="70.28"/>
  </r>
  <r>
    <s v="ORD100249"/>
    <d v="2023-04-16T00:00:00"/>
    <s v="C0211"/>
    <s v="P017"/>
    <n v="50"/>
    <n v="4212"/>
    <n v="0"/>
    <x v="0"/>
    <n v="7"/>
    <n v="210600"/>
    <x v="31"/>
    <x v="8"/>
    <x v="0"/>
    <x v="7"/>
    <s v="Office"/>
    <s v="Furniture"/>
    <n v="2650"/>
    <n v="132500"/>
    <n v="78100"/>
  </r>
  <r>
    <s v="ORD100250"/>
    <d v="2025-09-10T00:00:00"/>
    <s v="C0393"/>
    <s v="P002"/>
    <n v="3"/>
    <n v="20085"/>
    <n v="0.05"/>
    <x v="0"/>
    <n v="5"/>
    <n v="57242.25"/>
    <x v="29"/>
    <x v="9"/>
    <x v="0"/>
    <x v="8"/>
    <s v="Electronics"/>
    <s v="Computers"/>
    <n v="15100"/>
    <n v="45300"/>
    <n v="11942.25"/>
  </r>
  <r>
    <s v="ORD100251"/>
    <d v="2023-12-16T00:00:00"/>
    <s v="C0014"/>
    <s v="P001"/>
    <n v="1"/>
    <n v="29355"/>
    <n v="0.03"/>
    <x v="0"/>
    <n v="7"/>
    <n v="28474.35"/>
    <x v="25"/>
    <x v="10"/>
    <x v="0"/>
    <x v="0"/>
    <s v="Electronics"/>
    <s v="Computers"/>
    <n v="22100"/>
    <n v="22100"/>
    <n v="6374.3499999999985"/>
  </r>
  <r>
    <s v="ORD100252"/>
    <d v="2025-12-09T00:00:00"/>
    <s v="C0020"/>
    <s v="P003"/>
    <n v="1"/>
    <n v="414"/>
    <n v="0.1"/>
    <x v="0"/>
    <n v="6"/>
    <n v="372.6"/>
    <x v="11"/>
    <x v="0"/>
    <x v="2"/>
    <x v="1"/>
    <s v="Electronics"/>
    <s v="Accessories"/>
    <n v="210"/>
    <n v="210"/>
    <n v="162.60000000000002"/>
  </r>
  <r>
    <s v="ORD100253"/>
    <d v="2025-02-17T00:00:00"/>
    <s v="C0249"/>
    <s v="P014"/>
    <n v="2"/>
    <n v="1932"/>
    <n v="0.05"/>
    <x v="0"/>
    <n v="4"/>
    <n v="3670.7999999999997"/>
    <x v="8"/>
    <x v="10"/>
    <x v="1"/>
    <x v="17"/>
    <s v="Electronics"/>
    <s v="Accessories"/>
    <n v="1180"/>
    <n v="2360"/>
    <n v="1310.7999999999997"/>
  </r>
  <r>
    <s v="ORD100254"/>
    <d v="2023-10-30T00:00:00"/>
    <s v="C0143"/>
    <s v="P003"/>
    <n v="4"/>
    <n v="436.5"/>
    <n v="0.1"/>
    <x v="0"/>
    <n v="2"/>
    <n v="1571.4"/>
    <x v="2"/>
    <x v="4"/>
    <x v="0"/>
    <x v="1"/>
    <s v="Electronics"/>
    <s v="Accessories"/>
    <n v="210"/>
    <n v="840"/>
    <n v="731.40000000000009"/>
  </r>
  <r>
    <s v="ORD100255"/>
    <d v="2024-05-11T00:00:00"/>
    <s v="C0274"/>
    <s v="P005"/>
    <n v="3"/>
    <n v="6014"/>
    <n v="0"/>
    <x v="0"/>
    <n v="6"/>
    <n v="18042"/>
    <x v="15"/>
    <x v="3"/>
    <x v="1"/>
    <x v="15"/>
    <s v="Electronics"/>
    <s v="Displays"/>
    <n v="4300"/>
    <n v="12900"/>
    <n v="5142"/>
  </r>
  <r>
    <s v="ORD100256"/>
    <d v="2023-03-06T00:00:00"/>
    <s v="C0226"/>
    <s v="P005"/>
    <n v="1"/>
    <n v="6014"/>
    <n v="0.1"/>
    <x v="1"/>
    <n v="5"/>
    <n v="5412.6"/>
    <x v="1"/>
    <x v="6"/>
    <x v="1"/>
    <x v="15"/>
    <s v="Electronics"/>
    <s v="Displays"/>
    <n v="4300"/>
    <n v="4300"/>
    <n v="1112.6000000000004"/>
  </r>
  <r>
    <s v="ORD100257"/>
    <d v="2023-08-14T00:00:00"/>
    <s v="C0357"/>
    <s v="P004"/>
    <n v="1"/>
    <n v="1998"/>
    <n v="0.1"/>
    <x v="0"/>
    <n v="1"/>
    <n v="1798.2"/>
    <x v="16"/>
    <x v="10"/>
    <x v="2"/>
    <x v="3"/>
    <s v="Electronics"/>
    <s v="Accessories"/>
    <n v="990"/>
    <n v="990"/>
    <n v="808.2"/>
  </r>
  <r>
    <s v="ORD100258"/>
    <d v="2024-01-26T00:00:00"/>
    <s v="C0158"/>
    <s v="P007"/>
    <n v="2"/>
    <n v="5184"/>
    <n v="0"/>
    <x v="0"/>
    <n v="7"/>
    <n v="10368"/>
    <x v="18"/>
    <x v="5"/>
    <x v="2"/>
    <x v="16"/>
    <s v="Office"/>
    <s v="Furniture"/>
    <n v="3150"/>
    <n v="6300"/>
    <n v="4068"/>
  </r>
  <r>
    <s v="ORD100259"/>
    <d v="2023-02-08T00:00:00"/>
    <s v="C0128"/>
    <s v="P003"/>
    <n v="1"/>
    <n v="436.5"/>
    <n v="0"/>
    <x v="0"/>
    <n v="1"/>
    <n v="436.5"/>
    <x v="17"/>
    <x v="0"/>
    <x v="0"/>
    <x v="1"/>
    <s v="Electronics"/>
    <s v="Accessories"/>
    <n v="210"/>
    <n v="210"/>
    <n v="226.5"/>
  </r>
  <r>
    <s v="ORD100260"/>
    <d v="2025-06-22T00:00:00"/>
    <s v="C0173"/>
    <s v="P020"/>
    <n v="4"/>
    <n v="3772"/>
    <n v="0"/>
    <x v="1"/>
    <n v="7"/>
    <n v="15088"/>
    <x v="3"/>
    <x v="3"/>
    <x v="0"/>
    <x v="11"/>
    <s v="Electronics"/>
    <s v="Power"/>
    <n v="2950"/>
    <n v="11800"/>
    <n v="3288"/>
  </r>
  <r>
    <s v="ORD100261"/>
    <d v="2024-10-04T00:00:00"/>
    <s v="C0341"/>
    <s v="P016"/>
    <n v="1"/>
    <n v="252.2"/>
    <n v="0"/>
    <x v="0"/>
    <n v="7"/>
    <n v="252.2"/>
    <x v="13"/>
    <x v="5"/>
    <x v="1"/>
    <x v="10"/>
    <s v="Office"/>
    <s v="Stationery"/>
    <n v="145"/>
    <n v="145"/>
    <n v="107.19999999999999"/>
  </r>
  <r>
    <s v="ORD100262"/>
    <d v="2025-05-07T00:00:00"/>
    <s v="C0288"/>
    <s v="P006"/>
    <n v="2"/>
    <n v="1350"/>
    <n v="0"/>
    <x v="0"/>
    <n v="4"/>
    <n v="2700"/>
    <x v="34"/>
    <x v="3"/>
    <x v="1"/>
    <x v="4"/>
    <s v="Electronics"/>
    <s v="Accessories"/>
    <n v="620"/>
    <n v="1240"/>
    <n v="1460"/>
  </r>
  <r>
    <s v="ORD100263"/>
    <d v="2023-11-07T00:00:00"/>
    <s v="C0110"/>
    <s v="P003"/>
    <n v="1"/>
    <n v="450"/>
    <n v="0"/>
    <x v="0"/>
    <n v="3"/>
    <n v="450"/>
    <x v="0"/>
    <x v="1"/>
    <x v="0"/>
    <x v="1"/>
    <s v="Electronics"/>
    <s v="Accessories"/>
    <n v="210"/>
    <n v="210"/>
    <n v="240"/>
  </r>
  <r>
    <s v="ORD100264"/>
    <d v="2025-04-25T00:00:00"/>
    <s v="C0109"/>
    <s v="P001"/>
    <n v="2"/>
    <n v="26220"/>
    <n v="0.1"/>
    <x v="0"/>
    <n v="5"/>
    <n v="47196"/>
    <x v="30"/>
    <x v="11"/>
    <x v="0"/>
    <x v="0"/>
    <s v="Electronics"/>
    <s v="Computers"/>
    <n v="22100"/>
    <n v="44200"/>
    <n v="2996"/>
  </r>
  <r>
    <s v="ORD100265"/>
    <d v="2024-02-22T00:00:00"/>
    <s v="C0035"/>
    <s v="P007"/>
    <n v="4"/>
    <n v="4944"/>
    <n v="0.03"/>
    <x v="0"/>
    <n v="1"/>
    <n v="19182.72"/>
    <x v="24"/>
    <x v="10"/>
    <x v="0"/>
    <x v="16"/>
    <s v="Office"/>
    <s v="Furniture"/>
    <n v="3150"/>
    <n v="12600"/>
    <n v="6582.7200000000012"/>
  </r>
  <r>
    <s v="ORD100266"/>
    <d v="2025-04-20T00:00:00"/>
    <s v="C0292"/>
    <s v="P013"/>
    <n v="1"/>
    <n v="1334"/>
    <n v="0.05"/>
    <x v="2"/>
    <n v="6"/>
    <n v="1267.3"/>
    <x v="30"/>
    <x v="6"/>
    <x v="0"/>
    <x v="2"/>
    <s v="Electronics"/>
    <s v="Accessories"/>
    <n v="790"/>
    <n v="790"/>
    <n v="477.29999999999995"/>
  </r>
  <r>
    <s v="ORD100267"/>
    <d v="2025-10-24T00:00:00"/>
    <s v="C0395"/>
    <s v="P007"/>
    <n v="3"/>
    <n v="4800"/>
    <n v="0"/>
    <x v="0"/>
    <n v="6"/>
    <n v="14400"/>
    <x v="19"/>
    <x v="8"/>
    <x v="0"/>
    <x v="16"/>
    <s v="Office"/>
    <s v="Furniture"/>
    <n v="3150"/>
    <n v="9450"/>
    <n v="4950"/>
  </r>
  <r>
    <s v="ORD100268"/>
    <d v="2025-08-23T00:00:00"/>
    <s v="C0342"/>
    <s v="P005"/>
    <n v="2"/>
    <n v="6200"/>
    <n v="0"/>
    <x v="1"/>
    <n v="4"/>
    <n v="12400"/>
    <x v="28"/>
    <x v="6"/>
    <x v="2"/>
    <x v="15"/>
    <s v="Electronics"/>
    <s v="Displays"/>
    <n v="4300"/>
    <n v="8600"/>
    <n v="3800"/>
  </r>
  <r>
    <s v="ORD100269"/>
    <d v="2023-05-08T00:00:00"/>
    <s v="C0328"/>
    <s v="P007"/>
    <n v="3"/>
    <n v="5184"/>
    <n v="0.05"/>
    <x v="2"/>
    <n v="2"/>
    <n v="14774.4"/>
    <x v="5"/>
    <x v="6"/>
    <x v="2"/>
    <x v="16"/>
    <s v="Office"/>
    <s v="Furniture"/>
    <n v="3150"/>
    <n v="9450"/>
    <n v="5324.4"/>
  </r>
  <r>
    <s v="ORD100270"/>
    <d v="2023-10-10T00:00:00"/>
    <s v="C0389"/>
    <s v="P001"/>
    <n v="5"/>
    <n v="28500"/>
    <n v="0"/>
    <x v="0"/>
    <n v="2"/>
    <n v="142500"/>
    <x v="2"/>
    <x v="11"/>
    <x v="1"/>
    <x v="0"/>
    <s v="Electronics"/>
    <s v="Computers"/>
    <n v="22100"/>
    <n v="110500"/>
    <n v="32000"/>
  </r>
  <r>
    <s v="ORD100271"/>
    <d v="2025-11-28T00:00:00"/>
    <s v="C0031"/>
    <s v="P011"/>
    <n v="1"/>
    <n v="1009.4"/>
    <n v="0"/>
    <x v="0"/>
    <n v="2"/>
    <n v="1009.4"/>
    <x v="20"/>
    <x v="8"/>
    <x v="0"/>
    <x v="5"/>
    <s v="Office"/>
    <s v="Supplies"/>
    <n v="510"/>
    <n v="510"/>
    <n v="499.4"/>
  </r>
  <r>
    <s v="ORD100272"/>
    <d v="2024-02-29T00:00:00"/>
    <s v="C0122"/>
    <s v="P012"/>
    <n v="5"/>
    <n v="3888"/>
    <n v="0.2"/>
    <x v="0"/>
    <n v="3"/>
    <n v="15552"/>
    <x v="24"/>
    <x v="2"/>
    <x v="0"/>
    <x v="9"/>
    <s v="Electronics"/>
    <s v="Storage"/>
    <n v="2450"/>
    <n v="12250"/>
    <n v="3302"/>
  </r>
  <r>
    <s v="ORD100273"/>
    <d v="2024-10-27T00:00:00"/>
    <s v="C0163"/>
    <s v="P003"/>
    <n v="2"/>
    <n v="414"/>
    <n v="0.05"/>
    <x v="2"/>
    <n v="6"/>
    <n v="786.59999999999991"/>
    <x v="13"/>
    <x v="4"/>
    <x v="2"/>
    <x v="1"/>
    <s v="Electronics"/>
    <s v="Accessories"/>
    <n v="210"/>
    <n v="420"/>
    <n v="366.59999999999991"/>
  </r>
  <r>
    <s v="ORD100274"/>
    <d v="2025-09-06T00:00:00"/>
    <s v="C0385"/>
    <s v="P016"/>
    <n v="1"/>
    <n v="260"/>
    <n v="0.03"/>
    <x v="0"/>
    <n v="1"/>
    <n v="252.2"/>
    <x v="29"/>
    <x v="6"/>
    <x v="0"/>
    <x v="10"/>
    <s v="Office"/>
    <s v="Stationery"/>
    <n v="145"/>
    <n v="145"/>
    <n v="107.19999999999999"/>
  </r>
  <r>
    <s v="ORD100275"/>
    <d v="2025-12-12T00:00:00"/>
    <s v="C0341"/>
    <s v="P017"/>
    <n v="20"/>
    <n v="3783"/>
    <n v="0.05"/>
    <x v="0"/>
    <n v="3"/>
    <n v="71877"/>
    <x v="11"/>
    <x v="5"/>
    <x v="1"/>
    <x v="7"/>
    <s v="Office"/>
    <s v="Furniture"/>
    <n v="2650"/>
    <n v="53000"/>
    <n v="18877"/>
  </r>
  <r>
    <s v="ORD100276"/>
    <d v="2025-02-10T00:00:00"/>
    <s v="C0323"/>
    <s v="P003"/>
    <n v="1"/>
    <n v="463.5"/>
    <n v="0"/>
    <x v="0"/>
    <n v="6"/>
    <n v="463.5"/>
    <x v="8"/>
    <x v="1"/>
    <x v="0"/>
    <x v="1"/>
    <s v="Electronics"/>
    <s v="Accessories"/>
    <n v="210"/>
    <n v="210"/>
    <n v="253.5"/>
  </r>
  <r>
    <s v="ORD100277"/>
    <d v="2024-10-04T00:00:00"/>
    <s v="C0105"/>
    <s v="P020"/>
    <n v="1"/>
    <n v="3977"/>
    <n v="0.05"/>
    <x v="0"/>
    <n v="2"/>
    <n v="3778.1499999999996"/>
    <x v="13"/>
    <x v="3"/>
    <x v="0"/>
    <x v="11"/>
    <s v="Electronics"/>
    <s v="Power"/>
    <n v="2950"/>
    <n v="2950"/>
    <n v="828.14999999999964"/>
  </r>
  <r>
    <s v="ORD100278"/>
    <d v="2023-12-21T00:00:00"/>
    <s v="C0041"/>
    <s v="P004"/>
    <n v="2"/>
    <n v="1905.5"/>
    <n v="0.03"/>
    <x v="0"/>
    <n v="2"/>
    <n v="3696.67"/>
    <x v="25"/>
    <x v="1"/>
    <x v="0"/>
    <x v="3"/>
    <s v="Electronics"/>
    <s v="Accessories"/>
    <n v="990"/>
    <n v="1980"/>
    <n v="1716.67"/>
  </r>
  <r>
    <s v="ORD100279"/>
    <d v="2025-07-30T00:00:00"/>
    <s v="C0311"/>
    <s v="P008"/>
    <n v="1"/>
    <n v="9200"/>
    <n v="0.05"/>
    <x v="2"/>
    <n v="2"/>
    <n v="8740"/>
    <x v="9"/>
    <x v="8"/>
    <x v="1"/>
    <x v="6"/>
    <s v="Office"/>
    <s v="Furniture"/>
    <n v="6500"/>
    <n v="6500"/>
    <n v="2240"/>
  </r>
  <r>
    <s v="ORD100280"/>
    <d v="2025-12-27T00:00:00"/>
    <s v="C0247"/>
    <s v="P005"/>
    <n v="1"/>
    <n v="6200"/>
    <n v="0.03"/>
    <x v="0"/>
    <n v="4"/>
    <n v="6014"/>
    <x v="11"/>
    <x v="10"/>
    <x v="0"/>
    <x v="15"/>
    <s v="Electronics"/>
    <s v="Displays"/>
    <n v="4300"/>
    <n v="4300"/>
    <n v="1714"/>
  </r>
  <r>
    <s v="ORD100281"/>
    <d v="2024-12-02T00:00:00"/>
    <s v="C0313"/>
    <s v="P008"/>
    <n v="3"/>
    <n v="8924"/>
    <n v="0.1"/>
    <x v="0"/>
    <n v="1"/>
    <n v="24094.799999999999"/>
    <x v="26"/>
    <x v="4"/>
    <x v="0"/>
    <x v="6"/>
    <s v="Office"/>
    <s v="Furniture"/>
    <n v="6500"/>
    <n v="19500"/>
    <n v="4594.7999999999993"/>
  </r>
  <r>
    <s v="ORD100282"/>
    <d v="2024-12-26T00:00:00"/>
    <s v="C0219"/>
    <s v="P015"/>
    <n v="4"/>
    <n v="1750"/>
    <n v="0.05"/>
    <x v="0"/>
    <n v="6"/>
    <n v="6650"/>
    <x v="26"/>
    <x v="2"/>
    <x v="0"/>
    <x v="14"/>
    <s v="Electronics"/>
    <s v="Networking"/>
    <n v="1050"/>
    <n v="4200"/>
    <n v="2450"/>
  </r>
  <r>
    <s v="ORD100283"/>
    <d v="2024-06-25T00:00:00"/>
    <s v="C0195"/>
    <s v="P003"/>
    <n v="2"/>
    <n v="463.5"/>
    <n v="0"/>
    <x v="0"/>
    <n v="4"/>
    <n v="927"/>
    <x v="21"/>
    <x v="8"/>
    <x v="0"/>
    <x v="1"/>
    <s v="Electronics"/>
    <s v="Accessories"/>
    <n v="210"/>
    <n v="420"/>
    <n v="507"/>
  </r>
  <r>
    <s v="ORD100284"/>
    <d v="2025-09-18T00:00:00"/>
    <s v="C0070"/>
    <s v="P002"/>
    <n v="3"/>
    <n v="18915"/>
    <n v="0"/>
    <x v="0"/>
    <n v="1"/>
    <n v="56745"/>
    <x v="29"/>
    <x v="8"/>
    <x v="0"/>
    <x v="8"/>
    <s v="Electronics"/>
    <s v="Computers"/>
    <n v="15100"/>
    <n v="45300"/>
    <n v="11445"/>
  </r>
  <r>
    <s v="ORD100285"/>
    <d v="2024-01-29T00:00:00"/>
    <s v="C0374"/>
    <s v="P016"/>
    <n v="3"/>
    <n v="267.8"/>
    <n v="0.03"/>
    <x v="0"/>
    <n v="4"/>
    <n v="779.29800000000012"/>
    <x v="18"/>
    <x v="4"/>
    <x v="1"/>
    <x v="10"/>
    <s v="Office"/>
    <s v="Stationery"/>
    <n v="145"/>
    <n v="435"/>
    <n v="344.29800000000012"/>
  </r>
  <r>
    <s v="ORD100286"/>
    <d v="2024-05-19T00:00:00"/>
    <s v="C0192"/>
    <s v="P020"/>
    <n v="1"/>
    <n v="4100"/>
    <n v="0.1"/>
    <x v="0"/>
    <n v="4"/>
    <n v="3690"/>
    <x v="15"/>
    <x v="3"/>
    <x v="1"/>
    <x v="11"/>
    <s v="Electronics"/>
    <s v="Power"/>
    <n v="2950"/>
    <n v="2950"/>
    <n v="740"/>
  </r>
  <r>
    <s v="ORD100287"/>
    <d v="2024-07-25T00:00:00"/>
    <s v="C0064"/>
    <s v="P016"/>
    <n v="1"/>
    <n v="280.8"/>
    <n v="0"/>
    <x v="0"/>
    <n v="3"/>
    <n v="280.8"/>
    <x v="14"/>
    <x v="1"/>
    <x v="0"/>
    <x v="10"/>
    <s v="Office"/>
    <s v="Stationery"/>
    <n v="145"/>
    <n v="145"/>
    <n v="135.80000000000001"/>
  </r>
  <r>
    <s v="ORD100288"/>
    <d v="2024-09-03T00:00:00"/>
    <s v="C0385"/>
    <s v="P015"/>
    <n v="3"/>
    <n v="1890"/>
    <n v="0.1"/>
    <x v="0"/>
    <n v="3"/>
    <n v="5103"/>
    <x v="27"/>
    <x v="6"/>
    <x v="0"/>
    <x v="14"/>
    <s v="Electronics"/>
    <s v="Networking"/>
    <n v="1050"/>
    <n v="3150"/>
    <n v="1953"/>
  </r>
  <r>
    <s v="ORD100289"/>
    <d v="2024-04-05T00:00:00"/>
    <s v="C0334"/>
    <s v="P013"/>
    <n v="1"/>
    <n v="1493.5"/>
    <n v="0.1"/>
    <x v="0"/>
    <n v="1"/>
    <n v="1344.15"/>
    <x v="6"/>
    <x v="2"/>
    <x v="2"/>
    <x v="2"/>
    <s v="Electronics"/>
    <s v="Accessories"/>
    <n v="790"/>
    <n v="790"/>
    <n v="554.15000000000009"/>
  </r>
  <r>
    <s v="ORD100290"/>
    <d v="2024-09-01T00:00:00"/>
    <s v="C0186"/>
    <s v="P017"/>
    <n v="2"/>
    <n v="3588"/>
    <n v="0.1"/>
    <x v="0"/>
    <n v="3"/>
    <n v="6458.4000000000005"/>
    <x v="27"/>
    <x v="0"/>
    <x v="0"/>
    <x v="7"/>
    <s v="Office"/>
    <s v="Furniture"/>
    <n v="2650"/>
    <n v="5300"/>
    <n v="1158.4000000000005"/>
  </r>
  <r>
    <s v="ORD100291"/>
    <d v="2024-08-14T00:00:00"/>
    <s v="C0349"/>
    <s v="P011"/>
    <n v="1"/>
    <n v="950.6"/>
    <n v="0.05"/>
    <x v="2"/>
    <n v="7"/>
    <n v="903.06999999999994"/>
    <x v="23"/>
    <x v="9"/>
    <x v="0"/>
    <x v="5"/>
    <s v="Office"/>
    <s v="Supplies"/>
    <n v="510"/>
    <n v="510"/>
    <n v="393.06999999999994"/>
  </r>
  <r>
    <s v="ORD100292"/>
    <d v="2024-02-29T00:00:00"/>
    <s v="C0060"/>
    <s v="P003"/>
    <n v="3"/>
    <n v="463.5"/>
    <n v="0.03"/>
    <x v="0"/>
    <n v="1"/>
    <n v="1348.7849999999999"/>
    <x v="24"/>
    <x v="7"/>
    <x v="0"/>
    <x v="1"/>
    <s v="Electronics"/>
    <s v="Accessories"/>
    <n v="210"/>
    <n v="630"/>
    <n v="718.78499999999985"/>
  </r>
  <r>
    <s v="ORD100293"/>
    <d v="2025-09-28T00:00:00"/>
    <s v="C0097"/>
    <s v="P009"/>
    <n v="4"/>
    <n v="174.6"/>
    <n v="0.1"/>
    <x v="0"/>
    <n v="3"/>
    <n v="628.55999999999995"/>
    <x v="29"/>
    <x v="11"/>
    <x v="1"/>
    <x v="12"/>
    <s v="Office"/>
    <s v="Stationery"/>
    <n v="75"/>
    <n v="300"/>
    <n v="328.55999999999995"/>
  </r>
  <r>
    <s v="ORD100294"/>
    <d v="2024-10-11T00:00:00"/>
    <s v="C0273"/>
    <s v="P009"/>
    <n v="2"/>
    <n v="185.4"/>
    <n v="0.05"/>
    <x v="0"/>
    <n v="7"/>
    <n v="352.26"/>
    <x v="13"/>
    <x v="8"/>
    <x v="0"/>
    <x v="12"/>
    <s v="Office"/>
    <s v="Stationery"/>
    <n v="75"/>
    <n v="150"/>
    <n v="202.26"/>
  </r>
  <r>
    <s v="ORD100295"/>
    <d v="2025-09-09T00:00:00"/>
    <s v="C0373"/>
    <s v="P016"/>
    <n v="4"/>
    <n v="239.2"/>
    <n v="0.05"/>
    <x v="0"/>
    <n v="3"/>
    <n v="908.95999999999992"/>
    <x v="29"/>
    <x v="10"/>
    <x v="0"/>
    <x v="10"/>
    <s v="Office"/>
    <s v="Stationery"/>
    <n v="145"/>
    <n v="580"/>
    <n v="328.95999999999992"/>
  </r>
  <r>
    <s v="ORD100296"/>
    <d v="2024-12-15T00:00:00"/>
    <s v="C0138"/>
    <s v="P016"/>
    <n v="3"/>
    <n v="267.8"/>
    <n v="0.1"/>
    <x v="0"/>
    <n v="2"/>
    <n v="723.06000000000006"/>
    <x v="26"/>
    <x v="0"/>
    <x v="1"/>
    <x v="10"/>
    <s v="Office"/>
    <s v="Stationery"/>
    <n v="145"/>
    <n v="435"/>
    <n v="288.06000000000006"/>
  </r>
  <r>
    <s v="ORD100297"/>
    <d v="2024-07-14T00:00:00"/>
    <s v="C0001"/>
    <s v="P016"/>
    <n v="1"/>
    <n v="267.8"/>
    <n v="0.05"/>
    <x v="0"/>
    <n v="6"/>
    <n v="254.41"/>
    <x v="14"/>
    <x v="2"/>
    <x v="0"/>
    <x v="10"/>
    <s v="Office"/>
    <s v="Stationery"/>
    <n v="145"/>
    <n v="145"/>
    <n v="109.41"/>
  </r>
  <r>
    <s v="ORD100298"/>
    <d v="2024-08-12T00:00:00"/>
    <s v="C0091"/>
    <s v="P008"/>
    <n v="1"/>
    <n v="8924"/>
    <n v="0"/>
    <x v="0"/>
    <n v="1"/>
    <n v="8924"/>
    <x v="23"/>
    <x v="1"/>
    <x v="2"/>
    <x v="6"/>
    <s v="Office"/>
    <s v="Furniture"/>
    <n v="6500"/>
    <n v="6500"/>
    <n v="2424"/>
  </r>
  <r>
    <s v="ORD100299"/>
    <d v="2023-09-07T00:00:00"/>
    <s v="C0109"/>
    <s v="P009"/>
    <n v="1"/>
    <n v="165.6"/>
    <n v="0.1"/>
    <x v="0"/>
    <n v="2"/>
    <n v="149.04"/>
    <x v="4"/>
    <x v="11"/>
    <x v="0"/>
    <x v="12"/>
    <s v="Office"/>
    <s v="Stationery"/>
    <n v="75"/>
    <n v="75"/>
    <n v="74.039999999999992"/>
  </r>
  <r>
    <s v="ORD100300"/>
    <d v="2025-02-16T00:00:00"/>
    <s v="C0210"/>
    <s v="P004"/>
    <n v="2"/>
    <n v="1998"/>
    <n v="0"/>
    <x v="0"/>
    <n v="1"/>
    <n v="3996"/>
    <x v="8"/>
    <x v="9"/>
    <x v="2"/>
    <x v="3"/>
    <s v="Electronics"/>
    <s v="Accessories"/>
    <n v="990"/>
    <n v="1980"/>
    <n v="2016"/>
  </r>
  <r>
    <s v="ORD100301"/>
    <d v="2025-03-19T00:00:00"/>
    <s v="C0194"/>
    <s v="P005"/>
    <n v="1"/>
    <n v="5704"/>
    <n v="0.03"/>
    <x v="0"/>
    <n v="4"/>
    <n v="5532.88"/>
    <x v="12"/>
    <x v="6"/>
    <x v="1"/>
    <x v="15"/>
    <s v="Electronics"/>
    <s v="Displays"/>
    <n v="4300"/>
    <n v="4300"/>
    <n v="1232.8800000000001"/>
  </r>
  <r>
    <s v="ORD100302"/>
    <d v="2024-12-07T00:00:00"/>
    <s v="C0390"/>
    <s v="P009"/>
    <n v="1"/>
    <n v="165.6"/>
    <n v="0"/>
    <x v="2"/>
    <n v="6"/>
    <n v="165.6"/>
    <x v="26"/>
    <x v="11"/>
    <x v="2"/>
    <x v="12"/>
    <s v="Office"/>
    <s v="Stationery"/>
    <n v="75"/>
    <n v="75"/>
    <n v="90.6"/>
  </r>
  <r>
    <s v="ORD100303"/>
    <d v="2023-10-27T00:00:00"/>
    <s v="C0022"/>
    <s v="P011"/>
    <n v="1"/>
    <n v="1058.4000000000001"/>
    <n v="0.1"/>
    <x v="0"/>
    <n v="5"/>
    <n v="952.56000000000006"/>
    <x v="2"/>
    <x v="8"/>
    <x v="0"/>
    <x v="5"/>
    <s v="Office"/>
    <s v="Supplies"/>
    <n v="510"/>
    <n v="510"/>
    <n v="442.56000000000006"/>
  </r>
  <r>
    <s v="ORD100304"/>
    <d v="2024-08-17T00:00:00"/>
    <s v="C0390"/>
    <s v="P020"/>
    <n v="1"/>
    <n v="4223"/>
    <n v="0.05"/>
    <x v="0"/>
    <n v="4"/>
    <n v="4011.85"/>
    <x v="23"/>
    <x v="11"/>
    <x v="2"/>
    <x v="11"/>
    <s v="Electronics"/>
    <s v="Power"/>
    <n v="2950"/>
    <n v="2950"/>
    <n v="1061.8499999999999"/>
  </r>
  <r>
    <s v="ORD100305"/>
    <d v="2023-03-28T00:00:00"/>
    <s v="C0350"/>
    <s v="P006"/>
    <n v="5"/>
    <n v="1250"/>
    <n v="0.1"/>
    <x v="1"/>
    <n v="6"/>
    <n v="5625"/>
    <x v="1"/>
    <x v="10"/>
    <x v="1"/>
    <x v="4"/>
    <s v="Electronics"/>
    <s v="Accessories"/>
    <n v="620"/>
    <n v="3100"/>
    <n v="2525"/>
  </r>
  <r>
    <s v="ORD100306"/>
    <d v="2024-08-12T00:00:00"/>
    <s v="C0313"/>
    <s v="P007"/>
    <n v="1"/>
    <n v="4800"/>
    <n v="0.15"/>
    <x v="0"/>
    <n v="1"/>
    <n v="4080"/>
    <x v="23"/>
    <x v="4"/>
    <x v="0"/>
    <x v="16"/>
    <s v="Office"/>
    <s v="Furniture"/>
    <n v="3150"/>
    <n v="3150"/>
    <n v="930"/>
  </r>
  <r>
    <s v="ORD100307"/>
    <d v="2023-06-11T00:00:00"/>
    <s v="C0358"/>
    <s v="P009"/>
    <n v="1"/>
    <n v="174.6"/>
    <n v="0"/>
    <x v="0"/>
    <n v="5"/>
    <n v="174.6"/>
    <x v="10"/>
    <x v="6"/>
    <x v="2"/>
    <x v="12"/>
    <s v="Office"/>
    <s v="Stationery"/>
    <n v="75"/>
    <n v="75"/>
    <n v="99.6"/>
  </r>
  <r>
    <s v="ORD100308"/>
    <d v="2024-12-10T00:00:00"/>
    <s v="C0359"/>
    <s v="P005"/>
    <n v="3"/>
    <n v="6014"/>
    <n v="0.03"/>
    <x v="0"/>
    <n v="6"/>
    <n v="17500.739999999998"/>
    <x v="26"/>
    <x v="10"/>
    <x v="1"/>
    <x v="15"/>
    <s v="Electronics"/>
    <s v="Displays"/>
    <n v="4300"/>
    <n v="12900"/>
    <n v="4600.739999999998"/>
  </r>
  <r>
    <s v="ORD100309"/>
    <d v="2025-06-24T00:00:00"/>
    <s v="C0264"/>
    <s v="P016"/>
    <n v="1"/>
    <n v="252.2"/>
    <n v="0"/>
    <x v="0"/>
    <n v="7"/>
    <n v="252.2"/>
    <x v="3"/>
    <x v="3"/>
    <x v="0"/>
    <x v="10"/>
    <s v="Office"/>
    <s v="Stationery"/>
    <n v="145"/>
    <n v="145"/>
    <n v="107.19999999999999"/>
  </r>
  <r>
    <s v="ORD100310"/>
    <d v="2024-06-09T00:00:00"/>
    <s v="C0325"/>
    <s v="P006"/>
    <n v="1"/>
    <n v="1150"/>
    <n v="0.2"/>
    <x v="0"/>
    <n v="6"/>
    <n v="920"/>
    <x v="21"/>
    <x v="8"/>
    <x v="0"/>
    <x v="4"/>
    <s v="Electronics"/>
    <s v="Accessories"/>
    <n v="620"/>
    <n v="620"/>
    <n v="300"/>
  </r>
  <r>
    <s v="ORD100311"/>
    <d v="2025-09-08T00:00:00"/>
    <s v="C0311"/>
    <s v="P009"/>
    <n v="2"/>
    <n v="194.4"/>
    <n v="0.1"/>
    <x v="0"/>
    <n v="4"/>
    <n v="349.92"/>
    <x v="29"/>
    <x v="8"/>
    <x v="1"/>
    <x v="12"/>
    <s v="Office"/>
    <s v="Stationery"/>
    <n v="75"/>
    <n v="150"/>
    <n v="199.92000000000002"/>
  </r>
  <r>
    <s v="ORD100312"/>
    <d v="2024-03-14T00:00:00"/>
    <s v="C0359"/>
    <s v="P020"/>
    <n v="5"/>
    <n v="4223"/>
    <n v="0"/>
    <x v="0"/>
    <n v="2"/>
    <n v="21115"/>
    <x v="22"/>
    <x v="10"/>
    <x v="1"/>
    <x v="11"/>
    <s v="Electronics"/>
    <s v="Power"/>
    <n v="2950"/>
    <n v="14750"/>
    <n v="6365"/>
  </r>
  <r>
    <s v="ORD100313"/>
    <d v="2024-02-18T00:00:00"/>
    <s v="C0293"/>
    <s v="P016"/>
    <n v="3"/>
    <n v="280.8"/>
    <n v="0"/>
    <x v="0"/>
    <n v="1"/>
    <n v="842.40000000000009"/>
    <x v="24"/>
    <x v="2"/>
    <x v="0"/>
    <x v="10"/>
    <s v="Office"/>
    <s v="Stationery"/>
    <n v="145"/>
    <n v="435"/>
    <n v="407.40000000000009"/>
  </r>
  <r>
    <s v="ORD100314"/>
    <d v="2024-07-09T00:00:00"/>
    <s v="C0345"/>
    <s v="P005"/>
    <n v="50"/>
    <n v="6386"/>
    <n v="0"/>
    <x v="0"/>
    <n v="1"/>
    <n v="319300"/>
    <x v="14"/>
    <x v="2"/>
    <x v="2"/>
    <x v="15"/>
    <s v="Electronics"/>
    <s v="Displays"/>
    <n v="4300"/>
    <n v="215000"/>
    <n v="104300"/>
  </r>
  <r>
    <s v="ORD100315"/>
    <d v="2024-07-10T00:00:00"/>
    <s v="C0277"/>
    <s v="P009"/>
    <n v="1"/>
    <n v="174.6"/>
    <n v="0"/>
    <x v="1"/>
    <n v="6"/>
    <n v="174.6"/>
    <x v="14"/>
    <x v="3"/>
    <x v="0"/>
    <x v="12"/>
    <s v="Office"/>
    <s v="Stationery"/>
    <n v="75"/>
    <n v="75"/>
    <n v="99.6"/>
  </r>
  <r>
    <s v="ORD100316"/>
    <d v="2023-10-09T00:00:00"/>
    <s v="C0223"/>
    <s v="P002"/>
    <n v="50"/>
    <n v="17940"/>
    <n v="0"/>
    <x v="1"/>
    <n v="4"/>
    <n v="897000"/>
    <x v="2"/>
    <x v="8"/>
    <x v="0"/>
    <x v="8"/>
    <s v="Electronics"/>
    <s v="Computers"/>
    <n v="15100"/>
    <n v="755000"/>
    <n v="142000"/>
  </r>
  <r>
    <s v="ORD100317"/>
    <d v="2023-08-12T00:00:00"/>
    <s v="C0113"/>
    <s v="P015"/>
    <n v="3"/>
    <n v="1802.5"/>
    <n v="0.2"/>
    <x v="0"/>
    <n v="6"/>
    <n v="4326"/>
    <x v="16"/>
    <x v="4"/>
    <x v="0"/>
    <x v="14"/>
    <s v="Electronics"/>
    <s v="Networking"/>
    <n v="1050"/>
    <n v="3150"/>
    <n v="1176"/>
  </r>
  <r>
    <s v="ORD100318"/>
    <d v="2024-05-05T00:00:00"/>
    <s v="C0274"/>
    <s v="P003"/>
    <n v="2"/>
    <n v="463.5"/>
    <n v="0"/>
    <x v="0"/>
    <n v="7"/>
    <n v="927"/>
    <x v="15"/>
    <x v="3"/>
    <x v="1"/>
    <x v="1"/>
    <s v="Electronics"/>
    <s v="Accessories"/>
    <n v="210"/>
    <n v="420"/>
    <n v="507"/>
  </r>
  <r>
    <s v="ORD100319"/>
    <d v="2024-05-11T00:00:00"/>
    <s v="C0295"/>
    <s v="P004"/>
    <n v="3"/>
    <n v="1998"/>
    <n v="0"/>
    <x v="0"/>
    <n v="6"/>
    <n v="5994"/>
    <x v="15"/>
    <x v="6"/>
    <x v="0"/>
    <x v="3"/>
    <s v="Electronics"/>
    <s v="Accessories"/>
    <n v="990"/>
    <n v="2970"/>
    <n v="3024"/>
  </r>
  <r>
    <s v="ORD100320"/>
    <d v="2023-04-14T00:00:00"/>
    <s v="C0372"/>
    <s v="P014"/>
    <n v="1"/>
    <n v="2268"/>
    <n v="0.2"/>
    <x v="0"/>
    <n v="2"/>
    <n v="1814.4"/>
    <x v="31"/>
    <x v="2"/>
    <x v="1"/>
    <x v="17"/>
    <s v="Electronics"/>
    <s v="Accessories"/>
    <n v="1180"/>
    <n v="1180"/>
    <n v="634.40000000000009"/>
  </r>
  <r>
    <s v="ORD100321"/>
    <d v="2025-12-23T00:00:00"/>
    <s v="C0060"/>
    <s v="P004"/>
    <n v="1"/>
    <n v="1702"/>
    <n v="0"/>
    <x v="0"/>
    <n v="2"/>
    <n v="1702"/>
    <x v="11"/>
    <x v="7"/>
    <x v="0"/>
    <x v="3"/>
    <s v="Electronics"/>
    <s v="Accessories"/>
    <n v="990"/>
    <n v="990"/>
    <n v="712"/>
  </r>
  <r>
    <s v="ORD100322"/>
    <d v="2024-04-07T00:00:00"/>
    <s v="C0060"/>
    <s v="P014"/>
    <n v="2"/>
    <n v="2037"/>
    <n v="0.15"/>
    <x v="2"/>
    <n v="5"/>
    <n v="3462.9"/>
    <x v="6"/>
    <x v="7"/>
    <x v="0"/>
    <x v="17"/>
    <s v="Electronics"/>
    <s v="Accessories"/>
    <n v="1180"/>
    <n v="2360"/>
    <n v="1102.9000000000001"/>
  </r>
  <r>
    <s v="ORD100323"/>
    <d v="2024-04-21T00:00:00"/>
    <s v="C0160"/>
    <s v="P014"/>
    <n v="1"/>
    <n v="2268"/>
    <n v="0"/>
    <x v="0"/>
    <n v="4"/>
    <n v="2268"/>
    <x v="6"/>
    <x v="2"/>
    <x v="0"/>
    <x v="17"/>
    <s v="Electronics"/>
    <s v="Accessories"/>
    <n v="1180"/>
    <n v="1180"/>
    <n v="1088"/>
  </r>
  <r>
    <s v="ORD100324"/>
    <d v="2023-04-18T00:00:00"/>
    <s v="C0187"/>
    <s v="P005"/>
    <n v="3"/>
    <n v="6014"/>
    <n v="0.05"/>
    <x v="0"/>
    <n v="2"/>
    <n v="17139.899999999998"/>
    <x v="31"/>
    <x v="8"/>
    <x v="2"/>
    <x v="15"/>
    <s v="Electronics"/>
    <s v="Displays"/>
    <n v="4300"/>
    <n v="12900"/>
    <n v="4239.8999999999978"/>
  </r>
  <r>
    <s v="ORD100325"/>
    <d v="2023-07-25T00:00:00"/>
    <s v="C0005"/>
    <s v="P002"/>
    <n v="2"/>
    <n v="20085"/>
    <n v="0.03"/>
    <x v="0"/>
    <n v="3"/>
    <n v="38964.9"/>
    <x v="32"/>
    <x v="6"/>
    <x v="1"/>
    <x v="8"/>
    <s v="Electronics"/>
    <s v="Computers"/>
    <n v="15100"/>
    <n v="30200"/>
    <n v="8764.9000000000015"/>
  </r>
  <r>
    <s v="ORD100326"/>
    <d v="2025-04-26T00:00:00"/>
    <s v="C0256"/>
    <s v="P016"/>
    <n v="3"/>
    <n v="252.2"/>
    <n v="0.05"/>
    <x v="0"/>
    <n v="6"/>
    <n v="718.76999999999987"/>
    <x v="30"/>
    <x v="7"/>
    <x v="0"/>
    <x v="10"/>
    <s v="Office"/>
    <s v="Stationery"/>
    <n v="145"/>
    <n v="435"/>
    <n v="283.76999999999987"/>
  </r>
  <r>
    <s v="ORD100327"/>
    <d v="2024-11-07T00:00:00"/>
    <s v="C0360"/>
    <s v="P016"/>
    <n v="1"/>
    <n v="260"/>
    <n v="0.03"/>
    <x v="2"/>
    <n v="1"/>
    <n v="252.2"/>
    <x v="33"/>
    <x v="8"/>
    <x v="1"/>
    <x v="10"/>
    <s v="Office"/>
    <s v="Stationery"/>
    <n v="145"/>
    <n v="145"/>
    <n v="107.19999999999999"/>
  </r>
  <r>
    <s v="ORD100328"/>
    <d v="2025-08-25T00:00:00"/>
    <s v="C0362"/>
    <s v="P005"/>
    <n v="2"/>
    <n v="6014"/>
    <n v="0.05"/>
    <x v="0"/>
    <n v="4"/>
    <n v="11426.6"/>
    <x v="28"/>
    <x v="1"/>
    <x v="1"/>
    <x v="15"/>
    <s v="Electronics"/>
    <s v="Displays"/>
    <n v="4300"/>
    <n v="8600"/>
    <n v="2826.6000000000004"/>
  </r>
  <r>
    <s v="ORD100329"/>
    <d v="2023-07-25T00:00:00"/>
    <s v="C0171"/>
    <s v="P001"/>
    <n v="1"/>
    <n v="27645"/>
    <n v="0.15"/>
    <x v="1"/>
    <n v="2"/>
    <n v="23498.25"/>
    <x v="32"/>
    <x v="2"/>
    <x v="2"/>
    <x v="0"/>
    <s v="Electronics"/>
    <s v="Computers"/>
    <n v="22100"/>
    <n v="22100"/>
    <n v="1398.25"/>
  </r>
  <r>
    <s v="ORD100330"/>
    <d v="2023-10-09T00:00:00"/>
    <s v="C0027"/>
    <s v="P013"/>
    <n v="5"/>
    <n v="1406.5"/>
    <n v="0.15"/>
    <x v="0"/>
    <n v="3"/>
    <n v="5977.625"/>
    <x v="2"/>
    <x v="4"/>
    <x v="0"/>
    <x v="2"/>
    <s v="Electronics"/>
    <s v="Accessories"/>
    <n v="790"/>
    <n v="3950"/>
    <n v="2027.625"/>
  </r>
  <r>
    <s v="ORD100331"/>
    <d v="2023-01-11T00:00:00"/>
    <s v="C0338"/>
    <s v="P020"/>
    <n v="5"/>
    <n v="3977"/>
    <n v="0.2"/>
    <x v="0"/>
    <n v="3"/>
    <n v="15908"/>
    <x v="35"/>
    <x v="5"/>
    <x v="0"/>
    <x v="11"/>
    <s v="Electronics"/>
    <s v="Power"/>
    <n v="2950"/>
    <n v="14750"/>
    <n v="1158"/>
  </r>
  <r>
    <s v="ORD100332"/>
    <d v="2023-11-20T00:00:00"/>
    <s v="C0243"/>
    <s v="P008"/>
    <n v="50"/>
    <n v="9476"/>
    <n v="0.03"/>
    <x v="0"/>
    <n v="3"/>
    <n v="459586"/>
    <x v="0"/>
    <x v="3"/>
    <x v="0"/>
    <x v="6"/>
    <s v="Office"/>
    <s v="Furniture"/>
    <n v="6500"/>
    <n v="325000"/>
    <n v="134586"/>
  </r>
  <r>
    <s v="ORD100333"/>
    <d v="2025-04-13T00:00:00"/>
    <s v="C0100"/>
    <s v="P005"/>
    <n v="3"/>
    <n v="6696"/>
    <n v="0.03"/>
    <x v="0"/>
    <n v="7"/>
    <n v="19485.36"/>
    <x v="30"/>
    <x v="6"/>
    <x v="1"/>
    <x v="15"/>
    <s v="Electronics"/>
    <s v="Displays"/>
    <n v="4300"/>
    <n v="12900"/>
    <n v="6585.3600000000006"/>
  </r>
  <r>
    <s v="ORD100334"/>
    <d v="2025-09-01T00:00:00"/>
    <s v="C0028"/>
    <s v="P015"/>
    <n v="4"/>
    <n v="1750"/>
    <n v="0.05"/>
    <x v="0"/>
    <n v="2"/>
    <n v="6650"/>
    <x v="29"/>
    <x v="5"/>
    <x v="2"/>
    <x v="14"/>
    <s v="Electronics"/>
    <s v="Networking"/>
    <n v="1050"/>
    <n v="4200"/>
    <n v="2450"/>
  </r>
  <r>
    <s v="ORD100335"/>
    <d v="2025-09-04T00:00:00"/>
    <s v="C0248"/>
    <s v="P009"/>
    <n v="1"/>
    <n v="174.6"/>
    <n v="0"/>
    <x v="0"/>
    <n v="2"/>
    <n v="174.6"/>
    <x v="29"/>
    <x v="8"/>
    <x v="1"/>
    <x v="12"/>
    <s v="Office"/>
    <s v="Stationery"/>
    <n v="75"/>
    <n v="75"/>
    <n v="99.6"/>
  </r>
  <r>
    <s v="ORD100336"/>
    <d v="2024-02-13T00:00:00"/>
    <s v="C0005"/>
    <s v="P014"/>
    <n v="1"/>
    <n v="2268"/>
    <n v="0"/>
    <x v="0"/>
    <n v="7"/>
    <n v="2268"/>
    <x v="24"/>
    <x v="6"/>
    <x v="1"/>
    <x v="17"/>
    <s v="Electronics"/>
    <s v="Accessories"/>
    <n v="1180"/>
    <n v="1180"/>
    <n v="1088"/>
  </r>
  <r>
    <s v="ORD100337"/>
    <d v="2024-08-11T00:00:00"/>
    <s v="C0219"/>
    <s v="P003"/>
    <n v="3"/>
    <n v="436.5"/>
    <n v="0.15"/>
    <x v="0"/>
    <n v="4"/>
    <n v="1113.075"/>
    <x v="23"/>
    <x v="2"/>
    <x v="0"/>
    <x v="1"/>
    <s v="Electronics"/>
    <s v="Accessories"/>
    <n v="210"/>
    <n v="630"/>
    <n v="483.07500000000005"/>
  </r>
  <r>
    <s v="ORD100338"/>
    <d v="2024-10-19T00:00:00"/>
    <s v="C0027"/>
    <s v="P003"/>
    <n v="1"/>
    <n v="486"/>
    <n v="0.1"/>
    <x v="0"/>
    <n v="2"/>
    <n v="437.40000000000003"/>
    <x v="13"/>
    <x v="4"/>
    <x v="0"/>
    <x v="1"/>
    <s v="Electronics"/>
    <s v="Accessories"/>
    <n v="210"/>
    <n v="210"/>
    <n v="227.40000000000003"/>
  </r>
  <r>
    <s v="ORD100339"/>
    <d v="2024-08-07T00:00:00"/>
    <s v="C0207"/>
    <s v="P011"/>
    <n v="1"/>
    <n v="901.6"/>
    <n v="0"/>
    <x v="0"/>
    <n v="6"/>
    <n v="901.6"/>
    <x v="23"/>
    <x v="5"/>
    <x v="0"/>
    <x v="5"/>
    <s v="Office"/>
    <s v="Supplies"/>
    <n v="510"/>
    <n v="510"/>
    <n v="391.6"/>
  </r>
  <r>
    <s v="ORD100340"/>
    <d v="2023-05-02T00:00:00"/>
    <s v="C0089"/>
    <s v="P011"/>
    <n v="2"/>
    <n v="1009.4"/>
    <n v="0.1"/>
    <x v="2"/>
    <n v="6"/>
    <n v="1816.92"/>
    <x v="5"/>
    <x v="9"/>
    <x v="0"/>
    <x v="5"/>
    <s v="Office"/>
    <s v="Supplies"/>
    <n v="510"/>
    <n v="1020"/>
    <n v="796.92000000000007"/>
  </r>
  <r>
    <s v="ORD100341"/>
    <d v="2023-07-03T00:00:00"/>
    <s v="C0399"/>
    <s v="P012"/>
    <n v="2"/>
    <n v="3708"/>
    <n v="0"/>
    <x v="0"/>
    <n v="3"/>
    <n v="7416"/>
    <x v="32"/>
    <x v="10"/>
    <x v="1"/>
    <x v="9"/>
    <s v="Electronics"/>
    <s v="Storage"/>
    <n v="2450"/>
    <n v="4900"/>
    <n v="2516"/>
  </r>
  <r>
    <s v="ORD100342"/>
    <d v="2024-04-20T00:00:00"/>
    <s v="C0060"/>
    <s v="P001"/>
    <n v="1"/>
    <n v="29355"/>
    <n v="0.1"/>
    <x v="1"/>
    <n v="2"/>
    <n v="26419.5"/>
    <x v="6"/>
    <x v="7"/>
    <x v="0"/>
    <x v="0"/>
    <s v="Electronics"/>
    <s v="Computers"/>
    <n v="22100"/>
    <n v="22100"/>
    <n v="4319.5"/>
  </r>
  <r>
    <s v="ORD100343"/>
    <d v="2025-12-31T00:00:00"/>
    <s v="C0294"/>
    <s v="P001"/>
    <n v="20"/>
    <n v="29355"/>
    <n v="0"/>
    <x v="0"/>
    <n v="7"/>
    <n v="587100"/>
    <x v="11"/>
    <x v="3"/>
    <x v="0"/>
    <x v="0"/>
    <s v="Electronics"/>
    <s v="Computers"/>
    <n v="22100"/>
    <n v="442000"/>
    <n v="145100"/>
  </r>
  <r>
    <s v="ORD100344"/>
    <d v="2023-03-18T00:00:00"/>
    <s v="C0197"/>
    <s v="P011"/>
    <n v="2"/>
    <n v="1009.4"/>
    <n v="0"/>
    <x v="0"/>
    <n v="3"/>
    <n v="2018.8"/>
    <x v="1"/>
    <x v="3"/>
    <x v="0"/>
    <x v="5"/>
    <s v="Office"/>
    <s v="Supplies"/>
    <n v="510"/>
    <n v="1020"/>
    <n v="998.8"/>
  </r>
  <r>
    <s v="ORD100345"/>
    <d v="2023-12-25T00:00:00"/>
    <s v="C0276"/>
    <s v="P001"/>
    <n v="1"/>
    <n v="26220"/>
    <n v="0.03"/>
    <x v="0"/>
    <n v="7"/>
    <n v="25433.399999999998"/>
    <x v="25"/>
    <x v="4"/>
    <x v="0"/>
    <x v="0"/>
    <s v="Electronics"/>
    <s v="Computers"/>
    <n v="22100"/>
    <n v="22100"/>
    <n v="3333.3999999999978"/>
  </r>
  <r>
    <s v="ORD100346"/>
    <d v="2025-05-05T00:00:00"/>
    <s v="C0251"/>
    <s v="P016"/>
    <n v="1"/>
    <n v="280.8"/>
    <n v="0.05"/>
    <x v="0"/>
    <n v="6"/>
    <n v="266.76"/>
    <x v="34"/>
    <x v="1"/>
    <x v="0"/>
    <x v="10"/>
    <s v="Office"/>
    <s v="Stationery"/>
    <n v="145"/>
    <n v="145"/>
    <n v="121.75999999999999"/>
  </r>
  <r>
    <s v="ORD100347"/>
    <d v="2023-12-27T00:00:00"/>
    <s v="C0386"/>
    <s v="P003"/>
    <n v="1"/>
    <n v="414"/>
    <n v="0"/>
    <x v="0"/>
    <n v="2"/>
    <n v="414"/>
    <x v="25"/>
    <x v="8"/>
    <x v="1"/>
    <x v="1"/>
    <s v="Electronics"/>
    <s v="Accessories"/>
    <n v="210"/>
    <n v="210"/>
    <n v="204"/>
  </r>
  <r>
    <s v="ORD100348"/>
    <d v="2023-03-16T00:00:00"/>
    <s v="C0229"/>
    <s v="P001"/>
    <n v="3"/>
    <n v="26220"/>
    <n v="0"/>
    <x v="0"/>
    <n v="6"/>
    <n v="78660"/>
    <x v="1"/>
    <x v="8"/>
    <x v="1"/>
    <x v="0"/>
    <s v="Electronics"/>
    <s v="Computers"/>
    <n v="22100"/>
    <n v="66300"/>
    <n v="12360"/>
  </r>
  <r>
    <s v="ORD100349"/>
    <d v="2025-03-24T00:00:00"/>
    <s v="C0288"/>
    <s v="P003"/>
    <n v="1"/>
    <n v="414"/>
    <n v="0"/>
    <x v="0"/>
    <n v="3"/>
    <n v="414"/>
    <x v="12"/>
    <x v="3"/>
    <x v="1"/>
    <x v="1"/>
    <s v="Electronics"/>
    <s v="Accessories"/>
    <n v="210"/>
    <n v="210"/>
    <n v="204"/>
  </r>
  <r>
    <s v="ORD100350"/>
    <d v="2025-10-11T00:00:00"/>
    <s v="C0279"/>
    <s v="P006"/>
    <n v="1"/>
    <n v="1150"/>
    <n v="0"/>
    <x v="0"/>
    <n v="5"/>
    <n v="1150"/>
    <x v="19"/>
    <x v="9"/>
    <x v="1"/>
    <x v="4"/>
    <s v="Electronics"/>
    <s v="Accessories"/>
    <n v="620"/>
    <n v="620"/>
    <n v="530"/>
  </r>
  <r>
    <s v="ORD100351"/>
    <d v="2024-01-17T00:00:00"/>
    <s v="C0151"/>
    <s v="P017"/>
    <n v="2"/>
    <n v="4017"/>
    <n v="0"/>
    <x v="0"/>
    <n v="3"/>
    <n v="8034"/>
    <x v="18"/>
    <x v="5"/>
    <x v="1"/>
    <x v="7"/>
    <s v="Office"/>
    <s v="Furniture"/>
    <n v="2650"/>
    <n v="5300"/>
    <n v="2734"/>
  </r>
  <r>
    <s v="ORD100352"/>
    <d v="2024-08-15T00:00:00"/>
    <s v="C0181"/>
    <s v="P009"/>
    <n v="2"/>
    <n v="194.4"/>
    <n v="0"/>
    <x v="0"/>
    <n v="7"/>
    <n v="388.8"/>
    <x v="23"/>
    <x v="0"/>
    <x v="1"/>
    <x v="12"/>
    <s v="Office"/>
    <s v="Stationery"/>
    <n v="75"/>
    <n v="150"/>
    <n v="238.8"/>
  </r>
  <r>
    <s v="ORD100353"/>
    <d v="2023-03-18T00:00:00"/>
    <s v="C0019"/>
    <s v="P001"/>
    <n v="1"/>
    <n v="28500"/>
    <n v="0.15"/>
    <x v="0"/>
    <n v="2"/>
    <n v="24225"/>
    <x v="1"/>
    <x v="11"/>
    <x v="1"/>
    <x v="0"/>
    <s v="Electronics"/>
    <s v="Computers"/>
    <n v="22100"/>
    <n v="22100"/>
    <n v="2125"/>
  </r>
  <r>
    <s v="ORD100354"/>
    <d v="2023-01-19T00:00:00"/>
    <s v="C0111"/>
    <s v="P011"/>
    <n v="2"/>
    <n v="980"/>
    <n v="0"/>
    <x v="0"/>
    <n v="1"/>
    <n v="1960"/>
    <x v="35"/>
    <x v="2"/>
    <x v="1"/>
    <x v="5"/>
    <s v="Office"/>
    <s v="Supplies"/>
    <n v="510"/>
    <n v="1020"/>
    <n v="940"/>
  </r>
  <r>
    <s v="ORD100355"/>
    <d v="2024-09-03T00:00:00"/>
    <s v="C0134"/>
    <s v="P010"/>
    <n v="1"/>
    <n v="7178"/>
    <n v="0.03"/>
    <x v="0"/>
    <n v="3"/>
    <n v="6962.66"/>
    <x v="27"/>
    <x v="3"/>
    <x v="1"/>
    <x v="13"/>
    <s v="Electronics"/>
    <s v="Printers"/>
    <n v="5600"/>
    <n v="5600"/>
    <n v="1362.6599999999999"/>
  </r>
  <r>
    <s v="ORD100356"/>
    <d v="2023-08-08T00:00:00"/>
    <s v="C0356"/>
    <s v="P012"/>
    <n v="1"/>
    <n v="3492"/>
    <n v="0"/>
    <x v="0"/>
    <n v="6"/>
    <n v="3492"/>
    <x v="16"/>
    <x v="2"/>
    <x v="1"/>
    <x v="9"/>
    <s v="Electronics"/>
    <s v="Storage"/>
    <n v="2450"/>
    <n v="2450"/>
    <n v="1042"/>
  </r>
  <r>
    <s v="ORD100357"/>
    <d v="2024-11-17T00:00:00"/>
    <s v="C0099"/>
    <s v="P013"/>
    <n v="3"/>
    <n v="1566"/>
    <n v="0.1"/>
    <x v="0"/>
    <n v="5"/>
    <n v="4228.2"/>
    <x v="33"/>
    <x v="1"/>
    <x v="2"/>
    <x v="2"/>
    <s v="Electronics"/>
    <s v="Accessories"/>
    <n v="790"/>
    <n v="2370"/>
    <n v="1858.1999999999998"/>
  </r>
  <r>
    <s v="ORD100358"/>
    <d v="2024-08-05T00:00:00"/>
    <s v="C0079"/>
    <s v="P003"/>
    <n v="1"/>
    <n v="463.5"/>
    <n v="0.03"/>
    <x v="2"/>
    <n v="2"/>
    <n v="449.59499999999997"/>
    <x v="23"/>
    <x v="1"/>
    <x v="0"/>
    <x v="1"/>
    <s v="Electronics"/>
    <s v="Accessories"/>
    <n v="210"/>
    <n v="210"/>
    <n v="239.59499999999997"/>
  </r>
  <r>
    <s v="ORD100359"/>
    <d v="2025-07-19T00:00:00"/>
    <s v="C0064"/>
    <s v="P002"/>
    <n v="2"/>
    <n v="21060"/>
    <n v="0.03"/>
    <x v="0"/>
    <n v="1"/>
    <n v="40856.400000000001"/>
    <x v="9"/>
    <x v="1"/>
    <x v="0"/>
    <x v="8"/>
    <s v="Electronics"/>
    <s v="Computers"/>
    <n v="15100"/>
    <n v="30200"/>
    <n v="10656.400000000001"/>
  </r>
  <r>
    <s v="ORD100360"/>
    <d v="2025-12-09T00:00:00"/>
    <s v="C0171"/>
    <s v="P006"/>
    <n v="3"/>
    <n v="1212.5"/>
    <n v="0.15"/>
    <x v="0"/>
    <n v="1"/>
    <n v="3091.875"/>
    <x v="11"/>
    <x v="2"/>
    <x v="2"/>
    <x v="4"/>
    <s v="Electronics"/>
    <s v="Accessories"/>
    <n v="620"/>
    <n v="1860"/>
    <n v="1231.875"/>
  </r>
  <r>
    <s v="ORD100361"/>
    <d v="2025-10-08T00:00:00"/>
    <s v="C0114"/>
    <s v="P002"/>
    <n v="1"/>
    <n v="17940"/>
    <n v="0.1"/>
    <x v="0"/>
    <n v="5"/>
    <n v="16146"/>
    <x v="19"/>
    <x v="5"/>
    <x v="0"/>
    <x v="8"/>
    <s v="Electronics"/>
    <s v="Computers"/>
    <n v="15100"/>
    <n v="15100"/>
    <n v="1046"/>
  </r>
  <r>
    <s v="ORD100362"/>
    <d v="2023-10-02T00:00:00"/>
    <s v="C0157"/>
    <s v="P014"/>
    <n v="2"/>
    <n v="2163"/>
    <n v="0"/>
    <x v="0"/>
    <n v="5"/>
    <n v="4326"/>
    <x v="2"/>
    <x v="7"/>
    <x v="1"/>
    <x v="17"/>
    <s v="Electronics"/>
    <s v="Accessories"/>
    <n v="1180"/>
    <n v="2360"/>
    <n v="1966"/>
  </r>
  <r>
    <s v="ORD100363"/>
    <d v="2025-10-29T00:00:00"/>
    <s v="C0283"/>
    <s v="P016"/>
    <n v="1"/>
    <n v="239.2"/>
    <n v="0.15"/>
    <x v="0"/>
    <n v="7"/>
    <n v="203.32"/>
    <x v="19"/>
    <x v="7"/>
    <x v="0"/>
    <x v="10"/>
    <s v="Office"/>
    <s v="Stationery"/>
    <n v="145"/>
    <n v="145"/>
    <n v="58.319999999999993"/>
  </r>
  <r>
    <s v="ORD100364"/>
    <d v="2025-08-16T00:00:00"/>
    <s v="C0177"/>
    <s v="P007"/>
    <n v="3"/>
    <n v="5184"/>
    <n v="0.05"/>
    <x v="1"/>
    <n v="4"/>
    <n v="14774.4"/>
    <x v="28"/>
    <x v="5"/>
    <x v="1"/>
    <x v="16"/>
    <s v="Office"/>
    <s v="Furniture"/>
    <n v="3150"/>
    <n v="9450"/>
    <n v="5324.4"/>
  </r>
  <r>
    <s v="ORD100365"/>
    <d v="2024-07-12T00:00:00"/>
    <s v="C0066"/>
    <s v="P009"/>
    <n v="1"/>
    <n v="194.4"/>
    <n v="0.1"/>
    <x v="0"/>
    <n v="2"/>
    <n v="174.96"/>
    <x v="14"/>
    <x v="10"/>
    <x v="0"/>
    <x v="12"/>
    <s v="Office"/>
    <s v="Stationery"/>
    <n v="75"/>
    <n v="75"/>
    <n v="99.960000000000008"/>
  </r>
  <r>
    <s v="ORD100366"/>
    <d v="2024-01-30T00:00:00"/>
    <s v="C0377"/>
    <s v="P007"/>
    <n v="1"/>
    <n v="4800"/>
    <n v="0.1"/>
    <x v="0"/>
    <n v="5"/>
    <n v="4320"/>
    <x v="18"/>
    <x v="8"/>
    <x v="0"/>
    <x v="16"/>
    <s v="Office"/>
    <s v="Furniture"/>
    <n v="3150"/>
    <n v="3150"/>
    <n v="1170"/>
  </r>
  <r>
    <s v="ORD100367"/>
    <d v="2023-08-19T00:00:00"/>
    <s v="C0235"/>
    <s v="P008"/>
    <n v="1"/>
    <n v="9200"/>
    <n v="0.1"/>
    <x v="0"/>
    <n v="3"/>
    <n v="8280"/>
    <x v="16"/>
    <x v="11"/>
    <x v="2"/>
    <x v="6"/>
    <s v="Office"/>
    <s v="Furniture"/>
    <n v="6500"/>
    <n v="6500"/>
    <n v="1780"/>
  </r>
  <r>
    <s v="ORD100368"/>
    <d v="2024-11-08T00:00:00"/>
    <s v="C0267"/>
    <s v="P019"/>
    <n v="10"/>
    <n v="2279.5"/>
    <n v="0.03"/>
    <x v="0"/>
    <n v="3"/>
    <n v="22111.149999999998"/>
    <x v="33"/>
    <x v="0"/>
    <x v="1"/>
    <x v="19"/>
    <s v="Electronics"/>
    <s v="POS Equipment"/>
    <n v="1420"/>
    <n v="14200"/>
    <n v="7911.1499999999978"/>
  </r>
  <r>
    <s v="ORD100369"/>
    <d v="2023-11-29T00:00:00"/>
    <s v="C0161"/>
    <s v="P007"/>
    <n v="4"/>
    <n v="4416"/>
    <n v="0"/>
    <x v="0"/>
    <n v="1"/>
    <n v="17664"/>
    <x v="0"/>
    <x v="0"/>
    <x v="0"/>
    <x v="16"/>
    <s v="Office"/>
    <s v="Furniture"/>
    <n v="3150"/>
    <n v="12600"/>
    <n v="5064"/>
  </r>
  <r>
    <s v="ORD100370"/>
    <d v="2025-07-28T00:00:00"/>
    <s v="C0030"/>
    <s v="P003"/>
    <n v="1"/>
    <n v="450"/>
    <n v="0.05"/>
    <x v="0"/>
    <n v="7"/>
    <n v="427.5"/>
    <x v="9"/>
    <x v="4"/>
    <x v="0"/>
    <x v="1"/>
    <s v="Electronics"/>
    <s v="Accessories"/>
    <n v="210"/>
    <n v="210"/>
    <n v="217.5"/>
  </r>
  <r>
    <s v="ORD100371"/>
    <d v="2024-06-10T00:00:00"/>
    <s v="C0218"/>
    <s v="P001"/>
    <n v="3"/>
    <n v="27645"/>
    <n v="0.05"/>
    <x v="0"/>
    <n v="6"/>
    <n v="78788.25"/>
    <x v="21"/>
    <x v="0"/>
    <x v="2"/>
    <x v="0"/>
    <s v="Electronics"/>
    <s v="Computers"/>
    <n v="22100"/>
    <n v="66300"/>
    <n v="12488.25"/>
  </r>
  <r>
    <s v="ORD100372"/>
    <d v="2024-01-17T00:00:00"/>
    <s v="C0358"/>
    <s v="P016"/>
    <n v="1"/>
    <n v="239.2"/>
    <n v="0.05"/>
    <x v="1"/>
    <n v="6"/>
    <n v="227.23999999999998"/>
    <x v="18"/>
    <x v="6"/>
    <x v="2"/>
    <x v="10"/>
    <s v="Office"/>
    <s v="Stationery"/>
    <n v="145"/>
    <n v="145"/>
    <n v="82.239999999999981"/>
  </r>
  <r>
    <s v="ORD100373"/>
    <d v="2023-01-29T00:00:00"/>
    <s v="C0218"/>
    <s v="P001"/>
    <n v="3"/>
    <n v="28500"/>
    <n v="0"/>
    <x v="0"/>
    <n v="7"/>
    <n v="85500"/>
    <x v="35"/>
    <x v="0"/>
    <x v="2"/>
    <x v="0"/>
    <s v="Electronics"/>
    <s v="Computers"/>
    <n v="22100"/>
    <n v="66300"/>
    <n v="19200"/>
  </r>
  <r>
    <s v="ORD100374"/>
    <d v="2024-11-21T00:00:00"/>
    <s v="C0271"/>
    <s v="P020"/>
    <n v="3"/>
    <n v="3772"/>
    <n v="0.05"/>
    <x v="2"/>
    <n v="6"/>
    <n v="10750.199999999999"/>
    <x v="33"/>
    <x v="8"/>
    <x v="1"/>
    <x v="11"/>
    <s v="Electronics"/>
    <s v="Power"/>
    <n v="2950"/>
    <n v="8850"/>
    <n v="1900.1999999999989"/>
  </r>
  <r>
    <s v="ORD100375"/>
    <d v="2024-08-27T00:00:00"/>
    <s v="C0392"/>
    <s v="P018"/>
    <n v="2"/>
    <n v="12416"/>
    <n v="0"/>
    <x v="0"/>
    <n v="2"/>
    <n v="24832"/>
    <x v="23"/>
    <x v="4"/>
    <x v="0"/>
    <x v="18"/>
    <s v="Electronics"/>
    <s v="Displays"/>
    <n v="9700"/>
    <n v="19400"/>
    <n v="5432"/>
  </r>
  <r>
    <s v="ORD100376"/>
    <d v="2024-01-31T00:00:00"/>
    <s v="C0027"/>
    <s v="P009"/>
    <n v="2"/>
    <n v="185.4"/>
    <n v="0"/>
    <x v="2"/>
    <n v="3"/>
    <n v="370.8"/>
    <x v="18"/>
    <x v="4"/>
    <x v="0"/>
    <x v="12"/>
    <s v="Office"/>
    <s v="Stationery"/>
    <n v="75"/>
    <n v="150"/>
    <n v="220.8"/>
  </r>
  <r>
    <s v="ORD100377"/>
    <d v="2023-12-26T00:00:00"/>
    <s v="C0128"/>
    <s v="P017"/>
    <n v="4"/>
    <n v="3588"/>
    <n v="0"/>
    <x v="0"/>
    <n v="3"/>
    <n v="14352"/>
    <x v="25"/>
    <x v="0"/>
    <x v="0"/>
    <x v="7"/>
    <s v="Office"/>
    <s v="Furniture"/>
    <n v="2650"/>
    <n v="10600"/>
    <n v="3752"/>
  </r>
  <r>
    <s v="ORD100378"/>
    <d v="2025-04-10T00:00:00"/>
    <s v="C0378"/>
    <s v="P003"/>
    <n v="2"/>
    <n v="463.5"/>
    <n v="0"/>
    <x v="0"/>
    <n v="6"/>
    <n v="927"/>
    <x v="30"/>
    <x v="0"/>
    <x v="1"/>
    <x v="1"/>
    <s v="Electronics"/>
    <s v="Accessories"/>
    <n v="210"/>
    <n v="420"/>
    <n v="507"/>
  </r>
  <r>
    <s v="ORD100379"/>
    <d v="2025-05-25T00:00:00"/>
    <s v="C0019"/>
    <s v="P009"/>
    <n v="5"/>
    <n v="194.4"/>
    <n v="0.15"/>
    <x v="0"/>
    <n v="1"/>
    <n v="826.19999999999993"/>
    <x v="34"/>
    <x v="11"/>
    <x v="1"/>
    <x v="12"/>
    <s v="Office"/>
    <s v="Stationery"/>
    <n v="75"/>
    <n v="375"/>
    <n v="451.19999999999993"/>
  </r>
  <r>
    <s v="ORD100380"/>
    <d v="2025-11-21T00:00:00"/>
    <s v="C0169"/>
    <s v="P011"/>
    <n v="1"/>
    <n v="901.6"/>
    <n v="0"/>
    <x v="1"/>
    <n v="2"/>
    <n v="901.6"/>
    <x v="20"/>
    <x v="3"/>
    <x v="0"/>
    <x v="5"/>
    <s v="Office"/>
    <s v="Supplies"/>
    <n v="510"/>
    <n v="510"/>
    <n v="391.6"/>
  </r>
  <r>
    <s v="ORD100381"/>
    <d v="2024-11-02T00:00:00"/>
    <s v="C0005"/>
    <s v="P007"/>
    <n v="1"/>
    <n v="4944"/>
    <n v="0"/>
    <x v="0"/>
    <n v="2"/>
    <n v="4944"/>
    <x v="33"/>
    <x v="6"/>
    <x v="1"/>
    <x v="16"/>
    <s v="Office"/>
    <s v="Furniture"/>
    <n v="3150"/>
    <n v="3150"/>
    <n v="1794"/>
  </r>
  <r>
    <s v="ORD100382"/>
    <d v="2023-06-27T00:00:00"/>
    <s v="C0250"/>
    <s v="P008"/>
    <n v="1"/>
    <n v="9200"/>
    <n v="0"/>
    <x v="0"/>
    <n v="3"/>
    <n v="9200"/>
    <x v="10"/>
    <x v="10"/>
    <x v="1"/>
    <x v="6"/>
    <s v="Office"/>
    <s v="Furniture"/>
    <n v="6500"/>
    <n v="6500"/>
    <n v="2700"/>
  </r>
  <r>
    <s v="ORD100383"/>
    <d v="2025-03-31T00:00:00"/>
    <s v="C0094"/>
    <s v="P006"/>
    <n v="2"/>
    <n v="1250"/>
    <n v="0"/>
    <x v="0"/>
    <n v="7"/>
    <n v="2500"/>
    <x v="12"/>
    <x v="10"/>
    <x v="0"/>
    <x v="4"/>
    <s v="Electronics"/>
    <s v="Accessories"/>
    <n v="620"/>
    <n v="1240"/>
    <n v="1260"/>
  </r>
  <r>
    <s v="ORD100384"/>
    <d v="2023-07-15T00:00:00"/>
    <s v="C0072"/>
    <s v="P009"/>
    <n v="1"/>
    <n v="185.4"/>
    <n v="0"/>
    <x v="1"/>
    <n v="6"/>
    <n v="185.4"/>
    <x v="32"/>
    <x v="6"/>
    <x v="0"/>
    <x v="12"/>
    <s v="Office"/>
    <s v="Stationery"/>
    <n v="75"/>
    <n v="75"/>
    <n v="110.4"/>
  </r>
  <r>
    <s v="ORD100385"/>
    <d v="2024-01-14T00:00:00"/>
    <s v="C0098"/>
    <s v="P003"/>
    <n v="1"/>
    <n v="436.5"/>
    <n v="0.03"/>
    <x v="0"/>
    <n v="1"/>
    <n v="423.40499999999997"/>
    <x v="18"/>
    <x v="5"/>
    <x v="1"/>
    <x v="1"/>
    <s v="Electronics"/>
    <s v="Accessories"/>
    <n v="210"/>
    <n v="210"/>
    <n v="213.40499999999997"/>
  </r>
  <r>
    <s v="ORD100386"/>
    <d v="2023-10-15T00:00:00"/>
    <s v="C0102"/>
    <s v="P003"/>
    <n v="10"/>
    <n v="450"/>
    <n v="0"/>
    <x v="0"/>
    <n v="4"/>
    <n v="4500"/>
    <x v="2"/>
    <x v="8"/>
    <x v="0"/>
    <x v="1"/>
    <s v="Electronics"/>
    <s v="Accessories"/>
    <n v="210"/>
    <n v="2100"/>
    <n v="2400"/>
  </r>
  <r>
    <s v="ORD100387"/>
    <d v="2025-09-04T00:00:00"/>
    <s v="C0366"/>
    <s v="P015"/>
    <n v="1"/>
    <n v="1802.5"/>
    <n v="0.05"/>
    <x v="1"/>
    <n v="7"/>
    <n v="1712.375"/>
    <x v="29"/>
    <x v="11"/>
    <x v="0"/>
    <x v="14"/>
    <s v="Electronics"/>
    <s v="Networking"/>
    <n v="1050"/>
    <n v="1050"/>
    <n v="662.375"/>
  </r>
  <r>
    <s v="ORD100388"/>
    <d v="2024-10-24T00:00:00"/>
    <s v="C0068"/>
    <s v="P016"/>
    <n v="1"/>
    <n v="239.2"/>
    <n v="0.1"/>
    <x v="0"/>
    <n v="3"/>
    <n v="215.28"/>
    <x v="13"/>
    <x v="1"/>
    <x v="0"/>
    <x v="10"/>
    <s v="Office"/>
    <s v="Stationery"/>
    <n v="145"/>
    <n v="145"/>
    <n v="70.28"/>
  </r>
  <r>
    <s v="ORD100389"/>
    <d v="2024-05-23T00:00:00"/>
    <s v="C0393"/>
    <s v="P009"/>
    <n v="3"/>
    <n v="165.6"/>
    <n v="0.1"/>
    <x v="0"/>
    <n v="5"/>
    <n v="447.11999999999995"/>
    <x v="15"/>
    <x v="9"/>
    <x v="0"/>
    <x v="12"/>
    <s v="Office"/>
    <s v="Stationery"/>
    <n v="75"/>
    <n v="225"/>
    <n v="222.11999999999995"/>
  </r>
  <r>
    <s v="ORD100390"/>
    <d v="2023-01-14T00:00:00"/>
    <s v="C0223"/>
    <s v="P014"/>
    <n v="2"/>
    <n v="2100"/>
    <n v="0.05"/>
    <x v="0"/>
    <n v="2"/>
    <n v="3990"/>
    <x v="35"/>
    <x v="8"/>
    <x v="0"/>
    <x v="17"/>
    <s v="Electronics"/>
    <s v="Accessories"/>
    <n v="1180"/>
    <n v="2360"/>
    <n v="1630"/>
  </r>
  <r>
    <s v="ORD100391"/>
    <d v="2024-06-18T00:00:00"/>
    <s v="C0374"/>
    <s v="P011"/>
    <n v="2"/>
    <n v="950.6"/>
    <n v="0"/>
    <x v="0"/>
    <n v="3"/>
    <n v="1901.2"/>
    <x v="21"/>
    <x v="4"/>
    <x v="1"/>
    <x v="5"/>
    <s v="Office"/>
    <s v="Supplies"/>
    <n v="510"/>
    <n v="1020"/>
    <n v="881.2"/>
  </r>
  <r>
    <s v="ORD100392"/>
    <d v="2025-02-24T00:00:00"/>
    <s v="C0127"/>
    <s v="P020"/>
    <n v="2"/>
    <n v="4223"/>
    <n v="0"/>
    <x v="0"/>
    <n v="7"/>
    <n v="8446"/>
    <x v="8"/>
    <x v="4"/>
    <x v="0"/>
    <x v="11"/>
    <s v="Electronics"/>
    <s v="Power"/>
    <n v="2950"/>
    <n v="5900"/>
    <n v="2546"/>
  </r>
  <r>
    <s v="ORD100393"/>
    <d v="2024-04-27T00:00:00"/>
    <s v="C0374"/>
    <s v="P002"/>
    <n v="2"/>
    <n v="18915"/>
    <n v="0"/>
    <x v="0"/>
    <n v="6"/>
    <n v="37830"/>
    <x v="6"/>
    <x v="4"/>
    <x v="1"/>
    <x v="8"/>
    <s v="Electronics"/>
    <s v="Computers"/>
    <n v="15100"/>
    <n v="30200"/>
    <n v="7630"/>
  </r>
  <r>
    <s v="ORD100394"/>
    <d v="2025-07-03T00:00:00"/>
    <s v="C0118"/>
    <s v="P011"/>
    <n v="1"/>
    <n v="1009.4"/>
    <n v="0"/>
    <x v="2"/>
    <n v="2"/>
    <n v="1009.4"/>
    <x v="9"/>
    <x v="10"/>
    <x v="1"/>
    <x v="5"/>
    <s v="Office"/>
    <s v="Supplies"/>
    <n v="510"/>
    <n v="510"/>
    <n v="499.4"/>
  </r>
  <r>
    <s v="ORD100395"/>
    <d v="2024-06-30T00:00:00"/>
    <s v="C0316"/>
    <s v="P008"/>
    <n v="1"/>
    <n v="8464"/>
    <n v="0.03"/>
    <x v="0"/>
    <n v="6"/>
    <n v="8210.08"/>
    <x v="21"/>
    <x v="1"/>
    <x v="2"/>
    <x v="6"/>
    <s v="Office"/>
    <s v="Furniture"/>
    <n v="6500"/>
    <n v="6500"/>
    <n v="1710.08"/>
  </r>
  <r>
    <s v="ORD100396"/>
    <d v="2024-11-06T00:00:00"/>
    <s v="C0119"/>
    <s v="P011"/>
    <n v="1"/>
    <n v="1009.4"/>
    <n v="0.05"/>
    <x v="0"/>
    <n v="6"/>
    <n v="958.93"/>
    <x v="33"/>
    <x v="6"/>
    <x v="0"/>
    <x v="5"/>
    <s v="Office"/>
    <s v="Supplies"/>
    <n v="510"/>
    <n v="510"/>
    <n v="448.92999999999995"/>
  </r>
  <r>
    <s v="ORD100397"/>
    <d v="2024-09-10T00:00:00"/>
    <s v="C0057"/>
    <s v="P001"/>
    <n v="1"/>
    <n v="28500"/>
    <n v="0.2"/>
    <x v="0"/>
    <n v="2"/>
    <n v="22800"/>
    <x v="27"/>
    <x v="2"/>
    <x v="2"/>
    <x v="0"/>
    <s v="Electronics"/>
    <s v="Computers"/>
    <n v="22100"/>
    <n v="22100"/>
    <n v="700"/>
  </r>
  <r>
    <s v="ORD100398"/>
    <d v="2023-01-24T00:00:00"/>
    <s v="C0025"/>
    <s v="P005"/>
    <n v="1"/>
    <n v="5704"/>
    <n v="0"/>
    <x v="0"/>
    <n v="2"/>
    <n v="5704"/>
    <x v="35"/>
    <x v="1"/>
    <x v="1"/>
    <x v="15"/>
    <s v="Electronics"/>
    <s v="Displays"/>
    <n v="4300"/>
    <n v="4300"/>
    <n v="1404"/>
  </r>
  <r>
    <s v="ORD100399"/>
    <d v="2024-06-19T00:00:00"/>
    <s v="C0144"/>
    <s v="P005"/>
    <n v="5"/>
    <n v="5704"/>
    <n v="0.05"/>
    <x v="0"/>
    <n v="4"/>
    <n v="27094"/>
    <x v="21"/>
    <x v="2"/>
    <x v="1"/>
    <x v="15"/>
    <s v="Electronics"/>
    <s v="Displays"/>
    <n v="4300"/>
    <n v="21500"/>
    <n v="5594"/>
  </r>
  <r>
    <s v="ORD100400"/>
    <d v="2025-01-06T00:00:00"/>
    <s v="C0156"/>
    <s v="P006"/>
    <n v="1"/>
    <n v="1150"/>
    <n v="0.1"/>
    <x v="0"/>
    <n v="2"/>
    <n v="1035"/>
    <x v="7"/>
    <x v="3"/>
    <x v="1"/>
    <x v="4"/>
    <s v="Electronics"/>
    <s v="Accessories"/>
    <n v="620"/>
    <n v="620"/>
    <n v="415"/>
  </r>
  <r>
    <s v="ORD100401"/>
    <d v="2024-04-28T00:00:00"/>
    <s v="C0380"/>
    <s v="P006"/>
    <n v="4"/>
    <n v="1350"/>
    <n v="0.05"/>
    <x v="0"/>
    <n v="6"/>
    <n v="5130"/>
    <x v="6"/>
    <x v="5"/>
    <x v="1"/>
    <x v="4"/>
    <s v="Electronics"/>
    <s v="Accessories"/>
    <n v="620"/>
    <n v="2480"/>
    <n v="2650"/>
  </r>
  <r>
    <s v="ORD100402"/>
    <d v="2023-05-08T00:00:00"/>
    <s v="C0300"/>
    <s v="P005"/>
    <n v="1"/>
    <n v="5704"/>
    <n v="0"/>
    <x v="0"/>
    <n v="1"/>
    <n v="5704"/>
    <x v="5"/>
    <x v="11"/>
    <x v="0"/>
    <x v="15"/>
    <s v="Electronics"/>
    <s v="Displays"/>
    <n v="4300"/>
    <n v="4300"/>
    <n v="1404"/>
  </r>
  <r>
    <s v="ORD100403"/>
    <d v="2023-08-31T00:00:00"/>
    <s v="C0336"/>
    <s v="P001"/>
    <n v="4"/>
    <n v="27645"/>
    <n v="0.1"/>
    <x v="1"/>
    <n v="1"/>
    <n v="99522"/>
    <x v="16"/>
    <x v="11"/>
    <x v="0"/>
    <x v="0"/>
    <s v="Electronics"/>
    <s v="Computers"/>
    <n v="22100"/>
    <n v="88400"/>
    <n v="11122"/>
  </r>
  <r>
    <s v="ORD100404"/>
    <d v="2025-08-11T00:00:00"/>
    <s v="C0317"/>
    <s v="P018"/>
    <n v="1"/>
    <n v="13184"/>
    <n v="0.2"/>
    <x v="0"/>
    <n v="6"/>
    <n v="10547.2"/>
    <x v="28"/>
    <x v="4"/>
    <x v="1"/>
    <x v="18"/>
    <s v="Electronics"/>
    <s v="Displays"/>
    <n v="9700"/>
    <n v="9700"/>
    <n v="847.20000000000073"/>
  </r>
  <r>
    <s v="ORD100405"/>
    <d v="2024-09-20T00:00:00"/>
    <s v="C0066"/>
    <s v="P003"/>
    <n v="1"/>
    <n v="486"/>
    <n v="0.1"/>
    <x v="1"/>
    <n v="7"/>
    <n v="437.40000000000003"/>
    <x v="27"/>
    <x v="10"/>
    <x v="0"/>
    <x v="1"/>
    <s v="Electronics"/>
    <s v="Accessories"/>
    <n v="210"/>
    <n v="210"/>
    <n v="227.40000000000003"/>
  </r>
  <r>
    <s v="ORD100406"/>
    <d v="2023-11-24T00:00:00"/>
    <s v="C0287"/>
    <s v="P016"/>
    <n v="20"/>
    <n v="260"/>
    <n v="0.05"/>
    <x v="0"/>
    <n v="4"/>
    <n v="4940"/>
    <x v="0"/>
    <x v="9"/>
    <x v="0"/>
    <x v="10"/>
    <s v="Office"/>
    <s v="Stationery"/>
    <n v="145"/>
    <n v="2900"/>
    <n v="2040"/>
  </r>
  <r>
    <s v="ORD100407"/>
    <d v="2025-04-10T00:00:00"/>
    <s v="C0215"/>
    <s v="P002"/>
    <n v="2"/>
    <n v="21060"/>
    <n v="0.1"/>
    <x v="0"/>
    <n v="3"/>
    <n v="37908"/>
    <x v="30"/>
    <x v="8"/>
    <x v="0"/>
    <x v="8"/>
    <s v="Electronics"/>
    <s v="Computers"/>
    <n v="15100"/>
    <n v="30200"/>
    <n v="7708"/>
  </r>
  <r>
    <s v="ORD100408"/>
    <d v="2025-10-26T00:00:00"/>
    <s v="C0067"/>
    <s v="P013"/>
    <n v="1"/>
    <n v="1566"/>
    <n v="0"/>
    <x v="2"/>
    <n v="2"/>
    <n v="1566"/>
    <x v="19"/>
    <x v="1"/>
    <x v="0"/>
    <x v="2"/>
    <s v="Electronics"/>
    <s v="Accessories"/>
    <n v="790"/>
    <n v="790"/>
    <n v="776"/>
  </r>
  <r>
    <s v="ORD100409"/>
    <d v="2024-09-28T00:00:00"/>
    <s v="C0204"/>
    <s v="P014"/>
    <n v="2"/>
    <n v="2268"/>
    <n v="0.15"/>
    <x v="2"/>
    <n v="2"/>
    <n v="3855.6"/>
    <x v="27"/>
    <x v="5"/>
    <x v="0"/>
    <x v="17"/>
    <s v="Electronics"/>
    <s v="Accessories"/>
    <n v="1180"/>
    <n v="2360"/>
    <n v="1495.6"/>
  </r>
  <r>
    <s v="ORD100410"/>
    <d v="2023-08-29T00:00:00"/>
    <s v="C0261"/>
    <s v="P009"/>
    <n v="1"/>
    <n v="185.4"/>
    <n v="0.03"/>
    <x v="0"/>
    <n v="2"/>
    <n v="179.83799999999999"/>
    <x v="16"/>
    <x v="2"/>
    <x v="1"/>
    <x v="12"/>
    <s v="Office"/>
    <s v="Stationery"/>
    <n v="75"/>
    <n v="75"/>
    <n v="104.83799999999999"/>
  </r>
  <r>
    <s v="ORD100411"/>
    <d v="2024-08-27T00:00:00"/>
    <s v="C0293"/>
    <s v="P001"/>
    <n v="1"/>
    <n v="26220"/>
    <n v="0.15"/>
    <x v="0"/>
    <n v="4"/>
    <n v="22287"/>
    <x v="23"/>
    <x v="2"/>
    <x v="0"/>
    <x v="0"/>
    <s v="Electronics"/>
    <s v="Computers"/>
    <n v="22100"/>
    <n v="22100"/>
    <n v="187"/>
  </r>
  <r>
    <s v="ORD100412"/>
    <d v="2025-01-22T00:00:00"/>
    <s v="C0369"/>
    <s v="P009"/>
    <n v="2"/>
    <n v="180"/>
    <n v="0.15"/>
    <x v="0"/>
    <n v="3"/>
    <n v="306"/>
    <x v="7"/>
    <x v="11"/>
    <x v="0"/>
    <x v="12"/>
    <s v="Office"/>
    <s v="Stationery"/>
    <n v="75"/>
    <n v="150"/>
    <n v="156"/>
  </r>
  <r>
    <s v="ORD100413"/>
    <d v="2024-03-28T00:00:00"/>
    <s v="C0088"/>
    <s v="P010"/>
    <n v="1"/>
    <n v="7992"/>
    <n v="0"/>
    <x v="0"/>
    <n v="2"/>
    <n v="7992"/>
    <x v="22"/>
    <x v="11"/>
    <x v="2"/>
    <x v="13"/>
    <s v="Electronics"/>
    <s v="Printers"/>
    <n v="5600"/>
    <n v="5600"/>
    <n v="2392"/>
  </r>
  <r>
    <s v="ORD100414"/>
    <d v="2024-03-24T00:00:00"/>
    <s v="C0143"/>
    <s v="P018"/>
    <n v="5"/>
    <n v="12800"/>
    <n v="0.15"/>
    <x v="0"/>
    <n v="2"/>
    <n v="54400"/>
    <x v="22"/>
    <x v="4"/>
    <x v="0"/>
    <x v="18"/>
    <s v="Electronics"/>
    <s v="Displays"/>
    <n v="9700"/>
    <n v="48500"/>
    <n v="5900"/>
  </r>
  <r>
    <s v="ORD100415"/>
    <d v="2023-10-01T00:00:00"/>
    <s v="C0108"/>
    <s v="P020"/>
    <n v="2"/>
    <n v="3772"/>
    <n v="0.1"/>
    <x v="0"/>
    <n v="3"/>
    <n v="6789.6"/>
    <x v="2"/>
    <x v="0"/>
    <x v="1"/>
    <x v="11"/>
    <s v="Electronics"/>
    <s v="Power"/>
    <n v="2950"/>
    <n v="5900"/>
    <n v="889.60000000000036"/>
  </r>
  <r>
    <s v="ORD100416"/>
    <d v="2025-09-06T00:00:00"/>
    <s v="C0362"/>
    <s v="P006"/>
    <n v="4"/>
    <n v="1250"/>
    <n v="0.1"/>
    <x v="0"/>
    <n v="5"/>
    <n v="4500"/>
    <x v="29"/>
    <x v="1"/>
    <x v="1"/>
    <x v="4"/>
    <s v="Electronics"/>
    <s v="Accessories"/>
    <n v="620"/>
    <n v="2480"/>
    <n v="2020"/>
  </r>
  <r>
    <s v="ORD100417"/>
    <d v="2023-11-10T00:00:00"/>
    <s v="C0030"/>
    <s v="P005"/>
    <n v="2"/>
    <n v="5704"/>
    <n v="0.1"/>
    <x v="0"/>
    <n v="3"/>
    <n v="10267.200000000001"/>
    <x v="0"/>
    <x v="4"/>
    <x v="0"/>
    <x v="15"/>
    <s v="Electronics"/>
    <s v="Displays"/>
    <n v="4300"/>
    <n v="8600"/>
    <n v="1667.2000000000007"/>
  </r>
  <r>
    <s v="ORD100418"/>
    <d v="2025-07-20T00:00:00"/>
    <s v="C0009"/>
    <s v="P003"/>
    <n v="2"/>
    <n v="486"/>
    <n v="0"/>
    <x v="0"/>
    <n v="4"/>
    <n v="972"/>
    <x v="9"/>
    <x v="3"/>
    <x v="1"/>
    <x v="1"/>
    <s v="Electronics"/>
    <s v="Accessories"/>
    <n v="210"/>
    <n v="420"/>
    <n v="552"/>
  </r>
  <r>
    <s v="ORD100419"/>
    <d v="2025-02-04T00:00:00"/>
    <s v="C0132"/>
    <s v="P019"/>
    <n v="4"/>
    <n v="2538"/>
    <n v="0.05"/>
    <x v="0"/>
    <n v="2"/>
    <n v="9644.4"/>
    <x v="8"/>
    <x v="4"/>
    <x v="0"/>
    <x v="19"/>
    <s v="Electronics"/>
    <s v="POS Equipment"/>
    <n v="1420"/>
    <n v="5680"/>
    <n v="3964.3999999999996"/>
  </r>
  <r>
    <s v="ORD100420"/>
    <d v="2025-05-01T00:00:00"/>
    <s v="C0105"/>
    <s v="P006"/>
    <n v="2"/>
    <n v="1287.5"/>
    <n v="0"/>
    <x v="0"/>
    <n v="6"/>
    <n v="2575"/>
    <x v="34"/>
    <x v="3"/>
    <x v="0"/>
    <x v="4"/>
    <s v="Electronics"/>
    <s v="Accessories"/>
    <n v="620"/>
    <n v="1240"/>
    <n v="1335"/>
  </r>
  <r>
    <s v="ORD100421"/>
    <d v="2025-08-22T00:00:00"/>
    <s v="C0076"/>
    <s v="P009"/>
    <n v="5"/>
    <n v="165.6"/>
    <n v="0.05"/>
    <x v="0"/>
    <n v="7"/>
    <n v="786.59999999999991"/>
    <x v="28"/>
    <x v="11"/>
    <x v="0"/>
    <x v="12"/>
    <s v="Office"/>
    <s v="Stationery"/>
    <n v="75"/>
    <n v="375"/>
    <n v="411.59999999999991"/>
  </r>
  <r>
    <s v="ORD100422"/>
    <d v="2024-03-23T00:00:00"/>
    <s v="C0097"/>
    <s v="P016"/>
    <n v="2"/>
    <n v="252.2"/>
    <n v="0.1"/>
    <x v="0"/>
    <n v="2"/>
    <n v="453.96"/>
    <x v="22"/>
    <x v="11"/>
    <x v="1"/>
    <x v="10"/>
    <s v="Office"/>
    <s v="Stationery"/>
    <n v="145"/>
    <n v="290"/>
    <n v="163.95999999999998"/>
  </r>
  <r>
    <s v="ORD100423"/>
    <d v="2024-05-21T00:00:00"/>
    <s v="C0202"/>
    <s v="P016"/>
    <n v="3"/>
    <n v="252.2"/>
    <n v="0"/>
    <x v="0"/>
    <n v="2"/>
    <n v="756.59999999999991"/>
    <x v="15"/>
    <x v="4"/>
    <x v="0"/>
    <x v="10"/>
    <s v="Office"/>
    <s v="Stationery"/>
    <n v="145"/>
    <n v="435"/>
    <n v="321.59999999999991"/>
  </r>
  <r>
    <s v="ORD100424"/>
    <d v="2023-06-17T00:00:00"/>
    <s v="C0331"/>
    <s v="P009"/>
    <n v="20"/>
    <n v="165.6"/>
    <n v="0.1"/>
    <x v="0"/>
    <n v="7"/>
    <n v="2980.8"/>
    <x v="10"/>
    <x v="10"/>
    <x v="0"/>
    <x v="12"/>
    <s v="Office"/>
    <s v="Stationery"/>
    <n v="75"/>
    <n v="1500"/>
    <n v="1480.8000000000002"/>
  </r>
  <r>
    <s v="ORD100425"/>
    <d v="2025-12-12T00:00:00"/>
    <s v="C0309"/>
    <s v="P016"/>
    <n v="1"/>
    <n v="267.8"/>
    <n v="0"/>
    <x v="0"/>
    <n v="7"/>
    <n v="267.8"/>
    <x v="11"/>
    <x v="6"/>
    <x v="0"/>
    <x v="10"/>
    <s v="Office"/>
    <s v="Stationery"/>
    <n v="145"/>
    <n v="145"/>
    <n v="122.80000000000001"/>
  </r>
  <r>
    <s v="ORD100426"/>
    <d v="2025-07-03T00:00:00"/>
    <s v="C0023"/>
    <s v="P016"/>
    <n v="1"/>
    <n v="239.2"/>
    <n v="0"/>
    <x v="1"/>
    <n v="5"/>
    <n v="239.2"/>
    <x v="9"/>
    <x v="2"/>
    <x v="1"/>
    <x v="10"/>
    <s v="Office"/>
    <s v="Stationery"/>
    <n v="145"/>
    <n v="145"/>
    <n v="94.199999999999989"/>
  </r>
  <r>
    <s v="ORD100427"/>
    <d v="2025-12-17T00:00:00"/>
    <s v="C0005"/>
    <s v="P001"/>
    <n v="10"/>
    <n v="26220"/>
    <n v="0.05"/>
    <x v="0"/>
    <n v="7"/>
    <n v="249090"/>
    <x v="11"/>
    <x v="6"/>
    <x v="1"/>
    <x v="0"/>
    <s v="Electronics"/>
    <s v="Computers"/>
    <n v="22100"/>
    <n v="221000"/>
    <n v="28090"/>
  </r>
  <r>
    <s v="ORD100428"/>
    <d v="2025-01-10T00:00:00"/>
    <s v="C0104"/>
    <s v="P013"/>
    <n v="1"/>
    <n v="1566"/>
    <n v="0.15"/>
    <x v="0"/>
    <n v="3"/>
    <n v="1331.1"/>
    <x v="7"/>
    <x v="10"/>
    <x v="0"/>
    <x v="2"/>
    <s v="Electronics"/>
    <s v="Accessories"/>
    <n v="790"/>
    <n v="790"/>
    <n v="541.09999999999991"/>
  </r>
  <r>
    <s v="ORD100429"/>
    <d v="2023-06-09T00:00:00"/>
    <s v="C0080"/>
    <s v="P006"/>
    <n v="1"/>
    <n v="1350"/>
    <n v="0.1"/>
    <x v="0"/>
    <n v="1"/>
    <n v="1215"/>
    <x v="10"/>
    <x v="3"/>
    <x v="1"/>
    <x v="4"/>
    <s v="Electronics"/>
    <s v="Accessories"/>
    <n v="620"/>
    <n v="620"/>
    <n v="595"/>
  </r>
  <r>
    <s v="ORD100430"/>
    <d v="2023-08-18T00:00:00"/>
    <s v="C0023"/>
    <s v="P001"/>
    <n v="1"/>
    <n v="28500"/>
    <n v="0"/>
    <x v="1"/>
    <n v="4"/>
    <n v="28500"/>
    <x v="16"/>
    <x v="2"/>
    <x v="1"/>
    <x v="0"/>
    <s v="Electronics"/>
    <s v="Computers"/>
    <n v="22100"/>
    <n v="22100"/>
    <n v="6400"/>
  </r>
  <r>
    <s v="ORD100431"/>
    <d v="2023-05-07T00:00:00"/>
    <s v="C0115"/>
    <s v="P003"/>
    <n v="1"/>
    <n v="463.5"/>
    <n v="0.03"/>
    <x v="0"/>
    <n v="3"/>
    <n v="449.59499999999997"/>
    <x v="5"/>
    <x v="9"/>
    <x v="1"/>
    <x v="1"/>
    <s v="Electronics"/>
    <s v="Accessories"/>
    <n v="210"/>
    <n v="210"/>
    <n v="239.59499999999997"/>
  </r>
  <r>
    <s v="ORD100432"/>
    <d v="2025-11-01T00:00:00"/>
    <s v="C0351"/>
    <s v="P004"/>
    <n v="1"/>
    <n v="1702"/>
    <n v="0.05"/>
    <x v="2"/>
    <n v="2"/>
    <n v="1616.8999999999999"/>
    <x v="20"/>
    <x v="5"/>
    <x v="1"/>
    <x v="3"/>
    <s v="Electronics"/>
    <s v="Accessories"/>
    <n v="990"/>
    <n v="990"/>
    <n v="626.89999999999986"/>
  </r>
  <r>
    <s v="ORD100433"/>
    <d v="2024-02-19T00:00:00"/>
    <s v="C0145"/>
    <s v="P002"/>
    <n v="1"/>
    <n v="21060"/>
    <n v="0.03"/>
    <x v="0"/>
    <n v="1"/>
    <n v="20428.2"/>
    <x v="24"/>
    <x v="10"/>
    <x v="2"/>
    <x v="8"/>
    <s v="Electronics"/>
    <s v="Computers"/>
    <n v="15100"/>
    <n v="15100"/>
    <n v="5328.2000000000007"/>
  </r>
  <r>
    <s v="ORD100434"/>
    <d v="2023-11-03T00:00:00"/>
    <s v="C0310"/>
    <s v="P016"/>
    <n v="1"/>
    <n v="267.8"/>
    <n v="0.05"/>
    <x v="0"/>
    <n v="6"/>
    <n v="254.41"/>
    <x v="0"/>
    <x v="11"/>
    <x v="0"/>
    <x v="10"/>
    <s v="Office"/>
    <s v="Stationery"/>
    <n v="145"/>
    <n v="145"/>
    <n v="109.41"/>
  </r>
  <r>
    <s v="ORD100435"/>
    <d v="2023-12-03T00:00:00"/>
    <s v="C0342"/>
    <s v="P008"/>
    <n v="3"/>
    <n v="9936"/>
    <n v="0.1"/>
    <x v="0"/>
    <n v="1"/>
    <n v="26827.200000000001"/>
    <x v="25"/>
    <x v="6"/>
    <x v="2"/>
    <x v="6"/>
    <s v="Office"/>
    <s v="Furniture"/>
    <n v="6500"/>
    <n v="19500"/>
    <n v="7327.2000000000007"/>
  </r>
  <r>
    <s v="ORD100436"/>
    <d v="2024-11-02T00:00:00"/>
    <s v="C0256"/>
    <s v="P005"/>
    <n v="2"/>
    <n v="6200"/>
    <n v="0.1"/>
    <x v="0"/>
    <n v="1"/>
    <n v="11160"/>
    <x v="33"/>
    <x v="7"/>
    <x v="0"/>
    <x v="15"/>
    <s v="Electronics"/>
    <s v="Displays"/>
    <n v="4300"/>
    <n v="8600"/>
    <n v="2560"/>
  </r>
  <r>
    <s v="ORD100437"/>
    <d v="2025-12-01T00:00:00"/>
    <s v="C0077"/>
    <s v="P015"/>
    <n v="3"/>
    <n v="1697.5"/>
    <n v="0.03"/>
    <x v="0"/>
    <n v="6"/>
    <n v="4939.7249999999995"/>
    <x v="11"/>
    <x v="11"/>
    <x v="0"/>
    <x v="14"/>
    <s v="Electronics"/>
    <s v="Networking"/>
    <n v="1050"/>
    <n v="3150"/>
    <n v="1789.7249999999995"/>
  </r>
  <r>
    <s v="ORD100438"/>
    <d v="2025-06-23T00:00:00"/>
    <s v="C0245"/>
    <s v="P015"/>
    <n v="4"/>
    <n v="1610"/>
    <n v="0.05"/>
    <x v="2"/>
    <n v="3"/>
    <n v="6118"/>
    <x v="3"/>
    <x v="6"/>
    <x v="1"/>
    <x v="14"/>
    <s v="Electronics"/>
    <s v="Networking"/>
    <n v="1050"/>
    <n v="4200"/>
    <n v="1918"/>
  </r>
  <r>
    <s v="ORD100439"/>
    <d v="2023-08-27T00:00:00"/>
    <s v="C0166"/>
    <s v="P003"/>
    <n v="50"/>
    <n v="436.5"/>
    <n v="0.1"/>
    <x v="0"/>
    <n v="4"/>
    <n v="19642.5"/>
    <x v="16"/>
    <x v="5"/>
    <x v="2"/>
    <x v="1"/>
    <s v="Electronics"/>
    <s v="Accessories"/>
    <n v="210"/>
    <n v="10500"/>
    <n v="9142.5"/>
  </r>
  <r>
    <s v="ORD100440"/>
    <d v="2024-02-25T00:00:00"/>
    <s v="C0356"/>
    <s v="P008"/>
    <n v="20"/>
    <n v="9936"/>
    <n v="0.1"/>
    <x v="0"/>
    <n v="7"/>
    <n v="178848"/>
    <x v="24"/>
    <x v="2"/>
    <x v="1"/>
    <x v="6"/>
    <s v="Office"/>
    <s v="Furniture"/>
    <n v="6500"/>
    <n v="130000"/>
    <n v="48848"/>
  </r>
  <r>
    <s v="ORD100441"/>
    <d v="2025-09-28T00:00:00"/>
    <s v="C0126"/>
    <s v="P019"/>
    <n v="1"/>
    <n v="2538"/>
    <n v="0.05"/>
    <x v="0"/>
    <n v="5"/>
    <n v="2411.1"/>
    <x v="29"/>
    <x v="11"/>
    <x v="2"/>
    <x v="19"/>
    <s v="Electronics"/>
    <s v="POS Equipment"/>
    <n v="1420"/>
    <n v="1420"/>
    <n v="991.09999999999991"/>
  </r>
  <r>
    <s v="ORD100442"/>
    <d v="2023-07-06T00:00:00"/>
    <s v="C0118"/>
    <s v="P009"/>
    <n v="1"/>
    <n v="194.4"/>
    <n v="0.1"/>
    <x v="0"/>
    <n v="7"/>
    <n v="174.96"/>
    <x v="32"/>
    <x v="10"/>
    <x v="1"/>
    <x v="12"/>
    <s v="Office"/>
    <s v="Stationery"/>
    <n v="75"/>
    <n v="75"/>
    <n v="99.960000000000008"/>
  </r>
  <r>
    <s v="ORD100443"/>
    <d v="2025-11-11T00:00:00"/>
    <s v="C0384"/>
    <s v="P013"/>
    <n v="1"/>
    <n v="1334"/>
    <n v="0"/>
    <x v="0"/>
    <n v="7"/>
    <n v="1334"/>
    <x v="20"/>
    <x v="3"/>
    <x v="0"/>
    <x v="2"/>
    <s v="Electronics"/>
    <s v="Accessories"/>
    <n v="790"/>
    <n v="790"/>
    <n v="544"/>
  </r>
  <r>
    <s v="ORD100444"/>
    <d v="2025-07-01T00:00:00"/>
    <s v="C0286"/>
    <s v="P001"/>
    <n v="2"/>
    <n v="27645"/>
    <n v="0.15"/>
    <x v="0"/>
    <n v="3"/>
    <n v="46996.5"/>
    <x v="9"/>
    <x v="0"/>
    <x v="0"/>
    <x v="0"/>
    <s v="Electronics"/>
    <s v="Computers"/>
    <n v="22100"/>
    <n v="44200"/>
    <n v="2796.5"/>
  </r>
  <r>
    <s v="ORD100445"/>
    <d v="2023-04-24T00:00:00"/>
    <s v="C0399"/>
    <s v="P006"/>
    <n v="4"/>
    <n v="1250"/>
    <n v="0.05"/>
    <x v="0"/>
    <n v="5"/>
    <n v="4750"/>
    <x v="31"/>
    <x v="10"/>
    <x v="1"/>
    <x v="4"/>
    <s v="Electronics"/>
    <s v="Accessories"/>
    <n v="620"/>
    <n v="2480"/>
    <n v="2270"/>
  </r>
  <r>
    <s v="ORD100446"/>
    <d v="2025-07-17T00:00:00"/>
    <s v="C0216"/>
    <s v="P020"/>
    <n v="1"/>
    <n v="3977"/>
    <n v="0"/>
    <x v="0"/>
    <n v="6"/>
    <n v="3977"/>
    <x v="9"/>
    <x v="5"/>
    <x v="1"/>
    <x v="11"/>
    <s v="Electronics"/>
    <s v="Power"/>
    <n v="2950"/>
    <n v="2950"/>
    <n v="1027"/>
  </r>
  <r>
    <s v="ORD100447"/>
    <d v="2023-09-28T00:00:00"/>
    <s v="C0194"/>
    <s v="P013"/>
    <n v="3"/>
    <n v="1493.5"/>
    <n v="0.03"/>
    <x v="0"/>
    <n v="6"/>
    <n v="4346.085"/>
    <x v="4"/>
    <x v="6"/>
    <x v="1"/>
    <x v="2"/>
    <s v="Electronics"/>
    <s v="Accessories"/>
    <n v="790"/>
    <n v="2370"/>
    <n v="1976.085"/>
  </r>
  <r>
    <s v="ORD100448"/>
    <d v="2025-11-17T00:00:00"/>
    <s v="C0245"/>
    <s v="P011"/>
    <n v="4"/>
    <n v="950.6"/>
    <n v="0"/>
    <x v="0"/>
    <n v="1"/>
    <n v="3802.4"/>
    <x v="20"/>
    <x v="6"/>
    <x v="1"/>
    <x v="5"/>
    <s v="Office"/>
    <s v="Supplies"/>
    <n v="510"/>
    <n v="2040"/>
    <n v="1762.4"/>
  </r>
  <r>
    <s v="ORD100449"/>
    <d v="2025-04-30T00:00:00"/>
    <s v="C0007"/>
    <s v="P004"/>
    <n v="2"/>
    <n v="1905.5"/>
    <n v="0"/>
    <x v="0"/>
    <n v="6"/>
    <n v="3811"/>
    <x v="30"/>
    <x v="4"/>
    <x v="0"/>
    <x v="3"/>
    <s v="Electronics"/>
    <s v="Accessories"/>
    <n v="990"/>
    <n v="1980"/>
    <n v="1831"/>
  </r>
  <r>
    <s v="ORD100450"/>
    <d v="2025-07-24T00:00:00"/>
    <s v="C0271"/>
    <s v="P003"/>
    <n v="3"/>
    <n v="450"/>
    <n v="0.05"/>
    <x v="0"/>
    <n v="4"/>
    <n v="1282.5"/>
    <x v="9"/>
    <x v="8"/>
    <x v="1"/>
    <x v="1"/>
    <s v="Electronics"/>
    <s v="Accessories"/>
    <n v="210"/>
    <n v="630"/>
    <n v="652.5"/>
  </r>
  <r>
    <s v="ORD100451"/>
    <d v="2023-04-29T00:00:00"/>
    <s v="C0356"/>
    <s v="P015"/>
    <n v="1"/>
    <n v="1610"/>
    <n v="0"/>
    <x v="1"/>
    <n v="1"/>
    <n v="1610"/>
    <x v="31"/>
    <x v="2"/>
    <x v="1"/>
    <x v="14"/>
    <s v="Electronics"/>
    <s v="Networking"/>
    <n v="1050"/>
    <n v="1050"/>
    <n v="560"/>
  </r>
  <r>
    <s v="ORD100452"/>
    <d v="2025-08-04T00:00:00"/>
    <s v="C0089"/>
    <s v="P011"/>
    <n v="2"/>
    <n v="901.6"/>
    <n v="0.03"/>
    <x v="0"/>
    <n v="4"/>
    <n v="1749.104"/>
    <x v="28"/>
    <x v="9"/>
    <x v="0"/>
    <x v="5"/>
    <s v="Office"/>
    <s v="Supplies"/>
    <n v="510"/>
    <n v="1020"/>
    <n v="729.10400000000004"/>
  </r>
  <r>
    <s v="ORD100453"/>
    <d v="2024-09-23T00:00:00"/>
    <s v="C0133"/>
    <s v="P010"/>
    <n v="5"/>
    <n v="7992"/>
    <n v="0.03"/>
    <x v="0"/>
    <n v="2"/>
    <n v="38761.199999999997"/>
    <x v="27"/>
    <x v="10"/>
    <x v="0"/>
    <x v="13"/>
    <s v="Electronics"/>
    <s v="Printers"/>
    <n v="5600"/>
    <n v="28000"/>
    <n v="10761.199999999997"/>
  </r>
  <r>
    <s v="ORD100454"/>
    <d v="2023-02-14T00:00:00"/>
    <s v="C0048"/>
    <s v="P005"/>
    <n v="2"/>
    <n v="6014"/>
    <n v="0.1"/>
    <x v="0"/>
    <n v="1"/>
    <n v="10825.2"/>
    <x v="17"/>
    <x v="1"/>
    <x v="1"/>
    <x v="15"/>
    <s v="Electronics"/>
    <s v="Displays"/>
    <n v="4300"/>
    <n v="8600"/>
    <n v="2225.2000000000007"/>
  </r>
  <r>
    <s v="ORD100455"/>
    <d v="2025-03-21T00:00:00"/>
    <s v="C0095"/>
    <s v="P004"/>
    <n v="4"/>
    <n v="1998"/>
    <n v="0.05"/>
    <x v="0"/>
    <n v="6"/>
    <n v="7592.4"/>
    <x v="12"/>
    <x v="2"/>
    <x v="1"/>
    <x v="3"/>
    <s v="Electronics"/>
    <s v="Accessories"/>
    <n v="990"/>
    <n v="3960"/>
    <n v="3632.3999999999996"/>
  </r>
  <r>
    <s v="ORD100456"/>
    <d v="2024-06-05T00:00:00"/>
    <s v="C0161"/>
    <s v="P009"/>
    <n v="2"/>
    <n v="185.4"/>
    <n v="0.1"/>
    <x v="0"/>
    <n v="7"/>
    <n v="333.72"/>
    <x v="21"/>
    <x v="0"/>
    <x v="0"/>
    <x v="12"/>
    <s v="Office"/>
    <s v="Stationery"/>
    <n v="75"/>
    <n v="150"/>
    <n v="183.72000000000003"/>
  </r>
  <r>
    <s v="ORD100457"/>
    <d v="2023-01-07T00:00:00"/>
    <s v="C0218"/>
    <s v="P007"/>
    <n v="1"/>
    <n v="4416"/>
    <n v="0"/>
    <x v="0"/>
    <n v="7"/>
    <n v="4416"/>
    <x v="35"/>
    <x v="0"/>
    <x v="2"/>
    <x v="16"/>
    <s v="Office"/>
    <s v="Furniture"/>
    <n v="3150"/>
    <n v="3150"/>
    <n v="1266"/>
  </r>
  <r>
    <s v="ORD100458"/>
    <d v="2024-03-22T00:00:00"/>
    <s v="C0015"/>
    <s v="P016"/>
    <n v="1"/>
    <n v="252.2"/>
    <n v="0.05"/>
    <x v="0"/>
    <n v="5"/>
    <n v="239.58999999999997"/>
    <x v="22"/>
    <x v="3"/>
    <x v="0"/>
    <x v="10"/>
    <s v="Office"/>
    <s v="Stationery"/>
    <n v="145"/>
    <n v="145"/>
    <n v="94.589999999999975"/>
  </r>
  <r>
    <s v="ORD100459"/>
    <d v="2023-05-30T00:00:00"/>
    <s v="C0159"/>
    <s v="P001"/>
    <n v="1"/>
    <n v="27645"/>
    <n v="0.05"/>
    <x v="0"/>
    <n v="3"/>
    <n v="26262.75"/>
    <x v="5"/>
    <x v="4"/>
    <x v="0"/>
    <x v="0"/>
    <s v="Electronics"/>
    <s v="Computers"/>
    <n v="22100"/>
    <n v="22100"/>
    <n v="4162.75"/>
  </r>
  <r>
    <s v="ORD100460"/>
    <d v="2023-04-03T00:00:00"/>
    <s v="C0292"/>
    <s v="P002"/>
    <n v="2"/>
    <n v="21060"/>
    <n v="0.2"/>
    <x v="0"/>
    <n v="1"/>
    <n v="33696"/>
    <x v="31"/>
    <x v="6"/>
    <x v="0"/>
    <x v="8"/>
    <s v="Electronics"/>
    <s v="Computers"/>
    <n v="15100"/>
    <n v="30200"/>
    <n v="3496"/>
  </r>
  <r>
    <s v="ORD100461"/>
    <d v="2025-05-17T00:00:00"/>
    <s v="C0159"/>
    <s v="P005"/>
    <n v="1"/>
    <n v="6200"/>
    <n v="0.1"/>
    <x v="2"/>
    <n v="5"/>
    <n v="5580"/>
    <x v="34"/>
    <x v="4"/>
    <x v="0"/>
    <x v="15"/>
    <s v="Electronics"/>
    <s v="Displays"/>
    <n v="4300"/>
    <n v="4300"/>
    <n v="1280"/>
  </r>
  <r>
    <s v="ORD100462"/>
    <d v="2024-12-06T00:00:00"/>
    <s v="C0385"/>
    <s v="P003"/>
    <n v="1"/>
    <n v="450"/>
    <n v="0.2"/>
    <x v="0"/>
    <n v="1"/>
    <n v="360"/>
    <x v="26"/>
    <x v="6"/>
    <x v="0"/>
    <x v="1"/>
    <s v="Electronics"/>
    <s v="Accessories"/>
    <n v="210"/>
    <n v="210"/>
    <n v="150"/>
  </r>
  <r>
    <s v="ORD100463"/>
    <d v="2023-05-11T00:00:00"/>
    <s v="C0380"/>
    <s v="P006"/>
    <n v="2"/>
    <n v="1350"/>
    <n v="0.1"/>
    <x v="0"/>
    <n v="5"/>
    <n v="2430"/>
    <x v="5"/>
    <x v="5"/>
    <x v="1"/>
    <x v="4"/>
    <s v="Electronics"/>
    <s v="Accessories"/>
    <n v="620"/>
    <n v="1240"/>
    <n v="1190"/>
  </r>
  <r>
    <s v="ORD100464"/>
    <d v="2023-05-04T00:00:00"/>
    <s v="C0245"/>
    <s v="P015"/>
    <n v="2"/>
    <n v="1610"/>
    <n v="0"/>
    <x v="0"/>
    <n v="4"/>
    <n v="3220"/>
    <x v="5"/>
    <x v="6"/>
    <x v="1"/>
    <x v="14"/>
    <s v="Electronics"/>
    <s v="Networking"/>
    <n v="1050"/>
    <n v="2100"/>
    <n v="1120"/>
  </r>
  <r>
    <s v="ORD100465"/>
    <d v="2023-05-22T00:00:00"/>
    <s v="C0321"/>
    <s v="P002"/>
    <n v="1"/>
    <n v="18915"/>
    <n v="0.15"/>
    <x v="0"/>
    <n v="6"/>
    <n v="16077.75"/>
    <x v="5"/>
    <x v="1"/>
    <x v="0"/>
    <x v="8"/>
    <s v="Electronics"/>
    <s v="Computers"/>
    <n v="15100"/>
    <n v="15100"/>
    <n v="977.75"/>
  </r>
  <r>
    <s v="ORD100466"/>
    <d v="2025-08-24T00:00:00"/>
    <s v="C0368"/>
    <s v="P003"/>
    <n v="1"/>
    <n v="486"/>
    <n v="0.05"/>
    <x v="0"/>
    <n v="6"/>
    <n v="461.7"/>
    <x v="28"/>
    <x v="1"/>
    <x v="1"/>
    <x v="1"/>
    <s v="Electronics"/>
    <s v="Accessories"/>
    <n v="210"/>
    <n v="210"/>
    <n v="251.7"/>
  </r>
  <r>
    <s v="ORD100467"/>
    <d v="2023-03-06T00:00:00"/>
    <s v="C0394"/>
    <s v="P009"/>
    <n v="1"/>
    <n v="174.6"/>
    <n v="0.03"/>
    <x v="0"/>
    <n v="7"/>
    <n v="169.36199999999999"/>
    <x v="1"/>
    <x v="1"/>
    <x v="1"/>
    <x v="12"/>
    <s v="Office"/>
    <s v="Stationery"/>
    <n v="75"/>
    <n v="75"/>
    <n v="94.361999999999995"/>
  </r>
  <r>
    <s v="ORD100468"/>
    <d v="2024-08-10T00:00:00"/>
    <s v="C0021"/>
    <s v="P018"/>
    <n v="5"/>
    <n v="13184"/>
    <n v="0"/>
    <x v="2"/>
    <n v="5"/>
    <n v="65920"/>
    <x v="23"/>
    <x v="6"/>
    <x v="0"/>
    <x v="18"/>
    <s v="Electronics"/>
    <s v="Displays"/>
    <n v="9700"/>
    <n v="48500"/>
    <n v="17420"/>
  </r>
  <r>
    <s v="ORD100469"/>
    <d v="2025-04-17T00:00:00"/>
    <s v="C0079"/>
    <s v="P002"/>
    <n v="2"/>
    <n v="20085"/>
    <n v="0"/>
    <x v="0"/>
    <n v="7"/>
    <n v="40170"/>
    <x v="30"/>
    <x v="1"/>
    <x v="0"/>
    <x v="8"/>
    <s v="Electronics"/>
    <s v="Computers"/>
    <n v="15100"/>
    <n v="30200"/>
    <n v="9970"/>
  </r>
  <r>
    <s v="ORD100470"/>
    <d v="2024-01-04T00:00:00"/>
    <s v="C0281"/>
    <s v="P016"/>
    <n v="4"/>
    <n v="239.2"/>
    <n v="0.05"/>
    <x v="0"/>
    <n v="2"/>
    <n v="908.95999999999992"/>
    <x v="18"/>
    <x v="9"/>
    <x v="0"/>
    <x v="10"/>
    <s v="Office"/>
    <s v="Stationery"/>
    <n v="145"/>
    <n v="580"/>
    <n v="328.95999999999992"/>
  </r>
  <r>
    <s v="ORD100471"/>
    <d v="2023-10-05T00:00:00"/>
    <s v="C0083"/>
    <s v="P018"/>
    <n v="1"/>
    <n v="13824"/>
    <n v="0.03"/>
    <x v="0"/>
    <n v="2"/>
    <n v="13409.279999999999"/>
    <x v="2"/>
    <x v="5"/>
    <x v="2"/>
    <x v="18"/>
    <s v="Electronics"/>
    <s v="Displays"/>
    <n v="9700"/>
    <n v="9700"/>
    <n v="3709.2799999999988"/>
  </r>
  <r>
    <s v="ORD100472"/>
    <d v="2025-05-10T00:00:00"/>
    <s v="C0236"/>
    <s v="P013"/>
    <n v="1"/>
    <n v="1493.5"/>
    <n v="0.2"/>
    <x v="0"/>
    <n v="4"/>
    <n v="1194.8"/>
    <x v="34"/>
    <x v="5"/>
    <x v="0"/>
    <x v="2"/>
    <s v="Electronics"/>
    <s v="Accessories"/>
    <n v="790"/>
    <n v="790"/>
    <n v="404.79999999999995"/>
  </r>
  <r>
    <s v="ORD100473"/>
    <d v="2025-02-05T00:00:00"/>
    <s v="C0072"/>
    <s v="P012"/>
    <n v="5"/>
    <n v="3888"/>
    <n v="0.05"/>
    <x v="0"/>
    <n v="3"/>
    <n v="18468"/>
    <x v="8"/>
    <x v="6"/>
    <x v="0"/>
    <x v="9"/>
    <s v="Electronics"/>
    <s v="Storage"/>
    <n v="2450"/>
    <n v="12250"/>
    <n v="6218"/>
  </r>
  <r>
    <s v="ORD100474"/>
    <d v="2025-02-22T00:00:00"/>
    <s v="C0318"/>
    <s v="P007"/>
    <n v="5"/>
    <n v="4656"/>
    <n v="0.05"/>
    <x v="0"/>
    <n v="5"/>
    <n v="22116"/>
    <x v="8"/>
    <x v="4"/>
    <x v="0"/>
    <x v="16"/>
    <s v="Office"/>
    <s v="Furniture"/>
    <n v="3150"/>
    <n v="15750"/>
    <n v="6366"/>
  </r>
  <r>
    <s v="ORD100475"/>
    <d v="2025-07-07T00:00:00"/>
    <s v="C0192"/>
    <s v="P019"/>
    <n v="1"/>
    <n v="2420.5"/>
    <n v="0.05"/>
    <x v="0"/>
    <n v="6"/>
    <n v="2299.4749999999999"/>
    <x v="9"/>
    <x v="3"/>
    <x v="1"/>
    <x v="19"/>
    <s v="Electronics"/>
    <s v="POS Equipment"/>
    <n v="1420"/>
    <n v="1420"/>
    <n v="879.47499999999991"/>
  </r>
  <r>
    <s v="ORD100476"/>
    <d v="2025-02-12T00:00:00"/>
    <s v="C0330"/>
    <s v="P001"/>
    <n v="1"/>
    <n v="27645"/>
    <n v="0.1"/>
    <x v="0"/>
    <n v="2"/>
    <n v="24880.5"/>
    <x v="8"/>
    <x v="10"/>
    <x v="1"/>
    <x v="0"/>
    <s v="Electronics"/>
    <s v="Computers"/>
    <n v="22100"/>
    <n v="22100"/>
    <n v="2780.5"/>
  </r>
  <r>
    <s v="ORD100477"/>
    <d v="2025-02-08T00:00:00"/>
    <s v="C0149"/>
    <s v="P016"/>
    <n v="1"/>
    <n v="280.8"/>
    <n v="0.03"/>
    <x v="0"/>
    <n v="4"/>
    <n v="272.37599999999998"/>
    <x v="8"/>
    <x v="6"/>
    <x v="2"/>
    <x v="10"/>
    <s v="Office"/>
    <s v="Stationery"/>
    <n v="145"/>
    <n v="145"/>
    <n v="127.37599999999998"/>
  </r>
  <r>
    <s v="ORD100478"/>
    <d v="2023-06-14T00:00:00"/>
    <s v="C0343"/>
    <s v="P016"/>
    <n v="1"/>
    <n v="267.8"/>
    <n v="0.05"/>
    <x v="0"/>
    <n v="7"/>
    <n v="254.41"/>
    <x v="10"/>
    <x v="1"/>
    <x v="1"/>
    <x v="10"/>
    <s v="Office"/>
    <s v="Stationery"/>
    <n v="145"/>
    <n v="145"/>
    <n v="109.41"/>
  </r>
  <r>
    <s v="ORD100479"/>
    <d v="2023-09-30T00:00:00"/>
    <s v="C0044"/>
    <s v="P009"/>
    <n v="1"/>
    <n v="165.6"/>
    <n v="0.15"/>
    <x v="1"/>
    <n v="7"/>
    <n v="140.76"/>
    <x v="4"/>
    <x v="11"/>
    <x v="2"/>
    <x v="12"/>
    <s v="Office"/>
    <s v="Stationery"/>
    <n v="75"/>
    <n v="75"/>
    <n v="65.759999999999991"/>
  </r>
  <r>
    <s v="ORD100480"/>
    <d v="2024-12-13T00:00:00"/>
    <s v="C0206"/>
    <s v="P009"/>
    <n v="1"/>
    <n v="180"/>
    <n v="0.03"/>
    <x v="0"/>
    <n v="2"/>
    <n v="174.6"/>
    <x v="26"/>
    <x v="0"/>
    <x v="1"/>
    <x v="12"/>
    <s v="Office"/>
    <s v="Stationery"/>
    <n v="75"/>
    <n v="75"/>
    <n v="99.6"/>
  </r>
  <r>
    <s v="ORD100481"/>
    <d v="2023-08-31T00:00:00"/>
    <s v="C0244"/>
    <s v="P013"/>
    <n v="1"/>
    <n v="1493.5"/>
    <n v="0"/>
    <x v="0"/>
    <n v="4"/>
    <n v="1493.5"/>
    <x v="16"/>
    <x v="6"/>
    <x v="1"/>
    <x v="2"/>
    <s v="Electronics"/>
    <s v="Accessories"/>
    <n v="790"/>
    <n v="790"/>
    <n v="703.5"/>
  </r>
  <r>
    <s v="ORD100482"/>
    <d v="2024-01-01T00:00:00"/>
    <s v="C0110"/>
    <s v="P003"/>
    <n v="1"/>
    <n v="414"/>
    <n v="0.2"/>
    <x v="0"/>
    <n v="1"/>
    <n v="331.20000000000005"/>
    <x v="18"/>
    <x v="1"/>
    <x v="0"/>
    <x v="1"/>
    <s v="Electronics"/>
    <s v="Accessories"/>
    <n v="210"/>
    <n v="210"/>
    <n v="121.20000000000005"/>
  </r>
  <r>
    <s v="ORD100483"/>
    <d v="2025-03-15T00:00:00"/>
    <s v="C0186"/>
    <s v="P018"/>
    <n v="3"/>
    <n v="13184"/>
    <n v="0"/>
    <x v="0"/>
    <n v="1"/>
    <n v="39552"/>
    <x v="12"/>
    <x v="0"/>
    <x v="0"/>
    <x v="18"/>
    <s v="Electronics"/>
    <s v="Displays"/>
    <n v="9700"/>
    <n v="29100"/>
    <n v="10452"/>
  </r>
  <r>
    <s v="ORD100484"/>
    <d v="2025-12-19T00:00:00"/>
    <s v="C0351"/>
    <s v="P019"/>
    <n v="2"/>
    <n v="2350"/>
    <n v="0.05"/>
    <x v="0"/>
    <n v="1"/>
    <n v="4465"/>
    <x v="11"/>
    <x v="5"/>
    <x v="1"/>
    <x v="19"/>
    <s v="Electronics"/>
    <s v="POS Equipment"/>
    <n v="1420"/>
    <n v="2840"/>
    <n v="1625"/>
  </r>
  <r>
    <s v="ORD100485"/>
    <d v="2023-09-18T00:00:00"/>
    <s v="C0042"/>
    <s v="P005"/>
    <n v="1"/>
    <n v="6386"/>
    <n v="0.15"/>
    <x v="0"/>
    <n v="6"/>
    <n v="5428.0999999999995"/>
    <x v="4"/>
    <x v="7"/>
    <x v="1"/>
    <x v="15"/>
    <s v="Electronics"/>
    <s v="Displays"/>
    <n v="4300"/>
    <n v="4300"/>
    <n v="1128.0999999999995"/>
  </r>
  <r>
    <s v="ORD100486"/>
    <d v="2024-04-01T00:00:00"/>
    <s v="C0095"/>
    <s v="P016"/>
    <n v="4"/>
    <n v="239.2"/>
    <n v="0.15"/>
    <x v="0"/>
    <n v="7"/>
    <n v="813.28"/>
    <x v="6"/>
    <x v="2"/>
    <x v="1"/>
    <x v="10"/>
    <s v="Office"/>
    <s v="Stationery"/>
    <n v="145"/>
    <n v="580"/>
    <n v="233.27999999999997"/>
  </r>
  <r>
    <s v="ORD100487"/>
    <d v="2023-01-08T00:00:00"/>
    <s v="C0102"/>
    <s v="P005"/>
    <n v="1"/>
    <n v="6386"/>
    <n v="0.05"/>
    <x v="0"/>
    <n v="7"/>
    <n v="6066.7"/>
    <x v="35"/>
    <x v="8"/>
    <x v="0"/>
    <x v="15"/>
    <s v="Electronics"/>
    <s v="Displays"/>
    <n v="4300"/>
    <n v="4300"/>
    <n v="1766.6999999999998"/>
  </r>
  <r>
    <s v="ORD100488"/>
    <d v="2023-02-16T00:00:00"/>
    <s v="C0357"/>
    <s v="P003"/>
    <n v="2"/>
    <n v="486"/>
    <n v="0.03"/>
    <x v="0"/>
    <n v="7"/>
    <n v="942.83999999999992"/>
    <x v="17"/>
    <x v="10"/>
    <x v="2"/>
    <x v="1"/>
    <s v="Electronics"/>
    <s v="Accessories"/>
    <n v="210"/>
    <n v="420"/>
    <n v="522.83999999999992"/>
  </r>
  <r>
    <s v="ORD100489"/>
    <d v="2024-09-03T00:00:00"/>
    <s v="C0102"/>
    <s v="P016"/>
    <n v="1"/>
    <n v="280.8"/>
    <n v="0.05"/>
    <x v="0"/>
    <n v="7"/>
    <n v="266.76"/>
    <x v="27"/>
    <x v="8"/>
    <x v="0"/>
    <x v="10"/>
    <s v="Office"/>
    <s v="Stationery"/>
    <n v="145"/>
    <n v="145"/>
    <n v="121.75999999999999"/>
  </r>
  <r>
    <s v="ORD100490"/>
    <d v="2025-08-06T00:00:00"/>
    <s v="C0381"/>
    <s v="P018"/>
    <n v="4"/>
    <n v="12800"/>
    <n v="0"/>
    <x v="1"/>
    <n v="2"/>
    <n v="51200"/>
    <x v="28"/>
    <x v="6"/>
    <x v="0"/>
    <x v="18"/>
    <s v="Electronics"/>
    <s v="Displays"/>
    <n v="9700"/>
    <n v="38800"/>
    <n v="12400"/>
  </r>
  <r>
    <s v="ORD100491"/>
    <d v="2025-05-18T00:00:00"/>
    <s v="C0163"/>
    <s v="P009"/>
    <n v="1"/>
    <n v="185.4"/>
    <n v="0"/>
    <x v="0"/>
    <n v="4"/>
    <n v="185.4"/>
    <x v="34"/>
    <x v="4"/>
    <x v="2"/>
    <x v="12"/>
    <s v="Office"/>
    <s v="Stationery"/>
    <n v="75"/>
    <n v="75"/>
    <n v="110.4"/>
  </r>
  <r>
    <s v="ORD100492"/>
    <d v="2025-12-25T00:00:00"/>
    <s v="C0065"/>
    <s v="P018"/>
    <n v="2"/>
    <n v="13824"/>
    <n v="0"/>
    <x v="0"/>
    <n v="2"/>
    <n v="27648"/>
    <x v="11"/>
    <x v="3"/>
    <x v="2"/>
    <x v="18"/>
    <s v="Electronics"/>
    <s v="Displays"/>
    <n v="9700"/>
    <n v="19400"/>
    <n v="8248"/>
  </r>
  <r>
    <s v="ORD100493"/>
    <d v="2025-02-15T00:00:00"/>
    <s v="C0280"/>
    <s v="P008"/>
    <n v="3"/>
    <n v="9936"/>
    <n v="0.03"/>
    <x v="0"/>
    <n v="2"/>
    <n v="28913.759999999998"/>
    <x v="8"/>
    <x v="4"/>
    <x v="0"/>
    <x v="6"/>
    <s v="Office"/>
    <s v="Furniture"/>
    <n v="6500"/>
    <n v="19500"/>
    <n v="9413.7599999999984"/>
  </r>
  <r>
    <s v="ORD100494"/>
    <d v="2024-04-15T00:00:00"/>
    <s v="C0296"/>
    <s v="P020"/>
    <n v="10"/>
    <n v="4100"/>
    <n v="0.1"/>
    <x v="0"/>
    <n v="3"/>
    <n v="36900"/>
    <x v="6"/>
    <x v="5"/>
    <x v="0"/>
    <x v="11"/>
    <s v="Electronics"/>
    <s v="Power"/>
    <n v="2950"/>
    <n v="29500"/>
    <n v="7400"/>
  </r>
  <r>
    <s v="ORD100495"/>
    <d v="2024-05-21T00:00:00"/>
    <s v="C0064"/>
    <s v="P009"/>
    <n v="3"/>
    <n v="185.4"/>
    <n v="0.03"/>
    <x v="0"/>
    <n v="7"/>
    <n v="539.51400000000001"/>
    <x v="15"/>
    <x v="1"/>
    <x v="0"/>
    <x v="12"/>
    <s v="Office"/>
    <s v="Stationery"/>
    <n v="75"/>
    <n v="225"/>
    <n v="314.51400000000001"/>
  </r>
  <r>
    <s v="ORD100496"/>
    <d v="2025-08-01T00:00:00"/>
    <s v="C0268"/>
    <s v="P009"/>
    <n v="20"/>
    <n v="180"/>
    <n v="0"/>
    <x v="0"/>
    <n v="4"/>
    <n v="3600"/>
    <x v="28"/>
    <x v="3"/>
    <x v="0"/>
    <x v="12"/>
    <s v="Office"/>
    <s v="Stationery"/>
    <n v="75"/>
    <n v="1500"/>
    <n v="2100"/>
  </r>
  <r>
    <s v="ORD100497"/>
    <d v="2024-12-09T00:00:00"/>
    <s v="C0284"/>
    <s v="P007"/>
    <n v="2"/>
    <n v="5184"/>
    <n v="0.05"/>
    <x v="0"/>
    <n v="6"/>
    <n v="9849.6"/>
    <x v="26"/>
    <x v="5"/>
    <x v="0"/>
    <x v="16"/>
    <s v="Office"/>
    <s v="Furniture"/>
    <n v="3150"/>
    <n v="6300"/>
    <n v="3549.6000000000004"/>
  </r>
  <r>
    <s v="ORD100498"/>
    <d v="2023-11-14T00:00:00"/>
    <s v="C0224"/>
    <s v="P013"/>
    <n v="2"/>
    <n v="1566"/>
    <n v="0.15"/>
    <x v="1"/>
    <n v="1"/>
    <n v="2662.2"/>
    <x v="0"/>
    <x v="10"/>
    <x v="0"/>
    <x v="2"/>
    <s v="Electronics"/>
    <s v="Accessories"/>
    <n v="790"/>
    <n v="1580"/>
    <n v="1082.1999999999998"/>
  </r>
  <r>
    <s v="ORD100499"/>
    <d v="2024-07-18T00:00:00"/>
    <s v="C0054"/>
    <s v="P020"/>
    <n v="1"/>
    <n v="3772"/>
    <n v="0.05"/>
    <x v="0"/>
    <n v="4"/>
    <n v="3583.3999999999996"/>
    <x v="14"/>
    <x v="0"/>
    <x v="0"/>
    <x v="11"/>
    <s v="Electronics"/>
    <s v="Power"/>
    <n v="2950"/>
    <n v="2950"/>
    <n v="633.39999999999964"/>
  </r>
  <r>
    <s v="ORD100500"/>
    <d v="2024-01-22T00:00:00"/>
    <s v="C0320"/>
    <s v="P014"/>
    <n v="5"/>
    <n v="1932"/>
    <n v="0.05"/>
    <x v="0"/>
    <n v="7"/>
    <n v="9177"/>
    <x v="18"/>
    <x v="1"/>
    <x v="0"/>
    <x v="17"/>
    <s v="Electronics"/>
    <s v="Accessories"/>
    <n v="1180"/>
    <n v="5900"/>
    <n v="3277"/>
  </r>
  <r>
    <s v="ORD100501"/>
    <d v="2023-08-20T00:00:00"/>
    <s v="C0149"/>
    <s v="P001"/>
    <n v="4"/>
    <n v="27645"/>
    <n v="0"/>
    <x v="0"/>
    <n v="4"/>
    <n v="110580"/>
    <x v="16"/>
    <x v="6"/>
    <x v="2"/>
    <x v="0"/>
    <s v="Electronics"/>
    <s v="Computers"/>
    <n v="22100"/>
    <n v="88400"/>
    <n v="22180"/>
  </r>
  <r>
    <s v="ORD100502"/>
    <d v="2023-03-07T00:00:00"/>
    <s v="C0241"/>
    <s v="P002"/>
    <n v="10"/>
    <n v="19500"/>
    <n v="0.2"/>
    <x v="1"/>
    <n v="4"/>
    <n v="156000"/>
    <x v="1"/>
    <x v="7"/>
    <x v="2"/>
    <x v="8"/>
    <s v="Electronics"/>
    <s v="Computers"/>
    <n v="15100"/>
    <n v="151000"/>
    <n v="5000"/>
  </r>
  <r>
    <s v="ORD100503"/>
    <d v="2025-05-08T00:00:00"/>
    <s v="C0331"/>
    <s v="P017"/>
    <n v="3"/>
    <n v="4017"/>
    <n v="0"/>
    <x v="0"/>
    <n v="2"/>
    <n v="12051"/>
    <x v="34"/>
    <x v="10"/>
    <x v="0"/>
    <x v="7"/>
    <s v="Office"/>
    <s v="Furniture"/>
    <n v="2650"/>
    <n v="7950"/>
    <n v="4101"/>
  </r>
  <r>
    <s v="ORD100504"/>
    <d v="2023-02-02T00:00:00"/>
    <s v="C0138"/>
    <s v="P009"/>
    <n v="4"/>
    <n v="180"/>
    <n v="0.03"/>
    <x v="1"/>
    <n v="4"/>
    <n v="698.4"/>
    <x v="17"/>
    <x v="0"/>
    <x v="1"/>
    <x v="12"/>
    <s v="Office"/>
    <s v="Stationery"/>
    <n v="75"/>
    <n v="300"/>
    <n v="398.4"/>
  </r>
  <r>
    <s v="ORD100505"/>
    <d v="2024-05-07T00:00:00"/>
    <s v="C0003"/>
    <s v="P012"/>
    <n v="5"/>
    <n v="3708"/>
    <n v="0"/>
    <x v="0"/>
    <n v="7"/>
    <n v="18540"/>
    <x v="15"/>
    <x v="4"/>
    <x v="0"/>
    <x v="9"/>
    <s v="Electronics"/>
    <s v="Storage"/>
    <n v="2450"/>
    <n v="12250"/>
    <n v="6290"/>
  </r>
  <r>
    <s v="ORD100506"/>
    <d v="2024-02-27T00:00:00"/>
    <s v="C0266"/>
    <s v="P007"/>
    <n v="4"/>
    <n v="5184"/>
    <n v="0.03"/>
    <x v="0"/>
    <n v="5"/>
    <n v="20113.919999999998"/>
    <x v="24"/>
    <x v="1"/>
    <x v="2"/>
    <x v="16"/>
    <s v="Office"/>
    <s v="Furniture"/>
    <n v="3150"/>
    <n v="12600"/>
    <n v="7513.9199999999983"/>
  </r>
  <r>
    <s v="ORD100507"/>
    <d v="2023-05-18T00:00:00"/>
    <s v="C0124"/>
    <s v="P020"/>
    <n v="2"/>
    <n v="4223"/>
    <n v="0"/>
    <x v="0"/>
    <n v="7"/>
    <n v="8446"/>
    <x v="5"/>
    <x v="0"/>
    <x v="1"/>
    <x v="11"/>
    <s v="Electronics"/>
    <s v="Power"/>
    <n v="2950"/>
    <n v="5900"/>
    <n v="2546"/>
  </r>
  <r>
    <s v="ORD100508"/>
    <d v="2023-07-26T00:00:00"/>
    <s v="C0296"/>
    <s v="P001"/>
    <n v="2"/>
    <n v="29355"/>
    <n v="0.2"/>
    <x v="0"/>
    <n v="3"/>
    <n v="46968"/>
    <x v="32"/>
    <x v="5"/>
    <x v="0"/>
    <x v="0"/>
    <s v="Electronics"/>
    <s v="Computers"/>
    <n v="22100"/>
    <n v="44200"/>
    <n v="2768"/>
  </r>
  <r>
    <s v="ORD100509"/>
    <d v="2023-03-10T00:00:00"/>
    <s v="C0224"/>
    <s v="P009"/>
    <n v="1"/>
    <n v="174.6"/>
    <n v="0.05"/>
    <x v="0"/>
    <n v="7"/>
    <n v="165.86999999999998"/>
    <x v="1"/>
    <x v="10"/>
    <x v="0"/>
    <x v="12"/>
    <s v="Office"/>
    <s v="Stationery"/>
    <n v="75"/>
    <n v="75"/>
    <n v="90.869999999999976"/>
  </r>
  <r>
    <s v="ORD100510"/>
    <d v="2025-07-03T00:00:00"/>
    <s v="C0391"/>
    <s v="P007"/>
    <n v="2"/>
    <n v="4800"/>
    <n v="0.1"/>
    <x v="0"/>
    <n v="3"/>
    <n v="8640"/>
    <x v="9"/>
    <x v="3"/>
    <x v="0"/>
    <x v="16"/>
    <s v="Office"/>
    <s v="Furniture"/>
    <n v="3150"/>
    <n v="6300"/>
    <n v="2340"/>
  </r>
  <r>
    <s v="ORD100511"/>
    <d v="2023-04-10T00:00:00"/>
    <s v="C0048"/>
    <s v="P003"/>
    <n v="1"/>
    <n v="414"/>
    <n v="0.05"/>
    <x v="0"/>
    <n v="1"/>
    <n v="393.29999999999995"/>
    <x v="31"/>
    <x v="1"/>
    <x v="1"/>
    <x v="1"/>
    <s v="Electronics"/>
    <s v="Accessories"/>
    <n v="210"/>
    <n v="210"/>
    <n v="183.29999999999995"/>
  </r>
  <r>
    <s v="ORD100512"/>
    <d v="2024-05-16T00:00:00"/>
    <s v="C0279"/>
    <s v="P011"/>
    <n v="5"/>
    <n v="901.6"/>
    <n v="0.05"/>
    <x v="0"/>
    <n v="6"/>
    <n v="4282.5999999999995"/>
    <x v="15"/>
    <x v="9"/>
    <x v="1"/>
    <x v="5"/>
    <s v="Office"/>
    <s v="Supplies"/>
    <n v="510"/>
    <n v="2550"/>
    <n v="1732.5999999999995"/>
  </r>
  <r>
    <s v="ORD100513"/>
    <d v="2023-04-01T00:00:00"/>
    <s v="C0233"/>
    <s v="P003"/>
    <n v="2"/>
    <n v="450"/>
    <n v="0"/>
    <x v="0"/>
    <n v="2"/>
    <n v="900"/>
    <x v="31"/>
    <x v="0"/>
    <x v="0"/>
    <x v="1"/>
    <s v="Electronics"/>
    <s v="Accessories"/>
    <n v="210"/>
    <n v="420"/>
    <n v="480"/>
  </r>
  <r>
    <s v="ORD100514"/>
    <d v="2025-04-03T00:00:00"/>
    <s v="C0275"/>
    <s v="P005"/>
    <n v="4"/>
    <n v="6386"/>
    <n v="0.1"/>
    <x v="0"/>
    <n v="3"/>
    <n v="22989.600000000002"/>
    <x v="30"/>
    <x v="11"/>
    <x v="0"/>
    <x v="15"/>
    <s v="Electronics"/>
    <s v="Displays"/>
    <n v="4300"/>
    <n v="17200"/>
    <n v="5789.6000000000022"/>
  </r>
  <r>
    <s v="ORD100515"/>
    <d v="2025-06-17T00:00:00"/>
    <s v="C0074"/>
    <s v="P002"/>
    <n v="2"/>
    <n v="21060"/>
    <n v="0.15"/>
    <x v="0"/>
    <n v="5"/>
    <n v="35802"/>
    <x v="3"/>
    <x v="7"/>
    <x v="0"/>
    <x v="8"/>
    <s v="Electronics"/>
    <s v="Computers"/>
    <n v="15100"/>
    <n v="30200"/>
    <n v="5602"/>
  </r>
  <r>
    <s v="ORD100516"/>
    <d v="2024-04-24T00:00:00"/>
    <s v="C0073"/>
    <s v="P003"/>
    <n v="1"/>
    <n v="436.5"/>
    <n v="0"/>
    <x v="0"/>
    <n v="3"/>
    <n v="436.5"/>
    <x v="6"/>
    <x v="1"/>
    <x v="1"/>
    <x v="1"/>
    <s v="Electronics"/>
    <s v="Accessories"/>
    <n v="210"/>
    <n v="210"/>
    <n v="226.5"/>
  </r>
  <r>
    <s v="ORD100517"/>
    <d v="2024-03-20T00:00:00"/>
    <s v="C0107"/>
    <s v="P017"/>
    <n v="1"/>
    <n v="4017"/>
    <n v="0.1"/>
    <x v="0"/>
    <n v="4"/>
    <n v="3615.3"/>
    <x v="22"/>
    <x v="5"/>
    <x v="1"/>
    <x v="7"/>
    <s v="Office"/>
    <s v="Furniture"/>
    <n v="2650"/>
    <n v="2650"/>
    <n v="965.30000000000018"/>
  </r>
  <r>
    <s v="ORD100518"/>
    <d v="2023-04-26T00:00:00"/>
    <s v="C0040"/>
    <s v="P019"/>
    <n v="1"/>
    <n v="2420.5"/>
    <n v="0.03"/>
    <x v="0"/>
    <n v="4"/>
    <n v="2347.8849999999998"/>
    <x v="31"/>
    <x v="6"/>
    <x v="1"/>
    <x v="19"/>
    <s v="Electronics"/>
    <s v="POS Equipment"/>
    <n v="1420"/>
    <n v="1420"/>
    <n v="927.88499999999976"/>
  </r>
  <r>
    <s v="ORD100519"/>
    <d v="2023-10-14T00:00:00"/>
    <s v="C0093"/>
    <s v="P016"/>
    <n v="1"/>
    <n v="252.2"/>
    <n v="0.1"/>
    <x v="0"/>
    <n v="7"/>
    <n v="226.98"/>
    <x v="2"/>
    <x v="1"/>
    <x v="2"/>
    <x v="10"/>
    <s v="Office"/>
    <s v="Stationery"/>
    <n v="145"/>
    <n v="145"/>
    <n v="81.97999999999999"/>
  </r>
  <r>
    <s v="ORD100520"/>
    <d v="2025-10-28T00:00:00"/>
    <s v="C0176"/>
    <s v="P001"/>
    <n v="50"/>
    <n v="29355"/>
    <n v="0.2"/>
    <x v="0"/>
    <n v="1"/>
    <n v="1174200"/>
    <x v="19"/>
    <x v="7"/>
    <x v="2"/>
    <x v="0"/>
    <s v="Electronics"/>
    <s v="Computers"/>
    <n v="22100"/>
    <n v="1105000"/>
    <n v="69200"/>
  </r>
  <r>
    <s v="ORD100521"/>
    <d v="2024-08-15T00:00:00"/>
    <s v="C0380"/>
    <s v="P003"/>
    <n v="1"/>
    <n v="414"/>
    <n v="0"/>
    <x v="0"/>
    <n v="1"/>
    <n v="414"/>
    <x v="23"/>
    <x v="5"/>
    <x v="1"/>
    <x v="1"/>
    <s v="Electronics"/>
    <s v="Accessories"/>
    <n v="210"/>
    <n v="210"/>
    <n v="204"/>
  </r>
  <r>
    <s v="ORD100522"/>
    <d v="2024-04-24T00:00:00"/>
    <s v="C0390"/>
    <s v="P009"/>
    <n v="1"/>
    <n v="180"/>
    <n v="0"/>
    <x v="0"/>
    <n v="3"/>
    <n v="180"/>
    <x v="6"/>
    <x v="11"/>
    <x v="2"/>
    <x v="12"/>
    <s v="Office"/>
    <s v="Stationery"/>
    <n v="75"/>
    <n v="75"/>
    <n v="105"/>
  </r>
  <r>
    <s v="ORD100523"/>
    <d v="2024-10-15T00:00:00"/>
    <s v="C0043"/>
    <s v="P003"/>
    <n v="3"/>
    <n v="436.5"/>
    <n v="0"/>
    <x v="0"/>
    <n v="1"/>
    <n v="1309.5"/>
    <x v="13"/>
    <x v="1"/>
    <x v="1"/>
    <x v="1"/>
    <s v="Electronics"/>
    <s v="Accessories"/>
    <n v="210"/>
    <n v="630"/>
    <n v="679.5"/>
  </r>
  <r>
    <s v="ORD100524"/>
    <d v="2024-10-18T00:00:00"/>
    <s v="C0283"/>
    <s v="P006"/>
    <n v="2"/>
    <n v="1287.5"/>
    <n v="0.1"/>
    <x v="0"/>
    <n v="5"/>
    <n v="2317.5"/>
    <x v="13"/>
    <x v="7"/>
    <x v="0"/>
    <x v="4"/>
    <s v="Electronics"/>
    <s v="Accessories"/>
    <n v="620"/>
    <n v="1240"/>
    <n v="1077.5"/>
  </r>
  <r>
    <s v="ORD100525"/>
    <d v="2024-04-30T00:00:00"/>
    <s v="C0099"/>
    <s v="P019"/>
    <n v="1"/>
    <n v="2279.5"/>
    <n v="0.1"/>
    <x v="1"/>
    <n v="3"/>
    <n v="2051.5500000000002"/>
    <x v="6"/>
    <x v="1"/>
    <x v="2"/>
    <x v="19"/>
    <s v="Electronics"/>
    <s v="POS Equipment"/>
    <n v="1420"/>
    <n v="1420"/>
    <n v="631.55000000000018"/>
  </r>
  <r>
    <s v="ORD100526"/>
    <d v="2024-09-10T00:00:00"/>
    <s v="C0053"/>
    <s v="P019"/>
    <n v="2"/>
    <n v="2538"/>
    <n v="0.03"/>
    <x v="0"/>
    <n v="6"/>
    <n v="4923.72"/>
    <x v="27"/>
    <x v="5"/>
    <x v="0"/>
    <x v="19"/>
    <s v="Electronics"/>
    <s v="POS Equipment"/>
    <n v="1420"/>
    <n v="2840"/>
    <n v="2083.7200000000003"/>
  </r>
  <r>
    <s v="ORD100527"/>
    <d v="2023-10-21T00:00:00"/>
    <s v="C0229"/>
    <s v="P009"/>
    <n v="2"/>
    <n v="180"/>
    <n v="0.1"/>
    <x v="0"/>
    <n v="5"/>
    <n v="324"/>
    <x v="2"/>
    <x v="8"/>
    <x v="1"/>
    <x v="12"/>
    <s v="Office"/>
    <s v="Stationery"/>
    <n v="75"/>
    <n v="150"/>
    <n v="174"/>
  </r>
  <r>
    <s v="ORD100528"/>
    <d v="2025-12-03T00:00:00"/>
    <s v="C0103"/>
    <s v="P007"/>
    <n v="2"/>
    <n v="4800"/>
    <n v="0.15"/>
    <x v="0"/>
    <n v="4"/>
    <n v="8160"/>
    <x v="11"/>
    <x v="7"/>
    <x v="0"/>
    <x v="16"/>
    <s v="Office"/>
    <s v="Furniture"/>
    <n v="3150"/>
    <n v="6300"/>
    <n v="1860"/>
  </r>
  <r>
    <s v="ORD100529"/>
    <d v="2024-03-28T00:00:00"/>
    <s v="C0018"/>
    <s v="P003"/>
    <n v="10"/>
    <n v="450"/>
    <n v="0.05"/>
    <x v="0"/>
    <n v="7"/>
    <n v="4275"/>
    <x v="22"/>
    <x v="3"/>
    <x v="1"/>
    <x v="1"/>
    <s v="Electronics"/>
    <s v="Accessories"/>
    <n v="210"/>
    <n v="2100"/>
    <n v="2175"/>
  </r>
  <r>
    <s v="ORD100530"/>
    <d v="2025-04-26T00:00:00"/>
    <s v="C0272"/>
    <s v="P016"/>
    <n v="1"/>
    <n v="239.2"/>
    <n v="0"/>
    <x v="0"/>
    <n v="4"/>
    <n v="239.2"/>
    <x v="30"/>
    <x v="8"/>
    <x v="2"/>
    <x v="10"/>
    <s v="Office"/>
    <s v="Stationery"/>
    <n v="145"/>
    <n v="145"/>
    <n v="94.199999999999989"/>
  </r>
  <r>
    <s v="ORD100531"/>
    <d v="2024-09-07T00:00:00"/>
    <s v="C0184"/>
    <s v="P015"/>
    <n v="1"/>
    <n v="1697.5"/>
    <n v="0.1"/>
    <x v="0"/>
    <n v="7"/>
    <n v="1527.75"/>
    <x v="27"/>
    <x v="11"/>
    <x v="0"/>
    <x v="14"/>
    <s v="Electronics"/>
    <s v="Networking"/>
    <n v="1050"/>
    <n v="1050"/>
    <n v="477.75"/>
  </r>
  <r>
    <s v="ORD100532"/>
    <d v="2024-07-17T00:00:00"/>
    <s v="C0005"/>
    <s v="P005"/>
    <n v="1"/>
    <n v="5704"/>
    <n v="0.1"/>
    <x v="0"/>
    <n v="5"/>
    <n v="5133.6000000000004"/>
    <x v="14"/>
    <x v="6"/>
    <x v="1"/>
    <x v="15"/>
    <s v="Electronics"/>
    <s v="Displays"/>
    <n v="4300"/>
    <n v="4300"/>
    <n v="833.60000000000036"/>
  </r>
  <r>
    <s v="ORD100533"/>
    <d v="2023-05-05T00:00:00"/>
    <s v="C0120"/>
    <s v="P015"/>
    <n v="2"/>
    <n v="1802.5"/>
    <n v="0"/>
    <x v="0"/>
    <n v="2"/>
    <n v="3605"/>
    <x v="5"/>
    <x v="10"/>
    <x v="0"/>
    <x v="14"/>
    <s v="Electronics"/>
    <s v="Networking"/>
    <n v="1050"/>
    <n v="2100"/>
    <n v="1505"/>
  </r>
  <r>
    <s v="ORD100534"/>
    <d v="2023-12-25T00:00:00"/>
    <s v="C0143"/>
    <s v="P002"/>
    <n v="3"/>
    <n v="17940"/>
    <n v="0.05"/>
    <x v="0"/>
    <n v="6"/>
    <n v="51129"/>
    <x v="25"/>
    <x v="4"/>
    <x v="0"/>
    <x v="8"/>
    <s v="Electronics"/>
    <s v="Computers"/>
    <n v="15100"/>
    <n v="45300"/>
    <n v="5829"/>
  </r>
  <r>
    <s v="ORD100535"/>
    <d v="2025-05-24T00:00:00"/>
    <s v="C0163"/>
    <s v="P014"/>
    <n v="4"/>
    <n v="2037"/>
    <n v="0"/>
    <x v="0"/>
    <n v="4"/>
    <n v="8148"/>
    <x v="34"/>
    <x v="4"/>
    <x v="2"/>
    <x v="17"/>
    <s v="Electronics"/>
    <s v="Accessories"/>
    <n v="1180"/>
    <n v="4720"/>
    <n v="3428"/>
  </r>
  <r>
    <s v="ORD100536"/>
    <d v="2025-10-12T00:00:00"/>
    <s v="C0141"/>
    <s v="P001"/>
    <n v="2"/>
    <n v="26220"/>
    <n v="0.05"/>
    <x v="0"/>
    <n v="5"/>
    <n v="49818"/>
    <x v="19"/>
    <x v="7"/>
    <x v="2"/>
    <x v="0"/>
    <s v="Electronics"/>
    <s v="Computers"/>
    <n v="22100"/>
    <n v="44200"/>
    <n v="5618"/>
  </r>
  <r>
    <s v="ORD100537"/>
    <d v="2023-04-07T00:00:00"/>
    <s v="C0296"/>
    <s v="P007"/>
    <n v="1"/>
    <n v="4416"/>
    <n v="0.1"/>
    <x v="0"/>
    <n v="1"/>
    <n v="3974.4"/>
    <x v="31"/>
    <x v="5"/>
    <x v="0"/>
    <x v="16"/>
    <s v="Office"/>
    <s v="Furniture"/>
    <n v="3150"/>
    <n v="3150"/>
    <n v="824.40000000000009"/>
  </r>
  <r>
    <s v="ORD100538"/>
    <d v="2024-12-06T00:00:00"/>
    <s v="C0146"/>
    <s v="P017"/>
    <n v="1"/>
    <n v="4017"/>
    <n v="0"/>
    <x v="0"/>
    <n v="5"/>
    <n v="4017"/>
    <x v="26"/>
    <x v="7"/>
    <x v="1"/>
    <x v="7"/>
    <s v="Office"/>
    <s v="Furniture"/>
    <n v="2650"/>
    <n v="2650"/>
    <n v="1367"/>
  </r>
  <r>
    <s v="ORD100539"/>
    <d v="2025-02-19T00:00:00"/>
    <s v="C0331"/>
    <s v="P001"/>
    <n v="1"/>
    <n v="29355"/>
    <n v="0"/>
    <x v="0"/>
    <n v="6"/>
    <n v="29355"/>
    <x v="8"/>
    <x v="10"/>
    <x v="0"/>
    <x v="0"/>
    <s v="Electronics"/>
    <s v="Computers"/>
    <n v="22100"/>
    <n v="22100"/>
    <n v="7255"/>
  </r>
  <r>
    <s v="ORD100540"/>
    <d v="2025-12-10T00:00:00"/>
    <s v="C0163"/>
    <s v="P005"/>
    <n v="3"/>
    <n v="6386"/>
    <n v="0"/>
    <x v="0"/>
    <n v="4"/>
    <n v="19158"/>
    <x v="11"/>
    <x v="4"/>
    <x v="2"/>
    <x v="15"/>
    <s v="Electronics"/>
    <s v="Displays"/>
    <n v="4300"/>
    <n v="12900"/>
    <n v="6258"/>
  </r>
  <r>
    <s v="ORD100541"/>
    <d v="2024-10-14T00:00:00"/>
    <s v="C0202"/>
    <s v="P011"/>
    <n v="1"/>
    <n v="1009.4"/>
    <n v="0.05"/>
    <x v="0"/>
    <n v="1"/>
    <n v="958.93"/>
    <x v="13"/>
    <x v="4"/>
    <x v="0"/>
    <x v="5"/>
    <s v="Office"/>
    <s v="Supplies"/>
    <n v="510"/>
    <n v="510"/>
    <n v="448.92999999999995"/>
  </r>
  <r>
    <s v="ORD100542"/>
    <d v="2025-05-02T00:00:00"/>
    <s v="C0317"/>
    <s v="P016"/>
    <n v="1"/>
    <n v="252.2"/>
    <n v="0"/>
    <x v="0"/>
    <n v="1"/>
    <n v="252.2"/>
    <x v="34"/>
    <x v="4"/>
    <x v="1"/>
    <x v="10"/>
    <s v="Office"/>
    <s v="Stationery"/>
    <n v="145"/>
    <n v="145"/>
    <n v="107.19999999999999"/>
  </r>
  <r>
    <s v="ORD100543"/>
    <d v="2025-04-16T00:00:00"/>
    <s v="C0353"/>
    <s v="P020"/>
    <n v="3"/>
    <n v="3977"/>
    <n v="0"/>
    <x v="0"/>
    <n v="7"/>
    <n v="11931"/>
    <x v="30"/>
    <x v="4"/>
    <x v="0"/>
    <x v="11"/>
    <s v="Electronics"/>
    <s v="Power"/>
    <n v="2950"/>
    <n v="8850"/>
    <n v="3081"/>
  </r>
  <r>
    <s v="ORD100544"/>
    <d v="2023-11-02T00:00:00"/>
    <s v="C0276"/>
    <s v="P007"/>
    <n v="20"/>
    <n v="4416"/>
    <n v="0"/>
    <x v="0"/>
    <n v="1"/>
    <n v="88320"/>
    <x v="0"/>
    <x v="4"/>
    <x v="0"/>
    <x v="16"/>
    <s v="Office"/>
    <s v="Furniture"/>
    <n v="3150"/>
    <n v="63000"/>
    <n v="25320"/>
  </r>
  <r>
    <s v="ORD100545"/>
    <d v="2024-09-06T00:00:00"/>
    <s v="C0156"/>
    <s v="P001"/>
    <n v="1"/>
    <n v="28500"/>
    <n v="0.1"/>
    <x v="0"/>
    <n v="4"/>
    <n v="25650"/>
    <x v="27"/>
    <x v="3"/>
    <x v="1"/>
    <x v="0"/>
    <s v="Electronics"/>
    <s v="Computers"/>
    <n v="22100"/>
    <n v="22100"/>
    <n v="3550"/>
  </r>
  <r>
    <s v="ORD100546"/>
    <d v="2025-02-09T00:00:00"/>
    <s v="C0088"/>
    <s v="P005"/>
    <n v="5"/>
    <n v="6696"/>
    <n v="0.05"/>
    <x v="0"/>
    <n v="7"/>
    <n v="31806"/>
    <x v="8"/>
    <x v="11"/>
    <x v="2"/>
    <x v="15"/>
    <s v="Electronics"/>
    <s v="Displays"/>
    <n v="4300"/>
    <n v="21500"/>
    <n v="10306"/>
  </r>
  <r>
    <s v="ORD100547"/>
    <d v="2024-01-12T00:00:00"/>
    <s v="C0300"/>
    <s v="P003"/>
    <n v="4"/>
    <n v="463.5"/>
    <n v="0.05"/>
    <x v="0"/>
    <n v="5"/>
    <n v="1761.3"/>
    <x v="18"/>
    <x v="11"/>
    <x v="0"/>
    <x v="1"/>
    <s v="Electronics"/>
    <s v="Accessories"/>
    <n v="210"/>
    <n v="840"/>
    <n v="921.3"/>
  </r>
  <r>
    <s v="ORD100548"/>
    <d v="2025-08-27T00:00:00"/>
    <s v="C0296"/>
    <s v="P009"/>
    <n v="2"/>
    <n v="185.4"/>
    <n v="0.2"/>
    <x v="0"/>
    <n v="6"/>
    <n v="296.64000000000004"/>
    <x v="28"/>
    <x v="5"/>
    <x v="0"/>
    <x v="12"/>
    <s v="Office"/>
    <s v="Stationery"/>
    <n v="75"/>
    <n v="150"/>
    <n v="146.64000000000004"/>
  </r>
  <r>
    <s v="ORD100549"/>
    <d v="2024-05-08T00:00:00"/>
    <s v="C0048"/>
    <s v="P009"/>
    <n v="1"/>
    <n v="180"/>
    <n v="0.1"/>
    <x v="0"/>
    <n v="7"/>
    <n v="162"/>
    <x v="15"/>
    <x v="1"/>
    <x v="1"/>
    <x v="12"/>
    <s v="Office"/>
    <s v="Stationery"/>
    <n v="75"/>
    <n v="75"/>
    <n v="87"/>
  </r>
  <r>
    <s v="ORD100550"/>
    <d v="2024-04-06T00:00:00"/>
    <s v="C0338"/>
    <s v="P016"/>
    <n v="2"/>
    <n v="252.2"/>
    <n v="0.1"/>
    <x v="0"/>
    <n v="4"/>
    <n v="453.96"/>
    <x v="6"/>
    <x v="5"/>
    <x v="0"/>
    <x v="10"/>
    <s v="Office"/>
    <s v="Stationery"/>
    <n v="145"/>
    <n v="290"/>
    <n v="163.95999999999998"/>
  </r>
  <r>
    <s v="ORD100551"/>
    <d v="2024-09-07T00:00:00"/>
    <s v="C0007"/>
    <s v="P001"/>
    <n v="3"/>
    <n v="29355"/>
    <n v="0.1"/>
    <x v="0"/>
    <n v="1"/>
    <n v="79258.5"/>
    <x v="27"/>
    <x v="4"/>
    <x v="0"/>
    <x v="0"/>
    <s v="Electronics"/>
    <s v="Computers"/>
    <n v="22100"/>
    <n v="66300"/>
    <n v="12958.5"/>
  </r>
  <r>
    <s v="ORD100552"/>
    <d v="2023-10-23T00:00:00"/>
    <s v="C0303"/>
    <s v="P006"/>
    <n v="3"/>
    <n v="1350"/>
    <n v="0.15"/>
    <x v="0"/>
    <n v="3"/>
    <n v="3442.5"/>
    <x v="2"/>
    <x v="3"/>
    <x v="0"/>
    <x v="4"/>
    <s v="Electronics"/>
    <s v="Accessories"/>
    <n v="620"/>
    <n v="1860"/>
    <n v="1582.5"/>
  </r>
  <r>
    <s v="ORD100553"/>
    <d v="2025-08-06T00:00:00"/>
    <s v="C0336"/>
    <s v="P013"/>
    <n v="1"/>
    <n v="1566"/>
    <n v="0"/>
    <x v="0"/>
    <n v="3"/>
    <n v="1566"/>
    <x v="28"/>
    <x v="11"/>
    <x v="0"/>
    <x v="2"/>
    <s v="Electronics"/>
    <s v="Accessories"/>
    <n v="790"/>
    <n v="790"/>
    <n v="776"/>
  </r>
  <r>
    <s v="ORD100554"/>
    <d v="2023-04-29T00:00:00"/>
    <s v="C0232"/>
    <s v="P007"/>
    <n v="4"/>
    <n v="5184"/>
    <n v="0"/>
    <x v="0"/>
    <n v="1"/>
    <n v="20736"/>
    <x v="31"/>
    <x v="8"/>
    <x v="0"/>
    <x v="16"/>
    <s v="Office"/>
    <s v="Furniture"/>
    <n v="3150"/>
    <n v="12600"/>
    <n v="8136"/>
  </r>
  <r>
    <s v="ORD100555"/>
    <d v="2025-04-25T00:00:00"/>
    <s v="C0085"/>
    <s v="P005"/>
    <n v="3"/>
    <n v="6696"/>
    <n v="0.1"/>
    <x v="0"/>
    <n v="1"/>
    <n v="18079.2"/>
    <x v="30"/>
    <x v="8"/>
    <x v="2"/>
    <x v="15"/>
    <s v="Electronics"/>
    <s v="Displays"/>
    <n v="4300"/>
    <n v="12900"/>
    <n v="5179.2000000000007"/>
  </r>
  <r>
    <s v="ORD100556"/>
    <d v="2025-05-03T00:00:00"/>
    <s v="C0124"/>
    <s v="P014"/>
    <n v="1"/>
    <n v="2163"/>
    <n v="0"/>
    <x v="0"/>
    <n v="6"/>
    <n v="2163"/>
    <x v="34"/>
    <x v="0"/>
    <x v="1"/>
    <x v="17"/>
    <s v="Electronics"/>
    <s v="Accessories"/>
    <n v="1180"/>
    <n v="1180"/>
    <n v="983"/>
  </r>
  <r>
    <s v="ORD100557"/>
    <d v="2025-12-21T00:00:00"/>
    <s v="C0181"/>
    <s v="P009"/>
    <n v="1"/>
    <n v="194.4"/>
    <n v="0"/>
    <x v="0"/>
    <n v="2"/>
    <n v="194.4"/>
    <x v="11"/>
    <x v="0"/>
    <x v="1"/>
    <x v="12"/>
    <s v="Office"/>
    <s v="Stationery"/>
    <n v="75"/>
    <n v="75"/>
    <n v="119.4"/>
  </r>
  <r>
    <s v="ORD100558"/>
    <d v="2023-10-02T00:00:00"/>
    <s v="C0221"/>
    <s v="P007"/>
    <n v="2"/>
    <n v="4416"/>
    <n v="0.05"/>
    <x v="0"/>
    <n v="1"/>
    <n v="8390.4"/>
    <x v="2"/>
    <x v="5"/>
    <x v="2"/>
    <x v="16"/>
    <s v="Office"/>
    <s v="Furniture"/>
    <n v="3150"/>
    <n v="6300"/>
    <n v="2090.3999999999996"/>
  </r>
  <r>
    <s v="ORD100559"/>
    <d v="2025-03-06T00:00:00"/>
    <s v="C0375"/>
    <s v="P012"/>
    <n v="5"/>
    <n v="3492"/>
    <n v="0"/>
    <x v="0"/>
    <n v="5"/>
    <n v="17460"/>
    <x v="12"/>
    <x v="1"/>
    <x v="1"/>
    <x v="9"/>
    <s v="Electronics"/>
    <s v="Storage"/>
    <n v="2450"/>
    <n v="12250"/>
    <n v="5210"/>
  </r>
  <r>
    <s v="ORD100560"/>
    <d v="2024-05-12T00:00:00"/>
    <s v="C0312"/>
    <s v="P005"/>
    <n v="2"/>
    <n v="6386"/>
    <n v="0"/>
    <x v="0"/>
    <n v="2"/>
    <n v="12772"/>
    <x v="15"/>
    <x v="11"/>
    <x v="0"/>
    <x v="15"/>
    <s v="Electronics"/>
    <s v="Displays"/>
    <n v="4300"/>
    <n v="8600"/>
    <n v="4172"/>
  </r>
  <r>
    <s v="ORD100561"/>
    <d v="2024-06-06T00:00:00"/>
    <s v="C0113"/>
    <s v="P019"/>
    <n v="1"/>
    <n v="2162"/>
    <n v="0.05"/>
    <x v="0"/>
    <n v="5"/>
    <n v="2053.9"/>
    <x v="21"/>
    <x v="4"/>
    <x v="0"/>
    <x v="19"/>
    <s v="Electronics"/>
    <s v="POS Equipment"/>
    <n v="1420"/>
    <n v="1420"/>
    <n v="633.90000000000009"/>
  </r>
  <r>
    <s v="ORD100562"/>
    <d v="2024-02-21T00:00:00"/>
    <s v="C0116"/>
    <s v="P002"/>
    <n v="4"/>
    <n v="20085"/>
    <n v="0.03"/>
    <x v="0"/>
    <n v="6"/>
    <n v="77929.8"/>
    <x v="24"/>
    <x v="9"/>
    <x v="1"/>
    <x v="8"/>
    <s v="Electronics"/>
    <s v="Computers"/>
    <n v="15100"/>
    <n v="60400"/>
    <n v="17529.800000000003"/>
  </r>
  <r>
    <s v="ORD100563"/>
    <d v="2024-11-07T00:00:00"/>
    <s v="C0355"/>
    <s v="P016"/>
    <n v="1"/>
    <n v="252.2"/>
    <n v="0"/>
    <x v="0"/>
    <n v="6"/>
    <n v="252.2"/>
    <x v="33"/>
    <x v="6"/>
    <x v="1"/>
    <x v="10"/>
    <s v="Office"/>
    <s v="Stationery"/>
    <n v="145"/>
    <n v="145"/>
    <n v="107.19999999999999"/>
  </r>
  <r>
    <s v="ORD100564"/>
    <d v="2023-06-11T00:00:00"/>
    <s v="C0306"/>
    <s v="P005"/>
    <n v="1"/>
    <n v="5704"/>
    <n v="0"/>
    <x v="0"/>
    <n v="6"/>
    <n v="5704"/>
    <x v="10"/>
    <x v="6"/>
    <x v="0"/>
    <x v="15"/>
    <s v="Electronics"/>
    <s v="Displays"/>
    <n v="4300"/>
    <n v="4300"/>
    <n v="1404"/>
  </r>
  <r>
    <s v="ORD100565"/>
    <d v="2025-07-10T00:00:00"/>
    <s v="C0379"/>
    <s v="P011"/>
    <n v="1"/>
    <n v="950.6"/>
    <n v="0"/>
    <x v="0"/>
    <n v="2"/>
    <n v="950.6"/>
    <x v="9"/>
    <x v="3"/>
    <x v="0"/>
    <x v="5"/>
    <s v="Office"/>
    <s v="Supplies"/>
    <n v="510"/>
    <n v="510"/>
    <n v="440.6"/>
  </r>
  <r>
    <s v="ORD100566"/>
    <d v="2025-01-29T00:00:00"/>
    <s v="C0234"/>
    <s v="P003"/>
    <n v="1"/>
    <n v="414"/>
    <n v="0.1"/>
    <x v="0"/>
    <n v="1"/>
    <n v="372.6"/>
    <x v="7"/>
    <x v="9"/>
    <x v="1"/>
    <x v="1"/>
    <s v="Electronics"/>
    <s v="Accessories"/>
    <n v="210"/>
    <n v="210"/>
    <n v="162.60000000000002"/>
  </r>
  <r>
    <s v="ORD100567"/>
    <d v="2023-07-09T00:00:00"/>
    <s v="C0136"/>
    <s v="P003"/>
    <n v="4"/>
    <n v="436.5"/>
    <n v="0.1"/>
    <x v="0"/>
    <n v="5"/>
    <n v="1571.4"/>
    <x v="32"/>
    <x v="2"/>
    <x v="0"/>
    <x v="1"/>
    <s v="Electronics"/>
    <s v="Accessories"/>
    <n v="210"/>
    <n v="840"/>
    <n v="731.40000000000009"/>
  </r>
  <r>
    <s v="ORD100568"/>
    <d v="2024-01-26T00:00:00"/>
    <s v="C0243"/>
    <s v="P006"/>
    <n v="2"/>
    <n v="1287.5"/>
    <n v="0.15"/>
    <x v="0"/>
    <n v="1"/>
    <n v="2188.75"/>
    <x v="18"/>
    <x v="3"/>
    <x v="0"/>
    <x v="4"/>
    <s v="Electronics"/>
    <s v="Accessories"/>
    <n v="620"/>
    <n v="1240"/>
    <n v="948.75"/>
  </r>
  <r>
    <s v="ORD100569"/>
    <d v="2023-04-16T00:00:00"/>
    <s v="C0291"/>
    <s v="P016"/>
    <n v="3"/>
    <n v="260"/>
    <n v="0.1"/>
    <x v="0"/>
    <n v="2"/>
    <n v="702"/>
    <x v="31"/>
    <x v="11"/>
    <x v="1"/>
    <x v="10"/>
    <s v="Office"/>
    <s v="Stationery"/>
    <n v="145"/>
    <n v="435"/>
    <n v="267"/>
  </r>
  <r>
    <s v="ORD100570"/>
    <d v="2024-07-03T00:00:00"/>
    <s v="C0397"/>
    <s v="P014"/>
    <n v="1"/>
    <n v="2100"/>
    <n v="0.1"/>
    <x v="0"/>
    <n v="4"/>
    <n v="1890"/>
    <x v="14"/>
    <x v="2"/>
    <x v="0"/>
    <x v="17"/>
    <s v="Electronics"/>
    <s v="Accessories"/>
    <n v="1180"/>
    <n v="1180"/>
    <n v="710"/>
  </r>
  <r>
    <s v="ORD100571"/>
    <d v="2025-02-11T00:00:00"/>
    <s v="C0280"/>
    <s v="P014"/>
    <n v="1"/>
    <n v="2163"/>
    <n v="0"/>
    <x v="0"/>
    <n v="7"/>
    <n v="2163"/>
    <x v="8"/>
    <x v="4"/>
    <x v="0"/>
    <x v="17"/>
    <s v="Electronics"/>
    <s v="Accessories"/>
    <n v="1180"/>
    <n v="1180"/>
    <n v="983"/>
  </r>
  <r>
    <s v="ORD100572"/>
    <d v="2023-03-22T00:00:00"/>
    <s v="C0364"/>
    <s v="P006"/>
    <n v="1"/>
    <n v="1350"/>
    <n v="0.1"/>
    <x v="0"/>
    <n v="7"/>
    <n v="1215"/>
    <x v="1"/>
    <x v="5"/>
    <x v="0"/>
    <x v="4"/>
    <s v="Electronics"/>
    <s v="Accessories"/>
    <n v="620"/>
    <n v="620"/>
    <n v="595"/>
  </r>
  <r>
    <s v="ORD100573"/>
    <d v="2023-05-30T00:00:00"/>
    <s v="C0058"/>
    <s v="P011"/>
    <n v="1"/>
    <n v="1058.4000000000001"/>
    <n v="0.1"/>
    <x v="0"/>
    <n v="4"/>
    <n v="952.56000000000006"/>
    <x v="5"/>
    <x v="0"/>
    <x v="0"/>
    <x v="5"/>
    <s v="Office"/>
    <s v="Supplies"/>
    <n v="510"/>
    <n v="510"/>
    <n v="442.56000000000006"/>
  </r>
  <r>
    <s v="ORD100574"/>
    <d v="2024-01-21T00:00:00"/>
    <s v="C0338"/>
    <s v="P016"/>
    <n v="50"/>
    <n v="260"/>
    <n v="0.05"/>
    <x v="0"/>
    <n v="6"/>
    <n v="12350"/>
    <x v="18"/>
    <x v="5"/>
    <x v="0"/>
    <x v="10"/>
    <s v="Office"/>
    <s v="Stationery"/>
    <n v="145"/>
    <n v="7250"/>
    <n v="5100"/>
  </r>
  <r>
    <s v="ORD100575"/>
    <d v="2024-03-20T00:00:00"/>
    <s v="C0221"/>
    <s v="P013"/>
    <n v="1"/>
    <n v="1334"/>
    <n v="0"/>
    <x v="2"/>
    <n v="6"/>
    <n v="1334"/>
    <x v="22"/>
    <x v="5"/>
    <x v="2"/>
    <x v="2"/>
    <s v="Electronics"/>
    <s v="Accessories"/>
    <n v="790"/>
    <n v="790"/>
    <n v="544"/>
  </r>
  <r>
    <s v="ORD100576"/>
    <d v="2025-09-08T00:00:00"/>
    <s v="C0141"/>
    <s v="P002"/>
    <n v="4"/>
    <n v="21060"/>
    <n v="0.15"/>
    <x v="0"/>
    <n v="5"/>
    <n v="71604"/>
    <x v="29"/>
    <x v="7"/>
    <x v="2"/>
    <x v="8"/>
    <s v="Electronics"/>
    <s v="Computers"/>
    <n v="15100"/>
    <n v="60400"/>
    <n v="11204"/>
  </r>
  <r>
    <s v="ORD100577"/>
    <d v="2024-03-03T00:00:00"/>
    <s v="C0348"/>
    <s v="P003"/>
    <n v="1"/>
    <n v="450"/>
    <n v="0.03"/>
    <x v="0"/>
    <n v="3"/>
    <n v="436.5"/>
    <x v="22"/>
    <x v="3"/>
    <x v="0"/>
    <x v="1"/>
    <s v="Electronics"/>
    <s v="Accessories"/>
    <n v="210"/>
    <n v="210"/>
    <n v="226.5"/>
  </r>
  <r>
    <s v="ORD100578"/>
    <d v="2024-11-12T00:00:00"/>
    <s v="C0022"/>
    <s v="P005"/>
    <n v="2"/>
    <n v="6200"/>
    <n v="0.1"/>
    <x v="0"/>
    <n v="7"/>
    <n v="11160"/>
    <x v="33"/>
    <x v="8"/>
    <x v="0"/>
    <x v="15"/>
    <s v="Electronics"/>
    <s v="Displays"/>
    <n v="4300"/>
    <n v="8600"/>
    <n v="2560"/>
  </r>
  <r>
    <s v="ORD100579"/>
    <d v="2024-09-12T00:00:00"/>
    <s v="C0178"/>
    <s v="P009"/>
    <n v="1"/>
    <n v="165.6"/>
    <n v="0.05"/>
    <x v="0"/>
    <n v="4"/>
    <n v="157.32"/>
    <x v="27"/>
    <x v="7"/>
    <x v="0"/>
    <x v="12"/>
    <s v="Office"/>
    <s v="Stationery"/>
    <n v="75"/>
    <n v="75"/>
    <n v="82.32"/>
  </r>
  <r>
    <s v="ORD100580"/>
    <d v="2023-02-01T00:00:00"/>
    <s v="C0268"/>
    <s v="P013"/>
    <n v="10"/>
    <n v="1566"/>
    <n v="0.05"/>
    <x v="0"/>
    <n v="4"/>
    <n v="14877"/>
    <x v="17"/>
    <x v="3"/>
    <x v="0"/>
    <x v="2"/>
    <s v="Electronics"/>
    <s v="Accessories"/>
    <n v="790"/>
    <n v="7900"/>
    <n v="6977"/>
  </r>
  <r>
    <s v="ORD100581"/>
    <d v="2024-03-09T00:00:00"/>
    <s v="C0151"/>
    <s v="P005"/>
    <n v="1"/>
    <n v="5704"/>
    <n v="0"/>
    <x v="0"/>
    <n v="1"/>
    <n v="5704"/>
    <x v="22"/>
    <x v="5"/>
    <x v="1"/>
    <x v="15"/>
    <s v="Electronics"/>
    <s v="Displays"/>
    <n v="4300"/>
    <n v="4300"/>
    <n v="1404"/>
  </r>
  <r>
    <s v="ORD100582"/>
    <d v="2024-01-25T00:00:00"/>
    <s v="C0157"/>
    <s v="P001"/>
    <n v="1"/>
    <n v="28500"/>
    <n v="0.1"/>
    <x v="0"/>
    <n v="3"/>
    <n v="25650"/>
    <x v="18"/>
    <x v="7"/>
    <x v="1"/>
    <x v="0"/>
    <s v="Electronics"/>
    <s v="Computers"/>
    <n v="22100"/>
    <n v="22100"/>
    <n v="3550"/>
  </r>
  <r>
    <s v="ORD100583"/>
    <d v="2023-08-29T00:00:00"/>
    <s v="C0146"/>
    <s v="P003"/>
    <n v="3"/>
    <n v="486"/>
    <n v="0.1"/>
    <x v="0"/>
    <n v="2"/>
    <n v="1312.2"/>
    <x v="16"/>
    <x v="7"/>
    <x v="1"/>
    <x v="1"/>
    <s v="Electronics"/>
    <s v="Accessories"/>
    <n v="210"/>
    <n v="630"/>
    <n v="682.2"/>
  </r>
  <r>
    <s v="ORD100584"/>
    <d v="2025-09-07T00:00:00"/>
    <s v="C0366"/>
    <s v="P019"/>
    <n v="1"/>
    <n v="2279.5"/>
    <n v="0.05"/>
    <x v="1"/>
    <n v="3"/>
    <n v="2165.5250000000001"/>
    <x v="29"/>
    <x v="11"/>
    <x v="0"/>
    <x v="19"/>
    <s v="Electronics"/>
    <s v="POS Equipment"/>
    <n v="1420"/>
    <n v="1420"/>
    <n v="745.52500000000009"/>
  </r>
  <r>
    <s v="ORD100585"/>
    <d v="2024-05-11T00:00:00"/>
    <s v="C0243"/>
    <s v="P004"/>
    <n v="5"/>
    <n v="1794.5"/>
    <n v="0.1"/>
    <x v="0"/>
    <n v="4"/>
    <n v="8075.25"/>
    <x v="15"/>
    <x v="3"/>
    <x v="0"/>
    <x v="3"/>
    <s v="Electronics"/>
    <s v="Accessories"/>
    <n v="990"/>
    <n v="4950"/>
    <n v="3125.25"/>
  </r>
  <r>
    <s v="ORD100586"/>
    <d v="2024-02-23T00:00:00"/>
    <s v="C0051"/>
    <s v="P007"/>
    <n v="5"/>
    <n v="4800"/>
    <n v="0.05"/>
    <x v="0"/>
    <n v="4"/>
    <n v="22800"/>
    <x v="24"/>
    <x v="0"/>
    <x v="0"/>
    <x v="16"/>
    <s v="Office"/>
    <s v="Furniture"/>
    <n v="3150"/>
    <n v="15750"/>
    <n v="7050"/>
  </r>
  <r>
    <s v="ORD100587"/>
    <d v="2025-03-23T00:00:00"/>
    <s v="C0166"/>
    <s v="P012"/>
    <n v="3"/>
    <n v="3492"/>
    <n v="0.1"/>
    <x v="0"/>
    <n v="2"/>
    <n v="9428.4"/>
    <x v="12"/>
    <x v="5"/>
    <x v="2"/>
    <x v="9"/>
    <s v="Electronics"/>
    <s v="Storage"/>
    <n v="2450"/>
    <n v="7350"/>
    <n v="2078.3999999999996"/>
  </r>
  <r>
    <s v="ORD100588"/>
    <d v="2024-05-05T00:00:00"/>
    <s v="C0103"/>
    <s v="P008"/>
    <n v="1"/>
    <n v="8464"/>
    <n v="0"/>
    <x v="1"/>
    <n v="4"/>
    <n v="8464"/>
    <x v="15"/>
    <x v="7"/>
    <x v="0"/>
    <x v="6"/>
    <s v="Office"/>
    <s v="Furniture"/>
    <n v="6500"/>
    <n v="6500"/>
    <n v="1964"/>
  </r>
  <r>
    <s v="ORD100589"/>
    <d v="2024-10-20T00:00:00"/>
    <s v="C0193"/>
    <s v="P010"/>
    <n v="3"/>
    <n v="7622"/>
    <n v="0"/>
    <x v="0"/>
    <n v="6"/>
    <n v="22866"/>
    <x v="13"/>
    <x v="6"/>
    <x v="1"/>
    <x v="13"/>
    <s v="Electronics"/>
    <s v="Printers"/>
    <n v="5600"/>
    <n v="16800"/>
    <n v="6066"/>
  </r>
  <r>
    <s v="ORD100590"/>
    <d v="2024-08-02T00:00:00"/>
    <s v="C0351"/>
    <s v="P005"/>
    <n v="3"/>
    <n v="6386"/>
    <n v="0.03"/>
    <x v="0"/>
    <n v="4"/>
    <n v="18583.259999999998"/>
    <x v="23"/>
    <x v="5"/>
    <x v="1"/>
    <x v="15"/>
    <s v="Electronics"/>
    <s v="Displays"/>
    <n v="4300"/>
    <n v="12900"/>
    <n v="5683.2599999999984"/>
  </r>
  <r>
    <s v="ORD100591"/>
    <d v="2025-02-18T00:00:00"/>
    <s v="C0287"/>
    <s v="P009"/>
    <n v="1"/>
    <n v="185.4"/>
    <n v="0"/>
    <x v="0"/>
    <n v="3"/>
    <n v="185.4"/>
    <x v="8"/>
    <x v="9"/>
    <x v="0"/>
    <x v="12"/>
    <s v="Office"/>
    <s v="Stationery"/>
    <n v="75"/>
    <n v="75"/>
    <n v="110.4"/>
  </r>
  <r>
    <s v="ORD100592"/>
    <d v="2025-08-12T00:00:00"/>
    <s v="C0298"/>
    <s v="P015"/>
    <n v="2"/>
    <n v="1697.5"/>
    <n v="0.05"/>
    <x v="1"/>
    <n v="3"/>
    <n v="3225.25"/>
    <x v="28"/>
    <x v="6"/>
    <x v="1"/>
    <x v="14"/>
    <s v="Electronics"/>
    <s v="Networking"/>
    <n v="1050"/>
    <n v="2100"/>
    <n v="1125.25"/>
  </r>
  <r>
    <s v="ORD100593"/>
    <d v="2025-12-28T00:00:00"/>
    <s v="C0202"/>
    <s v="P001"/>
    <n v="1"/>
    <n v="26220"/>
    <n v="0.05"/>
    <x v="0"/>
    <n v="5"/>
    <n v="24909"/>
    <x v="11"/>
    <x v="4"/>
    <x v="0"/>
    <x v="0"/>
    <s v="Electronics"/>
    <s v="Computers"/>
    <n v="22100"/>
    <n v="22100"/>
    <n v="2809"/>
  </r>
  <r>
    <s v="ORD100594"/>
    <d v="2025-01-05T00:00:00"/>
    <s v="C0028"/>
    <s v="P009"/>
    <n v="1"/>
    <n v="180"/>
    <n v="0.1"/>
    <x v="0"/>
    <n v="3"/>
    <n v="162"/>
    <x v="7"/>
    <x v="5"/>
    <x v="2"/>
    <x v="12"/>
    <s v="Office"/>
    <s v="Stationery"/>
    <n v="75"/>
    <n v="75"/>
    <n v="87"/>
  </r>
  <r>
    <s v="ORD100595"/>
    <d v="2024-09-23T00:00:00"/>
    <s v="C0149"/>
    <s v="P011"/>
    <n v="2"/>
    <n v="980"/>
    <n v="0.15"/>
    <x v="0"/>
    <n v="5"/>
    <n v="1666"/>
    <x v="27"/>
    <x v="6"/>
    <x v="2"/>
    <x v="5"/>
    <s v="Office"/>
    <s v="Supplies"/>
    <n v="510"/>
    <n v="1020"/>
    <n v="646"/>
  </r>
  <r>
    <s v="ORD100596"/>
    <d v="2024-06-19T00:00:00"/>
    <s v="C0379"/>
    <s v="P012"/>
    <n v="3"/>
    <n v="3492"/>
    <n v="0.05"/>
    <x v="0"/>
    <n v="4"/>
    <n v="9952.1999999999989"/>
    <x v="21"/>
    <x v="3"/>
    <x v="0"/>
    <x v="9"/>
    <s v="Electronics"/>
    <s v="Storage"/>
    <n v="2450"/>
    <n v="7350"/>
    <n v="2602.1999999999989"/>
  </r>
  <r>
    <s v="ORD100597"/>
    <d v="2025-01-06T00:00:00"/>
    <s v="C0346"/>
    <s v="P003"/>
    <n v="2"/>
    <n v="436.5"/>
    <n v="0.03"/>
    <x v="0"/>
    <n v="1"/>
    <n v="846.81"/>
    <x v="7"/>
    <x v="6"/>
    <x v="1"/>
    <x v="1"/>
    <s v="Electronics"/>
    <s v="Accessories"/>
    <n v="210"/>
    <n v="420"/>
    <n v="426.80999999999995"/>
  </r>
  <r>
    <s v="ORD100598"/>
    <d v="2025-11-16T00:00:00"/>
    <s v="C0320"/>
    <s v="P016"/>
    <n v="3"/>
    <n v="239.2"/>
    <n v="0"/>
    <x v="0"/>
    <n v="1"/>
    <n v="717.59999999999991"/>
    <x v="20"/>
    <x v="1"/>
    <x v="0"/>
    <x v="10"/>
    <s v="Office"/>
    <s v="Stationery"/>
    <n v="145"/>
    <n v="435"/>
    <n v="282.59999999999991"/>
  </r>
  <r>
    <s v="ORD100599"/>
    <d v="2025-10-15T00:00:00"/>
    <s v="C0127"/>
    <s v="P009"/>
    <n v="1"/>
    <n v="185.4"/>
    <n v="0"/>
    <x v="0"/>
    <n v="4"/>
    <n v="185.4"/>
    <x v="19"/>
    <x v="4"/>
    <x v="0"/>
    <x v="12"/>
    <s v="Office"/>
    <s v="Stationery"/>
    <n v="75"/>
    <n v="75"/>
    <n v="110.4"/>
  </r>
  <r>
    <s v="ORD100600"/>
    <d v="2025-08-12T00:00:00"/>
    <s v="C0063"/>
    <s v="P001"/>
    <n v="1"/>
    <n v="29355"/>
    <n v="0.2"/>
    <x v="0"/>
    <n v="7"/>
    <n v="23484"/>
    <x v="28"/>
    <x v="7"/>
    <x v="0"/>
    <x v="0"/>
    <s v="Electronics"/>
    <s v="Computers"/>
    <n v="22100"/>
    <n v="22100"/>
    <n v="1384"/>
  </r>
  <r>
    <s v="ORD100601"/>
    <d v="2023-07-21T00:00:00"/>
    <s v="C0134"/>
    <s v="P016"/>
    <n v="4"/>
    <n v="267.8"/>
    <n v="0.15"/>
    <x v="0"/>
    <n v="4"/>
    <n v="910.52"/>
    <x v="32"/>
    <x v="3"/>
    <x v="1"/>
    <x v="10"/>
    <s v="Office"/>
    <s v="Stationery"/>
    <n v="145"/>
    <n v="580"/>
    <n v="330.52"/>
  </r>
  <r>
    <s v="ORD100602"/>
    <d v="2025-08-19T00:00:00"/>
    <s v="C0012"/>
    <s v="P003"/>
    <n v="1"/>
    <n v="436.5"/>
    <n v="0"/>
    <x v="0"/>
    <n v="5"/>
    <n v="436.5"/>
    <x v="28"/>
    <x v="0"/>
    <x v="1"/>
    <x v="1"/>
    <s v="Electronics"/>
    <s v="Accessories"/>
    <n v="210"/>
    <n v="210"/>
    <n v="226.5"/>
  </r>
  <r>
    <s v="ORD100603"/>
    <d v="2024-10-17T00:00:00"/>
    <s v="C0246"/>
    <s v="P003"/>
    <n v="1"/>
    <n v="414"/>
    <n v="0.2"/>
    <x v="0"/>
    <n v="6"/>
    <n v="331.20000000000005"/>
    <x v="13"/>
    <x v="7"/>
    <x v="0"/>
    <x v="1"/>
    <s v="Electronics"/>
    <s v="Accessories"/>
    <n v="210"/>
    <n v="210"/>
    <n v="121.20000000000005"/>
  </r>
  <r>
    <s v="ORD100604"/>
    <d v="2024-02-21T00:00:00"/>
    <s v="C0198"/>
    <s v="P005"/>
    <n v="3"/>
    <n v="5704"/>
    <n v="0.05"/>
    <x v="0"/>
    <n v="2"/>
    <n v="16256.4"/>
    <x v="24"/>
    <x v="8"/>
    <x v="0"/>
    <x v="15"/>
    <s v="Electronics"/>
    <s v="Displays"/>
    <n v="4300"/>
    <n v="12900"/>
    <n v="3356.3999999999996"/>
  </r>
  <r>
    <s v="ORD100605"/>
    <d v="2025-01-29T00:00:00"/>
    <s v="C0235"/>
    <s v="P001"/>
    <n v="1"/>
    <n v="29355"/>
    <n v="0"/>
    <x v="0"/>
    <n v="6"/>
    <n v="29355"/>
    <x v="7"/>
    <x v="11"/>
    <x v="2"/>
    <x v="0"/>
    <s v="Electronics"/>
    <s v="Computers"/>
    <n v="22100"/>
    <n v="22100"/>
    <n v="7255"/>
  </r>
  <r>
    <s v="ORD100606"/>
    <d v="2024-10-02T00:00:00"/>
    <s v="C0337"/>
    <s v="P012"/>
    <n v="2"/>
    <n v="3312"/>
    <n v="0.15"/>
    <x v="0"/>
    <n v="2"/>
    <n v="5630.4"/>
    <x v="13"/>
    <x v="6"/>
    <x v="0"/>
    <x v="9"/>
    <s v="Electronics"/>
    <s v="Storage"/>
    <n v="2450"/>
    <n v="4900"/>
    <n v="730.39999999999964"/>
  </r>
  <r>
    <s v="ORD100607"/>
    <d v="2025-04-27T00:00:00"/>
    <s v="C0371"/>
    <s v="P009"/>
    <n v="2"/>
    <n v="165.6"/>
    <n v="0.2"/>
    <x v="0"/>
    <n v="7"/>
    <n v="264.95999999999998"/>
    <x v="30"/>
    <x v="1"/>
    <x v="0"/>
    <x v="12"/>
    <s v="Office"/>
    <s v="Stationery"/>
    <n v="75"/>
    <n v="150"/>
    <n v="114.95999999999998"/>
  </r>
  <r>
    <s v="ORD100608"/>
    <d v="2023-04-04T00:00:00"/>
    <s v="C0108"/>
    <s v="P016"/>
    <n v="1"/>
    <n v="280.8"/>
    <n v="0.03"/>
    <x v="0"/>
    <n v="6"/>
    <n v="272.37599999999998"/>
    <x v="31"/>
    <x v="0"/>
    <x v="1"/>
    <x v="10"/>
    <s v="Office"/>
    <s v="Stationery"/>
    <n v="145"/>
    <n v="145"/>
    <n v="127.37599999999998"/>
  </r>
  <r>
    <s v="ORD100609"/>
    <d v="2024-03-29T00:00:00"/>
    <s v="C0336"/>
    <s v="P003"/>
    <n v="3"/>
    <n v="450"/>
    <n v="0.05"/>
    <x v="0"/>
    <n v="2"/>
    <n v="1282.5"/>
    <x v="22"/>
    <x v="11"/>
    <x v="0"/>
    <x v="1"/>
    <s v="Electronics"/>
    <s v="Accessories"/>
    <n v="210"/>
    <n v="630"/>
    <n v="652.5"/>
  </r>
  <r>
    <s v="ORD100610"/>
    <d v="2023-10-26T00:00:00"/>
    <s v="C0391"/>
    <s v="P005"/>
    <n v="2"/>
    <n v="6386"/>
    <n v="0"/>
    <x v="0"/>
    <n v="4"/>
    <n v="12772"/>
    <x v="2"/>
    <x v="3"/>
    <x v="0"/>
    <x v="15"/>
    <s v="Electronics"/>
    <s v="Displays"/>
    <n v="4300"/>
    <n v="8600"/>
    <n v="4172"/>
  </r>
  <r>
    <s v="ORD100611"/>
    <d v="2023-02-03T00:00:00"/>
    <s v="C0242"/>
    <s v="P007"/>
    <n v="2"/>
    <n v="4656"/>
    <n v="0.05"/>
    <x v="1"/>
    <n v="7"/>
    <n v="8846.4"/>
    <x v="17"/>
    <x v="9"/>
    <x v="1"/>
    <x v="16"/>
    <s v="Office"/>
    <s v="Furniture"/>
    <n v="3150"/>
    <n v="6300"/>
    <n v="2546.3999999999996"/>
  </r>
  <r>
    <s v="ORD100612"/>
    <d v="2024-06-18T00:00:00"/>
    <s v="C0133"/>
    <s v="P012"/>
    <n v="1"/>
    <n v="3600"/>
    <n v="0.05"/>
    <x v="0"/>
    <n v="5"/>
    <n v="3420"/>
    <x v="21"/>
    <x v="10"/>
    <x v="0"/>
    <x v="9"/>
    <s v="Electronics"/>
    <s v="Storage"/>
    <n v="2450"/>
    <n v="2450"/>
    <n v="970"/>
  </r>
  <r>
    <s v="ORD100613"/>
    <d v="2025-05-05T00:00:00"/>
    <s v="C0207"/>
    <s v="P011"/>
    <n v="1"/>
    <n v="901.6"/>
    <n v="0.15"/>
    <x v="0"/>
    <n v="1"/>
    <n v="766.36"/>
    <x v="34"/>
    <x v="5"/>
    <x v="0"/>
    <x v="5"/>
    <s v="Office"/>
    <s v="Supplies"/>
    <n v="510"/>
    <n v="510"/>
    <n v="256.36"/>
  </r>
  <r>
    <s v="ORD100614"/>
    <d v="2024-08-27T00:00:00"/>
    <s v="C0256"/>
    <s v="P012"/>
    <n v="5"/>
    <n v="3708"/>
    <n v="0.03"/>
    <x v="0"/>
    <n v="7"/>
    <n v="17983.8"/>
    <x v="23"/>
    <x v="7"/>
    <x v="0"/>
    <x v="9"/>
    <s v="Electronics"/>
    <s v="Storage"/>
    <n v="2450"/>
    <n v="12250"/>
    <n v="5733.7999999999993"/>
  </r>
  <r>
    <s v="ORD100615"/>
    <d v="2023-11-09T00:00:00"/>
    <s v="C0376"/>
    <s v="P016"/>
    <n v="3"/>
    <n v="239.2"/>
    <n v="0.15"/>
    <x v="0"/>
    <n v="4"/>
    <n v="609.95999999999992"/>
    <x v="0"/>
    <x v="11"/>
    <x v="1"/>
    <x v="10"/>
    <s v="Office"/>
    <s v="Stationery"/>
    <n v="145"/>
    <n v="435"/>
    <n v="174.95999999999992"/>
  </r>
  <r>
    <s v="ORD100616"/>
    <d v="2024-02-06T00:00:00"/>
    <s v="C0216"/>
    <s v="P014"/>
    <n v="5"/>
    <n v="1932"/>
    <n v="0.05"/>
    <x v="0"/>
    <n v="7"/>
    <n v="9177"/>
    <x v="24"/>
    <x v="5"/>
    <x v="1"/>
    <x v="17"/>
    <s v="Electronics"/>
    <s v="Accessories"/>
    <n v="1180"/>
    <n v="5900"/>
    <n v="3277"/>
  </r>
  <r>
    <s v="ORD100617"/>
    <d v="2024-11-06T00:00:00"/>
    <s v="C0227"/>
    <s v="P014"/>
    <n v="3"/>
    <n v="2268"/>
    <n v="0.05"/>
    <x v="0"/>
    <n v="2"/>
    <n v="6463.7999999999993"/>
    <x v="33"/>
    <x v="7"/>
    <x v="0"/>
    <x v="17"/>
    <s v="Electronics"/>
    <s v="Accessories"/>
    <n v="1180"/>
    <n v="3540"/>
    <n v="2923.7999999999993"/>
  </r>
  <r>
    <s v="ORD100618"/>
    <d v="2024-04-16T00:00:00"/>
    <s v="C0358"/>
    <s v="P006"/>
    <n v="2"/>
    <n v="1212.5"/>
    <n v="0.2"/>
    <x v="0"/>
    <n v="2"/>
    <n v="1940"/>
    <x v="6"/>
    <x v="6"/>
    <x v="2"/>
    <x v="4"/>
    <s v="Electronics"/>
    <s v="Accessories"/>
    <n v="620"/>
    <n v="1240"/>
    <n v="700"/>
  </r>
  <r>
    <s v="ORD100619"/>
    <d v="2025-02-16T00:00:00"/>
    <s v="C0252"/>
    <s v="P003"/>
    <n v="2"/>
    <n v="450"/>
    <n v="0"/>
    <x v="0"/>
    <n v="4"/>
    <n v="900"/>
    <x v="8"/>
    <x v="5"/>
    <x v="0"/>
    <x v="1"/>
    <s v="Electronics"/>
    <s v="Accessories"/>
    <n v="210"/>
    <n v="420"/>
    <n v="480"/>
  </r>
  <r>
    <s v="ORD100620"/>
    <d v="2024-05-18T00:00:00"/>
    <s v="C0099"/>
    <s v="P016"/>
    <n v="1"/>
    <n v="239.2"/>
    <n v="0.05"/>
    <x v="0"/>
    <n v="2"/>
    <n v="227.23999999999998"/>
    <x v="15"/>
    <x v="1"/>
    <x v="2"/>
    <x v="10"/>
    <s v="Office"/>
    <s v="Stationery"/>
    <n v="145"/>
    <n v="145"/>
    <n v="82.239999999999981"/>
  </r>
  <r>
    <s v="ORD100621"/>
    <d v="2025-10-19T00:00:00"/>
    <s v="C0072"/>
    <s v="P001"/>
    <n v="5"/>
    <n v="28500"/>
    <n v="0.1"/>
    <x v="0"/>
    <n v="7"/>
    <n v="128250"/>
    <x v="19"/>
    <x v="6"/>
    <x v="0"/>
    <x v="0"/>
    <s v="Electronics"/>
    <s v="Computers"/>
    <n v="22100"/>
    <n v="110500"/>
    <n v="17750"/>
  </r>
  <r>
    <s v="ORD100622"/>
    <d v="2024-11-22T00:00:00"/>
    <s v="C0095"/>
    <s v="P002"/>
    <n v="3"/>
    <n v="21060"/>
    <n v="0.05"/>
    <x v="0"/>
    <n v="5"/>
    <n v="60021"/>
    <x v="33"/>
    <x v="2"/>
    <x v="1"/>
    <x v="8"/>
    <s v="Electronics"/>
    <s v="Computers"/>
    <n v="15100"/>
    <n v="45300"/>
    <n v="14721"/>
  </r>
  <r>
    <s v="ORD100623"/>
    <d v="2024-06-11T00:00:00"/>
    <s v="C0257"/>
    <s v="P016"/>
    <n v="1"/>
    <n v="280.8"/>
    <n v="0.15"/>
    <x v="0"/>
    <n v="7"/>
    <n v="238.68"/>
    <x v="21"/>
    <x v="2"/>
    <x v="0"/>
    <x v="10"/>
    <s v="Office"/>
    <s v="Stationery"/>
    <n v="145"/>
    <n v="145"/>
    <n v="93.68"/>
  </r>
  <r>
    <s v="ORD100624"/>
    <d v="2025-09-27T00:00:00"/>
    <s v="C0219"/>
    <s v="P002"/>
    <n v="2"/>
    <n v="17940"/>
    <n v="0.05"/>
    <x v="0"/>
    <n v="5"/>
    <n v="34086"/>
    <x v="29"/>
    <x v="2"/>
    <x v="0"/>
    <x v="8"/>
    <s v="Electronics"/>
    <s v="Computers"/>
    <n v="15100"/>
    <n v="30200"/>
    <n v="3886"/>
  </r>
  <r>
    <s v="ORD100625"/>
    <d v="2025-10-01T00:00:00"/>
    <s v="C0061"/>
    <s v="P005"/>
    <n v="2"/>
    <n v="5704"/>
    <n v="0.05"/>
    <x v="0"/>
    <n v="2"/>
    <n v="10837.6"/>
    <x v="19"/>
    <x v="5"/>
    <x v="0"/>
    <x v="15"/>
    <s v="Electronics"/>
    <s v="Displays"/>
    <n v="4300"/>
    <n v="8600"/>
    <n v="2237.6000000000004"/>
  </r>
  <r>
    <s v="ORD100626"/>
    <d v="2025-08-01T00:00:00"/>
    <s v="C0149"/>
    <s v="P016"/>
    <n v="5"/>
    <n v="260"/>
    <n v="0.03"/>
    <x v="0"/>
    <n v="7"/>
    <n v="1261"/>
    <x v="28"/>
    <x v="6"/>
    <x v="2"/>
    <x v="10"/>
    <s v="Office"/>
    <s v="Stationery"/>
    <n v="145"/>
    <n v="725"/>
    <n v="536"/>
  </r>
  <r>
    <s v="ORD100627"/>
    <d v="2023-12-11T00:00:00"/>
    <s v="C0148"/>
    <s v="P016"/>
    <n v="1"/>
    <n v="280.8"/>
    <n v="0"/>
    <x v="0"/>
    <n v="5"/>
    <n v="280.8"/>
    <x v="25"/>
    <x v="4"/>
    <x v="1"/>
    <x v="10"/>
    <s v="Office"/>
    <s v="Stationery"/>
    <n v="145"/>
    <n v="145"/>
    <n v="135.80000000000001"/>
  </r>
  <r>
    <s v="ORD100628"/>
    <d v="2024-12-22T00:00:00"/>
    <s v="C0205"/>
    <s v="P009"/>
    <n v="2"/>
    <n v="194.4"/>
    <n v="0.1"/>
    <x v="0"/>
    <n v="4"/>
    <n v="349.92"/>
    <x v="26"/>
    <x v="2"/>
    <x v="0"/>
    <x v="12"/>
    <s v="Office"/>
    <s v="Stationery"/>
    <n v="75"/>
    <n v="150"/>
    <n v="199.92000000000002"/>
  </r>
  <r>
    <s v="ORD100629"/>
    <d v="2023-12-13T00:00:00"/>
    <s v="C0135"/>
    <s v="P018"/>
    <n v="2"/>
    <n v="11776"/>
    <n v="0.03"/>
    <x v="0"/>
    <n v="3"/>
    <n v="22845.439999999999"/>
    <x v="25"/>
    <x v="4"/>
    <x v="0"/>
    <x v="18"/>
    <s v="Electronics"/>
    <s v="Displays"/>
    <n v="9700"/>
    <n v="19400"/>
    <n v="3445.4399999999987"/>
  </r>
  <r>
    <s v="ORD100630"/>
    <d v="2023-10-14T00:00:00"/>
    <s v="C0031"/>
    <s v="P016"/>
    <n v="1"/>
    <n v="280.8"/>
    <n v="0.1"/>
    <x v="0"/>
    <n v="7"/>
    <n v="252.72000000000003"/>
    <x v="2"/>
    <x v="8"/>
    <x v="0"/>
    <x v="10"/>
    <s v="Office"/>
    <s v="Stationery"/>
    <n v="145"/>
    <n v="145"/>
    <n v="107.72000000000003"/>
  </r>
  <r>
    <s v="ORD100631"/>
    <d v="2025-09-27T00:00:00"/>
    <s v="C0032"/>
    <s v="P012"/>
    <n v="1"/>
    <n v="3312"/>
    <n v="0.1"/>
    <x v="0"/>
    <n v="5"/>
    <n v="2980.8"/>
    <x v="29"/>
    <x v="6"/>
    <x v="0"/>
    <x v="9"/>
    <s v="Electronics"/>
    <s v="Storage"/>
    <n v="2450"/>
    <n v="2450"/>
    <n v="530.80000000000018"/>
  </r>
  <r>
    <s v="ORD100632"/>
    <d v="2024-01-12T00:00:00"/>
    <s v="C0392"/>
    <s v="P013"/>
    <n v="3"/>
    <n v="1450"/>
    <n v="0.2"/>
    <x v="1"/>
    <n v="5"/>
    <n v="3480"/>
    <x v="18"/>
    <x v="4"/>
    <x v="0"/>
    <x v="2"/>
    <s v="Electronics"/>
    <s v="Accessories"/>
    <n v="790"/>
    <n v="2370"/>
    <n v="1110"/>
  </r>
  <r>
    <s v="ORD100633"/>
    <d v="2023-05-01T00:00:00"/>
    <s v="C0042"/>
    <s v="P014"/>
    <n v="4"/>
    <n v="2163"/>
    <n v="0.2"/>
    <x v="0"/>
    <n v="1"/>
    <n v="6921.6"/>
    <x v="5"/>
    <x v="7"/>
    <x v="1"/>
    <x v="17"/>
    <s v="Electronics"/>
    <s v="Accessories"/>
    <n v="1180"/>
    <n v="4720"/>
    <n v="2201.6000000000004"/>
  </r>
  <r>
    <s v="ORD100634"/>
    <d v="2025-12-09T00:00:00"/>
    <s v="C0255"/>
    <s v="P002"/>
    <n v="2"/>
    <n v="19500"/>
    <n v="0.05"/>
    <x v="0"/>
    <n v="7"/>
    <n v="37050"/>
    <x v="11"/>
    <x v="0"/>
    <x v="0"/>
    <x v="8"/>
    <s v="Electronics"/>
    <s v="Computers"/>
    <n v="15100"/>
    <n v="30200"/>
    <n v="6850"/>
  </r>
  <r>
    <s v="ORD100635"/>
    <d v="2023-03-11T00:00:00"/>
    <s v="C0117"/>
    <s v="P016"/>
    <n v="1"/>
    <n v="239.2"/>
    <n v="0"/>
    <x v="0"/>
    <n v="2"/>
    <n v="239.2"/>
    <x v="1"/>
    <x v="5"/>
    <x v="0"/>
    <x v="10"/>
    <s v="Office"/>
    <s v="Stationery"/>
    <n v="145"/>
    <n v="145"/>
    <n v="94.199999999999989"/>
  </r>
  <r>
    <s v="ORD100636"/>
    <d v="2023-06-02T00:00:00"/>
    <s v="C0195"/>
    <s v="P009"/>
    <n v="3"/>
    <n v="165.6"/>
    <n v="0.05"/>
    <x v="0"/>
    <n v="7"/>
    <n v="471.95999999999992"/>
    <x v="10"/>
    <x v="8"/>
    <x v="0"/>
    <x v="12"/>
    <s v="Office"/>
    <s v="Stationery"/>
    <n v="75"/>
    <n v="225"/>
    <n v="246.95999999999992"/>
  </r>
  <r>
    <s v="ORD100637"/>
    <d v="2023-04-10T00:00:00"/>
    <s v="C0065"/>
    <s v="P007"/>
    <n v="2"/>
    <n v="4944"/>
    <n v="0.05"/>
    <x v="0"/>
    <n v="1"/>
    <n v="9393.6"/>
    <x v="31"/>
    <x v="3"/>
    <x v="2"/>
    <x v="16"/>
    <s v="Office"/>
    <s v="Furniture"/>
    <n v="3150"/>
    <n v="6300"/>
    <n v="3093.6000000000004"/>
  </r>
  <r>
    <s v="ORD100638"/>
    <d v="2023-01-14T00:00:00"/>
    <s v="C0189"/>
    <s v="P016"/>
    <n v="1"/>
    <n v="260"/>
    <n v="0.05"/>
    <x v="0"/>
    <n v="2"/>
    <n v="247"/>
    <x v="35"/>
    <x v="10"/>
    <x v="0"/>
    <x v="10"/>
    <s v="Office"/>
    <s v="Stationery"/>
    <n v="145"/>
    <n v="145"/>
    <n v="102"/>
  </r>
  <r>
    <s v="ORD100639"/>
    <d v="2025-04-24T00:00:00"/>
    <s v="C0006"/>
    <s v="P002"/>
    <n v="1"/>
    <n v="21060"/>
    <n v="0.05"/>
    <x v="2"/>
    <n v="1"/>
    <n v="20007"/>
    <x v="30"/>
    <x v="7"/>
    <x v="0"/>
    <x v="8"/>
    <s v="Electronics"/>
    <s v="Computers"/>
    <n v="15100"/>
    <n v="15100"/>
    <n v="4907"/>
  </r>
  <r>
    <s v="ORD100640"/>
    <d v="2023-10-09T00:00:00"/>
    <s v="C0128"/>
    <s v="P016"/>
    <n v="4"/>
    <n v="239.2"/>
    <n v="0"/>
    <x v="0"/>
    <n v="3"/>
    <n v="956.8"/>
    <x v="2"/>
    <x v="0"/>
    <x v="0"/>
    <x v="10"/>
    <s v="Office"/>
    <s v="Stationery"/>
    <n v="145"/>
    <n v="580"/>
    <n v="376.79999999999995"/>
  </r>
  <r>
    <s v="ORD100641"/>
    <d v="2024-04-18T00:00:00"/>
    <s v="C0180"/>
    <s v="P001"/>
    <n v="2"/>
    <n v="27645"/>
    <n v="0.2"/>
    <x v="0"/>
    <n v="4"/>
    <n v="44232"/>
    <x v="6"/>
    <x v="7"/>
    <x v="1"/>
    <x v="0"/>
    <s v="Electronics"/>
    <s v="Computers"/>
    <n v="22100"/>
    <n v="44200"/>
    <n v="32"/>
  </r>
  <r>
    <s v="ORD100642"/>
    <d v="2023-05-20T00:00:00"/>
    <s v="C0063"/>
    <s v="P009"/>
    <n v="2"/>
    <n v="165.6"/>
    <n v="0"/>
    <x v="0"/>
    <n v="4"/>
    <n v="331.2"/>
    <x v="5"/>
    <x v="7"/>
    <x v="0"/>
    <x v="12"/>
    <s v="Office"/>
    <s v="Stationery"/>
    <n v="75"/>
    <n v="150"/>
    <n v="181.2"/>
  </r>
  <r>
    <s v="ORD100643"/>
    <d v="2023-11-06T00:00:00"/>
    <s v="C0183"/>
    <s v="P013"/>
    <n v="5"/>
    <n v="1406.5"/>
    <n v="0.05"/>
    <x v="0"/>
    <n v="3"/>
    <n v="6680.875"/>
    <x v="0"/>
    <x v="4"/>
    <x v="0"/>
    <x v="2"/>
    <s v="Electronics"/>
    <s v="Accessories"/>
    <n v="790"/>
    <n v="3950"/>
    <n v="2730.875"/>
  </r>
  <r>
    <s v="ORD100644"/>
    <d v="2023-01-19T00:00:00"/>
    <s v="C0150"/>
    <s v="P015"/>
    <n v="4"/>
    <n v="1697.5"/>
    <n v="0.05"/>
    <x v="0"/>
    <n v="6"/>
    <n v="6450.5"/>
    <x v="35"/>
    <x v="8"/>
    <x v="1"/>
    <x v="14"/>
    <s v="Electronics"/>
    <s v="Networking"/>
    <n v="1050"/>
    <n v="4200"/>
    <n v="2250.5"/>
  </r>
  <r>
    <s v="ORD100645"/>
    <d v="2024-03-23T00:00:00"/>
    <s v="C0054"/>
    <s v="P009"/>
    <n v="1"/>
    <n v="185.4"/>
    <n v="0.1"/>
    <x v="0"/>
    <n v="3"/>
    <n v="166.86"/>
    <x v="22"/>
    <x v="0"/>
    <x v="0"/>
    <x v="12"/>
    <s v="Office"/>
    <s v="Stationery"/>
    <n v="75"/>
    <n v="75"/>
    <n v="91.860000000000014"/>
  </r>
  <r>
    <s v="ORD100646"/>
    <d v="2025-11-01T00:00:00"/>
    <s v="C0071"/>
    <s v="P002"/>
    <n v="4"/>
    <n v="21060"/>
    <n v="0"/>
    <x v="0"/>
    <n v="2"/>
    <n v="84240"/>
    <x v="20"/>
    <x v="6"/>
    <x v="0"/>
    <x v="8"/>
    <s v="Electronics"/>
    <s v="Computers"/>
    <n v="15100"/>
    <n v="60400"/>
    <n v="23840"/>
  </r>
  <r>
    <s v="ORD100647"/>
    <d v="2025-07-22T00:00:00"/>
    <s v="C0372"/>
    <s v="P003"/>
    <n v="4"/>
    <n v="436.5"/>
    <n v="0"/>
    <x v="0"/>
    <n v="4"/>
    <n v="1746"/>
    <x v="9"/>
    <x v="2"/>
    <x v="1"/>
    <x v="1"/>
    <s v="Electronics"/>
    <s v="Accessories"/>
    <n v="210"/>
    <n v="840"/>
    <n v="906"/>
  </r>
  <r>
    <s v="ORD100648"/>
    <d v="2025-02-03T00:00:00"/>
    <s v="C0233"/>
    <s v="P012"/>
    <n v="10"/>
    <n v="3312"/>
    <n v="0.05"/>
    <x v="0"/>
    <n v="3"/>
    <n v="31464"/>
    <x v="8"/>
    <x v="0"/>
    <x v="0"/>
    <x v="9"/>
    <s v="Electronics"/>
    <s v="Storage"/>
    <n v="2450"/>
    <n v="24500"/>
    <n v="6964"/>
  </r>
  <r>
    <s v="ORD100649"/>
    <d v="2023-05-04T00:00:00"/>
    <s v="C0154"/>
    <s v="P011"/>
    <n v="4"/>
    <n v="901.6"/>
    <n v="0"/>
    <x v="0"/>
    <n v="4"/>
    <n v="3606.4"/>
    <x v="5"/>
    <x v="9"/>
    <x v="1"/>
    <x v="5"/>
    <s v="Office"/>
    <s v="Supplies"/>
    <n v="510"/>
    <n v="2040"/>
    <n v="1566.4"/>
  </r>
  <r>
    <s v="ORD100650"/>
    <d v="2025-09-16T00:00:00"/>
    <s v="C0196"/>
    <s v="P009"/>
    <n v="1"/>
    <n v="165.6"/>
    <n v="0"/>
    <x v="0"/>
    <n v="6"/>
    <n v="165.6"/>
    <x v="29"/>
    <x v="7"/>
    <x v="0"/>
    <x v="12"/>
    <s v="Office"/>
    <s v="Stationery"/>
    <n v="75"/>
    <n v="75"/>
    <n v="90.6"/>
  </r>
  <r>
    <s v="ORD100651"/>
    <d v="2025-09-26T00:00:00"/>
    <s v="C0027"/>
    <s v="P008"/>
    <n v="2"/>
    <n v="8464"/>
    <n v="0.05"/>
    <x v="0"/>
    <n v="1"/>
    <n v="16081.599999999999"/>
    <x v="29"/>
    <x v="4"/>
    <x v="0"/>
    <x v="6"/>
    <s v="Office"/>
    <s v="Furniture"/>
    <n v="6500"/>
    <n v="13000"/>
    <n v="3081.5999999999985"/>
  </r>
  <r>
    <s v="ORD100652"/>
    <d v="2023-02-02T00:00:00"/>
    <s v="C0387"/>
    <s v="P017"/>
    <n v="5"/>
    <n v="3900"/>
    <n v="0.1"/>
    <x v="0"/>
    <n v="7"/>
    <n v="17550"/>
    <x v="17"/>
    <x v="10"/>
    <x v="0"/>
    <x v="7"/>
    <s v="Office"/>
    <s v="Furniture"/>
    <n v="2650"/>
    <n v="13250"/>
    <n v="4300"/>
  </r>
  <r>
    <s v="ORD100653"/>
    <d v="2023-01-14T00:00:00"/>
    <s v="C0372"/>
    <s v="P001"/>
    <n v="4"/>
    <n v="29355"/>
    <n v="0.15"/>
    <x v="0"/>
    <n v="6"/>
    <n v="99807"/>
    <x v="35"/>
    <x v="2"/>
    <x v="1"/>
    <x v="0"/>
    <s v="Electronics"/>
    <s v="Computers"/>
    <n v="22100"/>
    <n v="88400"/>
    <n v="11407"/>
  </r>
  <r>
    <s v="ORD100654"/>
    <d v="2025-12-25T00:00:00"/>
    <s v="C0056"/>
    <s v="P014"/>
    <n v="2"/>
    <n v="2100"/>
    <n v="0.15"/>
    <x v="1"/>
    <n v="4"/>
    <n v="3570"/>
    <x v="11"/>
    <x v="4"/>
    <x v="0"/>
    <x v="17"/>
    <s v="Electronics"/>
    <s v="Accessories"/>
    <n v="1180"/>
    <n v="2360"/>
    <n v="1210"/>
  </r>
  <r>
    <s v="ORD100655"/>
    <d v="2025-04-22T00:00:00"/>
    <s v="C0369"/>
    <s v="P008"/>
    <n v="2"/>
    <n v="9936"/>
    <n v="0"/>
    <x v="2"/>
    <n v="4"/>
    <n v="19872"/>
    <x v="30"/>
    <x v="11"/>
    <x v="0"/>
    <x v="6"/>
    <s v="Office"/>
    <s v="Furniture"/>
    <n v="6500"/>
    <n v="13000"/>
    <n v="6872"/>
  </r>
  <r>
    <s v="ORD100656"/>
    <d v="2023-01-25T00:00:00"/>
    <s v="C0122"/>
    <s v="P014"/>
    <n v="1"/>
    <n v="1932"/>
    <n v="0"/>
    <x v="0"/>
    <n v="3"/>
    <n v="1932"/>
    <x v="35"/>
    <x v="2"/>
    <x v="0"/>
    <x v="17"/>
    <s v="Electronics"/>
    <s v="Accessories"/>
    <n v="1180"/>
    <n v="1180"/>
    <n v="752"/>
  </r>
  <r>
    <s v="ORD100657"/>
    <d v="2023-02-04T00:00:00"/>
    <s v="C0128"/>
    <s v="P002"/>
    <n v="3"/>
    <n v="19500"/>
    <n v="0.03"/>
    <x v="0"/>
    <n v="5"/>
    <n v="56745"/>
    <x v="17"/>
    <x v="0"/>
    <x v="0"/>
    <x v="8"/>
    <s v="Electronics"/>
    <s v="Computers"/>
    <n v="15100"/>
    <n v="45300"/>
    <n v="11445"/>
  </r>
  <r>
    <s v="ORD100658"/>
    <d v="2025-12-20T00:00:00"/>
    <s v="C0138"/>
    <s v="P005"/>
    <n v="2"/>
    <n v="6696"/>
    <n v="0"/>
    <x v="0"/>
    <n v="6"/>
    <n v="13392"/>
    <x v="11"/>
    <x v="0"/>
    <x v="1"/>
    <x v="15"/>
    <s v="Electronics"/>
    <s v="Displays"/>
    <n v="4300"/>
    <n v="8600"/>
    <n v="4792"/>
  </r>
  <r>
    <s v="ORD100659"/>
    <d v="2024-07-16T00:00:00"/>
    <s v="C0136"/>
    <s v="P006"/>
    <n v="4"/>
    <n v="1287.5"/>
    <n v="0.05"/>
    <x v="0"/>
    <n v="4"/>
    <n v="4892.5"/>
    <x v="14"/>
    <x v="2"/>
    <x v="0"/>
    <x v="4"/>
    <s v="Electronics"/>
    <s v="Accessories"/>
    <n v="620"/>
    <n v="2480"/>
    <n v="2412.5"/>
  </r>
  <r>
    <s v="ORD100660"/>
    <d v="2024-08-10T00:00:00"/>
    <s v="C0184"/>
    <s v="P001"/>
    <n v="2"/>
    <n v="30780"/>
    <n v="0"/>
    <x v="0"/>
    <n v="1"/>
    <n v="61560"/>
    <x v="23"/>
    <x v="11"/>
    <x v="0"/>
    <x v="0"/>
    <s v="Electronics"/>
    <s v="Computers"/>
    <n v="22100"/>
    <n v="44200"/>
    <n v="17360"/>
  </r>
  <r>
    <s v="ORD100661"/>
    <d v="2023-02-05T00:00:00"/>
    <s v="C0313"/>
    <s v="P005"/>
    <n v="2"/>
    <n v="5704"/>
    <n v="0.05"/>
    <x v="0"/>
    <n v="7"/>
    <n v="10837.6"/>
    <x v="17"/>
    <x v="4"/>
    <x v="0"/>
    <x v="15"/>
    <s v="Electronics"/>
    <s v="Displays"/>
    <n v="4300"/>
    <n v="8600"/>
    <n v="2237.6000000000004"/>
  </r>
  <r>
    <s v="ORD100662"/>
    <d v="2025-10-25T00:00:00"/>
    <s v="C0254"/>
    <s v="P005"/>
    <n v="1"/>
    <n v="6014"/>
    <n v="0"/>
    <x v="0"/>
    <n v="1"/>
    <n v="6014"/>
    <x v="19"/>
    <x v="4"/>
    <x v="1"/>
    <x v="15"/>
    <s v="Electronics"/>
    <s v="Displays"/>
    <n v="4300"/>
    <n v="4300"/>
    <n v="1714"/>
  </r>
  <r>
    <s v="ORD100663"/>
    <d v="2025-05-31T00:00:00"/>
    <s v="C0336"/>
    <s v="P004"/>
    <n v="1"/>
    <n v="1998"/>
    <n v="0.15"/>
    <x v="0"/>
    <n v="1"/>
    <n v="1698.3"/>
    <x v="34"/>
    <x v="11"/>
    <x v="0"/>
    <x v="3"/>
    <s v="Electronics"/>
    <s v="Accessories"/>
    <n v="990"/>
    <n v="990"/>
    <n v="708.3"/>
  </r>
  <r>
    <s v="ORD100664"/>
    <d v="2024-01-03T00:00:00"/>
    <s v="C0117"/>
    <s v="P010"/>
    <n v="1"/>
    <n v="7400"/>
    <n v="0.2"/>
    <x v="0"/>
    <n v="7"/>
    <n v="5920"/>
    <x v="18"/>
    <x v="5"/>
    <x v="0"/>
    <x v="13"/>
    <s v="Electronics"/>
    <s v="Printers"/>
    <n v="5600"/>
    <n v="5600"/>
    <n v="320"/>
  </r>
  <r>
    <s v="ORD100665"/>
    <d v="2023-08-08T00:00:00"/>
    <s v="C0181"/>
    <s v="P016"/>
    <n v="2"/>
    <n v="239.2"/>
    <n v="0.05"/>
    <x v="0"/>
    <n v="1"/>
    <n v="454.47999999999996"/>
    <x v="16"/>
    <x v="0"/>
    <x v="1"/>
    <x v="10"/>
    <s v="Office"/>
    <s v="Stationery"/>
    <n v="145"/>
    <n v="290"/>
    <n v="164.47999999999996"/>
  </r>
  <r>
    <s v="ORD100666"/>
    <d v="2023-07-17T00:00:00"/>
    <s v="C0058"/>
    <s v="P009"/>
    <n v="2"/>
    <n v="174.6"/>
    <n v="0"/>
    <x v="0"/>
    <n v="7"/>
    <n v="349.2"/>
    <x v="32"/>
    <x v="0"/>
    <x v="0"/>
    <x v="12"/>
    <s v="Office"/>
    <s v="Stationery"/>
    <n v="75"/>
    <n v="150"/>
    <n v="199.2"/>
  </r>
  <r>
    <s v="ORD100667"/>
    <d v="2025-12-09T00:00:00"/>
    <s v="C0213"/>
    <s v="P016"/>
    <n v="1"/>
    <n v="267.8"/>
    <n v="0.15"/>
    <x v="0"/>
    <n v="3"/>
    <n v="227.63"/>
    <x v="11"/>
    <x v="5"/>
    <x v="0"/>
    <x v="10"/>
    <s v="Office"/>
    <s v="Stationery"/>
    <n v="145"/>
    <n v="145"/>
    <n v="82.63"/>
  </r>
  <r>
    <s v="ORD100668"/>
    <d v="2023-11-01T00:00:00"/>
    <s v="C0185"/>
    <s v="P011"/>
    <n v="1"/>
    <n v="1009.4"/>
    <n v="0.15"/>
    <x v="0"/>
    <n v="3"/>
    <n v="857.99"/>
    <x v="0"/>
    <x v="6"/>
    <x v="0"/>
    <x v="5"/>
    <s v="Office"/>
    <s v="Supplies"/>
    <n v="510"/>
    <n v="510"/>
    <n v="347.99"/>
  </r>
  <r>
    <s v="ORD100669"/>
    <d v="2024-05-08T00:00:00"/>
    <s v="C0083"/>
    <s v="P011"/>
    <n v="1"/>
    <n v="980"/>
    <n v="0.15"/>
    <x v="1"/>
    <n v="1"/>
    <n v="833"/>
    <x v="15"/>
    <x v="5"/>
    <x v="2"/>
    <x v="5"/>
    <s v="Office"/>
    <s v="Supplies"/>
    <n v="510"/>
    <n v="510"/>
    <n v="323"/>
  </r>
  <r>
    <s v="ORD100670"/>
    <d v="2024-01-29T00:00:00"/>
    <s v="C0109"/>
    <s v="P002"/>
    <n v="3"/>
    <n v="21060"/>
    <n v="0.1"/>
    <x v="0"/>
    <n v="7"/>
    <n v="56862"/>
    <x v="18"/>
    <x v="11"/>
    <x v="0"/>
    <x v="8"/>
    <s v="Electronics"/>
    <s v="Computers"/>
    <n v="15100"/>
    <n v="45300"/>
    <n v="11562"/>
  </r>
  <r>
    <s v="ORD100671"/>
    <d v="2025-12-14T00:00:00"/>
    <s v="C0177"/>
    <s v="P011"/>
    <n v="5"/>
    <n v="1009.4"/>
    <n v="0.1"/>
    <x v="0"/>
    <n v="6"/>
    <n v="4542.3"/>
    <x v="11"/>
    <x v="5"/>
    <x v="1"/>
    <x v="5"/>
    <s v="Office"/>
    <s v="Supplies"/>
    <n v="510"/>
    <n v="2550"/>
    <n v="1992.3000000000002"/>
  </r>
  <r>
    <s v="ORD100672"/>
    <d v="2024-05-31T00:00:00"/>
    <s v="C0391"/>
    <s v="P003"/>
    <n v="50"/>
    <n v="414"/>
    <n v="0.2"/>
    <x v="2"/>
    <n v="2"/>
    <n v="16560"/>
    <x v="15"/>
    <x v="3"/>
    <x v="0"/>
    <x v="1"/>
    <s v="Electronics"/>
    <s v="Accessories"/>
    <n v="210"/>
    <n v="10500"/>
    <n v="6060"/>
  </r>
  <r>
    <s v="ORD100673"/>
    <d v="2024-12-26T00:00:00"/>
    <s v="C0295"/>
    <s v="P010"/>
    <n v="2"/>
    <n v="7622"/>
    <n v="0.05"/>
    <x v="0"/>
    <n v="5"/>
    <n v="14481.8"/>
    <x v="26"/>
    <x v="6"/>
    <x v="0"/>
    <x v="13"/>
    <s v="Electronics"/>
    <s v="Printers"/>
    <n v="5600"/>
    <n v="11200"/>
    <n v="3281.7999999999993"/>
  </r>
  <r>
    <s v="ORD100674"/>
    <d v="2024-07-01T00:00:00"/>
    <s v="C0311"/>
    <s v="P015"/>
    <n v="2"/>
    <n v="1890"/>
    <n v="0.05"/>
    <x v="0"/>
    <n v="2"/>
    <n v="3591"/>
    <x v="14"/>
    <x v="8"/>
    <x v="1"/>
    <x v="14"/>
    <s v="Electronics"/>
    <s v="Networking"/>
    <n v="1050"/>
    <n v="2100"/>
    <n v="1491"/>
  </r>
  <r>
    <s v="ORD100675"/>
    <d v="2025-03-23T00:00:00"/>
    <s v="C0151"/>
    <s v="P016"/>
    <n v="5"/>
    <n v="260"/>
    <n v="0"/>
    <x v="0"/>
    <n v="3"/>
    <n v="1300"/>
    <x v="12"/>
    <x v="5"/>
    <x v="1"/>
    <x v="10"/>
    <s v="Office"/>
    <s v="Stationery"/>
    <n v="145"/>
    <n v="725"/>
    <n v="575"/>
  </r>
  <r>
    <s v="ORD100676"/>
    <d v="2023-06-11T00:00:00"/>
    <s v="C0162"/>
    <s v="P004"/>
    <n v="3"/>
    <n v="1702"/>
    <n v="0.1"/>
    <x v="0"/>
    <n v="4"/>
    <n v="4595.4000000000005"/>
    <x v="10"/>
    <x v="7"/>
    <x v="0"/>
    <x v="3"/>
    <s v="Electronics"/>
    <s v="Accessories"/>
    <n v="990"/>
    <n v="2970"/>
    <n v="1625.4000000000005"/>
  </r>
  <r>
    <s v="ORD100677"/>
    <d v="2025-02-03T00:00:00"/>
    <s v="C0181"/>
    <s v="P006"/>
    <n v="2"/>
    <n v="1150"/>
    <n v="0.15"/>
    <x v="0"/>
    <n v="5"/>
    <n v="1955"/>
    <x v="8"/>
    <x v="0"/>
    <x v="1"/>
    <x v="4"/>
    <s v="Electronics"/>
    <s v="Accessories"/>
    <n v="620"/>
    <n v="1240"/>
    <n v="715"/>
  </r>
  <r>
    <s v="ORD100678"/>
    <d v="2025-04-11T00:00:00"/>
    <s v="C0215"/>
    <s v="P004"/>
    <n v="1"/>
    <n v="1794.5"/>
    <n v="0.15"/>
    <x v="0"/>
    <n v="4"/>
    <n v="1525.325"/>
    <x v="30"/>
    <x v="8"/>
    <x v="0"/>
    <x v="3"/>
    <s v="Electronics"/>
    <s v="Accessories"/>
    <n v="990"/>
    <n v="990"/>
    <n v="535.32500000000005"/>
  </r>
  <r>
    <s v="ORD100679"/>
    <d v="2025-07-29T00:00:00"/>
    <s v="C0341"/>
    <s v="P012"/>
    <n v="1"/>
    <n v="3600"/>
    <n v="0.1"/>
    <x v="0"/>
    <n v="1"/>
    <n v="3240"/>
    <x v="9"/>
    <x v="5"/>
    <x v="1"/>
    <x v="9"/>
    <s v="Electronics"/>
    <s v="Storage"/>
    <n v="2450"/>
    <n v="2450"/>
    <n v="790"/>
  </r>
  <r>
    <s v="ORD100680"/>
    <d v="2024-05-13T00:00:00"/>
    <s v="C0216"/>
    <s v="P002"/>
    <n v="2"/>
    <n v="18915"/>
    <n v="0.05"/>
    <x v="0"/>
    <n v="7"/>
    <n v="35938.5"/>
    <x v="15"/>
    <x v="5"/>
    <x v="1"/>
    <x v="8"/>
    <s v="Electronics"/>
    <s v="Computers"/>
    <n v="15100"/>
    <n v="30200"/>
    <n v="5738.5"/>
  </r>
  <r>
    <s v="ORD100681"/>
    <d v="2024-04-07T00:00:00"/>
    <s v="C0093"/>
    <s v="P003"/>
    <n v="4"/>
    <n v="414"/>
    <n v="0"/>
    <x v="0"/>
    <n v="7"/>
    <n v="1656"/>
    <x v="6"/>
    <x v="1"/>
    <x v="2"/>
    <x v="1"/>
    <s v="Electronics"/>
    <s v="Accessories"/>
    <n v="210"/>
    <n v="840"/>
    <n v="816"/>
  </r>
  <r>
    <s v="ORD100682"/>
    <d v="2024-09-06T00:00:00"/>
    <s v="C0241"/>
    <s v="P010"/>
    <n v="3"/>
    <n v="7178"/>
    <n v="0.15"/>
    <x v="0"/>
    <n v="1"/>
    <n v="18303.899999999998"/>
    <x v="27"/>
    <x v="7"/>
    <x v="2"/>
    <x v="13"/>
    <s v="Electronics"/>
    <s v="Printers"/>
    <n v="5600"/>
    <n v="16800"/>
    <n v="1503.8999999999978"/>
  </r>
  <r>
    <s v="ORD100683"/>
    <d v="2023-06-15T00:00:00"/>
    <s v="C0038"/>
    <s v="P013"/>
    <n v="1"/>
    <n v="1566"/>
    <n v="0.15"/>
    <x v="1"/>
    <n v="3"/>
    <n v="1331.1"/>
    <x v="10"/>
    <x v="10"/>
    <x v="0"/>
    <x v="2"/>
    <s v="Electronics"/>
    <s v="Accessories"/>
    <n v="790"/>
    <n v="790"/>
    <n v="541.09999999999991"/>
  </r>
  <r>
    <s v="ORD100684"/>
    <d v="2023-03-06T00:00:00"/>
    <s v="C0357"/>
    <s v="P003"/>
    <n v="2"/>
    <n v="450"/>
    <n v="0"/>
    <x v="1"/>
    <n v="3"/>
    <n v="900"/>
    <x v="1"/>
    <x v="10"/>
    <x v="2"/>
    <x v="1"/>
    <s v="Electronics"/>
    <s v="Accessories"/>
    <n v="210"/>
    <n v="420"/>
    <n v="480"/>
  </r>
  <r>
    <s v="ORD100685"/>
    <d v="2023-07-11T00:00:00"/>
    <s v="C0316"/>
    <s v="P011"/>
    <n v="1"/>
    <n v="901.6"/>
    <n v="0"/>
    <x v="1"/>
    <n v="4"/>
    <n v="901.6"/>
    <x v="32"/>
    <x v="1"/>
    <x v="2"/>
    <x v="5"/>
    <s v="Office"/>
    <s v="Supplies"/>
    <n v="510"/>
    <n v="510"/>
    <n v="391.6"/>
  </r>
  <r>
    <s v="ORD100686"/>
    <d v="2025-04-10T00:00:00"/>
    <s v="C0323"/>
    <s v="P017"/>
    <n v="2"/>
    <n v="4017"/>
    <n v="0"/>
    <x v="0"/>
    <n v="2"/>
    <n v="8034"/>
    <x v="30"/>
    <x v="1"/>
    <x v="0"/>
    <x v="7"/>
    <s v="Office"/>
    <s v="Furniture"/>
    <n v="2650"/>
    <n v="5300"/>
    <n v="2734"/>
  </r>
  <r>
    <s v="ORD100687"/>
    <d v="2025-02-15T00:00:00"/>
    <s v="C0371"/>
    <s v="P014"/>
    <n v="3"/>
    <n v="2268"/>
    <n v="0"/>
    <x v="1"/>
    <n v="5"/>
    <n v="6804"/>
    <x v="8"/>
    <x v="1"/>
    <x v="0"/>
    <x v="17"/>
    <s v="Electronics"/>
    <s v="Accessories"/>
    <n v="1180"/>
    <n v="3540"/>
    <n v="3264"/>
  </r>
  <r>
    <s v="ORD100688"/>
    <d v="2025-02-11T00:00:00"/>
    <s v="C0346"/>
    <s v="P011"/>
    <n v="2"/>
    <n v="1009.4"/>
    <n v="0.03"/>
    <x v="0"/>
    <n v="6"/>
    <n v="1958.2359999999999"/>
    <x v="8"/>
    <x v="6"/>
    <x v="1"/>
    <x v="5"/>
    <s v="Office"/>
    <s v="Supplies"/>
    <n v="510"/>
    <n v="1020"/>
    <n v="938.23599999999988"/>
  </r>
  <r>
    <s v="ORD100689"/>
    <d v="2025-09-01T00:00:00"/>
    <s v="C0396"/>
    <s v="P011"/>
    <n v="1"/>
    <n v="980"/>
    <n v="0.05"/>
    <x v="0"/>
    <n v="5"/>
    <n v="931"/>
    <x v="29"/>
    <x v="3"/>
    <x v="1"/>
    <x v="5"/>
    <s v="Office"/>
    <s v="Supplies"/>
    <n v="510"/>
    <n v="510"/>
    <n v="421"/>
  </r>
  <r>
    <s v="ORD100690"/>
    <d v="2023-04-25T00:00:00"/>
    <s v="C0297"/>
    <s v="P016"/>
    <n v="2"/>
    <n v="267.8"/>
    <n v="0"/>
    <x v="0"/>
    <n v="7"/>
    <n v="535.6"/>
    <x v="31"/>
    <x v="4"/>
    <x v="1"/>
    <x v="10"/>
    <s v="Office"/>
    <s v="Stationery"/>
    <n v="145"/>
    <n v="290"/>
    <n v="245.60000000000002"/>
  </r>
  <r>
    <s v="ORD100691"/>
    <d v="2023-01-20T00:00:00"/>
    <s v="C0074"/>
    <s v="P003"/>
    <n v="1"/>
    <n v="436.5"/>
    <n v="0.05"/>
    <x v="0"/>
    <n v="5"/>
    <n v="414.67499999999995"/>
    <x v="35"/>
    <x v="7"/>
    <x v="0"/>
    <x v="1"/>
    <s v="Electronics"/>
    <s v="Accessories"/>
    <n v="210"/>
    <n v="210"/>
    <n v="204.67499999999995"/>
  </r>
  <r>
    <s v="ORD100692"/>
    <d v="2023-12-17T00:00:00"/>
    <s v="C0178"/>
    <s v="P005"/>
    <n v="1"/>
    <n v="5704"/>
    <n v="0"/>
    <x v="0"/>
    <n v="2"/>
    <n v="5704"/>
    <x v="25"/>
    <x v="7"/>
    <x v="0"/>
    <x v="15"/>
    <s v="Electronics"/>
    <s v="Displays"/>
    <n v="4300"/>
    <n v="4300"/>
    <n v="1404"/>
  </r>
  <r>
    <s v="ORD100693"/>
    <d v="2023-06-19T00:00:00"/>
    <s v="C0148"/>
    <s v="P016"/>
    <n v="5"/>
    <n v="260"/>
    <n v="0.2"/>
    <x v="0"/>
    <n v="2"/>
    <n v="1040"/>
    <x v="10"/>
    <x v="4"/>
    <x v="1"/>
    <x v="10"/>
    <s v="Office"/>
    <s v="Stationery"/>
    <n v="145"/>
    <n v="725"/>
    <n v="315"/>
  </r>
  <r>
    <s v="ORD100694"/>
    <d v="2025-10-20T00:00:00"/>
    <s v="C0073"/>
    <s v="P012"/>
    <n v="1"/>
    <n v="3888"/>
    <n v="0.1"/>
    <x v="0"/>
    <n v="1"/>
    <n v="3499.2000000000003"/>
    <x v="19"/>
    <x v="1"/>
    <x v="1"/>
    <x v="9"/>
    <s v="Electronics"/>
    <s v="Storage"/>
    <n v="2450"/>
    <n v="2450"/>
    <n v="1049.2000000000003"/>
  </r>
  <r>
    <s v="ORD100695"/>
    <d v="2025-06-07T00:00:00"/>
    <s v="C0021"/>
    <s v="P011"/>
    <n v="10"/>
    <n v="1058.4000000000001"/>
    <n v="0.05"/>
    <x v="0"/>
    <n v="4"/>
    <n v="10054.799999999999"/>
    <x v="3"/>
    <x v="6"/>
    <x v="0"/>
    <x v="5"/>
    <s v="Office"/>
    <s v="Supplies"/>
    <n v="510"/>
    <n v="5100"/>
    <n v="4954.7999999999993"/>
  </r>
  <r>
    <s v="ORD100696"/>
    <d v="2024-11-09T00:00:00"/>
    <s v="C0014"/>
    <s v="P016"/>
    <n v="1"/>
    <n v="260"/>
    <n v="0.2"/>
    <x v="0"/>
    <n v="6"/>
    <n v="208"/>
    <x v="33"/>
    <x v="10"/>
    <x v="0"/>
    <x v="10"/>
    <s v="Office"/>
    <s v="Stationery"/>
    <n v="145"/>
    <n v="145"/>
    <n v="63"/>
  </r>
  <r>
    <s v="ORD100697"/>
    <d v="2023-07-15T00:00:00"/>
    <s v="C0065"/>
    <s v="P009"/>
    <n v="4"/>
    <n v="180"/>
    <n v="0.15"/>
    <x v="0"/>
    <n v="7"/>
    <n v="612"/>
    <x v="32"/>
    <x v="3"/>
    <x v="2"/>
    <x v="12"/>
    <s v="Office"/>
    <s v="Stationery"/>
    <n v="75"/>
    <n v="300"/>
    <n v="312"/>
  </r>
  <r>
    <s v="ORD100698"/>
    <d v="2025-12-17T00:00:00"/>
    <s v="C0222"/>
    <s v="P002"/>
    <n v="2"/>
    <n v="17940"/>
    <n v="0.15"/>
    <x v="2"/>
    <n v="6"/>
    <n v="30498"/>
    <x v="11"/>
    <x v="9"/>
    <x v="0"/>
    <x v="8"/>
    <s v="Electronics"/>
    <s v="Computers"/>
    <n v="15100"/>
    <n v="30200"/>
    <n v="298"/>
  </r>
  <r>
    <s v="ORD100699"/>
    <d v="2023-03-29T00:00:00"/>
    <s v="C0182"/>
    <s v="P012"/>
    <n v="3"/>
    <n v="3492"/>
    <n v="0.1"/>
    <x v="0"/>
    <n v="5"/>
    <n v="9428.4"/>
    <x v="1"/>
    <x v="0"/>
    <x v="0"/>
    <x v="9"/>
    <s v="Electronics"/>
    <s v="Storage"/>
    <n v="2450"/>
    <n v="7350"/>
    <n v="2078.3999999999996"/>
  </r>
  <r>
    <s v="ORD100700"/>
    <d v="2024-04-15T00:00:00"/>
    <s v="C0233"/>
    <s v="P006"/>
    <n v="2"/>
    <n v="1350"/>
    <n v="0.1"/>
    <x v="0"/>
    <n v="6"/>
    <n v="2430"/>
    <x v="6"/>
    <x v="0"/>
    <x v="0"/>
    <x v="4"/>
    <s v="Electronics"/>
    <s v="Accessories"/>
    <n v="620"/>
    <n v="1240"/>
    <n v="1190"/>
  </r>
  <r>
    <s v="ORD100701"/>
    <d v="2024-03-08T00:00:00"/>
    <s v="C0020"/>
    <s v="P005"/>
    <n v="2"/>
    <n v="6696"/>
    <n v="0.03"/>
    <x v="0"/>
    <n v="6"/>
    <n v="12990.24"/>
    <x v="22"/>
    <x v="0"/>
    <x v="2"/>
    <x v="15"/>
    <s v="Electronics"/>
    <s v="Displays"/>
    <n v="4300"/>
    <n v="8600"/>
    <n v="4390.24"/>
  </r>
  <r>
    <s v="ORD100702"/>
    <d v="2025-08-31T00:00:00"/>
    <s v="C0321"/>
    <s v="P016"/>
    <n v="1"/>
    <n v="239.2"/>
    <n v="0"/>
    <x v="0"/>
    <n v="7"/>
    <n v="239.2"/>
    <x v="28"/>
    <x v="1"/>
    <x v="0"/>
    <x v="10"/>
    <s v="Office"/>
    <s v="Stationery"/>
    <n v="145"/>
    <n v="145"/>
    <n v="94.199999999999989"/>
  </r>
  <r>
    <s v="ORD100703"/>
    <d v="2024-07-09T00:00:00"/>
    <s v="C0345"/>
    <s v="P018"/>
    <n v="1"/>
    <n v="13184"/>
    <n v="0"/>
    <x v="0"/>
    <n v="6"/>
    <n v="13184"/>
    <x v="14"/>
    <x v="2"/>
    <x v="2"/>
    <x v="18"/>
    <s v="Electronics"/>
    <s v="Displays"/>
    <n v="9700"/>
    <n v="9700"/>
    <n v="3484"/>
  </r>
  <r>
    <s v="ORD100704"/>
    <d v="2023-04-06T00:00:00"/>
    <s v="C0068"/>
    <s v="P009"/>
    <n v="1"/>
    <n v="165.6"/>
    <n v="0.2"/>
    <x v="0"/>
    <n v="6"/>
    <n v="132.47999999999999"/>
    <x v="31"/>
    <x v="1"/>
    <x v="0"/>
    <x v="12"/>
    <s v="Office"/>
    <s v="Stationery"/>
    <n v="75"/>
    <n v="75"/>
    <n v="57.47999999999999"/>
  </r>
  <r>
    <s v="ORD100705"/>
    <d v="2023-06-02T00:00:00"/>
    <s v="C0223"/>
    <s v="P003"/>
    <n v="1"/>
    <n v="486"/>
    <n v="0.05"/>
    <x v="0"/>
    <n v="1"/>
    <n v="461.7"/>
    <x v="10"/>
    <x v="8"/>
    <x v="0"/>
    <x v="1"/>
    <s v="Electronics"/>
    <s v="Accessories"/>
    <n v="210"/>
    <n v="210"/>
    <n v="251.7"/>
  </r>
  <r>
    <s v="ORD100706"/>
    <d v="2024-07-28T00:00:00"/>
    <s v="C0135"/>
    <s v="P008"/>
    <n v="2"/>
    <n v="9936"/>
    <n v="0"/>
    <x v="0"/>
    <n v="5"/>
    <n v="19872"/>
    <x v="14"/>
    <x v="4"/>
    <x v="0"/>
    <x v="6"/>
    <s v="Office"/>
    <s v="Furniture"/>
    <n v="6500"/>
    <n v="13000"/>
    <n v="6872"/>
  </r>
  <r>
    <s v="ORD100707"/>
    <d v="2023-03-09T00:00:00"/>
    <s v="C0093"/>
    <s v="P012"/>
    <n v="4"/>
    <n v="3492"/>
    <n v="0.15"/>
    <x v="0"/>
    <n v="4"/>
    <n v="11872.8"/>
    <x v="1"/>
    <x v="1"/>
    <x v="2"/>
    <x v="9"/>
    <s v="Electronics"/>
    <s v="Storage"/>
    <n v="2450"/>
    <n v="9800"/>
    <n v="2072.7999999999993"/>
  </r>
  <r>
    <s v="ORD100708"/>
    <d v="2024-01-03T00:00:00"/>
    <s v="C0201"/>
    <s v="P015"/>
    <n v="2"/>
    <n v="1890"/>
    <n v="0.05"/>
    <x v="0"/>
    <n v="1"/>
    <n v="3591"/>
    <x v="18"/>
    <x v="4"/>
    <x v="2"/>
    <x v="14"/>
    <s v="Electronics"/>
    <s v="Networking"/>
    <n v="1050"/>
    <n v="2100"/>
    <n v="1491"/>
  </r>
  <r>
    <s v="ORD100709"/>
    <d v="2024-10-06T00:00:00"/>
    <s v="C0387"/>
    <s v="P019"/>
    <n v="3"/>
    <n v="2420.5"/>
    <n v="0.2"/>
    <x v="0"/>
    <n v="6"/>
    <n v="5809.2000000000007"/>
    <x v="13"/>
    <x v="10"/>
    <x v="0"/>
    <x v="19"/>
    <s v="Electronics"/>
    <s v="POS Equipment"/>
    <n v="1420"/>
    <n v="4260"/>
    <n v="1549.2000000000007"/>
  </r>
  <r>
    <s v="ORD100710"/>
    <d v="2023-02-02T00:00:00"/>
    <s v="C0091"/>
    <s v="P008"/>
    <n v="2"/>
    <n v="9200"/>
    <n v="0.1"/>
    <x v="0"/>
    <n v="4"/>
    <n v="16560"/>
    <x v="17"/>
    <x v="1"/>
    <x v="2"/>
    <x v="6"/>
    <s v="Office"/>
    <s v="Furniture"/>
    <n v="6500"/>
    <n v="13000"/>
    <n v="3560"/>
  </r>
  <r>
    <s v="ORD100711"/>
    <d v="2024-02-29T00:00:00"/>
    <s v="C0397"/>
    <s v="P013"/>
    <n v="4"/>
    <n v="1493.5"/>
    <n v="0.05"/>
    <x v="0"/>
    <n v="1"/>
    <n v="5675.3"/>
    <x v="24"/>
    <x v="2"/>
    <x v="0"/>
    <x v="2"/>
    <s v="Electronics"/>
    <s v="Accessories"/>
    <n v="790"/>
    <n v="3160"/>
    <n v="2515.3000000000002"/>
  </r>
  <r>
    <s v="ORD100712"/>
    <d v="2023-10-23T00:00:00"/>
    <s v="C0260"/>
    <s v="P005"/>
    <n v="1"/>
    <n v="6386"/>
    <n v="0"/>
    <x v="0"/>
    <n v="3"/>
    <n v="6386"/>
    <x v="2"/>
    <x v="9"/>
    <x v="0"/>
    <x v="15"/>
    <s v="Electronics"/>
    <s v="Displays"/>
    <n v="4300"/>
    <n v="4300"/>
    <n v="2086"/>
  </r>
  <r>
    <s v="ORD100713"/>
    <d v="2025-03-26T00:00:00"/>
    <s v="C0211"/>
    <s v="P012"/>
    <n v="1"/>
    <n v="3708"/>
    <n v="0.05"/>
    <x v="0"/>
    <n v="1"/>
    <n v="3522.6"/>
    <x v="12"/>
    <x v="8"/>
    <x v="0"/>
    <x v="9"/>
    <s v="Electronics"/>
    <s v="Storage"/>
    <n v="2450"/>
    <n v="2450"/>
    <n v="1072.5999999999999"/>
  </r>
  <r>
    <s v="ORD100714"/>
    <d v="2023-06-07T00:00:00"/>
    <s v="C0373"/>
    <s v="P005"/>
    <n v="1"/>
    <n v="5704"/>
    <n v="0.03"/>
    <x v="0"/>
    <n v="5"/>
    <n v="5532.88"/>
    <x v="10"/>
    <x v="10"/>
    <x v="0"/>
    <x v="15"/>
    <s v="Electronics"/>
    <s v="Displays"/>
    <n v="4300"/>
    <n v="4300"/>
    <n v="1232.8800000000001"/>
  </r>
  <r>
    <s v="ORD100715"/>
    <d v="2024-09-04T00:00:00"/>
    <s v="C0275"/>
    <s v="P016"/>
    <n v="1"/>
    <n v="239.2"/>
    <n v="0.2"/>
    <x v="0"/>
    <n v="3"/>
    <n v="191.36"/>
    <x v="27"/>
    <x v="11"/>
    <x v="0"/>
    <x v="10"/>
    <s v="Office"/>
    <s v="Stationery"/>
    <n v="145"/>
    <n v="145"/>
    <n v="46.360000000000014"/>
  </r>
  <r>
    <s v="ORD100716"/>
    <d v="2023-11-29T00:00:00"/>
    <s v="C0277"/>
    <s v="P003"/>
    <n v="1"/>
    <n v="414"/>
    <n v="0.1"/>
    <x v="0"/>
    <n v="6"/>
    <n v="372.6"/>
    <x v="0"/>
    <x v="3"/>
    <x v="0"/>
    <x v="1"/>
    <s v="Electronics"/>
    <s v="Accessories"/>
    <n v="210"/>
    <n v="210"/>
    <n v="162.60000000000002"/>
  </r>
  <r>
    <s v="ORD100717"/>
    <d v="2024-05-07T00:00:00"/>
    <s v="C0181"/>
    <s v="P006"/>
    <n v="3"/>
    <n v="1350"/>
    <n v="0"/>
    <x v="0"/>
    <n v="2"/>
    <n v="4050"/>
    <x v="15"/>
    <x v="0"/>
    <x v="1"/>
    <x v="4"/>
    <s v="Electronics"/>
    <s v="Accessories"/>
    <n v="620"/>
    <n v="1860"/>
    <n v="2190"/>
  </r>
  <r>
    <s v="ORD100718"/>
    <d v="2025-03-07T00:00:00"/>
    <s v="C0102"/>
    <s v="P006"/>
    <n v="20"/>
    <n v="1350"/>
    <n v="0.03"/>
    <x v="0"/>
    <n v="3"/>
    <n v="26190"/>
    <x v="12"/>
    <x v="8"/>
    <x v="0"/>
    <x v="4"/>
    <s v="Electronics"/>
    <s v="Accessories"/>
    <n v="620"/>
    <n v="12400"/>
    <n v="13790"/>
  </r>
  <r>
    <s v="ORD100719"/>
    <d v="2024-11-10T00:00:00"/>
    <s v="C0192"/>
    <s v="P016"/>
    <n v="1"/>
    <n v="252.2"/>
    <n v="0.05"/>
    <x v="0"/>
    <n v="1"/>
    <n v="239.58999999999997"/>
    <x v="33"/>
    <x v="3"/>
    <x v="1"/>
    <x v="10"/>
    <s v="Office"/>
    <s v="Stationery"/>
    <n v="145"/>
    <n v="145"/>
    <n v="94.589999999999975"/>
  </r>
  <r>
    <s v="ORD100720"/>
    <d v="2025-02-25T00:00:00"/>
    <s v="C0011"/>
    <s v="P001"/>
    <n v="3"/>
    <n v="30780"/>
    <n v="0"/>
    <x v="0"/>
    <n v="4"/>
    <n v="92340"/>
    <x v="8"/>
    <x v="10"/>
    <x v="1"/>
    <x v="0"/>
    <s v="Electronics"/>
    <s v="Computers"/>
    <n v="22100"/>
    <n v="66300"/>
    <n v="26040"/>
  </r>
  <r>
    <s v="ORD100721"/>
    <d v="2023-10-14T00:00:00"/>
    <s v="C0145"/>
    <s v="P001"/>
    <n v="1"/>
    <n v="27645"/>
    <n v="0.05"/>
    <x v="0"/>
    <n v="1"/>
    <n v="26262.75"/>
    <x v="2"/>
    <x v="10"/>
    <x v="2"/>
    <x v="0"/>
    <s v="Electronics"/>
    <s v="Computers"/>
    <n v="22100"/>
    <n v="22100"/>
    <n v="4162.75"/>
  </r>
  <r>
    <s v="ORD100722"/>
    <d v="2023-06-10T00:00:00"/>
    <s v="C0064"/>
    <s v="P005"/>
    <n v="4"/>
    <n v="6386"/>
    <n v="0.1"/>
    <x v="0"/>
    <n v="6"/>
    <n v="22989.600000000002"/>
    <x v="10"/>
    <x v="1"/>
    <x v="0"/>
    <x v="15"/>
    <s v="Electronics"/>
    <s v="Displays"/>
    <n v="4300"/>
    <n v="17200"/>
    <n v="5789.6000000000022"/>
  </r>
  <r>
    <s v="ORD100723"/>
    <d v="2025-10-22T00:00:00"/>
    <s v="C0044"/>
    <s v="P016"/>
    <n v="1"/>
    <n v="280.8"/>
    <n v="0.1"/>
    <x v="0"/>
    <n v="4"/>
    <n v="252.72000000000003"/>
    <x v="19"/>
    <x v="11"/>
    <x v="2"/>
    <x v="10"/>
    <s v="Office"/>
    <s v="Stationery"/>
    <n v="145"/>
    <n v="145"/>
    <n v="107.72000000000003"/>
  </r>
  <r>
    <s v="ORD100724"/>
    <d v="2024-12-09T00:00:00"/>
    <s v="C0381"/>
    <s v="P001"/>
    <n v="4"/>
    <n v="30780"/>
    <n v="0.15"/>
    <x v="0"/>
    <n v="5"/>
    <n v="104652"/>
    <x v="26"/>
    <x v="6"/>
    <x v="0"/>
    <x v="0"/>
    <s v="Electronics"/>
    <s v="Computers"/>
    <n v="22100"/>
    <n v="88400"/>
    <n v="16252"/>
  </r>
  <r>
    <s v="ORD100725"/>
    <d v="2023-04-20T00:00:00"/>
    <s v="C0100"/>
    <s v="P015"/>
    <n v="4"/>
    <n v="1750"/>
    <n v="0.1"/>
    <x v="0"/>
    <n v="6"/>
    <n v="6300"/>
    <x v="31"/>
    <x v="6"/>
    <x v="1"/>
    <x v="14"/>
    <s v="Electronics"/>
    <s v="Networking"/>
    <n v="1050"/>
    <n v="4200"/>
    <n v="2100"/>
  </r>
  <r>
    <s v="ORD100726"/>
    <d v="2023-07-20T00:00:00"/>
    <s v="C0141"/>
    <s v="P001"/>
    <n v="2"/>
    <n v="26220"/>
    <n v="0"/>
    <x v="0"/>
    <n v="4"/>
    <n v="52440"/>
    <x v="32"/>
    <x v="7"/>
    <x v="2"/>
    <x v="0"/>
    <s v="Electronics"/>
    <s v="Computers"/>
    <n v="22100"/>
    <n v="44200"/>
    <n v="8240"/>
  </r>
  <r>
    <s v="ORD100727"/>
    <d v="2025-06-14T00:00:00"/>
    <s v="C0220"/>
    <s v="P007"/>
    <n v="1"/>
    <n v="4944"/>
    <n v="0.05"/>
    <x v="0"/>
    <n v="6"/>
    <n v="4696.8"/>
    <x v="3"/>
    <x v="6"/>
    <x v="2"/>
    <x v="16"/>
    <s v="Office"/>
    <s v="Furniture"/>
    <n v="3150"/>
    <n v="3150"/>
    <n v="1546.8000000000002"/>
  </r>
  <r>
    <s v="ORD100728"/>
    <d v="2024-04-20T00:00:00"/>
    <s v="C0126"/>
    <s v="P009"/>
    <n v="1"/>
    <n v="185.4"/>
    <n v="0.1"/>
    <x v="2"/>
    <n v="7"/>
    <n v="166.86"/>
    <x v="6"/>
    <x v="11"/>
    <x v="2"/>
    <x v="12"/>
    <s v="Office"/>
    <s v="Stationery"/>
    <n v="75"/>
    <n v="75"/>
    <n v="91.860000000000014"/>
  </r>
  <r>
    <s v="ORD100729"/>
    <d v="2023-06-05T00:00:00"/>
    <s v="C0056"/>
    <s v="P010"/>
    <n v="2"/>
    <n v="7992"/>
    <n v="0.2"/>
    <x v="0"/>
    <n v="2"/>
    <n v="12787.2"/>
    <x v="10"/>
    <x v="4"/>
    <x v="0"/>
    <x v="13"/>
    <s v="Electronics"/>
    <s v="Printers"/>
    <n v="5600"/>
    <n v="11200"/>
    <n v="1587.2000000000007"/>
  </r>
  <r>
    <s v="ORD100730"/>
    <d v="2024-11-28T00:00:00"/>
    <s v="C0245"/>
    <s v="P009"/>
    <n v="2"/>
    <n v="180"/>
    <n v="0.03"/>
    <x v="0"/>
    <n v="1"/>
    <n v="349.2"/>
    <x v="33"/>
    <x v="6"/>
    <x v="1"/>
    <x v="12"/>
    <s v="Office"/>
    <s v="Stationery"/>
    <n v="75"/>
    <n v="150"/>
    <n v="199.2"/>
  </r>
  <r>
    <s v="ORD100731"/>
    <d v="2025-03-23T00:00:00"/>
    <s v="C0087"/>
    <s v="P002"/>
    <n v="1"/>
    <n v="20085"/>
    <n v="0.05"/>
    <x v="0"/>
    <n v="4"/>
    <n v="19080.75"/>
    <x v="12"/>
    <x v="8"/>
    <x v="1"/>
    <x v="8"/>
    <s v="Electronics"/>
    <s v="Computers"/>
    <n v="15100"/>
    <n v="15100"/>
    <n v="3980.75"/>
  </r>
  <r>
    <s v="ORD100732"/>
    <d v="2024-10-30T00:00:00"/>
    <s v="C0243"/>
    <s v="P011"/>
    <n v="2"/>
    <n v="1058.4000000000001"/>
    <n v="0.1"/>
    <x v="0"/>
    <n v="4"/>
    <n v="1905.1200000000001"/>
    <x v="13"/>
    <x v="3"/>
    <x v="0"/>
    <x v="5"/>
    <s v="Office"/>
    <s v="Supplies"/>
    <n v="510"/>
    <n v="1020"/>
    <n v="885.12000000000012"/>
  </r>
  <r>
    <s v="ORD100733"/>
    <d v="2023-03-02T00:00:00"/>
    <s v="C0160"/>
    <s v="P004"/>
    <n v="3"/>
    <n v="1794.5"/>
    <n v="0"/>
    <x v="0"/>
    <n v="5"/>
    <n v="5383.5"/>
    <x v="1"/>
    <x v="2"/>
    <x v="0"/>
    <x v="3"/>
    <s v="Electronics"/>
    <s v="Accessories"/>
    <n v="990"/>
    <n v="2970"/>
    <n v="2413.5"/>
  </r>
  <r>
    <s v="ORD100734"/>
    <d v="2024-07-13T00:00:00"/>
    <s v="C0003"/>
    <s v="P007"/>
    <n v="1"/>
    <n v="4656"/>
    <n v="0.1"/>
    <x v="0"/>
    <n v="5"/>
    <n v="4190.4000000000005"/>
    <x v="14"/>
    <x v="4"/>
    <x v="0"/>
    <x v="16"/>
    <s v="Office"/>
    <s v="Furniture"/>
    <n v="3150"/>
    <n v="3150"/>
    <n v="1040.4000000000005"/>
  </r>
  <r>
    <s v="ORD100735"/>
    <d v="2025-07-11T00:00:00"/>
    <s v="C0334"/>
    <s v="P009"/>
    <n v="1"/>
    <n v="185.4"/>
    <n v="0.1"/>
    <x v="0"/>
    <n v="7"/>
    <n v="166.86"/>
    <x v="9"/>
    <x v="2"/>
    <x v="2"/>
    <x v="12"/>
    <s v="Office"/>
    <s v="Stationery"/>
    <n v="75"/>
    <n v="75"/>
    <n v="91.860000000000014"/>
  </r>
  <r>
    <s v="ORD100736"/>
    <d v="2025-10-01T00:00:00"/>
    <s v="C0376"/>
    <s v="P014"/>
    <n v="1"/>
    <n v="1932"/>
    <n v="0.05"/>
    <x v="0"/>
    <n v="2"/>
    <n v="1835.3999999999999"/>
    <x v="19"/>
    <x v="11"/>
    <x v="1"/>
    <x v="17"/>
    <s v="Electronics"/>
    <s v="Accessories"/>
    <n v="1180"/>
    <n v="1180"/>
    <n v="655.39999999999986"/>
  </r>
  <r>
    <s v="ORD100737"/>
    <d v="2024-04-12T00:00:00"/>
    <s v="C0083"/>
    <s v="P014"/>
    <n v="2"/>
    <n v="1932"/>
    <n v="0"/>
    <x v="0"/>
    <n v="1"/>
    <n v="3864"/>
    <x v="6"/>
    <x v="5"/>
    <x v="2"/>
    <x v="17"/>
    <s v="Electronics"/>
    <s v="Accessories"/>
    <n v="1180"/>
    <n v="2360"/>
    <n v="1504"/>
  </r>
  <r>
    <s v="ORD100738"/>
    <d v="2024-12-29T00:00:00"/>
    <s v="C0218"/>
    <s v="P001"/>
    <n v="2"/>
    <n v="30780"/>
    <n v="0.05"/>
    <x v="0"/>
    <n v="5"/>
    <n v="58482"/>
    <x v="26"/>
    <x v="0"/>
    <x v="2"/>
    <x v="0"/>
    <s v="Electronics"/>
    <s v="Computers"/>
    <n v="22100"/>
    <n v="44200"/>
    <n v="14282"/>
  </r>
  <r>
    <s v="ORD100739"/>
    <d v="2025-02-07T00:00:00"/>
    <s v="C0005"/>
    <s v="P008"/>
    <n v="1"/>
    <n v="9476"/>
    <n v="0.2"/>
    <x v="0"/>
    <n v="6"/>
    <n v="7580.8"/>
    <x v="8"/>
    <x v="6"/>
    <x v="1"/>
    <x v="6"/>
    <s v="Office"/>
    <s v="Furniture"/>
    <n v="6500"/>
    <n v="6500"/>
    <n v="1080.8000000000002"/>
  </r>
  <r>
    <s v="ORD100740"/>
    <d v="2025-06-03T00:00:00"/>
    <s v="C0166"/>
    <s v="P005"/>
    <n v="2"/>
    <n v="6200"/>
    <n v="0.05"/>
    <x v="0"/>
    <n v="3"/>
    <n v="11780"/>
    <x v="3"/>
    <x v="5"/>
    <x v="2"/>
    <x v="15"/>
    <s v="Electronics"/>
    <s v="Displays"/>
    <n v="4300"/>
    <n v="8600"/>
    <n v="3180"/>
  </r>
  <r>
    <s v="ORD100741"/>
    <d v="2024-01-16T00:00:00"/>
    <s v="C0105"/>
    <s v="P009"/>
    <n v="3"/>
    <n v="180"/>
    <n v="0.05"/>
    <x v="0"/>
    <n v="4"/>
    <n v="513"/>
    <x v="18"/>
    <x v="3"/>
    <x v="0"/>
    <x v="12"/>
    <s v="Office"/>
    <s v="Stationery"/>
    <n v="75"/>
    <n v="225"/>
    <n v="288"/>
  </r>
  <r>
    <s v="ORD100742"/>
    <d v="2025-02-17T00:00:00"/>
    <s v="C0170"/>
    <s v="P003"/>
    <n v="5"/>
    <n v="436.5"/>
    <n v="0"/>
    <x v="0"/>
    <n v="4"/>
    <n v="2182.5"/>
    <x v="8"/>
    <x v="10"/>
    <x v="0"/>
    <x v="1"/>
    <s v="Electronics"/>
    <s v="Accessories"/>
    <n v="210"/>
    <n v="1050"/>
    <n v="1132.5"/>
  </r>
  <r>
    <s v="ORD100743"/>
    <d v="2023-06-25T00:00:00"/>
    <s v="C0214"/>
    <s v="P001"/>
    <n v="1"/>
    <n v="29355"/>
    <n v="0"/>
    <x v="2"/>
    <n v="3"/>
    <n v="29355"/>
    <x v="10"/>
    <x v="10"/>
    <x v="1"/>
    <x v="0"/>
    <s v="Electronics"/>
    <s v="Computers"/>
    <n v="22100"/>
    <n v="22100"/>
    <n v="7255"/>
  </r>
  <r>
    <s v="ORD100744"/>
    <d v="2024-08-27T00:00:00"/>
    <s v="C0103"/>
    <s v="P013"/>
    <n v="3"/>
    <n v="1566"/>
    <n v="0.05"/>
    <x v="0"/>
    <n v="5"/>
    <n v="4463.0999999999995"/>
    <x v="23"/>
    <x v="7"/>
    <x v="0"/>
    <x v="2"/>
    <s v="Electronics"/>
    <s v="Accessories"/>
    <n v="790"/>
    <n v="2370"/>
    <n v="2093.0999999999995"/>
  </r>
  <r>
    <s v="ORD100745"/>
    <d v="2024-05-19T00:00:00"/>
    <s v="C0081"/>
    <s v="P009"/>
    <n v="1"/>
    <n v="194.4"/>
    <n v="0.15"/>
    <x v="0"/>
    <n v="1"/>
    <n v="165.24"/>
    <x v="15"/>
    <x v="11"/>
    <x v="0"/>
    <x v="12"/>
    <s v="Office"/>
    <s v="Stationery"/>
    <n v="75"/>
    <n v="75"/>
    <n v="90.240000000000009"/>
  </r>
  <r>
    <s v="ORD100746"/>
    <d v="2023-05-31T00:00:00"/>
    <s v="C0141"/>
    <s v="P017"/>
    <n v="1"/>
    <n v="4017"/>
    <n v="0.05"/>
    <x v="0"/>
    <n v="5"/>
    <n v="3816.1499999999996"/>
    <x v="5"/>
    <x v="7"/>
    <x v="2"/>
    <x v="7"/>
    <s v="Office"/>
    <s v="Furniture"/>
    <n v="2650"/>
    <n v="2650"/>
    <n v="1166.1499999999996"/>
  </r>
  <r>
    <s v="ORD100747"/>
    <d v="2023-06-18T00:00:00"/>
    <s v="C0131"/>
    <s v="P015"/>
    <n v="2"/>
    <n v="1697.5"/>
    <n v="0"/>
    <x v="0"/>
    <n v="6"/>
    <n v="3395"/>
    <x v="10"/>
    <x v="4"/>
    <x v="1"/>
    <x v="14"/>
    <s v="Electronics"/>
    <s v="Networking"/>
    <n v="1050"/>
    <n v="2100"/>
    <n v="1295"/>
  </r>
  <r>
    <s v="ORD100748"/>
    <d v="2024-07-02T00:00:00"/>
    <s v="C0092"/>
    <s v="P004"/>
    <n v="1"/>
    <n v="1702"/>
    <n v="0"/>
    <x v="0"/>
    <n v="6"/>
    <n v="1702"/>
    <x v="14"/>
    <x v="5"/>
    <x v="0"/>
    <x v="3"/>
    <s v="Electronics"/>
    <s v="Accessories"/>
    <n v="990"/>
    <n v="990"/>
    <n v="712"/>
  </r>
  <r>
    <s v="ORD100749"/>
    <d v="2023-11-12T00:00:00"/>
    <s v="C0170"/>
    <s v="P015"/>
    <n v="2"/>
    <n v="1890"/>
    <n v="0.05"/>
    <x v="2"/>
    <n v="6"/>
    <n v="3591"/>
    <x v="0"/>
    <x v="10"/>
    <x v="0"/>
    <x v="14"/>
    <s v="Electronics"/>
    <s v="Networking"/>
    <n v="1050"/>
    <n v="2100"/>
    <n v="1491"/>
  </r>
  <r>
    <s v="ORD100750"/>
    <d v="2025-02-17T00:00:00"/>
    <s v="C0343"/>
    <s v="P016"/>
    <n v="5"/>
    <n v="252.2"/>
    <n v="0"/>
    <x v="0"/>
    <n v="2"/>
    <n v="1261"/>
    <x v="8"/>
    <x v="1"/>
    <x v="1"/>
    <x v="10"/>
    <s v="Office"/>
    <s v="Stationery"/>
    <n v="145"/>
    <n v="725"/>
    <n v="536"/>
  </r>
  <r>
    <s v="ORD100751"/>
    <d v="2023-11-12T00:00:00"/>
    <s v="C0315"/>
    <s v="P002"/>
    <n v="1"/>
    <n v="18915"/>
    <n v="0.05"/>
    <x v="0"/>
    <n v="1"/>
    <n v="17969.25"/>
    <x v="0"/>
    <x v="2"/>
    <x v="0"/>
    <x v="8"/>
    <s v="Electronics"/>
    <s v="Computers"/>
    <n v="15100"/>
    <n v="15100"/>
    <n v="2869.25"/>
  </r>
  <r>
    <s v="ORD100752"/>
    <d v="2025-03-08T00:00:00"/>
    <s v="C0027"/>
    <s v="P016"/>
    <n v="1"/>
    <n v="267.8"/>
    <n v="0.05"/>
    <x v="0"/>
    <n v="3"/>
    <n v="254.41"/>
    <x v="12"/>
    <x v="4"/>
    <x v="0"/>
    <x v="10"/>
    <s v="Office"/>
    <s v="Stationery"/>
    <n v="145"/>
    <n v="145"/>
    <n v="109.41"/>
  </r>
  <r>
    <s v="ORD100753"/>
    <d v="2024-10-10T00:00:00"/>
    <s v="C0061"/>
    <s v="P009"/>
    <n v="1"/>
    <n v="185.4"/>
    <n v="0.03"/>
    <x v="0"/>
    <n v="4"/>
    <n v="179.83799999999999"/>
    <x v="13"/>
    <x v="5"/>
    <x v="0"/>
    <x v="12"/>
    <s v="Office"/>
    <s v="Stationery"/>
    <n v="75"/>
    <n v="75"/>
    <n v="104.83799999999999"/>
  </r>
  <r>
    <s v="ORD100754"/>
    <d v="2025-01-08T00:00:00"/>
    <s v="C0268"/>
    <s v="P006"/>
    <n v="1"/>
    <n v="1150"/>
    <n v="0.15"/>
    <x v="0"/>
    <n v="2"/>
    <n v="977.5"/>
    <x v="7"/>
    <x v="3"/>
    <x v="0"/>
    <x v="4"/>
    <s v="Electronics"/>
    <s v="Accessories"/>
    <n v="620"/>
    <n v="620"/>
    <n v="357.5"/>
  </r>
  <r>
    <s v="ORD100755"/>
    <d v="2023-08-07T00:00:00"/>
    <s v="C0143"/>
    <s v="P019"/>
    <n v="3"/>
    <n v="2420.5"/>
    <n v="0.05"/>
    <x v="0"/>
    <n v="7"/>
    <n v="6898.4249999999993"/>
    <x v="16"/>
    <x v="4"/>
    <x v="0"/>
    <x v="19"/>
    <s v="Electronics"/>
    <s v="POS Equipment"/>
    <n v="1420"/>
    <n v="4260"/>
    <n v="2638.4249999999993"/>
  </r>
  <r>
    <s v="ORD100756"/>
    <d v="2023-07-07T00:00:00"/>
    <s v="C0062"/>
    <s v="P004"/>
    <n v="2"/>
    <n v="1905.5"/>
    <n v="0.1"/>
    <x v="0"/>
    <n v="7"/>
    <n v="3429.9"/>
    <x v="32"/>
    <x v="1"/>
    <x v="1"/>
    <x v="3"/>
    <s v="Electronics"/>
    <s v="Accessories"/>
    <n v="990"/>
    <n v="1980"/>
    <n v="1449.9"/>
  </r>
  <r>
    <s v="ORD100757"/>
    <d v="2023-01-11T00:00:00"/>
    <s v="C0239"/>
    <s v="P006"/>
    <n v="3"/>
    <n v="1250"/>
    <n v="0.1"/>
    <x v="0"/>
    <n v="5"/>
    <n v="3375"/>
    <x v="35"/>
    <x v="0"/>
    <x v="0"/>
    <x v="4"/>
    <s v="Electronics"/>
    <s v="Accessories"/>
    <n v="620"/>
    <n v="1860"/>
    <n v="1515"/>
  </r>
  <r>
    <s v="ORD100758"/>
    <d v="2024-09-23T00:00:00"/>
    <s v="C0098"/>
    <s v="P016"/>
    <n v="1"/>
    <n v="252.2"/>
    <n v="0.15"/>
    <x v="2"/>
    <n v="2"/>
    <n v="214.36999999999998"/>
    <x v="27"/>
    <x v="5"/>
    <x v="1"/>
    <x v="10"/>
    <s v="Office"/>
    <s v="Stationery"/>
    <n v="145"/>
    <n v="145"/>
    <n v="69.369999999999976"/>
  </r>
  <r>
    <s v="ORD100759"/>
    <d v="2025-06-29T00:00:00"/>
    <s v="C0270"/>
    <s v="P009"/>
    <n v="1"/>
    <n v="194.4"/>
    <n v="0.03"/>
    <x v="0"/>
    <n v="3"/>
    <n v="188.56800000000001"/>
    <x v="3"/>
    <x v="0"/>
    <x v="1"/>
    <x v="12"/>
    <s v="Office"/>
    <s v="Stationery"/>
    <n v="75"/>
    <n v="75"/>
    <n v="113.56800000000001"/>
  </r>
  <r>
    <s v="ORD100760"/>
    <d v="2025-01-07T00:00:00"/>
    <s v="C0258"/>
    <s v="P017"/>
    <n v="5"/>
    <n v="4212"/>
    <n v="0"/>
    <x v="0"/>
    <n v="6"/>
    <n v="21060"/>
    <x v="7"/>
    <x v="11"/>
    <x v="2"/>
    <x v="7"/>
    <s v="Office"/>
    <s v="Furniture"/>
    <n v="2650"/>
    <n v="13250"/>
    <n v="7810"/>
  </r>
  <r>
    <s v="ORD100761"/>
    <d v="2024-07-06T00:00:00"/>
    <s v="C0023"/>
    <s v="P009"/>
    <n v="50"/>
    <n v="180"/>
    <n v="0"/>
    <x v="0"/>
    <n v="5"/>
    <n v="9000"/>
    <x v="14"/>
    <x v="2"/>
    <x v="1"/>
    <x v="12"/>
    <s v="Office"/>
    <s v="Stationery"/>
    <n v="75"/>
    <n v="3750"/>
    <n v="5250"/>
  </r>
  <r>
    <s v="ORD100762"/>
    <d v="2023-07-29T00:00:00"/>
    <s v="C0368"/>
    <s v="P016"/>
    <n v="5"/>
    <n v="280.8"/>
    <n v="0.05"/>
    <x v="0"/>
    <n v="4"/>
    <n v="1333.8"/>
    <x v="32"/>
    <x v="1"/>
    <x v="1"/>
    <x v="10"/>
    <s v="Office"/>
    <s v="Stationery"/>
    <n v="145"/>
    <n v="725"/>
    <n v="608.79999999999995"/>
  </r>
  <r>
    <s v="ORD100763"/>
    <d v="2023-09-29T00:00:00"/>
    <s v="C0332"/>
    <s v="P014"/>
    <n v="3"/>
    <n v="1932"/>
    <n v="0"/>
    <x v="0"/>
    <n v="6"/>
    <n v="5796"/>
    <x v="4"/>
    <x v="10"/>
    <x v="0"/>
    <x v="17"/>
    <s v="Electronics"/>
    <s v="Accessories"/>
    <n v="1180"/>
    <n v="3540"/>
    <n v="2256"/>
  </r>
  <r>
    <s v="ORD100764"/>
    <d v="2023-06-28T00:00:00"/>
    <s v="C0377"/>
    <s v="P003"/>
    <n v="1"/>
    <n v="436.5"/>
    <n v="0"/>
    <x v="0"/>
    <n v="1"/>
    <n v="436.5"/>
    <x v="10"/>
    <x v="8"/>
    <x v="0"/>
    <x v="1"/>
    <s v="Electronics"/>
    <s v="Accessories"/>
    <n v="210"/>
    <n v="210"/>
    <n v="226.5"/>
  </r>
  <r>
    <s v="ORD100765"/>
    <d v="2024-01-19T00:00:00"/>
    <s v="C0327"/>
    <s v="P001"/>
    <n v="3"/>
    <n v="28500"/>
    <n v="0"/>
    <x v="0"/>
    <n v="7"/>
    <n v="85500"/>
    <x v="18"/>
    <x v="7"/>
    <x v="1"/>
    <x v="0"/>
    <s v="Electronics"/>
    <s v="Computers"/>
    <n v="22100"/>
    <n v="66300"/>
    <n v="19200"/>
  </r>
  <r>
    <s v="ORD100766"/>
    <d v="2025-06-01T00:00:00"/>
    <s v="C0315"/>
    <s v="P003"/>
    <n v="3"/>
    <n v="450"/>
    <n v="0.1"/>
    <x v="0"/>
    <n v="3"/>
    <n v="1215"/>
    <x v="3"/>
    <x v="2"/>
    <x v="0"/>
    <x v="1"/>
    <s v="Electronics"/>
    <s v="Accessories"/>
    <n v="210"/>
    <n v="630"/>
    <n v="585"/>
  </r>
  <r>
    <s v="ORD100767"/>
    <d v="2025-07-08T00:00:00"/>
    <s v="C0087"/>
    <s v="P016"/>
    <n v="5"/>
    <n v="280.8"/>
    <n v="0.1"/>
    <x v="0"/>
    <n v="1"/>
    <n v="1263.6000000000001"/>
    <x v="9"/>
    <x v="8"/>
    <x v="1"/>
    <x v="10"/>
    <s v="Office"/>
    <s v="Stationery"/>
    <n v="145"/>
    <n v="725"/>
    <n v="538.60000000000014"/>
  </r>
  <r>
    <s v="ORD100768"/>
    <d v="2025-11-15T00:00:00"/>
    <s v="C0207"/>
    <s v="P018"/>
    <n v="1"/>
    <n v="11776"/>
    <n v="0"/>
    <x v="0"/>
    <n v="5"/>
    <n v="11776"/>
    <x v="20"/>
    <x v="5"/>
    <x v="0"/>
    <x v="18"/>
    <s v="Electronics"/>
    <s v="Displays"/>
    <n v="9700"/>
    <n v="9700"/>
    <n v="2076"/>
  </r>
  <r>
    <s v="ORD100769"/>
    <d v="2025-04-15T00:00:00"/>
    <s v="C0137"/>
    <s v="P003"/>
    <n v="1"/>
    <n v="463.5"/>
    <n v="0"/>
    <x v="0"/>
    <n v="6"/>
    <n v="463.5"/>
    <x v="30"/>
    <x v="1"/>
    <x v="1"/>
    <x v="1"/>
    <s v="Electronics"/>
    <s v="Accessories"/>
    <n v="210"/>
    <n v="210"/>
    <n v="253.5"/>
  </r>
  <r>
    <s v="ORD100770"/>
    <d v="2023-07-31T00:00:00"/>
    <s v="C0089"/>
    <s v="P009"/>
    <n v="2"/>
    <n v="165.6"/>
    <n v="0.03"/>
    <x v="0"/>
    <n v="1"/>
    <n v="321.26399999999995"/>
    <x v="32"/>
    <x v="9"/>
    <x v="0"/>
    <x v="12"/>
    <s v="Office"/>
    <s v="Stationery"/>
    <n v="75"/>
    <n v="150"/>
    <n v="171.26399999999995"/>
  </r>
  <r>
    <s v="ORD100771"/>
    <d v="2023-02-23T00:00:00"/>
    <s v="C0291"/>
    <s v="P006"/>
    <n v="4"/>
    <n v="1150"/>
    <n v="0.05"/>
    <x v="0"/>
    <n v="1"/>
    <n v="4370"/>
    <x v="17"/>
    <x v="11"/>
    <x v="1"/>
    <x v="4"/>
    <s v="Electronics"/>
    <s v="Accessories"/>
    <n v="620"/>
    <n v="2480"/>
    <n v="1890"/>
  </r>
  <r>
    <s v="ORD100772"/>
    <d v="2023-07-03T00:00:00"/>
    <s v="C0094"/>
    <s v="P017"/>
    <n v="3"/>
    <n v="3783"/>
    <n v="0.03"/>
    <x v="0"/>
    <n v="1"/>
    <n v="11008.529999999999"/>
    <x v="32"/>
    <x v="10"/>
    <x v="0"/>
    <x v="7"/>
    <s v="Office"/>
    <s v="Furniture"/>
    <n v="2650"/>
    <n v="7950"/>
    <n v="3058.5299999999988"/>
  </r>
  <r>
    <s v="ORD100773"/>
    <d v="2024-12-25T00:00:00"/>
    <s v="C0006"/>
    <s v="P015"/>
    <n v="1"/>
    <n v="1750"/>
    <n v="0.05"/>
    <x v="0"/>
    <n v="2"/>
    <n v="1662.5"/>
    <x v="26"/>
    <x v="7"/>
    <x v="0"/>
    <x v="14"/>
    <s v="Electronics"/>
    <s v="Networking"/>
    <n v="1050"/>
    <n v="1050"/>
    <n v="612.5"/>
  </r>
  <r>
    <s v="ORD100774"/>
    <d v="2023-07-10T00:00:00"/>
    <s v="C0349"/>
    <s v="P005"/>
    <n v="2"/>
    <n v="6014"/>
    <n v="0.1"/>
    <x v="0"/>
    <n v="3"/>
    <n v="10825.2"/>
    <x v="32"/>
    <x v="9"/>
    <x v="0"/>
    <x v="15"/>
    <s v="Electronics"/>
    <s v="Displays"/>
    <n v="4300"/>
    <n v="8600"/>
    <n v="2225.2000000000007"/>
  </r>
  <r>
    <s v="ORD100775"/>
    <d v="2024-10-26T00:00:00"/>
    <s v="C0362"/>
    <s v="P001"/>
    <n v="1"/>
    <n v="28500"/>
    <n v="0"/>
    <x v="0"/>
    <n v="2"/>
    <n v="28500"/>
    <x v="13"/>
    <x v="1"/>
    <x v="1"/>
    <x v="0"/>
    <s v="Electronics"/>
    <s v="Computers"/>
    <n v="22100"/>
    <n v="22100"/>
    <n v="6400"/>
  </r>
  <r>
    <s v="ORD100776"/>
    <d v="2025-02-27T00:00:00"/>
    <s v="C0140"/>
    <s v="P016"/>
    <n v="4"/>
    <n v="252.2"/>
    <n v="0.2"/>
    <x v="0"/>
    <n v="4"/>
    <n v="807.04"/>
    <x v="8"/>
    <x v="9"/>
    <x v="1"/>
    <x v="10"/>
    <s v="Office"/>
    <s v="Stationery"/>
    <n v="145"/>
    <n v="580"/>
    <n v="227.03999999999996"/>
  </r>
  <r>
    <s v="ORD100777"/>
    <d v="2023-01-26T00:00:00"/>
    <s v="C0251"/>
    <s v="P005"/>
    <n v="1"/>
    <n v="6200"/>
    <n v="0.03"/>
    <x v="0"/>
    <n v="4"/>
    <n v="6014"/>
    <x v="35"/>
    <x v="1"/>
    <x v="0"/>
    <x v="15"/>
    <s v="Electronics"/>
    <s v="Displays"/>
    <n v="4300"/>
    <n v="4300"/>
    <n v="1714"/>
  </r>
  <r>
    <s v="ORD100778"/>
    <d v="2024-08-20T00:00:00"/>
    <s v="C0352"/>
    <s v="P016"/>
    <n v="4"/>
    <n v="239.2"/>
    <n v="0.2"/>
    <x v="0"/>
    <n v="2"/>
    <n v="765.44"/>
    <x v="23"/>
    <x v="3"/>
    <x v="2"/>
    <x v="10"/>
    <s v="Office"/>
    <s v="Stationery"/>
    <n v="145"/>
    <n v="580"/>
    <n v="185.44000000000005"/>
  </r>
  <r>
    <s v="ORD100779"/>
    <d v="2025-04-27T00:00:00"/>
    <s v="C0108"/>
    <s v="P009"/>
    <n v="50"/>
    <n v="185.4"/>
    <n v="0.03"/>
    <x v="0"/>
    <n v="7"/>
    <n v="8991.9"/>
    <x v="30"/>
    <x v="0"/>
    <x v="1"/>
    <x v="12"/>
    <s v="Office"/>
    <s v="Stationery"/>
    <n v="75"/>
    <n v="3750"/>
    <n v="5241.8999999999996"/>
  </r>
  <r>
    <s v="ORD100780"/>
    <d v="2025-03-05T00:00:00"/>
    <s v="C0176"/>
    <s v="P005"/>
    <n v="3"/>
    <n v="6696"/>
    <n v="0.05"/>
    <x v="0"/>
    <n v="3"/>
    <n v="19083.599999999999"/>
    <x v="12"/>
    <x v="7"/>
    <x v="2"/>
    <x v="15"/>
    <s v="Electronics"/>
    <s v="Displays"/>
    <n v="4300"/>
    <n v="12900"/>
    <n v="6183.5999999999985"/>
  </r>
  <r>
    <s v="ORD100781"/>
    <d v="2023-06-23T00:00:00"/>
    <s v="C0396"/>
    <s v="P002"/>
    <n v="1"/>
    <n v="18915"/>
    <n v="0.05"/>
    <x v="0"/>
    <n v="1"/>
    <n v="17969.25"/>
    <x v="10"/>
    <x v="3"/>
    <x v="1"/>
    <x v="8"/>
    <s v="Electronics"/>
    <s v="Computers"/>
    <n v="15100"/>
    <n v="15100"/>
    <n v="2869.25"/>
  </r>
  <r>
    <s v="ORD100782"/>
    <d v="2024-05-12T00:00:00"/>
    <s v="C0324"/>
    <s v="P009"/>
    <n v="1"/>
    <n v="174.6"/>
    <n v="0.05"/>
    <x v="0"/>
    <n v="5"/>
    <n v="165.86999999999998"/>
    <x v="15"/>
    <x v="2"/>
    <x v="2"/>
    <x v="12"/>
    <s v="Office"/>
    <s v="Stationery"/>
    <n v="75"/>
    <n v="75"/>
    <n v="90.869999999999976"/>
  </r>
  <r>
    <s v="ORD100783"/>
    <d v="2025-12-03T00:00:00"/>
    <s v="C0302"/>
    <s v="P007"/>
    <n v="5"/>
    <n v="4800"/>
    <n v="0.1"/>
    <x v="0"/>
    <n v="7"/>
    <n v="21600"/>
    <x v="11"/>
    <x v="2"/>
    <x v="0"/>
    <x v="16"/>
    <s v="Office"/>
    <s v="Furniture"/>
    <n v="3150"/>
    <n v="15750"/>
    <n v="5850"/>
  </r>
  <r>
    <s v="ORD100784"/>
    <d v="2023-12-14T00:00:00"/>
    <s v="C0082"/>
    <s v="P016"/>
    <n v="2"/>
    <n v="260"/>
    <n v="0.03"/>
    <x v="1"/>
    <n v="2"/>
    <n v="504.4"/>
    <x v="25"/>
    <x v="6"/>
    <x v="0"/>
    <x v="10"/>
    <s v="Office"/>
    <s v="Stationery"/>
    <n v="145"/>
    <n v="290"/>
    <n v="214.39999999999998"/>
  </r>
  <r>
    <s v="ORD100785"/>
    <d v="2025-02-18T00:00:00"/>
    <s v="C0157"/>
    <s v="P017"/>
    <n v="1"/>
    <n v="4212"/>
    <n v="0"/>
    <x v="0"/>
    <n v="7"/>
    <n v="4212"/>
    <x v="8"/>
    <x v="7"/>
    <x v="1"/>
    <x v="7"/>
    <s v="Office"/>
    <s v="Furniture"/>
    <n v="2650"/>
    <n v="2650"/>
    <n v="1562"/>
  </r>
  <r>
    <s v="ORD100786"/>
    <d v="2023-12-14T00:00:00"/>
    <s v="C0304"/>
    <s v="P011"/>
    <n v="2"/>
    <n v="1009.4"/>
    <n v="0.1"/>
    <x v="0"/>
    <n v="2"/>
    <n v="1816.92"/>
    <x v="25"/>
    <x v="7"/>
    <x v="1"/>
    <x v="5"/>
    <s v="Office"/>
    <s v="Supplies"/>
    <n v="510"/>
    <n v="1020"/>
    <n v="796.92000000000007"/>
  </r>
  <r>
    <s v="ORD100787"/>
    <d v="2023-10-12T00:00:00"/>
    <s v="C0192"/>
    <s v="P004"/>
    <n v="2"/>
    <n v="1905.5"/>
    <n v="0.1"/>
    <x v="0"/>
    <n v="2"/>
    <n v="3429.9"/>
    <x v="2"/>
    <x v="3"/>
    <x v="1"/>
    <x v="3"/>
    <s v="Electronics"/>
    <s v="Accessories"/>
    <n v="990"/>
    <n v="1980"/>
    <n v="1449.9"/>
  </r>
  <r>
    <s v="ORD100788"/>
    <d v="2024-07-04T00:00:00"/>
    <s v="C0260"/>
    <s v="P015"/>
    <n v="1"/>
    <n v="1802.5"/>
    <n v="0.1"/>
    <x v="2"/>
    <n v="4"/>
    <n v="1622.25"/>
    <x v="14"/>
    <x v="9"/>
    <x v="0"/>
    <x v="14"/>
    <s v="Electronics"/>
    <s v="Networking"/>
    <n v="1050"/>
    <n v="1050"/>
    <n v="572.25"/>
  </r>
  <r>
    <s v="ORD100789"/>
    <d v="2024-09-08T00:00:00"/>
    <s v="C0084"/>
    <s v="P011"/>
    <n v="2"/>
    <n v="980"/>
    <n v="0.15"/>
    <x v="2"/>
    <n v="5"/>
    <n v="1666"/>
    <x v="27"/>
    <x v="8"/>
    <x v="2"/>
    <x v="5"/>
    <s v="Office"/>
    <s v="Supplies"/>
    <n v="510"/>
    <n v="1020"/>
    <n v="646"/>
  </r>
  <r>
    <s v="ORD100790"/>
    <d v="2024-07-03T00:00:00"/>
    <s v="C0291"/>
    <s v="P003"/>
    <n v="3"/>
    <n v="436.5"/>
    <n v="0.1"/>
    <x v="0"/>
    <n v="1"/>
    <n v="1178.55"/>
    <x v="14"/>
    <x v="11"/>
    <x v="1"/>
    <x v="1"/>
    <s v="Electronics"/>
    <s v="Accessories"/>
    <n v="210"/>
    <n v="630"/>
    <n v="548.54999999999995"/>
  </r>
  <r>
    <s v="ORD100791"/>
    <d v="2025-10-06T00:00:00"/>
    <s v="C0159"/>
    <s v="P020"/>
    <n v="3"/>
    <n v="3977"/>
    <n v="0.1"/>
    <x v="0"/>
    <n v="2"/>
    <n v="10737.9"/>
    <x v="19"/>
    <x v="4"/>
    <x v="0"/>
    <x v="11"/>
    <s v="Electronics"/>
    <s v="Power"/>
    <n v="2950"/>
    <n v="8850"/>
    <n v="1887.8999999999996"/>
  </r>
  <r>
    <s v="ORD100792"/>
    <d v="2023-10-26T00:00:00"/>
    <s v="C0338"/>
    <s v="P009"/>
    <n v="1"/>
    <n v="174.6"/>
    <n v="0.03"/>
    <x v="0"/>
    <n v="2"/>
    <n v="169.36199999999999"/>
    <x v="2"/>
    <x v="5"/>
    <x v="0"/>
    <x v="12"/>
    <s v="Office"/>
    <s v="Stationery"/>
    <n v="75"/>
    <n v="75"/>
    <n v="94.361999999999995"/>
  </r>
  <r>
    <s v="ORD100793"/>
    <d v="2023-05-10T00:00:00"/>
    <s v="C0224"/>
    <s v="P016"/>
    <n v="1"/>
    <n v="252.2"/>
    <n v="0"/>
    <x v="0"/>
    <n v="7"/>
    <n v="252.2"/>
    <x v="5"/>
    <x v="10"/>
    <x v="0"/>
    <x v="10"/>
    <s v="Office"/>
    <s v="Stationery"/>
    <n v="145"/>
    <n v="145"/>
    <n v="107.19999999999999"/>
  </r>
  <r>
    <s v="ORD100794"/>
    <d v="2023-12-09T00:00:00"/>
    <s v="C0245"/>
    <s v="P007"/>
    <n v="1"/>
    <n v="4416"/>
    <n v="0.05"/>
    <x v="0"/>
    <n v="6"/>
    <n v="4195.2"/>
    <x v="25"/>
    <x v="6"/>
    <x v="1"/>
    <x v="16"/>
    <s v="Office"/>
    <s v="Furniture"/>
    <n v="3150"/>
    <n v="3150"/>
    <n v="1045.1999999999998"/>
  </r>
  <r>
    <s v="ORD100795"/>
    <d v="2025-06-09T00:00:00"/>
    <s v="C0242"/>
    <s v="P003"/>
    <n v="2"/>
    <n v="463.5"/>
    <n v="0.1"/>
    <x v="0"/>
    <n v="1"/>
    <n v="834.30000000000007"/>
    <x v="3"/>
    <x v="9"/>
    <x v="1"/>
    <x v="1"/>
    <s v="Electronics"/>
    <s v="Accessories"/>
    <n v="210"/>
    <n v="420"/>
    <n v="414.30000000000007"/>
  </r>
  <r>
    <s v="ORD100796"/>
    <d v="2024-07-19T00:00:00"/>
    <s v="C0163"/>
    <s v="P007"/>
    <n v="3"/>
    <n v="4656"/>
    <n v="0.03"/>
    <x v="0"/>
    <n v="3"/>
    <n v="13548.96"/>
    <x v="14"/>
    <x v="4"/>
    <x v="2"/>
    <x v="16"/>
    <s v="Office"/>
    <s v="Furniture"/>
    <n v="3150"/>
    <n v="9450"/>
    <n v="4098.9599999999991"/>
  </r>
  <r>
    <s v="ORD100797"/>
    <d v="2025-05-12T00:00:00"/>
    <s v="C0374"/>
    <s v="P016"/>
    <n v="4"/>
    <n v="280.8"/>
    <n v="0.03"/>
    <x v="0"/>
    <n v="4"/>
    <n v="1089.5039999999999"/>
    <x v="34"/>
    <x v="4"/>
    <x v="1"/>
    <x v="10"/>
    <s v="Office"/>
    <s v="Stationery"/>
    <n v="145"/>
    <n v="580"/>
    <n v="509.50399999999991"/>
  </r>
  <r>
    <s v="ORD100798"/>
    <d v="2024-09-05T00:00:00"/>
    <s v="C0301"/>
    <s v="P012"/>
    <n v="1"/>
    <n v="3888"/>
    <n v="0"/>
    <x v="0"/>
    <n v="3"/>
    <n v="3888"/>
    <x v="27"/>
    <x v="4"/>
    <x v="0"/>
    <x v="9"/>
    <s v="Electronics"/>
    <s v="Storage"/>
    <n v="2450"/>
    <n v="2450"/>
    <n v="1438"/>
  </r>
  <r>
    <s v="ORD100799"/>
    <d v="2025-09-18T00:00:00"/>
    <s v="C0001"/>
    <s v="P006"/>
    <n v="2"/>
    <n v="1287.5"/>
    <n v="0.15"/>
    <x v="0"/>
    <n v="2"/>
    <n v="2188.75"/>
    <x v="29"/>
    <x v="2"/>
    <x v="0"/>
    <x v="4"/>
    <s v="Electronics"/>
    <s v="Accessories"/>
    <n v="620"/>
    <n v="1240"/>
    <n v="948.75"/>
  </r>
  <r>
    <s v="ORD100800"/>
    <d v="2023-06-07T00:00:00"/>
    <s v="C0023"/>
    <s v="P009"/>
    <n v="1"/>
    <n v="185.4"/>
    <n v="0"/>
    <x v="0"/>
    <n v="2"/>
    <n v="185.4"/>
    <x v="10"/>
    <x v="2"/>
    <x v="1"/>
    <x v="12"/>
    <s v="Office"/>
    <s v="Stationery"/>
    <n v="75"/>
    <n v="75"/>
    <n v="110.4"/>
  </r>
  <r>
    <s v="ORD100801"/>
    <d v="2025-01-09T00:00:00"/>
    <s v="C0146"/>
    <s v="P008"/>
    <n v="1"/>
    <n v="9476"/>
    <n v="0"/>
    <x v="2"/>
    <n v="4"/>
    <n v="9476"/>
    <x v="7"/>
    <x v="7"/>
    <x v="1"/>
    <x v="6"/>
    <s v="Office"/>
    <s v="Furniture"/>
    <n v="6500"/>
    <n v="6500"/>
    <n v="2976"/>
  </r>
  <r>
    <s v="ORD100802"/>
    <d v="2024-05-30T00:00:00"/>
    <s v="C0204"/>
    <s v="P003"/>
    <n v="3"/>
    <n v="414"/>
    <n v="0.05"/>
    <x v="0"/>
    <n v="6"/>
    <n v="1179.8999999999999"/>
    <x v="15"/>
    <x v="5"/>
    <x v="0"/>
    <x v="1"/>
    <s v="Electronics"/>
    <s v="Accessories"/>
    <n v="210"/>
    <n v="630"/>
    <n v="549.89999999999986"/>
  </r>
  <r>
    <s v="ORD100803"/>
    <d v="2024-05-20T00:00:00"/>
    <s v="C0336"/>
    <s v="P014"/>
    <n v="4"/>
    <n v="1932"/>
    <n v="0"/>
    <x v="0"/>
    <n v="5"/>
    <n v="7728"/>
    <x v="15"/>
    <x v="11"/>
    <x v="0"/>
    <x v="17"/>
    <s v="Electronics"/>
    <s v="Accessories"/>
    <n v="1180"/>
    <n v="4720"/>
    <n v="3008"/>
  </r>
  <r>
    <s v="ORD100804"/>
    <d v="2025-10-12T00:00:00"/>
    <s v="C0233"/>
    <s v="P007"/>
    <n v="1"/>
    <n v="4944"/>
    <n v="0.05"/>
    <x v="0"/>
    <n v="4"/>
    <n v="4696.8"/>
    <x v="19"/>
    <x v="0"/>
    <x v="0"/>
    <x v="16"/>
    <s v="Office"/>
    <s v="Furniture"/>
    <n v="3150"/>
    <n v="3150"/>
    <n v="1546.8000000000002"/>
  </r>
  <r>
    <s v="ORD100805"/>
    <d v="2024-02-05T00:00:00"/>
    <s v="C0325"/>
    <s v="P004"/>
    <n v="1"/>
    <n v="1905.5"/>
    <n v="0.05"/>
    <x v="0"/>
    <n v="6"/>
    <n v="1810.2249999999999"/>
    <x v="24"/>
    <x v="8"/>
    <x v="0"/>
    <x v="3"/>
    <s v="Electronics"/>
    <s v="Accessories"/>
    <n v="990"/>
    <n v="990"/>
    <n v="820.22499999999991"/>
  </r>
  <r>
    <s v="ORD100806"/>
    <d v="2025-07-26T00:00:00"/>
    <s v="C0274"/>
    <s v="P006"/>
    <n v="20"/>
    <n v="1150"/>
    <n v="0.1"/>
    <x v="2"/>
    <n v="5"/>
    <n v="20700"/>
    <x v="9"/>
    <x v="3"/>
    <x v="1"/>
    <x v="4"/>
    <s v="Electronics"/>
    <s v="Accessories"/>
    <n v="620"/>
    <n v="12400"/>
    <n v="8300"/>
  </r>
  <r>
    <s v="ORD100807"/>
    <d v="2023-08-08T00:00:00"/>
    <s v="C0346"/>
    <s v="P014"/>
    <n v="1"/>
    <n v="1932"/>
    <n v="0.03"/>
    <x v="1"/>
    <n v="5"/>
    <n v="1874.04"/>
    <x v="16"/>
    <x v="6"/>
    <x v="1"/>
    <x v="17"/>
    <s v="Electronics"/>
    <s v="Accessories"/>
    <n v="1180"/>
    <n v="1180"/>
    <n v="694.04"/>
  </r>
  <r>
    <s v="ORD100808"/>
    <d v="2023-10-05T00:00:00"/>
    <s v="C0264"/>
    <s v="P004"/>
    <n v="4"/>
    <n v="1905.5"/>
    <n v="0.05"/>
    <x v="0"/>
    <n v="1"/>
    <n v="7240.9"/>
    <x v="2"/>
    <x v="3"/>
    <x v="0"/>
    <x v="3"/>
    <s v="Electronics"/>
    <s v="Accessories"/>
    <n v="990"/>
    <n v="3960"/>
    <n v="3280.8999999999996"/>
  </r>
  <r>
    <s v="ORD100809"/>
    <d v="2024-09-15T00:00:00"/>
    <s v="C0251"/>
    <s v="P003"/>
    <n v="2"/>
    <n v="414"/>
    <n v="0.15"/>
    <x v="0"/>
    <n v="3"/>
    <n v="703.8"/>
    <x v="27"/>
    <x v="1"/>
    <x v="0"/>
    <x v="1"/>
    <s v="Electronics"/>
    <s v="Accessories"/>
    <n v="210"/>
    <n v="420"/>
    <n v="283.79999999999995"/>
  </r>
  <r>
    <s v="ORD100810"/>
    <d v="2023-01-14T00:00:00"/>
    <s v="C0346"/>
    <s v="P008"/>
    <n v="1"/>
    <n v="8464"/>
    <n v="0.05"/>
    <x v="0"/>
    <n v="3"/>
    <n v="8040.7999999999993"/>
    <x v="35"/>
    <x v="6"/>
    <x v="1"/>
    <x v="6"/>
    <s v="Office"/>
    <s v="Furniture"/>
    <n v="6500"/>
    <n v="6500"/>
    <n v="1540.7999999999993"/>
  </r>
  <r>
    <s v="ORD100811"/>
    <d v="2025-03-21T00:00:00"/>
    <s v="C0229"/>
    <s v="P008"/>
    <n v="1"/>
    <n v="8464"/>
    <n v="0.05"/>
    <x v="0"/>
    <n v="1"/>
    <n v="8040.7999999999993"/>
    <x v="12"/>
    <x v="8"/>
    <x v="1"/>
    <x v="6"/>
    <s v="Office"/>
    <s v="Furniture"/>
    <n v="6500"/>
    <n v="6500"/>
    <n v="1540.7999999999993"/>
  </r>
  <r>
    <s v="ORD100812"/>
    <d v="2024-11-11T00:00:00"/>
    <s v="C0203"/>
    <s v="P009"/>
    <n v="1"/>
    <n v="165.6"/>
    <n v="0.05"/>
    <x v="0"/>
    <n v="2"/>
    <n v="157.32"/>
    <x v="33"/>
    <x v="9"/>
    <x v="1"/>
    <x v="12"/>
    <s v="Office"/>
    <s v="Stationery"/>
    <n v="75"/>
    <n v="75"/>
    <n v="82.32"/>
  </r>
  <r>
    <s v="ORD100813"/>
    <d v="2025-02-17T00:00:00"/>
    <s v="C0221"/>
    <s v="P011"/>
    <n v="5"/>
    <n v="980"/>
    <n v="0.2"/>
    <x v="0"/>
    <n v="2"/>
    <n v="3920"/>
    <x v="8"/>
    <x v="5"/>
    <x v="2"/>
    <x v="5"/>
    <s v="Office"/>
    <s v="Supplies"/>
    <n v="510"/>
    <n v="2550"/>
    <n v="1370"/>
  </r>
  <r>
    <s v="ORD100814"/>
    <d v="2024-11-05T00:00:00"/>
    <s v="C0376"/>
    <s v="P017"/>
    <n v="4"/>
    <n v="4212"/>
    <n v="0.05"/>
    <x v="0"/>
    <n v="3"/>
    <n v="16005.599999999999"/>
    <x v="33"/>
    <x v="11"/>
    <x v="1"/>
    <x v="7"/>
    <s v="Office"/>
    <s v="Furniture"/>
    <n v="2650"/>
    <n v="10600"/>
    <n v="5405.5999999999985"/>
  </r>
  <r>
    <s v="ORD100815"/>
    <d v="2025-06-20T00:00:00"/>
    <s v="C0312"/>
    <s v="P001"/>
    <n v="20"/>
    <n v="26220"/>
    <n v="0.03"/>
    <x v="2"/>
    <n v="1"/>
    <n v="508668"/>
    <x v="3"/>
    <x v="11"/>
    <x v="0"/>
    <x v="0"/>
    <s v="Electronics"/>
    <s v="Computers"/>
    <n v="22100"/>
    <n v="442000"/>
    <n v="66668"/>
  </r>
  <r>
    <s v="ORD100816"/>
    <d v="2024-11-16T00:00:00"/>
    <s v="C0327"/>
    <s v="P006"/>
    <n v="3"/>
    <n v="1287.5"/>
    <n v="0.03"/>
    <x v="0"/>
    <n v="6"/>
    <n v="3746.625"/>
    <x v="33"/>
    <x v="7"/>
    <x v="1"/>
    <x v="4"/>
    <s v="Electronics"/>
    <s v="Accessories"/>
    <n v="620"/>
    <n v="1860"/>
    <n v="1886.625"/>
  </r>
  <r>
    <s v="ORD100817"/>
    <d v="2025-05-31T00:00:00"/>
    <s v="C0335"/>
    <s v="P004"/>
    <n v="3"/>
    <n v="1702"/>
    <n v="0.1"/>
    <x v="0"/>
    <n v="1"/>
    <n v="4595.4000000000005"/>
    <x v="34"/>
    <x v="0"/>
    <x v="0"/>
    <x v="3"/>
    <s v="Electronics"/>
    <s v="Accessories"/>
    <n v="990"/>
    <n v="2970"/>
    <n v="1625.4000000000005"/>
  </r>
  <r>
    <s v="ORD100818"/>
    <d v="2023-10-06T00:00:00"/>
    <s v="C0293"/>
    <s v="P015"/>
    <n v="1"/>
    <n v="1750"/>
    <n v="0.05"/>
    <x v="0"/>
    <n v="7"/>
    <n v="1662.5"/>
    <x v="2"/>
    <x v="2"/>
    <x v="0"/>
    <x v="14"/>
    <s v="Electronics"/>
    <s v="Networking"/>
    <n v="1050"/>
    <n v="1050"/>
    <n v="612.5"/>
  </r>
  <r>
    <s v="ORD100819"/>
    <d v="2024-09-07T00:00:00"/>
    <s v="C0026"/>
    <s v="P004"/>
    <n v="1"/>
    <n v="1905.5"/>
    <n v="0"/>
    <x v="1"/>
    <n v="3"/>
    <n v="1905.5"/>
    <x v="27"/>
    <x v="8"/>
    <x v="1"/>
    <x v="3"/>
    <s v="Electronics"/>
    <s v="Accessories"/>
    <n v="990"/>
    <n v="990"/>
    <n v="915.5"/>
  </r>
  <r>
    <s v="ORD100820"/>
    <d v="2024-10-18T00:00:00"/>
    <s v="C0399"/>
    <s v="P014"/>
    <n v="1"/>
    <n v="2268"/>
    <n v="0.1"/>
    <x v="0"/>
    <n v="2"/>
    <n v="2041.2"/>
    <x v="13"/>
    <x v="10"/>
    <x v="1"/>
    <x v="17"/>
    <s v="Electronics"/>
    <s v="Accessories"/>
    <n v="1180"/>
    <n v="1180"/>
    <n v="861.2"/>
  </r>
  <r>
    <s v="ORD100821"/>
    <d v="2024-02-16T00:00:00"/>
    <s v="C0140"/>
    <s v="P012"/>
    <n v="1"/>
    <n v="3492"/>
    <n v="0"/>
    <x v="0"/>
    <n v="2"/>
    <n v="3492"/>
    <x v="24"/>
    <x v="9"/>
    <x v="1"/>
    <x v="9"/>
    <s v="Electronics"/>
    <s v="Storage"/>
    <n v="2450"/>
    <n v="2450"/>
    <n v="1042"/>
  </r>
  <r>
    <s v="ORD100822"/>
    <d v="2025-09-08T00:00:00"/>
    <s v="C0237"/>
    <s v="P005"/>
    <n v="2"/>
    <n v="6200"/>
    <n v="0"/>
    <x v="0"/>
    <n v="6"/>
    <n v="12400"/>
    <x v="29"/>
    <x v="10"/>
    <x v="1"/>
    <x v="15"/>
    <s v="Electronics"/>
    <s v="Displays"/>
    <n v="4300"/>
    <n v="8600"/>
    <n v="3800"/>
  </r>
  <r>
    <s v="ORD100823"/>
    <d v="2024-10-05T00:00:00"/>
    <s v="C0033"/>
    <s v="P006"/>
    <n v="2"/>
    <n v="1350"/>
    <n v="0.1"/>
    <x v="0"/>
    <n v="6"/>
    <n v="2430"/>
    <x v="13"/>
    <x v="8"/>
    <x v="0"/>
    <x v="4"/>
    <s v="Electronics"/>
    <s v="Accessories"/>
    <n v="620"/>
    <n v="1240"/>
    <n v="1190"/>
  </r>
  <r>
    <s v="ORD100824"/>
    <d v="2023-12-30T00:00:00"/>
    <s v="C0278"/>
    <s v="P011"/>
    <n v="1"/>
    <n v="1058.4000000000001"/>
    <n v="0"/>
    <x v="0"/>
    <n v="3"/>
    <n v="1058.4000000000001"/>
    <x v="25"/>
    <x v="0"/>
    <x v="2"/>
    <x v="5"/>
    <s v="Office"/>
    <s v="Supplies"/>
    <n v="510"/>
    <n v="510"/>
    <n v="548.40000000000009"/>
  </r>
  <r>
    <s v="ORD100825"/>
    <d v="2025-03-26T00:00:00"/>
    <s v="C0078"/>
    <s v="P016"/>
    <n v="2"/>
    <n v="267.8"/>
    <n v="0"/>
    <x v="0"/>
    <n v="6"/>
    <n v="535.6"/>
    <x v="12"/>
    <x v="2"/>
    <x v="0"/>
    <x v="10"/>
    <s v="Office"/>
    <s v="Stationery"/>
    <n v="145"/>
    <n v="290"/>
    <n v="245.60000000000002"/>
  </r>
  <r>
    <s v="ORD100826"/>
    <d v="2024-10-15T00:00:00"/>
    <s v="C0207"/>
    <s v="P007"/>
    <n v="1"/>
    <n v="5184"/>
    <n v="0.2"/>
    <x v="0"/>
    <n v="5"/>
    <n v="4147.2"/>
    <x v="13"/>
    <x v="5"/>
    <x v="0"/>
    <x v="16"/>
    <s v="Office"/>
    <s v="Furniture"/>
    <n v="3150"/>
    <n v="3150"/>
    <n v="997.19999999999982"/>
  </r>
  <r>
    <s v="ORD100827"/>
    <d v="2024-08-19T00:00:00"/>
    <s v="C0043"/>
    <s v="P020"/>
    <n v="1"/>
    <n v="4428"/>
    <n v="0.03"/>
    <x v="0"/>
    <n v="3"/>
    <n v="4295.16"/>
    <x v="23"/>
    <x v="1"/>
    <x v="1"/>
    <x v="11"/>
    <s v="Electronics"/>
    <s v="Power"/>
    <n v="2950"/>
    <n v="2950"/>
    <n v="1345.1599999999999"/>
  </r>
  <r>
    <s v="ORD100828"/>
    <d v="2025-10-02T00:00:00"/>
    <s v="C0240"/>
    <s v="P009"/>
    <n v="1"/>
    <n v="194.4"/>
    <n v="0.05"/>
    <x v="0"/>
    <n v="5"/>
    <n v="184.68"/>
    <x v="19"/>
    <x v="2"/>
    <x v="0"/>
    <x v="12"/>
    <s v="Office"/>
    <s v="Stationery"/>
    <n v="75"/>
    <n v="75"/>
    <n v="109.68"/>
  </r>
  <r>
    <s v="ORD100829"/>
    <d v="2024-05-11T00:00:00"/>
    <s v="C0392"/>
    <s v="P008"/>
    <n v="1"/>
    <n v="9200"/>
    <n v="0.05"/>
    <x v="0"/>
    <n v="2"/>
    <n v="8740"/>
    <x v="15"/>
    <x v="4"/>
    <x v="0"/>
    <x v="6"/>
    <s v="Office"/>
    <s v="Furniture"/>
    <n v="6500"/>
    <n v="6500"/>
    <n v="2240"/>
  </r>
  <r>
    <s v="ORD100830"/>
    <d v="2024-10-29T00:00:00"/>
    <s v="C0276"/>
    <s v="P007"/>
    <n v="1"/>
    <n v="5184"/>
    <n v="0.2"/>
    <x v="0"/>
    <n v="4"/>
    <n v="4147.2"/>
    <x v="13"/>
    <x v="4"/>
    <x v="0"/>
    <x v="16"/>
    <s v="Office"/>
    <s v="Furniture"/>
    <n v="3150"/>
    <n v="3150"/>
    <n v="997.19999999999982"/>
  </r>
  <r>
    <s v="ORD100831"/>
    <d v="2025-02-09T00:00:00"/>
    <s v="C0057"/>
    <s v="P004"/>
    <n v="2"/>
    <n v="1794.5"/>
    <n v="0.15"/>
    <x v="0"/>
    <n v="6"/>
    <n v="3050.65"/>
    <x v="8"/>
    <x v="2"/>
    <x v="2"/>
    <x v="3"/>
    <s v="Electronics"/>
    <s v="Accessories"/>
    <n v="990"/>
    <n v="1980"/>
    <n v="1070.6500000000001"/>
  </r>
  <r>
    <s v="ORD100832"/>
    <d v="2024-07-28T00:00:00"/>
    <s v="C0282"/>
    <s v="P020"/>
    <n v="1"/>
    <n v="3977"/>
    <n v="0.03"/>
    <x v="0"/>
    <n v="3"/>
    <n v="3857.69"/>
    <x v="14"/>
    <x v="8"/>
    <x v="0"/>
    <x v="11"/>
    <s v="Electronics"/>
    <s v="Power"/>
    <n v="2950"/>
    <n v="2950"/>
    <n v="907.69"/>
  </r>
  <r>
    <s v="ORD100833"/>
    <d v="2025-03-15T00:00:00"/>
    <s v="C0323"/>
    <s v="P015"/>
    <n v="1"/>
    <n v="1750"/>
    <n v="0.05"/>
    <x v="0"/>
    <n v="2"/>
    <n v="1662.5"/>
    <x v="12"/>
    <x v="1"/>
    <x v="0"/>
    <x v="14"/>
    <s v="Electronics"/>
    <s v="Networking"/>
    <n v="1050"/>
    <n v="1050"/>
    <n v="612.5"/>
  </r>
  <r>
    <s v="ORD100834"/>
    <d v="2025-01-17T00:00:00"/>
    <s v="C0254"/>
    <s v="P016"/>
    <n v="3"/>
    <n v="260"/>
    <n v="0.1"/>
    <x v="0"/>
    <n v="7"/>
    <n v="702"/>
    <x v="7"/>
    <x v="4"/>
    <x v="1"/>
    <x v="10"/>
    <s v="Office"/>
    <s v="Stationery"/>
    <n v="145"/>
    <n v="435"/>
    <n v="267"/>
  </r>
  <r>
    <s v="ORD100835"/>
    <d v="2023-08-22T00:00:00"/>
    <s v="C0148"/>
    <s v="P003"/>
    <n v="1"/>
    <n v="450"/>
    <n v="0.1"/>
    <x v="0"/>
    <n v="6"/>
    <n v="405"/>
    <x v="16"/>
    <x v="4"/>
    <x v="1"/>
    <x v="1"/>
    <s v="Electronics"/>
    <s v="Accessories"/>
    <n v="210"/>
    <n v="210"/>
    <n v="195"/>
  </r>
  <r>
    <s v="ORD100836"/>
    <d v="2024-02-14T00:00:00"/>
    <s v="C0197"/>
    <s v="P017"/>
    <n v="2"/>
    <n v="4017"/>
    <n v="0.2"/>
    <x v="0"/>
    <n v="6"/>
    <n v="6427.2000000000007"/>
    <x v="24"/>
    <x v="3"/>
    <x v="0"/>
    <x v="7"/>
    <s v="Office"/>
    <s v="Furniture"/>
    <n v="2650"/>
    <n v="5300"/>
    <n v="1127.2000000000007"/>
  </r>
  <r>
    <s v="ORD100837"/>
    <d v="2024-01-04T00:00:00"/>
    <s v="C0115"/>
    <s v="P001"/>
    <n v="1"/>
    <n v="30780"/>
    <n v="0.05"/>
    <x v="0"/>
    <n v="5"/>
    <n v="29241"/>
    <x v="18"/>
    <x v="9"/>
    <x v="1"/>
    <x v="0"/>
    <s v="Electronics"/>
    <s v="Computers"/>
    <n v="22100"/>
    <n v="22100"/>
    <n v="7141"/>
  </r>
  <r>
    <s v="ORD100838"/>
    <d v="2023-02-25T00:00:00"/>
    <s v="C0012"/>
    <s v="P014"/>
    <n v="1"/>
    <n v="2037"/>
    <n v="0"/>
    <x v="0"/>
    <n v="6"/>
    <n v="2037"/>
    <x v="17"/>
    <x v="0"/>
    <x v="1"/>
    <x v="17"/>
    <s v="Electronics"/>
    <s v="Accessories"/>
    <n v="1180"/>
    <n v="1180"/>
    <n v="857"/>
  </r>
  <r>
    <s v="ORD100839"/>
    <d v="2025-08-03T00:00:00"/>
    <s v="C0190"/>
    <s v="P002"/>
    <n v="1"/>
    <n v="21060"/>
    <n v="0.15"/>
    <x v="0"/>
    <n v="5"/>
    <n v="17901"/>
    <x v="28"/>
    <x v="4"/>
    <x v="2"/>
    <x v="8"/>
    <s v="Electronics"/>
    <s v="Computers"/>
    <n v="15100"/>
    <n v="15100"/>
    <n v="2801"/>
  </r>
  <r>
    <s v="ORD100840"/>
    <d v="2024-03-05T00:00:00"/>
    <s v="C0099"/>
    <s v="P009"/>
    <n v="4"/>
    <n v="174.6"/>
    <n v="0.05"/>
    <x v="0"/>
    <n v="2"/>
    <n v="663.4799999999999"/>
    <x v="22"/>
    <x v="1"/>
    <x v="2"/>
    <x v="12"/>
    <s v="Office"/>
    <s v="Stationery"/>
    <n v="75"/>
    <n v="300"/>
    <n v="363.4799999999999"/>
  </r>
  <r>
    <s v="ORD100841"/>
    <d v="2025-06-16T00:00:00"/>
    <s v="C0365"/>
    <s v="P003"/>
    <n v="5"/>
    <n v="450"/>
    <n v="0"/>
    <x v="0"/>
    <n v="1"/>
    <n v="2250"/>
    <x v="3"/>
    <x v="0"/>
    <x v="1"/>
    <x v="1"/>
    <s v="Electronics"/>
    <s v="Accessories"/>
    <n v="210"/>
    <n v="1050"/>
    <n v="1200"/>
  </r>
  <r>
    <s v="ORD100842"/>
    <d v="2024-08-19T00:00:00"/>
    <s v="C0237"/>
    <s v="P003"/>
    <n v="2"/>
    <n v="486"/>
    <n v="0.05"/>
    <x v="0"/>
    <n v="2"/>
    <n v="923.4"/>
    <x v="23"/>
    <x v="10"/>
    <x v="1"/>
    <x v="1"/>
    <s v="Electronics"/>
    <s v="Accessories"/>
    <n v="210"/>
    <n v="420"/>
    <n v="503.4"/>
  </r>
  <r>
    <s v="ORD100843"/>
    <d v="2023-05-22T00:00:00"/>
    <s v="C0257"/>
    <s v="P020"/>
    <n v="2"/>
    <n v="4428"/>
    <n v="0.1"/>
    <x v="0"/>
    <n v="2"/>
    <n v="7970.4000000000005"/>
    <x v="5"/>
    <x v="2"/>
    <x v="0"/>
    <x v="11"/>
    <s v="Electronics"/>
    <s v="Power"/>
    <n v="2950"/>
    <n v="5900"/>
    <n v="2070.4000000000005"/>
  </r>
  <r>
    <s v="ORD100844"/>
    <d v="2025-04-17T00:00:00"/>
    <s v="C0370"/>
    <s v="P004"/>
    <n v="10"/>
    <n v="1702"/>
    <n v="0.1"/>
    <x v="0"/>
    <n v="4"/>
    <n v="15318"/>
    <x v="30"/>
    <x v="2"/>
    <x v="0"/>
    <x v="3"/>
    <s v="Electronics"/>
    <s v="Accessories"/>
    <n v="990"/>
    <n v="9900"/>
    <n v="5418"/>
  </r>
  <r>
    <s v="ORD100845"/>
    <d v="2025-10-19T00:00:00"/>
    <s v="C0241"/>
    <s v="P016"/>
    <n v="4"/>
    <n v="239.2"/>
    <n v="0.1"/>
    <x v="2"/>
    <n v="6"/>
    <n v="861.12"/>
    <x v="19"/>
    <x v="7"/>
    <x v="2"/>
    <x v="10"/>
    <s v="Office"/>
    <s v="Stationery"/>
    <n v="145"/>
    <n v="580"/>
    <n v="281.12"/>
  </r>
  <r>
    <s v="ORD100846"/>
    <d v="2023-10-13T00:00:00"/>
    <s v="C0367"/>
    <s v="P009"/>
    <n v="3"/>
    <n v="194.4"/>
    <n v="0.1"/>
    <x v="0"/>
    <n v="7"/>
    <n v="524.88000000000011"/>
    <x v="2"/>
    <x v="1"/>
    <x v="0"/>
    <x v="12"/>
    <s v="Office"/>
    <s v="Stationery"/>
    <n v="75"/>
    <n v="225"/>
    <n v="299.88000000000011"/>
  </r>
  <r>
    <s v="ORD100847"/>
    <d v="2024-09-12T00:00:00"/>
    <s v="C0150"/>
    <s v="P013"/>
    <n v="4"/>
    <n v="1334"/>
    <n v="0.03"/>
    <x v="0"/>
    <n v="5"/>
    <n v="5175.92"/>
    <x v="27"/>
    <x v="8"/>
    <x v="1"/>
    <x v="2"/>
    <s v="Electronics"/>
    <s v="Accessories"/>
    <n v="790"/>
    <n v="3160"/>
    <n v="2015.92"/>
  </r>
  <r>
    <s v="ORD100848"/>
    <d v="2024-05-10T00:00:00"/>
    <s v="C0226"/>
    <s v="P011"/>
    <n v="2"/>
    <n v="901.6"/>
    <n v="0"/>
    <x v="0"/>
    <n v="7"/>
    <n v="1803.2"/>
    <x v="15"/>
    <x v="6"/>
    <x v="1"/>
    <x v="5"/>
    <s v="Office"/>
    <s v="Supplies"/>
    <n v="510"/>
    <n v="1020"/>
    <n v="783.2"/>
  </r>
  <r>
    <s v="ORD100849"/>
    <d v="2024-06-01T00:00:00"/>
    <s v="C0386"/>
    <s v="P016"/>
    <n v="3"/>
    <n v="252.2"/>
    <n v="0.03"/>
    <x v="0"/>
    <n v="2"/>
    <n v="733.90199999999993"/>
    <x v="21"/>
    <x v="8"/>
    <x v="1"/>
    <x v="10"/>
    <s v="Office"/>
    <s v="Stationery"/>
    <n v="145"/>
    <n v="435"/>
    <n v="298.90199999999993"/>
  </r>
  <r>
    <s v="ORD100850"/>
    <d v="2023-11-12T00:00:00"/>
    <s v="C0248"/>
    <s v="P017"/>
    <n v="1"/>
    <n v="3588"/>
    <n v="0.03"/>
    <x v="0"/>
    <n v="4"/>
    <n v="3480.36"/>
    <x v="0"/>
    <x v="8"/>
    <x v="1"/>
    <x v="7"/>
    <s v="Office"/>
    <s v="Furniture"/>
    <n v="2650"/>
    <n v="2650"/>
    <n v="830.36000000000013"/>
  </r>
  <r>
    <s v="ORD100851"/>
    <d v="2025-05-16T00:00:00"/>
    <s v="C0252"/>
    <s v="P016"/>
    <n v="3"/>
    <n v="260"/>
    <n v="0.03"/>
    <x v="0"/>
    <n v="3"/>
    <n v="756.6"/>
    <x v="34"/>
    <x v="5"/>
    <x v="0"/>
    <x v="10"/>
    <s v="Office"/>
    <s v="Stationery"/>
    <n v="145"/>
    <n v="435"/>
    <n v="321.60000000000002"/>
  </r>
  <r>
    <s v="ORD100852"/>
    <d v="2025-02-11T00:00:00"/>
    <s v="C0359"/>
    <s v="P015"/>
    <n v="1"/>
    <n v="1750"/>
    <n v="0.05"/>
    <x v="0"/>
    <n v="2"/>
    <n v="1662.5"/>
    <x v="8"/>
    <x v="10"/>
    <x v="1"/>
    <x v="14"/>
    <s v="Electronics"/>
    <s v="Networking"/>
    <n v="1050"/>
    <n v="1050"/>
    <n v="612.5"/>
  </r>
  <r>
    <s v="ORD100853"/>
    <d v="2023-06-01T00:00:00"/>
    <s v="C0014"/>
    <s v="P009"/>
    <n v="1"/>
    <n v="180"/>
    <n v="0.05"/>
    <x v="0"/>
    <n v="3"/>
    <n v="171"/>
    <x v="10"/>
    <x v="10"/>
    <x v="0"/>
    <x v="12"/>
    <s v="Office"/>
    <s v="Stationery"/>
    <n v="75"/>
    <n v="75"/>
    <n v="96"/>
  </r>
  <r>
    <s v="ORD100854"/>
    <d v="2025-07-08T00:00:00"/>
    <s v="C0082"/>
    <s v="P019"/>
    <n v="2"/>
    <n v="2350"/>
    <n v="0.05"/>
    <x v="0"/>
    <n v="3"/>
    <n v="4465"/>
    <x v="9"/>
    <x v="6"/>
    <x v="0"/>
    <x v="19"/>
    <s v="Electronics"/>
    <s v="POS Equipment"/>
    <n v="1420"/>
    <n v="2840"/>
    <n v="1625"/>
  </r>
  <r>
    <s v="ORD100855"/>
    <d v="2025-09-08T00:00:00"/>
    <s v="C0356"/>
    <s v="P003"/>
    <n v="1"/>
    <n v="486"/>
    <n v="0"/>
    <x v="0"/>
    <n v="6"/>
    <n v="486"/>
    <x v="29"/>
    <x v="2"/>
    <x v="1"/>
    <x v="1"/>
    <s v="Electronics"/>
    <s v="Accessories"/>
    <n v="210"/>
    <n v="210"/>
    <n v="276"/>
  </r>
  <r>
    <s v="ORD100856"/>
    <d v="2025-03-31T00:00:00"/>
    <s v="C0109"/>
    <s v="P004"/>
    <n v="2"/>
    <n v="1794.5"/>
    <n v="0.05"/>
    <x v="0"/>
    <n v="6"/>
    <n v="3409.5499999999997"/>
    <x v="12"/>
    <x v="11"/>
    <x v="0"/>
    <x v="3"/>
    <s v="Electronics"/>
    <s v="Accessories"/>
    <n v="990"/>
    <n v="1980"/>
    <n v="1429.5499999999997"/>
  </r>
  <r>
    <s v="ORD100857"/>
    <d v="2025-12-30T00:00:00"/>
    <s v="C0265"/>
    <s v="P009"/>
    <n v="1"/>
    <n v="194.4"/>
    <n v="0.15"/>
    <x v="2"/>
    <n v="6"/>
    <n v="165.24"/>
    <x v="11"/>
    <x v="6"/>
    <x v="0"/>
    <x v="12"/>
    <s v="Office"/>
    <s v="Stationery"/>
    <n v="75"/>
    <n v="75"/>
    <n v="90.240000000000009"/>
  </r>
  <r>
    <s v="ORD100858"/>
    <d v="2025-11-03T00:00:00"/>
    <s v="C0257"/>
    <s v="P003"/>
    <n v="1"/>
    <n v="450"/>
    <n v="0.03"/>
    <x v="1"/>
    <n v="6"/>
    <n v="436.5"/>
    <x v="20"/>
    <x v="2"/>
    <x v="0"/>
    <x v="1"/>
    <s v="Electronics"/>
    <s v="Accessories"/>
    <n v="210"/>
    <n v="210"/>
    <n v="226.5"/>
  </r>
  <r>
    <s v="ORD100859"/>
    <d v="2025-05-06T00:00:00"/>
    <s v="C0269"/>
    <s v="P003"/>
    <n v="2"/>
    <n v="463.5"/>
    <n v="0.15"/>
    <x v="0"/>
    <n v="1"/>
    <n v="787.94999999999993"/>
    <x v="34"/>
    <x v="1"/>
    <x v="1"/>
    <x v="1"/>
    <s v="Electronics"/>
    <s v="Accessories"/>
    <n v="210"/>
    <n v="420"/>
    <n v="367.94999999999993"/>
  </r>
  <r>
    <s v="ORD100860"/>
    <d v="2023-03-17T00:00:00"/>
    <s v="C0159"/>
    <s v="P006"/>
    <n v="1"/>
    <n v="1212.5"/>
    <n v="0"/>
    <x v="0"/>
    <n v="7"/>
    <n v="1212.5"/>
    <x v="1"/>
    <x v="4"/>
    <x v="0"/>
    <x v="4"/>
    <s v="Electronics"/>
    <s v="Accessories"/>
    <n v="620"/>
    <n v="620"/>
    <n v="592.5"/>
  </r>
  <r>
    <s v="ORD100861"/>
    <d v="2025-01-06T00:00:00"/>
    <s v="C0101"/>
    <s v="P002"/>
    <n v="1"/>
    <n v="20085"/>
    <n v="0.05"/>
    <x v="0"/>
    <n v="1"/>
    <n v="19080.75"/>
    <x v="7"/>
    <x v="6"/>
    <x v="0"/>
    <x v="8"/>
    <s v="Electronics"/>
    <s v="Computers"/>
    <n v="15100"/>
    <n v="15100"/>
    <n v="3980.75"/>
  </r>
  <r>
    <s v="ORD100862"/>
    <d v="2023-06-24T00:00:00"/>
    <s v="C0269"/>
    <s v="P016"/>
    <n v="5"/>
    <n v="252.2"/>
    <n v="0.03"/>
    <x v="0"/>
    <n v="6"/>
    <n v="1223.17"/>
    <x v="10"/>
    <x v="1"/>
    <x v="1"/>
    <x v="10"/>
    <s v="Office"/>
    <s v="Stationery"/>
    <n v="145"/>
    <n v="725"/>
    <n v="498.17000000000007"/>
  </r>
  <r>
    <s v="ORD100863"/>
    <d v="2023-08-12T00:00:00"/>
    <s v="C0169"/>
    <s v="P002"/>
    <n v="2"/>
    <n v="19500"/>
    <n v="0.05"/>
    <x v="0"/>
    <n v="6"/>
    <n v="37050"/>
    <x v="16"/>
    <x v="3"/>
    <x v="0"/>
    <x v="8"/>
    <s v="Electronics"/>
    <s v="Computers"/>
    <n v="15100"/>
    <n v="30200"/>
    <n v="6850"/>
  </r>
  <r>
    <s v="ORD100864"/>
    <d v="2024-05-23T00:00:00"/>
    <s v="C0041"/>
    <s v="P009"/>
    <n v="20"/>
    <n v="165.6"/>
    <n v="0.05"/>
    <x v="0"/>
    <n v="2"/>
    <n v="3146.3999999999996"/>
    <x v="15"/>
    <x v="1"/>
    <x v="0"/>
    <x v="12"/>
    <s v="Office"/>
    <s v="Stationery"/>
    <n v="75"/>
    <n v="1500"/>
    <n v="1646.3999999999996"/>
  </r>
  <r>
    <s v="ORD100865"/>
    <d v="2024-12-28T00:00:00"/>
    <s v="C0379"/>
    <s v="P004"/>
    <n v="1"/>
    <n v="1794.5"/>
    <n v="0"/>
    <x v="0"/>
    <n v="2"/>
    <n v="1794.5"/>
    <x v="26"/>
    <x v="3"/>
    <x v="0"/>
    <x v="3"/>
    <s v="Electronics"/>
    <s v="Accessories"/>
    <n v="990"/>
    <n v="990"/>
    <n v="804.5"/>
  </r>
  <r>
    <s v="ORD100866"/>
    <d v="2023-12-07T00:00:00"/>
    <s v="C0312"/>
    <s v="P001"/>
    <n v="1"/>
    <n v="28500"/>
    <n v="0"/>
    <x v="0"/>
    <n v="7"/>
    <n v="28500"/>
    <x v="25"/>
    <x v="11"/>
    <x v="0"/>
    <x v="0"/>
    <s v="Electronics"/>
    <s v="Computers"/>
    <n v="22100"/>
    <n v="22100"/>
    <n v="6400"/>
  </r>
  <r>
    <s v="ORD100867"/>
    <d v="2023-04-01T00:00:00"/>
    <s v="C0068"/>
    <s v="P017"/>
    <n v="2"/>
    <n v="3588"/>
    <n v="0"/>
    <x v="0"/>
    <n v="7"/>
    <n v="7176"/>
    <x v="31"/>
    <x v="1"/>
    <x v="0"/>
    <x v="7"/>
    <s v="Office"/>
    <s v="Furniture"/>
    <n v="2650"/>
    <n v="5300"/>
    <n v="1876"/>
  </r>
  <r>
    <s v="ORD100868"/>
    <d v="2025-03-29T00:00:00"/>
    <s v="C0238"/>
    <s v="P011"/>
    <n v="1"/>
    <n v="901.6"/>
    <n v="0.03"/>
    <x v="0"/>
    <n v="2"/>
    <n v="874.55200000000002"/>
    <x v="12"/>
    <x v="10"/>
    <x v="0"/>
    <x v="5"/>
    <s v="Office"/>
    <s v="Supplies"/>
    <n v="510"/>
    <n v="510"/>
    <n v="364.55200000000002"/>
  </r>
  <r>
    <s v="ORD100869"/>
    <d v="2024-11-10T00:00:00"/>
    <s v="C0227"/>
    <s v="P009"/>
    <n v="1"/>
    <n v="174.6"/>
    <n v="0"/>
    <x v="0"/>
    <n v="5"/>
    <n v="174.6"/>
    <x v="33"/>
    <x v="7"/>
    <x v="0"/>
    <x v="12"/>
    <s v="Office"/>
    <s v="Stationery"/>
    <n v="75"/>
    <n v="75"/>
    <n v="99.6"/>
  </r>
  <r>
    <s v="ORD100870"/>
    <d v="2025-05-31T00:00:00"/>
    <s v="C0292"/>
    <s v="P009"/>
    <n v="1"/>
    <n v="185.4"/>
    <n v="0.15"/>
    <x v="0"/>
    <n v="4"/>
    <n v="157.59"/>
    <x v="34"/>
    <x v="6"/>
    <x v="0"/>
    <x v="12"/>
    <s v="Office"/>
    <s v="Stationery"/>
    <n v="75"/>
    <n v="75"/>
    <n v="82.59"/>
  </r>
  <r>
    <s v="ORD100871"/>
    <d v="2023-08-05T00:00:00"/>
    <s v="C0100"/>
    <s v="P015"/>
    <n v="2"/>
    <n v="1890"/>
    <n v="0.1"/>
    <x v="2"/>
    <n v="3"/>
    <n v="3402"/>
    <x v="16"/>
    <x v="6"/>
    <x v="1"/>
    <x v="14"/>
    <s v="Electronics"/>
    <s v="Networking"/>
    <n v="1050"/>
    <n v="2100"/>
    <n v="1302"/>
  </r>
  <r>
    <s v="ORD100872"/>
    <d v="2023-01-22T00:00:00"/>
    <s v="C0308"/>
    <s v="P014"/>
    <n v="1"/>
    <n v="2037"/>
    <n v="0.03"/>
    <x v="0"/>
    <n v="3"/>
    <n v="1975.8899999999999"/>
    <x v="35"/>
    <x v="4"/>
    <x v="0"/>
    <x v="17"/>
    <s v="Electronics"/>
    <s v="Accessories"/>
    <n v="1180"/>
    <n v="1180"/>
    <n v="795.88999999999987"/>
  </r>
  <r>
    <s v="ORD100873"/>
    <d v="2023-07-21T00:00:00"/>
    <s v="C0154"/>
    <s v="P019"/>
    <n v="1"/>
    <n v="2538"/>
    <n v="0"/>
    <x v="0"/>
    <n v="5"/>
    <n v="2538"/>
    <x v="32"/>
    <x v="9"/>
    <x v="1"/>
    <x v="19"/>
    <s v="Electronics"/>
    <s v="POS Equipment"/>
    <n v="1420"/>
    <n v="1420"/>
    <n v="1118"/>
  </r>
  <r>
    <s v="ORD100874"/>
    <d v="2024-06-13T00:00:00"/>
    <s v="C0321"/>
    <s v="P009"/>
    <n v="2"/>
    <n v="174.6"/>
    <n v="0.05"/>
    <x v="0"/>
    <n v="5"/>
    <n v="331.73999999999995"/>
    <x v="21"/>
    <x v="1"/>
    <x v="0"/>
    <x v="12"/>
    <s v="Office"/>
    <s v="Stationery"/>
    <n v="75"/>
    <n v="150"/>
    <n v="181.73999999999995"/>
  </r>
  <r>
    <s v="ORD100875"/>
    <d v="2024-03-30T00:00:00"/>
    <s v="C0084"/>
    <s v="P009"/>
    <n v="1"/>
    <n v="185.4"/>
    <n v="0.1"/>
    <x v="0"/>
    <n v="7"/>
    <n v="166.86"/>
    <x v="22"/>
    <x v="8"/>
    <x v="2"/>
    <x v="12"/>
    <s v="Office"/>
    <s v="Stationery"/>
    <n v="75"/>
    <n v="75"/>
    <n v="91.860000000000014"/>
  </r>
  <r>
    <s v="ORD100876"/>
    <d v="2025-11-11T00:00:00"/>
    <s v="C0327"/>
    <s v="P009"/>
    <n v="3"/>
    <n v="174.6"/>
    <n v="0"/>
    <x v="0"/>
    <n v="2"/>
    <n v="523.79999999999995"/>
    <x v="20"/>
    <x v="7"/>
    <x v="1"/>
    <x v="12"/>
    <s v="Office"/>
    <s v="Stationery"/>
    <n v="75"/>
    <n v="225"/>
    <n v="298.79999999999995"/>
  </r>
  <r>
    <s v="ORD100877"/>
    <d v="2025-11-28T00:00:00"/>
    <s v="C0257"/>
    <s v="P003"/>
    <n v="1"/>
    <n v="486"/>
    <n v="0.05"/>
    <x v="0"/>
    <n v="5"/>
    <n v="461.7"/>
    <x v="20"/>
    <x v="2"/>
    <x v="0"/>
    <x v="1"/>
    <s v="Electronics"/>
    <s v="Accessories"/>
    <n v="210"/>
    <n v="210"/>
    <n v="251.7"/>
  </r>
  <r>
    <s v="ORD100878"/>
    <d v="2024-03-28T00:00:00"/>
    <s v="C0345"/>
    <s v="P003"/>
    <n v="1"/>
    <n v="436.5"/>
    <n v="0"/>
    <x v="0"/>
    <n v="2"/>
    <n v="436.5"/>
    <x v="22"/>
    <x v="2"/>
    <x v="2"/>
    <x v="1"/>
    <s v="Electronics"/>
    <s v="Accessories"/>
    <n v="210"/>
    <n v="210"/>
    <n v="226.5"/>
  </r>
  <r>
    <s v="ORD100879"/>
    <d v="2025-07-01T00:00:00"/>
    <s v="C0313"/>
    <s v="P016"/>
    <n v="2"/>
    <n v="260"/>
    <n v="0.2"/>
    <x v="2"/>
    <n v="6"/>
    <n v="416"/>
    <x v="9"/>
    <x v="4"/>
    <x v="0"/>
    <x v="10"/>
    <s v="Office"/>
    <s v="Stationery"/>
    <n v="145"/>
    <n v="290"/>
    <n v="126"/>
  </r>
  <r>
    <s v="ORD100880"/>
    <d v="2025-02-05T00:00:00"/>
    <s v="C0214"/>
    <s v="P011"/>
    <n v="3"/>
    <n v="980"/>
    <n v="0"/>
    <x v="0"/>
    <n v="7"/>
    <n v="2940"/>
    <x v="8"/>
    <x v="10"/>
    <x v="1"/>
    <x v="5"/>
    <s v="Office"/>
    <s v="Supplies"/>
    <n v="510"/>
    <n v="1530"/>
    <n v="1410"/>
  </r>
  <r>
    <s v="ORD100881"/>
    <d v="2025-03-12T00:00:00"/>
    <s v="C0190"/>
    <s v="P016"/>
    <n v="1"/>
    <n v="260"/>
    <n v="0.1"/>
    <x v="0"/>
    <n v="3"/>
    <n v="234"/>
    <x v="12"/>
    <x v="4"/>
    <x v="2"/>
    <x v="10"/>
    <s v="Office"/>
    <s v="Stationery"/>
    <n v="145"/>
    <n v="145"/>
    <n v="89"/>
  </r>
  <r>
    <s v="ORD100882"/>
    <d v="2025-08-06T00:00:00"/>
    <s v="C0218"/>
    <s v="P009"/>
    <n v="2"/>
    <n v="185.4"/>
    <n v="0"/>
    <x v="1"/>
    <n v="1"/>
    <n v="370.8"/>
    <x v="28"/>
    <x v="0"/>
    <x v="2"/>
    <x v="12"/>
    <s v="Office"/>
    <s v="Stationery"/>
    <n v="75"/>
    <n v="150"/>
    <n v="220.8"/>
  </r>
  <r>
    <s v="ORD100883"/>
    <d v="2025-10-21T00:00:00"/>
    <s v="C0182"/>
    <s v="P020"/>
    <n v="2"/>
    <n v="3977"/>
    <n v="0.2"/>
    <x v="0"/>
    <n v="1"/>
    <n v="6363.2000000000007"/>
    <x v="19"/>
    <x v="0"/>
    <x v="0"/>
    <x v="11"/>
    <s v="Electronics"/>
    <s v="Power"/>
    <n v="2950"/>
    <n v="5900"/>
    <n v="463.20000000000073"/>
  </r>
  <r>
    <s v="ORD100884"/>
    <d v="2023-11-05T00:00:00"/>
    <s v="C0104"/>
    <s v="P016"/>
    <n v="1"/>
    <n v="260"/>
    <n v="0"/>
    <x v="0"/>
    <n v="3"/>
    <n v="260"/>
    <x v="0"/>
    <x v="10"/>
    <x v="0"/>
    <x v="10"/>
    <s v="Office"/>
    <s v="Stationery"/>
    <n v="145"/>
    <n v="145"/>
    <n v="115"/>
  </r>
  <r>
    <s v="ORD100885"/>
    <d v="2024-12-07T00:00:00"/>
    <s v="C0196"/>
    <s v="P008"/>
    <n v="1"/>
    <n v="9936"/>
    <n v="0.1"/>
    <x v="0"/>
    <n v="5"/>
    <n v="8942.4"/>
    <x v="26"/>
    <x v="7"/>
    <x v="0"/>
    <x v="6"/>
    <s v="Office"/>
    <s v="Furniture"/>
    <n v="6500"/>
    <n v="6500"/>
    <n v="2442.3999999999996"/>
  </r>
  <r>
    <s v="ORD100886"/>
    <d v="2023-02-20T00:00:00"/>
    <s v="C0141"/>
    <s v="P009"/>
    <n v="1"/>
    <n v="174.6"/>
    <n v="0"/>
    <x v="0"/>
    <n v="6"/>
    <n v="174.6"/>
    <x v="17"/>
    <x v="7"/>
    <x v="2"/>
    <x v="12"/>
    <s v="Office"/>
    <s v="Stationery"/>
    <n v="75"/>
    <n v="75"/>
    <n v="99.6"/>
  </r>
  <r>
    <s v="ORD100887"/>
    <d v="2025-09-15T00:00:00"/>
    <s v="C0024"/>
    <s v="P011"/>
    <n v="3"/>
    <n v="1009.4"/>
    <n v="0.1"/>
    <x v="1"/>
    <n v="4"/>
    <n v="2725.38"/>
    <x v="29"/>
    <x v="0"/>
    <x v="2"/>
    <x v="5"/>
    <s v="Office"/>
    <s v="Supplies"/>
    <n v="510"/>
    <n v="1530"/>
    <n v="1195.3800000000001"/>
  </r>
  <r>
    <s v="ORD100888"/>
    <d v="2023-08-03T00:00:00"/>
    <s v="C0311"/>
    <s v="P004"/>
    <n v="2"/>
    <n v="1702"/>
    <n v="0"/>
    <x v="0"/>
    <n v="3"/>
    <n v="3404"/>
    <x v="16"/>
    <x v="8"/>
    <x v="1"/>
    <x v="3"/>
    <s v="Electronics"/>
    <s v="Accessories"/>
    <n v="990"/>
    <n v="1980"/>
    <n v="1424"/>
  </r>
  <r>
    <s v="ORD100889"/>
    <d v="2024-08-28T00:00:00"/>
    <s v="C0225"/>
    <s v="P009"/>
    <n v="5"/>
    <n v="165.6"/>
    <n v="0.05"/>
    <x v="1"/>
    <n v="1"/>
    <n v="786.59999999999991"/>
    <x v="23"/>
    <x v="3"/>
    <x v="2"/>
    <x v="12"/>
    <s v="Office"/>
    <s v="Stationery"/>
    <n v="75"/>
    <n v="375"/>
    <n v="411.59999999999991"/>
  </r>
  <r>
    <s v="ORD100890"/>
    <d v="2025-05-01T00:00:00"/>
    <s v="C0397"/>
    <s v="P006"/>
    <n v="3"/>
    <n v="1212.5"/>
    <n v="0.15"/>
    <x v="0"/>
    <n v="5"/>
    <n v="3091.875"/>
    <x v="34"/>
    <x v="2"/>
    <x v="0"/>
    <x v="4"/>
    <s v="Electronics"/>
    <s v="Accessories"/>
    <n v="620"/>
    <n v="1860"/>
    <n v="1231.875"/>
  </r>
  <r>
    <s v="ORD100891"/>
    <d v="2023-06-25T00:00:00"/>
    <s v="C0046"/>
    <s v="P003"/>
    <n v="2"/>
    <n v="450"/>
    <n v="0.05"/>
    <x v="0"/>
    <n v="3"/>
    <n v="855"/>
    <x v="10"/>
    <x v="2"/>
    <x v="2"/>
    <x v="1"/>
    <s v="Electronics"/>
    <s v="Accessories"/>
    <n v="210"/>
    <n v="420"/>
    <n v="435"/>
  </r>
  <r>
    <s v="ORD100892"/>
    <d v="2023-08-26T00:00:00"/>
    <s v="C0150"/>
    <s v="P010"/>
    <n v="3"/>
    <n v="7178"/>
    <n v="0.1"/>
    <x v="0"/>
    <n v="7"/>
    <n v="19380.600000000002"/>
    <x v="16"/>
    <x v="8"/>
    <x v="1"/>
    <x v="13"/>
    <s v="Electronics"/>
    <s v="Printers"/>
    <n v="5600"/>
    <n v="16800"/>
    <n v="2580.6000000000022"/>
  </r>
  <r>
    <s v="ORD100893"/>
    <d v="2023-10-18T00:00:00"/>
    <s v="C0379"/>
    <s v="P013"/>
    <n v="1"/>
    <n v="1450"/>
    <n v="0.15"/>
    <x v="0"/>
    <n v="2"/>
    <n v="1232.5"/>
    <x v="2"/>
    <x v="3"/>
    <x v="0"/>
    <x v="2"/>
    <s v="Electronics"/>
    <s v="Accessories"/>
    <n v="790"/>
    <n v="790"/>
    <n v="442.5"/>
  </r>
  <r>
    <s v="ORD100894"/>
    <d v="2024-12-14T00:00:00"/>
    <s v="C0240"/>
    <s v="P003"/>
    <n v="1"/>
    <n v="450"/>
    <n v="0.03"/>
    <x v="0"/>
    <n v="6"/>
    <n v="436.5"/>
    <x v="26"/>
    <x v="2"/>
    <x v="0"/>
    <x v="1"/>
    <s v="Electronics"/>
    <s v="Accessories"/>
    <n v="210"/>
    <n v="210"/>
    <n v="226.5"/>
  </r>
  <r>
    <s v="ORD100895"/>
    <d v="2024-09-30T00:00:00"/>
    <s v="C0310"/>
    <s v="P004"/>
    <n v="3"/>
    <n v="1702"/>
    <n v="0"/>
    <x v="0"/>
    <n v="4"/>
    <n v="5106"/>
    <x v="27"/>
    <x v="11"/>
    <x v="0"/>
    <x v="3"/>
    <s v="Electronics"/>
    <s v="Accessories"/>
    <n v="990"/>
    <n v="2970"/>
    <n v="2136"/>
  </r>
  <r>
    <s v="ORD100896"/>
    <d v="2024-12-03T00:00:00"/>
    <s v="C0250"/>
    <s v="P007"/>
    <n v="3"/>
    <n v="5184"/>
    <n v="0"/>
    <x v="2"/>
    <n v="3"/>
    <n v="15552"/>
    <x v="26"/>
    <x v="10"/>
    <x v="1"/>
    <x v="16"/>
    <s v="Office"/>
    <s v="Furniture"/>
    <n v="3150"/>
    <n v="9450"/>
    <n v="6102"/>
  </r>
  <r>
    <s v="ORD100897"/>
    <d v="2025-07-21T00:00:00"/>
    <s v="C0224"/>
    <s v="P001"/>
    <n v="50"/>
    <n v="30780"/>
    <n v="0.15"/>
    <x v="0"/>
    <n v="5"/>
    <n v="1308150"/>
    <x v="9"/>
    <x v="10"/>
    <x v="0"/>
    <x v="0"/>
    <s v="Electronics"/>
    <s v="Computers"/>
    <n v="22100"/>
    <n v="1105000"/>
    <n v="203150"/>
  </r>
  <r>
    <s v="ORD100898"/>
    <d v="2024-02-28T00:00:00"/>
    <s v="C0295"/>
    <s v="P009"/>
    <n v="1"/>
    <n v="165.6"/>
    <n v="0.1"/>
    <x v="0"/>
    <n v="5"/>
    <n v="149.04"/>
    <x v="24"/>
    <x v="6"/>
    <x v="0"/>
    <x v="12"/>
    <s v="Office"/>
    <s v="Stationery"/>
    <n v="75"/>
    <n v="75"/>
    <n v="74.039999999999992"/>
  </r>
  <r>
    <s v="ORD100899"/>
    <d v="2025-12-03T00:00:00"/>
    <s v="C0273"/>
    <s v="P015"/>
    <n v="1"/>
    <n v="1890"/>
    <n v="0.15"/>
    <x v="0"/>
    <n v="4"/>
    <n v="1606.5"/>
    <x v="11"/>
    <x v="8"/>
    <x v="0"/>
    <x v="14"/>
    <s v="Electronics"/>
    <s v="Networking"/>
    <n v="1050"/>
    <n v="1050"/>
    <n v="556.5"/>
  </r>
  <r>
    <s v="ORD100900"/>
    <d v="2025-09-16T00:00:00"/>
    <s v="C0098"/>
    <s v="P011"/>
    <n v="3"/>
    <n v="1009.4"/>
    <n v="0.1"/>
    <x v="0"/>
    <n v="6"/>
    <n v="2725.38"/>
    <x v="29"/>
    <x v="5"/>
    <x v="1"/>
    <x v="5"/>
    <s v="Office"/>
    <s v="Supplies"/>
    <n v="510"/>
    <n v="1530"/>
    <n v="1195.3800000000001"/>
  </r>
  <r>
    <s v="ORD100901"/>
    <d v="2024-12-14T00:00:00"/>
    <s v="C0170"/>
    <s v="P003"/>
    <n v="1"/>
    <n v="486"/>
    <n v="0.03"/>
    <x v="0"/>
    <n v="6"/>
    <n v="471.41999999999996"/>
    <x v="26"/>
    <x v="10"/>
    <x v="0"/>
    <x v="1"/>
    <s v="Electronics"/>
    <s v="Accessories"/>
    <n v="210"/>
    <n v="210"/>
    <n v="261.41999999999996"/>
  </r>
  <r>
    <s v="ORD100902"/>
    <d v="2025-09-02T00:00:00"/>
    <s v="C0222"/>
    <s v="P014"/>
    <n v="4"/>
    <n v="2163"/>
    <n v="0.05"/>
    <x v="0"/>
    <n v="7"/>
    <n v="8219.4"/>
    <x v="29"/>
    <x v="9"/>
    <x v="0"/>
    <x v="17"/>
    <s v="Electronics"/>
    <s v="Accessories"/>
    <n v="1180"/>
    <n v="4720"/>
    <n v="3499.3999999999996"/>
  </r>
  <r>
    <s v="ORD100903"/>
    <d v="2023-07-19T00:00:00"/>
    <s v="C0005"/>
    <s v="P007"/>
    <n v="1"/>
    <n v="4944"/>
    <n v="0"/>
    <x v="0"/>
    <n v="5"/>
    <n v="4944"/>
    <x v="32"/>
    <x v="6"/>
    <x v="1"/>
    <x v="16"/>
    <s v="Office"/>
    <s v="Furniture"/>
    <n v="3150"/>
    <n v="3150"/>
    <n v="1794"/>
  </r>
  <r>
    <s v="ORD100904"/>
    <d v="2025-06-16T00:00:00"/>
    <s v="C0168"/>
    <s v="P012"/>
    <n v="2"/>
    <n v="3492"/>
    <n v="0.1"/>
    <x v="0"/>
    <n v="3"/>
    <n v="6285.6"/>
    <x v="3"/>
    <x v="10"/>
    <x v="2"/>
    <x v="9"/>
    <s v="Electronics"/>
    <s v="Storage"/>
    <n v="2450"/>
    <n v="4900"/>
    <n v="1385.6000000000004"/>
  </r>
  <r>
    <s v="ORD100905"/>
    <d v="2025-07-15T00:00:00"/>
    <s v="C0367"/>
    <s v="P016"/>
    <n v="4"/>
    <n v="252.2"/>
    <n v="0"/>
    <x v="0"/>
    <n v="3"/>
    <n v="1008.8"/>
    <x v="9"/>
    <x v="1"/>
    <x v="0"/>
    <x v="10"/>
    <s v="Office"/>
    <s v="Stationery"/>
    <n v="145"/>
    <n v="580"/>
    <n v="428.79999999999995"/>
  </r>
  <r>
    <s v="ORD100906"/>
    <d v="2024-10-15T00:00:00"/>
    <s v="C0014"/>
    <s v="P003"/>
    <n v="2"/>
    <n v="414"/>
    <n v="0.1"/>
    <x v="0"/>
    <n v="1"/>
    <n v="745.2"/>
    <x v="13"/>
    <x v="10"/>
    <x v="0"/>
    <x v="1"/>
    <s v="Electronics"/>
    <s v="Accessories"/>
    <n v="210"/>
    <n v="420"/>
    <n v="325.20000000000005"/>
  </r>
  <r>
    <s v="ORD100907"/>
    <d v="2023-05-18T00:00:00"/>
    <s v="C0162"/>
    <s v="P006"/>
    <n v="5"/>
    <n v="1212.5"/>
    <n v="0"/>
    <x v="0"/>
    <n v="3"/>
    <n v="6062.5"/>
    <x v="5"/>
    <x v="7"/>
    <x v="0"/>
    <x v="4"/>
    <s v="Electronics"/>
    <s v="Accessories"/>
    <n v="620"/>
    <n v="3100"/>
    <n v="2962.5"/>
  </r>
  <r>
    <s v="ORD100908"/>
    <d v="2024-09-06T00:00:00"/>
    <s v="C0112"/>
    <s v="P004"/>
    <n v="3"/>
    <n v="1702"/>
    <n v="0"/>
    <x v="1"/>
    <n v="4"/>
    <n v="5106"/>
    <x v="27"/>
    <x v="8"/>
    <x v="1"/>
    <x v="3"/>
    <s v="Electronics"/>
    <s v="Accessories"/>
    <n v="990"/>
    <n v="2970"/>
    <n v="2136"/>
  </r>
  <r>
    <s v="ORD100909"/>
    <d v="2023-04-02T00:00:00"/>
    <s v="C0193"/>
    <s v="P003"/>
    <n v="1"/>
    <n v="436.5"/>
    <n v="0.03"/>
    <x v="0"/>
    <n v="4"/>
    <n v="423.40499999999997"/>
    <x v="31"/>
    <x v="6"/>
    <x v="1"/>
    <x v="1"/>
    <s v="Electronics"/>
    <s v="Accessories"/>
    <n v="210"/>
    <n v="210"/>
    <n v="213.40499999999997"/>
  </r>
  <r>
    <s v="ORD100910"/>
    <d v="2023-08-24T00:00:00"/>
    <s v="C0395"/>
    <s v="P003"/>
    <n v="1"/>
    <n v="414"/>
    <n v="0"/>
    <x v="0"/>
    <n v="5"/>
    <n v="414"/>
    <x v="16"/>
    <x v="8"/>
    <x v="0"/>
    <x v="1"/>
    <s v="Electronics"/>
    <s v="Accessories"/>
    <n v="210"/>
    <n v="210"/>
    <n v="204"/>
  </r>
  <r>
    <s v="ORD100911"/>
    <d v="2023-02-16T00:00:00"/>
    <s v="C0063"/>
    <s v="P013"/>
    <n v="1"/>
    <n v="1406.5"/>
    <n v="0"/>
    <x v="0"/>
    <n v="5"/>
    <n v="1406.5"/>
    <x v="17"/>
    <x v="7"/>
    <x v="0"/>
    <x v="2"/>
    <s v="Electronics"/>
    <s v="Accessories"/>
    <n v="790"/>
    <n v="790"/>
    <n v="616.5"/>
  </r>
  <r>
    <s v="ORD100912"/>
    <d v="2024-12-03T00:00:00"/>
    <s v="C0163"/>
    <s v="P006"/>
    <n v="1"/>
    <n v="1212.5"/>
    <n v="0.2"/>
    <x v="0"/>
    <n v="3"/>
    <n v="970"/>
    <x v="26"/>
    <x v="4"/>
    <x v="2"/>
    <x v="4"/>
    <s v="Electronics"/>
    <s v="Accessories"/>
    <n v="620"/>
    <n v="620"/>
    <n v="350"/>
  </r>
  <r>
    <s v="ORD100913"/>
    <d v="2023-08-12T00:00:00"/>
    <s v="C0261"/>
    <s v="P009"/>
    <n v="1"/>
    <n v="185.4"/>
    <n v="0"/>
    <x v="0"/>
    <n v="4"/>
    <n v="185.4"/>
    <x v="16"/>
    <x v="2"/>
    <x v="1"/>
    <x v="12"/>
    <s v="Office"/>
    <s v="Stationery"/>
    <n v="75"/>
    <n v="75"/>
    <n v="110.4"/>
  </r>
  <r>
    <s v="ORD100914"/>
    <d v="2023-12-03T00:00:00"/>
    <s v="C0052"/>
    <s v="P007"/>
    <n v="1"/>
    <n v="4800"/>
    <n v="0.1"/>
    <x v="0"/>
    <n v="7"/>
    <n v="4320"/>
    <x v="25"/>
    <x v="10"/>
    <x v="0"/>
    <x v="16"/>
    <s v="Office"/>
    <s v="Furniture"/>
    <n v="3150"/>
    <n v="3150"/>
    <n v="1170"/>
  </r>
  <r>
    <s v="ORD100915"/>
    <d v="2024-05-14T00:00:00"/>
    <s v="C0118"/>
    <s v="P012"/>
    <n v="50"/>
    <n v="3312"/>
    <n v="0.1"/>
    <x v="0"/>
    <n v="4"/>
    <n v="149040"/>
    <x v="15"/>
    <x v="10"/>
    <x v="1"/>
    <x v="9"/>
    <s v="Electronics"/>
    <s v="Storage"/>
    <n v="2450"/>
    <n v="122500"/>
    <n v="26540"/>
  </r>
  <r>
    <s v="ORD100916"/>
    <d v="2025-11-22T00:00:00"/>
    <s v="C0141"/>
    <s v="P001"/>
    <n v="3"/>
    <n v="28500"/>
    <n v="0"/>
    <x v="0"/>
    <n v="2"/>
    <n v="85500"/>
    <x v="20"/>
    <x v="7"/>
    <x v="2"/>
    <x v="0"/>
    <s v="Electronics"/>
    <s v="Computers"/>
    <n v="22100"/>
    <n v="66300"/>
    <n v="19200"/>
  </r>
  <r>
    <s v="ORD100917"/>
    <d v="2023-12-24T00:00:00"/>
    <s v="C0066"/>
    <s v="P010"/>
    <n v="2"/>
    <n v="7178"/>
    <n v="0.1"/>
    <x v="0"/>
    <n v="1"/>
    <n v="12920.4"/>
    <x v="25"/>
    <x v="10"/>
    <x v="0"/>
    <x v="13"/>
    <s v="Electronics"/>
    <s v="Printers"/>
    <n v="5600"/>
    <n v="11200"/>
    <n v="1720.3999999999996"/>
  </r>
  <r>
    <s v="ORD100918"/>
    <d v="2023-11-24T00:00:00"/>
    <s v="C0108"/>
    <s v="P011"/>
    <n v="4"/>
    <n v="980"/>
    <n v="0.03"/>
    <x v="0"/>
    <n v="2"/>
    <n v="3802.4"/>
    <x v="0"/>
    <x v="0"/>
    <x v="1"/>
    <x v="5"/>
    <s v="Office"/>
    <s v="Supplies"/>
    <n v="510"/>
    <n v="2040"/>
    <n v="1762.4"/>
  </r>
  <r>
    <s v="ORD100919"/>
    <d v="2024-11-08T00:00:00"/>
    <s v="C0090"/>
    <s v="P008"/>
    <n v="5"/>
    <n v="8924"/>
    <n v="0.1"/>
    <x v="0"/>
    <n v="2"/>
    <n v="40158"/>
    <x v="33"/>
    <x v="6"/>
    <x v="0"/>
    <x v="6"/>
    <s v="Office"/>
    <s v="Furniture"/>
    <n v="6500"/>
    <n v="32500"/>
    <n v="7658"/>
  </r>
  <r>
    <s v="ORD100920"/>
    <d v="2025-05-23T00:00:00"/>
    <s v="C0057"/>
    <s v="P006"/>
    <n v="3"/>
    <n v="1150"/>
    <n v="0.05"/>
    <x v="0"/>
    <n v="6"/>
    <n v="3277.5"/>
    <x v="34"/>
    <x v="2"/>
    <x v="2"/>
    <x v="4"/>
    <s v="Electronics"/>
    <s v="Accessories"/>
    <n v="620"/>
    <n v="1860"/>
    <n v="1417.5"/>
  </r>
  <r>
    <s v="ORD100921"/>
    <d v="2025-08-04T00:00:00"/>
    <s v="C0136"/>
    <s v="P007"/>
    <n v="2"/>
    <n v="4416"/>
    <n v="0.1"/>
    <x v="0"/>
    <n v="4"/>
    <n v="7948.8"/>
    <x v="28"/>
    <x v="2"/>
    <x v="0"/>
    <x v="16"/>
    <s v="Office"/>
    <s v="Furniture"/>
    <n v="3150"/>
    <n v="6300"/>
    <n v="1648.8000000000002"/>
  </r>
  <r>
    <s v="ORD100922"/>
    <d v="2024-04-19T00:00:00"/>
    <s v="C0074"/>
    <s v="P001"/>
    <n v="5"/>
    <n v="26220"/>
    <n v="0.05"/>
    <x v="0"/>
    <n v="6"/>
    <n v="124545"/>
    <x v="6"/>
    <x v="7"/>
    <x v="0"/>
    <x v="0"/>
    <s v="Electronics"/>
    <s v="Computers"/>
    <n v="22100"/>
    <n v="110500"/>
    <n v="14045"/>
  </r>
  <r>
    <s v="ORD100923"/>
    <d v="2025-04-09T00:00:00"/>
    <s v="C0081"/>
    <s v="P009"/>
    <n v="1"/>
    <n v="180"/>
    <n v="0.15"/>
    <x v="0"/>
    <n v="1"/>
    <n v="153"/>
    <x v="30"/>
    <x v="11"/>
    <x v="0"/>
    <x v="12"/>
    <s v="Office"/>
    <s v="Stationery"/>
    <n v="75"/>
    <n v="75"/>
    <n v="78"/>
  </r>
  <r>
    <s v="ORD100924"/>
    <d v="2024-01-13T00:00:00"/>
    <s v="C0244"/>
    <s v="P002"/>
    <n v="2"/>
    <n v="20085"/>
    <n v="0.15"/>
    <x v="0"/>
    <n v="2"/>
    <n v="34144.5"/>
    <x v="18"/>
    <x v="6"/>
    <x v="1"/>
    <x v="8"/>
    <s v="Electronics"/>
    <s v="Computers"/>
    <n v="15100"/>
    <n v="30200"/>
    <n v="3944.5"/>
  </r>
  <r>
    <s v="ORD100925"/>
    <d v="2024-01-17T00:00:00"/>
    <s v="C0327"/>
    <s v="P016"/>
    <n v="1"/>
    <n v="267.8"/>
    <n v="0.05"/>
    <x v="1"/>
    <n v="2"/>
    <n v="254.41"/>
    <x v="18"/>
    <x v="7"/>
    <x v="1"/>
    <x v="10"/>
    <s v="Office"/>
    <s v="Stationery"/>
    <n v="145"/>
    <n v="145"/>
    <n v="109.41"/>
  </r>
  <r>
    <s v="ORD100926"/>
    <d v="2025-06-04T00:00:00"/>
    <s v="C0277"/>
    <s v="P006"/>
    <n v="1"/>
    <n v="1350"/>
    <n v="0.1"/>
    <x v="0"/>
    <n v="4"/>
    <n v="1215"/>
    <x v="3"/>
    <x v="3"/>
    <x v="0"/>
    <x v="4"/>
    <s v="Electronics"/>
    <s v="Accessories"/>
    <n v="620"/>
    <n v="620"/>
    <n v="595"/>
  </r>
  <r>
    <s v="ORD100927"/>
    <d v="2025-03-21T00:00:00"/>
    <s v="C0293"/>
    <s v="P014"/>
    <n v="1"/>
    <n v="2037"/>
    <n v="0.05"/>
    <x v="0"/>
    <n v="2"/>
    <n v="1935.1499999999999"/>
    <x v="12"/>
    <x v="2"/>
    <x v="0"/>
    <x v="17"/>
    <s v="Electronics"/>
    <s v="Accessories"/>
    <n v="1180"/>
    <n v="1180"/>
    <n v="755.14999999999986"/>
  </r>
  <r>
    <s v="ORD100928"/>
    <d v="2023-03-01T00:00:00"/>
    <s v="C0043"/>
    <s v="P004"/>
    <n v="3"/>
    <n v="1905.5"/>
    <n v="0"/>
    <x v="0"/>
    <n v="2"/>
    <n v="5716.5"/>
    <x v="1"/>
    <x v="1"/>
    <x v="1"/>
    <x v="3"/>
    <s v="Electronics"/>
    <s v="Accessories"/>
    <n v="990"/>
    <n v="2970"/>
    <n v="2746.5"/>
  </r>
  <r>
    <s v="ORD100929"/>
    <d v="2024-02-09T00:00:00"/>
    <s v="C0095"/>
    <s v="P004"/>
    <n v="3"/>
    <n v="1850"/>
    <n v="0.03"/>
    <x v="2"/>
    <n v="6"/>
    <n v="5383.5"/>
    <x v="24"/>
    <x v="2"/>
    <x v="1"/>
    <x v="3"/>
    <s v="Electronics"/>
    <s v="Accessories"/>
    <n v="990"/>
    <n v="2970"/>
    <n v="2413.5"/>
  </r>
  <r>
    <s v="ORD100930"/>
    <d v="2025-07-09T00:00:00"/>
    <s v="C0265"/>
    <s v="P011"/>
    <n v="2"/>
    <n v="980"/>
    <n v="0.1"/>
    <x v="0"/>
    <n v="4"/>
    <n v="1764"/>
    <x v="9"/>
    <x v="6"/>
    <x v="0"/>
    <x v="5"/>
    <s v="Office"/>
    <s v="Supplies"/>
    <n v="510"/>
    <n v="1020"/>
    <n v="744"/>
  </r>
  <r>
    <s v="ORD100931"/>
    <d v="2025-05-29T00:00:00"/>
    <s v="C0075"/>
    <s v="P007"/>
    <n v="2"/>
    <n v="4416"/>
    <n v="0.1"/>
    <x v="0"/>
    <n v="6"/>
    <n v="7948.8"/>
    <x v="34"/>
    <x v="6"/>
    <x v="2"/>
    <x v="16"/>
    <s v="Office"/>
    <s v="Furniture"/>
    <n v="3150"/>
    <n v="6300"/>
    <n v="1648.8000000000002"/>
  </r>
  <r>
    <s v="ORD100932"/>
    <d v="2025-03-07T00:00:00"/>
    <s v="C0102"/>
    <s v="P001"/>
    <n v="20"/>
    <n v="26220"/>
    <n v="0"/>
    <x v="0"/>
    <n v="7"/>
    <n v="524400"/>
    <x v="12"/>
    <x v="8"/>
    <x v="0"/>
    <x v="0"/>
    <s v="Electronics"/>
    <s v="Computers"/>
    <n v="22100"/>
    <n v="442000"/>
    <n v="82400"/>
  </r>
  <r>
    <s v="ORD100933"/>
    <d v="2023-01-10T00:00:00"/>
    <s v="C0204"/>
    <s v="P004"/>
    <n v="1"/>
    <n v="1998"/>
    <n v="0.05"/>
    <x v="0"/>
    <n v="2"/>
    <n v="1898.1"/>
    <x v="35"/>
    <x v="5"/>
    <x v="0"/>
    <x v="3"/>
    <s v="Electronics"/>
    <s v="Accessories"/>
    <n v="990"/>
    <n v="990"/>
    <n v="908.09999999999991"/>
  </r>
  <r>
    <s v="ORD100934"/>
    <d v="2024-03-15T00:00:00"/>
    <s v="C0296"/>
    <s v="P011"/>
    <n v="1"/>
    <n v="950.6"/>
    <n v="0.05"/>
    <x v="0"/>
    <n v="4"/>
    <n v="903.06999999999994"/>
    <x v="22"/>
    <x v="5"/>
    <x v="0"/>
    <x v="5"/>
    <s v="Office"/>
    <s v="Supplies"/>
    <n v="510"/>
    <n v="510"/>
    <n v="393.06999999999994"/>
  </r>
  <r>
    <s v="ORD100935"/>
    <d v="2024-02-26T00:00:00"/>
    <s v="C0144"/>
    <s v="P002"/>
    <n v="2"/>
    <n v="21060"/>
    <n v="0.15"/>
    <x v="0"/>
    <n v="2"/>
    <n v="35802"/>
    <x v="24"/>
    <x v="2"/>
    <x v="1"/>
    <x v="8"/>
    <s v="Electronics"/>
    <s v="Computers"/>
    <n v="15100"/>
    <n v="30200"/>
    <n v="5602"/>
  </r>
  <r>
    <s v="ORD100936"/>
    <d v="2024-07-24T00:00:00"/>
    <s v="C0250"/>
    <s v="P004"/>
    <n v="3"/>
    <n v="1905.5"/>
    <n v="0.1"/>
    <x v="0"/>
    <n v="3"/>
    <n v="5144.8500000000004"/>
    <x v="14"/>
    <x v="10"/>
    <x v="1"/>
    <x v="3"/>
    <s v="Electronics"/>
    <s v="Accessories"/>
    <n v="990"/>
    <n v="2970"/>
    <n v="2174.8500000000004"/>
  </r>
  <r>
    <s v="ORD100937"/>
    <d v="2023-05-09T00:00:00"/>
    <s v="C0135"/>
    <s v="P015"/>
    <n v="1"/>
    <n v="1750"/>
    <n v="0.05"/>
    <x v="0"/>
    <n v="5"/>
    <n v="1662.5"/>
    <x v="5"/>
    <x v="4"/>
    <x v="0"/>
    <x v="14"/>
    <s v="Electronics"/>
    <s v="Networking"/>
    <n v="1050"/>
    <n v="1050"/>
    <n v="612.5"/>
  </r>
  <r>
    <s v="ORD100938"/>
    <d v="2023-07-28T00:00:00"/>
    <s v="C0117"/>
    <s v="P003"/>
    <n v="20"/>
    <n v="414"/>
    <n v="0"/>
    <x v="0"/>
    <n v="2"/>
    <n v="8280"/>
    <x v="32"/>
    <x v="5"/>
    <x v="0"/>
    <x v="1"/>
    <s v="Electronics"/>
    <s v="Accessories"/>
    <n v="210"/>
    <n v="4200"/>
    <n v="4080"/>
  </r>
  <r>
    <s v="ORD100939"/>
    <d v="2024-01-18T00:00:00"/>
    <s v="C0158"/>
    <s v="P016"/>
    <n v="2"/>
    <n v="280.8"/>
    <n v="0.2"/>
    <x v="0"/>
    <n v="7"/>
    <n v="449.28000000000003"/>
    <x v="18"/>
    <x v="5"/>
    <x v="2"/>
    <x v="10"/>
    <s v="Office"/>
    <s v="Stationery"/>
    <n v="145"/>
    <n v="290"/>
    <n v="159.28000000000003"/>
  </r>
  <r>
    <s v="ORD100940"/>
    <d v="2025-01-19T00:00:00"/>
    <s v="C0094"/>
    <s v="P020"/>
    <n v="1"/>
    <n v="4428"/>
    <n v="0"/>
    <x v="0"/>
    <n v="2"/>
    <n v="4428"/>
    <x v="7"/>
    <x v="10"/>
    <x v="0"/>
    <x v="11"/>
    <s v="Electronics"/>
    <s v="Power"/>
    <n v="2950"/>
    <n v="2950"/>
    <n v="1478"/>
  </r>
  <r>
    <s v="ORD100941"/>
    <d v="2024-10-29T00:00:00"/>
    <s v="C0102"/>
    <s v="P015"/>
    <n v="3"/>
    <n v="1750"/>
    <n v="0.05"/>
    <x v="0"/>
    <n v="5"/>
    <n v="4987.5"/>
    <x v="13"/>
    <x v="8"/>
    <x v="0"/>
    <x v="14"/>
    <s v="Electronics"/>
    <s v="Networking"/>
    <n v="1050"/>
    <n v="3150"/>
    <n v="1837.5"/>
  </r>
  <r>
    <s v="ORD100942"/>
    <d v="2024-02-08T00:00:00"/>
    <s v="C0269"/>
    <s v="P016"/>
    <n v="1"/>
    <n v="280.8"/>
    <n v="0.03"/>
    <x v="0"/>
    <n v="5"/>
    <n v="272.37599999999998"/>
    <x v="24"/>
    <x v="1"/>
    <x v="1"/>
    <x v="10"/>
    <s v="Office"/>
    <s v="Stationery"/>
    <n v="145"/>
    <n v="145"/>
    <n v="127.37599999999998"/>
  </r>
  <r>
    <s v="ORD100943"/>
    <d v="2025-07-26T00:00:00"/>
    <s v="C0082"/>
    <s v="P003"/>
    <n v="1"/>
    <n v="436.5"/>
    <n v="0.05"/>
    <x v="0"/>
    <n v="2"/>
    <n v="414.67499999999995"/>
    <x v="9"/>
    <x v="6"/>
    <x v="0"/>
    <x v="1"/>
    <s v="Electronics"/>
    <s v="Accessories"/>
    <n v="210"/>
    <n v="210"/>
    <n v="204.67499999999995"/>
  </r>
  <r>
    <s v="ORD100944"/>
    <d v="2023-08-22T00:00:00"/>
    <s v="C0385"/>
    <s v="P016"/>
    <n v="3"/>
    <n v="280.8"/>
    <n v="0.2"/>
    <x v="0"/>
    <n v="7"/>
    <n v="673.92000000000007"/>
    <x v="16"/>
    <x v="6"/>
    <x v="0"/>
    <x v="10"/>
    <s v="Office"/>
    <s v="Stationery"/>
    <n v="145"/>
    <n v="435"/>
    <n v="238.92000000000007"/>
  </r>
  <r>
    <s v="ORD100945"/>
    <d v="2024-06-21T00:00:00"/>
    <s v="C0026"/>
    <s v="P003"/>
    <n v="10"/>
    <n v="463.5"/>
    <n v="0"/>
    <x v="1"/>
    <n v="4"/>
    <n v="4635"/>
    <x v="21"/>
    <x v="8"/>
    <x v="1"/>
    <x v="1"/>
    <s v="Electronics"/>
    <s v="Accessories"/>
    <n v="210"/>
    <n v="2100"/>
    <n v="2535"/>
  </r>
  <r>
    <s v="ORD100946"/>
    <d v="2025-09-29T00:00:00"/>
    <s v="C0240"/>
    <s v="P016"/>
    <n v="1"/>
    <n v="260"/>
    <n v="0"/>
    <x v="0"/>
    <n v="5"/>
    <n v="260"/>
    <x v="29"/>
    <x v="2"/>
    <x v="0"/>
    <x v="10"/>
    <s v="Office"/>
    <s v="Stationery"/>
    <n v="145"/>
    <n v="145"/>
    <n v="115"/>
  </r>
  <r>
    <s v="ORD100947"/>
    <d v="2025-12-16T00:00:00"/>
    <s v="C0107"/>
    <s v="P012"/>
    <n v="5"/>
    <n v="3888"/>
    <n v="0.05"/>
    <x v="0"/>
    <n v="7"/>
    <n v="18468"/>
    <x v="11"/>
    <x v="5"/>
    <x v="1"/>
    <x v="9"/>
    <s v="Electronics"/>
    <s v="Storage"/>
    <n v="2450"/>
    <n v="12250"/>
    <n v="6218"/>
  </r>
  <r>
    <s v="ORD100948"/>
    <d v="2024-10-03T00:00:00"/>
    <s v="C0074"/>
    <s v="P008"/>
    <n v="2"/>
    <n v="8924"/>
    <n v="0.1"/>
    <x v="0"/>
    <n v="2"/>
    <n v="16063.2"/>
    <x v="13"/>
    <x v="7"/>
    <x v="0"/>
    <x v="6"/>
    <s v="Office"/>
    <s v="Furniture"/>
    <n v="6500"/>
    <n v="13000"/>
    <n v="3063.2000000000007"/>
  </r>
  <r>
    <s v="ORD100949"/>
    <d v="2025-03-06T00:00:00"/>
    <s v="C0082"/>
    <s v="P007"/>
    <n v="2"/>
    <n v="4944"/>
    <n v="0.05"/>
    <x v="0"/>
    <n v="3"/>
    <n v="9393.6"/>
    <x v="12"/>
    <x v="6"/>
    <x v="0"/>
    <x v="16"/>
    <s v="Office"/>
    <s v="Furniture"/>
    <n v="3150"/>
    <n v="6300"/>
    <n v="3093.6000000000004"/>
  </r>
  <r>
    <s v="ORD100950"/>
    <d v="2025-03-14T00:00:00"/>
    <s v="C0142"/>
    <s v="P002"/>
    <n v="1"/>
    <n v="20085"/>
    <n v="0"/>
    <x v="0"/>
    <n v="6"/>
    <n v="20085"/>
    <x v="12"/>
    <x v="1"/>
    <x v="1"/>
    <x v="8"/>
    <s v="Electronics"/>
    <s v="Computers"/>
    <n v="15100"/>
    <n v="15100"/>
    <n v="4985"/>
  </r>
  <r>
    <s v="ORD100951"/>
    <d v="2023-08-22T00:00:00"/>
    <s v="C0228"/>
    <s v="P003"/>
    <n v="1"/>
    <n v="450"/>
    <n v="0.1"/>
    <x v="0"/>
    <n v="1"/>
    <n v="405"/>
    <x v="16"/>
    <x v="2"/>
    <x v="0"/>
    <x v="1"/>
    <s v="Electronics"/>
    <s v="Accessories"/>
    <n v="210"/>
    <n v="210"/>
    <n v="195"/>
  </r>
  <r>
    <s v="ORD100952"/>
    <d v="2024-12-13T00:00:00"/>
    <s v="C0269"/>
    <s v="P009"/>
    <n v="1"/>
    <n v="194.4"/>
    <n v="0.05"/>
    <x v="0"/>
    <n v="3"/>
    <n v="184.68"/>
    <x v="26"/>
    <x v="1"/>
    <x v="1"/>
    <x v="12"/>
    <s v="Office"/>
    <s v="Stationery"/>
    <n v="75"/>
    <n v="75"/>
    <n v="109.68"/>
  </r>
  <r>
    <s v="ORD100953"/>
    <d v="2024-12-21T00:00:00"/>
    <s v="C0278"/>
    <s v="P016"/>
    <n v="3"/>
    <n v="267.8"/>
    <n v="0"/>
    <x v="1"/>
    <n v="7"/>
    <n v="803.40000000000009"/>
    <x v="26"/>
    <x v="0"/>
    <x v="2"/>
    <x v="10"/>
    <s v="Office"/>
    <s v="Stationery"/>
    <n v="145"/>
    <n v="435"/>
    <n v="368.40000000000009"/>
  </r>
  <r>
    <s v="ORD100954"/>
    <d v="2025-07-26T00:00:00"/>
    <s v="C0175"/>
    <s v="P017"/>
    <n v="4"/>
    <n v="3588"/>
    <n v="0.03"/>
    <x v="1"/>
    <n v="1"/>
    <n v="13921.44"/>
    <x v="9"/>
    <x v="1"/>
    <x v="1"/>
    <x v="7"/>
    <s v="Office"/>
    <s v="Furniture"/>
    <n v="2650"/>
    <n v="10600"/>
    <n v="3321.4400000000005"/>
  </r>
  <r>
    <s v="ORD100955"/>
    <d v="2023-12-20T00:00:00"/>
    <s v="C0219"/>
    <s v="P011"/>
    <n v="2"/>
    <n v="1009.4"/>
    <n v="0.1"/>
    <x v="0"/>
    <n v="1"/>
    <n v="1816.92"/>
    <x v="25"/>
    <x v="2"/>
    <x v="0"/>
    <x v="5"/>
    <s v="Office"/>
    <s v="Supplies"/>
    <n v="510"/>
    <n v="1020"/>
    <n v="796.92000000000007"/>
  </r>
  <r>
    <s v="ORD100956"/>
    <d v="2024-09-01T00:00:00"/>
    <s v="C0375"/>
    <s v="P002"/>
    <n v="2"/>
    <n v="21060"/>
    <n v="0.15"/>
    <x v="0"/>
    <n v="7"/>
    <n v="35802"/>
    <x v="27"/>
    <x v="1"/>
    <x v="1"/>
    <x v="8"/>
    <s v="Electronics"/>
    <s v="Computers"/>
    <n v="15100"/>
    <n v="30200"/>
    <n v="5602"/>
  </r>
  <r>
    <s v="ORD100957"/>
    <d v="2023-06-23T00:00:00"/>
    <s v="C0360"/>
    <s v="P012"/>
    <n v="10"/>
    <n v="3708"/>
    <n v="0"/>
    <x v="0"/>
    <n v="7"/>
    <n v="37080"/>
    <x v="10"/>
    <x v="8"/>
    <x v="1"/>
    <x v="9"/>
    <s v="Electronics"/>
    <s v="Storage"/>
    <n v="2450"/>
    <n v="24500"/>
    <n v="12580"/>
  </r>
  <r>
    <s v="ORD100958"/>
    <d v="2023-10-02T00:00:00"/>
    <s v="C0371"/>
    <s v="P005"/>
    <n v="3"/>
    <n v="6200"/>
    <n v="0.1"/>
    <x v="0"/>
    <n v="6"/>
    <n v="16740"/>
    <x v="2"/>
    <x v="1"/>
    <x v="0"/>
    <x v="15"/>
    <s v="Electronics"/>
    <s v="Displays"/>
    <n v="4300"/>
    <n v="12900"/>
    <n v="3840"/>
  </r>
  <r>
    <s v="ORD100959"/>
    <d v="2024-10-03T00:00:00"/>
    <s v="C0183"/>
    <s v="P016"/>
    <n v="1"/>
    <n v="239.2"/>
    <n v="0.1"/>
    <x v="0"/>
    <n v="5"/>
    <n v="215.28"/>
    <x v="13"/>
    <x v="4"/>
    <x v="0"/>
    <x v="10"/>
    <s v="Office"/>
    <s v="Stationery"/>
    <n v="145"/>
    <n v="145"/>
    <n v="70.28"/>
  </r>
  <r>
    <s v="ORD100960"/>
    <d v="2023-08-30T00:00:00"/>
    <s v="C0303"/>
    <s v="P009"/>
    <n v="2"/>
    <n v="180"/>
    <n v="0"/>
    <x v="0"/>
    <n v="6"/>
    <n v="360"/>
    <x v="16"/>
    <x v="3"/>
    <x v="0"/>
    <x v="12"/>
    <s v="Office"/>
    <s v="Stationery"/>
    <n v="75"/>
    <n v="150"/>
    <n v="210"/>
  </r>
  <r>
    <s v="ORD100961"/>
    <d v="2024-05-03T00:00:00"/>
    <s v="C0311"/>
    <s v="P009"/>
    <n v="4"/>
    <n v="185.4"/>
    <n v="0.05"/>
    <x v="0"/>
    <n v="6"/>
    <n v="704.52"/>
    <x v="15"/>
    <x v="8"/>
    <x v="1"/>
    <x v="12"/>
    <s v="Office"/>
    <s v="Stationery"/>
    <n v="75"/>
    <n v="300"/>
    <n v="404.52"/>
  </r>
  <r>
    <s v="ORD100962"/>
    <d v="2024-09-17T00:00:00"/>
    <s v="C0309"/>
    <s v="P007"/>
    <n v="1"/>
    <n v="4416"/>
    <n v="0.05"/>
    <x v="0"/>
    <n v="7"/>
    <n v="4195.2"/>
    <x v="27"/>
    <x v="6"/>
    <x v="0"/>
    <x v="16"/>
    <s v="Office"/>
    <s v="Furniture"/>
    <n v="3150"/>
    <n v="3150"/>
    <n v="1045.1999999999998"/>
  </r>
  <r>
    <s v="ORD100963"/>
    <d v="2023-08-28T00:00:00"/>
    <s v="C0298"/>
    <s v="P004"/>
    <n v="3"/>
    <n v="1998"/>
    <n v="0.05"/>
    <x v="0"/>
    <n v="6"/>
    <n v="5694.3"/>
    <x v="16"/>
    <x v="6"/>
    <x v="1"/>
    <x v="3"/>
    <s v="Electronics"/>
    <s v="Accessories"/>
    <n v="990"/>
    <n v="2970"/>
    <n v="2724.3"/>
  </r>
  <r>
    <s v="ORD100964"/>
    <d v="2024-01-10T00:00:00"/>
    <s v="C0332"/>
    <s v="P001"/>
    <n v="3"/>
    <n v="29355"/>
    <n v="0.05"/>
    <x v="0"/>
    <n v="4"/>
    <n v="83661.75"/>
    <x v="18"/>
    <x v="10"/>
    <x v="0"/>
    <x v="0"/>
    <s v="Electronics"/>
    <s v="Computers"/>
    <n v="22100"/>
    <n v="66300"/>
    <n v="17361.75"/>
  </r>
  <r>
    <s v="ORD100965"/>
    <d v="2025-02-03T00:00:00"/>
    <s v="C0322"/>
    <s v="P016"/>
    <n v="3"/>
    <n v="267.8"/>
    <n v="0.1"/>
    <x v="0"/>
    <n v="5"/>
    <n v="723.06000000000006"/>
    <x v="8"/>
    <x v="3"/>
    <x v="1"/>
    <x v="10"/>
    <s v="Office"/>
    <s v="Stationery"/>
    <n v="145"/>
    <n v="435"/>
    <n v="288.06000000000006"/>
  </r>
  <r>
    <s v="ORD100966"/>
    <d v="2023-10-17T00:00:00"/>
    <s v="C0323"/>
    <s v="P003"/>
    <n v="10"/>
    <n v="414"/>
    <n v="0"/>
    <x v="0"/>
    <n v="1"/>
    <n v="4140"/>
    <x v="2"/>
    <x v="1"/>
    <x v="0"/>
    <x v="1"/>
    <s v="Electronics"/>
    <s v="Accessories"/>
    <n v="210"/>
    <n v="2100"/>
    <n v="2040"/>
  </r>
  <r>
    <s v="ORD100967"/>
    <d v="2025-11-12T00:00:00"/>
    <s v="C0130"/>
    <s v="P014"/>
    <n v="1"/>
    <n v="2100"/>
    <n v="0.03"/>
    <x v="2"/>
    <n v="3"/>
    <n v="2037"/>
    <x v="20"/>
    <x v="9"/>
    <x v="2"/>
    <x v="17"/>
    <s v="Electronics"/>
    <s v="Accessories"/>
    <n v="1180"/>
    <n v="1180"/>
    <n v="857"/>
  </r>
  <r>
    <s v="ORD100968"/>
    <d v="2025-03-06T00:00:00"/>
    <s v="C0025"/>
    <s v="P009"/>
    <n v="1"/>
    <n v="180"/>
    <n v="0.1"/>
    <x v="0"/>
    <n v="5"/>
    <n v="162"/>
    <x v="12"/>
    <x v="1"/>
    <x v="1"/>
    <x v="12"/>
    <s v="Office"/>
    <s v="Stationery"/>
    <n v="75"/>
    <n v="75"/>
    <n v="87"/>
  </r>
  <r>
    <s v="ORD100969"/>
    <d v="2025-05-06T00:00:00"/>
    <s v="C0281"/>
    <s v="P015"/>
    <n v="2"/>
    <n v="1802.5"/>
    <n v="0.1"/>
    <x v="0"/>
    <n v="2"/>
    <n v="3244.5"/>
    <x v="34"/>
    <x v="9"/>
    <x v="0"/>
    <x v="14"/>
    <s v="Electronics"/>
    <s v="Networking"/>
    <n v="1050"/>
    <n v="2100"/>
    <n v="1144.5"/>
  </r>
  <r>
    <s v="ORD100970"/>
    <d v="2023-10-10T00:00:00"/>
    <s v="C0046"/>
    <s v="P016"/>
    <n v="1"/>
    <n v="280.8"/>
    <n v="0.05"/>
    <x v="0"/>
    <n v="2"/>
    <n v="266.76"/>
    <x v="2"/>
    <x v="2"/>
    <x v="2"/>
    <x v="10"/>
    <s v="Office"/>
    <s v="Stationery"/>
    <n v="145"/>
    <n v="145"/>
    <n v="121.75999999999999"/>
  </r>
  <r>
    <s v="ORD100971"/>
    <d v="2025-02-24T00:00:00"/>
    <s v="C0157"/>
    <s v="P005"/>
    <n v="1"/>
    <n v="5704"/>
    <n v="0.05"/>
    <x v="0"/>
    <n v="4"/>
    <n v="5418.8"/>
    <x v="8"/>
    <x v="7"/>
    <x v="1"/>
    <x v="15"/>
    <s v="Electronics"/>
    <s v="Displays"/>
    <n v="4300"/>
    <n v="4300"/>
    <n v="1118.8000000000002"/>
  </r>
  <r>
    <s v="ORD100972"/>
    <d v="2025-05-16T00:00:00"/>
    <s v="C0388"/>
    <s v="P011"/>
    <n v="1"/>
    <n v="980"/>
    <n v="0.15"/>
    <x v="0"/>
    <n v="3"/>
    <n v="833"/>
    <x v="34"/>
    <x v="10"/>
    <x v="0"/>
    <x v="5"/>
    <s v="Office"/>
    <s v="Supplies"/>
    <n v="510"/>
    <n v="510"/>
    <n v="323"/>
  </r>
  <r>
    <s v="ORD100973"/>
    <d v="2024-01-16T00:00:00"/>
    <s v="C0186"/>
    <s v="P016"/>
    <n v="3"/>
    <n v="252.2"/>
    <n v="0.03"/>
    <x v="0"/>
    <n v="5"/>
    <n v="733.90199999999993"/>
    <x v="18"/>
    <x v="0"/>
    <x v="0"/>
    <x v="10"/>
    <s v="Office"/>
    <s v="Stationery"/>
    <n v="145"/>
    <n v="435"/>
    <n v="298.90199999999993"/>
  </r>
  <r>
    <s v="ORD100974"/>
    <d v="2025-09-23T00:00:00"/>
    <s v="C0260"/>
    <s v="P005"/>
    <n v="3"/>
    <n v="6696"/>
    <n v="0"/>
    <x v="0"/>
    <n v="2"/>
    <n v="20088"/>
    <x v="29"/>
    <x v="9"/>
    <x v="0"/>
    <x v="15"/>
    <s v="Electronics"/>
    <s v="Displays"/>
    <n v="4300"/>
    <n v="12900"/>
    <n v="7188"/>
  </r>
  <r>
    <s v="ORD100975"/>
    <d v="2023-12-21T00:00:00"/>
    <s v="C0357"/>
    <s v="P007"/>
    <n v="1"/>
    <n v="4416"/>
    <n v="0"/>
    <x v="0"/>
    <n v="6"/>
    <n v="4416"/>
    <x v="25"/>
    <x v="10"/>
    <x v="2"/>
    <x v="16"/>
    <s v="Office"/>
    <s v="Furniture"/>
    <n v="3150"/>
    <n v="3150"/>
    <n v="1266"/>
  </r>
  <r>
    <s v="ORD100976"/>
    <d v="2023-12-08T00:00:00"/>
    <s v="C0135"/>
    <s v="P007"/>
    <n v="1"/>
    <n v="4800"/>
    <n v="0.05"/>
    <x v="0"/>
    <n v="4"/>
    <n v="4560"/>
    <x v="25"/>
    <x v="4"/>
    <x v="0"/>
    <x v="16"/>
    <s v="Office"/>
    <s v="Furniture"/>
    <n v="3150"/>
    <n v="3150"/>
    <n v="1410"/>
  </r>
  <r>
    <s v="ORD100977"/>
    <d v="2025-09-29T00:00:00"/>
    <s v="C0377"/>
    <s v="P002"/>
    <n v="4"/>
    <n v="19500"/>
    <n v="0.05"/>
    <x v="2"/>
    <n v="3"/>
    <n v="74100"/>
    <x v="29"/>
    <x v="8"/>
    <x v="0"/>
    <x v="8"/>
    <s v="Electronics"/>
    <s v="Computers"/>
    <n v="15100"/>
    <n v="60400"/>
    <n v="13700"/>
  </r>
  <r>
    <s v="ORD100978"/>
    <d v="2024-08-14T00:00:00"/>
    <s v="C0227"/>
    <s v="P020"/>
    <n v="4"/>
    <n v="3977"/>
    <n v="0.05"/>
    <x v="0"/>
    <n v="3"/>
    <n v="15112.599999999999"/>
    <x v="23"/>
    <x v="7"/>
    <x v="0"/>
    <x v="11"/>
    <s v="Electronics"/>
    <s v="Power"/>
    <n v="2950"/>
    <n v="11800"/>
    <n v="3312.5999999999985"/>
  </r>
  <r>
    <s v="ORD100979"/>
    <d v="2023-10-15T00:00:00"/>
    <s v="C0115"/>
    <s v="P001"/>
    <n v="4"/>
    <n v="27645"/>
    <n v="0"/>
    <x v="0"/>
    <n v="6"/>
    <n v="110580"/>
    <x v="2"/>
    <x v="9"/>
    <x v="1"/>
    <x v="0"/>
    <s v="Electronics"/>
    <s v="Computers"/>
    <n v="22100"/>
    <n v="88400"/>
    <n v="22180"/>
  </r>
  <r>
    <s v="ORD100980"/>
    <d v="2024-01-19T00:00:00"/>
    <s v="C0075"/>
    <s v="P016"/>
    <n v="1"/>
    <n v="252.2"/>
    <n v="0.2"/>
    <x v="0"/>
    <n v="4"/>
    <n v="201.76"/>
    <x v="18"/>
    <x v="6"/>
    <x v="2"/>
    <x v="10"/>
    <s v="Office"/>
    <s v="Stationery"/>
    <n v="145"/>
    <n v="145"/>
    <n v="56.759999999999991"/>
  </r>
  <r>
    <s v="ORD100981"/>
    <d v="2024-10-06T00:00:00"/>
    <s v="C0213"/>
    <s v="P016"/>
    <n v="2"/>
    <n v="280.8"/>
    <n v="0"/>
    <x v="0"/>
    <n v="5"/>
    <n v="561.6"/>
    <x v="13"/>
    <x v="5"/>
    <x v="0"/>
    <x v="10"/>
    <s v="Office"/>
    <s v="Stationery"/>
    <n v="145"/>
    <n v="290"/>
    <n v="271.60000000000002"/>
  </r>
  <r>
    <s v="ORD100982"/>
    <d v="2025-07-12T00:00:00"/>
    <s v="C0322"/>
    <s v="P011"/>
    <n v="2"/>
    <n v="1009.4"/>
    <n v="0.1"/>
    <x v="0"/>
    <n v="3"/>
    <n v="1816.92"/>
    <x v="9"/>
    <x v="3"/>
    <x v="1"/>
    <x v="5"/>
    <s v="Office"/>
    <s v="Supplies"/>
    <n v="510"/>
    <n v="1020"/>
    <n v="796.92000000000007"/>
  </r>
  <r>
    <s v="ORD100983"/>
    <d v="2023-04-20T00:00:00"/>
    <s v="C0135"/>
    <s v="P016"/>
    <n v="2"/>
    <n v="260"/>
    <n v="0.15"/>
    <x v="1"/>
    <n v="3"/>
    <n v="442"/>
    <x v="31"/>
    <x v="4"/>
    <x v="0"/>
    <x v="10"/>
    <s v="Office"/>
    <s v="Stationery"/>
    <n v="145"/>
    <n v="290"/>
    <n v="152"/>
  </r>
  <r>
    <s v="ORD100984"/>
    <d v="2025-01-05T00:00:00"/>
    <s v="C0040"/>
    <s v="P009"/>
    <n v="10"/>
    <n v="174.6"/>
    <n v="0.03"/>
    <x v="0"/>
    <n v="6"/>
    <n v="1693.62"/>
    <x v="7"/>
    <x v="6"/>
    <x v="1"/>
    <x v="12"/>
    <s v="Office"/>
    <s v="Stationery"/>
    <n v="75"/>
    <n v="750"/>
    <n v="943.61999999999989"/>
  </r>
  <r>
    <s v="ORD100985"/>
    <d v="2023-01-20T00:00:00"/>
    <s v="C0276"/>
    <s v="P004"/>
    <n v="2"/>
    <n v="1702"/>
    <n v="0.2"/>
    <x v="0"/>
    <n v="5"/>
    <n v="2723.2000000000003"/>
    <x v="35"/>
    <x v="4"/>
    <x v="0"/>
    <x v="3"/>
    <s v="Electronics"/>
    <s v="Accessories"/>
    <n v="990"/>
    <n v="1980"/>
    <n v="743.20000000000027"/>
  </r>
  <r>
    <s v="ORD100986"/>
    <d v="2025-09-19T00:00:00"/>
    <s v="C0275"/>
    <s v="P013"/>
    <n v="1"/>
    <n v="1566"/>
    <n v="0"/>
    <x v="0"/>
    <n v="6"/>
    <n v="1566"/>
    <x v="29"/>
    <x v="11"/>
    <x v="0"/>
    <x v="2"/>
    <s v="Electronics"/>
    <s v="Accessories"/>
    <n v="790"/>
    <n v="790"/>
    <n v="776"/>
  </r>
  <r>
    <s v="ORD100987"/>
    <d v="2023-10-07T00:00:00"/>
    <s v="C0284"/>
    <s v="P012"/>
    <n v="4"/>
    <n v="3492"/>
    <n v="0.05"/>
    <x v="0"/>
    <n v="1"/>
    <n v="13269.599999999999"/>
    <x v="2"/>
    <x v="5"/>
    <x v="0"/>
    <x v="9"/>
    <s v="Electronics"/>
    <s v="Storage"/>
    <n v="2450"/>
    <n v="9800"/>
    <n v="3469.5999999999985"/>
  </r>
  <r>
    <s v="ORD100988"/>
    <d v="2024-02-04T00:00:00"/>
    <s v="C0225"/>
    <s v="P009"/>
    <n v="2"/>
    <n v="185.4"/>
    <n v="0"/>
    <x v="2"/>
    <n v="1"/>
    <n v="370.8"/>
    <x v="24"/>
    <x v="3"/>
    <x v="2"/>
    <x v="12"/>
    <s v="Office"/>
    <s v="Stationery"/>
    <n v="75"/>
    <n v="150"/>
    <n v="220.8"/>
  </r>
  <r>
    <s v="ORD100989"/>
    <d v="2025-02-25T00:00:00"/>
    <s v="C0287"/>
    <s v="P010"/>
    <n v="2"/>
    <n v="7400"/>
    <n v="0.05"/>
    <x v="0"/>
    <n v="1"/>
    <n v="14060"/>
    <x v="8"/>
    <x v="9"/>
    <x v="0"/>
    <x v="13"/>
    <s v="Electronics"/>
    <s v="Printers"/>
    <n v="5600"/>
    <n v="11200"/>
    <n v="2860"/>
  </r>
  <r>
    <s v="ORD100990"/>
    <d v="2025-11-01T00:00:00"/>
    <s v="C0034"/>
    <s v="P013"/>
    <n v="10"/>
    <n v="1450"/>
    <n v="0.05"/>
    <x v="1"/>
    <n v="6"/>
    <n v="13775"/>
    <x v="20"/>
    <x v="3"/>
    <x v="0"/>
    <x v="2"/>
    <s v="Electronics"/>
    <s v="Accessories"/>
    <n v="790"/>
    <n v="7900"/>
    <n v="5875"/>
  </r>
  <r>
    <s v="ORD100991"/>
    <d v="2025-10-10T00:00:00"/>
    <s v="C0307"/>
    <s v="P001"/>
    <n v="2"/>
    <n v="27645"/>
    <n v="0.2"/>
    <x v="0"/>
    <n v="4"/>
    <n v="44232"/>
    <x v="19"/>
    <x v="10"/>
    <x v="0"/>
    <x v="0"/>
    <s v="Electronics"/>
    <s v="Computers"/>
    <n v="22100"/>
    <n v="44200"/>
    <n v="32"/>
  </r>
  <r>
    <s v="ORD100992"/>
    <d v="2025-04-17T00:00:00"/>
    <s v="C0357"/>
    <s v="P005"/>
    <n v="3"/>
    <n v="6200"/>
    <n v="0"/>
    <x v="0"/>
    <n v="5"/>
    <n v="18600"/>
    <x v="30"/>
    <x v="10"/>
    <x v="2"/>
    <x v="15"/>
    <s v="Electronics"/>
    <s v="Displays"/>
    <n v="4300"/>
    <n v="12900"/>
    <n v="5700"/>
  </r>
  <r>
    <s v="ORD100993"/>
    <d v="2025-10-04T00:00:00"/>
    <s v="C0074"/>
    <s v="P019"/>
    <n v="3"/>
    <n v="2538"/>
    <n v="0.03"/>
    <x v="0"/>
    <n v="5"/>
    <n v="7385.58"/>
    <x v="19"/>
    <x v="7"/>
    <x v="0"/>
    <x v="19"/>
    <s v="Electronics"/>
    <s v="POS Equipment"/>
    <n v="1420"/>
    <n v="4260"/>
    <n v="3125.58"/>
  </r>
  <r>
    <s v="ORD100994"/>
    <d v="2025-05-01T00:00:00"/>
    <s v="C0387"/>
    <s v="P001"/>
    <n v="1"/>
    <n v="26220"/>
    <n v="0.1"/>
    <x v="0"/>
    <n v="1"/>
    <n v="23598"/>
    <x v="34"/>
    <x v="10"/>
    <x v="0"/>
    <x v="0"/>
    <s v="Electronics"/>
    <s v="Computers"/>
    <n v="22100"/>
    <n v="22100"/>
    <n v="1498"/>
  </r>
  <r>
    <s v="ORD100995"/>
    <d v="2025-06-28T00:00:00"/>
    <s v="C0374"/>
    <s v="P009"/>
    <n v="1"/>
    <n v="174.6"/>
    <n v="0"/>
    <x v="0"/>
    <n v="7"/>
    <n v="174.6"/>
    <x v="3"/>
    <x v="4"/>
    <x v="1"/>
    <x v="12"/>
    <s v="Office"/>
    <s v="Stationery"/>
    <n v="75"/>
    <n v="75"/>
    <n v="99.6"/>
  </r>
  <r>
    <s v="ORD100996"/>
    <d v="2025-09-27T00:00:00"/>
    <s v="C0093"/>
    <s v="P020"/>
    <n v="1"/>
    <n v="4223"/>
    <n v="0.1"/>
    <x v="0"/>
    <n v="1"/>
    <n v="3800.7000000000003"/>
    <x v="29"/>
    <x v="1"/>
    <x v="2"/>
    <x v="11"/>
    <s v="Electronics"/>
    <s v="Power"/>
    <n v="2950"/>
    <n v="2950"/>
    <n v="850.70000000000027"/>
  </r>
  <r>
    <s v="ORD100997"/>
    <d v="2023-12-09T00:00:00"/>
    <s v="C0294"/>
    <s v="P019"/>
    <n v="3"/>
    <n v="2420.5"/>
    <n v="0.1"/>
    <x v="0"/>
    <n v="4"/>
    <n v="6535.35"/>
    <x v="25"/>
    <x v="3"/>
    <x v="0"/>
    <x v="19"/>
    <s v="Electronics"/>
    <s v="POS Equipment"/>
    <n v="1420"/>
    <n v="4260"/>
    <n v="2275.3500000000004"/>
  </r>
  <r>
    <s v="ORD100998"/>
    <d v="2023-06-19T00:00:00"/>
    <s v="C0176"/>
    <s v="P003"/>
    <n v="1"/>
    <n v="450"/>
    <n v="0.03"/>
    <x v="0"/>
    <n v="3"/>
    <n v="436.5"/>
    <x v="10"/>
    <x v="7"/>
    <x v="2"/>
    <x v="1"/>
    <s v="Electronics"/>
    <s v="Accessories"/>
    <n v="210"/>
    <n v="210"/>
    <n v="226.5"/>
  </r>
  <r>
    <s v="ORD100999"/>
    <d v="2023-03-05T00:00:00"/>
    <s v="C0095"/>
    <s v="P009"/>
    <n v="1"/>
    <n v="174.6"/>
    <n v="0"/>
    <x v="2"/>
    <n v="6"/>
    <n v="174.6"/>
    <x v="1"/>
    <x v="2"/>
    <x v="1"/>
    <x v="12"/>
    <s v="Office"/>
    <s v="Stationery"/>
    <n v="75"/>
    <n v="75"/>
    <n v="99.6"/>
  </r>
  <r>
    <s v="ORD101000"/>
    <d v="2024-03-27T00:00:00"/>
    <s v="C0232"/>
    <s v="P002"/>
    <n v="3"/>
    <n v="21060"/>
    <n v="0"/>
    <x v="0"/>
    <n v="1"/>
    <n v="63180"/>
    <x v="22"/>
    <x v="8"/>
    <x v="0"/>
    <x v="8"/>
    <s v="Electronics"/>
    <s v="Computers"/>
    <n v="15100"/>
    <n v="45300"/>
    <n v="17880"/>
  </r>
  <r>
    <s v="ORD101001"/>
    <d v="2024-08-21T00:00:00"/>
    <s v="C0031"/>
    <s v="P020"/>
    <n v="3"/>
    <n v="3772"/>
    <n v="0"/>
    <x v="2"/>
    <n v="5"/>
    <n v="11316"/>
    <x v="23"/>
    <x v="8"/>
    <x v="0"/>
    <x v="11"/>
    <s v="Electronics"/>
    <s v="Power"/>
    <n v="2950"/>
    <n v="8850"/>
    <n v="2466"/>
  </r>
  <r>
    <s v="ORD101002"/>
    <d v="2023-03-08T00:00:00"/>
    <s v="C0168"/>
    <s v="P001"/>
    <n v="1"/>
    <n v="26220"/>
    <n v="0.1"/>
    <x v="0"/>
    <n v="3"/>
    <n v="23598"/>
    <x v="1"/>
    <x v="10"/>
    <x v="2"/>
    <x v="0"/>
    <s v="Electronics"/>
    <s v="Computers"/>
    <n v="22100"/>
    <n v="22100"/>
    <n v="1498"/>
  </r>
  <r>
    <s v="ORD101003"/>
    <d v="2024-07-16T00:00:00"/>
    <s v="C0089"/>
    <s v="P016"/>
    <n v="1"/>
    <n v="280.8"/>
    <n v="0.05"/>
    <x v="0"/>
    <n v="3"/>
    <n v="266.76"/>
    <x v="14"/>
    <x v="9"/>
    <x v="0"/>
    <x v="10"/>
    <s v="Office"/>
    <s v="Stationery"/>
    <n v="145"/>
    <n v="145"/>
    <n v="121.75999999999999"/>
  </r>
  <r>
    <s v="ORD101004"/>
    <d v="2024-04-05T00:00:00"/>
    <s v="C0350"/>
    <s v="P002"/>
    <n v="5"/>
    <n v="21060"/>
    <n v="0.03"/>
    <x v="0"/>
    <n v="4"/>
    <n v="102141"/>
    <x v="6"/>
    <x v="10"/>
    <x v="1"/>
    <x v="8"/>
    <s v="Electronics"/>
    <s v="Computers"/>
    <n v="15100"/>
    <n v="75500"/>
    <n v="26641"/>
  </r>
  <r>
    <s v="ORD101005"/>
    <d v="2024-08-14T00:00:00"/>
    <s v="C0396"/>
    <s v="P013"/>
    <n v="1"/>
    <n v="1406.5"/>
    <n v="0.1"/>
    <x v="0"/>
    <n v="5"/>
    <n v="1265.8500000000001"/>
    <x v="23"/>
    <x v="3"/>
    <x v="1"/>
    <x v="2"/>
    <s v="Electronics"/>
    <s v="Accessories"/>
    <n v="790"/>
    <n v="790"/>
    <n v="475.85000000000014"/>
  </r>
  <r>
    <s v="ORD101006"/>
    <d v="2023-12-11T00:00:00"/>
    <s v="C0276"/>
    <s v="P001"/>
    <n v="4"/>
    <n v="26220"/>
    <n v="0.1"/>
    <x v="0"/>
    <n v="3"/>
    <n v="94392"/>
    <x v="25"/>
    <x v="4"/>
    <x v="0"/>
    <x v="0"/>
    <s v="Electronics"/>
    <s v="Computers"/>
    <n v="22100"/>
    <n v="88400"/>
    <n v="5992"/>
  </r>
  <r>
    <s v="ORD101007"/>
    <d v="2025-07-25T00:00:00"/>
    <s v="C0350"/>
    <s v="P002"/>
    <n v="1"/>
    <n v="21060"/>
    <n v="0"/>
    <x v="0"/>
    <n v="2"/>
    <n v="21060"/>
    <x v="9"/>
    <x v="10"/>
    <x v="1"/>
    <x v="8"/>
    <s v="Electronics"/>
    <s v="Computers"/>
    <n v="15100"/>
    <n v="15100"/>
    <n v="5960"/>
  </r>
  <r>
    <s v="ORD101008"/>
    <d v="2025-10-11T00:00:00"/>
    <s v="C0314"/>
    <s v="P011"/>
    <n v="5"/>
    <n v="1009.4"/>
    <n v="0.15"/>
    <x v="0"/>
    <n v="4"/>
    <n v="4289.95"/>
    <x v="19"/>
    <x v="6"/>
    <x v="1"/>
    <x v="5"/>
    <s v="Office"/>
    <s v="Supplies"/>
    <n v="510"/>
    <n v="2550"/>
    <n v="1739.9499999999998"/>
  </r>
  <r>
    <s v="ORD101009"/>
    <d v="2025-11-12T00:00:00"/>
    <s v="C0060"/>
    <s v="P015"/>
    <n v="2"/>
    <n v="1610"/>
    <n v="0.03"/>
    <x v="0"/>
    <n v="2"/>
    <n v="3123.4"/>
    <x v="20"/>
    <x v="7"/>
    <x v="0"/>
    <x v="14"/>
    <s v="Electronics"/>
    <s v="Networking"/>
    <n v="1050"/>
    <n v="2100"/>
    <n v="1023.4000000000001"/>
  </r>
  <r>
    <s v="ORD101010"/>
    <d v="2023-08-20T00:00:00"/>
    <s v="C0252"/>
    <s v="P019"/>
    <n v="1"/>
    <n v="2420.5"/>
    <n v="0"/>
    <x v="0"/>
    <n v="4"/>
    <n v="2420.5"/>
    <x v="16"/>
    <x v="5"/>
    <x v="0"/>
    <x v="19"/>
    <s v="Electronics"/>
    <s v="POS Equipment"/>
    <n v="1420"/>
    <n v="1420"/>
    <n v="1000.5"/>
  </r>
  <r>
    <s v="ORD101011"/>
    <d v="2023-08-22T00:00:00"/>
    <s v="C0338"/>
    <s v="P016"/>
    <n v="3"/>
    <n v="280.8"/>
    <n v="0"/>
    <x v="0"/>
    <n v="6"/>
    <n v="842.40000000000009"/>
    <x v="16"/>
    <x v="5"/>
    <x v="0"/>
    <x v="10"/>
    <s v="Office"/>
    <s v="Stationery"/>
    <n v="145"/>
    <n v="435"/>
    <n v="407.40000000000009"/>
  </r>
  <r>
    <s v="ORD101012"/>
    <d v="2024-07-02T00:00:00"/>
    <s v="C0270"/>
    <s v="P012"/>
    <n v="2"/>
    <n v="3888"/>
    <n v="0.05"/>
    <x v="0"/>
    <n v="6"/>
    <n v="7387.2"/>
    <x v="14"/>
    <x v="0"/>
    <x v="1"/>
    <x v="9"/>
    <s v="Electronics"/>
    <s v="Storage"/>
    <n v="2450"/>
    <n v="4900"/>
    <n v="2487.1999999999998"/>
  </r>
  <r>
    <s v="ORD101013"/>
    <d v="2025-01-21T00:00:00"/>
    <s v="C0165"/>
    <s v="P003"/>
    <n v="1"/>
    <n v="436.5"/>
    <n v="0"/>
    <x v="0"/>
    <n v="4"/>
    <n v="436.5"/>
    <x v="7"/>
    <x v="1"/>
    <x v="1"/>
    <x v="1"/>
    <s v="Electronics"/>
    <s v="Accessories"/>
    <n v="210"/>
    <n v="210"/>
    <n v="226.5"/>
  </r>
  <r>
    <s v="ORD101014"/>
    <d v="2023-03-27T00:00:00"/>
    <s v="C0043"/>
    <s v="P009"/>
    <n v="2"/>
    <n v="185.4"/>
    <n v="0"/>
    <x v="0"/>
    <n v="5"/>
    <n v="370.8"/>
    <x v="1"/>
    <x v="1"/>
    <x v="1"/>
    <x v="12"/>
    <s v="Office"/>
    <s v="Stationery"/>
    <n v="75"/>
    <n v="150"/>
    <n v="220.8"/>
  </r>
  <r>
    <s v="ORD101015"/>
    <d v="2025-06-22T00:00:00"/>
    <s v="C0255"/>
    <s v="P007"/>
    <n v="50"/>
    <n v="4800"/>
    <n v="0.1"/>
    <x v="0"/>
    <n v="5"/>
    <n v="216000"/>
    <x v="3"/>
    <x v="0"/>
    <x v="0"/>
    <x v="16"/>
    <s v="Office"/>
    <s v="Furniture"/>
    <n v="3150"/>
    <n v="157500"/>
    <n v="58500"/>
  </r>
  <r>
    <s v="ORD101016"/>
    <d v="2024-03-23T00:00:00"/>
    <s v="C0097"/>
    <s v="P016"/>
    <n v="10"/>
    <n v="260"/>
    <n v="0.15"/>
    <x v="0"/>
    <n v="5"/>
    <n v="2210"/>
    <x v="22"/>
    <x v="11"/>
    <x v="1"/>
    <x v="10"/>
    <s v="Office"/>
    <s v="Stationery"/>
    <n v="145"/>
    <n v="1450"/>
    <n v="760"/>
  </r>
  <r>
    <s v="ORD101017"/>
    <d v="2025-05-20T00:00:00"/>
    <s v="C0329"/>
    <s v="P009"/>
    <n v="1"/>
    <n v="165.6"/>
    <n v="0.05"/>
    <x v="0"/>
    <n v="3"/>
    <n v="157.32"/>
    <x v="34"/>
    <x v="9"/>
    <x v="0"/>
    <x v="12"/>
    <s v="Office"/>
    <s v="Stationery"/>
    <n v="75"/>
    <n v="75"/>
    <n v="82.32"/>
  </r>
  <r>
    <s v="ORD101018"/>
    <d v="2023-07-29T00:00:00"/>
    <s v="C0181"/>
    <s v="P007"/>
    <n v="10"/>
    <n v="4416"/>
    <n v="0.1"/>
    <x v="0"/>
    <n v="4"/>
    <n v="39744"/>
    <x v="32"/>
    <x v="0"/>
    <x v="1"/>
    <x v="16"/>
    <s v="Office"/>
    <s v="Furniture"/>
    <n v="3150"/>
    <n v="31500"/>
    <n v="8244"/>
  </r>
  <r>
    <s v="ORD101019"/>
    <d v="2024-05-21T00:00:00"/>
    <s v="C0269"/>
    <s v="P014"/>
    <n v="4"/>
    <n v="2268"/>
    <n v="0.03"/>
    <x v="0"/>
    <n v="2"/>
    <n v="8799.84"/>
    <x v="15"/>
    <x v="1"/>
    <x v="1"/>
    <x v="17"/>
    <s v="Electronics"/>
    <s v="Accessories"/>
    <n v="1180"/>
    <n v="4720"/>
    <n v="4079.84"/>
  </r>
  <r>
    <s v="ORD101020"/>
    <d v="2024-09-01T00:00:00"/>
    <s v="C0096"/>
    <s v="P002"/>
    <n v="5"/>
    <n v="19500"/>
    <n v="0"/>
    <x v="0"/>
    <n v="2"/>
    <n v="97500"/>
    <x v="27"/>
    <x v="1"/>
    <x v="0"/>
    <x v="8"/>
    <s v="Electronics"/>
    <s v="Computers"/>
    <n v="15100"/>
    <n v="75500"/>
    <n v="22000"/>
  </r>
  <r>
    <s v="ORD101021"/>
    <d v="2023-03-08T00:00:00"/>
    <s v="C0314"/>
    <s v="P010"/>
    <n v="1"/>
    <n v="7622"/>
    <n v="0"/>
    <x v="0"/>
    <n v="3"/>
    <n v="7622"/>
    <x v="1"/>
    <x v="6"/>
    <x v="1"/>
    <x v="13"/>
    <s v="Electronics"/>
    <s v="Printers"/>
    <n v="5600"/>
    <n v="5600"/>
    <n v="2022"/>
  </r>
  <r>
    <s v="ORD101022"/>
    <d v="2025-07-10T00:00:00"/>
    <s v="C0124"/>
    <s v="P001"/>
    <n v="2"/>
    <n v="28500"/>
    <n v="0.2"/>
    <x v="2"/>
    <n v="7"/>
    <n v="45600"/>
    <x v="9"/>
    <x v="0"/>
    <x v="1"/>
    <x v="0"/>
    <s v="Electronics"/>
    <s v="Computers"/>
    <n v="22100"/>
    <n v="44200"/>
    <n v="1400"/>
  </r>
  <r>
    <s v="ORD101023"/>
    <d v="2024-06-22T00:00:00"/>
    <s v="C0206"/>
    <s v="P004"/>
    <n v="1"/>
    <n v="1794.5"/>
    <n v="0.05"/>
    <x v="0"/>
    <n v="3"/>
    <n v="1704.7749999999999"/>
    <x v="21"/>
    <x v="0"/>
    <x v="1"/>
    <x v="3"/>
    <s v="Electronics"/>
    <s v="Accessories"/>
    <n v="990"/>
    <n v="990"/>
    <n v="714.77499999999986"/>
  </r>
  <r>
    <s v="ORD101024"/>
    <d v="2024-12-14T00:00:00"/>
    <s v="C0217"/>
    <s v="P016"/>
    <n v="3"/>
    <n v="260"/>
    <n v="0"/>
    <x v="0"/>
    <n v="6"/>
    <n v="780"/>
    <x v="26"/>
    <x v="3"/>
    <x v="2"/>
    <x v="10"/>
    <s v="Office"/>
    <s v="Stationery"/>
    <n v="145"/>
    <n v="435"/>
    <n v="345"/>
  </r>
  <r>
    <s v="ORD101025"/>
    <d v="2023-06-28T00:00:00"/>
    <s v="C0210"/>
    <s v="P017"/>
    <n v="3"/>
    <n v="4017"/>
    <n v="0.1"/>
    <x v="0"/>
    <n v="7"/>
    <n v="10845.9"/>
    <x v="10"/>
    <x v="9"/>
    <x v="2"/>
    <x v="7"/>
    <s v="Office"/>
    <s v="Furniture"/>
    <n v="2650"/>
    <n v="7950"/>
    <n v="2895.8999999999996"/>
  </r>
  <r>
    <s v="ORD101026"/>
    <d v="2025-06-18T00:00:00"/>
    <s v="C0399"/>
    <s v="P016"/>
    <n v="2"/>
    <n v="280.8"/>
    <n v="0"/>
    <x v="0"/>
    <n v="1"/>
    <n v="561.6"/>
    <x v="3"/>
    <x v="10"/>
    <x v="1"/>
    <x v="10"/>
    <s v="Office"/>
    <s v="Stationery"/>
    <n v="145"/>
    <n v="290"/>
    <n v="271.60000000000002"/>
  </r>
  <r>
    <s v="ORD101027"/>
    <d v="2023-08-29T00:00:00"/>
    <s v="C0230"/>
    <s v="P013"/>
    <n v="1"/>
    <n v="1406.5"/>
    <n v="0"/>
    <x v="0"/>
    <n v="2"/>
    <n v="1406.5"/>
    <x v="16"/>
    <x v="11"/>
    <x v="0"/>
    <x v="2"/>
    <s v="Electronics"/>
    <s v="Accessories"/>
    <n v="790"/>
    <n v="790"/>
    <n v="616.5"/>
  </r>
  <r>
    <s v="ORD101028"/>
    <d v="2024-04-30T00:00:00"/>
    <s v="C0251"/>
    <s v="P016"/>
    <n v="1"/>
    <n v="280.8"/>
    <n v="0.03"/>
    <x v="1"/>
    <n v="3"/>
    <n v="272.37599999999998"/>
    <x v="6"/>
    <x v="1"/>
    <x v="0"/>
    <x v="10"/>
    <s v="Office"/>
    <s v="Stationery"/>
    <n v="145"/>
    <n v="145"/>
    <n v="127.37599999999998"/>
  </r>
  <r>
    <s v="ORD101029"/>
    <d v="2024-03-05T00:00:00"/>
    <s v="C0367"/>
    <s v="P019"/>
    <n v="5"/>
    <n v="2420.5"/>
    <n v="0"/>
    <x v="0"/>
    <n v="7"/>
    <n v="12102.5"/>
    <x v="22"/>
    <x v="1"/>
    <x v="0"/>
    <x v="19"/>
    <s v="Electronics"/>
    <s v="POS Equipment"/>
    <n v="1420"/>
    <n v="7100"/>
    <n v="5002.5"/>
  </r>
  <r>
    <s v="ORD101030"/>
    <d v="2024-12-19T00:00:00"/>
    <s v="C0056"/>
    <s v="P010"/>
    <n v="3"/>
    <n v="7622"/>
    <n v="0.1"/>
    <x v="1"/>
    <n v="1"/>
    <n v="20579.400000000001"/>
    <x v="26"/>
    <x v="4"/>
    <x v="0"/>
    <x v="13"/>
    <s v="Electronics"/>
    <s v="Printers"/>
    <n v="5600"/>
    <n v="16800"/>
    <n v="3779.4000000000015"/>
  </r>
  <r>
    <s v="ORD101031"/>
    <d v="2025-05-26T00:00:00"/>
    <s v="C0255"/>
    <s v="P010"/>
    <n v="1"/>
    <n v="7992"/>
    <n v="0.2"/>
    <x v="0"/>
    <n v="1"/>
    <n v="6393.6"/>
    <x v="34"/>
    <x v="0"/>
    <x v="0"/>
    <x v="13"/>
    <s v="Electronics"/>
    <s v="Printers"/>
    <n v="5600"/>
    <n v="5600"/>
    <n v="793.60000000000036"/>
  </r>
  <r>
    <s v="ORD101032"/>
    <d v="2023-12-06T00:00:00"/>
    <s v="C0020"/>
    <s v="P002"/>
    <n v="4"/>
    <n v="18915"/>
    <n v="0"/>
    <x v="0"/>
    <n v="1"/>
    <n v="75660"/>
    <x v="25"/>
    <x v="0"/>
    <x v="2"/>
    <x v="8"/>
    <s v="Electronics"/>
    <s v="Computers"/>
    <n v="15100"/>
    <n v="60400"/>
    <n v="15260"/>
  </r>
  <r>
    <s v="ORD101033"/>
    <d v="2023-10-13T00:00:00"/>
    <s v="C0316"/>
    <s v="P004"/>
    <n v="1"/>
    <n v="1794.5"/>
    <n v="0.05"/>
    <x v="0"/>
    <n v="6"/>
    <n v="1704.7749999999999"/>
    <x v="2"/>
    <x v="1"/>
    <x v="2"/>
    <x v="3"/>
    <s v="Electronics"/>
    <s v="Accessories"/>
    <n v="990"/>
    <n v="990"/>
    <n v="714.77499999999986"/>
  </r>
  <r>
    <s v="ORD101034"/>
    <d v="2024-02-28T00:00:00"/>
    <s v="C0393"/>
    <s v="P018"/>
    <n v="20"/>
    <n v="12416"/>
    <n v="0.1"/>
    <x v="0"/>
    <n v="1"/>
    <n v="223488"/>
    <x v="24"/>
    <x v="9"/>
    <x v="0"/>
    <x v="18"/>
    <s v="Electronics"/>
    <s v="Displays"/>
    <n v="9700"/>
    <n v="194000"/>
    <n v="29488"/>
  </r>
  <r>
    <s v="ORD101035"/>
    <d v="2024-02-28T00:00:00"/>
    <s v="C0175"/>
    <s v="P019"/>
    <n v="4"/>
    <n v="2350"/>
    <n v="0.15"/>
    <x v="0"/>
    <n v="2"/>
    <n v="7990"/>
    <x v="24"/>
    <x v="1"/>
    <x v="1"/>
    <x v="19"/>
    <s v="Electronics"/>
    <s v="POS Equipment"/>
    <n v="1420"/>
    <n v="5680"/>
    <n v="2310"/>
  </r>
  <r>
    <s v="ORD101036"/>
    <d v="2023-05-02T00:00:00"/>
    <s v="C0029"/>
    <s v="P016"/>
    <n v="1"/>
    <n v="252.2"/>
    <n v="0.2"/>
    <x v="0"/>
    <n v="2"/>
    <n v="201.76"/>
    <x v="5"/>
    <x v="5"/>
    <x v="1"/>
    <x v="10"/>
    <s v="Office"/>
    <s v="Stationery"/>
    <n v="145"/>
    <n v="145"/>
    <n v="56.759999999999991"/>
  </r>
  <r>
    <s v="ORD101037"/>
    <d v="2024-12-19T00:00:00"/>
    <s v="C0100"/>
    <s v="P003"/>
    <n v="1"/>
    <n v="463.5"/>
    <n v="0"/>
    <x v="0"/>
    <n v="7"/>
    <n v="463.5"/>
    <x v="26"/>
    <x v="6"/>
    <x v="1"/>
    <x v="1"/>
    <s v="Electronics"/>
    <s v="Accessories"/>
    <n v="210"/>
    <n v="210"/>
    <n v="253.5"/>
  </r>
  <r>
    <s v="ORD101038"/>
    <d v="2025-12-26T00:00:00"/>
    <s v="C0271"/>
    <s v="P004"/>
    <n v="1"/>
    <n v="1794.5"/>
    <n v="0"/>
    <x v="2"/>
    <n v="1"/>
    <n v="1794.5"/>
    <x v="11"/>
    <x v="8"/>
    <x v="1"/>
    <x v="3"/>
    <s v="Electronics"/>
    <s v="Accessories"/>
    <n v="990"/>
    <n v="990"/>
    <n v="804.5"/>
  </r>
  <r>
    <s v="ORD101039"/>
    <d v="2024-07-29T00:00:00"/>
    <s v="C0034"/>
    <s v="P002"/>
    <n v="1"/>
    <n v="21060"/>
    <n v="0"/>
    <x v="0"/>
    <n v="6"/>
    <n v="21060"/>
    <x v="14"/>
    <x v="3"/>
    <x v="0"/>
    <x v="8"/>
    <s v="Electronics"/>
    <s v="Computers"/>
    <n v="15100"/>
    <n v="15100"/>
    <n v="5960"/>
  </r>
  <r>
    <s v="ORD101040"/>
    <d v="2023-12-11T00:00:00"/>
    <s v="C0190"/>
    <s v="P018"/>
    <n v="1"/>
    <n v="11776"/>
    <n v="0.1"/>
    <x v="0"/>
    <n v="1"/>
    <n v="10598.4"/>
    <x v="25"/>
    <x v="4"/>
    <x v="2"/>
    <x v="18"/>
    <s v="Electronics"/>
    <s v="Displays"/>
    <n v="9700"/>
    <n v="9700"/>
    <n v="898.39999999999964"/>
  </r>
  <r>
    <s v="ORD101041"/>
    <d v="2024-10-24T00:00:00"/>
    <s v="C0199"/>
    <s v="P010"/>
    <n v="3"/>
    <n v="6808"/>
    <n v="0.15"/>
    <x v="0"/>
    <n v="1"/>
    <n v="17360.399999999998"/>
    <x v="13"/>
    <x v="4"/>
    <x v="1"/>
    <x v="13"/>
    <s v="Electronics"/>
    <s v="Printers"/>
    <n v="5600"/>
    <n v="16800"/>
    <n v="560.39999999999782"/>
  </r>
  <r>
    <s v="ORD101042"/>
    <d v="2024-08-22T00:00:00"/>
    <s v="C0038"/>
    <s v="P010"/>
    <n v="1"/>
    <n v="7622"/>
    <n v="0.15"/>
    <x v="0"/>
    <n v="3"/>
    <n v="6478.7"/>
    <x v="23"/>
    <x v="10"/>
    <x v="0"/>
    <x v="13"/>
    <s v="Electronics"/>
    <s v="Printers"/>
    <n v="5600"/>
    <n v="5600"/>
    <n v="878.69999999999982"/>
  </r>
  <r>
    <s v="ORD101043"/>
    <d v="2024-08-15T00:00:00"/>
    <s v="C0199"/>
    <s v="P013"/>
    <n v="2"/>
    <n v="1406.5"/>
    <n v="0.1"/>
    <x v="0"/>
    <n v="3"/>
    <n v="2531.7000000000003"/>
    <x v="23"/>
    <x v="4"/>
    <x v="1"/>
    <x v="2"/>
    <s v="Electronics"/>
    <s v="Accessories"/>
    <n v="790"/>
    <n v="1580"/>
    <n v="951.70000000000027"/>
  </r>
  <r>
    <s v="ORD101044"/>
    <d v="2024-07-01T00:00:00"/>
    <s v="C0326"/>
    <s v="P020"/>
    <n v="2"/>
    <n v="3977"/>
    <n v="0.05"/>
    <x v="0"/>
    <n v="2"/>
    <n v="7556.2999999999993"/>
    <x v="14"/>
    <x v="6"/>
    <x v="0"/>
    <x v="11"/>
    <s v="Electronics"/>
    <s v="Power"/>
    <n v="2950"/>
    <n v="5900"/>
    <n v="1656.2999999999993"/>
  </r>
  <r>
    <s v="ORD101045"/>
    <d v="2025-11-19T00:00:00"/>
    <s v="C0327"/>
    <s v="P003"/>
    <n v="3"/>
    <n v="463.5"/>
    <n v="0.2"/>
    <x v="1"/>
    <n v="3"/>
    <n v="1112.4000000000001"/>
    <x v="20"/>
    <x v="7"/>
    <x v="1"/>
    <x v="1"/>
    <s v="Electronics"/>
    <s v="Accessories"/>
    <n v="210"/>
    <n v="630"/>
    <n v="482.40000000000009"/>
  </r>
  <r>
    <s v="ORD101046"/>
    <d v="2023-07-15T00:00:00"/>
    <s v="C0222"/>
    <s v="P014"/>
    <n v="3"/>
    <n v="2037"/>
    <n v="0"/>
    <x v="0"/>
    <n v="5"/>
    <n v="6111"/>
    <x v="32"/>
    <x v="9"/>
    <x v="0"/>
    <x v="17"/>
    <s v="Electronics"/>
    <s v="Accessories"/>
    <n v="1180"/>
    <n v="3540"/>
    <n v="2571"/>
  </r>
  <r>
    <s v="ORD101047"/>
    <d v="2023-10-05T00:00:00"/>
    <s v="C0206"/>
    <s v="P016"/>
    <n v="1"/>
    <n v="260"/>
    <n v="0"/>
    <x v="0"/>
    <n v="4"/>
    <n v="260"/>
    <x v="2"/>
    <x v="0"/>
    <x v="1"/>
    <x v="10"/>
    <s v="Office"/>
    <s v="Stationery"/>
    <n v="145"/>
    <n v="145"/>
    <n v="115"/>
  </r>
  <r>
    <s v="ORD101048"/>
    <d v="2025-04-22T00:00:00"/>
    <s v="C0232"/>
    <s v="P009"/>
    <n v="2"/>
    <n v="185.4"/>
    <n v="0.05"/>
    <x v="0"/>
    <n v="6"/>
    <n v="352.26"/>
    <x v="30"/>
    <x v="8"/>
    <x v="0"/>
    <x v="12"/>
    <s v="Office"/>
    <s v="Stationery"/>
    <n v="75"/>
    <n v="150"/>
    <n v="202.26"/>
  </r>
  <r>
    <s v="ORD101049"/>
    <d v="2023-05-02T00:00:00"/>
    <s v="C0371"/>
    <s v="P007"/>
    <n v="2"/>
    <n v="4656"/>
    <n v="0"/>
    <x v="0"/>
    <n v="2"/>
    <n v="9312"/>
    <x v="5"/>
    <x v="1"/>
    <x v="0"/>
    <x v="16"/>
    <s v="Office"/>
    <s v="Furniture"/>
    <n v="3150"/>
    <n v="6300"/>
    <n v="3012"/>
  </r>
  <r>
    <s v="ORD101050"/>
    <d v="2024-07-21T00:00:00"/>
    <s v="C0374"/>
    <s v="P019"/>
    <n v="2"/>
    <n v="2538"/>
    <n v="0.03"/>
    <x v="0"/>
    <n v="7"/>
    <n v="4923.72"/>
    <x v="14"/>
    <x v="4"/>
    <x v="1"/>
    <x v="19"/>
    <s v="Electronics"/>
    <s v="POS Equipment"/>
    <n v="1420"/>
    <n v="2840"/>
    <n v="2083.7200000000003"/>
  </r>
  <r>
    <s v="ORD101051"/>
    <d v="2023-09-17T00:00:00"/>
    <s v="C0210"/>
    <s v="P015"/>
    <n v="1"/>
    <n v="1750"/>
    <n v="0"/>
    <x v="0"/>
    <n v="1"/>
    <n v="1750"/>
    <x v="4"/>
    <x v="9"/>
    <x v="2"/>
    <x v="14"/>
    <s v="Electronics"/>
    <s v="Networking"/>
    <n v="1050"/>
    <n v="1050"/>
    <n v="700"/>
  </r>
  <r>
    <s v="ORD101052"/>
    <d v="2023-09-29T00:00:00"/>
    <s v="C0232"/>
    <s v="P009"/>
    <n v="1"/>
    <n v="194.4"/>
    <n v="0.03"/>
    <x v="0"/>
    <n v="3"/>
    <n v="188.56800000000001"/>
    <x v="4"/>
    <x v="8"/>
    <x v="0"/>
    <x v="12"/>
    <s v="Office"/>
    <s v="Stationery"/>
    <n v="75"/>
    <n v="75"/>
    <n v="113.56800000000001"/>
  </r>
  <r>
    <s v="ORD101053"/>
    <d v="2024-05-26T00:00:00"/>
    <s v="C0081"/>
    <s v="P010"/>
    <n v="2"/>
    <n v="7992"/>
    <n v="0.05"/>
    <x v="1"/>
    <n v="1"/>
    <n v="15184.8"/>
    <x v="15"/>
    <x v="11"/>
    <x v="0"/>
    <x v="13"/>
    <s v="Electronics"/>
    <s v="Printers"/>
    <n v="5600"/>
    <n v="11200"/>
    <n v="3984.7999999999993"/>
  </r>
  <r>
    <s v="ORD101054"/>
    <d v="2023-10-27T00:00:00"/>
    <s v="C0198"/>
    <s v="P013"/>
    <n v="2"/>
    <n v="1406.5"/>
    <n v="0"/>
    <x v="0"/>
    <n v="5"/>
    <n v="2813"/>
    <x v="2"/>
    <x v="8"/>
    <x v="0"/>
    <x v="2"/>
    <s v="Electronics"/>
    <s v="Accessories"/>
    <n v="790"/>
    <n v="1580"/>
    <n v="1233"/>
  </r>
  <r>
    <s v="ORD101055"/>
    <d v="2024-10-21T00:00:00"/>
    <s v="C0329"/>
    <s v="P015"/>
    <n v="1"/>
    <n v="1697.5"/>
    <n v="0"/>
    <x v="0"/>
    <n v="2"/>
    <n v="1697.5"/>
    <x v="13"/>
    <x v="9"/>
    <x v="0"/>
    <x v="14"/>
    <s v="Electronics"/>
    <s v="Networking"/>
    <n v="1050"/>
    <n v="1050"/>
    <n v="647.5"/>
  </r>
  <r>
    <s v="ORD101056"/>
    <d v="2024-05-21T00:00:00"/>
    <s v="C0067"/>
    <s v="P016"/>
    <n v="3"/>
    <n v="267.8"/>
    <n v="0.03"/>
    <x v="1"/>
    <n v="5"/>
    <n v="779.29800000000012"/>
    <x v="15"/>
    <x v="1"/>
    <x v="0"/>
    <x v="10"/>
    <s v="Office"/>
    <s v="Stationery"/>
    <n v="145"/>
    <n v="435"/>
    <n v="344.29800000000012"/>
  </r>
  <r>
    <s v="ORD101057"/>
    <d v="2025-03-15T00:00:00"/>
    <s v="C0322"/>
    <s v="P009"/>
    <n v="4"/>
    <n v="165.6"/>
    <n v="0.1"/>
    <x v="0"/>
    <n v="1"/>
    <n v="596.16"/>
    <x v="12"/>
    <x v="3"/>
    <x v="1"/>
    <x v="12"/>
    <s v="Office"/>
    <s v="Stationery"/>
    <n v="75"/>
    <n v="300"/>
    <n v="296.15999999999997"/>
  </r>
  <r>
    <s v="ORD101058"/>
    <d v="2025-09-29T00:00:00"/>
    <s v="C0028"/>
    <s v="P017"/>
    <n v="1"/>
    <n v="3588"/>
    <n v="0.03"/>
    <x v="1"/>
    <n v="2"/>
    <n v="3480.36"/>
    <x v="29"/>
    <x v="5"/>
    <x v="2"/>
    <x v="7"/>
    <s v="Office"/>
    <s v="Furniture"/>
    <n v="2650"/>
    <n v="2650"/>
    <n v="830.36000000000013"/>
  </r>
  <r>
    <s v="ORD101059"/>
    <d v="2023-10-19T00:00:00"/>
    <s v="C0110"/>
    <s v="P014"/>
    <n v="1"/>
    <n v="1932"/>
    <n v="0.03"/>
    <x v="1"/>
    <n v="5"/>
    <n v="1874.04"/>
    <x v="2"/>
    <x v="1"/>
    <x v="0"/>
    <x v="17"/>
    <s v="Electronics"/>
    <s v="Accessories"/>
    <n v="1180"/>
    <n v="1180"/>
    <n v="694.04"/>
  </r>
  <r>
    <s v="ORD101060"/>
    <d v="2024-07-04T00:00:00"/>
    <s v="C0229"/>
    <s v="P017"/>
    <n v="2"/>
    <n v="3783"/>
    <n v="0"/>
    <x v="0"/>
    <n v="5"/>
    <n v="7566"/>
    <x v="14"/>
    <x v="8"/>
    <x v="1"/>
    <x v="7"/>
    <s v="Office"/>
    <s v="Furniture"/>
    <n v="2650"/>
    <n v="5300"/>
    <n v="2266"/>
  </r>
  <r>
    <s v="ORD101061"/>
    <d v="2025-04-28T00:00:00"/>
    <s v="C0078"/>
    <s v="P003"/>
    <n v="1"/>
    <n v="414"/>
    <n v="0.05"/>
    <x v="0"/>
    <n v="2"/>
    <n v="393.29999999999995"/>
    <x v="30"/>
    <x v="2"/>
    <x v="0"/>
    <x v="1"/>
    <s v="Electronics"/>
    <s v="Accessories"/>
    <n v="210"/>
    <n v="210"/>
    <n v="183.29999999999995"/>
  </r>
  <r>
    <s v="ORD101062"/>
    <d v="2025-02-07T00:00:00"/>
    <s v="C0322"/>
    <s v="P010"/>
    <n v="2"/>
    <n v="7400"/>
    <n v="0.1"/>
    <x v="1"/>
    <n v="1"/>
    <n v="13320"/>
    <x v="8"/>
    <x v="3"/>
    <x v="1"/>
    <x v="13"/>
    <s v="Electronics"/>
    <s v="Printers"/>
    <n v="5600"/>
    <n v="11200"/>
    <n v="2120"/>
  </r>
  <r>
    <s v="ORD101063"/>
    <d v="2025-07-14T00:00:00"/>
    <s v="C0076"/>
    <s v="P012"/>
    <n v="5"/>
    <n v="3312"/>
    <n v="0.1"/>
    <x v="0"/>
    <n v="4"/>
    <n v="14904"/>
    <x v="9"/>
    <x v="11"/>
    <x v="0"/>
    <x v="9"/>
    <s v="Electronics"/>
    <s v="Storage"/>
    <n v="2450"/>
    <n v="12250"/>
    <n v="2654"/>
  </r>
  <r>
    <s v="ORD101064"/>
    <d v="2023-06-04T00:00:00"/>
    <s v="C0245"/>
    <s v="P009"/>
    <n v="1"/>
    <n v="165.6"/>
    <n v="0.05"/>
    <x v="2"/>
    <n v="3"/>
    <n v="157.32"/>
    <x v="10"/>
    <x v="6"/>
    <x v="1"/>
    <x v="12"/>
    <s v="Office"/>
    <s v="Stationery"/>
    <n v="75"/>
    <n v="75"/>
    <n v="82.32"/>
  </r>
  <r>
    <s v="ORD101065"/>
    <d v="2023-07-10T00:00:00"/>
    <s v="C0300"/>
    <s v="P018"/>
    <n v="2"/>
    <n v="13184"/>
    <n v="0.15"/>
    <x v="2"/>
    <n v="6"/>
    <n v="22412.799999999999"/>
    <x v="32"/>
    <x v="11"/>
    <x v="0"/>
    <x v="18"/>
    <s v="Electronics"/>
    <s v="Displays"/>
    <n v="9700"/>
    <n v="19400"/>
    <n v="3012.7999999999993"/>
  </r>
  <r>
    <s v="ORD101066"/>
    <d v="2025-04-05T00:00:00"/>
    <s v="C0174"/>
    <s v="P010"/>
    <n v="20"/>
    <n v="7400"/>
    <n v="0"/>
    <x v="0"/>
    <n v="3"/>
    <n v="148000"/>
    <x v="30"/>
    <x v="9"/>
    <x v="0"/>
    <x v="13"/>
    <s v="Electronics"/>
    <s v="Printers"/>
    <n v="5600"/>
    <n v="112000"/>
    <n v="36000"/>
  </r>
  <r>
    <s v="ORD101067"/>
    <d v="2025-11-21T00:00:00"/>
    <s v="C0077"/>
    <s v="P012"/>
    <n v="1"/>
    <n v="3492"/>
    <n v="0.2"/>
    <x v="0"/>
    <n v="6"/>
    <n v="2793.6000000000004"/>
    <x v="20"/>
    <x v="11"/>
    <x v="0"/>
    <x v="9"/>
    <s v="Electronics"/>
    <s v="Storage"/>
    <n v="2450"/>
    <n v="2450"/>
    <n v="343.60000000000036"/>
  </r>
  <r>
    <s v="ORD101068"/>
    <d v="2024-07-23T00:00:00"/>
    <s v="C0043"/>
    <s v="P015"/>
    <n v="1"/>
    <n v="1802.5"/>
    <n v="0"/>
    <x v="1"/>
    <n v="4"/>
    <n v="1802.5"/>
    <x v="14"/>
    <x v="1"/>
    <x v="1"/>
    <x v="14"/>
    <s v="Electronics"/>
    <s v="Networking"/>
    <n v="1050"/>
    <n v="1050"/>
    <n v="752.5"/>
  </r>
  <r>
    <s v="ORD101069"/>
    <d v="2025-01-25T00:00:00"/>
    <s v="C0187"/>
    <s v="P020"/>
    <n v="4"/>
    <n v="3977"/>
    <n v="0.05"/>
    <x v="2"/>
    <n v="1"/>
    <n v="15112.599999999999"/>
    <x v="7"/>
    <x v="8"/>
    <x v="2"/>
    <x v="11"/>
    <s v="Electronics"/>
    <s v="Power"/>
    <n v="2950"/>
    <n v="11800"/>
    <n v="3312.5999999999985"/>
  </r>
  <r>
    <s v="ORD101070"/>
    <d v="2025-07-20T00:00:00"/>
    <s v="C0086"/>
    <s v="P009"/>
    <n v="1"/>
    <n v="174.6"/>
    <n v="0.1"/>
    <x v="0"/>
    <n v="4"/>
    <n v="157.13999999999999"/>
    <x v="9"/>
    <x v="3"/>
    <x v="1"/>
    <x v="12"/>
    <s v="Office"/>
    <s v="Stationery"/>
    <n v="75"/>
    <n v="75"/>
    <n v="82.139999999999986"/>
  </r>
  <r>
    <s v="ORD101071"/>
    <d v="2025-09-26T00:00:00"/>
    <s v="C0140"/>
    <s v="P006"/>
    <n v="3"/>
    <n v="1287.5"/>
    <n v="0.1"/>
    <x v="0"/>
    <n v="1"/>
    <n v="3476.25"/>
    <x v="29"/>
    <x v="9"/>
    <x v="1"/>
    <x v="4"/>
    <s v="Electronics"/>
    <s v="Accessories"/>
    <n v="620"/>
    <n v="1860"/>
    <n v="1616.25"/>
  </r>
  <r>
    <s v="ORD101072"/>
    <d v="2024-11-01T00:00:00"/>
    <s v="C0320"/>
    <s v="P003"/>
    <n v="1"/>
    <n v="486"/>
    <n v="0"/>
    <x v="0"/>
    <n v="4"/>
    <n v="486"/>
    <x v="33"/>
    <x v="1"/>
    <x v="0"/>
    <x v="1"/>
    <s v="Electronics"/>
    <s v="Accessories"/>
    <n v="210"/>
    <n v="210"/>
    <n v="276"/>
  </r>
  <r>
    <s v="ORD101073"/>
    <d v="2023-01-06T00:00:00"/>
    <s v="C0019"/>
    <s v="P007"/>
    <n v="3"/>
    <n v="4800"/>
    <n v="0.1"/>
    <x v="0"/>
    <n v="7"/>
    <n v="12960"/>
    <x v="35"/>
    <x v="11"/>
    <x v="1"/>
    <x v="16"/>
    <s v="Office"/>
    <s v="Furniture"/>
    <n v="3150"/>
    <n v="9450"/>
    <n v="3510"/>
  </r>
  <r>
    <s v="ORD101074"/>
    <d v="2023-07-10T00:00:00"/>
    <s v="C0218"/>
    <s v="P009"/>
    <n v="1"/>
    <n v="180"/>
    <n v="0"/>
    <x v="0"/>
    <n v="3"/>
    <n v="180"/>
    <x v="32"/>
    <x v="0"/>
    <x v="2"/>
    <x v="12"/>
    <s v="Office"/>
    <s v="Stationery"/>
    <n v="75"/>
    <n v="75"/>
    <n v="105"/>
  </r>
  <r>
    <s v="ORD101075"/>
    <d v="2025-07-27T00:00:00"/>
    <s v="C0251"/>
    <s v="P010"/>
    <n v="1"/>
    <n v="6808"/>
    <n v="0.15"/>
    <x v="1"/>
    <n v="1"/>
    <n v="5786.8"/>
    <x v="9"/>
    <x v="1"/>
    <x v="0"/>
    <x v="13"/>
    <s v="Electronics"/>
    <s v="Printers"/>
    <n v="5600"/>
    <n v="5600"/>
    <n v="186.80000000000018"/>
  </r>
  <r>
    <s v="ORD101076"/>
    <d v="2025-01-03T00:00:00"/>
    <s v="C0164"/>
    <s v="P016"/>
    <n v="4"/>
    <n v="239.2"/>
    <n v="0"/>
    <x v="0"/>
    <n v="7"/>
    <n v="956.8"/>
    <x v="7"/>
    <x v="2"/>
    <x v="0"/>
    <x v="10"/>
    <s v="Office"/>
    <s v="Stationery"/>
    <n v="145"/>
    <n v="580"/>
    <n v="376.79999999999995"/>
  </r>
  <r>
    <s v="ORD101077"/>
    <d v="2023-05-10T00:00:00"/>
    <s v="C0039"/>
    <s v="P002"/>
    <n v="1"/>
    <n v="17940"/>
    <n v="0"/>
    <x v="0"/>
    <n v="7"/>
    <n v="17940"/>
    <x v="5"/>
    <x v="5"/>
    <x v="1"/>
    <x v="8"/>
    <s v="Electronics"/>
    <s v="Computers"/>
    <n v="15100"/>
    <n v="15100"/>
    <n v="2840"/>
  </r>
  <r>
    <s v="ORD101078"/>
    <d v="2025-12-30T00:00:00"/>
    <s v="C0039"/>
    <s v="P002"/>
    <n v="1"/>
    <n v="17940"/>
    <n v="0.1"/>
    <x v="0"/>
    <n v="5"/>
    <n v="16146"/>
    <x v="11"/>
    <x v="5"/>
    <x v="1"/>
    <x v="8"/>
    <s v="Electronics"/>
    <s v="Computers"/>
    <n v="15100"/>
    <n v="15100"/>
    <n v="1046"/>
  </r>
  <r>
    <s v="ORD101079"/>
    <d v="2025-03-25T00:00:00"/>
    <s v="C0299"/>
    <s v="P002"/>
    <n v="2"/>
    <n v="20085"/>
    <n v="0.05"/>
    <x v="0"/>
    <n v="6"/>
    <n v="38161.5"/>
    <x v="12"/>
    <x v="8"/>
    <x v="0"/>
    <x v="8"/>
    <s v="Electronics"/>
    <s v="Computers"/>
    <n v="15100"/>
    <n v="30200"/>
    <n v="7961.5"/>
  </r>
  <r>
    <s v="ORD101080"/>
    <d v="2024-03-22T00:00:00"/>
    <s v="C0063"/>
    <s v="P002"/>
    <n v="1"/>
    <n v="18915"/>
    <n v="0"/>
    <x v="0"/>
    <n v="1"/>
    <n v="18915"/>
    <x v="22"/>
    <x v="7"/>
    <x v="0"/>
    <x v="8"/>
    <s v="Electronics"/>
    <s v="Computers"/>
    <n v="15100"/>
    <n v="15100"/>
    <n v="3815"/>
  </r>
  <r>
    <s v="ORD101081"/>
    <d v="2025-05-29T00:00:00"/>
    <s v="C0368"/>
    <s v="P003"/>
    <n v="10"/>
    <n v="414"/>
    <n v="0.05"/>
    <x v="0"/>
    <n v="2"/>
    <n v="3933"/>
    <x v="34"/>
    <x v="1"/>
    <x v="1"/>
    <x v="1"/>
    <s v="Electronics"/>
    <s v="Accessories"/>
    <n v="210"/>
    <n v="2100"/>
    <n v="1833"/>
  </r>
  <r>
    <s v="ORD101082"/>
    <d v="2024-03-09T00:00:00"/>
    <s v="C0041"/>
    <s v="P001"/>
    <n v="1"/>
    <n v="30780"/>
    <n v="0"/>
    <x v="0"/>
    <n v="6"/>
    <n v="30780"/>
    <x v="22"/>
    <x v="1"/>
    <x v="0"/>
    <x v="0"/>
    <s v="Electronics"/>
    <s v="Computers"/>
    <n v="22100"/>
    <n v="22100"/>
    <n v="8680"/>
  </r>
  <r>
    <s v="ORD101083"/>
    <d v="2025-10-10T00:00:00"/>
    <s v="C0310"/>
    <s v="P020"/>
    <n v="3"/>
    <n v="4223"/>
    <n v="0"/>
    <x v="0"/>
    <n v="7"/>
    <n v="12669"/>
    <x v="19"/>
    <x v="11"/>
    <x v="0"/>
    <x v="11"/>
    <s v="Electronics"/>
    <s v="Power"/>
    <n v="2950"/>
    <n v="8850"/>
    <n v="3819"/>
  </r>
  <r>
    <s v="ORD101084"/>
    <d v="2024-07-03T00:00:00"/>
    <s v="C0227"/>
    <s v="P016"/>
    <n v="1"/>
    <n v="239.2"/>
    <n v="0"/>
    <x v="2"/>
    <n v="3"/>
    <n v="239.2"/>
    <x v="14"/>
    <x v="7"/>
    <x v="0"/>
    <x v="10"/>
    <s v="Office"/>
    <s v="Stationery"/>
    <n v="145"/>
    <n v="145"/>
    <n v="94.199999999999989"/>
  </r>
  <r>
    <s v="ORD101085"/>
    <d v="2024-10-23T00:00:00"/>
    <s v="C0278"/>
    <s v="P003"/>
    <n v="2"/>
    <n v="436.5"/>
    <n v="0.1"/>
    <x v="0"/>
    <n v="1"/>
    <n v="785.7"/>
    <x v="13"/>
    <x v="0"/>
    <x v="2"/>
    <x v="1"/>
    <s v="Electronics"/>
    <s v="Accessories"/>
    <n v="210"/>
    <n v="420"/>
    <n v="365.70000000000005"/>
  </r>
  <r>
    <s v="ORD101086"/>
    <d v="2024-08-03T00:00:00"/>
    <s v="C0165"/>
    <s v="P003"/>
    <n v="3"/>
    <n v="436.5"/>
    <n v="0"/>
    <x v="0"/>
    <n v="5"/>
    <n v="1309.5"/>
    <x v="23"/>
    <x v="1"/>
    <x v="1"/>
    <x v="1"/>
    <s v="Electronics"/>
    <s v="Accessories"/>
    <n v="210"/>
    <n v="630"/>
    <n v="679.5"/>
  </r>
  <r>
    <s v="ORD101087"/>
    <d v="2024-11-22T00:00:00"/>
    <s v="C0212"/>
    <s v="P005"/>
    <n v="2"/>
    <n v="6200"/>
    <n v="0"/>
    <x v="0"/>
    <n v="3"/>
    <n v="12400"/>
    <x v="33"/>
    <x v="8"/>
    <x v="2"/>
    <x v="15"/>
    <s v="Electronics"/>
    <s v="Displays"/>
    <n v="4300"/>
    <n v="8600"/>
    <n v="3800"/>
  </r>
  <r>
    <s v="ORD101088"/>
    <d v="2023-09-25T00:00:00"/>
    <s v="C0272"/>
    <s v="P014"/>
    <n v="1"/>
    <n v="2100"/>
    <n v="0"/>
    <x v="0"/>
    <n v="1"/>
    <n v="2100"/>
    <x v="4"/>
    <x v="8"/>
    <x v="2"/>
    <x v="17"/>
    <s v="Electronics"/>
    <s v="Accessories"/>
    <n v="1180"/>
    <n v="1180"/>
    <n v="920"/>
  </r>
  <r>
    <s v="ORD101089"/>
    <d v="2025-09-20T00:00:00"/>
    <s v="C0177"/>
    <s v="P001"/>
    <n v="5"/>
    <n v="26220"/>
    <n v="0.05"/>
    <x v="0"/>
    <n v="1"/>
    <n v="124545"/>
    <x v="29"/>
    <x v="5"/>
    <x v="1"/>
    <x v="0"/>
    <s v="Electronics"/>
    <s v="Computers"/>
    <n v="22100"/>
    <n v="110500"/>
    <n v="14045"/>
  </r>
  <r>
    <s v="ORD101090"/>
    <d v="2024-12-04T00:00:00"/>
    <s v="C0367"/>
    <s v="P012"/>
    <n v="2"/>
    <n v="3312"/>
    <n v="0.03"/>
    <x v="0"/>
    <n v="3"/>
    <n v="6425.28"/>
    <x v="26"/>
    <x v="1"/>
    <x v="0"/>
    <x v="9"/>
    <s v="Electronics"/>
    <s v="Storage"/>
    <n v="2450"/>
    <n v="4900"/>
    <n v="1525.2799999999997"/>
  </r>
  <r>
    <s v="ORD101091"/>
    <d v="2023-04-10T00:00:00"/>
    <s v="C0311"/>
    <s v="P013"/>
    <n v="3"/>
    <n v="1334"/>
    <n v="0.05"/>
    <x v="0"/>
    <n v="3"/>
    <n v="3801.8999999999996"/>
    <x v="31"/>
    <x v="8"/>
    <x v="1"/>
    <x v="2"/>
    <s v="Electronics"/>
    <s v="Accessories"/>
    <n v="790"/>
    <n v="2370"/>
    <n v="1431.8999999999996"/>
  </r>
  <r>
    <s v="ORD101092"/>
    <d v="2023-04-05T00:00:00"/>
    <s v="C0381"/>
    <s v="P009"/>
    <n v="4"/>
    <n v="180"/>
    <n v="0.05"/>
    <x v="0"/>
    <n v="3"/>
    <n v="684"/>
    <x v="31"/>
    <x v="6"/>
    <x v="0"/>
    <x v="12"/>
    <s v="Office"/>
    <s v="Stationery"/>
    <n v="75"/>
    <n v="300"/>
    <n v="384"/>
  </r>
  <r>
    <s v="ORD101093"/>
    <d v="2023-07-23T00:00:00"/>
    <s v="C0382"/>
    <s v="P010"/>
    <n v="1"/>
    <n v="7992"/>
    <n v="0"/>
    <x v="0"/>
    <n v="4"/>
    <n v="7992"/>
    <x v="32"/>
    <x v="11"/>
    <x v="0"/>
    <x v="13"/>
    <s v="Electronics"/>
    <s v="Printers"/>
    <n v="5600"/>
    <n v="5600"/>
    <n v="2392"/>
  </r>
  <r>
    <s v="ORD101094"/>
    <d v="2025-07-30T00:00:00"/>
    <s v="C0237"/>
    <s v="P009"/>
    <n v="1"/>
    <n v="185.4"/>
    <n v="0.05"/>
    <x v="1"/>
    <n v="4"/>
    <n v="176.13"/>
    <x v="9"/>
    <x v="10"/>
    <x v="1"/>
    <x v="12"/>
    <s v="Office"/>
    <s v="Stationery"/>
    <n v="75"/>
    <n v="75"/>
    <n v="101.13"/>
  </r>
  <r>
    <s v="ORD101095"/>
    <d v="2023-02-03T00:00:00"/>
    <s v="C0378"/>
    <s v="P003"/>
    <n v="3"/>
    <n v="463.5"/>
    <n v="0.2"/>
    <x v="0"/>
    <n v="7"/>
    <n v="1112.4000000000001"/>
    <x v="17"/>
    <x v="0"/>
    <x v="1"/>
    <x v="1"/>
    <s v="Electronics"/>
    <s v="Accessories"/>
    <n v="210"/>
    <n v="630"/>
    <n v="482.40000000000009"/>
  </r>
  <r>
    <s v="ORD101096"/>
    <d v="2023-09-12T00:00:00"/>
    <s v="C0324"/>
    <s v="P005"/>
    <n v="1"/>
    <n v="6200"/>
    <n v="0"/>
    <x v="0"/>
    <n v="6"/>
    <n v="6200"/>
    <x v="4"/>
    <x v="2"/>
    <x v="2"/>
    <x v="15"/>
    <s v="Electronics"/>
    <s v="Displays"/>
    <n v="4300"/>
    <n v="4300"/>
    <n v="1900"/>
  </r>
  <r>
    <s v="ORD101097"/>
    <d v="2023-11-20T00:00:00"/>
    <s v="C0078"/>
    <s v="P017"/>
    <n v="2"/>
    <n v="3783"/>
    <n v="0"/>
    <x v="0"/>
    <n v="4"/>
    <n v="7566"/>
    <x v="0"/>
    <x v="2"/>
    <x v="0"/>
    <x v="7"/>
    <s v="Office"/>
    <s v="Furniture"/>
    <n v="2650"/>
    <n v="5300"/>
    <n v="2266"/>
  </r>
  <r>
    <s v="ORD101098"/>
    <d v="2025-06-22T00:00:00"/>
    <s v="C0173"/>
    <s v="P003"/>
    <n v="1"/>
    <n v="463.5"/>
    <n v="0.03"/>
    <x v="0"/>
    <n v="7"/>
    <n v="449.59499999999997"/>
    <x v="3"/>
    <x v="3"/>
    <x v="0"/>
    <x v="1"/>
    <s v="Electronics"/>
    <s v="Accessories"/>
    <n v="210"/>
    <n v="210"/>
    <n v="239.59499999999997"/>
  </r>
  <r>
    <s v="ORD101099"/>
    <d v="2025-07-23T00:00:00"/>
    <s v="C0117"/>
    <s v="P010"/>
    <n v="1"/>
    <n v="7992"/>
    <n v="0.1"/>
    <x v="0"/>
    <n v="7"/>
    <n v="7192.8"/>
    <x v="9"/>
    <x v="5"/>
    <x v="0"/>
    <x v="13"/>
    <s v="Electronics"/>
    <s v="Printers"/>
    <n v="5600"/>
    <n v="5600"/>
    <n v="1592.8000000000002"/>
  </r>
  <r>
    <s v="ORD101100"/>
    <d v="2023-01-02T00:00:00"/>
    <s v="C0341"/>
    <s v="P003"/>
    <n v="1"/>
    <n v="414"/>
    <n v="0"/>
    <x v="0"/>
    <n v="4"/>
    <n v="414"/>
    <x v="35"/>
    <x v="5"/>
    <x v="1"/>
    <x v="1"/>
    <s v="Electronics"/>
    <s v="Accessories"/>
    <n v="210"/>
    <n v="210"/>
    <n v="204"/>
  </r>
  <r>
    <s v="ORD101101"/>
    <d v="2025-05-26T00:00:00"/>
    <s v="C0073"/>
    <s v="P011"/>
    <n v="1"/>
    <n v="1009.4"/>
    <n v="0.1"/>
    <x v="0"/>
    <n v="1"/>
    <n v="908.46"/>
    <x v="34"/>
    <x v="1"/>
    <x v="1"/>
    <x v="5"/>
    <s v="Office"/>
    <s v="Supplies"/>
    <n v="510"/>
    <n v="510"/>
    <n v="398.46000000000004"/>
  </r>
  <r>
    <s v="ORD101102"/>
    <d v="2024-02-19T00:00:00"/>
    <s v="C0324"/>
    <s v="P019"/>
    <n v="1"/>
    <n v="2350"/>
    <n v="0.1"/>
    <x v="0"/>
    <n v="1"/>
    <n v="2115"/>
    <x v="24"/>
    <x v="2"/>
    <x v="2"/>
    <x v="19"/>
    <s v="Electronics"/>
    <s v="POS Equipment"/>
    <n v="1420"/>
    <n v="1420"/>
    <n v="695"/>
  </r>
  <r>
    <s v="ORD101103"/>
    <d v="2023-09-28T00:00:00"/>
    <s v="C0272"/>
    <s v="P011"/>
    <n v="1"/>
    <n v="980"/>
    <n v="0.1"/>
    <x v="0"/>
    <n v="3"/>
    <n v="882"/>
    <x v="4"/>
    <x v="8"/>
    <x v="2"/>
    <x v="5"/>
    <s v="Office"/>
    <s v="Supplies"/>
    <n v="510"/>
    <n v="510"/>
    <n v="372"/>
  </r>
  <r>
    <s v="ORD101104"/>
    <d v="2024-09-10T00:00:00"/>
    <s v="C0243"/>
    <s v="P010"/>
    <n v="1"/>
    <n v="7622"/>
    <n v="0.03"/>
    <x v="0"/>
    <n v="3"/>
    <n v="7393.34"/>
    <x v="27"/>
    <x v="3"/>
    <x v="0"/>
    <x v="13"/>
    <s v="Electronics"/>
    <s v="Printers"/>
    <n v="5600"/>
    <n v="5600"/>
    <n v="1793.3400000000001"/>
  </r>
  <r>
    <s v="ORD101105"/>
    <d v="2023-11-22T00:00:00"/>
    <s v="C0161"/>
    <s v="P013"/>
    <n v="2"/>
    <n v="1493.5"/>
    <n v="0.1"/>
    <x v="0"/>
    <n v="5"/>
    <n v="2688.3"/>
    <x v="0"/>
    <x v="0"/>
    <x v="0"/>
    <x v="2"/>
    <s v="Electronics"/>
    <s v="Accessories"/>
    <n v="790"/>
    <n v="1580"/>
    <n v="1108.3000000000002"/>
  </r>
  <r>
    <s v="ORD101106"/>
    <d v="2024-07-15T00:00:00"/>
    <s v="C0358"/>
    <s v="P015"/>
    <n v="1"/>
    <n v="1697.5"/>
    <n v="0.2"/>
    <x v="0"/>
    <n v="5"/>
    <n v="1358"/>
    <x v="14"/>
    <x v="6"/>
    <x v="2"/>
    <x v="14"/>
    <s v="Electronics"/>
    <s v="Networking"/>
    <n v="1050"/>
    <n v="1050"/>
    <n v="308"/>
  </r>
  <r>
    <s v="ORD101107"/>
    <d v="2023-07-11T00:00:00"/>
    <s v="C0118"/>
    <s v="P020"/>
    <n v="3"/>
    <n v="4428"/>
    <n v="0"/>
    <x v="0"/>
    <n v="4"/>
    <n v="13284"/>
    <x v="32"/>
    <x v="10"/>
    <x v="1"/>
    <x v="11"/>
    <s v="Electronics"/>
    <s v="Power"/>
    <n v="2950"/>
    <n v="8850"/>
    <n v="4434"/>
  </r>
  <r>
    <s v="ORD101108"/>
    <d v="2025-01-08T00:00:00"/>
    <s v="C0010"/>
    <s v="P010"/>
    <n v="1"/>
    <n v="6808"/>
    <n v="0.03"/>
    <x v="0"/>
    <n v="3"/>
    <n v="6603.76"/>
    <x v="7"/>
    <x v="1"/>
    <x v="2"/>
    <x v="13"/>
    <s v="Electronics"/>
    <s v="Printers"/>
    <n v="5600"/>
    <n v="5600"/>
    <n v="1003.7600000000002"/>
  </r>
  <r>
    <s v="ORD101109"/>
    <d v="2024-05-27T00:00:00"/>
    <s v="C0252"/>
    <s v="P002"/>
    <n v="2"/>
    <n v="19500"/>
    <n v="0"/>
    <x v="0"/>
    <n v="2"/>
    <n v="39000"/>
    <x v="15"/>
    <x v="5"/>
    <x v="0"/>
    <x v="8"/>
    <s v="Electronics"/>
    <s v="Computers"/>
    <n v="15100"/>
    <n v="30200"/>
    <n v="8800"/>
  </r>
  <r>
    <s v="ORD101110"/>
    <d v="2023-06-18T00:00:00"/>
    <s v="C0142"/>
    <s v="P015"/>
    <n v="3"/>
    <n v="1750"/>
    <n v="0.15"/>
    <x v="0"/>
    <n v="2"/>
    <n v="4462.5"/>
    <x v="10"/>
    <x v="1"/>
    <x v="1"/>
    <x v="14"/>
    <s v="Electronics"/>
    <s v="Networking"/>
    <n v="1050"/>
    <n v="3150"/>
    <n v="1312.5"/>
  </r>
  <r>
    <s v="ORD101111"/>
    <d v="2025-01-31T00:00:00"/>
    <s v="C0002"/>
    <s v="P004"/>
    <n v="1"/>
    <n v="1998"/>
    <n v="0.05"/>
    <x v="0"/>
    <n v="3"/>
    <n v="1898.1"/>
    <x v="7"/>
    <x v="1"/>
    <x v="1"/>
    <x v="3"/>
    <s v="Electronics"/>
    <s v="Accessories"/>
    <n v="990"/>
    <n v="990"/>
    <n v="908.09999999999991"/>
  </r>
  <r>
    <s v="ORD101112"/>
    <d v="2023-12-05T00:00:00"/>
    <s v="C0249"/>
    <s v="P019"/>
    <n v="20"/>
    <n v="2538"/>
    <n v="0.15"/>
    <x v="0"/>
    <n v="7"/>
    <n v="43146"/>
    <x v="25"/>
    <x v="10"/>
    <x v="1"/>
    <x v="19"/>
    <s v="Electronics"/>
    <s v="POS Equipment"/>
    <n v="1420"/>
    <n v="28400"/>
    <n v="14746"/>
  </r>
  <r>
    <s v="ORD101113"/>
    <d v="2023-04-17T00:00:00"/>
    <s v="C0306"/>
    <s v="P012"/>
    <n v="2"/>
    <n v="3600"/>
    <n v="0.1"/>
    <x v="0"/>
    <n v="2"/>
    <n v="6480"/>
    <x v="31"/>
    <x v="6"/>
    <x v="0"/>
    <x v="9"/>
    <s v="Electronics"/>
    <s v="Storage"/>
    <n v="2450"/>
    <n v="4900"/>
    <n v="1580"/>
  </r>
  <r>
    <s v="ORD101114"/>
    <d v="2025-03-22T00:00:00"/>
    <s v="C0259"/>
    <s v="P009"/>
    <n v="1"/>
    <n v="185.4"/>
    <n v="0.05"/>
    <x v="0"/>
    <n v="1"/>
    <n v="176.13"/>
    <x v="12"/>
    <x v="1"/>
    <x v="0"/>
    <x v="12"/>
    <s v="Office"/>
    <s v="Stationery"/>
    <n v="75"/>
    <n v="75"/>
    <n v="101.13"/>
  </r>
  <r>
    <s v="ORD101115"/>
    <d v="2024-09-17T00:00:00"/>
    <s v="C0105"/>
    <s v="P005"/>
    <n v="1"/>
    <n v="5704"/>
    <n v="0"/>
    <x v="0"/>
    <n v="4"/>
    <n v="5704"/>
    <x v="27"/>
    <x v="3"/>
    <x v="0"/>
    <x v="15"/>
    <s v="Electronics"/>
    <s v="Displays"/>
    <n v="4300"/>
    <n v="4300"/>
    <n v="1404"/>
  </r>
  <r>
    <s v="ORD101116"/>
    <d v="2024-04-24T00:00:00"/>
    <s v="C0239"/>
    <s v="P002"/>
    <n v="3"/>
    <n v="18915"/>
    <n v="0.05"/>
    <x v="0"/>
    <n v="2"/>
    <n v="53907.75"/>
    <x v="6"/>
    <x v="0"/>
    <x v="0"/>
    <x v="8"/>
    <s v="Electronics"/>
    <s v="Computers"/>
    <n v="15100"/>
    <n v="45300"/>
    <n v="8607.75"/>
  </r>
  <r>
    <s v="ORD101117"/>
    <d v="2025-05-29T00:00:00"/>
    <s v="C0389"/>
    <s v="P011"/>
    <n v="1"/>
    <n v="980"/>
    <n v="0.05"/>
    <x v="0"/>
    <n v="5"/>
    <n v="931"/>
    <x v="34"/>
    <x v="11"/>
    <x v="1"/>
    <x v="5"/>
    <s v="Office"/>
    <s v="Supplies"/>
    <n v="510"/>
    <n v="510"/>
    <n v="421"/>
  </r>
  <r>
    <s v="ORD101118"/>
    <d v="2023-07-06T00:00:00"/>
    <s v="C0084"/>
    <s v="P009"/>
    <n v="2"/>
    <n v="180"/>
    <n v="0.2"/>
    <x v="0"/>
    <n v="7"/>
    <n v="288"/>
    <x v="32"/>
    <x v="8"/>
    <x v="2"/>
    <x v="12"/>
    <s v="Office"/>
    <s v="Stationery"/>
    <n v="75"/>
    <n v="150"/>
    <n v="138"/>
  </r>
  <r>
    <s v="ORD101119"/>
    <d v="2023-07-14T00:00:00"/>
    <s v="C0245"/>
    <s v="P006"/>
    <n v="1"/>
    <n v="1250"/>
    <n v="0.1"/>
    <x v="0"/>
    <n v="1"/>
    <n v="1125"/>
    <x v="32"/>
    <x v="6"/>
    <x v="1"/>
    <x v="4"/>
    <s v="Electronics"/>
    <s v="Accessories"/>
    <n v="620"/>
    <n v="620"/>
    <n v="505"/>
  </r>
  <r>
    <s v="ORD101120"/>
    <d v="2023-01-03T00:00:00"/>
    <s v="C0331"/>
    <s v="P011"/>
    <n v="1"/>
    <n v="950.6"/>
    <n v="0.03"/>
    <x v="0"/>
    <n v="1"/>
    <n v="922.08199999999999"/>
    <x v="35"/>
    <x v="10"/>
    <x v="0"/>
    <x v="5"/>
    <s v="Office"/>
    <s v="Supplies"/>
    <n v="510"/>
    <n v="510"/>
    <n v="412.08199999999999"/>
  </r>
  <r>
    <s v="ORD101121"/>
    <d v="2024-03-13T00:00:00"/>
    <s v="C0166"/>
    <s v="P012"/>
    <n v="2"/>
    <n v="3888"/>
    <n v="0"/>
    <x v="0"/>
    <n v="6"/>
    <n v="7776"/>
    <x v="22"/>
    <x v="5"/>
    <x v="2"/>
    <x v="9"/>
    <s v="Electronics"/>
    <s v="Storage"/>
    <n v="2450"/>
    <n v="4900"/>
    <n v="2876"/>
  </r>
  <r>
    <s v="ORD101122"/>
    <d v="2025-09-03T00:00:00"/>
    <s v="C0068"/>
    <s v="P013"/>
    <n v="2"/>
    <n v="1334"/>
    <n v="0"/>
    <x v="0"/>
    <n v="2"/>
    <n v="2668"/>
    <x v="29"/>
    <x v="1"/>
    <x v="0"/>
    <x v="2"/>
    <s v="Electronics"/>
    <s v="Accessories"/>
    <n v="790"/>
    <n v="1580"/>
    <n v="1088"/>
  </r>
  <r>
    <s v="ORD101123"/>
    <d v="2023-06-09T00:00:00"/>
    <s v="C0121"/>
    <s v="P018"/>
    <n v="1"/>
    <n v="12800"/>
    <n v="0.2"/>
    <x v="0"/>
    <n v="4"/>
    <n v="10240"/>
    <x v="10"/>
    <x v="5"/>
    <x v="0"/>
    <x v="18"/>
    <s v="Electronics"/>
    <s v="Displays"/>
    <n v="9700"/>
    <n v="9700"/>
    <n v="540"/>
  </r>
  <r>
    <s v="ORD101124"/>
    <d v="2023-09-29T00:00:00"/>
    <s v="C0036"/>
    <s v="P006"/>
    <n v="2"/>
    <n v="1350"/>
    <n v="0"/>
    <x v="0"/>
    <n v="7"/>
    <n v="2700"/>
    <x v="4"/>
    <x v="1"/>
    <x v="1"/>
    <x v="4"/>
    <s v="Electronics"/>
    <s v="Accessories"/>
    <n v="620"/>
    <n v="1240"/>
    <n v="1460"/>
  </r>
  <r>
    <s v="ORD101125"/>
    <d v="2024-04-08T00:00:00"/>
    <s v="C0080"/>
    <s v="P007"/>
    <n v="2"/>
    <n v="4416"/>
    <n v="0.1"/>
    <x v="0"/>
    <n v="1"/>
    <n v="7948.8"/>
    <x v="6"/>
    <x v="3"/>
    <x v="1"/>
    <x v="16"/>
    <s v="Office"/>
    <s v="Furniture"/>
    <n v="3150"/>
    <n v="6300"/>
    <n v="1648.8000000000002"/>
  </r>
  <r>
    <s v="ORD101126"/>
    <d v="2025-11-29T00:00:00"/>
    <s v="C0134"/>
    <s v="P015"/>
    <n v="1"/>
    <n v="1610"/>
    <n v="0.1"/>
    <x v="0"/>
    <n v="1"/>
    <n v="1449"/>
    <x v="20"/>
    <x v="3"/>
    <x v="1"/>
    <x v="14"/>
    <s v="Electronics"/>
    <s v="Networking"/>
    <n v="1050"/>
    <n v="1050"/>
    <n v="399"/>
  </r>
  <r>
    <s v="ORD101127"/>
    <d v="2025-06-30T00:00:00"/>
    <s v="C0358"/>
    <s v="P012"/>
    <n v="1"/>
    <n v="3312"/>
    <n v="0"/>
    <x v="0"/>
    <n v="2"/>
    <n v="3312"/>
    <x v="3"/>
    <x v="6"/>
    <x v="2"/>
    <x v="9"/>
    <s v="Electronics"/>
    <s v="Storage"/>
    <n v="2450"/>
    <n v="2450"/>
    <n v="862"/>
  </r>
  <r>
    <s v="ORD101128"/>
    <d v="2023-01-20T00:00:00"/>
    <s v="C0071"/>
    <s v="P019"/>
    <n v="2"/>
    <n v="2350"/>
    <n v="0.03"/>
    <x v="0"/>
    <n v="4"/>
    <n v="4559"/>
    <x v="35"/>
    <x v="6"/>
    <x v="0"/>
    <x v="19"/>
    <s v="Electronics"/>
    <s v="POS Equipment"/>
    <n v="1420"/>
    <n v="2840"/>
    <n v="1719"/>
  </r>
  <r>
    <s v="ORD101129"/>
    <d v="2023-01-17T00:00:00"/>
    <s v="C0392"/>
    <s v="P001"/>
    <n v="1"/>
    <n v="26220"/>
    <n v="0.1"/>
    <x v="0"/>
    <n v="5"/>
    <n v="23598"/>
    <x v="35"/>
    <x v="4"/>
    <x v="0"/>
    <x v="0"/>
    <s v="Electronics"/>
    <s v="Computers"/>
    <n v="22100"/>
    <n v="22100"/>
    <n v="1498"/>
  </r>
  <r>
    <s v="ORD101130"/>
    <d v="2024-12-04T00:00:00"/>
    <s v="C0103"/>
    <s v="P002"/>
    <n v="2"/>
    <n v="18915"/>
    <n v="0"/>
    <x v="0"/>
    <n v="3"/>
    <n v="37830"/>
    <x v="26"/>
    <x v="7"/>
    <x v="0"/>
    <x v="8"/>
    <s v="Electronics"/>
    <s v="Computers"/>
    <n v="15100"/>
    <n v="30200"/>
    <n v="7630"/>
  </r>
  <r>
    <s v="ORD101131"/>
    <d v="2023-09-04T00:00:00"/>
    <s v="C0298"/>
    <s v="P013"/>
    <n v="4"/>
    <n v="1566"/>
    <n v="0.15"/>
    <x v="0"/>
    <n v="2"/>
    <n v="5324.4"/>
    <x v="4"/>
    <x v="6"/>
    <x v="1"/>
    <x v="2"/>
    <s v="Electronics"/>
    <s v="Accessories"/>
    <n v="790"/>
    <n v="3160"/>
    <n v="2164.3999999999996"/>
  </r>
  <r>
    <s v="ORD101132"/>
    <d v="2025-05-14T00:00:00"/>
    <s v="C0004"/>
    <s v="P003"/>
    <n v="5"/>
    <n v="486"/>
    <n v="0"/>
    <x v="0"/>
    <n v="5"/>
    <n v="2430"/>
    <x v="34"/>
    <x v="5"/>
    <x v="1"/>
    <x v="1"/>
    <s v="Electronics"/>
    <s v="Accessories"/>
    <n v="210"/>
    <n v="1050"/>
    <n v="1380"/>
  </r>
  <r>
    <s v="ORD101133"/>
    <d v="2023-09-28T00:00:00"/>
    <s v="C0104"/>
    <s v="P007"/>
    <n v="3"/>
    <n v="4800"/>
    <n v="0.03"/>
    <x v="0"/>
    <n v="3"/>
    <n v="13968"/>
    <x v="4"/>
    <x v="10"/>
    <x v="0"/>
    <x v="16"/>
    <s v="Office"/>
    <s v="Furniture"/>
    <n v="3150"/>
    <n v="9450"/>
    <n v="4518"/>
  </r>
  <r>
    <s v="ORD101134"/>
    <d v="2025-09-05T00:00:00"/>
    <s v="C0334"/>
    <s v="P007"/>
    <n v="1"/>
    <n v="4416"/>
    <n v="0.05"/>
    <x v="2"/>
    <n v="6"/>
    <n v="4195.2"/>
    <x v="29"/>
    <x v="2"/>
    <x v="2"/>
    <x v="16"/>
    <s v="Office"/>
    <s v="Furniture"/>
    <n v="3150"/>
    <n v="3150"/>
    <n v="1045.1999999999998"/>
  </r>
  <r>
    <s v="ORD101135"/>
    <d v="2023-05-26T00:00:00"/>
    <s v="C0208"/>
    <s v="P009"/>
    <n v="1"/>
    <n v="165.6"/>
    <n v="0"/>
    <x v="0"/>
    <n v="6"/>
    <n v="165.6"/>
    <x v="5"/>
    <x v="1"/>
    <x v="1"/>
    <x v="12"/>
    <s v="Office"/>
    <s v="Stationery"/>
    <n v="75"/>
    <n v="75"/>
    <n v="90.6"/>
  </r>
  <r>
    <s v="ORD101136"/>
    <d v="2024-04-13T00:00:00"/>
    <s v="C0106"/>
    <s v="P018"/>
    <n v="1"/>
    <n v="13824"/>
    <n v="0.1"/>
    <x v="0"/>
    <n v="6"/>
    <n v="12441.6"/>
    <x v="6"/>
    <x v="9"/>
    <x v="1"/>
    <x v="18"/>
    <s v="Electronics"/>
    <s v="Displays"/>
    <n v="9700"/>
    <n v="9700"/>
    <n v="2741.6000000000004"/>
  </r>
  <r>
    <s v="ORD101137"/>
    <d v="2025-02-23T00:00:00"/>
    <s v="C0304"/>
    <s v="P012"/>
    <n v="4"/>
    <n v="3600"/>
    <n v="0.05"/>
    <x v="0"/>
    <n v="2"/>
    <n v="13680"/>
    <x v="8"/>
    <x v="7"/>
    <x v="1"/>
    <x v="9"/>
    <s v="Electronics"/>
    <s v="Storage"/>
    <n v="2450"/>
    <n v="9800"/>
    <n v="3880"/>
  </r>
  <r>
    <s v="ORD101138"/>
    <d v="2023-07-02T00:00:00"/>
    <s v="C0130"/>
    <s v="P010"/>
    <n v="1"/>
    <n v="6808"/>
    <n v="0.03"/>
    <x v="0"/>
    <n v="2"/>
    <n v="6603.76"/>
    <x v="32"/>
    <x v="9"/>
    <x v="2"/>
    <x v="13"/>
    <s v="Electronics"/>
    <s v="Printers"/>
    <n v="5600"/>
    <n v="5600"/>
    <n v="1003.7600000000002"/>
  </r>
  <r>
    <s v="ORD101139"/>
    <d v="2023-07-29T00:00:00"/>
    <s v="C0106"/>
    <s v="P016"/>
    <n v="2"/>
    <n v="267.8"/>
    <n v="0.1"/>
    <x v="0"/>
    <n v="4"/>
    <n v="482.04"/>
    <x v="32"/>
    <x v="9"/>
    <x v="1"/>
    <x v="10"/>
    <s v="Office"/>
    <s v="Stationery"/>
    <n v="145"/>
    <n v="290"/>
    <n v="192.04000000000002"/>
  </r>
  <r>
    <s v="ORD101140"/>
    <d v="2023-07-31T00:00:00"/>
    <s v="C0085"/>
    <s v="P011"/>
    <n v="5"/>
    <n v="1009.4"/>
    <n v="0.05"/>
    <x v="0"/>
    <n v="6"/>
    <n v="4794.6499999999996"/>
    <x v="32"/>
    <x v="8"/>
    <x v="2"/>
    <x v="5"/>
    <s v="Office"/>
    <s v="Supplies"/>
    <n v="510"/>
    <n v="2550"/>
    <n v="2244.6499999999996"/>
  </r>
  <r>
    <s v="ORD101141"/>
    <d v="2024-10-03T00:00:00"/>
    <s v="C0128"/>
    <s v="P016"/>
    <n v="1"/>
    <n v="239.2"/>
    <n v="0.15"/>
    <x v="0"/>
    <n v="5"/>
    <n v="203.32"/>
    <x v="13"/>
    <x v="0"/>
    <x v="0"/>
    <x v="10"/>
    <s v="Office"/>
    <s v="Stationery"/>
    <n v="145"/>
    <n v="145"/>
    <n v="58.319999999999993"/>
  </r>
  <r>
    <s v="ORD101142"/>
    <d v="2025-01-22T00:00:00"/>
    <s v="C0006"/>
    <s v="P001"/>
    <n v="10"/>
    <n v="26220"/>
    <n v="0.03"/>
    <x v="0"/>
    <n v="5"/>
    <n v="254334"/>
    <x v="7"/>
    <x v="7"/>
    <x v="0"/>
    <x v="0"/>
    <s v="Electronics"/>
    <s v="Computers"/>
    <n v="22100"/>
    <n v="221000"/>
    <n v="33334"/>
  </r>
  <r>
    <s v="ORD101143"/>
    <d v="2024-09-04T00:00:00"/>
    <s v="C0050"/>
    <s v="P019"/>
    <n v="1"/>
    <n v="2279.5"/>
    <n v="0.1"/>
    <x v="2"/>
    <n v="6"/>
    <n v="2051.5500000000002"/>
    <x v="27"/>
    <x v="4"/>
    <x v="1"/>
    <x v="19"/>
    <s v="Electronics"/>
    <s v="POS Equipment"/>
    <n v="1420"/>
    <n v="1420"/>
    <n v="631.55000000000018"/>
  </r>
  <r>
    <s v="ORD101144"/>
    <d v="2023-10-08T00:00:00"/>
    <s v="C0039"/>
    <s v="P016"/>
    <n v="1"/>
    <n v="239.2"/>
    <n v="0"/>
    <x v="0"/>
    <n v="1"/>
    <n v="239.2"/>
    <x v="2"/>
    <x v="5"/>
    <x v="1"/>
    <x v="10"/>
    <s v="Office"/>
    <s v="Stationery"/>
    <n v="145"/>
    <n v="145"/>
    <n v="94.199999999999989"/>
  </r>
  <r>
    <s v="ORD101145"/>
    <d v="2025-02-22T00:00:00"/>
    <s v="C0135"/>
    <s v="P005"/>
    <n v="2"/>
    <n v="6014"/>
    <n v="0"/>
    <x v="0"/>
    <n v="6"/>
    <n v="12028"/>
    <x v="8"/>
    <x v="4"/>
    <x v="0"/>
    <x v="15"/>
    <s v="Electronics"/>
    <s v="Displays"/>
    <n v="4300"/>
    <n v="8600"/>
    <n v="3428"/>
  </r>
  <r>
    <s v="ORD101146"/>
    <d v="2023-09-30T00:00:00"/>
    <s v="C0244"/>
    <s v="P015"/>
    <n v="1"/>
    <n v="1610"/>
    <n v="0"/>
    <x v="0"/>
    <n v="7"/>
    <n v="1610"/>
    <x v="4"/>
    <x v="6"/>
    <x v="1"/>
    <x v="14"/>
    <s v="Electronics"/>
    <s v="Networking"/>
    <n v="1050"/>
    <n v="1050"/>
    <n v="560"/>
  </r>
  <r>
    <s v="ORD101147"/>
    <d v="2023-10-20T00:00:00"/>
    <s v="C0356"/>
    <s v="P016"/>
    <n v="2"/>
    <n v="260"/>
    <n v="0"/>
    <x v="0"/>
    <n v="1"/>
    <n v="520"/>
    <x v="2"/>
    <x v="2"/>
    <x v="1"/>
    <x v="10"/>
    <s v="Office"/>
    <s v="Stationery"/>
    <n v="145"/>
    <n v="290"/>
    <n v="230"/>
  </r>
  <r>
    <s v="ORD101148"/>
    <d v="2023-05-21T00:00:00"/>
    <s v="C0079"/>
    <s v="P014"/>
    <n v="1"/>
    <n v="2163"/>
    <n v="0.1"/>
    <x v="0"/>
    <n v="4"/>
    <n v="1946.7"/>
    <x v="5"/>
    <x v="1"/>
    <x v="0"/>
    <x v="17"/>
    <s v="Electronics"/>
    <s v="Accessories"/>
    <n v="1180"/>
    <n v="1180"/>
    <n v="766.7"/>
  </r>
  <r>
    <s v="ORD101149"/>
    <d v="2025-12-22T00:00:00"/>
    <s v="C0239"/>
    <s v="P009"/>
    <n v="1"/>
    <n v="165.6"/>
    <n v="0.05"/>
    <x v="0"/>
    <n v="1"/>
    <n v="157.32"/>
    <x v="11"/>
    <x v="0"/>
    <x v="0"/>
    <x v="12"/>
    <s v="Office"/>
    <s v="Stationery"/>
    <n v="75"/>
    <n v="75"/>
    <n v="82.32"/>
  </r>
  <r>
    <s v="ORD101150"/>
    <d v="2023-01-18T00:00:00"/>
    <s v="C0144"/>
    <s v="P019"/>
    <n v="3"/>
    <n v="2420.5"/>
    <n v="0"/>
    <x v="0"/>
    <n v="6"/>
    <n v="7261.5"/>
    <x v="35"/>
    <x v="2"/>
    <x v="1"/>
    <x v="19"/>
    <s v="Electronics"/>
    <s v="POS Equipment"/>
    <n v="1420"/>
    <n v="4260"/>
    <n v="3001.5"/>
  </r>
  <r>
    <s v="ORD101151"/>
    <d v="2023-12-03T00:00:00"/>
    <s v="C0097"/>
    <s v="P005"/>
    <n v="1"/>
    <n v="6386"/>
    <n v="0.1"/>
    <x v="2"/>
    <n v="1"/>
    <n v="5747.4000000000005"/>
    <x v="25"/>
    <x v="11"/>
    <x v="1"/>
    <x v="15"/>
    <s v="Electronics"/>
    <s v="Displays"/>
    <n v="4300"/>
    <n v="4300"/>
    <n v="1447.4000000000005"/>
  </r>
  <r>
    <s v="ORD101152"/>
    <d v="2025-06-20T00:00:00"/>
    <s v="C0223"/>
    <s v="P016"/>
    <n v="2"/>
    <n v="267.8"/>
    <n v="0.1"/>
    <x v="0"/>
    <n v="6"/>
    <n v="482.04"/>
    <x v="3"/>
    <x v="8"/>
    <x v="0"/>
    <x v="10"/>
    <s v="Office"/>
    <s v="Stationery"/>
    <n v="145"/>
    <n v="290"/>
    <n v="192.04000000000002"/>
  </r>
  <r>
    <s v="ORD101153"/>
    <d v="2024-12-20T00:00:00"/>
    <s v="C0187"/>
    <s v="P001"/>
    <n v="1"/>
    <n v="28500"/>
    <n v="0.05"/>
    <x v="0"/>
    <n v="2"/>
    <n v="27075"/>
    <x v="26"/>
    <x v="8"/>
    <x v="2"/>
    <x v="0"/>
    <s v="Electronics"/>
    <s v="Computers"/>
    <n v="22100"/>
    <n v="22100"/>
    <n v="4975"/>
  </r>
  <r>
    <s v="ORD101154"/>
    <d v="2024-03-12T00:00:00"/>
    <s v="C0191"/>
    <s v="P007"/>
    <n v="3"/>
    <n v="5184"/>
    <n v="0"/>
    <x v="0"/>
    <n v="3"/>
    <n v="15552"/>
    <x v="22"/>
    <x v="9"/>
    <x v="0"/>
    <x v="16"/>
    <s v="Office"/>
    <s v="Furniture"/>
    <n v="3150"/>
    <n v="9450"/>
    <n v="6102"/>
  </r>
  <r>
    <s v="ORD101155"/>
    <d v="2023-11-07T00:00:00"/>
    <s v="C0298"/>
    <s v="P007"/>
    <n v="1"/>
    <n v="4944"/>
    <n v="0.2"/>
    <x v="0"/>
    <n v="2"/>
    <n v="3955.2000000000003"/>
    <x v="0"/>
    <x v="6"/>
    <x v="1"/>
    <x v="16"/>
    <s v="Office"/>
    <s v="Furniture"/>
    <n v="3150"/>
    <n v="3150"/>
    <n v="805.20000000000027"/>
  </r>
  <r>
    <s v="ORD101156"/>
    <d v="2025-04-23T00:00:00"/>
    <s v="C0385"/>
    <s v="P016"/>
    <n v="4"/>
    <n v="280.8"/>
    <n v="0.03"/>
    <x v="2"/>
    <n v="1"/>
    <n v="1089.5039999999999"/>
    <x v="30"/>
    <x v="6"/>
    <x v="0"/>
    <x v="10"/>
    <s v="Office"/>
    <s v="Stationery"/>
    <n v="145"/>
    <n v="580"/>
    <n v="509.50399999999991"/>
  </r>
  <r>
    <s v="ORD101157"/>
    <d v="2025-06-25T00:00:00"/>
    <s v="C0071"/>
    <s v="P011"/>
    <n v="1"/>
    <n v="980"/>
    <n v="0.1"/>
    <x v="0"/>
    <n v="5"/>
    <n v="882"/>
    <x v="3"/>
    <x v="6"/>
    <x v="0"/>
    <x v="5"/>
    <s v="Office"/>
    <s v="Supplies"/>
    <n v="510"/>
    <n v="510"/>
    <n v="372"/>
  </r>
  <r>
    <s v="ORD101158"/>
    <d v="2024-03-20T00:00:00"/>
    <s v="C0085"/>
    <s v="P016"/>
    <n v="4"/>
    <n v="260"/>
    <n v="0.05"/>
    <x v="0"/>
    <n v="6"/>
    <n v="988"/>
    <x v="22"/>
    <x v="8"/>
    <x v="2"/>
    <x v="10"/>
    <s v="Office"/>
    <s v="Stationery"/>
    <n v="145"/>
    <n v="580"/>
    <n v="408"/>
  </r>
  <r>
    <s v="ORD101159"/>
    <d v="2023-06-27T00:00:00"/>
    <s v="C0175"/>
    <s v="P003"/>
    <n v="2"/>
    <n v="436.5"/>
    <n v="0.15"/>
    <x v="0"/>
    <n v="7"/>
    <n v="742.05"/>
    <x v="10"/>
    <x v="1"/>
    <x v="1"/>
    <x v="1"/>
    <s v="Electronics"/>
    <s v="Accessories"/>
    <n v="210"/>
    <n v="420"/>
    <n v="322.04999999999995"/>
  </r>
  <r>
    <s v="ORD101160"/>
    <d v="2023-07-25T00:00:00"/>
    <s v="C0355"/>
    <s v="P015"/>
    <n v="1"/>
    <n v="1802.5"/>
    <n v="0.15"/>
    <x v="2"/>
    <n v="5"/>
    <n v="1532.125"/>
    <x v="32"/>
    <x v="6"/>
    <x v="1"/>
    <x v="14"/>
    <s v="Electronics"/>
    <s v="Networking"/>
    <n v="1050"/>
    <n v="1050"/>
    <n v="482.125"/>
  </r>
  <r>
    <s v="ORD101161"/>
    <d v="2023-10-14T00:00:00"/>
    <s v="C0054"/>
    <s v="P001"/>
    <n v="2"/>
    <n v="28500"/>
    <n v="0.15"/>
    <x v="0"/>
    <n v="2"/>
    <n v="48450"/>
    <x v="2"/>
    <x v="0"/>
    <x v="0"/>
    <x v="0"/>
    <s v="Electronics"/>
    <s v="Computers"/>
    <n v="22100"/>
    <n v="44200"/>
    <n v="4250"/>
  </r>
  <r>
    <s v="ORD101162"/>
    <d v="2023-09-10T00:00:00"/>
    <s v="C0351"/>
    <s v="P014"/>
    <n v="3"/>
    <n v="2100"/>
    <n v="0.05"/>
    <x v="0"/>
    <n v="7"/>
    <n v="5985"/>
    <x v="4"/>
    <x v="5"/>
    <x v="1"/>
    <x v="17"/>
    <s v="Electronics"/>
    <s v="Accessories"/>
    <n v="1180"/>
    <n v="3540"/>
    <n v="2445"/>
  </r>
  <r>
    <s v="ORD101163"/>
    <d v="2025-02-25T00:00:00"/>
    <s v="C0281"/>
    <s v="P015"/>
    <n v="5"/>
    <n v="1890"/>
    <n v="0.1"/>
    <x v="0"/>
    <n v="5"/>
    <n v="8505"/>
    <x v="8"/>
    <x v="9"/>
    <x v="0"/>
    <x v="14"/>
    <s v="Electronics"/>
    <s v="Networking"/>
    <n v="1050"/>
    <n v="5250"/>
    <n v="3255"/>
  </r>
  <r>
    <s v="ORD101164"/>
    <d v="2024-12-20T00:00:00"/>
    <s v="C0209"/>
    <s v="P006"/>
    <n v="3"/>
    <n v="1150"/>
    <n v="0"/>
    <x v="0"/>
    <n v="2"/>
    <n v="3450"/>
    <x v="26"/>
    <x v="2"/>
    <x v="0"/>
    <x v="4"/>
    <s v="Electronics"/>
    <s v="Accessories"/>
    <n v="620"/>
    <n v="1860"/>
    <n v="1590"/>
  </r>
  <r>
    <s v="ORD101165"/>
    <d v="2025-05-29T00:00:00"/>
    <s v="C0386"/>
    <s v="P016"/>
    <n v="1"/>
    <n v="239.2"/>
    <n v="0.15"/>
    <x v="2"/>
    <n v="7"/>
    <n v="203.32"/>
    <x v="34"/>
    <x v="8"/>
    <x v="1"/>
    <x v="10"/>
    <s v="Office"/>
    <s v="Stationery"/>
    <n v="145"/>
    <n v="145"/>
    <n v="58.319999999999993"/>
  </r>
  <r>
    <s v="ORD101166"/>
    <d v="2024-10-06T00:00:00"/>
    <s v="C0074"/>
    <s v="P002"/>
    <n v="5"/>
    <n v="19500"/>
    <n v="0"/>
    <x v="0"/>
    <n v="7"/>
    <n v="97500"/>
    <x v="13"/>
    <x v="7"/>
    <x v="0"/>
    <x v="8"/>
    <s v="Electronics"/>
    <s v="Computers"/>
    <n v="15100"/>
    <n v="75500"/>
    <n v="22000"/>
  </r>
  <r>
    <s v="ORD101167"/>
    <d v="2023-10-14T00:00:00"/>
    <s v="C0327"/>
    <s v="P003"/>
    <n v="1"/>
    <n v="436.5"/>
    <n v="0"/>
    <x v="0"/>
    <n v="1"/>
    <n v="436.5"/>
    <x v="2"/>
    <x v="7"/>
    <x v="1"/>
    <x v="1"/>
    <s v="Electronics"/>
    <s v="Accessories"/>
    <n v="210"/>
    <n v="210"/>
    <n v="226.5"/>
  </r>
  <r>
    <s v="ORD101168"/>
    <d v="2024-05-22T00:00:00"/>
    <s v="C0398"/>
    <s v="P003"/>
    <n v="3"/>
    <n v="414"/>
    <n v="0"/>
    <x v="2"/>
    <n v="4"/>
    <n v="1242"/>
    <x v="15"/>
    <x v="11"/>
    <x v="1"/>
    <x v="1"/>
    <s v="Electronics"/>
    <s v="Accessories"/>
    <n v="210"/>
    <n v="630"/>
    <n v="612"/>
  </r>
  <r>
    <s v="ORD101169"/>
    <d v="2024-07-21T00:00:00"/>
    <s v="C0339"/>
    <s v="P019"/>
    <n v="1"/>
    <n v="2538"/>
    <n v="0.03"/>
    <x v="0"/>
    <n v="2"/>
    <n v="2461.86"/>
    <x v="14"/>
    <x v="10"/>
    <x v="0"/>
    <x v="19"/>
    <s v="Electronics"/>
    <s v="POS Equipment"/>
    <n v="1420"/>
    <n v="1420"/>
    <n v="1041.8600000000001"/>
  </r>
  <r>
    <s v="ORD101170"/>
    <d v="2023-06-22T00:00:00"/>
    <s v="C0318"/>
    <s v="P005"/>
    <n v="2"/>
    <n v="6386"/>
    <n v="0.05"/>
    <x v="0"/>
    <n v="6"/>
    <n v="12133.4"/>
    <x v="10"/>
    <x v="4"/>
    <x v="0"/>
    <x v="15"/>
    <s v="Electronics"/>
    <s v="Displays"/>
    <n v="4300"/>
    <n v="8600"/>
    <n v="3533.3999999999996"/>
  </r>
  <r>
    <s v="ORD101171"/>
    <d v="2024-05-23T00:00:00"/>
    <s v="C0017"/>
    <s v="P009"/>
    <n v="2"/>
    <n v="180"/>
    <n v="0"/>
    <x v="0"/>
    <n v="7"/>
    <n v="360"/>
    <x v="15"/>
    <x v="4"/>
    <x v="0"/>
    <x v="12"/>
    <s v="Office"/>
    <s v="Stationery"/>
    <n v="75"/>
    <n v="150"/>
    <n v="210"/>
  </r>
  <r>
    <s v="ORD101172"/>
    <d v="2024-08-06T00:00:00"/>
    <s v="C0386"/>
    <s v="P015"/>
    <n v="2"/>
    <n v="1610"/>
    <n v="0.05"/>
    <x v="0"/>
    <n v="3"/>
    <n v="3059"/>
    <x v="23"/>
    <x v="8"/>
    <x v="1"/>
    <x v="14"/>
    <s v="Electronics"/>
    <s v="Networking"/>
    <n v="1050"/>
    <n v="2100"/>
    <n v="959"/>
  </r>
  <r>
    <s v="ORD101173"/>
    <d v="2023-02-24T00:00:00"/>
    <s v="C0351"/>
    <s v="P019"/>
    <n v="2"/>
    <n v="2162"/>
    <n v="0.03"/>
    <x v="2"/>
    <n v="7"/>
    <n v="4194.28"/>
    <x v="17"/>
    <x v="5"/>
    <x v="1"/>
    <x v="19"/>
    <s v="Electronics"/>
    <s v="POS Equipment"/>
    <n v="1420"/>
    <n v="2840"/>
    <n v="1354.2799999999997"/>
  </r>
  <r>
    <s v="ORD101174"/>
    <d v="2024-09-09T00:00:00"/>
    <s v="C0244"/>
    <s v="P017"/>
    <n v="1"/>
    <n v="3588"/>
    <n v="0"/>
    <x v="0"/>
    <n v="6"/>
    <n v="3588"/>
    <x v="27"/>
    <x v="6"/>
    <x v="1"/>
    <x v="7"/>
    <s v="Office"/>
    <s v="Furniture"/>
    <n v="2650"/>
    <n v="2650"/>
    <n v="938"/>
  </r>
  <r>
    <s v="ORD101175"/>
    <d v="2024-02-25T00:00:00"/>
    <s v="C0049"/>
    <s v="P011"/>
    <n v="2"/>
    <n v="980"/>
    <n v="0"/>
    <x v="2"/>
    <n v="1"/>
    <n v="1960"/>
    <x v="24"/>
    <x v="9"/>
    <x v="2"/>
    <x v="5"/>
    <s v="Office"/>
    <s v="Supplies"/>
    <n v="510"/>
    <n v="1020"/>
    <n v="940"/>
  </r>
  <r>
    <s v="ORD101176"/>
    <d v="2025-11-26T00:00:00"/>
    <s v="C0283"/>
    <s v="P006"/>
    <n v="3"/>
    <n v="1287.5"/>
    <n v="0"/>
    <x v="0"/>
    <n v="1"/>
    <n v="3862.5"/>
    <x v="20"/>
    <x v="7"/>
    <x v="0"/>
    <x v="4"/>
    <s v="Electronics"/>
    <s v="Accessories"/>
    <n v="620"/>
    <n v="1860"/>
    <n v="2002.5"/>
  </r>
  <r>
    <s v="ORD101177"/>
    <d v="2025-11-09T00:00:00"/>
    <s v="C0304"/>
    <s v="P013"/>
    <n v="4"/>
    <n v="1334"/>
    <n v="0.15"/>
    <x v="0"/>
    <n v="5"/>
    <n v="4535.5999999999995"/>
    <x v="20"/>
    <x v="7"/>
    <x v="1"/>
    <x v="2"/>
    <s v="Electronics"/>
    <s v="Accessories"/>
    <n v="790"/>
    <n v="3160"/>
    <n v="1375.5999999999995"/>
  </r>
  <r>
    <s v="ORD101178"/>
    <d v="2024-01-22T00:00:00"/>
    <s v="C0141"/>
    <s v="P003"/>
    <n v="3"/>
    <n v="463.5"/>
    <n v="0.1"/>
    <x v="0"/>
    <n v="6"/>
    <n v="1251.45"/>
    <x v="18"/>
    <x v="7"/>
    <x v="2"/>
    <x v="1"/>
    <s v="Electronics"/>
    <s v="Accessories"/>
    <n v="210"/>
    <n v="630"/>
    <n v="621.45000000000005"/>
  </r>
  <r>
    <s v="ORD101179"/>
    <d v="2025-03-13T00:00:00"/>
    <s v="C0300"/>
    <s v="P001"/>
    <n v="1"/>
    <n v="30780"/>
    <n v="0.05"/>
    <x v="1"/>
    <n v="3"/>
    <n v="29241"/>
    <x v="12"/>
    <x v="11"/>
    <x v="0"/>
    <x v="0"/>
    <s v="Electronics"/>
    <s v="Computers"/>
    <n v="22100"/>
    <n v="22100"/>
    <n v="7141"/>
  </r>
  <r>
    <s v="ORD101180"/>
    <d v="2024-08-28T00:00:00"/>
    <s v="C0021"/>
    <s v="P016"/>
    <n v="1"/>
    <n v="260"/>
    <n v="0.05"/>
    <x v="0"/>
    <n v="7"/>
    <n v="247"/>
    <x v="23"/>
    <x v="6"/>
    <x v="0"/>
    <x v="10"/>
    <s v="Office"/>
    <s v="Stationery"/>
    <n v="145"/>
    <n v="145"/>
    <n v="102"/>
  </r>
  <r>
    <s v="ORD101181"/>
    <d v="2023-04-22T00:00:00"/>
    <s v="C0247"/>
    <s v="P002"/>
    <n v="2"/>
    <n v="17940"/>
    <n v="0.03"/>
    <x v="0"/>
    <n v="6"/>
    <n v="34803.599999999999"/>
    <x v="31"/>
    <x v="10"/>
    <x v="0"/>
    <x v="8"/>
    <s v="Electronics"/>
    <s v="Computers"/>
    <n v="15100"/>
    <n v="30200"/>
    <n v="4603.5999999999985"/>
  </r>
  <r>
    <s v="ORD101182"/>
    <d v="2024-05-05T00:00:00"/>
    <s v="C0396"/>
    <s v="P017"/>
    <n v="1"/>
    <n v="3900"/>
    <n v="0"/>
    <x v="0"/>
    <n v="6"/>
    <n v="3900"/>
    <x v="15"/>
    <x v="3"/>
    <x v="1"/>
    <x v="7"/>
    <s v="Office"/>
    <s v="Furniture"/>
    <n v="2650"/>
    <n v="2650"/>
    <n v="1250"/>
  </r>
  <r>
    <s v="ORD101183"/>
    <d v="2025-10-10T00:00:00"/>
    <s v="C0253"/>
    <s v="P011"/>
    <n v="1"/>
    <n v="1009.4"/>
    <n v="0.1"/>
    <x v="1"/>
    <n v="1"/>
    <n v="908.46"/>
    <x v="19"/>
    <x v="5"/>
    <x v="0"/>
    <x v="5"/>
    <s v="Office"/>
    <s v="Supplies"/>
    <n v="510"/>
    <n v="510"/>
    <n v="398.46000000000004"/>
  </r>
  <r>
    <s v="ORD101184"/>
    <d v="2025-03-01T00:00:00"/>
    <s v="C0072"/>
    <s v="P002"/>
    <n v="1"/>
    <n v="21060"/>
    <n v="0.05"/>
    <x v="0"/>
    <n v="3"/>
    <n v="20007"/>
    <x v="12"/>
    <x v="6"/>
    <x v="0"/>
    <x v="8"/>
    <s v="Electronics"/>
    <s v="Computers"/>
    <n v="15100"/>
    <n v="15100"/>
    <n v="4907"/>
  </r>
  <r>
    <s v="ORD101185"/>
    <d v="2023-08-19T00:00:00"/>
    <s v="C0221"/>
    <s v="P015"/>
    <n v="1"/>
    <n v="1890"/>
    <n v="0.15"/>
    <x v="0"/>
    <n v="5"/>
    <n v="1606.5"/>
    <x v="16"/>
    <x v="5"/>
    <x v="2"/>
    <x v="14"/>
    <s v="Electronics"/>
    <s v="Networking"/>
    <n v="1050"/>
    <n v="1050"/>
    <n v="556.5"/>
  </r>
  <r>
    <s v="ORD101186"/>
    <d v="2024-05-08T00:00:00"/>
    <s v="C0243"/>
    <s v="P002"/>
    <n v="1"/>
    <n v="20085"/>
    <n v="0.05"/>
    <x v="0"/>
    <n v="1"/>
    <n v="19080.75"/>
    <x v="15"/>
    <x v="3"/>
    <x v="0"/>
    <x v="8"/>
    <s v="Electronics"/>
    <s v="Computers"/>
    <n v="15100"/>
    <n v="15100"/>
    <n v="3980.75"/>
  </r>
  <r>
    <s v="ORD101187"/>
    <d v="2025-10-20T00:00:00"/>
    <s v="C0341"/>
    <s v="P002"/>
    <n v="1"/>
    <n v="20085"/>
    <n v="0.05"/>
    <x v="0"/>
    <n v="2"/>
    <n v="19080.75"/>
    <x v="19"/>
    <x v="5"/>
    <x v="1"/>
    <x v="8"/>
    <s v="Electronics"/>
    <s v="Computers"/>
    <n v="15100"/>
    <n v="15100"/>
    <n v="3980.75"/>
  </r>
  <r>
    <s v="ORD101188"/>
    <d v="2023-05-26T00:00:00"/>
    <s v="C0083"/>
    <s v="P003"/>
    <n v="1"/>
    <n v="436.5"/>
    <n v="0.1"/>
    <x v="0"/>
    <n v="5"/>
    <n v="392.85"/>
    <x v="5"/>
    <x v="5"/>
    <x v="2"/>
    <x v="1"/>
    <s v="Electronics"/>
    <s v="Accessories"/>
    <n v="210"/>
    <n v="210"/>
    <n v="182.85000000000002"/>
  </r>
  <r>
    <s v="ORD101189"/>
    <d v="2025-12-17T00:00:00"/>
    <s v="C0135"/>
    <s v="P007"/>
    <n v="2"/>
    <n v="4656"/>
    <n v="0.05"/>
    <x v="0"/>
    <n v="1"/>
    <n v="8846.4"/>
    <x v="11"/>
    <x v="4"/>
    <x v="0"/>
    <x v="16"/>
    <s v="Office"/>
    <s v="Furniture"/>
    <n v="3150"/>
    <n v="6300"/>
    <n v="2546.3999999999996"/>
  </r>
  <r>
    <s v="ORD101190"/>
    <d v="2023-01-25T00:00:00"/>
    <s v="C0076"/>
    <s v="P004"/>
    <n v="1"/>
    <n v="1905.5"/>
    <n v="0"/>
    <x v="0"/>
    <n v="7"/>
    <n v="1905.5"/>
    <x v="35"/>
    <x v="11"/>
    <x v="0"/>
    <x v="3"/>
    <s v="Electronics"/>
    <s v="Accessories"/>
    <n v="990"/>
    <n v="990"/>
    <n v="915.5"/>
  </r>
  <r>
    <s v="ORD101191"/>
    <d v="2025-01-09T00:00:00"/>
    <s v="C0269"/>
    <s v="P001"/>
    <n v="2"/>
    <n v="30780"/>
    <n v="0.05"/>
    <x v="0"/>
    <n v="7"/>
    <n v="58482"/>
    <x v="7"/>
    <x v="1"/>
    <x v="1"/>
    <x v="0"/>
    <s v="Electronics"/>
    <s v="Computers"/>
    <n v="22100"/>
    <n v="44200"/>
    <n v="14282"/>
  </r>
  <r>
    <s v="ORD101192"/>
    <d v="2024-10-10T00:00:00"/>
    <s v="C0125"/>
    <s v="P003"/>
    <n v="4"/>
    <n v="436.5"/>
    <n v="0"/>
    <x v="0"/>
    <n v="4"/>
    <n v="1746"/>
    <x v="13"/>
    <x v="11"/>
    <x v="2"/>
    <x v="1"/>
    <s v="Electronics"/>
    <s v="Accessories"/>
    <n v="210"/>
    <n v="840"/>
    <n v="906"/>
  </r>
  <r>
    <s v="ORD101193"/>
    <d v="2023-09-28T00:00:00"/>
    <s v="C0089"/>
    <s v="P003"/>
    <n v="1"/>
    <n v="486"/>
    <n v="0.15"/>
    <x v="0"/>
    <n v="6"/>
    <n v="413.09999999999997"/>
    <x v="4"/>
    <x v="9"/>
    <x v="0"/>
    <x v="1"/>
    <s v="Electronics"/>
    <s v="Accessories"/>
    <n v="210"/>
    <n v="210"/>
    <n v="203.09999999999997"/>
  </r>
  <r>
    <s v="ORD101194"/>
    <d v="2025-03-03T00:00:00"/>
    <s v="C0262"/>
    <s v="P003"/>
    <n v="1"/>
    <n v="414"/>
    <n v="0.05"/>
    <x v="2"/>
    <n v="1"/>
    <n v="393.29999999999995"/>
    <x v="12"/>
    <x v="9"/>
    <x v="1"/>
    <x v="1"/>
    <s v="Electronics"/>
    <s v="Accessories"/>
    <n v="210"/>
    <n v="210"/>
    <n v="183.29999999999995"/>
  </r>
  <r>
    <s v="ORD101195"/>
    <d v="2025-05-11T00:00:00"/>
    <s v="C0127"/>
    <s v="P010"/>
    <n v="2"/>
    <n v="7622"/>
    <n v="0.1"/>
    <x v="0"/>
    <n v="2"/>
    <n v="13719.6"/>
    <x v="34"/>
    <x v="4"/>
    <x v="0"/>
    <x v="13"/>
    <s v="Electronics"/>
    <s v="Printers"/>
    <n v="5600"/>
    <n v="11200"/>
    <n v="2519.6000000000004"/>
  </r>
  <r>
    <s v="ORD101196"/>
    <d v="2025-01-18T00:00:00"/>
    <s v="C0209"/>
    <s v="P016"/>
    <n v="1"/>
    <n v="267.8"/>
    <n v="0"/>
    <x v="0"/>
    <n v="4"/>
    <n v="267.8"/>
    <x v="7"/>
    <x v="2"/>
    <x v="0"/>
    <x v="10"/>
    <s v="Office"/>
    <s v="Stationery"/>
    <n v="145"/>
    <n v="145"/>
    <n v="122.80000000000001"/>
  </r>
  <r>
    <s v="ORD101197"/>
    <d v="2023-12-20T00:00:00"/>
    <s v="C0344"/>
    <s v="P001"/>
    <n v="3"/>
    <n v="28500"/>
    <n v="0.03"/>
    <x v="0"/>
    <n v="7"/>
    <n v="82935"/>
    <x v="25"/>
    <x v="6"/>
    <x v="1"/>
    <x v="0"/>
    <s v="Electronics"/>
    <s v="Computers"/>
    <n v="22100"/>
    <n v="66300"/>
    <n v="16635"/>
  </r>
  <r>
    <s v="ORD101198"/>
    <d v="2025-08-22T00:00:00"/>
    <s v="C0066"/>
    <s v="P004"/>
    <n v="2"/>
    <n v="1998"/>
    <n v="0.15"/>
    <x v="0"/>
    <n v="7"/>
    <n v="3396.6"/>
    <x v="28"/>
    <x v="10"/>
    <x v="0"/>
    <x v="3"/>
    <s v="Electronics"/>
    <s v="Accessories"/>
    <n v="990"/>
    <n v="1980"/>
    <n v="1416.6"/>
  </r>
  <r>
    <s v="ORD101199"/>
    <d v="2023-05-30T00:00:00"/>
    <s v="C0124"/>
    <s v="P011"/>
    <n v="2"/>
    <n v="980"/>
    <n v="0.05"/>
    <x v="0"/>
    <n v="5"/>
    <n v="1862"/>
    <x v="5"/>
    <x v="0"/>
    <x v="1"/>
    <x v="5"/>
    <s v="Office"/>
    <s v="Supplies"/>
    <n v="510"/>
    <n v="1020"/>
    <n v="842"/>
  </r>
  <r>
    <s v="ORD101200"/>
    <d v="2023-02-04T00:00:00"/>
    <s v="C0034"/>
    <s v="P001"/>
    <n v="2"/>
    <n v="27645"/>
    <n v="0.1"/>
    <x v="0"/>
    <n v="3"/>
    <n v="49761"/>
    <x v="17"/>
    <x v="3"/>
    <x v="0"/>
    <x v="0"/>
    <s v="Electronics"/>
    <s v="Computers"/>
    <n v="22100"/>
    <n v="44200"/>
    <n v="5561"/>
  </r>
  <r>
    <s v="ORD101201"/>
    <d v="2023-05-19T00:00:00"/>
    <s v="C0238"/>
    <s v="P007"/>
    <n v="2"/>
    <n v="4800"/>
    <n v="0.03"/>
    <x v="0"/>
    <n v="3"/>
    <n v="9312"/>
    <x v="5"/>
    <x v="10"/>
    <x v="0"/>
    <x v="16"/>
    <s v="Office"/>
    <s v="Furniture"/>
    <n v="3150"/>
    <n v="6300"/>
    <n v="3012"/>
  </r>
  <r>
    <s v="ORD101202"/>
    <d v="2023-01-29T00:00:00"/>
    <s v="C0241"/>
    <s v="P017"/>
    <n v="2"/>
    <n v="4017"/>
    <n v="0.1"/>
    <x v="0"/>
    <n v="5"/>
    <n v="7230.6"/>
    <x v="35"/>
    <x v="7"/>
    <x v="2"/>
    <x v="7"/>
    <s v="Office"/>
    <s v="Furniture"/>
    <n v="2650"/>
    <n v="5300"/>
    <n v="1930.6000000000004"/>
  </r>
  <r>
    <s v="ORD101203"/>
    <d v="2024-06-20T00:00:00"/>
    <s v="C0350"/>
    <s v="P013"/>
    <n v="2"/>
    <n v="1566"/>
    <n v="0"/>
    <x v="0"/>
    <n v="6"/>
    <n v="3132"/>
    <x v="21"/>
    <x v="10"/>
    <x v="1"/>
    <x v="2"/>
    <s v="Electronics"/>
    <s v="Accessories"/>
    <n v="790"/>
    <n v="1580"/>
    <n v="1552"/>
  </r>
  <r>
    <s v="ORD101204"/>
    <d v="2024-03-17T00:00:00"/>
    <s v="C0176"/>
    <s v="P009"/>
    <n v="2"/>
    <n v="194.4"/>
    <n v="0.05"/>
    <x v="0"/>
    <n v="3"/>
    <n v="369.36"/>
    <x v="22"/>
    <x v="7"/>
    <x v="2"/>
    <x v="12"/>
    <s v="Office"/>
    <s v="Stationery"/>
    <n v="75"/>
    <n v="150"/>
    <n v="219.36"/>
  </r>
  <r>
    <s v="ORD101205"/>
    <d v="2023-03-23T00:00:00"/>
    <s v="C0148"/>
    <s v="P018"/>
    <n v="2"/>
    <n v="12416"/>
    <n v="0.03"/>
    <x v="1"/>
    <n v="2"/>
    <n v="24087.040000000001"/>
    <x v="1"/>
    <x v="4"/>
    <x v="1"/>
    <x v="18"/>
    <s v="Electronics"/>
    <s v="Displays"/>
    <n v="9700"/>
    <n v="19400"/>
    <n v="4687.0400000000009"/>
  </r>
  <r>
    <s v="ORD101206"/>
    <d v="2023-05-04T00:00:00"/>
    <s v="C0179"/>
    <s v="P010"/>
    <n v="20"/>
    <n v="7178"/>
    <n v="0.1"/>
    <x v="0"/>
    <n v="4"/>
    <n v="129204"/>
    <x v="5"/>
    <x v="9"/>
    <x v="0"/>
    <x v="13"/>
    <s v="Electronics"/>
    <s v="Printers"/>
    <n v="5600"/>
    <n v="112000"/>
    <n v="17204"/>
  </r>
  <r>
    <s v="ORD101207"/>
    <d v="2025-03-26T00:00:00"/>
    <s v="C0307"/>
    <s v="P005"/>
    <n v="2"/>
    <n v="6014"/>
    <n v="0.1"/>
    <x v="1"/>
    <n v="2"/>
    <n v="10825.2"/>
    <x v="12"/>
    <x v="10"/>
    <x v="0"/>
    <x v="15"/>
    <s v="Electronics"/>
    <s v="Displays"/>
    <n v="4300"/>
    <n v="8600"/>
    <n v="2225.2000000000007"/>
  </r>
  <r>
    <s v="ORD101208"/>
    <d v="2025-11-03T00:00:00"/>
    <s v="C0353"/>
    <s v="P016"/>
    <n v="1"/>
    <n v="260"/>
    <n v="0.1"/>
    <x v="0"/>
    <n v="2"/>
    <n v="234"/>
    <x v="20"/>
    <x v="4"/>
    <x v="0"/>
    <x v="10"/>
    <s v="Office"/>
    <s v="Stationery"/>
    <n v="145"/>
    <n v="145"/>
    <n v="89"/>
  </r>
  <r>
    <s v="ORD101209"/>
    <d v="2024-08-09T00:00:00"/>
    <s v="C0298"/>
    <s v="P015"/>
    <n v="2"/>
    <n v="1610"/>
    <n v="0.1"/>
    <x v="0"/>
    <n v="6"/>
    <n v="2898"/>
    <x v="23"/>
    <x v="6"/>
    <x v="1"/>
    <x v="14"/>
    <s v="Electronics"/>
    <s v="Networking"/>
    <n v="1050"/>
    <n v="2100"/>
    <n v="798"/>
  </r>
  <r>
    <s v="ORD101210"/>
    <d v="2025-10-23T00:00:00"/>
    <s v="C0307"/>
    <s v="P004"/>
    <n v="3"/>
    <n v="1850"/>
    <n v="0"/>
    <x v="0"/>
    <n v="4"/>
    <n v="5550"/>
    <x v="19"/>
    <x v="10"/>
    <x v="0"/>
    <x v="3"/>
    <s v="Electronics"/>
    <s v="Accessories"/>
    <n v="990"/>
    <n v="2970"/>
    <n v="2580"/>
  </r>
  <r>
    <s v="ORD101211"/>
    <d v="2025-04-30T00:00:00"/>
    <s v="C0201"/>
    <s v="P007"/>
    <n v="2"/>
    <n v="4800"/>
    <n v="0.15"/>
    <x v="0"/>
    <n v="3"/>
    <n v="8160"/>
    <x v="30"/>
    <x v="4"/>
    <x v="2"/>
    <x v="16"/>
    <s v="Office"/>
    <s v="Furniture"/>
    <n v="3150"/>
    <n v="6300"/>
    <n v="1860"/>
  </r>
  <r>
    <s v="ORD101212"/>
    <d v="2025-05-17T00:00:00"/>
    <s v="C0311"/>
    <s v="P003"/>
    <n v="1"/>
    <n v="414"/>
    <n v="0.2"/>
    <x v="0"/>
    <n v="4"/>
    <n v="331.20000000000005"/>
    <x v="34"/>
    <x v="8"/>
    <x v="1"/>
    <x v="1"/>
    <s v="Electronics"/>
    <s v="Accessories"/>
    <n v="210"/>
    <n v="210"/>
    <n v="121.20000000000005"/>
  </r>
  <r>
    <s v="ORD101213"/>
    <d v="2025-04-03T00:00:00"/>
    <s v="C0097"/>
    <s v="P001"/>
    <n v="4"/>
    <n v="28500"/>
    <n v="0.15"/>
    <x v="0"/>
    <n v="5"/>
    <n v="96900"/>
    <x v="30"/>
    <x v="11"/>
    <x v="1"/>
    <x v="0"/>
    <s v="Electronics"/>
    <s v="Computers"/>
    <n v="22100"/>
    <n v="88400"/>
    <n v="8500"/>
  </r>
  <r>
    <s v="ORD101214"/>
    <d v="2023-06-18T00:00:00"/>
    <s v="C0142"/>
    <s v="P011"/>
    <n v="2"/>
    <n v="1009.4"/>
    <n v="0"/>
    <x v="0"/>
    <n v="4"/>
    <n v="2018.8"/>
    <x v="10"/>
    <x v="1"/>
    <x v="1"/>
    <x v="5"/>
    <s v="Office"/>
    <s v="Supplies"/>
    <n v="510"/>
    <n v="1020"/>
    <n v="998.8"/>
  </r>
  <r>
    <s v="ORD101215"/>
    <d v="2023-11-09T00:00:00"/>
    <s v="C0251"/>
    <s v="P011"/>
    <n v="2"/>
    <n v="1009.4"/>
    <n v="0.05"/>
    <x v="0"/>
    <n v="2"/>
    <n v="1917.86"/>
    <x v="0"/>
    <x v="1"/>
    <x v="0"/>
    <x v="5"/>
    <s v="Office"/>
    <s v="Supplies"/>
    <n v="510"/>
    <n v="1020"/>
    <n v="897.8599999999999"/>
  </r>
  <r>
    <s v="ORD101216"/>
    <d v="2024-07-22T00:00:00"/>
    <s v="C0186"/>
    <s v="P003"/>
    <n v="3"/>
    <n v="414"/>
    <n v="0"/>
    <x v="0"/>
    <n v="1"/>
    <n v="1242"/>
    <x v="14"/>
    <x v="0"/>
    <x v="0"/>
    <x v="1"/>
    <s v="Electronics"/>
    <s v="Accessories"/>
    <n v="210"/>
    <n v="630"/>
    <n v="612"/>
  </r>
  <r>
    <s v="ORD101217"/>
    <d v="2023-06-21T00:00:00"/>
    <s v="C0138"/>
    <s v="P010"/>
    <n v="1"/>
    <n v="6808"/>
    <n v="0.15"/>
    <x v="0"/>
    <n v="2"/>
    <n v="5786.8"/>
    <x v="10"/>
    <x v="0"/>
    <x v="1"/>
    <x v="13"/>
    <s v="Electronics"/>
    <s v="Printers"/>
    <n v="5600"/>
    <n v="5600"/>
    <n v="186.80000000000018"/>
  </r>
  <r>
    <s v="ORD101218"/>
    <d v="2024-09-26T00:00:00"/>
    <s v="C0339"/>
    <s v="P001"/>
    <n v="2"/>
    <n v="26220"/>
    <n v="0"/>
    <x v="2"/>
    <n v="6"/>
    <n v="52440"/>
    <x v="27"/>
    <x v="10"/>
    <x v="0"/>
    <x v="0"/>
    <s v="Electronics"/>
    <s v="Computers"/>
    <n v="22100"/>
    <n v="44200"/>
    <n v="8240"/>
  </r>
  <r>
    <s v="ORD101219"/>
    <d v="2023-06-11T00:00:00"/>
    <s v="C0221"/>
    <s v="P005"/>
    <n v="1"/>
    <n v="6014"/>
    <n v="0.05"/>
    <x v="0"/>
    <n v="3"/>
    <n v="5713.3"/>
    <x v="10"/>
    <x v="5"/>
    <x v="2"/>
    <x v="15"/>
    <s v="Electronics"/>
    <s v="Displays"/>
    <n v="4300"/>
    <n v="4300"/>
    <n v="1413.3000000000002"/>
  </r>
  <r>
    <s v="ORD101220"/>
    <d v="2025-11-13T00:00:00"/>
    <s v="C0182"/>
    <s v="P017"/>
    <n v="4"/>
    <n v="3783"/>
    <n v="0"/>
    <x v="0"/>
    <n v="7"/>
    <n v="15132"/>
    <x v="20"/>
    <x v="0"/>
    <x v="0"/>
    <x v="7"/>
    <s v="Office"/>
    <s v="Furniture"/>
    <n v="2650"/>
    <n v="10600"/>
    <n v="4532"/>
  </r>
  <r>
    <s v="ORD101221"/>
    <d v="2024-02-21T00:00:00"/>
    <s v="C0197"/>
    <s v="P004"/>
    <n v="1"/>
    <n v="1998"/>
    <n v="0"/>
    <x v="0"/>
    <n v="5"/>
    <n v="1998"/>
    <x v="24"/>
    <x v="3"/>
    <x v="0"/>
    <x v="3"/>
    <s v="Electronics"/>
    <s v="Accessories"/>
    <n v="990"/>
    <n v="990"/>
    <n v="1008"/>
  </r>
  <r>
    <s v="ORD101222"/>
    <d v="2023-11-15T00:00:00"/>
    <s v="C0139"/>
    <s v="P014"/>
    <n v="3"/>
    <n v="1932"/>
    <n v="0"/>
    <x v="0"/>
    <n v="2"/>
    <n v="5796"/>
    <x v="0"/>
    <x v="8"/>
    <x v="0"/>
    <x v="17"/>
    <s v="Electronics"/>
    <s v="Accessories"/>
    <n v="1180"/>
    <n v="3540"/>
    <n v="2256"/>
  </r>
  <r>
    <s v="ORD101223"/>
    <d v="2024-10-31T00:00:00"/>
    <s v="C0313"/>
    <s v="P004"/>
    <n v="1"/>
    <n v="1794.5"/>
    <n v="0.15"/>
    <x v="0"/>
    <n v="1"/>
    <n v="1525.325"/>
    <x v="13"/>
    <x v="4"/>
    <x v="0"/>
    <x v="3"/>
    <s v="Electronics"/>
    <s v="Accessories"/>
    <n v="990"/>
    <n v="990"/>
    <n v="535.32500000000005"/>
  </r>
  <r>
    <s v="ORD101224"/>
    <d v="2025-03-11T00:00:00"/>
    <s v="C0158"/>
    <s v="P004"/>
    <n v="2"/>
    <n v="1998"/>
    <n v="0.15"/>
    <x v="0"/>
    <n v="2"/>
    <n v="3396.6"/>
    <x v="12"/>
    <x v="5"/>
    <x v="2"/>
    <x v="3"/>
    <s v="Electronics"/>
    <s v="Accessories"/>
    <n v="990"/>
    <n v="1980"/>
    <n v="1416.6"/>
  </r>
  <r>
    <s v="ORD101225"/>
    <d v="2023-05-16T00:00:00"/>
    <s v="C0042"/>
    <s v="P002"/>
    <n v="1"/>
    <n v="20085"/>
    <n v="0.05"/>
    <x v="0"/>
    <n v="4"/>
    <n v="19080.75"/>
    <x v="5"/>
    <x v="7"/>
    <x v="1"/>
    <x v="8"/>
    <s v="Electronics"/>
    <s v="Computers"/>
    <n v="15100"/>
    <n v="15100"/>
    <n v="3980.75"/>
  </r>
  <r>
    <s v="ORD101226"/>
    <d v="2024-09-27T00:00:00"/>
    <s v="C0385"/>
    <s v="P016"/>
    <n v="1"/>
    <n v="280.8"/>
    <n v="0.1"/>
    <x v="0"/>
    <n v="6"/>
    <n v="252.72000000000003"/>
    <x v="27"/>
    <x v="6"/>
    <x v="0"/>
    <x v="10"/>
    <s v="Office"/>
    <s v="Stationery"/>
    <n v="145"/>
    <n v="145"/>
    <n v="107.72000000000003"/>
  </r>
  <r>
    <s v="ORD101227"/>
    <d v="2025-06-14T00:00:00"/>
    <s v="C0269"/>
    <s v="P009"/>
    <n v="1"/>
    <n v="165.6"/>
    <n v="0.05"/>
    <x v="0"/>
    <n v="7"/>
    <n v="157.32"/>
    <x v="3"/>
    <x v="1"/>
    <x v="1"/>
    <x v="12"/>
    <s v="Office"/>
    <s v="Stationery"/>
    <n v="75"/>
    <n v="75"/>
    <n v="82.32"/>
  </r>
  <r>
    <s v="ORD101228"/>
    <d v="2024-05-03T00:00:00"/>
    <s v="C0106"/>
    <s v="P009"/>
    <n v="1"/>
    <n v="165.6"/>
    <n v="0.05"/>
    <x v="0"/>
    <n v="4"/>
    <n v="157.32"/>
    <x v="15"/>
    <x v="9"/>
    <x v="1"/>
    <x v="12"/>
    <s v="Office"/>
    <s v="Stationery"/>
    <n v="75"/>
    <n v="75"/>
    <n v="82.32"/>
  </r>
  <r>
    <s v="ORD101229"/>
    <d v="2023-04-29T00:00:00"/>
    <s v="C0207"/>
    <s v="P003"/>
    <n v="1"/>
    <n v="450"/>
    <n v="0.03"/>
    <x v="0"/>
    <n v="6"/>
    <n v="436.5"/>
    <x v="31"/>
    <x v="5"/>
    <x v="0"/>
    <x v="1"/>
    <s v="Electronics"/>
    <s v="Accessories"/>
    <n v="210"/>
    <n v="210"/>
    <n v="226.5"/>
  </r>
  <r>
    <s v="ORD101230"/>
    <d v="2024-05-15T00:00:00"/>
    <s v="C0119"/>
    <s v="P005"/>
    <n v="1"/>
    <n v="6386"/>
    <n v="0.2"/>
    <x v="0"/>
    <n v="5"/>
    <n v="5108.8"/>
    <x v="15"/>
    <x v="6"/>
    <x v="0"/>
    <x v="15"/>
    <s v="Electronics"/>
    <s v="Displays"/>
    <n v="4300"/>
    <n v="4300"/>
    <n v="808.80000000000018"/>
  </r>
  <r>
    <s v="ORD101231"/>
    <d v="2023-06-26T00:00:00"/>
    <s v="C0358"/>
    <s v="P004"/>
    <n v="1"/>
    <n v="1702"/>
    <n v="0.03"/>
    <x v="0"/>
    <n v="4"/>
    <n v="1650.94"/>
    <x v="10"/>
    <x v="6"/>
    <x v="2"/>
    <x v="3"/>
    <s v="Electronics"/>
    <s v="Accessories"/>
    <n v="990"/>
    <n v="990"/>
    <n v="660.94"/>
  </r>
  <r>
    <s v="ORD101232"/>
    <d v="2025-06-08T00:00:00"/>
    <s v="C0224"/>
    <s v="P001"/>
    <n v="3"/>
    <n v="29355"/>
    <n v="0"/>
    <x v="0"/>
    <n v="2"/>
    <n v="88065"/>
    <x v="3"/>
    <x v="10"/>
    <x v="0"/>
    <x v="0"/>
    <s v="Electronics"/>
    <s v="Computers"/>
    <n v="22100"/>
    <n v="66300"/>
    <n v="21765"/>
  </r>
  <r>
    <s v="ORD101233"/>
    <d v="2023-08-26T00:00:00"/>
    <s v="C0134"/>
    <s v="P005"/>
    <n v="2"/>
    <n v="6014"/>
    <n v="0"/>
    <x v="0"/>
    <n v="5"/>
    <n v="12028"/>
    <x v="16"/>
    <x v="3"/>
    <x v="1"/>
    <x v="15"/>
    <s v="Electronics"/>
    <s v="Displays"/>
    <n v="4300"/>
    <n v="8600"/>
    <n v="3428"/>
  </r>
  <r>
    <s v="ORD101234"/>
    <d v="2025-07-17T00:00:00"/>
    <s v="C0101"/>
    <s v="P011"/>
    <n v="4"/>
    <n v="1009.4"/>
    <n v="0.03"/>
    <x v="0"/>
    <n v="1"/>
    <n v="3916.4719999999998"/>
    <x v="9"/>
    <x v="6"/>
    <x v="0"/>
    <x v="5"/>
    <s v="Office"/>
    <s v="Supplies"/>
    <n v="510"/>
    <n v="2040"/>
    <n v="1876.4719999999998"/>
  </r>
  <r>
    <s v="ORD101235"/>
    <d v="2023-04-23T00:00:00"/>
    <s v="C0082"/>
    <s v="P013"/>
    <n v="1"/>
    <n v="1566"/>
    <n v="0"/>
    <x v="0"/>
    <n v="3"/>
    <n v="1566"/>
    <x v="31"/>
    <x v="6"/>
    <x v="0"/>
    <x v="2"/>
    <s v="Electronics"/>
    <s v="Accessories"/>
    <n v="790"/>
    <n v="790"/>
    <n v="776"/>
  </r>
  <r>
    <s v="ORD101236"/>
    <d v="2024-09-25T00:00:00"/>
    <s v="C0151"/>
    <s v="P009"/>
    <n v="1"/>
    <n v="185.4"/>
    <n v="0"/>
    <x v="1"/>
    <n v="2"/>
    <n v="185.4"/>
    <x v="27"/>
    <x v="5"/>
    <x v="1"/>
    <x v="12"/>
    <s v="Office"/>
    <s v="Stationery"/>
    <n v="75"/>
    <n v="75"/>
    <n v="110.4"/>
  </r>
  <r>
    <s v="ORD101237"/>
    <d v="2023-12-26T00:00:00"/>
    <s v="C0086"/>
    <s v="P008"/>
    <n v="2"/>
    <n v="8924"/>
    <n v="0.15"/>
    <x v="0"/>
    <n v="5"/>
    <n v="15170.8"/>
    <x v="25"/>
    <x v="3"/>
    <x v="1"/>
    <x v="6"/>
    <s v="Office"/>
    <s v="Furniture"/>
    <n v="6500"/>
    <n v="13000"/>
    <n v="2170.7999999999993"/>
  </r>
  <r>
    <s v="ORD101238"/>
    <d v="2023-09-02T00:00:00"/>
    <s v="C0380"/>
    <s v="P012"/>
    <n v="1"/>
    <n v="3888"/>
    <n v="0.05"/>
    <x v="0"/>
    <n v="2"/>
    <n v="3693.6"/>
    <x v="4"/>
    <x v="5"/>
    <x v="1"/>
    <x v="9"/>
    <s v="Electronics"/>
    <s v="Storage"/>
    <n v="2450"/>
    <n v="2450"/>
    <n v="1243.5999999999999"/>
  </r>
  <r>
    <s v="ORD101239"/>
    <d v="2023-01-26T00:00:00"/>
    <s v="C0101"/>
    <s v="P004"/>
    <n v="2"/>
    <n v="1702"/>
    <n v="0"/>
    <x v="0"/>
    <n v="7"/>
    <n v="3404"/>
    <x v="35"/>
    <x v="6"/>
    <x v="0"/>
    <x v="3"/>
    <s v="Electronics"/>
    <s v="Accessories"/>
    <n v="990"/>
    <n v="1980"/>
    <n v="1424"/>
  </r>
  <r>
    <s v="ORD101240"/>
    <d v="2023-10-09T00:00:00"/>
    <s v="C0274"/>
    <s v="P015"/>
    <n v="1"/>
    <n v="1802.5"/>
    <n v="0.05"/>
    <x v="0"/>
    <n v="2"/>
    <n v="1712.375"/>
    <x v="2"/>
    <x v="3"/>
    <x v="1"/>
    <x v="14"/>
    <s v="Electronics"/>
    <s v="Networking"/>
    <n v="1050"/>
    <n v="1050"/>
    <n v="662.375"/>
  </r>
  <r>
    <s v="ORD101241"/>
    <d v="2023-01-24T00:00:00"/>
    <s v="C0096"/>
    <s v="P003"/>
    <n v="1"/>
    <n v="414"/>
    <n v="0.03"/>
    <x v="0"/>
    <n v="3"/>
    <n v="401.58"/>
    <x v="35"/>
    <x v="1"/>
    <x v="0"/>
    <x v="1"/>
    <s v="Electronics"/>
    <s v="Accessories"/>
    <n v="210"/>
    <n v="210"/>
    <n v="191.57999999999998"/>
  </r>
  <r>
    <s v="ORD101242"/>
    <d v="2023-12-02T00:00:00"/>
    <s v="C0011"/>
    <s v="P009"/>
    <n v="2"/>
    <n v="165.6"/>
    <n v="0.03"/>
    <x v="0"/>
    <n v="4"/>
    <n v="321.26399999999995"/>
    <x v="25"/>
    <x v="10"/>
    <x v="1"/>
    <x v="12"/>
    <s v="Office"/>
    <s v="Stationery"/>
    <n v="75"/>
    <n v="150"/>
    <n v="171.26399999999995"/>
  </r>
  <r>
    <s v="ORD101243"/>
    <d v="2025-10-13T00:00:00"/>
    <s v="C0068"/>
    <s v="P003"/>
    <n v="1"/>
    <n v="486"/>
    <n v="0.1"/>
    <x v="0"/>
    <n v="3"/>
    <n v="437.40000000000003"/>
    <x v="19"/>
    <x v="1"/>
    <x v="0"/>
    <x v="1"/>
    <s v="Electronics"/>
    <s v="Accessories"/>
    <n v="210"/>
    <n v="210"/>
    <n v="227.40000000000003"/>
  </r>
  <r>
    <s v="ORD101244"/>
    <d v="2024-12-11T00:00:00"/>
    <s v="C0233"/>
    <s v="P009"/>
    <n v="1"/>
    <n v="165.6"/>
    <n v="0.1"/>
    <x v="0"/>
    <n v="5"/>
    <n v="149.04"/>
    <x v="26"/>
    <x v="0"/>
    <x v="0"/>
    <x v="12"/>
    <s v="Office"/>
    <s v="Stationery"/>
    <n v="75"/>
    <n v="75"/>
    <n v="74.039999999999992"/>
  </r>
  <r>
    <s v="ORD101245"/>
    <d v="2025-12-07T00:00:00"/>
    <s v="C0035"/>
    <s v="P014"/>
    <n v="20"/>
    <n v="2037"/>
    <n v="0"/>
    <x v="0"/>
    <n v="7"/>
    <n v="40740"/>
    <x v="11"/>
    <x v="10"/>
    <x v="0"/>
    <x v="17"/>
    <s v="Electronics"/>
    <s v="Accessories"/>
    <n v="1180"/>
    <n v="23600"/>
    <n v="17140"/>
  </r>
  <r>
    <s v="ORD101246"/>
    <d v="2025-11-25T00:00:00"/>
    <s v="C0387"/>
    <s v="P009"/>
    <n v="1"/>
    <n v="194.4"/>
    <n v="0.1"/>
    <x v="1"/>
    <n v="4"/>
    <n v="174.96"/>
    <x v="20"/>
    <x v="10"/>
    <x v="0"/>
    <x v="12"/>
    <s v="Office"/>
    <s v="Stationery"/>
    <n v="75"/>
    <n v="75"/>
    <n v="99.960000000000008"/>
  </r>
  <r>
    <s v="ORD101247"/>
    <d v="2024-06-14T00:00:00"/>
    <s v="C0267"/>
    <s v="P019"/>
    <n v="1"/>
    <n v="2538"/>
    <n v="0.05"/>
    <x v="0"/>
    <n v="4"/>
    <n v="2411.1"/>
    <x v="21"/>
    <x v="0"/>
    <x v="1"/>
    <x v="19"/>
    <s v="Electronics"/>
    <s v="POS Equipment"/>
    <n v="1420"/>
    <n v="1420"/>
    <n v="991.09999999999991"/>
  </r>
  <r>
    <s v="ORD101248"/>
    <d v="2023-12-08T00:00:00"/>
    <s v="C0269"/>
    <s v="P014"/>
    <n v="5"/>
    <n v="2037"/>
    <n v="0.05"/>
    <x v="0"/>
    <n v="7"/>
    <n v="9675.75"/>
    <x v="25"/>
    <x v="1"/>
    <x v="1"/>
    <x v="17"/>
    <s v="Electronics"/>
    <s v="Accessories"/>
    <n v="1180"/>
    <n v="5900"/>
    <n v="3775.75"/>
  </r>
  <r>
    <s v="ORD101249"/>
    <d v="2025-01-31T00:00:00"/>
    <s v="C0038"/>
    <s v="P001"/>
    <n v="2"/>
    <n v="28500"/>
    <n v="0.15"/>
    <x v="0"/>
    <n v="4"/>
    <n v="48450"/>
    <x v="7"/>
    <x v="10"/>
    <x v="0"/>
    <x v="0"/>
    <s v="Electronics"/>
    <s v="Computers"/>
    <n v="22100"/>
    <n v="44200"/>
    <n v="4250"/>
  </r>
  <r>
    <s v="ORD101250"/>
    <d v="2023-09-17T00:00:00"/>
    <s v="C0154"/>
    <s v="P007"/>
    <n v="1"/>
    <n v="4800"/>
    <n v="0.05"/>
    <x v="0"/>
    <n v="2"/>
    <n v="4560"/>
    <x v="4"/>
    <x v="9"/>
    <x v="1"/>
    <x v="16"/>
    <s v="Office"/>
    <s v="Furniture"/>
    <n v="3150"/>
    <n v="3150"/>
    <n v="1410"/>
  </r>
  <r>
    <s v="ORD101251"/>
    <d v="2024-07-04T00:00:00"/>
    <s v="C0327"/>
    <s v="P009"/>
    <n v="3"/>
    <n v="185.4"/>
    <n v="0.15"/>
    <x v="0"/>
    <n v="6"/>
    <n v="472.77000000000004"/>
    <x v="14"/>
    <x v="7"/>
    <x v="1"/>
    <x v="12"/>
    <s v="Office"/>
    <s v="Stationery"/>
    <n v="75"/>
    <n v="225"/>
    <n v="247.77000000000004"/>
  </r>
  <r>
    <s v="ORD101252"/>
    <d v="2023-08-30T00:00:00"/>
    <s v="C0155"/>
    <s v="P003"/>
    <n v="1"/>
    <n v="436.5"/>
    <n v="0"/>
    <x v="0"/>
    <n v="4"/>
    <n v="436.5"/>
    <x v="16"/>
    <x v="9"/>
    <x v="2"/>
    <x v="1"/>
    <s v="Electronics"/>
    <s v="Accessories"/>
    <n v="210"/>
    <n v="210"/>
    <n v="226.5"/>
  </r>
  <r>
    <s v="ORD101253"/>
    <d v="2023-03-02T00:00:00"/>
    <s v="C0205"/>
    <s v="P004"/>
    <n v="2"/>
    <n v="1905.5"/>
    <n v="0.03"/>
    <x v="0"/>
    <n v="2"/>
    <n v="3696.67"/>
    <x v="1"/>
    <x v="2"/>
    <x v="0"/>
    <x v="3"/>
    <s v="Electronics"/>
    <s v="Accessories"/>
    <n v="990"/>
    <n v="1980"/>
    <n v="1716.67"/>
  </r>
  <r>
    <s v="ORD101254"/>
    <d v="2024-11-17T00:00:00"/>
    <s v="C0027"/>
    <s v="P008"/>
    <n v="1"/>
    <n v="8924"/>
    <n v="0.15"/>
    <x v="1"/>
    <n v="3"/>
    <n v="7585.4"/>
    <x v="33"/>
    <x v="4"/>
    <x v="0"/>
    <x v="6"/>
    <s v="Office"/>
    <s v="Furniture"/>
    <n v="6500"/>
    <n v="6500"/>
    <n v="1085.3999999999996"/>
  </r>
  <r>
    <s v="ORD101255"/>
    <d v="2025-05-29T00:00:00"/>
    <s v="C0180"/>
    <s v="P007"/>
    <n v="2"/>
    <n v="4944"/>
    <n v="0.15"/>
    <x v="0"/>
    <n v="1"/>
    <n v="8404.7999999999993"/>
    <x v="34"/>
    <x v="7"/>
    <x v="1"/>
    <x v="16"/>
    <s v="Office"/>
    <s v="Furniture"/>
    <n v="3150"/>
    <n v="6300"/>
    <n v="2104.7999999999993"/>
  </r>
  <r>
    <s v="ORD101256"/>
    <d v="2024-07-11T00:00:00"/>
    <s v="C0182"/>
    <s v="P011"/>
    <n v="4"/>
    <n v="1058.4000000000001"/>
    <n v="0.05"/>
    <x v="1"/>
    <n v="7"/>
    <n v="4021.92"/>
    <x v="14"/>
    <x v="0"/>
    <x v="0"/>
    <x v="5"/>
    <s v="Office"/>
    <s v="Supplies"/>
    <n v="510"/>
    <n v="2040"/>
    <n v="1981.92"/>
  </r>
  <r>
    <s v="ORD101257"/>
    <d v="2025-12-08T00:00:00"/>
    <s v="C0035"/>
    <s v="P016"/>
    <n v="1"/>
    <n v="252.2"/>
    <n v="0.03"/>
    <x v="0"/>
    <n v="1"/>
    <n v="244.63399999999999"/>
    <x v="11"/>
    <x v="10"/>
    <x v="0"/>
    <x v="10"/>
    <s v="Office"/>
    <s v="Stationery"/>
    <n v="145"/>
    <n v="145"/>
    <n v="99.633999999999986"/>
  </r>
  <r>
    <s v="ORD101258"/>
    <d v="2023-05-11T00:00:00"/>
    <s v="C0075"/>
    <s v="P020"/>
    <n v="3"/>
    <n v="4428"/>
    <n v="0"/>
    <x v="0"/>
    <n v="2"/>
    <n v="13284"/>
    <x v="5"/>
    <x v="6"/>
    <x v="2"/>
    <x v="11"/>
    <s v="Electronics"/>
    <s v="Power"/>
    <n v="2950"/>
    <n v="8850"/>
    <n v="4434"/>
  </r>
  <r>
    <s v="ORD101259"/>
    <d v="2024-06-22T00:00:00"/>
    <s v="C0191"/>
    <s v="P011"/>
    <n v="1"/>
    <n v="1009.4"/>
    <n v="0.03"/>
    <x v="0"/>
    <n v="3"/>
    <n v="979.11799999999994"/>
    <x v="21"/>
    <x v="9"/>
    <x v="0"/>
    <x v="5"/>
    <s v="Office"/>
    <s v="Supplies"/>
    <n v="510"/>
    <n v="510"/>
    <n v="469.11799999999994"/>
  </r>
  <r>
    <s v="ORD101260"/>
    <d v="2023-06-07T00:00:00"/>
    <s v="C0146"/>
    <s v="P011"/>
    <n v="1"/>
    <n v="1058.4000000000001"/>
    <n v="0.05"/>
    <x v="1"/>
    <n v="7"/>
    <n v="1005.48"/>
    <x v="10"/>
    <x v="7"/>
    <x v="1"/>
    <x v="5"/>
    <s v="Office"/>
    <s v="Supplies"/>
    <n v="510"/>
    <n v="510"/>
    <n v="495.48"/>
  </r>
  <r>
    <s v="ORD101261"/>
    <d v="2025-10-13T00:00:00"/>
    <s v="C0391"/>
    <s v="P009"/>
    <n v="2"/>
    <n v="194.4"/>
    <n v="0.1"/>
    <x v="0"/>
    <n v="1"/>
    <n v="349.92"/>
    <x v="19"/>
    <x v="3"/>
    <x v="0"/>
    <x v="12"/>
    <s v="Office"/>
    <s v="Stationery"/>
    <n v="75"/>
    <n v="150"/>
    <n v="199.92000000000002"/>
  </r>
  <r>
    <s v="ORD101262"/>
    <d v="2025-07-21T00:00:00"/>
    <s v="C0079"/>
    <s v="P020"/>
    <n v="5"/>
    <n v="4223"/>
    <n v="0.03"/>
    <x v="0"/>
    <n v="6"/>
    <n v="20481.55"/>
    <x v="9"/>
    <x v="1"/>
    <x v="0"/>
    <x v="11"/>
    <s v="Electronics"/>
    <s v="Power"/>
    <n v="2950"/>
    <n v="14750"/>
    <n v="5731.5499999999993"/>
  </r>
  <r>
    <s v="ORD101263"/>
    <d v="2025-11-12T00:00:00"/>
    <s v="C0137"/>
    <s v="P013"/>
    <n v="1"/>
    <n v="1406.5"/>
    <n v="0"/>
    <x v="0"/>
    <n v="4"/>
    <n v="1406.5"/>
    <x v="20"/>
    <x v="1"/>
    <x v="1"/>
    <x v="2"/>
    <s v="Electronics"/>
    <s v="Accessories"/>
    <n v="790"/>
    <n v="790"/>
    <n v="616.5"/>
  </r>
  <r>
    <s v="ORD101264"/>
    <d v="2025-01-07T00:00:00"/>
    <s v="C0023"/>
    <s v="P004"/>
    <n v="1"/>
    <n v="1794.5"/>
    <n v="0"/>
    <x v="0"/>
    <n v="4"/>
    <n v="1794.5"/>
    <x v="7"/>
    <x v="2"/>
    <x v="1"/>
    <x v="3"/>
    <s v="Electronics"/>
    <s v="Accessories"/>
    <n v="990"/>
    <n v="990"/>
    <n v="804.5"/>
  </r>
  <r>
    <s v="ORD101265"/>
    <d v="2023-04-24T00:00:00"/>
    <s v="C0078"/>
    <s v="P015"/>
    <n v="2"/>
    <n v="1890"/>
    <n v="0"/>
    <x v="1"/>
    <n v="1"/>
    <n v="3780"/>
    <x v="31"/>
    <x v="2"/>
    <x v="0"/>
    <x v="14"/>
    <s v="Electronics"/>
    <s v="Networking"/>
    <n v="1050"/>
    <n v="2100"/>
    <n v="1680"/>
  </r>
  <r>
    <s v="ORD101266"/>
    <d v="2025-10-20T00:00:00"/>
    <s v="C0084"/>
    <s v="P020"/>
    <n v="4"/>
    <n v="4100"/>
    <n v="0.1"/>
    <x v="0"/>
    <n v="2"/>
    <n v="14760"/>
    <x v="19"/>
    <x v="8"/>
    <x v="2"/>
    <x v="11"/>
    <s v="Electronics"/>
    <s v="Power"/>
    <n v="2950"/>
    <n v="11800"/>
    <n v="2960"/>
  </r>
  <r>
    <s v="ORD101267"/>
    <d v="2023-12-08T00:00:00"/>
    <s v="C0085"/>
    <s v="P009"/>
    <n v="5"/>
    <n v="185.4"/>
    <n v="0"/>
    <x v="0"/>
    <n v="7"/>
    <n v="927"/>
    <x v="25"/>
    <x v="8"/>
    <x v="2"/>
    <x v="12"/>
    <s v="Office"/>
    <s v="Stationery"/>
    <n v="75"/>
    <n v="375"/>
    <n v="552"/>
  </r>
  <r>
    <s v="ORD101268"/>
    <d v="2025-01-23T00:00:00"/>
    <s v="C0316"/>
    <s v="P016"/>
    <n v="3"/>
    <n v="260"/>
    <n v="0.15"/>
    <x v="2"/>
    <n v="3"/>
    <n v="663"/>
    <x v="7"/>
    <x v="1"/>
    <x v="2"/>
    <x v="10"/>
    <s v="Office"/>
    <s v="Stationery"/>
    <n v="145"/>
    <n v="435"/>
    <n v="228"/>
  </r>
  <r>
    <s v="ORD101269"/>
    <d v="2023-11-19T00:00:00"/>
    <s v="C0281"/>
    <s v="P011"/>
    <n v="4"/>
    <n v="980"/>
    <n v="0.05"/>
    <x v="0"/>
    <n v="2"/>
    <n v="3724"/>
    <x v="0"/>
    <x v="9"/>
    <x v="0"/>
    <x v="5"/>
    <s v="Office"/>
    <s v="Supplies"/>
    <n v="510"/>
    <n v="2040"/>
    <n v="1684"/>
  </r>
  <r>
    <s v="ORD101270"/>
    <d v="2024-06-06T00:00:00"/>
    <s v="C0367"/>
    <s v="P012"/>
    <n v="2"/>
    <n v="3600"/>
    <n v="0.1"/>
    <x v="0"/>
    <n v="2"/>
    <n v="6480"/>
    <x v="21"/>
    <x v="1"/>
    <x v="0"/>
    <x v="9"/>
    <s v="Electronics"/>
    <s v="Storage"/>
    <n v="2450"/>
    <n v="4900"/>
    <n v="1580"/>
  </r>
  <r>
    <s v="ORD101271"/>
    <d v="2023-07-30T00:00:00"/>
    <s v="C0012"/>
    <s v="P004"/>
    <n v="2"/>
    <n v="1850"/>
    <n v="0.03"/>
    <x v="0"/>
    <n v="4"/>
    <n v="3589"/>
    <x v="32"/>
    <x v="0"/>
    <x v="1"/>
    <x v="3"/>
    <s v="Electronics"/>
    <s v="Accessories"/>
    <n v="990"/>
    <n v="1980"/>
    <n v="1609"/>
  </r>
  <r>
    <s v="ORD101272"/>
    <d v="2023-08-25T00:00:00"/>
    <s v="C0208"/>
    <s v="P020"/>
    <n v="1"/>
    <n v="4428"/>
    <n v="0.03"/>
    <x v="0"/>
    <n v="1"/>
    <n v="4295.16"/>
    <x v="16"/>
    <x v="1"/>
    <x v="1"/>
    <x v="11"/>
    <s v="Electronics"/>
    <s v="Power"/>
    <n v="2950"/>
    <n v="2950"/>
    <n v="1345.1599999999999"/>
  </r>
  <r>
    <s v="ORD101273"/>
    <d v="2024-04-12T00:00:00"/>
    <s v="C0285"/>
    <s v="P016"/>
    <n v="1"/>
    <n v="252.2"/>
    <n v="0.15"/>
    <x v="0"/>
    <n v="2"/>
    <n v="214.36999999999998"/>
    <x v="6"/>
    <x v="1"/>
    <x v="1"/>
    <x v="10"/>
    <s v="Office"/>
    <s v="Stationery"/>
    <n v="145"/>
    <n v="145"/>
    <n v="69.369999999999976"/>
  </r>
  <r>
    <s v="ORD101274"/>
    <d v="2025-11-08T00:00:00"/>
    <s v="C0358"/>
    <s v="P017"/>
    <n v="2"/>
    <n v="3900"/>
    <n v="0.03"/>
    <x v="0"/>
    <n v="5"/>
    <n v="7566"/>
    <x v="20"/>
    <x v="6"/>
    <x v="2"/>
    <x v="7"/>
    <s v="Office"/>
    <s v="Furniture"/>
    <n v="2650"/>
    <n v="5300"/>
    <n v="2266"/>
  </r>
  <r>
    <s v="ORD101275"/>
    <d v="2023-01-06T00:00:00"/>
    <s v="C0042"/>
    <s v="P006"/>
    <n v="1"/>
    <n v="1350"/>
    <n v="0.05"/>
    <x v="1"/>
    <n v="1"/>
    <n v="1282.5"/>
    <x v="35"/>
    <x v="7"/>
    <x v="1"/>
    <x v="4"/>
    <s v="Electronics"/>
    <s v="Accessories"/>
    <n v="620"/>
    <n v="620"/>
    <n v="662.5"/>
  </r>
  <r>
    <s v="ORD101276"/>
    <d v="2023-04-01T00:00:00"/>
    <s v="C0030"/>
    <s v="P015"/>
    <n v="2"/>
    <n v="1802.5"/>
    <n v="0"/>
    <x v="0"/>
    <n v="1"/>
    <n v="3605"/>
    <x v="31"/>
    <x v="4"/>
    <x v="0"/>
    <x v="14"/>
    <s v="Electronics"/>
    <s v="Networking"/>
    <n v="1050"/>
    <n v="2100"/>
    <n v="1505"/>
  </r>
  <r>
    <s v="ORD101277"/>
    <d v="2023-01-26T00:00:00"/>
    <s v="C0190"/>
    <s v="P006"/>
    <n v="1"/>
    <n v="1212.5"/>
    <n v="0.05"/>
    <x v="2"/>
    <n v="4"/>
    <n v="1151.875"/>
    <x v="35"/>
    <x v="4"/>
    <x v="2"/>
    <x v="4"/>
    <s v="Electronics"/>
    <s v="Accessories"/>
    <n v="620"/>
    <n v="620"/>
    <n v="531.875"/>
  </r>
  <r>
    <s v="ORD101278"/>
    <d v="2024-05-15T00:00:00"/>
    <s v="C0208"/>
    <s v="P011"/>
    <n v="2"/>
    <n v="950.6"/>
    <n v="0"/>
    <x v="0"/>
    <n v="2"/>
    <n v="1901.2"/>
    <x v="15"/>
    <x v="1"/>
    <x v="1"/>
    <x v="5"/>
    <s v="Office"/>
    <s v="Supplies"/>
    <n v="510"/>
    <n v="1020"/>
    <n v="881.2"/>
  </r>
  <r>
    <s v="ORD101279"/>
    <d v="2023-04-05T00:00:00"/>
    <s v="C0307"/>
    <s v="P006"/>
    <n v="1"/>
    <n v="1287.5"/>
    <n v="0.15"/>
    <x v="0"/>
    <n v="1"/>
    <n v="1094.375"/>
    <x v="31"/>
    <x v="10"/>
    <x v="0"/>
    <x v="4"/>
    <s v="Electronics"/>
    <s v="Accessories"/>
    <n v="620"/>
    <n v="620"/>
    <n v="474.375"/>
  </r>
  <r>
    <s v="ORD101280"/>
    <d v="2025-08-24T00:00:00"/>
    <s v="C0005"/>
    <s v="P015"/>
    <n v="1"/>
    <n v="1802.5"/>
    <n v="0.05"/>
    <x v="0"/>
    <n v="7"/>
    <n v="1712.375"/>
    <x v="28"/>
    <x v="6"/>
    <x v="1"/>
    <x v="14"/>
    <s v="Electronics"/>
    <s v="Networking"/>
    <n v="1050"/>
    <n v="1050"/>
    <n v="662.375"/>
  </r>
  <r>
    <s v="ORD101281"/>
    <d v="2025-01-15T00:00:00"/>
    <s v="C0332"/>
    <s v="P016"/>
    <n v="1"/>
    <n v="239.2"/>
    <n v="0"/>
    <x v="0"/>
    <n v="2"/>
    <n v="239.2"/>
    <x v="7"/>
    <x v="10"/>
    <x v="0"/>
    <x v="10"/>
    <s v="Office"/>
    <s v="Stationery"/>
    <n v="145"/>
    <n v="145"/>
    <n v="94.199999999999989"/>
  </r>
  <r>
    <s v="ORD101282"/>
    <d v="2025-02-23T00:00:00"/>
    <s v="C0188"/>
    <s v="P005"/>
    <n v="3"/>
    <n v="6200"/>
    <n v="0.1"/>
    <x v="0"/>
    <n v="2"/>
    <n v="16740"/>
    <x v="8"/>
    <x v="8"/>
    <x v="1"/>
    <x v="15"/>
    <s v="Electronics"/>
    <s v="Displays"/>
    <n v="4300"/>
    <n v="12900"/>
    <n v="3840"/>
  </r>
  <r>
    <s v="ORD101283"/>
    <d v="2023-11-04T00:00:00"/>
    <s v="C0170"/>
    <s v="P016"/>
    <n v="1"/>
    <n v="280.8"/>
    <n v="0"/>
    <x v="0"/>
    <n v="1"/>
    <n v="280.8"/>
    <x v="0"/>
    <x v="10"/>
    <x v="0"/>
    <x v="10"/>
    <s v="Office"/>
    <s v="Stationery"/>
    <n v="145"/>
    <n v="145"/>
    <n v="135.80000000000001"/>
  </r>
  <r>
    <s v="ORD101284"/>
    <d v="2024-01-02T00:00:00"/>
    <s v="C0099"/>
    <s v="P016"/>
    <n v="3"/>
    <n v="267.8"/>
    <n v="0.1"/>
    <x v="0"/>
    <n v="3"/>
    <n v="723.06000000000006"/>
    <x v="18"/>
    <x v="1"/>
    <x v="2"/>
    <x v="10"/>
    <s v="Office"/>
    <s v="Stationery"/>
    <n v="145"/>
    <n v="435"/>
    <n v="288.06000000000006"/>
  </r>
  <r>
    <s v="ORD101285"/>
    <d v="2023-03-14T00:00:00"/>
    <s v="C0316"/>
    <s v="P011"/>
    <n v="4"/>
    <n v="901.6"/>
    <n v="0.1"/>
    <x v="0"/>
    <n v="1"/>
    <n v="3245.76"/>
    <x v="1"/>
    <x v="1"/>
    <x v="2"/>
    <x v="5"/>
    <s v="Office"/>
    <s v="Supplies"/>
    <n v="510"/>
    <n v="2040"/>
    <n v="1205.7600000000002"/>
  </r>
  <r>
    <s v="ORD101286"/>
    <d v="2025-05-08T00:00:00"/>
    <s v="C0134"/>
    <s v="P009"/>
    <n v="1"/>
    <n v="194.4"/>
    <n v="0"/>
    <x v="0"/>
    <n v="6"/>
    <n v="194.4"/>
    <x v="34"/>
    <x v="3"/>
    <x v="1"/>
    <x v="12"/>
    <s v="Office"/>
    <s v="Stationery"/>
    <n v="75"/>
    <n v="75"/>
    <n v="119.4"/>
  </r>
  <r>
    <s v="ORD101287"/>
    <d v="2024-04-04T00:00:00"/>
    <s v="C0202"/>
    <s v="P005"/>
    <n v="4"/>
    <n v="6014"/>
    <n v="0.1"/>
    <x v="0"/>
    <n v="3"/>
    <n v="21650.400000000001"/>
    <x v="6"/>
    <x v="4"/>
    <x v="0"/>
    <x v="15"/>
    <s v="Electronics"/>
    <s v="Displays"/>
    <n v="4300"/>
    <n v="17200"/>
    <n v="4450.4000000000015"/>
  </r>
  <r>
    <s v="ORD101288"/>
    <d v="2024-10-21T00:00:00"/>
    <s v="C0157"/>
    <s v="P019"/>
    <n v="1"/>
    <n v="2420.5"/>
    <n v="0.03"/>
    <x v="1"/>
    <n v="7"/>
    <n v="2347.8849999999998"/>
    <x v="13"/>
    <x v="7"/>
    <x v="1"/>
    <x v="19"/>
    <s v="Electronics"/>
    <s v="POS Equipment"/>
    <n v="1420"/>
    <n v="1420"/>
    <n v="927.88499999999976"/>
  </r>
  <r>
    <s v="ORD101289"/>
    <d v="2024-05-23T00:00:00"/>
    <s v="C0159"/>
    <s v="P020"/>
    <n v="2"/>
    <n v="3977"/>
    <n v="0"/>
    <x v="0"/>
    <n v="2"/>
    <n v="7954"/>
    <x v="15"/>
    <x v="4"/>
    <x v="0"/>
    <x v="11"/>
    <s v="Electronics"/>
    <s v="Power"/>
    <n v="2950"/>
    <n v="5900"/>
    <n v="2054"/>
  </r>
  <r>
    <s v="ORD101290"/>
    <d v="2025-05-02T00:00:00"/>
    <s v="C0031"/>
    <s v="P001"/>
    <n v="2"/>
    <n v="26220"/>
    <n v="0"/>
    <x v="2"/>
    <n v="2"/>
    <n v="52440"/>
    <x v="34"/>
    <x v="8"/>
    <x v="0"/>
    <x v="0"/>
    <s v="Electronics"/>
    <s v="Computers"/>
    <n v="22100"/>
    <n v="44200"/>
    <n v="8240"/>
  </r>
  <r>
    <s v="ORD101291"/>
    <d v="2024-10-17T00:00:00"/>
    <s v="C0038"/>
    <s v="P003"/>
    <n v="1"/>
    <n v="450"/>
    <n v="0.1"/>
    <x v="0"/>
    <n v="6"/>
    <n v="405"/>
    <x v="13"/>
    <x v="10"/>
    <x v="0"/>
    <x v="1"/>
    <s v="Electronics"/>
    <s v="Accessories"/>
    <n v="210"/>
    <n v="210"/>
    <n v="195"/>
  </r>
  <r>
    <s v="ORD101292"/>
    <d v="2024-07-09T00:00:00"/>
    <s v="C0210"/>
    <s v="P009"/>
    <n v="1"/>
    <n v="194.4"/>
    <n v="0.1"/>
    <x v="0"/>
    <n v="6"/>
    <n v="174.96"/>
    <x v="14"/>
    <x v="9"/>
    <x v="2"/>
    <x v="12"/>
    <s v="Office"/>
    <s v="Stationery"/>
    <n v="75"/>
    <n v="75"/>
    <n v="99.960000000000008"/>
  </r>
  <r>
    <s v="ORD101293"/>
    <d v="2023-06-09T00:00:00"/>
    <s v="C0243"/>
    <s v="P003"/>
    <n v="2"/>
    <n v="450"/>
    <n v="0"/>
    <x v="0"/>
    <n v="1"/>
    <n v="900"/>
    <x v="10"/>
    <x v="3"/>
    <x v="0"/>
    <x v="1"/>
    <s v="Electronics"/>
    <s v="Accessories"/>
    <n v="210"/>
    <n v="420"/>
    <n v="480"/>
  </r>
  <r>
    <s v="ORD101294"/>
    <d v="2025-02-02T00:00:00"/>
    <s v="C0130"/>
    <s v="P001"/>
    <n v="1"/>
    <n v="29355"/>
    <n v="0.05"/>
    <x v="2"/>
    <n v="7"/>
    <n v="27887.25"/>
    <x v="8"/>
    <x v="9"/>
    <x v="2"/>
    <x v="0"/>
    <s v="Electronics"/>
    <s v="Computers"/>
    <n v="22100"/>
    <n v="22100"/>
    <n v="5787.25"/>
  </r>
  <r>
    <s v="ORD101295"/>
    <d v="2023-09-02T00:00:00"/>
    <s v="C0166"/>
    <s v="P013"/>
    <n v="2"/>
    <n v="1450"/>
    <n v="0.1"/>
    <x v="0"/>
    <n v="6"/>
    <n v="2610"/>
    <x v="4"/>
    <x v="5"/>
    <x v="2"/>
    <x v="2"/>
    <s v="Electronics"/>
    <s v="Accessories"/>
    <n v="790"/>
    <n v="1580"/>
    <n v="1030"/>
  </r>
  <r>
    <s v="ORD101296"/>
    <d v="2025-10-25T00:00:00"/>
    <s v="C0385"/>
    <s v="P005"/>
    <n v="2"/>
    <n v="6014"/>
    <n v="0"/>
    <x v="0"/>
    <n v="3"/>
    <n v="12028"/>
    <x v="19"/>
    <x v="6"/>
    <x v="0"/>
    <x v="15"/>
    <s v="Electronics"/>
    <s v="Displays"/>
    <n v="4300"/>
    <n v="8600"/>
    <n v="3428"/>
  </r>
  <r>
    <s v="ORD101297"/>
    <d v="2023-04-18T00:00:00"/>
    <s v="C0250"/>
    <s v="P008"/>
    <n v="4"/>
    <n v="9200"/>
    <n v="0"/>
    <x v="1"/>
    <n v="2"/>
    <n v="36800"/>
    <x v="31"/>
    <x v="10"/>
    <x v="1"/>
    <x v="6"/>
    <s v="Office"/>
    <s v="Furniture"/>
    <n v="6500"/>
    <n v="26000"/>
    <n v="10800"/>
  </r>
  <r>
    <s v="ORD101298"/>
    <d v="2024-01-03T00:00:00"/>
    <s v="C0254"/>
    <s v="P009"/>
    <n v="10"/>
    <n v="174.6"/>
    <n v="0.1"/>
    <x v="0"/>
    <n v="7"/>
    <n v="1571.4"/>
    <x v="18"/>
    <x v="4"/>
    <x v="1"/>
    <x v="12"/>
    <s v="Office"/>
    <s v="Stationery"/>
    <n v="75"/>
    <n v="750"/>
    <n v="821.40000000000009"/>
  </r>
  <r>
    <s v="ORD101299"/>
    <d v="2024-04-02T00:00:00"/>
    <s v="C0185"/>
    <s v="P001"/>
    <n v="3"/>
    <n v="30780"/>
    <n v="0.03"/>
    <x v="0"/>
    <n v="4"/>
    <n v="89569.8"/>
    <x v="6"/>
    <x v="6"/>
    <x v="0"/>
    <x v="0"/>
    <s v="Electronics"/>
    <s v="Computers"/>
    <n v="22100"/>
    <n v="66300"/>
    <n v="23269.800000000003"/>
  </r>
  <r>
    <s v="ORD101300"/>
    <d v="2025-11-22T00:00:00"/>
    <s v="C0257"/>
    <s v="P015"/>
    <n v="1"/>
    <n v="1697.5"/>
    <n v="0.03"/>
    <x v="0"/>
    <n v="6"/>
    <n v="1646.575"/>
    <x v="20"/>
    <x v="2"/>
    <x v="0"/>
    <x v="14"/>
    <s v="Electronics"/>
    <s v="Networking"/>
    <n v="1050"/>
    <n v="1050"/>
    <n v="596.57500000000005"/>
  </r>
  <r>
    <s v="ORD101301"/>
    <d v="2023-04-05T00:00:00"/>
    <s v="C0141"/>
    <s v="P014"/>
    <n v="2"/>
    <n v="2268"/>
    <n v="0.2"/>
    <x v="0"/>
    <n v="5"/>
    <n v="3628.8"/>
    <x v="31"/>
    <x v="7"/>
    <x v="2"/>
    <x v="17"/>
    <s v="Electronics"/>
    <s v="Accessories"/>
    <n v="1180"/>
    <n v="2360"/>
    <n v="1268.8000000000002"/>
  </r>
  <r>
    <s v="ORD101302"/>
    <d v="2025-04-01T00:00:00"/>
    <s v="C0395"/>
    <s v="P003"/>
    <n v="10"/>
    <n v="414"/>
    <n v="0.05"/>
    <x v="0"/>
    <n v="5"/>
    <n v="3933"/>
    <x v="30"/>
    <x v="8"/>
    <x v="0"/>
    <x v="1"/>
    <s v="Electronics"/>
    <s v="Accessories"/>
    <n v="210"/>
    <n v="2100"/>
    <n v="1833"/>
  </r>
  <r>
    <s v="ORD101303"/>
    <d v="2023-05-22T00:00:00"/>
    <s v="C0387"/>
    <s v="P005"/>
    <n v="2"/>
    <n v="6200"/>
    <n v="0.03"/>
    <x v="0"/>
    <n v="6"/>
    <n v="12028"/>
    <x v="5"/>
    <x v="10"/>
    <x v="0"/>
    <x v="15"/>
    <s v="Electronics"/>
    <s v="Displays"/>
    <n v="4300"/>
    <n v="8600"/>
    <n v="3428"/>
  </r>
  <r>
    <s v="ORD101304"/>
    <d v="2025-08-10T00:00:00"/>
    <s v="C0033"/>
    <s v="P019"/>
    <n v="2"/>
    <n v="2420.5"/>
    <n v="0.15"/>
    <x v="1"/>
    <n v="5"/>
    <n v="4114.8499999999995"/>
    <x v="28"/>
    <x v="8"/>
    <x v="0"/>
    <x v="19"/>
    <s v="Electronics"/>
    <s v="POS Equipment"/>
    <n v="1420"/>
    <n v="2840"/>
    <n v="1274.8499999999995"/>
  </r>
  <r>
    <s v="ORD101305"/>
    <d v="2024-08-01T00:00:00"/>
    <s v="C0162"/>
    <s v="P010"/>
    <n v="4"/>
    <n v="7178"/>
    <n v="0.05"/>
    <x v="0"/>
    <n v="6"/>
    <n v="27276.399999999998"/>
    <x v="23"/>
    <x v="7"/>
    <x v="0"/>
    <x v="13"/>
    <s v="Electronics"/>
    <s v="Printers"/>
    <n v="5600"/>
    <n v="22400"/>
    <n v="4876.3999999999978"/>
  </r>
  <r>
    <s v="ORD101306"/>
    <d v="2024-09-28T00:00:00"/>
    <s v="C0118"/>
    <s v="P016"/>
    <n v="2"/>
    <n v="280.8"/>
    <n v="0"/>
    <x v="0"/>
    <n v="5"/>
    <n v="561.6"/>
    <x v="27"/>
    <x v="10"/>
    <x v="1"/>
    <x v="10"/>
    <s v="Office"/>
    <s v="Stationery"/>
    <n v="145"/>
    <n v="290"/>
    <n v="271.60000000000002"/>
  </r>
  <r>
    <s v="ORD101307"/>
    <d v="2024-11-01T00:00:00"/>
    <s v="C0114"/>
    <s v="P004"/>
    <n v="10"/>
    <n v="1905.5"/>
    <n v="0"/>
    <x v="0"/>
    <n v="1"/>
    <n v="19055"/>
    <x v="33"/>
    <x v="5"/>
    <x v="0"/>
    <x v="3"/>
    <s v="Electronics"/>
    <s v="Accessories"/>
    <n v="990"/>
    <n v="9900"/>
    <n v="9155"/>
  </r>
  <r>
    <s v="ORD101308"/>
    <d v="2023-06-26T00:00:00"/>
    <s v="C0141"/>
    <s v="P019"/>
    <n v="2"/>
    <n v="2538"/>
    <n v="0.15"/>
    <x v="0"/>
    <n v="7"/>
    <n v="4314.5999999999995"/>
    <x v="10"/>
    <x v="7"/>
    <x v="2"/>
    <x v="19"/>
    <s v="Electronics"/>
    <s v="POS Equipment"/>
    <n v="1420"/>
    <n v="2840"/>
    <n v="1474.5999999999995"/>
  </r>
  <r>
    <s v="ORD101309"/>
    <d v="2025-07-24T00:00:00"/>
    <s v="C0393"/>
    <s v="P019"/>
    <n v="2"/>
    <n v="2350"/>
    <n v="0.1"/>
    <x v="0"/>
    <n v="4"/>
    <n v="4230"/>
    <x v="9"/>
    <x v="9"/>
    <x v="0"/>
    <x v="19"/>
    <s v="Electronics"/>
    <s v="POS Equipment"/>
    <n v="1420"/>
    <n v="2840"/>
    <n v="1390"/>
  </r>
  <r>
    <s v="ORD101310"/>
    <d v="2023-01-17T00:00:00"/>
    <s v="C0110"/>
    <s v="P020"/>
    <n v="2"/>
    <n v="4428"/>
    <n v="0"/>
    <x v="0"/>
    <n v="2"/>
    <n v="8856"/>
    <x v="35"/>
    <x v="1"/>
    <x v="0"/>
    <x v="11"/>
    <s v="Electronics"/>
    <s v="Power"/>
    <n v="2950"/>
    <n v="5900"/>
    <n v="2956"/>
  </r>
  <r>
    <s v="ORD101311"/>
    <d v="2025-01-25T00:00:00"/>
    <s v="C0200"/>
    <s v="P017"/>
    <n v="2"/>
    <n v="3900"/>
    <n v="0"/>
    <x v="0"/>
    <n v="1"/>
    <n v="7800"/>
    <x v="7"/>
    <x v="1"/>
    <x v="0"/>
    <x v="7"/>
    <s v="Office"/>
    <s v="Furniture"/>
    <n v="2650"/>
    <n v="5300"/>
    <n v="2500"/>
  </r>
  <r>
    <s v="ORD101312"/>
    <d v="2024-02-15T00:00:00"/>
    <s v="C0041"/>
    <s v="P013"/>
    <n v="1"/>
    <n v="1406.5"/>
    <n v="0.2"/>
    <x v="0"/>
    <n v="2"/>
    <n v="1125.2"/>
    <x v="24"/>
    <x v="1"/>
    <x v="0"/>
    <x v="2"/>
    <s v="Electronics"/>
    <s v="Accessories"/>
    <n v="790"/>
    <n v="790"/>
    <n v="335.20000000000005"/>
  </r>
  <r>
    <s v="ORD101313"/>
    <d v="2024-08-20T00:00:00"/>
    <s v="C0375"/>
    <s v="P018"/>
    <n v="1"/>
    <n v="12800"/>
    <n v="0.1"/>
    <x v="0"/>
    <n v="4"/>
    <n v="11520"/>
    <x v="23"/>
    <x v="1"/>
    <x v="1"/>
    <x v="18"/>
    <s v="Electronics"/>
    <s v="Displays"/>
    <n v="9700"/>
    <n v="9700"/>
    <n v="1820"/>
  </r>
  <r>
    <s v="ORD101314"/>
    <d v="2024-09-14T00:00:00"/>
    <s v="C0084"/>
    <s v="P003"/>
    <n v="1"/>
    <n v="450"/>
    <n v="0.03"/>
    <x v="0"/>
    <n v="5"/>
    <n v="436.5"/>
    <x v="27"/>
    <x v="8"/>
    <x v="2"/>
    <x v="1"/>
    <s v="Electronics"/>
    <s v="Accessories"/>
    <n v="210"/>
    <n v="210"/>
    <n v="226.5"/>
  </r>
  <r>
    <s v="ORD101315"/>
    <d v="2024-05-11T00:00:00"/>
    <s v="C0040"/>
    <s v="P011"/>
    <n v="20"/>
    <n v="901.6"/>
    <n v="0.15"/>
    <x v="0"/>
    <n v="2"/>
    <n v="15327.199999999999"/>
    <x v="15"/>
    <x v="6"/>
    <x v="1"/>
    <x v="5"/>
    <s v="Office"/>
    <s v="Supplies"/>
    <n v="510"/>
    <n v="10200"/>
    <n v="5127.1999999999989"/>
  </r>
  <r>
    <s v="ORD101316"/>
    <d v="2025-08-08T00:00:00"/>
    <s v="C0395"/>
    <s v="P002"/>
    <n v="3"/>
    <n v="19500"/>
    <n v="0.2"/>
    <x v="0"/>
    <n v="4"/>
    <n v="46800"/>
    <x v="28"/>
    <x v="8"/>
    <x v="0"/>
    <x v="8"/>
    <s v="Electronics"/>
    <s v="Computers"/>
    <n v="15100"/>
    <n v="45300"/>
    <n v="1500"/>
  </r>
  <r>
    <s v="ORD101317"/>
    <d v="2025-01-24T00:00:00"/>
    <s v="C0257"/>
    <s v="P006"/>
    <n v="3"/>
    <n v="1350"/>
    <n v="0.05"/>
    <x v="0"/>
    <n v="6"/>
    <n v="3847.5"/>
    <x v="7"/>
    <x v="2"/>
    <x v="0"/>
    <x v="4"/>
    <s v="Electronics"/>
    <s v="Accessories"/>
    <n v="620"/>
    <n v="1860"/>
    <n v="1987.5"/>
  </r>
  <r>
    <s v="ORD101318"/>
    <d v="2025-10-07T00:00:00"/>
    <s v="C0043"/>
    <s v="P011"/>
    <n v="1"/>
    <n v="901.6"/>
    <n v="0.03"/>
    <x v="0"/>
    <n v="2"/>
    <n v="874.55200000000002"/>
    <x v="19"/>
    <x v="1"/>
    <x v="1"/>
    <x v="5"/>
    <s v="Office"/>
    <s v="Supplies"/>
    <n v="510"/>
    <n v="510"/>
    <n v="364.55200000000002"/>
  </r>
  <r>
    <s v="ORD101319"/>
    <d v="2024-02-05T00:00:00"/>
    <s v="C0129"/>
    <s v="P010"/>
    <n v="3"/>
    <n v="7992"/>
    <n v="0.1"/>
    <x v="0"/>
    <n v="1"/>
    <n v="21578.400000000001"/>
    <x v="24"/>
    <x v="11"/>
    <x v="0"/>
    <x v="13"/>
    <s v="Electronics"/>
    <s v="Printers"/>
    <n v="5600"/>
    <n v="16800"/>
    <n v="4778.4000000000015"/>
  </r>
  <r>
    <s v="ORD101320"/>
    <d v="2024-05-17T00:00:00"/>
    <s v="C0084"/>
    <s v="P020"/>
    <n v="1"/>
    <n v="3977"/>
    <n v="0.05"/>
    <x v="0"/>
    <n v="2"/>
    <n v="3778.1499999999996"/>
    <x v="15"/>
    <x v="8"/>
    <x v="2"/>
    <x v="11"/>
    <s v="Electronics"/>
    <s v="Power"/>
    <n v="2950"/>
    <n v="2950"/>
    <n v="828.14999999999964"/>
  </r>
  <r>
    <s v="ORD101321"/>
    <d v="2023-11-05T00:00:00"/>
    <s v="C0388"/>
    <s v="P009"/>
    <n v="2"/>
    <n v="165.6"/>
    <n v="0.03"/>
    <x v="0"/>
    <n v="7"/>
    <n v="321.26399999999995"/>
    <x v="0"/>
    <x v="10"/>
    <x v="0"/>
    <x v="12"/>
    <s v="Office"/>
    <s v="Stationery"/>
    <n v="75"/>
    <n v="150"/>
    <n v="171.26399999999995"/>
  </r>
  <r>
    <s v="ORD101322"/>
    <d v="2023-01-14T00:00:00"/>
    <s v="C0263"/>
    <s v="P009"/>
    <n v="3"/>
    <n v="185.4"/>
    <n v="0"/>
    <x v="0"/>
    <n v="6"/>
    <n v="556.20000000000005"/>
    <x v="35"/>
    <x v="3"/>
    <x v="0"/>
    <x v="12"/>
    <s v="Office"/>
    <s v="Stationery"/>
    <n v="75"/>
    <n v="225"/>
    <n v="331.20000000000005"/>
  </r>
  <r>
    <s v="ORD101323"/>
    <d v="2025-04-19T00:00:00"/>
    <s v="C0301"/>
    <s v="P009"/>
    <n v="3"/>
    <n v="165.6"/>
    <n v="0.2"/>
    <x v="0"/>
    <n v="7"/>
    <n v="397.44"/>
    <x v="30"/>
    <x v="4"/>
    <x v="0"/>
    <x v="12"/>
    <s v="Office"/>
    <s v="Stationery"/>
    <n v="75"/>
    <n v="225"/>
    <n v="172.44"/>
  </r>
  <r>
    <s v="ORD101324"/>
    <d v="2023-02-18T00:00:00"/>
    <s v="C0400"/>
    <s v="P012"/>
    <n v="2"/>
    <n v="3708"/>
    <n v="0.03"/>
    <x v="0"/>
    <n v="2"/>
    <n v="7193.5199999999995"/>
    <x v="17"/>
    <x v="6"/>
    <x v="0"/>
    <x v="9"/>
    <s v="Electronics"/>
    <s v="Storage"/>
    <n v="2450"/>
    <n v="4900"/>
    <n v="2293.5199999999995"/>
  </r>
  <r>
    <s v="ORD101325"/>
    <d v="2024-04-22T00:00:00"/>
    <s v="C0019"/>
    <s v="P016"/>
    <n v="2"/>
    <n v="239.2"/>
    <n v="0.05"/>
    <x v="0"/>
    <n v="6"/>
    <n v="454.47999999999996"/>
    <x v="6"/>
    <x v="11"/>
    <x v="1"/>
    <x v="10"/>
    <s v="Office"/>
    <s v="Stationery"/>
    <n v="145"/>
    <n v="290"/>
    <n v="164.47999999999996"/>
  </r>
  <r>
    <s v="ORD101326"/>
    <d v="2024-12-10T00:00:00"/>
    <s v="C0333"/>
    <s v="P018"/>
    <n v="1"/>
    <n v="11776"/>
    <n v="0.2"/>
    <x v="0"/>
    <n v="1"/>
    <n v="9420.8000000000011"/>
    <x v="26"/>
    <x v="5"/>
    <x v="0"/>
    <x v="18"/>
    <s v="Electronics"/>
    <s v="Displays"/>
    <n v="9700"/>
    <n v="9700"/>
    <n v="-279.19999999999891"/>
  </r>
  <r>
    <s v="ORD101327"/>
    <d v="2023-01-20T00:00:00"/>
    <s v="C0050"/>
    <s v="P003"/>
    <n v="2"/>
    <n v="486"/>
    <n v="0.1"/>
    <x v="0"/>
    <n v="4"/>
    <n v="874.80000000000007"/>
    <x v="35"/>
    <x v="4"/>
    <x v="1"/>
    <x v="1"/>
    <s v="Electronics"/>
    <s v="Accessories"/>
    <n v="210"/>
    <n v="420"/>
    <n v="454.80000000000007"/>
  </r>
  <r>
    <s v="ORD101328"/>
    <d v="2024-11-17T00:00:00"/>
    <s v="C0283"/>
    <s v="P009"/>
    <n v="3"/>
    <n v="180"/>
    <n v="0"/>
    <x v="0"/>
    <n v="7"/>
    <n v="540"/>
    <x v="33"/>
    <x v="7"/>
    <x v="0"/>
    <x v="12"/>
    <s v="Office"/>
    <s v="Stationery"/>
    <n v="75"/>
    <n v="225"/>
    <n v="315"/>
  </r>
  <r>
    <s v="ORD101329"/>
    <d v="2023-01-03T00:00:00"/>
    <s v="C0163"/>
    <s v="P016"/>
    <n v="1"/>
    <n v="280.8"/>
    <n v="0.1"/>
    <x v="0"/>
    <n v="7"/>
    <n v="252.72000000000003"/>
    <x v="35"/>
    <x v="4"/>
    <x v="2"/>
    <x v="10"/>
    <s v="Office"/>
    <s v="Stationery"/>
    <n v="145"/>
    <n v="145"/>
    <n v="107.72000000000003"/>
  </r>
  <r>
    <s v="ORD101330"/>
    <d v="2025-02-09T00:00:00"/>
    <s v="C0154"/>
    <s v="P002"/>
    <n v="2"/>
    <n v="18915"/>
    <n v="0.1"/>
    <x v="0"/>
    <n v="2"/>
    <n v="34047"/>
    <x v="8"/>
    <x v="9"/>
    <x v="1"/>
    <x v="8"/>
    <s v="Electronics"/>
    <s v="Computers"/>
    <n v="15100"/>
    <n v="30200"/>
    <n v="3847"/>
  </r>
  <r>
    <s v="ORD101331"/>
    <d v="2024-09-21T00:00:00"/>
    <s v="C0211"/>
    <s v="P005"/>
    <n v="20"/>
    <n v="6696"/>
    <n v="0.03"/>
    <x v="0"/>
    <n v="6"/>
    <n v="129902.39999999999"/>
    <x v="27"/>
    <x v="8"/>
    <x v="0"/>
    <x v="15"/>
    <s v="Electronics"/>
    <s v="Displays"/>
    <n v="4300"/>
    <n v="86000"/>
    <n v="43902.399999999994"/>
  </r>
  <r>
    <s v="ORD101332"/>
    <d v="2023-08-01T00:00:00"/>
    <s v="C0012"/>
    <s v="P005"/>
    <n v="1"/>
    <n v="6200"/>
    <n v="0.03"/>
    <x v="0"/>
    <n v="7"/>
    <n v="6014"/>
    <x v="16"/>
    <x v="0"/>
    <x v="1"/>
    <x v="15"/>
    <s v="Electronics"/>
    <s v="Displays"/>
    <n v="4300"/>
    <n v="4300"/>
    <n v="1714"/>
  </r>
  <r>
    <s v="ORD101333"/>
    <d v="2024-02-25T00:00:00"/>
    <s v="C0269"/>
    <s v="P003"/>
    <n v="2"/>
    <n v="414"/>
    <n v="0.03"/>
    <x v="0"/>
    <n v="3"/>
    <n v="803.16"/>
    <x v="24"/>
    <x v="1"/>
    <x v="1"/>
    <x v="1"/>
    <s v="Electronics"/>
    <s v="Accessories"/>
    <n v="210"/>
    <n v="420"/>
    <n v="383.15999999999997"/>
  </r>
  <r>
    <s v="ORD101334"/>
    <d v="2025-12-21T00:00:00"/>
    <s v="C0163"/>
    <s v="P015"/>
    <n v="4"/>
    <n v="1697.5"/>
    <n v="0.05"/>
    <x v="0"/>
    <n v="1"/>
    <n v="6450.5"/>
    <x v="11"/>
    <x v="4"/>
    <x v="2"/>
    <x v="14"/>
    <s v="Electronics"/>
    <s v="Networking"/>
    <n v="1050"/>
    <n v="4200"/>
    <n v="2250.5"/>
  </r>
  <r>
    <s v="ORD101335"/>
    <d v="2024-05-02T00:00:00"/>
    <s v="C0142"/>
    <s v="P004"/>
    <n v="1"/>
    <n v="1998"/>
    <n v="0.1"/>
    <x v="1"/>
    <n v="1"/>
    <n v="1798.2"/>
    <x v="15"/>
    <x v="1"/>
    <x v="1"/>
    <x v="3"/>
    <s v="Electronics"/>
    <s v="Accessories"/>
    <n v="990"/>
    <n v="990"/>
    <n v="808.2"/>
  </r>
  <r>
    <s v="ORD101336"/>
    <d v="2025-05-09T00:00:00"/>
    <s v="C0282"/>
    <s v="P016"/>
    <n v="5"/>
    <n v="280.8"/>
    <n v="0"/>
    <x v="0"/>
    <n v="3"/>
    <n v="1404"/>
    <x v="34"/>
    <x v="8"/>
    <x v="0"/>
    <x v="10"/>
    <s v="Office"/>
    <s v="Stationery"/>
    <n v="145"/>
    <n v="725"/>
    <n v="679"/>
  </r>
  <r>
    <s v="ORD101337"/>
    <d v="2025-10-04T00:00:00"/>
    <s v="C0207"/>
    <s v="P002"/>
    <n v="3"/>
    <n v="17940"/>
    <n v="0.03"/>
    <x v="0"/>
    <n v="1"/>
    <n v="52205.4"/>
    <x v="19"/>
    <x v="5"/>
    <x v="0"/>
    <x v="8"/>
    <s v="Electronics"/>
    <s v="Computers"/>
    <n v="15100"/>
    <n v="45300"/>
    <n v="6905.4000000000015"/>
  </r>
  <r>
    <s v="ORD101338"/>
    <d v="2023-05-03T00:00:00"/>
    <s v="C0138"/>
    <s v="P012"/>
    <n v="3"/>
    <n v="3492"/>
    <n v="0"/>
    <x v="1"/>
    <n v="5"/>
    <n v="10476"/>
    <x v="5"/>
    <x v="0"/>
    <x v="1"/>
    <x v="9"/>
    <s v="Electronics"/>
    <s v="Storage"/>
    <n v="2450"/>
    <n v="7350"/>
    <n v="3126"/>
  </r>
  <r>
    <s v="ORD101339"/>
    <d v="2023-10-19T00:00:00"/>
    <s v="C0245"/>
    <s v="P001"/>
    <n v="1"/>
    <n v="28500"/>
    <n v="0.03"/>
    <x v="0"/>
    <n v="2"/>
    <n v="27645"/>
    <x v="2"/>
    <x v="6"/>
    <x v="1"/>
    <x v="0"/>
    <s v="Electronics"/>
    <s v="Computers"/>
    <n v="22100"/>
    <n v="22100"/>
    <n v="5545"/>
  </r>
  <r>
    <s v="ORD101340"/>
    <d v="2024-07-27T00:00:00"/>
    <s v="C0288"/>
    <s v="P011"/>
    <n v="5"/>
    <n v="950.6"/>
    <n v="0"/>
    <x v="0"/>
    <n v="6"/>
    <n v="4753"/>
    <x v="14"/>
    <x v="3"/>
    <x v="1"/>
    <x v="5"/>
    <s v="Office"/>
    <s v="Supplies"/>
    <n v="510"/>
    <n v="2550"/>
    <n v="2203"/>
  </r>
  <r>
    <s v="ORD101341"/>
    <d v="2023-07-10T00:00:00"/>
    <s v="C0359"/>
    <s v="P017"/>
    <n v="4"/>
    <n v="3588"/>
    <n v="0.05"/>
    <x v="0"/>
    <n v="2"/>
    <n v="13634.4"/>
    <x v="32"/>
    <x v="10"/>
    <x v="1"/>
    <x v="7"/>
    <s v="Office"/>
    <s v="Furniture"/>
    <n v="2650"/>
    <n v="10600"/>
    <n v="3034.3999999999996"/>
  </r>
  <r>
    <s v="ORD101342"/>
    <d v="2023-03-31T00:00:00"/>
    <s v="C0350"/>
    <s v="P003"/>
    <n v="2"/>
    <n v="463.5"/>
    <n v="0"/>
    <x v="0"/>
    <n v="3"/>
    <n v="927"/>
    <x v="1"/>
    <x v="10"/>
    <x v="1"/>
    <x v="1"/>
    <s v="Electronics"/>
    <s v="Accessories"/>
    <n v="210"/>
    <n v="420"/>
    <n v="507"/>
  </r>
  <r>
    <s v="ORD101343"/>
    <d v="2024-04-19T00:00:00"/>
    <s v="C0374"/>
    <s v="P011"/>
    <n v="3"/>
    <n v="950.6"/>
    <n v="0.05"/>
    <x v="0"/>
    <n v="4"/>
    <n v="2709.21"/>
    <x v="6"/>
    <x v="4"/>
    <x v="1"/>
    <x v="5"/>
    <s v="Office"/>
    <s v="Supplies"/>
    <n v="510"/>
    <n v="1530"/>
    <n v="1179.21"/>
  </r>
  <r>
    <s v="ORD101344"/>
    <d v="2025-11-30T00:00:00"/>
    <s v="C0342"/>
    <s v="P003"/>
    <n v="1"/>
    <n v="486"/>
    <n v="0"/>
    <x v="0"/>
    <n v="5"/>
    <n v="486"/>
    <x v="20"/>
    <x v="6"/>
    <x v="2"/>
    <x v="1"/>
    <s v="Electronics"/>
    <s v="Accessories"/>
    <n v="210"/>
    <n v="210"/>
    <n v="276"/>
  </r>
  <r>
    <s v="ORD101345"/>
    <d v="2025-04-25T00:00:00"/>
    <s v="C0297"/>
    <s v="P008"/>
    <n v="1"/>
    <n v="8924"/>
    <n v="0.05"/>
    <x v="1"/>
    <n v="6"/>
    <n v="8477.7999999999993"/>
    <x v="30"/>
    <x v="4"/>
    <x v="1"/>
    <x v="6"/>
    <s v="Office"/>
    <s v="Furniture"/>
    <n v="6500"/>
    <n v="6500"/>
    <n v="1977.7999999999993"/>
  </r>
  <r>
    <s v="ORD101346"/>
    <d v="2025-02-01T00:00:00"/>
    <s v="C0332"/>
    <s v="P008"/>
    <n v="2"/>
    <n v="8464"/>
    <n v="0.2"/>
    <x v="0"/>
    <n v="2"/>
    <n v="13542.400000000001"/>
    <x v="8"/>
    <x v="10"/>
    <x v="0"/>
    <x v="6"/>
    <s v="Office"/>
    <s v="Furniture"/>
    <n v="6500"/>
    <n v="13000"/>
    <n v="542.40000000000146"/>
  </r>
  <r>
    <s v="ORD101347"/>
    <d v="2025-07-27T00:00:00"/>
    <s v="C0354"/>
    <s v="P014"/>
    <n v="1"/>
    <n v="2037"/>
    <n v="0.1"/>
    <x v="0"/>
    <n v="6"/>
    <n v="1833.3"/>
    <x v="9"/>
    <x v="8"/>
    <x v="1"/>
    <x v="17"/>
    <s v="Electronics"/>
    <s v="Accessories"/>
    <n v="1180"/>
    <n v="1180"/>
    <n v="653.29999999999995"/>
  </r>
  <r>
    <s v="ORD101348"/>
    <d v="2023-06-23T00:00:00"/>
    <s v="C0365"/>
    <s v="P004"/>
    <n v="1"/>
    <n v="1794.5"/>
    <n v="0.1"/>
    <x v="0"/>
    <n v="6"/>
    <n v="1615.05"/>
    <x v="10"/>
    <x v="0"/>
    <x v="1"/>
    <x v="3"/>
    <s v="Electronics"/>
    <s v="Accessories"/>
    <n v="990"/>
    <n v="990"/>
    <n v="625.04999999999995"/>
  </r>
  <r>
    <s v="ORD101349"/>
    <d v="2023-07-15T00:00:00"/>
    <s v="C0112"/>
    <s v="P007"/>
    <n v="1"/>
    <n v="4416"/>
    <n v="0.05"/>
    <x v="0"/>
    <n v="6"/>
    <n v="4195.2"/>
    <x v="32"/>
    <x v="8"/>
    <x v="1"/>
    <x v="16"/>
    <s v="Office"/>
    <s v="Furniture"/>
    <n v="3150"/>
    <n v="3150"/>
    <n v="1045.1999999999998"/>
  </r>
  <r>
    <s v="ORD101350"/>
    <d v="2025-11-01T00:00:00"/>
    <s v="C0357"/>
    <s v="P002"/>
    <n v="1"/>
    <n v="17940"/>
    <n v="0.03"/>
    <x v="0"/>
    <n v="2"/>
    <n v="17401.8"/>
    <x v="20"/>
    <x v="10"/>
    <x v="2"/>
    <x v="8"/>
    <s v="Electronics"/>
    <s v="Computers"/>
    <n v="15100"/>
    <n v="15100"/>
    <n v="2301.7999999999993"/>
  </r>
  <r>
    <s v="ORD101351"/>
    <d v="2023-10-01T00:00:00"/>
    <s v="C0064"/>
    <s v="P013"/>
    <n v="4"/>
    <n v="1450"/>
    <n v="0.2"/>
    <x v="0"/>
    <n v="5"/>
    <n v="4640"/>
    <x v="2"/>
    <x v="1"/>
    <x v="0"/>
    <x v="2"/>
    <s v="Electronics"/>
    <s v="Accessories"/>
    <n v="790"/>
    <n v="3160"/>
    <n v="1480"/>
  </r>
  <r>
    <s v="ORD101352"/>
    <d v="2025-03-18T00:00:00"/>
    <s v="C0228"/>
    <s v="P013"/>
    <n v="2"/>
    <n v="1406.5"/>
    <n v="0"/>
    <x v="0"/>
    <n v="7"/>
    <n v="2813"/>
    <x v="12"/>
    <x v="2"/>
    <x v="0"/>
    <x v="2"/>
    <s v="Electronics"/>
    <s v="Accessories"/>
    <n v="790"/>
    <n v="1580"/>
    <n v="1233"/>
  </r>
  <r>
    <s v="ORD101353"/>
    <d v="2023-06-03T00:00:00"/>
    <s v="C0340"/>
    <s v="P012"/>
    <n v="1"/>
    <n v="3708"/>
    <n v="0.2"/>
    <x v="0"/>
    <n v="3"/>
    <n v="2966.4"/>
    <x v="10"/>
    <x v="6"/>
    <x v="1"/>
    <x v="9"/>
    <s v="Electronics"/>
    <s v="Storage"/>
    <n v="2450"/>
    <n v="2450"/>
    <n v="516.40000000000009"/>
  </r>
  <r>
    <s v="ORD101354"/>
    <d v="2023-05-08T00:00:00"/>
    <s v="C0238"/>
    <s v="P001"/>
    <n v="1"/>
    <n v="26220"/>
    <n v="0.1"/>
    <x v="0"/>
    <n v="2"/>
    <n v="23598"/>
    <x v="5"/>
    <x v="10"/>
    <x v="0"/>
    <x v="0"/>
    <s v="Electronics"/>
    <s v="Computers"/>
    <n v="22100"/>
    <n v="22100"/>
    <n v="1498"/>
  </r>
  <r>
    <s v="ORD101355"/>
    <d v="2025-06-09T00:00:00"/>
    <s v="C0148"/>
    <s v="P008"/>
    <n v="1"/>
    <n v="9200"/>
    <n v="0"/>
    <x v="0"/>
    <n v="4"/>
    <n v="9200"/>
    <x v="3"/>
    <x v="4"/>
    <x v="1"/>
    <x v="6"/>
    <s v="Office"/>
    <s v="Furniture"/>
    <n v="6500"/>
    <n v="6500"/>
    <n v="2700"/>
  </r>
  <r>
    <s v="ORD101356"/>
    <d v="2023-09-25T00:00:00"/>
    <s v="C0272"/>
    <s v="P015"/>
    <n v="1"/>
    <n v="1802.5"/>
    <n v="0.03"/>
    <x v="0"/>
    <n v="4"/>
    <n v="1748.425"/>
    <x v="4"/>
    <x v="8"/>
    <x v="2"/>
    <x v="14"/>
    <s v="Electronics"/>
    <s v="Networking"/>
    <n v="1050"/>
    <n v="1050"/>
    <n v="698.42499999999995"/>
  </r>
  <r>
    <s v="ORD101357"/>
    <d v="2024-04-29T00:00:00"/>
    <s v="C0142"/>
    <s v="P003"/>
    <n v="4"/>
    <n v="463.5"/>
    <n v="0"/>
    <x v="0"/>
    <n v="4"/>
    <n v="1854"/>
    <x v="6"/>
    <x v="1"/>
    <x v="1"/>
    <x v="1"/>
    <s v="Electronics"/>
    <s v="Accessories"/>
    <n v="210"/>
    <n v="840"/>
    <n v="1014"/>
  </r>
  <r>
    <s v="ORD101358"/>
    <d v="2024-08-20T00:00:00"/>
    <s v="C0009"/>
    <s v="P017"/>
    <n v="3"/>
    <n v="4017"/>
    <n v="0.03"/>
    <x v="2"/>
    <n v="5"/>
    <n v="11689.47"/>
    <x v="23"/>
    <x v="3"/>
    <x v="1"/>
    <x v="7"/>
    <s v="Office"/>
    <s v="Furniture"/>
    <n v="2650"/>
    <n v="7950"/>
    <n v="3739.4699999999993"/>
  </r>
  <r>
    <s v="ORD101359"/>
    <d v="2024-06-18T00:00:00"/>
    <s v="C0075"/>
    <s v="P009"/>
    <n v="1"/>
    <n v="180"/>
    <n v="0.05"/>
    <x v="0"/>
    <n v="3"/>
    <n v="171"/>
    <x v="21"/>
    <x v="6"/>
    <x v="2"/>
    <x v="12"/>
    <s v="Office"/>
    <s v="Stationery"/>
    <n v="75"/>
    <n v="75"/>
    <n v="96"/>
  </r>
  <r>
    <s v="ORD101360"/>
    <d v="2024-10-07T00:00:00"/>
    <s v="C0265"/>
    <s v="P016"/>
    <n v="3"/>
    <n v="267.8"/>
    <n v="0"/>
    <x v="0"/>
    <n v="1"/>
    <n v="803.40000000000009"/>
    <x v="13"/>
    <x v="6"/>
    <x v="0"/>
    <x v="10"/>
    <s v="Office"/>
    <s v="Stationery"/>
    <n v="145"/>
    <n v="435"/>
    <n v="368.40000000000009"/>
  </r>
  <r>
    <s v="ORD101361"/>
    <d v="2025-03-15T00:00:00"/>
    <s v="C0145"/>
    <s v="P004"/>
    <n v="1"/>
    <n v="1794.5"/>
    <n v="0.1"/>
    <x v="0"/>
    <n v="5"/>
    <n v="1615.05"/>
    <x v="12"/>
    <x v="10"/>
    <x v="2"/>
    <x v="3"/>
    <s v="Electronics"/>
    <s v="Accessories"/>
    <n v="990"/>
    <n v="990"/>
    <n v="625.04999999999995"/>
  </r>
  <r>
    <s v="ORD101362"/>
    <d v="2024-10-30T00:00:00"/>
    <s v="C0295"/>
    <s v="P016"/>
    <n v="3"/>
    <n v="280.8"/>
    <n v="0.15"/>
    <x v="0"/>
    <n v="5"/>
    <n v="716.04000000000008"/>
    <x v="13"/>
    <x v="6"/>
    <x v="0"/>
    <x v="10"/>
    <s v="Office"/>
    <s v="Stationery"/>
    <n v="145"/>
    <n v="435"/>
    <n v="281.04000000000008"/>
  </r>
  <r>
    <s v="ORD101363"/>
    <d v="2024-10-13T00:00:00"/>
    <s v="C0011"/>
    <s v="P001"/>
    <n v="1"/>
    <n v="30780"/>
    <n v="0.03"/>
    <x v="0"/>
    <n v="4"/>
    <n v="29856.6"/>
    <x v="13"/>
    <x v="10"/>
    <x v="1"/>
    <x v="0"/>
    <s v="Electronics"/>
    <s v="Computers"/>
    <n v="22100"/>
    <n v="22100"/>
    <n v="7756.5999999999985"/>
  </r>
  <r>
    <s v="ORD101364"/>
    <d v="2025-07-16T00:00:00"/>
    <s v="C0056"/>
    <s v="P003"/>
    <n v="3"/>
    <n v="463.5"/>
    <n v="0"/>
    <x v="0"/>
    <n v="5"/>
    <n v="1390.5"/>
    <x v="9"/>
    <x v="4"/>
    <x v="0"/>
    <x v="1"/>
    <s v="Electronics"/>
    <s v="Accessories"/>
    <n v="210"/>
    <n v="630"/>
    <n v="760.5"/>
  </r>
  <r>
    <s v="ORD101365"/>
    <d v="2024-07-10T00:00:00"/>
    <s v="C0206"/>
    <s v="P003"/>
    <n v="2"/>
    <n v="486"/>
    <n v="0.05"/>
    <x v="0"/>
    <n v="4"/>
    <n v="923.4"/>
    <x v="14"/>
    <x v="0"/>
    <x v="1"/>
    <x v="1"/>
    <s v="Electronics"/>
    <s v="Accessories"/>
    <n v="210"/>
    <n v="420"/>
    <n v="503.4"/>
  </r>
  <r>
    <s v="ORD101366"/>
    <d v="2024-04-23T00:00:00"/>
    <s v="C0101"/>
    <s v="P009"/>
    <n v="5"/>
    <n v="180"/>
    <n v="0"/>
    <x v="0"/>
    <n v="4"/>
    <n v="900"/>
    <x v="6"/>
    <x v="6"/>
    <x v="0"/>
    <x v="12"/>
    <s v="Office"/>
    <s v="Stationery"/>
    <n v="75"/>
    <n v="375"/>
    <n v="525"/>
  </r>
  <r>
    <s v="ORD101367"/>
    <d v="2023-06-02T00:00:00"/>
    <s v="C0273"/>
    <s v="P014"/>
    <n v="1"/>
    <n v="2037"/>
    <n v="0.05"/>
    <x v="0"/>
    <n v="6"/>
    <n v="1935.1499999999999"/>
    <x v="10"/>
    <x v="8"/>
    <x v="0"/>
    <x v="17"/>
    <s v="Electronics"/>
    <s v="Accessories"/>
    <n v="1180"/>
    <n v="1180"/>
    <n v="755.14999999999986"/>
  </r>
  <r>
    <s v="ORD101368"/>
    <d v="2024-02-20T00:00:00"/>
    <s v="C0290"/>
    <s v="P002"/>
    <n v="5"/>
    <n v="18915"/>
    <n v="0.03"/>
    <x v="0"/>
    <n v="4"/>
    <n v="91737.75"/>
    <x v="24"/>
    <x v="1"/>
    <x v="1"/>
    <x v="8"/>
    <s v="Electronics"/>
    <s v="Computers"/>
    <n v="15100"/>
    <n v="75500"/>
    <n v="16237.75"/>
  </r>
  <r>
    <s v="ORD101369"/>
    <d v="2023-10-06T00:00:00"/>
    <s v="C0379"/>
    <s v="P008"/>
    <n v="1"/>
    <n v="9936"/>
    <n v="0.05"/>
    <x v="0"/>
    <n v="6"/>
    <n v="9439.1999999999989"/>
    <x v="2"/>
    <x v="3"/>
    <x v="0"/>
    <x v="6"/>
    <s v="Office"/>
    <s v="Furniture"/>
    <n v="6500"/>
    <n v="6500"/>
    <n v="2939.1999999999989"/>
  </r>
  <r>
    <s v="ORD101370"/>
    <d v="2023-08-12T00:00:00"/>
    <s v="C0190"/>
    <s v="P003"/>
    <n v="1"/>
    <n v="450"/>
    <n v="0"/>
    <x v="0"/>
    <n v="1"/>
    <n v="450"/>
    <x v="16"/>
    <x v="4"/>
    <x v="2"/>
    <x v="1"/>
    <s v="Electronics"/>
    <s v="Accessories"/>
    <n v="210"/>
    <n v="210"/>
    <n v="240"/>
  </r>
  <r>
    <s v="ORD101371"/>
    <d v="2023-11-15T00:00:00"/>
    <s v="C0330"/>
    <s v="P020"/>
    <n v="2"/>
    <n v="4223"/>
    <n v="0.15"/>
    <x v="0"/>
    <n v="2"/>
    <n v="7179.0999999999995"/>
    <x v="0"/>
    <x v="10"/>
    <x v="1"/>
    <x v="11"/>
    <s v="Electronics"/>
    <s v="Power"/>
    <n v="2950"/>
    <n v="5900"/>
    <n v="1279.0999999999995"/>
  </r>
  <r>
    <s v="ORD101372"/>
    <d v="2023-08-05T00:00:00"/>
    <s v="C0048"/>
    <s v="P011"/>
    <n v="3"/>
    <n v="1058.4000000000001"/>
    <n v="0.05"/>
    <x v="0"/>
    <n v="7"/>
    <n v="3016.44"/>
    <x v="16"/>
    <x v="1"/>
    <x v="1"/>
    <x v="5"/>
    <s v="Office"/>
    <s v="Supplies"/>
    <n v="510"/>
    <n v="1530"/>
    <n v="1486.44"/>
  </r>
  <r>
    <s v="ORD101373"/>
    <d v="2023-12-03T00:00:00"/>
    <s v="C0244"/>
    <s v="P004"/>
    <n v="3"/>
    <n v="1998"/>
    <n v="0"/>
    <x v="0"/>
    <n v="6"/>
    <n v="5994"/>
    <x v="25"/>
    <x v="6"/>
    <x v="1"/>
    <x v="3"/>
    <s v="Electronics"/>
    <s v="Accessories"/>
    <n v="990"/>
    <n v="2970"/>
    <n v="3024"/>
  </r>
  <r>
    <s v="ORD101374"/>
    <d v="2025-07-09T00:00:00"/>
    <s v="C0251"/>
    <s v="P001"/>
    <n v="4"/>
    <n v="27645"/>
    <n v="0.1"/>
    <x v="1"/>
    <n v="1"/>
    <n v="99522"/>
    <x v="9"/>
    <x v="1"/>
    <x v="0"/>
    <x v="0"/>
    <s v="Electronics"/>
    <s v="Computers"/>
    <n v="22100"/>
    <n v="88400"/>
    <n v="11122"/>
  </r>
  <r>
    <s v="ORD101375"/>
    <d v="2025-08-12T00:00:00"/>
    <s v="C0299"/>
    <s v="P002"/>
    <n v="1"/>
    <n v="21060"/>
    <n v="0"/>
    <x v="0"/>
    <n v="3"/>
    <n v="21060"/>
    <x v="28"/>
    <x v="8"/>
    <x v="0"/>
    <x v="8"/>
    <s v="Electronics"/>
    <s v="Computers"/>
    <n v="15100"/>
    <n v="15100"/>
    <n v="5960"/>
  </r>
  <r>
    <s v="ORD101376"/>
    <d v="2024-10-05T00:00:00"/>
    <s v="C0386"/>
    <s v="P018"/>
    <n v="2"/>
    <n v="12416"/>
    <n v="0"/>
    <x v="0"/>
    <n v="6"/>
    <n v="24832"/>
    <x v="13"/>
    <x v="8"/>
    <x v="1"/>
    <x v="18"/>
    <s v="Electronics"/>
    <s v="Displays"/>
    <n v="9700"/>
    <n v="19400"/>
    <n v="5432"/>
  </r>
  <r>
    <s v="ORD101377"/>
    <d v="2025-04-12T00:00:00"/>
    <s v="C0342"/>
    <s v="P010"/>
    <n v="1"/>
    <n v="7178"/>
    <n v="0.1"/>
    <x v="0"/>
    <n v="1"/>
    <n v="6460.2"/>
    <x v="30"/>
    <x v="6"/>
    <x v="2"/>
    <x v="13"/>
    <s v="Electronics"/>
    <s v="Printers"/>
    <n v="5600"/>
    <n v="5600"/>
    <n v="860.19999999999982"/>
  </r>
  <r>
    <s v="ORD101378"/>
    <d v="2023-09-05T00:00:00"/>
    <s v="C0101"/>
    <s v="P014"/>
    <n v="4"/>
    <n v="2037"/>
    <n v="0"/>
    <x v="0"/>
    <n v="6"/>
    <n v="8148"/>
    <x v="4"/>
    <x v="6"/>
    <x v="0"/>
    <x v="17"/>
    <s v="Electronics"/>
    <s v="Accessories"/>
    <n v="1180"/>
    <n v="4720"/>
    <n v="3428"/>
  </r>
  <r>
    <s v="ORD101379"/>
    <d v="2025-01-03T00:00:00"/>
    <s v="C0317"/>
    <s v="P009"/>
    <n v="1"/>
    <n v="165.6"/>
    <n v="0.1"/>
    <x v="0"/>
    <n v="3"/>
    <n v="149.04"/>
    <x v="7"/>
    <x v="4"/>
    <x v="1"/>
    <x v="12"/>
    <s v="Office"/>
    <s v="Stationery"/>
    <n v="75"/>
    <n v="75"/>
    <n v="74.039999999999992"/>
  </r>
  <r>
    <s v="ORD101380"/>
    <d v="2024-03-01T00:00:00"/>
    <s v="C0390"/>
    <s v="P011"/>
    <n v="1"/>
    <n v="1009.4"/>
    <n v="0"/>
    <x v="0"/>
    <n v="2"/>
    <n v="1009.4"/>
    <x v="22"/>
    <x v="11"/>
    <x v="2"/>
    <x v="5"/>
    <s v="Office"/>
    <s v="Supplies"/>
    <n v="510"/>
    <n v="510"/>
    <n v="499.4"/>
  </r>
  <r>
    <s v="ORD101381"/>
    <d v="2025-07-14T00:00:00"/>
    <s v="C0004"/>
    <s v="P009"/>
    <n v="1"/>
    <n v="165.6"/>
    <n v="0.05"/>
    <x v="0"/>
    <n v="4"/>
    <n v="157.32"/>
    <x v="9"/>
    <x v="5"/>
    <x v="1"/>
    <x v="12"/>
    <s v="Office"/>
    <s v="Stationery"/>
    <n v="75"/>
    <n v="75"/>
    <n v="82.32"/>
  </r>
  <r>
    <s v="ORD101382"/>
    <d v="2024-09-23T00:00:00"/>
    <s v="C0392"/>
    <s v="P002"/>
    <n v="1"/>
    <n v="17940"/>
    <n v="0"/>
    <x v="0"/>
    <n v="2"/>
    <n v="17940"/>
    <x v="27"/>
    <x v="4"/>
    <x v="0"/>
    <x v="8"/>
    <s v="Electronics"/>
    <s v="Computers"/>
    <n v="15100"/>
    <n v="15100"/>
    <n v="2840"/>
  </r>
  <r>
    <s v="ORD101383"/>
    <d v="2025-08-06T00:00:00"/>
    <s v="C0086"/>
    <s v="P013"/>
    <n v="1"/>
    <n v="1566"/>
    <n v="0.1"/>
    <x v="1"/>
    <n v="5"/>
    <n v="1409.4"/>
    <x v="28"/>
    <x v="3"/>
    <x v="1"/>
    <x v="2"/>
    <s v="Electronics"/>
    <s v="Accessories"/>
    <n v="790"/>
    <n v="790"/>
    <n v="619.40000000000009"/>
  </r>
  <r>
    <s v="ORD101384"/>
    <d v="2024-06-26T00:00:00"/>
    <s v="C0303"/>
    <s v="P019"/>
    <n v="5"/>
    <n v="2538"/>
    <n v="0.2"/>
    <x v="1"/>
    <n v="2"/>
    <n v="10152"/>
    <x v="21"/>
    <x v="3"/>
    <x v="0"/>
    <x v="19"/>
    <s v="Electronics"/>
    <s v="POS Equipment"/>
    <n v="1420"/>
    <n v="7100"/>
    <n v="3052"/>
  </r>
  <r>
    <s v="ORD101385"/>
    <d v="2023-09-03T00:00:00"/>
    <s v="C0305"/>
    <s v="P016"/>
    <n v="2"/>
    <n v="280.8"/>
    <n v="0"/>
    <x v="0"/>
    <n v="2"/>
    <n v="561.6"/>
    <x v="4"/>
    <x v="7"/>
    <x v="0"/>
    <x v="10"/>
    <s v="Office"/>
    <s v="Stationery"/>
    <n v="145"/>
    <n v="290"/>
    <n v="271.60000000000002"/>
  </r>
  <r>
    <s v="ORD101386"/>
    <d v="2023-07-05T00:00:00"/>
    <s v="C0228"/>
    <s v="P011"/>
    <n v="1"/>
    <n v="980"/>
    <n v="0.05"/>
    <x v="1"/>
    <n v="7"/>
    <n v="931"/>
    <x v="32"/>
    <x v="2"/>
    <x v="0"/>
    <x v="5"/>
    <s v="Office"/>
    <s v="Supplies"/>
    <n v="510"/>
    <n v="510"/>
    <n v="421"/>
  </r>
  <r>
    <s v="ORD101387"/>
    <d v="2023-11-19T00:00:00"/>
    <s v="C0011"/>
    <s v="P015"/>
    <n v="1"/>
    <n v="1750"/>
    <n v="0.03"/>
    <x v="0"/>
    <n v="1"/>
    <n v="1697.5"/>
    <x v="0"/>
    <x v="10"/>
    <x v="1"/>
    <x v="14"/>
    <s v="Electronics"/>
    <s v="Networking"/>
    <n v="1050"/>
    <n v="1050"/>
    <n v="647.5"/>
  </r>
  <r>
    <s v="ORD101388"/>
    <d v="2024-09-15T00:00:00"/>
    <s v="C0060"/>
    <s v="P016"/>
    <n v="3"/>
    <n v="252.2"/>
    <n v="0.15"/>
    <x v="0"/>
    <n v="6"/>
    <n v="643.1099999999999"/>
    <x v="27"/>
    <x v="7"/>
    <x v="0"/>
    <x v="10"/>
    <s v="Office"/>
    <s v="Stationery"/>
    <n v="145"/>
    <n v="435"/>
    <n v="208.1099999999999"/>
  </r>
  <r>
    <s v="ORD101389"/>
    <d v="2023-03-24T00:00:00"/>
    <s v="C0058"/>
    <s v="P009"/>
    <n v="2"/>
    <n v="185.4"/>
    <n v="0.15"/>
    <x v="0"/>
    <n v="6"/>
    <n v="315.18"/>
    <x v="1"/>
    <x v="0"/>
    <x v="0"/>
    <x v="12"/>
    <s v="Office"/>
    <s v="Stationery"/>
    <n v="75"/>
    <n v="150"/>
    <n v="165.18"/>
  </r>
  <r>
    <s v="ORD101390"/>
    <d v="2024-03-16T00:00:00"/>
    <s v="C0028"/>
    <s v="P016"/>
    <n v="2"/>
    <n v="280.8"/>
    <n v="0.15"/>
    <x v="0"/>
    <n v="2"/>
    <n v="477.36"/>
    <x v="22"/>
    <x v="5"/>
    <x v="2"/>
    <x v="10"/>
    <s v="Office"/>
    <s v="Stationery"/>
    <n v="145"/>
    <n v="290"/>
    <n v="187.36"/>
  </r>
  <r>
    <s v="ORD101391"/>
    <d v="2024-11-02T00:00:00"/>
    <s v="C0261"/>
    <s v="P017"/>
    <n v="4"/>
    <n v="4212"/>
    <n v="0.15"/>
    <x v="0"/>
    <n v="5"/>
    <n v="14320.8"/>
    <x v="33"/>
    <x v="2"/>
    <x v="1"/>
    <x v="7"/>
    <s v="Office"/>
    <s v="Furniture"/>
    <n v="2650"/>
    <n v="10600"/>
    <n v="3720.7999999999993"/>
  </r>
  <r>
    <s v="ORD101392"/>
    <d v="2023-10-31T00:00:00"/>
    <s v="C0269"/>
    <s v="P002"/>
    <n v="2"/>
    <n v="19500"/>
    <n v="0"/>
    <x v="0"/>
    <n v="7"/>
    <n v="39000"/>
    <x v="2"/>
    <x v="1"/>
    <x v="1"/>
    <x v="8"/>
    <s v="Electronics"/>
    <s v="Computers"/>
    <n v="15100"/>
    <n v="30200"/>
    <n v="8800"/>
  </r>
  <r>
    <s v="ORD101393"/>
    <d v="2023-07-06T00:00:00"/>
    <s v="C0219"/>
    <s v="P003"/>
    <n v="2"/>
    <n v="436.5"/>
    <n v="0"/>
    <x v="0"/>
    <n v="6"/>
    <n v="873"/>
    <x v="32"/>
    <x v="2"/>
    <x v="0"/>
    <x v="1"/>
    <s v="Electronics"/>
    <s v="Accessories"/>
    <n v="210"/>
    <n v="420"/>
    <n v="453"/>
  </r>
  <r>
    <s v="ORD101394"/>
    <d v="2024-05-23T00:00:00"/>
    <s v="C0266"/>
    <s v="P011"/>
    <n v="1"/>
    <n v="1009.4"/>
    <n v="0"/>
    <x v="0"/>
    <n v="5"/>
    <n v="1009.4"/>
    <x v="15"/>
    <x v="1"/>
    <x v="2"/>
    <x v="5"/>
    <s v="Office"/>
    <s v="Supplies"/>
    <n v="510"/>
    <n v="510"/>
    <n v="499.4"/>
  </r>
  <r>
    <s v="ORD101395"/>
    <d v="2024-12-29T00:00:00"/>
    <s v="C0390"/>
    <s v="P002"/>
    <n v="1"/>
    <n v="18915"/>
    <n v="0.1"/>
    <x v="2"/>
    <n v="3"/>
    <n v="17023.5"/>
    <x v="26"/>
    <x v="11"/>
    <x v="2"/>
    <x v="8"/>
    <s v="Electronics"/>
    <s v="Computers"/>
    <n v="15100"/>
    <n v="15100"/>
    <n v="1923.5"/>
  </r>
  <r>
    <s v="ORD101396"/>
    <d v="2025-03-22T00:00:00"/>
    <s v="C0392"/>
    <s v="P001"/>
    <n v="1"/>
    <n v="26220"/>
    <n v="0.1"/>
    <x v="0"/>
    <n v="7"/>
    <n v="23598"/>
    <x v="12"/>
    <x v="4"/>
    <x v="0"/>
    <x v="0"/>
    <s v="Electronics"/>
    <s v="Computers"/>
    <n v="22100"/>
    <n v="22100"/>
    <n v="1498"/>
  </r>
  <r>
    <s v="ORD101397"/>
    <d v="2025-11-17T00:00:00"/>
    <s v="C0016"/>
    <s v="P016"/>
    <n v="1"/>
    <n v="252.2"/>
    <n v="0.1"/>
    <x v="0"/>
    <n v="5"/>
    <n v="226.98"/>
    <x v="20"/>
    <x v="6"/>
    <x v="0"/>
    <x v="10"/>
    <s v="Office"/>
    <s v="Stationery"/>
    <n v="145"/>
    <n v="145"/>
    <n v="81.97999999999999"/>
  </r>
  <r>
    <s v="ORD101398"/>
    <d v="2023-04-11T00:00:00"/>
    <s v="C0353"/>
    <s v="P002"/>
    <n v="1"/>
    <n v="17940"/>
    <n v="0.05"/>
    <x v="1"/>
    <n v="6"/>
    <n v="17043"/>
    <x v="31"/>
    <x v="4"/>
    <x v="0"/>
    <x v="8"/>
    <s v="Electronics"/>
    <s v="Computers"/>
    <n v="15100"/>
    <n v="15100"/>
    <n v="1943"/>
  </r>
  <r>
    <s v="ORD101399"/>
    <d v="2024-09-04T00:00:00"/>
    <s v="C0323"/>
    <s v="P007"/>
    <n v="3"/>
    <n v="5184"/>
    <n v="0"/>
    <x v="0"/>
    <n v="3"/>
    <n v="15552"/>
    <x v="27"/>
    <x v="1"/>
    <x v="0"/>
    <x v="16"/>
    <s v="Office"/>
    <s v="Furniture"/>
    <n v="3150"/>
    <n v="9450"/>
    <n v="6102"/>
  </r>
  <r>
    <s v="ORD101400"/>
    <d v="2024-06-16T00:00:00"/>
    <s v="C0345"/>
    <s v="P005"/>
    <n v="1"/>
    <n v="6696"/>
    <n v="0.1"/>
    <x v="0"/>
    <n v="3"/>
    <n v="6026.4000000000005"/>
    <x v="21"/>
    <x v="2"/>
    <x v="2"/>
    <x v="15"/>
    <s v="Electronics"/>
    <s v="Displays"/>
    <n v="4300"/>
    <n v="4300"/>
    <n v="1726.4000000000005"/>
  </r>
  <r>
    <s v="ORD101401"/>
    <d v="2023-12-23T00:00:00"/>
    <s v="C0280"/>
    <s v="P003"/>
    <n v="4"/>
    <n v="486"/>
    <n v="0.1"/>
    <x v="0"/>
    <n v="3"/>
    <n v="1749.6000000000001"/>
    <x v="25"/>
    <x v="4"/>
    <x v="0"/>
    <x v="1"/>
    <s v="Electronics"/>
    <s v="Accessories"/>
    <n v="210"/>
    <n v="840"/>
    <n v="909.60000000000014"/>
  </r>
  <r>
    <s v="ORD101402"/>
    <d v="2023-03-05T00:00:00"/>
    <s v="C0394"/>
    <s v="P009"/>
    <n v="1"/>
    <n v="174.6"/>
    <n v="0.1"/>
    <x v="0"/>
    <n v="5"/>
    <n v="157.13999999999999"/>
    <x v="1"/>
    <x v="1"/>
    <x v="1"/>
    <x v="12"/>
    <s v="Office"/>
    <s v="Stationery"/>
    <n v="75"/>
    <n v="75"/>
    <n v="82.139999999999986"/>
  </r>
  <r>
    <s v="ORD101403"/>
    <d v="2025-04-08T00:00:00"/>
    <s v="C0161"/>
    <s v="P015"/>
    <n v="1"/>
    <n v="1610"/>
    <n v="0.05"/>
    <x v="0"/>
    <n v="1"/>
    <n v="1529.5"/>
    <x v="30"/>
    <x v="0"/>
    <x v="0"/>
    <x v="14"/>
    <s v="Electronics"/>
    <s v="Networking"/>
    <n v="1050"/>
    <n v="1050"/>
    <n v="479.5"/>
  </r>
  <r>
    <s v="ORD101404"/>
    <d v="2025-07-15T00:00:00"/>
    <s v="C0002"/>
    <s v="P011"/>
    <n v="2"/>
    <n v="950.6"/>
    <n v="0.03"/>
    <x v="0"/>
    <n v="1"/>
    <n v="1844.164"/>
    <x v="9"/>
    <x v="1"/>
    <x v="1"/>
    <x v="5"/>
    <s v="Office"/>
    <s v="Supplies"/>
    <n v="510"/>
    <n v="1020"/>
    <n v="824.16399999999999"/>
  </r>
  <r>
    <s v="ORD101405"/>
    <d v="2024-05-26T00:00:00"/>
    <s v="C0265"/>
    <s v="P006"/>
    <n v="1"/>
    <n v="1212.5"/>
    <n v="0.03"/>
    <x v="0"/>
    <n v="2"/>
    <n v="1176.125"/>
    <x v="15"/>
    <x v="6"/>
    <x v="0"/>
    <x v="4"/>
    <s v="Electronics"/>
    <s v="Accessories"/>
    <n v="620"/>
    <n v="620"/>
    <n v="556.125"/>
  </r>
  <r>
    <s v="ORD101406"/>
    <d v="2023-07-13T00:00:00"/>
    <s v="C0138"/>
    <s v="P008"/>
    <n v="2"/>
    <n v="9200"/>
    <n v="0.03"/>
    <x v="0"/>
    <n v="3"/>
    <n v="17848"/>
    <x v="32"/>
    <x v="0"/>
    <x v="1"/>
    <x v="6"/>
    <s v="Office"/>
    <s v="Furniture"/>
    <n v="6500"/>
    <n v="13000"/>
    <n v="4848"/>
  </r>
  <r>
    <s v="ORD101407"/>
    <d v="2025-08-04T00:00:00"/>
    <s v="C0296"/>
    <s v="P016"/>
    <n v="1"/>
    <n v="239.2"/>
    <n v="0.05"/>
    <x v="0"/>
    <n v="4"/>
    <n v="227.23999999999998"/>
    <x v="28"/>
    <x v="5"/>
    <x v="0"/>
    <x v="10"/>
    <s v="Office"/>
    <s v="Stationery"/>
    <n v="145"/>
    <n v="145"/>
    <n v="82.239999999999981"/>
  </r>
  <r>
    <s v="ORD101408"/>
    <d v="2023-07-28T00:00:00"/>
    <s v="C0107"/>
    <s v="P001"/>
    <n v="1"/>
    <n v="30780"/>
    <n v="0.15"/>
    <x v="0"/>
    <n v="5"/>
    <n v="26163"/>
    <x v="32"/>
    <x v="5"/>
    <x v="1"/>
    <x v="0"/>
    <s v="Electronics"/>
    <s v="Computers"/>
    <n v="22100"/>
    <n v="22100"/>
    <n v="4063"/>
  </r>
  <r>
    <s v="ORD101409"/>
    <d v="2023-10-14T00:00:00"/>
    <s v="C0009"/>
    <s v="P006"/>
    <n v="3"/>
    <n v="1350"/>
    <n v="0"/>
    <x v="0"/>
    <n v="3"/>
    <n v="4050"/>
    <x v="2"/>
    <x v="3"/>
    <x v="1"/>
    <x v="4"/>
    <s v="Electronics"/>
    <s v="Accessories"/>
    <n v="620"/>
    <n v="1860"/>
    <n v="2190"/>
  </r>
  <r>
    <s v="ORD101410"/>
    <d v="2023-09-06T00:00:00"/>
    <s v="C0063"/>
    <s v="P016"/>
    <n v="4"/>
    <n v="260"/>
    <n v="0.1"/>
    <x v="0"/>
    <n v="5"/>
    <n v="936"/>
    <x v="4"/>
    <x v="7"/>
    <x v="0"/>
    <x v="10"/>
    <s v="Office"/>
    <s v="Stationery"/>
    <n v="145"/>
    <n v="580"/>
    <n v="356"/>
  </r>
  <r>
    <s v="ORD101411"/>
    <d v="2023-01-25T00:00:00"/>
    <s v="C0379"/>
    <s v="P017"/>
    <n v="1"/>
    <n v="3900"/>
    <n v="0.2"/>
    <x v="0"/>
    <n v="5"/>
    <n v="3120"/>
    <x v="35"/>
    <x v="3"/>
    <x v="0"/>
    <x v="7"/>
    <s v="Office"/>
    <s v="Furniture"/>
    <n v="2650"/>
    <n v="2650"/>
    <n v="470"/>
  </r>
  <r>
    <s v="ORD101412"/>
    <d v="2023-05-07T00:00:00"/>
    <s v="C0256"/>
    <s v="P019"/>
    <n v="4"/>
    <n v="2279.5"/>
    <n v="0.05"/>
    <x v="0"/>
    <n v="7"/>
    <n v="8662.1"/>
    <x v="5"/>
    <x v="7"/>
    <x v="0"/>
    <x v="19"/>
    <s v="Electronics"/>
    <s v="POS Equipment"/>
    <n v="1420"/>
    <n v="5680"/>
    <n v="2982.1000000000004"/>
  </r>
  <r>
    <s v="ORD101413"/>
    <d v="2024-03-31T00:00:00"/>
    <s v="C0332"/>
    <s v="P003"/>
    <n v="1"/>
    <n v="450"/>
    <n v="0"/>
    <x v="0"/>
    <n v="2"/>
    <n v="450"/>
    <x v="22"/>
    <x v="10"/>
    <x v="0"/>
    <x v="1"/>
    <s v="Electronics"/>
    <s v="Accessories"/>
    <n v="210"/>
    <n v="210"/>
    <n v="240"/>
  </r>
  <r>
    <s v="ORD101414"/>
    <d v="2023-09-25T00:00:00"/>
    <s v="C0317"/>
    <s v="P013"/>
    <n v="3"/>
    <n v="1406.5"/>
    <n v="0.05"/>
    <x v="0"/>
    <n v="6"/>
    <n v="4008.5249999999996"/>
    <x v="4"/>
    <x v="4"/>
    <x v="1"/>
    <x v="2"/>
    <s v="Electronics"/>
    <s v="Accessories"/>
    <n v="790"/>
    <n v="2370"/>
    <n v="1638.5249999999996"/>
  </r>
  <r>
    <s v="ORD101415"/>
    <d v="2024-02-10T00:00:00"/>
    <s v="C0209"/>
    <s v="P014"/>
    <n v="1"/>
    <n v="1932"/>
    <n v="0"/>
    <x v="0"/>
    <n v="6"/>
    <n v="1932"/>
    <x v="24"/>
    <x v="2"/>
    <x v="0"/>
    <x v="17"/>
    <s v="Electronics"/>
    <s v="Accessories"/>
    <n v="1180"/>
    <n v="1180"/>
    <n v="752"/>
  </r>
  <r>
    <s v="ORD101416"/>
    <d v="2025-03-31T00:00:00"/>
    <s v="C0370"/>
    <s v="P003"/>
    <n v="3"/>
    <n v="486"/>
    <n v="0.05"/>
    <x v="0"/>
    <n v="7"/>
    <n v="1385.1"/>
    <x v="12"/>
    <x v="2"/>
    <x v="0"/>
    <x v="1"/>
    <s v="Electronics"/>
    <s v="Accessories"/>
    <n v="210"/>
    <n v="630"/>
    <n v="755.09999999999991"/>
  </r>
  <r>
    <s v="ORD101417"/>
    <d v="2025-02-01T00:00:00"/>
    <s v="C0237"/>
    <s v="P004"/>
    <n v="4"/>
    <n v="1905.5"/>
    <n v="0"/>
    <x v="2"/>
    <n v="4"/>
    <n v="7622"/>
    <x v="8"/>
    <x v="10"/>
    <x v="1"/>
    <x v="3"/>
    <s v="Electronics"/>
    <s v="Accessories"/>
    <n v="990"/>
    <n v="3960"/>
    <n v="3662"/>
  </r>
  <r>
    <s v="ORD101418"/>
    <d v="2023-06-22T00:00:00"/>
    <s v="C0385"/>
    <s v="P003"/>
    <n v="1"/>
    <n v="450"/>
    <n v="0.15"/>
    <x v="0"/>
    <n v="4"/>
    <n v="382.5"/>
    <x v="10"/>
    <x v="6"/>
    <x v="0"/>
    <x v="1"/>
    <s v="Electronics"/>
    <s v="Accessories"/>
    <n v="210"/>
    <n v="210"/>
    <n v="172.5"/>
  </r>
  <r>
    <s v="ORD101419"/>
    <d v="2024-06-14T00:00:00"/>
    <s v="C0370"/>
    <s v="P015"/>
    <n v="3"/>
    <n v="1750"/>
    <n v="0.05"/>
    <x v="0"/>
    <n v="2"/>
    <n v="4987.5"/>
    <x v="21"/>
    <x v="2"/>
    <x v="0"/>
    <x v="14"/>
    <s v="Electronics"/>
    <s v="Networking"/>
    <n v="1050"/>
    <n v="3150"/>
    <n v="1837.5"/>
  </r>
  <r>
    <s v="ORD101420"/>
    <d v="2023-06-03T00:00:00"/>
    <s v="C0374"/>
    <s v="P019"/>
    <n v="1"/>
    <n v="2162"/>
    <n v="0.05"/>
    <x v="0"/>
    <n v="7"/>
    <n v="2053.9"/>
    <x v="10"/>
    <x v="4"/>
    <x v="1"/>
    <x v="19"/>
    <s v="Electronics"/>
    <s v="POS Equipment"/>
    <n v="1420"/>
    <n v="1420"/>
    <n v="633.90000000000009"/>
  </r>
  <r>
    <s v="ORD101421"/>
    <d v="2023-02-14T00:00:00"/>
    <s v="C0149"/>
    <s v="P005"/>
    <n v="2"/>
    <n v="6696"/>
    <n v="0.05"/>
    <x v="1"/>
    <n v="7"/>
    <n v="12722.4"/>
    <x v="17"/>
    <x v="6"/>
    <x v="2"/>
    <x v="15"/>
    <s v="Electronics"/>
    <s v="Displays"/>
    <n v="4300"/>
    <n v="8600"/>
    <n v="4122.3999999999996"/>
  </r>
  <r>
    <s v="ORD101422"/>
    <d v="2023-05-13T00:00:00"/>
    <s v="C0056"/>
    <s v="P004"/>
    <n v="1"/>
    <n v="1998"/>
    <n v="0.1"/>
    <x v="0"/>
    <n v="7"/>
    <n v="1798.2"/>
    <x v="5"/>
    <x v="4"/>
    <x v="0"/>
    <x v="3"/>
    <s v="Electronics"/>
    <s v="Accessories"/>
    <n v="990"/>
    <n v="990"/>
    <n v="808.2"/>
  </r>
  <r>
    <s v="ORD101423"/>
    <d v="2024-02-09T00:00:00"/>
    <s v="C0170"/>
    <s v="P020"/>
    <n v="3"/>
    <n v="3977"/>
    <n v="0.05"/>
    <x v="0"/>
    <n v="1"/>
    <n v="11334.449999999999"/>
    <x v="24"/>
    <x v="10"/>
    <x v="0"/>
    <x v="11"/>
    <s v="Electronics"/>
    <s v="Power"/>
    <n v="2950"/>
    <n v="8850"/>
    <n v="2484.4499999999989"/>
  </r>
  <r>
    <s v="ORD101424"/>
    <d v="2025-06-27T00:00:00"/>
    <s v="C0175"/>
    <s v="P012"/>
    <n v="1"/>
    <n v="3312"/>
    <n v="0.2"/>
    <x v="0"/>
    <n v="2"/>
    <n v="2649.6000000000004"/>
    <x v="3"/>
    <x v="1"/>
    <x v="1"/>
    <x v="9"/>
    <s v="Electronics"/>
    <s v="Storage"/>
    <n v="2450"/>
    <n v="2450"/>
    <n v="199.60000000000036"/>
  </r>
  <r>
    <s v="ORD101425"/>
    <d v="2023-09-21T00:00:00"/>
    <s v="C0107"/>
    <s v="P017"/>
    <n v="10"/>
    <n v="3900"/>
    <n v="0"/>
    <x v="0"/>
    <n v="5"/>
    <n v="39000"/>
    <x v="4"/>
    <x v="5"/>
    <x v="1"/>
    <x v="7"/>
    <s v="Office"/>
    <s v="Furniture"/>
    <n v="2650"/>
    <n v="26500"/>
    <n v="12500"/>
  </r>
  <r>
    <s v="ORD101426"/>
    <d v="2023-07-08T00:00:00"/>
    <s v="C0363"/>
    <s v="P005"/>
    <n v="1"/>
    <n v="6014"/>
    <n v="0.1"/>
    <x v="0"/>
    <n v="1"/>
    <n v="5412.6"/>
    <x v="32"/>
    <x v="1"/>
    <x v="1"/>
    <x v="15"/>
    <s v="Electronics"/>
    <s v="Displays"/>
    <n v="4300"/>
    <n v="4300"/>
    <n v="1112.6000000000004"/>
  </r>
  <r>
    <s v="ORD101427"/>
    <d v="2024-11-10T00:00:00"/>
    <s v="C0308"/>
    <s v="P002"/>
    <n v="2"/>
    <n v="20085"/>
    <n v="0.1"/>
    <x v="0"/>
    <n v="5"/>
    <n v="36153"/>
    <x v="33"/>
    <x v="4"/>
    <x v="0"/>
    <x v="8"/>
    <s v="Electronics"/>
    <s v="Computers"/>
    <n v="15100"/>
    <n v="30200"/>
    <n v="5953"/>
  </r>
  <r>
    <s v="ORD101428"/>
    <d v="2023-09-08T00:00:00"/>
    <s v="C0102"/>
    <s v="P001"/>
    <n v="1"/>
    <n v="26220"/>
    <n v="0.05"/>
    <x v="0"/>
    <n v="2"/>
    <n v="24909"/>
    <x v="4"/>
    <x v="8"/>
    <x v="0"/>
    <x v="0"/>
    <s v="Electronics"/>
    <s v="Computers"/>
    <n v="22100"/>
    <n v="22100"/>
    <n v="2809"/>
  </r>
  <r>
    <s v="ORD101429"/>
    <d v="2023-03-29T00:00:00"/>
    <s v="C0330"/>
    <s v="P003"/>
    <n v="1"/>
    <n v="436.5"/>
    <n v="0"/>
    <x v="0"/>
    <n v="1"/>
    <n v="436.5"/>
    <x v="1"/>
    <x v="10"/>
    <x v="1"/>
    <x v="1"/>
    <s v="Electronics"/>
    <s v="Accessories"/>
    <n v="210"/>
    <n v="210"/>
    <n v="226.5"/>
  </r>
  <r>
    <s v="ORD101430"/>
    <d v="2025-08-02T00:00:00"/>
    <s v="C0043"/>
    <s v="P013"/>
    <n v="5"/>
    <n v="1566"/>
    <n v="0.1"/>
    <x v="0"/>
    <n v="3"/>
    <n v="7047"/>
    <x v="28"/>
    <x v="1"/>
    <x v="1"/>
    <x v="2"/>
    <s v="Electronics"/>
    <s v="Accessories"/>
    <n v="790"/>
    <n v="3950"/>
    <n v="3097"/>
  </r>
  <r>
    <s v="ORD101431"/>
    <d v="2023-04-14T00:00:00"/>
    <s v="C0049"/>
    <s v="P020"/>
    <n v="2"/>
    <n v="4428"/>
    <n v="0.15"/>
    <x v="0"/>
    <n v="6"/>
    <n v="7527.5999999999995"/>
    <x v="31"/>
    <x v="9"/>
    <x v="2"/>
    <x v="11"/>
    <s v="Electronics"/>
    <s v="Power"/>
    <n v="2950"/>
    <n v="5900"/>
    <n v="1627.5999999999995"/>
  </r>
  <r>
    <s v="ORD101432"/>
    <d v="2023-12-11T00:00:00"/>
    <s v="C0005"/>
    <s v="P016"/>
    <n v="1"/>
    <n v="252.2"/>
    <n v="0"/>
    <x v="0"/>
    <n v="7"/>
    <n v="252.2"/>
    <x v="25"/>
    <x v="6"/>
    <x v="1"/>
    <x v="10"/>
    <s v="Office"/>
    <s v="Stationery"/>
    <n v="145"/>
    <n v="145"/>
    <n v="107.19999999999999"/>
  </r>
  <r>
    <s v="ORD101433"/>
    <d v="2025-06-06T00:00:00"/>
    <s v="C0055"/>
    <s v="P001"/>
    <n v="1"/>
    <n v="29355"/>
    <n v="0"/>
    <x v="0"/>
    <n v="5"/>
    <n v="29355"/>
    <x v="3"/>
    <x v="4"/>
    <x v="2"/>
    <x v="0"/>
    <s v="Electronics"/>
    <s v="Computers"/>
    <n v="22100"/>
    <n v="22100"/>
    <n v="7255"/>
  </r>
  <r>
    <s v="ORD101434"/>
    <d v="2025-03-19T00:00:00"/>
    <s v="C0007"/>
    <s v="P009"/>
    <n v="1"/>
    <n v="185.4"/>
    <n v="0.03"/>
    <x v="0"/>
    <n v="4"/>
    <n v="179.83799999999999"/>
    <x v="12"/>
    <x v="4"/>
    <x v="0"/>
    <x v="12"/>
    <s v="Office"/>
    <s v="Stationery"/>
    <n v="75"/>
    <n v="75"/>
    <n v="104.83799999999999"/>
  </r>
  <r>
    <s v="ORD101435"/>
    <d v="2025-10-13T00:00:00"/>
    <s v="C0146"/>
    <s v="P004"/>
    <n v="4"/>
    <n v="1998"/>
    <n v="0"/>
    <x v="0"/>
    <n v="4"/>
    <n v="7992"/>
    <x v="19"/>
    <x v="7"/>
    <x v="1"/>
    <x v="3"/>
    <s v="Electronics"/>
    <s v="Accessories"/>
    <n v="990"/>
    <n v="3960"/>
    <n v="4032"/>
  </r>
  <r>
    <s v="ORD101436"/>
    <d v="2023-03-02T00:00:00"/>
    <s v="C0318"/>
    <s v="P017"/>
    <n v="3"/>
    <n v="4017"/>
    <n v="0.03"/>
    <x v="0"/>
    <n v="2"/>
    <n v="11689.47"/>
    <x v="1"/>
    <x v="4"/>
    <x v="0"/>
    <x v="7"/>
    <s v="Office"/>
    <s v="Furniture"/>
    <n v="2650"/>
    <n v="7950"/>
    <n v="3739.4699999999993"/>
  </r>
  <r>
    <s v="ORD101437"/>
    <d v="2025-02-22T00:00:00"/>
    <s v="C0040"/>
    <s v="P016"/>
    <n v="1"/>
    <n v="239.2"/>
    <n v="0.1"/>
    <x v="0"/>
    <n v="6"/>
    <n v="215.28"/>
    <x v="8"/>
    <x v="6"/>
    <x v="1"/>
    <x v="10"/>
    <s v="Office"/>
    <s v="Stationery"/>
    <n v="145"/>
    <n v="145"/>
    <n v="70.28"/>
  </r>
  <r>
    <s v="ORD101438"/>
    <d v="2025-05-23T00:00:00"/>
    <s v="C0147"/>
    <s v="P015"/>
    <n v="1"/>
    <n v="1750"/>
    <n v="0"/>
    <x v="0"/>
    <n v="4"/>
    <n v="1750"/>
    <x v="34"/>
    <x v="6"/>
    <x v="0"/>
    <x v="14"/>
    <s v="Electronics"/>
    <s v="Networking"/>
    <n v="1050"/>
    <n v="1050"/>
    <n v="700"/>
  </r>
  <r>
    <s v="ORD101439"/>
    <d v="2023-12-20T00:00:00"/>
    <s v="C0014"/>
    <s v="P006"/>
    <n v="2"/>
    <n v="1287.5"/>
    <n v="0"/>
    <x v="0"/>
    <n v="2"/>
    <n v="2575"/>
    <x v="25"/>
    <x v="10"/>
    <x v="0"/>
    <x v="4"/>
    <s v="Electronics"/>
    <s v="Accessories"/>
    <n v="620"/>
    <n v="1240"/>
    <n v="1335"/>
  </r>
  <r>
    <s v="ORD101440"/>
    <d v="2024-12-25T00:00:00"/>
    <s v="C0311"/>
    <s v="P018"/>
    <n v="2"/>
    <n v="12416"/>
    <n v="0"/>
    <x v="0"/>
    <n v="3"/>
    <n v="24832"/>
    <x v="26"/>
    <x v="8"/>
    <x v="1"/>
    <x v="18"/>
    <s v="Electronics"/>
    <s v="Displays"/>
    <n v="9700"/>
    <n v="19400"/>
    <n v="5432"/>
  </r>
  <r>
    <s v="ORD101441"/>
    <d v="2024-03-15T00:00:00"/>
    <s v="C0040"/>
    <s v="P006"/>
    <n v="1"/>
    <n v="1150"/>
    <n v="0.1"/>
    <x v="0"/>
    <n v="3"/>
    <n v="1035"/>
    <x v="22"/>
    <x v="6"/>
    <x v="1"/>
    <x v="4"/>
    <s v="Electronics"/>
    <s v="Accessories"/>
    <n v="620"/>
    <n v="620"/>
    <n v="415"/>
  </r>
  <r>
    <s v="ORD101442"/>
    <d v="2024-01-19T00:00:00"/>
    <s v="C0275"/>
    <s v="P003"/>
    <n v="1"/>
    <n v="414"/>
    <n v="0.1"/>
    <x v="0"/>
    <n v="7"/>
    <n v="372.6"/>
    <x v="18"/>
    <x v="11"/>
    <x v="0"/>
    <x v="1"/>
    <s v="Electronics"/>
    <s v="Accessories"/>
    <n v="210"/>
    <n v="210"/>
    <n v="162.60000000000002"/>
  </r>
  <r>
    <s v="ORD101443"/>
    <d v="2024-07-17T00:00:00"/>
    <s v="C0122"/>
    <s v="P015"/>
    <n v="2"/>
    <n v="1802.5"/>
    <n v="0.05"/>
    <x v="2"/>
    <n v="6"/>
    <n v="3424.75"/>
    <x v="14"/>
    <x v="2"/>
    <x v="0"/>
    <x v="14"/>
    <s v="Electronics"/>
    <s v="Networking"/>
    <n v="1050"/>
    <n v="2100"/>
    <n v="1324.75"/>
  </r>
  <r>
    <s v="ORD101444"/>
    <d v="2024-07-27T00:00:00"/>
    <s v="C0356"/>
    <s v="P001"/>
    <n v="1"/>
    <n v="27645"/>
    <n v="0.05"/>
    <x v="0"/>
    <n v="1"/>
    <n v="26262.75"/>
    <x v="14"/>
    <x v="2"/>
    <x v="1"/>
    <x v="0"/>
    <s v="Electronics"/>
    <s v="Computers"/>
    <n v="22100"/>
    <n v="22100"/>
    <n v="4162.75"/>
  </r>
  <r>
    <s v="ORD101445"/>
    <d v="2025-07-02T00:00:00"/>
    <s v="C0029"/>
    <s v="P018"/>
    <n v="2"/>
    <n v="12416"/>
    <n v="0.03"/>
    <x v="0"/>
    <n v="5"/>
    <n v="24087.040000000001"/>
    <x v="9"/>
    <x v="5"/>
    <x v="1"/>
    <x v="18"/>
    <s v="Electronics"/>
    <s v="Displays"/>
    <n v="9700"/>
    <n v="19400"/>
    <n v="4687.0400000000009"/>
  </r>
  <r>
    <s v="ORD101446"/>
    <d v="2023-11-01T00:00:00"/>
    <s v="C0391"/>
    <s v="P002"/>
    <n v="1"/>
    <n v="18915"/>
    <n v="0.1"/>
    <x v="0"/>
    <n v="6"/>
    <n v="17023.5"/>
    <x v="0"/>
    <x v="3"/>
    <x v="0"/>
    <x v="8"/>
    <s v="Electronics"/>
    <s v="Computers"/>
    <n v="15100"/>
    <n v="15100"/>
    <n v="1923.5"/>
  </r>
  <r>
    <s v="ORD101447"/>
    <d v="2023-03-12T00:00:00"/>
    <s v="C0090"/>
    <s v="P003"/>
    <n v="3"/>
    <n v="450"/>
    <n v="0.15"/>
    <x v="0"/>
    <n v="7"/>
    <n v="1147.5"/>
    <x v="1"/>
    <x v="6"/>
    <x v="0"/>
    <x v="1"/>
    <s v="Electronics"/>
    <s v="Accessories"/>
    <n v="210"/>
    <n v="630"/>
    <n v="517.5"/>
  </r>
  <r>
    <s v="ORD101448"/>
    <d v="2024-05-18T00:00:00"/>
    <s v="C0282"/>
    <s v="P008"/>
    <n v="1"/>
    <n v="9936"/>
    <n v="0"/>
    <x v="0"/>
    <n v="4"/>
    <n v="9936"/>
    <x v="15"/>
    <x v="8"/>
    <x v="0"/>
    <x v="6"/>
    <s v="Office"/>
    <s v="Furniture"/>
    <n v="6500"/>
    <n v="6500"/>
    <n v="3436"/>
  </r>
  <r>
    <s v="ORD101449"/>
    <d v="2024-08-27T00:00:00"/>
    <s v="C0288"/>
    <s v="P008"/>
    <n v="2"/>
    <n v="8924"/>
    <n v="0.05"/>
    <x v="2"/>
    <n v="7"/>
    <n v="16955.599999999999"/>
    <x v="23"/>
    <x v="3"/>
    <x v="1"/>
    <x v="6"/>
    <s v="Office"/>
    <s v="Furniture"/>
    <n v="6500"/>
    <n v="13000"/>
    <n v="3955.5999999999985"/>
  </r>
  <r>
    <s v="ORD101450"/>
    <d v="2025-10-18T00:00:00"/>
    <s v="C0384"/>
    <s v="P004"/>
    <n v="10"/>
    <n v="1702"/>
    <n v="0"/>
    <x v="1"/>
    <n v="1"/>
    <n v="17020"/>
    <x v="19"/>
    <x v="3"/>
    <x v="0"/>
    <x v="3"/>
    <s v="Electronics"/>
    <s v="Accessories"/>
    <n v="990"/>
    <n v="9900"/>
    <n v="7120"/>
  </r>
  <r>
    <s v="ORD101451"/>
    <d v="2025-04-23T00:00:00"/>
    <s v="C0230"/>
    <s v="P015"/>
    <n v="3"/>
    <n v="1750"/>
    <n v="0"/>
    <x v="0"/>
    <n v="6"/>
    <n v="5250"/>
    <x v="30"/>
    <x v="11"/>
    <x v="0"/>
    <x v="14"/>
    <s v="Electronics"/>
    <s v="Networking"/>
    <n v="1050"/>
    <n v="3150"/>
    <n v="2100"/>
  </r>
  <r>
    <s v="ORD101452"/>
    <d v="2025-09-08T00:00:00"/>
    <s v="C0378"/>
    <s v="P017"/>
    <n v="5"/>
    <n v="3783"/>
    <n v="0.03"/>
    <x v="0"/>
    <n v="6"/>
    <n v="18347.55"/>
    <x v="29"/>
    <x v="0"/>
    <x v="1"/>
    <x v="7"/>
    <s v="Office"/>
    <s v="Furniture"/>
    <n v="2650"/>
    <n v="13250"/>
    <n v="5097.5499999999993"/>
  </r>
  <r>
    <s v="ORD101453"/>
    <d v="2023-05-05T00:00:00"/>
    <s v="C0371"/>
    <s v="P007"/>
    <n v="1"/>
    <n v="4416"/>
    <n v="0.1"/>
    <x v="0"/>
    <n v="6"/>
    <n v="3974.4"/>
    <x v="5"/>
    <x v="1"/>
    <x v="0"/>
    <x v="16"/>
    <s v="Office"/>
    <s v="Furniture"/>
    <n v="3150"/>
    <n v="3150"/>
    <n v="824.40000000000009"/>
  </r>
  <r>
    <s v="ORD101454"/>
    <d v="2023-06-29T00:00:00"/>
    <s v="C0025"/>
    <s v="P001"/>
    <n v="2"/>
    <n v="30780"/>
    <n v="0.05"/>
    <x v="0"/>
    <n v="3"/>
    <n v="58482"/>
    <x v="10"/>
    <x v="1"/>
    <x v="1"/>
    <x v="0"/>
    <s v="Electronics"/>
    <s v="Computers"/>
    <n v="22100"/>
    <n v="44200"/>
    <n v="14282"/>
  </r>
  <r>
    <s v="ORD101455"/>
    <d v="2024-07-26T00:00:00"/>
    <s v="C0094"/>
    <s v="P005"/>
    <n v="5"/>
    <n v="6386"/>
    <n v="0.2"/>
    <x v="0"/>
    <n v="2"/>
    <n v="25544"/>
    <x v="14"/>
    <x v="10"/>
    <x v="0"/>
    <x v="15"/>
    <s v="Electronics"/>
    <s v="Displays"/>
    <n v="4300"/>
    <n v="21500"/>
    <n v="4044"/>
  </r>
  <r>
    <s v="ORD101456"/>
    <d v="2025-02-23T00:00:00"/>
    <s v="C0307"/>
    <s v="P007"/>
    <n v="3"/>
    <n v="5184"/>
    <n v="0.2"/>
    <x v="0"/>
    <n v="5"/>
    <n v="12441.6"/>
    <x v="8"/>
    <x v="10"/>
    <x v="0"/>
    <x v="16"/>
    <s v="Office"/>
    <s v="Furniture"/>
    <n v="3150"/>
    <n v="9450"/>
    <n v="2991.6000000000004"/>
  </r>
  <r>
    <s v="ORD101457"/>
    <d v="2023-10-09T00:00:00"/>
    <s v="C0193"/>
    <s v="P010"/>
    <n v="4"/>
    <n v="7400"/>
    <n v="0.1"/>
    <x v="0"/>
    <n v="7"/>
    <n v="26640"/>
    <x v="2"/>
    <x v="6"/>
    <x v="1"/>
    <x v="13"/>
    <s v="Electronics"/>
    <s v="Printers"/>
    <n v="5600"/>
    <n v="22400"/>
    <n v="4240"/>
  </r>
  <r>
    <s v="ORD101458"/>
    <d v="2025-05-08T00:00:00"/>
    <s v="C0374"/>
    <s v="P011"/>
    <n v="3"/>
    <n v="1009.4"/>
    <n v="0"/>
    <x v="0"/>
    <n v="2"/>
    <n v="3028.2"/>
    <x v="34"/>
    <x v="4"/>
    <x v="1"/>
    <x v="5"/>
    <s v="Office"/>
    <s v="Supplies"/>
    <n v="510"/>
    <n v="1530"/>
    <n v="1498.1999999999998"/>
  </r>
  <r>
    <s v="ORD101459"/>
    <d v="2024-02-13T00:00:00"/>
    <s v="C0188"/>
    <s v="P009"/>
    <n v="2"/>
    <n v="194.4"/>
    <n v="0"/>
    <x v="0"/>
    <n v="1"/>
    <n v="388.8"/>
    <x v="24"/>
    <x v="8"/>
    <x v="1"/>
    <x v="12"/>
    <s v="Office"/>
    <s v="Stationery"/>
    <n v="75"/>
    <n v="150"/>
    <n v="238.8"/>
  </r>
  <r>
    <s v="ORD101460"/>
    <d v="2025-12-12T00:00:00"/>
    <s v="C0396"/>
    <s v="P005"/>
    <n v="2"/>
    <n v="6200"/>
    <n v="0.05"/>
    <x v="0"/>
    <n v="7"/>
    <n v="11780"/>
    <x v="11"/>
    <x v="3"/>
    <x v="1"/>
    <x v="15"/>
    <s v="Electronics"/>
    <s v="Displays"/>
    <n v="4300"/>
    <n v="8600"/>
    <n v="3180"/>
  </r>
  <r>
    <s v="ORD101461"/>
    <d v="2024-05-25T00:00:00"/>
    <s v="C0090"/>
    <s v="P003"/>
    <n v="5"/>
    <n v="414"/>
    <n v="0"/>
    <x v="0"/>
    <n v="7"/>
    <n v="2070"/>
    <x v="15"/>
    <x v="6"/>
    <x v="0"/>
    <x v="1"/>
    <s v="Electronics"/>
    <s v="Accessories"/>
    <n v="210"/>
    <n v="1050"/>
    <n v="1020"/>
  </r>
  <r>
    <s v="ORD101462"/>
    <d v="2023-02-09T00:00:00"/>
    <s v="C0400"/>
    <s v="P004"/>
    <n v="1"/>
    <n v="1905.5"/>
    <n v="0.03"/>
    <x v="0"/>
    <n v="1"/>
    <n v="1848.335"/>
    <x v="17"/>
    <x v="6"/>
    <x v="0"/>
    <x v="3"/>
    <s v="Electronics"/>
    <s v="Accessories"/>
    <n v="990"/>
    <n v="990"/>
    <n v="858.33500000000004"/>
  </r>
  <r>
    <s v="ORD101463"/>
    <d v="2025-02-22T00:00:00"/>
    <s v="C0359"/>
    <s v="P007"/>
    <n v="1"/>
    <n v="5184"/>
    <n v="0.05"/>
    <x v="0"/>
    <n v="1"/>
    <n v="4924.8"/>
    <x v="8"/>
    <x v="10"/>
    <x v="1"/>
    <x v="16"/>
    <s v="Office"/>
    <s v="Furniture"/>
    <n v="3150"/>
    <n v="3150"/>
    <n v="1774.8000000000002"/>
  </r>
  <r>
    <s v="ORD101464"/>
    <d v="2025-01-05T00:00:00"/>
    <s v="C0214"/>
    <s v="P009"/>
    <n v="20"/>
    <n v="165.6"/>
    <n v="0.1"/>
    <x v="0"/>
    <n v="2"/>
    <n v="2980.8"/>
    <x v="7"/>
    <x v="10"/>
    <x v="1"/>
    <x v="12"/>
    <s v="Office"/>
    <s v="Stationery"/>
    <n v="75"/>
    <n v="1500"/>
    <n v="1480.8000000000002"/>
  </r>
  <r>
    <s v="ORD101465"/>
    <d v="2025-09-09T00:00:00"/>
    <s v="C0371"/>
    <s v="P005"/>
    <n v="1"/>
    <n v="6696"/>
    <n v="0"/>
    <x v="0"/>
    <n v="5"/>
    <n v="6696"/>
    <x v="29"/>
    <x v="1"/>
    <x v="0"/>
    <x v="15"/>
    <s v="Electronics"/>
    <s v="Displays"/>
    <n v="4300"/>
    <n v="4300"/>
    <n v="2396"/>
  </r>
  <r>
    <s v="ORD101466"/>
    <d v="2025-09-19T00:00:00"/>
    <s v="C0333"/>
    <s v="P017"/>
    <n v="1"/>
    <n v="4212"/>
    <n v="0"/>
    <x v="1"/>
    <n v="7"/>
    <n v="4212"/>
    <x v="29"/>
    <x v="5"/>
    <x v="0"/>
    <x v="7"/>
    <s v="Office"/>
    <s v="Furniture"/>
    <n v="2650"/>
    <n v="2650"/>
    <n v="1562"/>
  </r>
  <r>
    <s v="ORD101467"/>
    <d v="2024-12-05T00:00:00"/>
    <s v="C0146"/>
    <s v="P001"/>
    <n v="4"/>
    <n v="28500"/>
    <n v="0.2"/>
    <x v="1"/>
    <n v="1"/>
    <n v="91200"/>
    <x v="26"/>
    <x v="7"/>
    <x v="1"/>
    <x v="0"/>
    <s v="Electronics"/>
    <s v="Computers"/>
    <n v="22100"/>
    <n v="88400"/>
    <n v="2800"/>
  </r>
  <r>
    <s v="ORD101468"/>
    <d v="2025-10-25T00:00:00"/>
    <s v="C0356"/>
    <s v="P020"/>
    <n v="2"/>
    <n v="4223"/>
    <n v="0.03"/>
    <x v="0"/>
    <n v="7"/>
    <n v="8192.619999999999"/>
    <x v="19"/>
    <x v="2"/>
    <x v="1"/>
    <x v="11"/>
    <s v="Electronics"/>
    <s v="Power"/>
    <n v="2950"/>
    <n v="5900"/>
    <n v="2292.619999999999"/>
  </r>
  <r>
    <s v="ORD101469"/>
    <d v="2024-10-20T00:00:00"/>
    <s v="C0208"/>
    <s v="P015"/>
    <n v="2"/>
    <n v="1750"/>
    <n v="0.05"/>
    <x v="0"/>
    <n v="6"/>
    <n v="3325"/>
    <x v="13"/>
    <x v="1"/>
    <x v="1"/>
    <x v="14"/>
    <s v="Electronics"/>
    <s v="Networking"/>
    <n v="1050"/>
    <n v="2100"/>
    <n v="1225"/>
  </r>
  <r>
    <s v="ORD101470"/>
    <d v="2025-03-06T00:00:00"/>
    <s v="C0282"/>
    <s v="P005"/>
    <n v="1"/>
    <n v="6386"/>
    <n v="0.03"/>
    <x v="0"/>
    <n v="7"/>
    <n v="6194.42"/>
    <x v="12"/>
    <x v="8"/>
    <x v="0"/>
    <x v="15"/>
    <s v="Electronics"/>
    <s v="Displays"/>
    <n v="4300"/>
    <n v="4300"/>
    <n v="1894.42"/>
  </r>
  <r>
    <s v="ORD101471"/>
    <d v="2024-07-07T00:00:00"/>
    <s v="C0288"/>
    <s v="P004"/>
    <n v="2"/>
    <n v="1905.5"/>
    <n v="0"/>
    <x v="0"/>
    <n v="2"/>
    <n v="3811"/>
    <x v="14"/>
    <x v="3"/>
    <x v="1"/>
    <x v="3"/>
    <s v="Electronics"/>
    <s v="Accessories"/>
    <n v="990"/>
    <n v="1980"/>
    <n v="1831"/>
  </r>
  <r>
    <s v="ORD101472"/>
    <d v="2024-01-04T00:00:00"/>
    <s v="C0271"/>
    <s v="P015"/>
    <n v="1"/>
    <n v="1750"/>
    <n v="0.2"/>
    <x v="0"/>
    <n v="3"/>
    <n v="1400"/>
    <x v="18"/>
    <x v="8"/>
    <x v="1"/>
    <x v="14"/>
    <s v="Electronics"/>
    <s v="Networking"/>
    <n v="1050"/>
    <n v="1050"/>
    <n v="350"/>
  </r>
  <r>
    <s v="ORD101473"/>
    <d v="2023-02-23T00:00:00"/>
    <s v="C0398"/>
    <s v="P016"/>
    <n v="1"/>
    <n v="280.8"/>
    <n v="0"/>
    <x v="0"/>
    <n v="7"/>
    <n v="280.8"/>
    <x v="17"/>
    <x v="11"/>
    <x v="1"/>
    <x v="10"/>
    <s v="Office"/>
    <s v="Stationery"/>
    <n v="145"/>
    <n v="145"/>
    <n v="135.80000000000001"/>
  </r>
  <r>
    <s v="ORD101474"/>
    <d v="2024-10-15T00:00:00"/>
    <s v="C0261"/>
    <s v="P005"/>
    <n v="1"/>
    <n v="5704"/>
    <n v="0.15"/>
    <x v="0"/>
    <n v="2"/>
    <n v="4848.3999999999996"/>
    <x v="13"/>
    <x v="2"/>
    <x v="1"/>
    <x v="15"/>
    <s v="Electronics"/>
    <s v="Displays"/>
    <n v="4300"/>
    <n v="4300"/>
    <n v="548.39999999999964"/>
  </r>
  <r>
    <s v="ORD101475"/>
    <d v="2024-03-24T00:00:00"/>
    <s v="C0115"/>
    <s v="P009"/>
    <n v="1"/>
    <n v="194.4"/>
    <n v="0.05"/>
    <x v="0"/>
    <n v="4"/>
    <n v="184.68"/>
    <x v="22"/>
    <x v="9"/>
    <x v="1"/>
    <x v="12"/>
    <s v="Office"/>
    <s v="Stationery"/>
    <n v="75"/>
    <n v="75"/>
    <n v="109.68"/>
  </r>
  <r>
    <s v="ORD101476"/>
    <d v="2023-03-02T00:00:00"/>
    <s v="C0029"/>
    <s v="P001"/>
    <n v="1"/>
    <n v="29355"/>
    <n v="0.05"/>
    <x v="0"/>
    <n v="6"/>
    <n v="27887.25"/>
    <x v="1"/>
    <x v="5"/>
    <x v="1"/>
    <x v="0"/>
    <s v="Electronics"/>
    <s v="Computers"/>
    <n v="22100"/>
    <n v="22100"/>
    <n v="5787.25"/>
  </r>
  <r>
    <s v="ORD101477"/>
    <d v="2024-07-29T00:00:00"/>
    <s v="C0314"/>
    <s v="P003"/>
    <n v="1"/>
    <n v="414"/>
    <n v="0"/>
    <x v="0"/>
    <n v="5"/>
    <n v="414"/>
    <x v="14"/>
    <x v="6"/>
    <x v="1"/>
    <x v="1"/>
    <s v="Electronics"/>
    <s v="Accessories"/>
    <n v="210"/>
    <n v="210"/>
    <n v="204"/>
  </r>
  <r>
    <s v="ORD101478"/>
    <d v="2023-04-30T00:00:00"/>
    <s v="C0332"/>
    <s v="P001"/>
    <n v="1"/>
    <n v="28500"/>
    <n v="0.05"/>
    <x v="0"/>
    <n v="6"/>
    <n v="27075"/>
    <x v="31"/>
    <x v="10"/>
    <x v="0"/>
    <x v="0"/>
    <s v="Electronics"/>
    <s v="Computers"/>
    <n v="22100"/>
    <n v="22100"/>
    <n v="4975"/>
  </r>
  <r>
    <s v="ORD101479"/>
    <d v="2025-08-24T00:00:00"/>
    <s v="C0233"/>
    <s v="P006"/>
    <n v="1"/>
    <n v="1212.5"/>
    <n v="0.15"/>
    <x v="0"/>
    <n v="7"/>
    <n v="1030.625"/>
    <x v="28"/>
    <x v="0"/>
    <x v="0"/>
    <x v="4"/>
    <s v="Electronics"/>
    <s v="Accessories"/>
    <n v="620"/>
    <n v="620"/>
    <n v="410.625"/>
  </r>
  <r>
    <s v="ORD101480"/>
    <d v="2025-12-20T00:00:00"/>
    <s v="C0227"/>
    <s v="P011"/>
    <n v="2"/>
    <n v="950.6"/>
    <n v="0"/>
    <x v="0"/>
    <n v="6"/>
    <n v="1901.2"/>
    <x v="11"/>
    <x v="7"/>
    <x v="0"/>
    <x v="5"/>
    <s v="Office"/>
    <s v="Supplies"/>
    <n v="510"/>
    <n v="1020"/>
    <n v="881.2"/>
  </r>
  <r>
    <s v="ORD101481"/>
    <d v="2025-01-02T00:00:00"/>
    <s v="C0009"/>
    <s v="P005"/>
    <n v="5"/>
    <n v="6386"/>
    <n v="0.05"/>
    <x v="0"/>
    <n v="2"/>
    <n v="30333.5"/>
    <x v="7"/>
    <x v="3"/>
    <x v="1"/>
    <x v="15"/>
    <s v="Electronics"/>
    <s v="Displays"/>
    <n v="4300"/>
    <n v="21500"/>
    <n v="8833.5"/>
  </r>
  <r>
    <s v="ORD101482"/>
    <d v="2024-04-21T00:00:00"/>
    <s v="C0230"/>
    <s v="P001"/>
    <n v="4"/>
    <n v="29355"/>
    <n v="0.1"/>
    <x v="0"/>
    <n v="2"/>
    <n v="105678"/>
    <x v="6"/>
    <x v="11"/>
    <x v="0"/>
    <x v="0"/>
    <s v="Electronics"/>
    <s v="Computers"/>
    <n v="22100"/>
    <n v="88400"/>
    <n v="17278"/>
  </r>
  <r>
    <s v="ORD101483"/>
    <d v="2023-11-23T00:00:00"/>
    <s v="C0177"/>
    <s v="P011"/>
    <n v="1"/>
    <n v="901.6"/>
    <n v="0.1"/>
    <x v="0"/>
    <n v="6"/>
    <n v="811.44"/>
    <x v="0"/>
    <x v="5"/>
    <x v="1"/>
    <x v="5"/>
    <s v="Office"/>
    <s v="Supplies"/>
    <n v="510"/>
    <n v="510"/>
    <n v="301.44000000000005"/>
  </r>
  <r>
    <s v="ORD101484"/>
    <d v="2023-07-25T00:00:00"/>
    <s v="C0197"/>
    <s v="P016"/>
    <n v="5"/>
    <n v="252.2"/>
    <n v="0.05"/>
    <x v="1"/>
    <n v="1"/>
    <n v="1197.95"/>
    <x v="32"/>
    <x v="3"/>
    <x v="0"/>
    <x v="10"/>
    <s v="Office"/>
    <s v="Stationery"/>
    <n v="145"/>
    <n v="725"/>
    <n v="472.95000000000005"/>
  </r>
  <r>
    <s v="ORD101485"/>
    <d v="2024-05-22T00:00:00"/>
    <s v="C0135"/>
    <s v="P015"/>
    <n v="1"/>
    <n v="1890"/>
    <n v="0.1"/>
    <x v="0"/>
    <n v="2"/>
    <n v="1701"/>
    <x v="15"/>
    <x v="4"/>
    <x v="0"/>
    <x v="14"/>
    <s v="Electronics"/>
    <s v="Networking"/>
    <n v="1050"/>
    <n v="1050"/>
    <n v="651"/>
  </r>
  <r>
    <s v="ORD101486"/>
    <d v="2024-05-08T00:00:00"/>
    <s v="C0233"/>
    <s v="P003"/>
    <n v="1"/>
    <n v="436.5"/>
    <n v="0.2"/>
    <x v="0"/>
    <n v="6"/>
    <n v="349.20000000000005"/>
    <x v="15"/>
    <x v="0"/>
    <x v="0"/>
    <x v="1"/>
    <s v="Electronics"/>
    <s v="Accessories"/>
    <n v="210"/>
    <n v="210"/>
    <n v="139.20000000000005"/>
  </r>
  <r>
    <s v="ORD101487"/>
    <d v="2024-06-29T00:00:00"/>
    <s v="C0104"/>
    <s v="P018"/>
    <n v="1"/>
    <n v="13184"/>
    <n v="0"/>
    <x v="0"/>
    <n v="1"/>
    <n v="13184"/>
    <x v="21"/>
    <x v="10"/>
    <x v="0"/>
    <x v="18"/>
    <s v="Electronics"/>
    <s v="Displays"/>
    <n v="9700"/>
    <n v="9700"/>
    <n v="3484"/>
  </r>
  <r>
    <s v="ORD101488"/>
    <d v="2025-12-28T00:00:00"/>
    <s v="C0105"/>
    <s v="P009"/>
    <n v="4"/>
    <n v="174.6"/>
    <n v="0.1"/>
    <x v="0"/>
    <n v="2"/>
    <n v="628.55999999999995"/>
    <x v="11"/>
    <x v="3"/>
    <x v="0"/>
    <x v="12"/>
    <s v="Office"/>
    <s v="Stationery"/>
    <n v="75"/>
    <n v="300"/>
    <n v="328.55999999999995"/>
  </r>
  <r>
    <s v="ORD101489"/>
    <d v="2023-04-25T00:00:00"/>
    <s v="C0058"/>
    <s v="P001"/>
    <n v="1"/>
    <n v="29355"/>
    <n v="0"/>
    <x v="0"/>
    <n v="6"/>
    <n v="29355"/>
    <x v="31"/>
    <x v="0"/>
    <x v="0"/>
    <x v="0"/>
    <s v="Electronics"/>
    <s v="Computers"/>
    <n v="22100"/>
    <n v="22100"/>
    <n v="7255"/>
  </r>
  <r>
    <s v="ORD101490"/>
    <d v="2024-03-25T00:00:00"/>
    <s v="C0240"/>
    <s v="P005"/>
    <n v="2"/>
    <n v="6696"/>
    <n v="0.2"/>
    <x v="0"/>
    <n v="2"/>
    <n v="10713.6"/>
    <x v="22"/>
    <x v="2"/>
    <x v="0"/>
    <x v="15"/>
    <s v="Electronics"/>
    <s v="Displays"/>
    <n v="4300"/>
    <n v="8600"/>
    <n v="2113.6000000000004"/>
  </r>
  <r>
    <s v="ORD101491"/>
    <d v="2025-03-06T00:00:00"/>
    <s v="C0039"/>
    <s v="P004"/>
    <n v="5"/>
    <n v="1998"/>
    <n v="0"/>
    <x v="0"/>
    <n v="1"/>
    <n v="9990"/>
    <x v="12"/>
    <x v="5"/>
    <x v="1"/>
    <x v="3"/>
    <s v="Electronics"/>
    <s v="Accessories"/>
    <n v="990"/>
    <n v="4950"/>
    <n v="5040"/>
  </r>
  <r>
    <s v="ORD101492"/>
    <d v="2024-12-27T00:00:00"/>
    <s v="C0087"/>
    <s v="P013"/>
    <n v="4"/>
    <n v="1450"/>
    <n v="0"/>
    <x v="0"/>
    <n v="3"/>
    <n v="5800"/>
    <x v="26"/>
    <x v="8"/>
    <x v="1"/>
    <x v="2"/>
    <s v="Electronics"/>
    <s v="Accessories"/>
    <n v="790"/>
    <n v="3160"/>
    <n v="2640"/>
  </r>
  <r>
    <s v="ORD101493"/>
    <d v="2023-12-22T00:00:00"/>
    <s v="C0049"/>
    <s v="P009"/>
    <n v="2"/>
    <n v="180"/>
    <n v="0.2"/>
    <x v="0"/>
    <n v="2"/>
    <n v="288"/>
    <x v="25"/>
    <x v="9"/>
    <x v="2"/>
    <x v="12"/>
    <s v="Office"/>
    <s v="Stationery"/>
    <n v="75"/>
    <n v="150"/>
    <n v="138"/>
  </r>
  <r>
    <s v="ORD101494"/>
    <d v="2023-12-27T00:00:00"/>
    <s v="C0053"/>
    <s v="P013"/>
    <n v="1"/>
    <n v="1566"/>
    <n v="0"/>
    <x v="0"/>
    <n v="4"/>
    <n v="1566"/>
    <x v="25"/>
    <x v="5"/>
    <x v="0"/>
    <x v="2"/>
    <s v="Electronics"/>
    <s v="Accessories"/>
    <n v="790"/>
    <n v="790"/>
    <n v="776"/>
  </r>
  <r>
    <s v="ORD101495"/>
    <d v="2024-04-29T00:00:00"/>
    <s v="C0256"/>
    <s v="P014"/>
    <n v="2"/>
    <n v="2037"/>
    <n v="0.15"/>
    <x v="0"/>
    <n v="7"/>
    <n v="3462.9"/>
    <x v="6"/>
    <x v="7"/>
    <x v="0"/>
    <x v="17"/>
    <s v="Electronics"/>
    <s v="Accessories"/>
    <n v="1180"/>
    <n v="2360"/>
    <n v="1102.9000000000001"/>
  </r>
  <r>
    <s v="ORD101496"/>
    <d v="2024-10-13T00:00:00"/>
    <s v="C0048"/>
    <s v="P003"/>
    <n v="4"/>
    <n v="486"/>
    <n v="0.05"/>
    <x v="0"/>
    <n v="6"/>
    <n v="1846.8"/>
    <x v="13"/>
    <x v="1"/>
    <x v="1"/>
    <x v="1"/>
    <s v="Electronics"/>
    <s v="Accessories"/>
    <n v="210"/>
    <n v="840"/>
    <n v="1006.8"/>
  </r>
  <r>
    <s v="ORD101497"/>
    <d v="2025-01-04T00:00:00"/>
    <s v="C0266"/>
    <s v="P003"/>
    <n v="5"/>
    <n v="463.5"/>
    <n v="0"/>
    <x v="0"/>
    <n v="6"/>
    <n v="2317.5"/>
    <x v="7"/>
    <x v="1"/>
    <x v="2"/>
    <x v="1"/>
    <s v="Electronics"/>
    <s v="Accessories"/>
    <n v="210"/>
    <n v="1050"/>
    <n v="1267.5"/>
  </r>
  <r>
    <s v="ORD101498"/>
    <d v="2023-02-27T00:00:00"/>
    <s v="C0375"/>
    <s v="P016"/>
    <n v="3"/>
    <n v="267.8"/>
    <n v="0"/>
    <x v="0"/>
    <n v="7"/>
    <n v="803.40000000000009"/>
    <x v="17"/>
    <x v="1"/>
    <x v="1"/>
    <x v="10"/>
    <s v="Office"/>
    <s v="Stationery"/>
    <n v="145"/>
    <n v="435"/>
    <n v="368.40000000000009"/>
  </r>
  <r>
    <s v="ORD101499"/>
    <d v="2024-12-21T00:00:00"/>
    <s v="C0277"/>
    <s v="P004"/>
    <n v="1"/>
    <n v="1702"/>
    <n v="0.15"/>
    <x v="0"/>
    <n v="6"/>
    <n v="1446.7"/>
    <x v="26"/>
    <x v="3"/>
    <x v="0"/>
    <x v="3"/>
    <s v="Electronics"/>
    <s v="Accessories"/>
    <n v="990"/>
    <n v="990"/>
    <n v="456.70000000000005"/>
  </r>
  <r>
    <s v="ORD101500"/>
    <d v="2023-10-19T00:00:00"/>
    <s v="C0210"/>
    <s v="P020"/>
    <n v="1"/>
    <n v="3977"/>
    <n v="0.05"/>
    <x v="0"/>
    <n v="6"/>
    <n v="3778.1499999999996"/>
    <x v="2"/>
    <x v="9"/>
    <x v="2"/>
    <x v="11"/>
    <s v="Electronics"/>
    <s v="Power"/>
    <n v="2950"/>
    <n v="2950"/>
    <n v="828.14999999999964"/>
  </r>
  <r>
    <s v="ORD101501"/>
    <d v="2024-01-21T00:00:00"/>
    <s v="C0360"/>
    <s v="P001"/>
    <n v="2"/>
    <n v="29355"/>
    <n v="0.03"/>
    <x v="1"/>
    <n v="1"/>
    <n v="56948.7"/>
    <x v="18"/>
    <x v="8"/>
    <x v="1"/>
    <x v="0"/>
    <s v="Electronics"/>
    <s v="Computers"/>
    <n v="22100"/>
    <n v="44200"/>
    <n v="12748.699999999997"/>
  </r>
  <r>
    <s v="ORD101502"/>
    <d v="2025-10-05T00:00:00"/>
    <s v="C0359"/>
    <s v="P009"/>
    <n v="1"/>
    <n v="185.4"/>
    <n v="0"/>
    <x v="0"/>
    <n v="7"/>
    <n v="185.4"/>
    <x v="19"/>
    <x v="10"/>
    <x v="1"/>
    <x v="12"/>
    <s v="Office"/>
    <s v="Stationery"/>
    <n v="75"/>
    <n v="75"/>
    <n v="110.4"/>
  </r>
  <r>
    <s v="ORD101503"/>
    <d v="2024-09-24T00:00:00"/>
    <s v="C0008"/>
    <s v="P016"/>
    <n v="1"/>
    <n v="239.2"/>
    <n v="0.03"/>
    <x v="0"/>
    <n v="6"/>
    <n v="232.02399999999997"/>
    <x v="27"/>
    <x v="3"/>
    <x v="0"/>
    <x v="10"/>
    <s v="Office"/>
    <s v="Stationery"/>
    <n v="145"/>
    <n v="145"/>
    <n v="87.023999999999972"/>
  </r>
  <r>
    <s v="ORD101504"/>
    <d v="2023-12-26T00:00:00"/>
    <s v="C0093"/>
    <s v="P016"/>
    <n v="1"/>
    <n v="260"/>
    <n v="0.03"/>
    <x v="0"/>
    <n v="4"/>
    <n v="252.2"/>
    <x v="25"/>
    <x v="1"/>
    <x v="2"/>
    <x v="10"/>
    <s v="Office"/>
    <s v="Stationery"/>
    <n v="145"/>
    <n v="145"/>
    <n v="107.19999999999999"/>
  </r>
  <r>
    <s v="ORD101505"/>
    <d v="2025-10-01T00:00:00"/>
    <s v="C0338"/>
    <s v="P012"/>
    <n v="1"/>
    <n v="3600"/>
    <n v="0.05"/>
    <x v="0"/>
    <n v="1"/>
    <n v="3420"/>
    <x v="19"/>
    <x v="5"/>
    <x v="0"/>
    <x v="9"/>
    <s v="Electronics"/>
    <s v="Storage"/>
    <n v="2450"/>
    <n v="2450"/>
    <n v="970"/>
  </r>
  <r>
    <s v="ORD101506"/>
    <d v="2023-03-19T00:00:00"/>
    <s v="C0208"/>
    <s v="P013"/>
    <n v="2"/>
    <n v="1334"/>
    <n v="0.05"/>
    <x v="0"/>
    <n v="2"/>
    <n v="2534.6"/>
    <x v="1"/>
    <x v="1"/>
    <x v="1"/>
    <x v="2"/>
    <s v="Electronics"/>
    <s v="Accessories"/>
    <n v="790"/>
    <n v="1580"/>
    <n v="954.59999999999991"/>
  </r>
  <r>
    <s v="ORD101507"/>
    <d v="2023-07-04T00:00:00"/>
    <s v="C0293"/>
    <s v="P002"/>
    <n v="1"/>
    <n v="21060"/>
    <n v="0.03"/>
    <x v="0"/>
    <n v="5"/>
    <n v="20428.2"/>
    <x v="32"/>
    <x v="2"/>
    <x v="0"/>
    <x v="8"/>
    <s v="Electronics"/>
    <s v="Computers"/>
    <n v="15100"/>
    <n v="15100"/>
    <n v="5328.2000000000007"/>
  </r>
  <r>
    <s v="ORD101508"/>
    <d v="2023-04-26T00:00:00"/>
    <s v="C0286"/>
    <s v="P019"/>
    <n v="2"/>
    <n v="2350"/>
    <n v="0"/>
    <x v="0"/>
    <n v="5"/>
    <n v="4700"/>
    <x v="31"/>
    <x v="0"/>
    <x v="0"/>
    <x v="19"/>
    <s v="Electronics"/>
    <s v="POS Equipment"/>
    <n v="1420"/>
    <n v="2840"/>
    <n v="1860"/>
  </r>
  <r>
    <s v="ORD101509"/>
    <d v="2024-04-21T00:00:00"/>
    <s v="C0280"/>
    <s v="P005"/>
    <n v="4"/>
    <n v="6014"/>
    <n v="0"/>
    <x v="1"/>
    <n v="7"/>
    <n v="24056"/>
    <x v="6"/>
    <x v="4"/>
    <x v="0"/>
    <x v="15"/>
    <s v="Electronics"/>
    <s v="Displays"/>
    <n v="4300"/>
    <n v="17200"/>
    <n v="6856"/>
  </r>
  <r>
    <s v="ORD101510"/>
    <d v="2024-03-24T00:00:00"/>
    <s v="C0018"/>
    <s v="P006"/>
    <n v="10"/>
    <n v="1212.5"/>
    <n v="0.1"/>
    <x v="0"/>
    <n v="6"/>
    <n v="10912.5"/>
    <x v="22"/>
    <x v="3"/>
    <x v="1"/>
    <x v="4"/>
    <s v="Electronics"/>
    <s v="Accessories"/>
    <n v="620"/>
    <n v="6200"/>
    <n v="4712.5"/>
  </r>
  <r>
    <s v="ORD101511"/>
    <d v="2023-02-10T00:00:00"/>
    <s v="C0355"/>
    <s v="P011"/>
    <n v="1"/>
    <n v="980"/>
    <n v="0.1"/>
    <x v="0"/>
    <n v="5"/>
    <n v="882"/>
    <x v="17"/>
    <x v="6"/>
    <x v="1"/>
    <x v="5"/>
    <s v="Office"/>
    <s v="Supplies"/>
    <n v="510"/>
    <n v="510"/>
    <n v="372"/>
  </r>
  <r>
    <s v="ORD101512"/>
    <d v="2025-12-14T00:00:00"/>
    <s v="C0377"/>
    <s v="P006"/>
    <n v="2"/>
    <n v="1350"/>
    <n v="0.05"/>
    <x v="0"/>
    <n v="3"/>
    <n v="2565"/>
    <x v="11"/>
    <x v="8"/>
    <x v="0"/>
    <x v="4"/>
    <s v="Electronics"/>
    <s v="Accessories"/>
    <n v="620"/>
    <n v="1240"/>
    <n v="1325"/>
  </r>
  <r>
    <s v="ORD101513"/>
    <d v="2025-09-05T00:00:00"/>
    <s v="C0321"/>
    <s v="P006"/>
    <n v="2"/>
    <n v="1287.5"/>
    <n v="0.2"/>
    <x v="0"/>
    <n v="1"/>
    <n v="2060"/>
    <x v="29"/>
    <x v="1"/>
    <x v="0"/>
    <x v="4"/>
    <s v="Electronics"/>
    <s v="Accessories"/>
    <n v="620"/>
    <n v="1240"/>
    <n v="820"/>
  </r>
  <r>
    <s v="ORD101514"/>
    <d v="2023-01-02T00:00:00"/>
    <s v="C0226"/>
    <s v="P013"/>
    <n v="1"/>
    <n v="1406.5"/>
    <n v="0"/>
    <x v="0"/>
    <n v="4"/>
    <n v="1406.5"/>
    <x v="35"/>
    <x v="6"/>
    <x v="1"/>
    <x v="2"/>
    <s v="Electronics"/>
    <s v="Accessories"/>
    <n v="790"/>
    <n v="790"/>
    <n v="616.5"/>
  </r>
  <r>
    <s v="ORD101515"/>
    <d v="2024-11-10T00:00:00"/>
    <s v="C0101"/>
    <s v="P007"/>
    <n v="2"/>
    <n v="4656"/>
    <n v="0"/>
    <x v="0"/>
    <n v="3"/>
    <n v="9312"/>
    <x v="33"/>
    <x v="6"/>
    <x v="0"/>
    <x v="16"/>
    <s v="Office"/>
    <s v="Furniture"/>
    <n v="3150"/>
    <n v="6300"/>
    <n v="3012"/>
  </r>
  <r>
    <s v="ORD101516"/>
    <d v="2024-02-17T00:00:00"/>
    <s v="C0040"/>
    <s v="P007"/>
    <n v="10"/>
    <n v="4416"/>
    <n v="0.1"/>
    <x v="0"/>
    <n v="4"/>
    <n v="39744"/>
    <x v="24"/>
    <x v="6"/>
    <x v="1"/>
    <x v="16"/>
    <s v="Office"/>
    <s v="Furniture"/>
    <n v="3150"/>
    <n v="31500"/>
    <n v="8244"/>
  </r>
  <r>
    <s v="ORD101517"/>
    <d v="2023-09-25T00:00:00"/>
    <s v="C0273"/>
    <s v="P009"/>
    <n v="2"/>
    <n v="194.4"/>
    <n v="0"/>
    <x v="0"/>
    <n v="4"/>
    <n v="388.8"/>
    <x v="4"/>
    <x v="8"/>
    <x v="0"/>
    <x v="12"/>
    <s v="Office"/>
    <s v="Stationery"/>
    <n v="75"/>
    <n v="150"/>
    <n v="238.8"/>
  </r>
  <r>
    <s v="ORD101518"/>
    <d v="2024-11-28T00:00:00"/>
    <s v="C0368"/>
    <s v="P009"/>
    <n v="4"/>
    <n v="174.6"/>
    <n v="0.03"/>
    <x v="0"/>
    <n v="4"/>
    <n v="677.44799999999998"/>
    <x v="33"/>
    <x v="1"/>
    <x v="1"/>
    <x v="12"/>
    <s v="Office"/>
    <s v="Stationery"/>
    <n v="75"/>
    <n v="300"/>
    <n v="377.44799999999998"/>
  </r>
  <r>
    <s v="ORD101519"/>
    <d v="2023-12-30T00:00:00"/>
    <s v="C0020"/>
    <s v="P020"/>
    <n v="3"/>
    <n v="4428"/>
    <n v="0.03"/>
    <x v="0"/>
    <n v="4"/>
    <n v="12885.48"/>
    <x v="25"/>
    <x v="0"/>
    <x v="2"/>
    <x v="11"/>
    <s v="Electronics"/>
    <s v="Power"/>
    <n v="2950"/>
    <n v="8850"/>
    <n v="4035.4799999999996"/>
  </r>
  <r>
    <s v="ORD101520"/>
    <d v="2024-10-24T00:00:00"/>
    <s v="C0350"/>
    <s v="P012"/>
    <n v="2"/>
    <n v="3492"/>
    <n v="0.03"/>
    <x v="0"/>
    <n v="1"/>
    <n v="6774.48"/>
    <x v="13"/>
    <x v="10"/>
    <x v="1"/>
    <x v="9"/>
    <s v="Electronics"/>
    <s v="Storage"/>
    <n v="2450"/>
    <n v="4900"/>
    <n v="1874.4799999999996"/>
  </r>
  <r>
    <s v="ORD101521"/>
    <d v="2023-05-02T00:00:00"/>
    <s v="C0185"/>
    <s v="P012"/>
    <n v="3"/>
    <n v="3708"/>
    <n v="0.03"/>
    <x v="0"/>
    <n v="6"/>
    <n v="10790.279999999999"/>
    <x v="5"/>
    <x v="6"/>
    <x v="0"/>
    <x v="9"/>
    <s v="Electronics"/>
    <s v="Storage"/>
    <n v="2450"/>
    <n v="7350"/>
    <n v="3440.2799999999988"/>
  </r>
  <r>
    <s v="ORD101522"/>
    <d v="2023-02-14T00:00:00"/>
    <s v="C0020"/>
    <s v="P009"/>
    <n v="1"/>
    <n v="165.6"/>
    <n v="0"/>
    <x v="1"/>
    <n v="2"/>
    <n v="165.6"/>
    <x v="17"/>
    <x v="0"/>
    <x v="2"/>
    <x v="12"/>
    <s v="Office"/>
    <s v="Stationery"/>
    <n v="75"/>
    <n v="75"/>
    <n v="90.6"/>
  </r>
  <r>
    <s v="ORD101523"/>
    <d v="2023-10-30T00:00:00"/>
    <s v="C0176"/>
    <s v="P015"/>
    <n v="4"/>
    <n v="1750"/>
    <n v="0"/>
    <x v="1"/>
    <n v="4"/>
    <n v="7000"/>
    <x v="2"/>
    <x v="7"/>
    <x v="2"/>
    <x v="14"/>
    <s v="Electronics"/>
    <s v="Networking"/>
    <n v="1050"/>
    <n v="4200"/>
    <n v="2800"/>
  </r>
  <r>
    <s v="ORD101524"/>
    <d v="2023-10-18T00:00:00"/>
    <s v="C0202"/>
    <s v="P009"/>
    <n v="1"/>
    <n v="180"/>
    <n v="0.1"/>
    <x v="0"/>
    <n v="2"/>
    <n v="162"/>
    <x v="2"/>
    <x v="4"/>
    <x v="0"/>
    <x v="12"/>
    <s v="Office"/>
    <s v="Stationery"/>
    <n v="75"/>
    <n v="75"/>
    <n v="87"/>
  </r>
  <r>
    <s v="ORD101525"/>
    <d v="2023-08-16T00:00:00"/>
    <s v="C0325"/>
    <s v="P011"/>
    <n v="10"/>
    <n v="1058.4000000000001"/>
    <n v="0.1"/>
    <x v="0"/>
    <n v="7"/>
    <n v="9525.6"/>
    <x v="16"/>
    <x v="8"/>
    <x v="0"/>
    <x v="5"/>
    <s v="Office"/>
    <s v="Supplies"/>
    <n v="510"/>
    <n v="5100"/>
    <n v="4425.6000000000004"/>
  </r>
  <r>
    <s v="ORD101526"/>
    <d v="2025-12-13T00:00:00"/>
    <s v="C0114"/>
    <s v="P007"/>
    <n v="4"/>
    <n v="4656"/>
    <n v="0.05"/>
    <x v="1"/>
    <n v="5"/>
    <n v="17692.8"/>
    <x v="11"/>
    <x v="5"/>
    <x v="0"/>
    <x v="16"/>
    <s v="Office"/>
    <s v="Furniture"/>
    <n v="3150"/>
    <n v="12600"/>
    <n v="5092.7999999999993"/>
  </r>
  <r>
    <s v="ORD101527"/>
    <d v="2025-01-17T00:00:00"/>
    <s v="C0175"/>
    <s v="P018"/>
    <n v="1"/>
    <n v="12800"/>
    <n v="0"/>
    <x v="0"/>
    <n v="3"/>
    <n v="12800"/>
    <x v="7"/>
    <x v="1"/>
    <x v="1"/>
    <x v="18"/>
    <s v="Electronics"/>
    <s v="Displays"/>
    <n v="9700"/>
    <n v="9700"/>
    <n v="3100"/>
  </r>
  <r>
    <s v="ORD101528"/>
    <d v="2023-05-29T00:00:00"/>
    <s v="C0390"/>
    <s v="P003"/>
    <n v="1"/>
    <n v="463.5"/>
    <n v="0"/>
    <x v="1"/>
    <n v="4"/>
    <n v="463.5"/>
    <x v="5"/>
    <x v="11"/>
    <x v="2"/>
    <x v="1"/>
    <s v="Electronics"/>
    <s v="Accessories"/>
    <n v="210"/>
    <n v="210"/>
    <n v="253.5"/>
  </r>
  <r>
    <s v="ORD101529"/>
    <d v="2025-02-04T00:00:00"/>
    <s v="C0295"/>
    <s v="P003"/>
    <n v="1"/>
    <n v="486"/>
    <n v="0"/>
    <x v="0"/>
    <n v="3"/>
    <n v="486"/>
    <x v="8"/>
    <x v="6"/>
    <x v="0"/>
    <x v="1"/>
    <s v="Electronics"/>
    <s v="Accessories"/>
    <n v="210"/>
    <n v="210"/>
    <n v="276"/>
  </r>
  <r>
    <s v="ORD101530"/>
    <d v="2025-03-21T00:00:00"/>
    <s v="C0352"/>
    <s v="P009"/>
    <n v="1"/>
    <n v="174.6"/>
    <n v="0.15"/>
    <x v="1"/>
    <n v="1"/>
    <n v="148.41"/>
    <x v="12"/>
    <x v="3"/>
    <x v="2"/>
    <x v="12"/>
    <s v="Office"/>
    <s v="Stationery"/>
    <n v="75"/>
    <n v="75"/>
    <n v="73.41"/>
  </r>
  <r>
    <s v="ORD101531"/>
    <d v="2023-07-26T00:00:00"/>
    <s v="C0201"/>
    <s v="P010"/>
    <n v="1"/>
    <n v="6808"/>
    <n v="0.2"/>
    <x v="0"/>
    <n v="3"/>
    <n v="5446.4000000000005"/>
    <x v="32"/>
    <x v="4"/>
    <x v="2"/>
    <x v="13"/>
    <s v="Electronics"/>
    <s v="Printers"/>
    <n v="5600"/>
    <n v="5600"/>
    <n v="-153.59999999999945"/>
  </r>
  <r>
    <s v="ORD101532"/>
    <d v="2024-11-20T00:00:00"/>
    <s v="C0287"/>
    <s v="P019"/>
    <n v="1"/>
    <n v="2538"/>
    <n v="0.03"/>
    <x v="0"/>
    <n v="6"/>
    <n v="2461.86"/>
    <x v="33"/>
    <x v="9"/>
    <x v="0"/>
    <x v="19"/>
    <s v="Electronics"/>
    <s v="POS Equipment"/>
    <n v="1420"/>
    <n v="1420"/>
    <n v="1041.8600000000001"/>
  </r>
  <r>
    <s v="ORD101533"/>
    <d v="2024-09-10T00:00:00"/>
    <s v="C0134"/>
    <s v="P005"/>
    <n v="1"/>
    <n v="6014"/>
    <n v="0.03"/>
    <x v="0"/>
    <n v="6"/>
    <n v="5833.58"/>
    <x v="27"/>
    <x v="3"/>
    <x v="1"/>
    <x v="15"/>
    <s v="Electronics"/>
    <s v="Displays"/>
    <n v="4300"/>
    <n v="4300"/>
    <n v="1533.58"/>
  </r>
  <r>
    <s v="ORD101534"/>
    <d v="2024-10-22T00:00:00"/>
    <s v="C0296"/>
    <s v="P016"/>
    <n v="1"/>
    <n v="239.2"/>
    <n v="0.15"/>
    <x v="0"/>
    <n v="2"/>
    <n v="203.32"/>
    <x v="13"/>
    <x v="5"/>
    <x v="0"/>
    <x v="10"/>
    <s v="Office"/>
    <s v="Stationery"/>
    <n v="145"/>
    <n v="145"/>
    <n v="58.319999999999993"/>
  </r>
  <r>
    <s v="ORD101535"/>
    <d v="2023-10-07T00:00:00"/>
    <s v="C0268"/>
    <s v="P001"/>
    <n v="4"/>
    <n v="28500"/>
    <n v="0.05"/>
    <x v="0"/>
    <n v="1"/>
    <n v="108300"/>
    <x v="2"/>
    <x v="3"/>
    <x v="0"/>
    <x v="0"/>
    <s v="Electronics"/>
    <s v="Computers"/>
    <n v="22100"/>
    <n v="88400"/>
    <n v="19900"/>
  </r>
  <r>
    <s v="ORD101536"/>
    <d v="2023-11-19T00:00:00"/>
    <s v="C0187"/>
    <s v="P002"/>
    <n v="1"/>
    <n v="19500"/>
    <n v="0"/>
    <x v="0"/>
    <n v="1"/>
    <n v="19500"/>
    <x v="0"/>
    <x v="8"/>
    <x v="2"/>
    <x v="8"/>
    <s v="Electronics"/>
    <s v="Computers"/>
    <n v="15100"/>
    <n v="15100"/>
    <n v="4400"/>
  </r>
  <r>
    <s v="ORD101537"/>
    <d v="2025-06-13T00:00:00"/>
    <s v="C0168"/>
    <s v="P006"/>
    <n v="1"/>
    <n v="1212.5"/>
    <n v="0.1"/>
    <x v="0"/>
    <n v="2"/>
    <n v="1091.25"/>
    <x v="3"/>
    <x v="10"/>
    <x v="2"/>
    <x v="4"/>
    <s v="Electronics"/>
    <s v="Accessories"/>
    <n v="620"/>
    <n v="620"/>
    <n v="471.25"/>
  </r>
  <r>
    <s v="ORD101538"/>
    <d v="2025-09-24T00:00:00"/>
    <s v="C0244"/>
    <s v="P016"/>
    <n v="3"/>
    <n v="280.8"/>
    <n v="0"/>
    <x v="0"/>
    <n v="4"/>
    <n v="842.40000000000009"/>
    <x v="29"/>
    <x v="6"/>
    <x v="1"/>
    <x v="10"/>
    <s v="Office"/>
    <s v="Stationery"/>
    <n v="145"/>
    <n v="435"/>
    <n v="407.40000000000009"/>
  </r>
  <r>
    <s v="ORD101539"/>
    <d v="2024-10-11T00:00:00"/>
    <s v="C0024"/>
    <s v="P016"/>
    <n v="1"/>
    <n v="280.8"/>
    <n v="0"/>
    <x v="0"/>
    <n v="6"/>
    <n v="280.8"/>
    <x v="13"/>
    <x v="0"/>
    <x v="2"/>
    <x v="10"/>
    <s v="Office"/>
    <s v="Stationery"/>
    <n v="145"/>
    <n v="145"/>
    <n v="135.80000000000001"/>
  </r>
  <r>
    <s v="ORD101540"/>
    <d v="2023-12-23T00:00:00"/>
    <s v="C0056"/>
    <s v="P016"/>
    <n v="1"/>
    <n v="239.2"/>
    <n v="0"/>
    <x v="0"/>
    <n v="4"/>
    <n v="239.2"/>
    <x v="25"/>
    <x v="4"/>
    <x v="0"/>
    <x v="10"/>
    <s v="Office"/>
    <s v="Stationery"/>
    <n v="145"/>
    <n v="145"/>
    <n v="94.199999999999989"/>
  </r>
  <r>
    <s v="ORD101541"/>
    <d v="2024-12-31T00:00:00"/>
    <s v="C0271"/>
    <s v="P007"/>
    <n v="10"/>
    <n v="4416"/>
    <n v="0.1"/>
    <x v="0"/>
    <n v="5"/>
    <n v="39744"/>
    <x v="26"/>
    <x v="8"/>
    <x v="1"/>
    <x v="16"/>
    <s v="Office"/>
    <s v="Furniture"/>
    <n v="3150"/>
    <n v="31500"/>
    <n v="8244"/>
  </r>
  <r>
    <s v="ORD101542"/>
    <d v="2024-04-02T00:00:00"/>
    <s v="C0376"/>
    <s v="P001"/>
    <n v="4"/>
    <n v="29355"/>
    <n v="0"/>
    <x v="0"/>
    <n v="2"/>
    <n v="117420"/>
    <x v="6"/>
    <x v="11"/>
    <x v="1"/>
    <x v="0"/>
    <s v="Electronics"/>
    <s v="Computers"/>
    <n v="22100"/>
    <n v="88400"/>
    <n v="29020"/>
  </r>
  <r>
    <s v="ORD101543"/>
    <d v="2023-12-26T00:00:00"/>
    <s v="C0270"/>
    <s v="P016"/>
    <n v="2"/>
    <n v="260"/>
    <n v="0.03"/>
    <x v="1"/>
    <n v="3"/>
    <n v="504.4"/>
    <x v="25"/>
    <x v="0"/>
    <x v="1"/>
    <x v="10"/>
    <s v="Office"/>
    <s v="Stationery"/>
    <n v="145"/>
    <n v="290"/>
    <n v="214.39999999999998"/>
  </r>
  <r>
    <s v="ORD101544"/>
    <d v="2025-02-13T00:00:00"/>
    <s v="C0398"/>
    <s v="P010"/>
    <n v="2"/>
    <n v="6808"/>
    <n v="0.2"/>
    <x v="0"/>
    <n v="5"/>
    <n v="10892.800000000001"/>
    <x v="8"/>
    <x v="11"/>
    <x v="1"/>
    <x v="13"/>
    <s v="Electronics"/>
    <s v="Printers"/>
    <n v="5600"/>
    <n v="11200"/>
    <n v="-307.19999999999891"/>
  </r>
  <r>
    <s v="ORD101545"/>
    <d v="2024-09-20T00:00:00"/>
    <s v="C0387"/>
    <s v="P009"/>
    <n v="2"/>
    <n v="185.4"/>
    <n v="0"/>
    <x v="0"/>
    <n v="2"/>
    <n v="370.8"/>
    <x v="27"/>
    <x v="10"/>
    <x v="0"/>
    <x v="12"/>
    <s v="Office"/>
    <s v="Stationery"/>
    <n v="75"/>
    <n v="150"/>
    <n v="220.8"/>
  </r>
  <r>
    <s v="ORD101546"/>
    <d v="2024-08-26T00:00:00"/>
    <s v="C0173"/>
    <s v="P009"/>
    <n v="2"/>
    <n v="180"/>
    <n v="0.05"/>
    <x v="0"/>
    <n v="5"/>
    <n v="342"/>
    <x v="23"/>
    <x v="3"/>
    <x v="0"/>
    <x v="12"/>
    <s v="Office"/>
    <s v="Stationery"/>
    <n v="75"/>
    <n v="150"/>
    <n v="192"/>
  </r>
  <r>
    <s v="ORD101547"/>
    <d v="2023-09-18T00:00:00"/>
    <s v="C0187"/>
    <s v="P008"/>
    <n v="3"/>
    <n v="9200"/>
    <n v="0.1"/>
    <x v="0"/>
    <n v="3"/>
    <n v="24840"/>
    <x v="4"/>
    <x v="8"/>
    <x v="2"/>
    <x v="6"/>
    <s v="Office"/>
    <s v="Furniture"/>
    <n v="6500"/>
    <n v="19500"/>
    <n v="5340"/>
  </r>
  <r>
    <s v="ORD101548"/>
    <d v="2023-12-30T00:00:00"/>
    <s v="C0066"/>
    <s v="P003"/>
    <n v="1"/>
    <n v="486"/>
    <n v="0.15"/>
    <x v="2"/>
    <n v="7"/>
    <n v="413.09999999999997"/>
    <x v="25"/>
    <x v="10"/>
    <x v="0"/>
    <x v="1"/>
    <s v="Electronics"/>
    <s v="Accessories"/>
    <n v="210"/>
    <n v="210"/>
    <n v="203.09999999999997"/>
  </r>
  <r>
    <s v="ORD101549"/>
    <d v="2023-01-04T00:00:00"/>
    <s v="C0171"/>
    <s v="P013"/>
    <n v="1"/>
    <n v="1334"/>
    <n v="0.15"/>
    <x v="0"/>
    <n v="7"/>
    <n v="1133.8999999999999"/>
    <x v="35"/>
    <x v="2"/>
    <x v="2"/>
    <x v="2"/>
    <s v="Electronics"/>
    <s v="Accessories"/>
    <n v="790"/>
    <n v="790"/>
    <n v="343.89999999999986"/>
  </r>
  <r>
    <s v="ORD101550"/>
    <d v="2025-03-12T00:00:00"/>
    <s v="C0328"/>
    <s v="P005"/>
    <n v="1"/>
    <n v="6014"/>
    <n v="0"/>
    <x v="0"/>
    <n v="6"/>
    <n v="6014"/>
    <x v="12"/>
    <x v="6"/>
    <x v="2"/>
    <x v="15"/>
    <s v="Electronics"/>
    <s v="Displays"/>
    <n v="4300"/>
    <n v="4300"/>
    <n v="1714"/>
  </r>
  <r>
    <s v="ORD101551"/>
    <d v="2023-03-08T00:00:00"/>
    <s v="C0060"/>
    <s v="P016"/>
    <n v="3"/>
    <n v="260"/>
    <n v="0"/>
    <x v="0"/>
    <n v="3"/>
    <n v="780"/>
    <x v="1"/>
    <x v="7"/>
    <x v="0"/>
    <x v="10"/>
    <s v="Office"/>
    <s v="Stationery"/>
    <n v="145"/>
    <n v="435"/>
    <n v="345"/>
  </r>
  <r>
    <s v="ORD101552"/>
    <d v="2024-01-08T00:00:00"/>
    <s v="C0268"/>
    <s v="P009"/>
    <n v="1"/>
    <n v="185.4"/>
    <n v="0.05"/>
    <x v="0"/>
    <n v="1"/>
    <n v="176.13"/>
    <x v="18"/>
    <x v="3"/>
    <x v="0"/>
    <x v="12"/>
    <s v="Office"/>
    <s v="Stationery"/>
    <n v="75"/>
    <n v="75"/>
    <n v="101.13"/>
  </r>
  <r>
    <s v="ORD101553"/>
    <d v="2024-10-13T00:00:00"/>
    <s v="C0146"/>
    <s v="P005"/>
    <n v="4"/>
    <n v="6696"/>
    <n v="0.05"/>
    <x v="0"/>
    <n v="5"/>
    <n v="25444.799999999999"/>
    <x v="13"/>
    <x v="7"/>
    <x v="1"/>
    <x v="15"/>
    <s v="Electronics"/>
    <s v="Displays"/>
    <n v="4300"/>
    <n v="17200"/>
    <n v="8244.7999999999993"/>
  </r>
  <r>
    <s v="ORD101554"/>
    <d v="2024-03-28T00:00:00"/>
    <s v="C0252"/>
    <s v="P020"/>
    <n v="1"/>
    <n v="3977"/>
    <n v="0.05"/>
    <x v="1"/>
    <n v="7"/>
    <n v="3778.1499999999996"/>
    <x v="22"/>
    <x v="5"/>
    <x v="0"/>
    <x v="11"/>
    <s v="Electronics"/>
    <s v="Power"/>
    <n v="2950"/>
    <n v="2950"/>
    <n v="828.14999999999964"/>
  </r>
  <r>
    <s v="ORD101555"/>
    <d v="2023-08-02T00:00:00"/>
    <s v="C0150"/>
    <s v="P009"/>
    <n v="2"/>
    <n v="174.6"/>
    <n v="0.1"/>
    <x v="0"/>
    <n v="7"/>
    <n v="314.27999999999997"/>
    <x v="16"/>
    <x v="8"/>
    <x v="1"/>
    <x v="12"/>
    <s v="Office"/>
    <s v="Stationery"/>
    <n v="75"/>
    <n v="150"/>
    <n v="164.27999999999997"/>
  </r>
  <r>
    <s v="ORD101556"/>
    <d v="2025-10-13T00:00:00"/>
    <s v="C0379"/>
    <s v="P009"/>
    <n v="3"/>
    <n v="180"/>
    <n v="0"/>
    <x v="1"/>
    <n v="1"/>
    <n v="540"/>
    <x v="19"/>
    <x v="3"/>
    <x v="0"/>
    <x v="12"/>
    <s v="Office"/>
    <s v="Stationery"/>
    <n v="75"/>
    <n v="225"/>
    <n v="315"/>
  </r>
  <r>
    <s v="ORD101557"/>
    <d v="2023-10-16T00:00:00"/>
    <s v="C0089"/>
    <s v="P009"/>
    <n v="3"/>
    <n v="165.6"/>
    <n v="0.1"/>
    <x v="0"/>
    <n v="1"/>
    <n v="447.11999999999995"/>
    <x v="2"/>
    <x v="9"/>
    <x v="0"/>
    <x v="12"/>
    <s v="Office"/>
    <s v="Stationery"/>
    <n v="75"/>
    <n v="225"/>
    <n v="222.11999999999995"/>
  </r>
  <r>
    <s v="ORD101558"/>
    <d v="2024-11-09T00:00:00"/>
    <s v="C0311"/>
    <s v="P003"/>
    <n v="1"/>
    <n v="414"/>
    <n v="0.05"/>
    <x v="0"/>
    <n v="1"/>
    <n v="393.29999999999995"/>
    <x v="33"/>
    <x v="8"/>
    <x v="1"/>
    <x v="1"/>
    <s v="Electronics"/>
    <s v="Accessories"/>
    <n v="210"/>
    <n v="210"/>
    <n v="183.29999999999995"/>
  </r>
  <r>
    <s v="ORD101559"/>
    <d v="2023-06-09T00:00:00"/>
    <s v="C0005"/>
    <s v="P007"/>
    <n v="4"/>
    <n v="5184"/>
    <n v="0"/>
    <x v="0"/>
    <n v="2"/>
    <n v="20736"/>
    <x v="10"/>
    <x v="6"/>
    <x v="1"/>
    <x v="16"/>
    <s v="Office"/>
    <s v="Furniture"/>
    <n v="3150"/>
    <n v="12600"/>
    <n v="8136"/>
  </r>
  <r>
    <s v="ORD101560"/>
    <d v="2024-05-02T00:00:00"/>
    <s v="C0284"/>
    <s v="P003"/>
    <n v="2"/>
    <n v="414"/>
    <n v="0.05"/>
    <x v="0"/>
    <n v="4"/>
    <n v="786.59999999999991"/>
    <x v="15"/>
    <x v="5"/>
    <x v="0"/>
    <x v="1"/>
    <s v="Electronics"/>
    <s v="Accessories"/>
    <n v="210"/>
    <n v="420"/>
    <n v="366.59999999999991"/>
  </r>
  <r>
    <s v="ORD101561"/>
    <d v="2024-12-11T00:00:00"/>
    <s v="C0045"/>
    <s v="P009"/>
    <n v="2"/>
    <n v="174.6"/>
    <n v="0.1"/>
    <x v="1"/>
    <n v="4"/>
    <n v="314.27999999999997"/>
    <x v="26"/>
    <x v="10"/>
    <x v="1"/>
    <x v="12"/>
    <s v="Office"/>
    <s v="Stationery"/>
    <n v="75"/>
    <n v="150"/>
    <n v="164.27999999999997"/>
  </r>
  <r>
    <s v="ORD101562"/>
    <d v="2024-10-16T00:00:00"/>
    <s v="C0134"/>
    <s v="P009"/>
    <n v="3"/>
    <n v="180"/>
    <n v="0.05"/>
    <x v="0"/>
    <n v="2"/>
    <n v="513"/>
    <x v="13"/>
    <x v="3"/>
    <x v="1"/>
    <x v="12"/>
    <s v="Office"/>
    <s v="Stationery"/>
    <n v="75"/>
    <n v="225"/>
    <n v="288"/>
  </r>
  <r>
    <s v="ORD101563"/>
    <d v="2023-12-10T00:00:00"/>
    <s v="C0293"/>
    <s v="P007"/>
    <n v="10"/>
    <n v="4800"/>
    <n v="0"/>
    <x v="0"/>
    <n v="7"/>
    <n v="48000"/>
    <x v="25"/>
    <x v="2"/>
    <x v="0"/>
    <x v="16"/>
    <s v="Office"/>
    <s v="Furniture"/>
    <n v="3150"/>
    <n v="31500"/>
    <n v="16500"/>
  </r>
  <r>
    <s v="ORD101564"/>
    <d v="2023-07-01T00:00:00"/>
    <s v="C0343"/>
    <s v="P015"/>
    <n v="3"/>
    <n v="1802.5"/>
    <n v="0.15"/>
    <x v="0"/>
    <n v="6"/>
    <n v="4596.375"/>
    <x v="32"/>
    <x v="1"/>
    <x v="1"/>
    <x v="14"/>
    <s v="Electronics"/>
    <s v="Networking"/>
    <n v="1050"/>
    <n v="3150"/>
    <n v="1446.375"/>
  </r>
  <r>
    <s v="ORD101565"/>
    <d v="2024-11-18T00:00:00"/>
    <s v="C0028"/>
    <s v="P002"/>
    <n v="2"/>
    <n v="18915"/>
    <n v="0.1"/>
    <x v="2"/>
    <n v="6"/>
    <n v="34047"/>
    <x v="33"/>
    <x v="5"/>
    <x v="2"/>
    <x v="8"/>
    <s v="Electronics"/>
    <s v="Computers"/>
    <n v="15100"/>
    <n v="30200"/>
    <n v="3847"/>
  </r>
  <r>
    <s v="ORD101566"/>
    <d v="2025-07-03T00:00:00"/>
    <s v="C0033"/>
    <s v="P009"/>
    <n v="2"/>
    <n v="174.6"/>
    <n v="0"/>
    <x v="0"/>
    <n v="6"/>
    <n v="349.2"/>
    <x v="9"/>
    <x v="8"/>
    <x v="0"/>
    <x v="12"/>
    <s v="Office"/>
    <s v="Stationery"/>
    <n v="75"/>
    <n v="150"/>
    <n v="199.2"/>
  </r>
  <r>
    <s v="ORD101567"/>
    <d v="2023-01-24T00:00:00"/>
    <s v="C0290"/>
    <s v="P004"/>
    <n v="2"/>
    <n v="1794.5"/>
    <n v="0.2"/>
    <x v="1"/>
    <n v="3"/>
    <n v="2871.2000000000003"/>
    <x v="35"/>
    <x v="1"/>
    <x v="1"/>
    <x v="3"/>
    <s v="Electronics"/>
    <s v="Accessories"/>
    <n v="990"/>
    <n v="1980"/>
    <n v="891.20000000000027"/>
  </r>
  <r>
    <s v="ORD101568"/>
    <d v="2024-06-27T00:00:00"/>
    <s v="C0080"/>
    <s v="P003"/>
    <n v="2"/>
    <n v="486"/>
    <n v="0.15"/>
    <x v="0"/>
    <n v="4"/>
    <n v="826.19999999999993"/>
    <x v="21"/>
    <x v="3"/>
    <x v="1"/>
    <x v="1"/>
    <s v="Electronics"/>
    <s v="Accessories"/>
    <n v="210"/>
    <n v="420"/>
    <n v="406.19999999999993"/>
  </r>
  <r>
    <s v="ORD101569"/>
    <d v="2024-03-05T00:00:00"/>
    <s v="C0052"/>
    <s v="P016"/>
    <n v="3"/>
    <n v="260"/>
    <n v="0.1"/>
    <x v="0"/>
    <n v="6"/>
    <n v="702"/>
    <x v="22"/>
    <x v="10"/>
    <x v="0"/>
    <x v="10"/>
    <s v="Office"/>
    <s v="Stationery"/>
    <n v="145"/>
    <n v="435"/>
    <n v="267"/>
  </r>
  <r>
    <s v="ORD101570"/>
    <d v="2024-05-26T00:00:00"/>
    <s v="C0284"/>
    <s v="P005"/>
    <n v="2"/>
    <n v="6014"/>
    <n v="0.15"/>
    <x v="0"/>
    <n v="3"/>
    <n v="10223.799999999999"/>
    <x v="15"/>
    <x v="5"/>
    <x v="0"/>
    <x v="15"/>
    <s v="Electronics"/>
    <s v="Displays"/>
    <n v="4300"/>
    <n v="8600"/>
    <n v="1623.7999999999993"/>
  </r>
  <r>
    <s v="ORD101571"/>
    <d v="2023-05-19T00:00:00"/>
    <s v="C0126"/>
    <s v="P013"/>
    <n v="3"/>
    <n v="1566"/>
    <n v="0"/>
    <x v="0"/>
    <n v="3"/>
    <n v="4698"/>
    <x v="5"/>
    <x v="11"/>
    <x v="2"/>
    <x v="2"/>
    <s v="Electronics"/>
    <s v="Accessories"/>
    <n v="790"/>
    <n v="2370"/>
    <n v="2328"/>
  </r>
  <r>
    <s v="ORD101572"/>
    <d v="2024-12-18T00:00:00"/>
    <s v="C0063"/>
    <s v="P005"/>
    <n v="2"/>
    <n v="6386"/>
    <n v="0.1"/>
    <x v="1"/>
    <n v="2"/>
    <n v="11494.800000000001"/>
    <x v="26"/>
    <x v="7"/>
    <x v="0"/>
    <x v="15"/>
    <s v="Electronics"/>
    <s v="Displays"/>
    <n v="4300"/>
    <n v="8600"/>
    <n v="2894.8000000000011"/>
  </r>
  <r>
    <s v="ORD101573"/>
    <d v="2024-06-09T00:00:00"/>
    <s v="C0202"/>
    <s v="P003"/>
    <n v="1"/>
    <n v="414"/>
    <n v="0.05"/>
    <x v="0"/>
    <n v="3"/>
    <n v="393.29999999999995"/>
    <x v="21"/>
    <x v="4"/>
    <x v="0"/>
    <x v="1"/>
    <s v="Electronics"/>
    <s v="Accessories"/>
    <n v="210"/>
    <n v="210"/>
    <n v="183.29999999999995"/>
  </r>
  <r>
    <s v="ORD101574"/>
    <d v="2023-08-10T00:00:00"/>
    <s v="C0397"/>
    <s v="P011"/>
    <n v="2"/>
    <n v="901.6"/>
    <n v="0"/>
    <x v="0"/>
    <n v="7"/>
    <n v="1803.2"/>
    <x v="16"/>
    <x v="2"/>
    <x v="0"/>
    <x v="5"/>
    <s v="Office"/>
    <s v="Supplies"/>
    <n v="510"/>
    <n v="1020"/>
    <n v="783.2"/>
  </r>
  <r>
    <s v="ORD101575"/>
    <d v="2023-01-03T00:00:00"/>
    <s v="C0299"/>
    <s v="P016"/>
    <n v="2"/>
    <n v="252.2"/>
    <n v="0.05"/>
    <x v="0"/>
    <n v="2"/>
    <n v="479.17999999999995"/>
    <x v="35"/>
    <x v="8"/>
    <x v="0"/>
    <x v="10"/>
    <s v="Office"/>
    <s v="Stationery"/>
    <n v="145"/>
    <n v="290"/>
    <n v="189.17999999999995"/>
  </r>
  <r>
    <s v="ORD101576"/>
    <d v="2023-04-09T00:00:00"/>
    <s v="C0127"/>
    <s v="P001"/>
    <n v="2"/>
    <n v="30780"/>
    <n v="0.05"/>
    <x v="0"/>
    <n v="4"/>
    <n v="58482"/>
    <x v="31"/>
    <x v="4"/>
    <x v="0"/>
    <x v="0"/>
    <s v="Electronics"/>
    <s v="Computers"/>
    <n v="22100"/>
    <n v="44200"/>
    <n v="14282"/>
  </r>
  <r>
    <s v="ORD101577"/>
    <d v="2025-03-01T00:00:00"/>
    <s v="C0110"/>
    <s v="P013"/>
    <n v="2"/>
    <n v="1450"/>
    <n v="0"/>
    <x v="2"/>
    <n v="5"/>
    <n v="2900"/>
    <x v="12"/>
    <x v="1"/>
    <x v="0"/>
    <x v="2"/>
    <s v="Electronics"/>
    <s v="Accessories"/>
    <n v="790"/>
    <n v="1580"/>
    <n v="1320"/>
  </r>
  <r>
    <s v="ORD101578"/>
    <d v="2025-06-16T00:00:00"/>
    <s v="C0077"/>
    <s v="P004"/>
    <n v="1"/>
    <n v="1702"/>
    <n v="0"/>
    <x v="0"/>
    <n v="6"/>
    <n v="1702"/>
    <x v="3"/>
    <x v="11"/>
    <x v="0"/>
    <x v="3"/>
    <s v="Electronics"/>
    <s v="Accessories"/>
    <n v="990"/>
    <n v="990"/>
    <n v="712"/>
  </r>
  <r>
    <s v="ORD101579"/>
    <d v="2025-05-09T00:00:00"/>
    <s v="C0028"/>
    <s v="P015"/>
    <n v="2"/>
    <n v="1697.5"/>
    <n v="0"/>
    <x v="0"/>
    <n v="7"/>
    <n v="3395"/>
    <x v="34"/>
    <x v="5"/>
    <x v="2"/>
    <x v="14"/>
    <s v="Electronics"/>
    <s v="Networking"/>
    <n v="1050"/>
    <n v="2100"/>
    <n v="1295"/>
  </r>
  <r>
    <s v="ORD101580"/>
    <d v="2023-12-07T00:00:00"/>
    <s v="C0311"/>
    <s v="P010"/>
    <n v="4"/>
    <n v="7622"/>
    <n v="0.05"/>
    <x v="0"/>
    <n v="5"/>
    <n v="28963.599999999999"/>
    <x v="25"/>
    <x v="8"/>
    <x v="1"/>
    <x v="13"/>
    <s v="Electronics"/>
    <s v="Printers"/>
    <n v="5600"/>
    <n v="22400"/>
    <n v="6563.5999999999985"/>
  </r>
  <r>
    <s v="ORD101581"/>
    <d v="2025-04-27T00:00:00"/>
    <s v="C0351"/>
    <s v="P009"/>
    <n v="1"/>
    <n v="180"/>
    <n v="0.1"/>
    <x v="0"/>
    <n v="2"/>
    <n v="162"/>
    <x v="30"/>
    <x v="5"/>
    <x v="1"/>
    <x v="12"/>
    <s v="Office"/>
    <s v="Stationery"/>
    <n v="75"/>
    <n v="75"/>
    <n v="87"/>
  </r>
  <r>
    <s v="ORD101582"/>
    <d v="2025-10-06T00:00:00"/>
    <s v="C0202"/>
    <s v="P011"/>
    <n v="5"/>
    <n v="901.6"/>
    <n v="0"/>
    <x v="0"/>
    <n v="3"/>
    <n v="4508"/>
    <x v="19"/>
    <x v="4"/>
    <x v="0"/>
    <x v="5"/>
    <s v="Office"/>
    <s v="Supplies"/>
    <n v="510"/>
    <n v="2550"/>
    <n v="1958"/>
  </r>
  <r>
    <s v="ORD101583"/>
    <d v="2025-02-14T00:00:00"/>
    <s v="C0199"/>
    <s v="P004"/>
    <n v="2"/>
    <n v="1998"/>
    <n v="0.15"/>
    <x v="0"/>
    <n v="1"/>
    <n v="3396.6"/>
    <x v="8"/>
    <x v="4"/>
    <x v="1"/>
    <x v="3"/>
    <s v="Electronics"/>
    <s v="Accessories"/>
    <n v="990"/>
    <n v="1980"/>
    <n v="1416.6"/>
  </r>
  <r>
    <s v="ORD101584"/>
    <d v="2024-12-20T00:00:00"/>
    <s v="C0178"/>
    <s v="P009"/>
    <n v="4"/>
    <n v="174.6"/>
    <n v="0.2"/>
    <x v="0"/>
    <n v="5"/>
    <n v="558.72"/>
    <x v="26"/>
    <x v="7"/>
    <x v="0"/>
    <x v="12"/>
    <s v="Office"/>
    <s v="Stationery"/>
    <n v="75"/>
    <n v="300"/>
    <n v="258.72000000000003"/>
  </r>
  <r>
    <s v="ORD101585"/>
    <d v="2025-02-07T00:00:00"/>
    <s v="C0048"/>
    <s v="P016"/>
    <n v="1"/>
    <n v="252.2"/>
    <n v="0.1"/>
    <x v="0"/>
    <n v="6"/>
    <n v="226.98"/>
    <x v="8"/>
    <x v="1"/>
    <x v="1"/>
    <x v="10"/>
    <s v="Office"/>
    <s v="Stationery"/>
    <n v="145"/>
    <n v="145"/>
    <n v="81.97999999999999"/>
  </r>
  <r>
    <s v="ORD101586"/>
    <d v="2023-07-27T00:00:00"/>
    <s v="C0384"/>
    <s v="P018"/>
    <n v="1"/>
    <n v="11776"/>
    <n v="0"/>
    <x v="0"/>
    <n v="3"/>
    <n v="11776"/>
    <x v="32"/>
    <x v="3"/>
    <x v="0"/>
    <x v="18"/>
    <s v="Electronics"/>
    <s v="Displays"/>
    <n v="9700"/>
    <n v="9700"/>
    <n v="2076"/>
  </r>
  <r>
    <s v="ORD101587"/>
    <d v="2025-09-08T00:00:00"/>
    <s v="C0377"/>
    <s v="P012"/>
    <n v="2"/>
    <n v="3312"/>
    <n v="0.05"/>
    <x v="0"/>
    <n v="1"/>
    <n v="6292.7999999999993"/>
    <x v="29"/>
    <x v="8"/>
    <x v="0"/>
    <x v="9"/>
    <s v="Electronics"/>
    <s v="Storage"/>
    <n v="2450"/>
    <n v="4900"/>
    <n v="1392.7999999999993"/>
  </r>
  <r>
    <s v="ORD101588"/>
    <d v="2024-04-06T00:00:00"/>
    <s v="C0241"/>
    <s v="P011"/>
    <n v="1"/>
    <n v="1058.4000000000001"/>
    <n v="0.05"/>
    <x v="0"/>
    <n v="1"/>
    <n v="1005.48"/>
    <x v="6"/>
    <x v="7"/>
    <x v="2"/>
    <x v="5"/>
    <s v="Office"/>
    <s v="Supplies"/>
    <n v="510"/>
    <n v="510"/>
    <n v="495.48"/>
  </r>
  <r>
    <s v="ORD101589"/>
    <d v="2023-11-30T00:00:00"/>
    <s v="C0025"/>
    <s v="P003"/>
    <n v="2"/>
    <n v="436.5"/>
    <n v="0"/>
    <x v="0"/>
    <n v="7"/>
    <n v="873"/>
    <x v="0"/>
    <x v="1"/>
    <x v="1"/>
    <x v="1"/>
    <s v="Electronics"/>
    <s v="Accessories"/>
    <n v="210"/>
    <n v="420"/>
    <n v="453"/>
  </r>
  <r>
    <s v="ORD101590"/>
    <d v="2025-07-13T00:00:00"/>
    <s v="C0359"/>
    <s v="P013"/>
    <n v="10"/>
    <n v="1493.5"/>
    <n v="0.05"/>
    <x v="0"/>
    <n v="1"/>
    <n v="14188.25"/>
    <x v="9"/>
    <x v="10"/>
    <x v="1"/>
    <x v="2"/>
    <s v="Electronics"/>
    <s v="Accessories"/>
    <n v="790"/>
    <n v="7900"/>
    <n v="6288.25"/>
  </r>
  <r>
    <s v="ORD101591"/>
    <d v="2023-05-31T00:00:00"/>
    <s v="C0395"/>
    <s v="P002"/>
    <n v="3"/>
    <n v="17940"/>
    <n v="0"/>
    <x v="0"/>
    <n v="1"/>
    <n v="53820"/>
    <x v="5"/>
    <x v="8"/>
    <x v="0"/>
    <x v="8"/>
    <s v="Electronics"/>
    <s v="Computers"/>
    <n v="15100"/>
    <n v="45300"/>
    <n v="8520"/>
  </r>
  <r>
    <s v="ORD101592"/>
    <d v="2023-03-10T00:00:00"/>
    <s v="C0093"/>
    <s v="P003"/>
    <n v="1"/>
    <n v="486"/>
    <n v="0.1"/>
    <x v="0"/>
    <n v="6"/>
    <n v="437.40000000000003"/>
    <x v="1"/>
    <x v="1"/>
    <x v="2"/>
    <x v="1"/>
    <s v="Electronics"/>
    <s v="Accessories"/>
    <n v="210"/>
    <n v="210"/>
    <n v="227.40000000000003"/>
  </r>
  <r>
    <s v="ORD101593"/>
    <d v="2024-08-26T00:00:00"/>
    <s v="C0381"/>
    <s v="P006"/>
    <n v="5"/>
    <n v="1287.5"/>
    <n v="0.15"/>
    <x v="0"/>
    <n v="5"/>
    <n v="5471.875"/>
    <x v="23"/>
    <x v="6"/>
    <x v="0"/>
    <x v="4"/>
    <s v="Electronics"/>
    <s v="Accessories"/>
    <n v="620"/>
    <n v="3100"/>
    <n v="2371.875"/>
  </r>
  <r>
    <s v="ORD101594"/>
    <d v="2023-02-11T00:00:00"/>
    <s v="C0110"/>
    <s v="P014"/>
    <n v="1"/>
    <n v="2268"/>
    <n v="0"/>
    <x v="0"/>
    <n v="2"/>
    <n v="2268"/>
    <x v="17"/>
    <x v="1"/>
    <x v="0"/>
    <x v="17"/>
    <s v="Electronics"/>
    <s v="Accessories"/>
    <n v="1180"/>
    <n v="1180"/>
    <n v="1088"/>
  </r>
  <r>
    <s v="ORD101595"/>
    <d v="2024-10-14T00:00:00"/>
    <s v="C0339"/>
    <s v="P009"/>
    <n v="1"/>
    <n v="180"/>
    <n v="0.1"/>
    <x v="0"/>
    <n v="7"/>
    <n v="162"/>
    <x v="13"/>
    <x v="10"/>
    <x v="0"/>
    <x v="12"/>
    <s v="Office"/>
    <s v="Stationery"/>
    <n v="75"/>
    <n v="75"/>
    <n v="87"/>
  </r>
  <r>
    <s v="ORD101596"/>
    <d v="2024-06-18T00:00:00"/>
    <s v="C0091"/>
    <s v="P015"/>
    <n v="1"/>
    <n v="1750"/>
    <n v="0"/>
    <x v="0"/>
    <n v="4"/>
    <n v="1750"/>
    <x v="21"/>
    <x v="1"/>
    <x v="2"/>
    <x v="14"/>
    <s v="Electronics"/>
    <s v="Networking"/>
    <n v="1050"/>
    <n v="1050"/>
    <n v="700"/>
  </r>
  <r>
    <s v="ORD101597"/>
    <d v="2023-08-03T00:00:00"/>
    <s v="C0072"/>
    <s v="P011"/>
    <n v="5"/>
    <n v="901.6"/>
    <n v="0.05"/>
    <x v="0"/>
    <n v="2"/>
    <n v="4282.5999999999995"/>
    <x v="16"/>
    <x v="6"/>
    <x v="0"/>
    <x v="5"/>
    <s v="Office"/>
    <s v="Supplies"/>
    <n v="510"/>
    <n v="2550"/>
    <n v="1732.5999999999995"/>
  </r>
  <r>
    <s v="ORD101598"/>
    <d v="2023-06-01T00:00:00"/>
    <s v="C0147"/>
    <s v="P003"/>
    <n v="1"/>
    <n v="414"/>
    <n v="0.1"/>
    <x v="0"/>
    <n v="6"/>
    <n v="372.6"/>
    <x v="10"/>
    <x v="6"/>
    <x v="0"/>
    <x v="1"/>
    <s v="Electronics"/>
    <s v="Accessories"/>
    <n v="210"/>
    <n v="210"/>
    <n v="162.60000000000002"/>
  </r>
  <r>
    <s v="ORD101599"/>
    <d v="2024-12-01T00:00:00"/>
    <s v="C0180"/>
    <s v="P016"/>
    <n v="3"/>
    <n v="239.2"/>
    <n v="0.1"/>
    <x v="0"/>
    <n v="1"/>
    <n v="645.83999999999992"/>
    <x v="26"/>
    <x v="7"/>
    <x v="1"/>
    <x v="10"/>
    <s v="Office"/>
    <s v="Stationery"/>
    <n v="145"/>
    <n v="435"/>
    <n v="210.83999999999992"/>
  </r>
  <r>
    <s v="ORD101600"/>
    <d v="2023-12-15T00:00:00"/>
    <s v="C0110"/>
    <s v="P016"/>
    <n v="3"/>
    <n v="280.8"/>
    <n v="0.05"/>
    <x v="0"/>
    <n v="6"/>
    <n v="800.28000000000009"/>
    <x v="25"/>
    <x v="1"/>
    <x v="0"/>
    <x v="10"/>
    <s v="Office"/>
    <s v="Stationery"/>
    <n v="145"/>
    <n v="435"/>
    <n v="365.28000000000009"/>
  </r>
  <r>
    <s v="ORD101601"/>
    <d v="2025-02-07T00:00:00"/>
    <s v="C0009"/>
    <s v="P011"/>
    <n v="3"/>
    <n v="950.6"/>
    <n v="0.2"/>
    <x v="0"/>
    <n v="3"/>
    <n v="2281.44"/>
    <x v="8"/>
    <x v="3"/>
    <x v="1"/>
    <x v="5"/>
    <s v="Office"/>
    <s v="Supplies"/>
    <n v="510"/>
    <n v="1530"/>
    <n v="751.44"/>
  </r>
  <r>
    <s v="ORD101602"/>
    <d v="2023-11-26T00:00:00"/>
    <s v="C0184"/>
    <s v="P003"/>
    <n v="2"/>
    <n v="486"/>
    <n v="0.03"/>
    <x v="0"/>
    <n v="2"/>
    <n v="942.83999999999992"/>
    <x v="0"/>
    <x v="11"/>
    <x v="0"/>
    <x v="1"/>
    <s v="Electronics"/>
    <s v="Accessories"/>
    <n v="210"/>
    <n v="420"/>
    <n v="522.83999999999992"/>
  </r>
  <r>
    <s v="ORD101603"/>
    <d v="2023-06-03T00:00:00"/>
    <s v="C0014"/>
    <s v="P003"/>
    <n v="1"/>
    <n v="414"/>
    <n v="0.15"/>
    <x v="0"/>
    <n v="1"/>
    <n v="351.9"/>
    <x v="10"/>
    <x v="10"/>
    <x v="0"/>
    <x v="1"/>
    <s v="Electronics"/>
    <s v="Accessories"/>
    <n v="210"/>
    <n v="210"/>
    <n v="141.89999999999998"/>
  </r>
  <r>
    <s v="ORD101604"/>
    <d v="2023-07-10T00:00:00"/>
    <s v="C0247"/>
    <s v="P003"/>
    <n v="5"/>
    <n v="463.5"/>
    <n v="0"/>
    <x v="0"/>
    <n v="4"/>
    <n v="2317.5"/>
    <x v="32"/>
    <x v="10"/>
    <x v="0"/>
    <x v="1"/>
    <s v="Electronics"/>
    <s v="Accessories"/>
    <n v="210"/>
    <n v="1050"/>
    <n v="1267.5"/>
  </r>
  <r>
    <s v="ORD101605"/>
    <d v="2024-11-23T00:00:00"/>
    <s v="C0254"/>
    <s v="P004"/>
    <n v="1"/>
    <n v="1794.5"/>
    <n v="0.05"/>
    <x v="0"/>
    <n v="6"/>
    <n v="1704.7749999999999"/>
    <x v="33"/>
    <x v="4"/>
    <x v="1"/>
    <x v="3"/>
    <s v="Electronics"/>
    <s v="Accessories"/>
    <n v="990"/>
    <n v="990"/>
    <n v="714.77499999999986"/>
  </r>
  <r>
    <s v="ORD101606"/>
    <d v="2025-09-15T00:00:00"/>
    <s v="C0044"/>
    <s v="P013"/>
    <n v="2"/>
    <n v="1566"/>
    <n v="0"/>
    <x v="0"/>
    <n v="2"/>
    <n v="3132"/>
    <x v="29"/>
    <x v="11"/>
    <x v="2"/>
    <x v="2"/>
    <s v="Electronics"/>
    <s v="Accessories"/>
    <n v="790"/>
    <n v="1580"/>
    <n v="1552"/>
  </r>
  <r>
    <s v="ORD101607"/>
    <d v="2023-03-05T00:00:00"/>
    <s v="C0272"/>
    <s v="P016"/>
    <n v="2"/>
    <n v="239.2"/>
    <n v="0.03"/>
    <x v="0"/>
    <n v="7"/>
    <n v="464.04799999999994"/>
    <x v="1"/>
    <x v="8"/>
    <x v="2"/>
    <x v="10"/>
    <s v="Office"/>
    <s v="Stationery"/>
    <n v="145"/>
    <n v="290"/>
    <n v="174.04799999999994"/>
  </r>
  <r>
    <s v="ORD101608"/>
    <d v="2025-06-02T00:00:00"/>
    <s v="C0351"/>
    <s v="P003"/>
    <n v="2"/>
    <n v="414"/>
    <n v="0"/>
    <x v="0"/>
    <n v="3"/>
    <n v="828"/>
    <x v="3"/>
    <x v="5"/>
    <x v="1"/>
    <x v="1"/>
    <s v="Electronics"/>
    <s v="Accessories"/>
    <n v="210"/>
    <n v="420"/>
    <n v="408"/>
  </r>
  <r>
    <s v="ORD101609"/>
    <d v="2023-12-04T00:00:00"/>
    <s v="C0031"/>
    <s v="P001"/>
    <n v="1"/>
    <n v="30780"/>
    <n v="0.03"/>
    <x v="1"/>
    <n v="4"/>
    <n v="29856.6"/>
    <x v="25"/>
    <x v="8"/>
    <x v="0"/>
    <x v="0"/>
    <s v="Electronics"/>
    <s v="Computers"/>
    <n v="22100"/>
    <n v="22100"/>
    <n v="7756.5999999999985"/>
  </r>
  <r>
    <s v="ORD101610"/>
    <d v="2025-06-08T00:00:00"/>
    <s v="C0394"/>
    <s v="P010"/>
    <n v="2"/>
    <n v="7400"/>
    <n v="0.05"/>
    <x v="0"/>
    <n v="5"/>
    <n v="14060"/>
    <x v="3"/>
    <x v="1"/>
    <x v="1"/>
    <x v="13"/>
    <s v="Electronics"/>
    <s v="Printers"/>
    <n v="5600"/>
    <n v="11200"/>
    <n v="2860"/>
  </r>
  <r>
    <s v="ORD101611"/>
    <d v="2023-11-18T00:00:00"/>
    <s v="C0227"/>
    <s v="P002"/>
    <n v="2"/>
    <n v="19500"/>
    <n v="0.03"/>
    <x v="0"/>
    <n v="2"/>
    <n v="37830"/>
    <x v="0"/>
    <x v="7"/>
    <x v="0"/>
    <x v="8"/>
    <s v="Electronics"/>
    <s v="Computers"/>
    <n v="15100"/>
    <n v="30200"/>
    <n v="7630"/>
  </r>
  <r>
    <s v="ORD101612"/>
    <d v="2023-04-20T00:00:00"/>
    <s v="C0129"/>
    <s v="P019"/>
    <n v="2"/>
    <n v="2162"/>
    <n v="0"/>
    <x v="0"/>
    <n v="4"/>
    <n v="4324"/>
    <x v="31"/>
    <x v="11"/>
    <x v="0"/>
    <x v="19"/>
    <s v="Electronics"/>
    <s v="POS Equipment"/>
    <n v="1420"/>
    <n v="2840"/>
    <n v="1484"/>
  </r>
  <r>
    <s v="ORD101613"/>
    <d v="2023-07-27T00:00:00"/>
    <s v="C0057"/>
    <s v="P009"/>
    <n v="1"/>
    <n v="165.6"/>
    <n v="0.1"/>
    <x v="0"/>
    <n v="5"/>
    <n v="149.04"/>
    <x v="32"/>
    <x v="2"/>
    <x v="2"/>
    <x v="12"/>
    <s v="Office"/>
    <s v="Stationery"/>
    <n v="75"/>
    <n v="75"/>
    <n v="74.039999999999992"/>
  </r>
  <r>
    <s v="ORD101614"/>
    <d v="2024-11-09T00:00:00"/>
    <s v="C0107"/>
    <s v="P003"/>
    <n v="1"/>
    <n v="463.5"/>
    <n v="0.05"/>
    <x v="0"/>
    <n v="4"/>
    <n v="440.32499999999999"/>
    <x v="33"/>
    <x v="5"/>
    <x v="1"/>
    <x v="1"/>
    <s v="Electronics"/>
    <s v="Accessories"/>
    <n v="210"/>
    <n v="210"/>
    <n v="230.32499999999999"/>
  </r>
  <r>
    <s v="ORD101615"/>
    <d v="2024-02-25T00:00:00"/>
    <s v="C0047"/>
    <s v="P005"/>
    <n v="2"/>
    <n v="6386"/>
    <n v="0.05"/>
    <x v="0"/>
    <n v="5"/>
    <n v="12133.4"/>
    <x v="24"/>
    <x v="0"/>
    <x v="1"/>
    <x v="15"/>
    <s v="Electronics"/>
    <s v="Displays"/>
    <n v="4300"/>
    <n v="8600"/>
    <n v="3533.3999999999996"/>
  </r>
  <r>
    <s v="ORD101616"/>
    <d v="2024-01-25T00:00:00"/>
    <s v="C0373"/>
    <s v="P002"/>
    <n v="3"/>
    <n v="20085"/>
    <n v="0"/>
    <x v="0"/>
    <n v="7"/>
    <n v="60255"/>
    <x v="18"/>
    <x v="10"/>
    <x v="0"/>
    <x v="8"/>
    <s v="Electronics"/>
    <s v="Computers"/>
    <n v="15100"/>
    <n v="45300"/>
    <n v="14955"/>
  </r>
  <r>
    <s v="ORD101617"/>
    <d v="2025-04-18T00:00:00"/>
    <s v="C0176"/>
    <s v="P013"/>
    <n v="3"/>
    <n v="1493.5"/>
    <n v="0"/>
    <x v="0"/>
    <n v="4"/>
    <n v="4480.5"/>
    <x v="30"/>
    <x v="7"/>
    <x v="2"/>
    <x v="2"/>
    <s v="Electronics"/>
    <s v="Accessories"/>
    <n v="790"/>
    <n v="2370"/>
    <n v="2110.5"/>
  </r>
  <r>
    <s v="ORD101618"/>
    <d v="2024-06-27T00:00:00"/>
    <s v="C0127"/>
    <s v="P009"/>
    <n v="1"/>
    <n v="174.6"/>
    <n v="0.03"/>
    <x v="2"/>
    <n v="7"/>
    <n v="169.36199999999999"/>
    <x v="21"/>
    <x v="4"/>
    <x v="0"/>
    <x v="12"/>
    <s v="Office"/>
    <s v="Stationery"/>
    <n v="75"/>
    <n v="75"/>
    <n v="94.361999999999995"/>
  </r>
  <r>
    <s v="ORD101619"/>
    <d v="2024-07-30T00:00:00"/>
    <s v="C0185"/>
    <s v="P016"/>
    <n v="10"/>
    <n v="260"/>
    <n v="0.05"/>
    <x v="0"/>
    <n v="4"/>
    <n v="2470"/>
    <x v="14"/>
    <x v="6"/>
    <x v="0"/>
    <x v="10"/>
    <s v="Office"/>
    <s v="Stationery"/>
    <n v="145"/>
    <n v="1450"/>
    <n v="1020"/>
  </r>
  <r>
    <s v="ORD101620"/>
    <d v="2024-09-01T00:00:00"/>
    <s v="C0361"/>
    <s v="P003"/>
    <n v="1"/>
    <n v="414"/>
    <n v="0.05"/>
    <x v="0"/>
    <n v="5"/>
    <n v="393.29999999999995"/>
    <x v="27"/>
    <x v="10"/>
    <x v="0"/>
    <x v="1"/>
    <s v="Electronics"/>
    <s v="Accessories"/>
    <n v="210"/>
    <n v="210"/>
    <n v="183.29999999999995"/>
  </r>
  <r>
    <s v="ORD101621"/>
    <d v="2024-05-01T00:00:00"/>
    <s v="C0347"/>
    <s v="P016"/>
    <n v="1"/>
    <n v="267.8"/>
    <n v="0.1"/>
    <x v="0"/>
    <n v="4"/>
    <n v="241.02"/>
    <x v="15"/>
    <x v="6"/>
    <x v="1"/>
    <x v="10"/>
    <s v="Office"/>
    <s v="Stationery"/>
    <n v="145"/>
    <n v="145"/>
    <n v="96.02000000000001"/>
  </r>
  <r>
    <s v="ORD101622"/>
    <d v="2023-07-16T00:00:00"/>
    <s v="C0062"/>
    <s v="P001"/>
    <n v="2"/>
    <n v="28500"/>
    <n v="0"/>
    <x v="0"/>
    <n v="7"/>
    <n v="57000"/>
    <x v="32"/>
    <x v="1"/>
    <x v="1"/>
    <x v="0"/>
    <s v="Electronics"/>
    <s v="Computers"/>
    <n v="22100"/>
    <n v="44200"/>
    <n v="12800"/>
  </r>
  <r>
    <s v="ORD101623"/>
    <d v="2023-04-12T00:00:00"/>
    <s v="C0311"/>
    <s v="P015"/>
    <n v="1"/>
    <n v="1802.5"/>
    <n v="0.15"/>
    <x v="0"/>
    <n v="4"/>
    <n v="1532.125"/>
    <x v="31"/>
    <x v="8"/>
    <x v="1"/>
    <x v="14"/>
    <s v="Electronics"/>
    <s v="Networking"/>
    <n v="1050"/>
    <n v="1050"/>
    <n v="482.125"/>
  </r>
  <r>
    <s v="ORD101624"/>
    <d v="2025-03-15T00:00:00"/>
    <s v="C0077"/>
    <s v="P009"/>
    <n v="1"/>
    <n v="194.4"/>
    <n v="0"/>
    <x v="0"/>
    <n v="2"/>
    <n v="194.4"/>
    <x v="12"/>
    <x v="11"/>
    <x v="0"/>
    <x v="12"/>
    <s v="Office"/>
    <s v="Stationery"/>
    <n v="75"/>
    <n v="75"/>
    <n v="119.4"/>
  </r>
  <r>
    <s v="ORD101625"/>
    <d v="2025-10-02T00:00:00"/>
    <s v="C0244"/>
    <s v="P013"/>
    <n v="1"/>
    <n v="1334"/>
    <n v="0.2"/>
    <x v="0"/>
    <n v="4"/>
    <n v="1067.2"/>
    <x v="19"/>
    <x v="6"/>
    <x v="1"/>
    <x v="2"/>
    <s v="Electronics"/>
    <s v="Accessories"/>
    <n v="790"/>
    <n v="790"/>
    <n v="277.20000000000005"/>
  </r>
  <r>
    <s v="ORD101626"/>
    <d v="2023-11-11T00:00:00"/>
    <s v="C0170"/>
    <s v="P002"/>
    <n v="2"/>
    <n v="17940"/>
    <n v="0.1"/>
    <x v="0"/>
    <n v="1"/>
    <n v="32292"/>
    <x v="0"/>
    <x v="10"/>
    <x v="0"/>
    <x v="8"/>
    <s v="Electronics"/>
    <s v="Computers"/>
    <n v="15100"/>
    <n v="30200"/>
    <n v="2092"/>
  </r>
  <r>
    <s v="ORD101627"/>
    <d v="2023-04-22T00:00:00"/>
    <s v="C0249"/>
    <s v="P009"/>
    <n v="2"/>
    <n v="165.6"/>
    <n v="0.15"/>
    <x v="0"/>
    <n v="6"/>
    <n v="281.52"/>
    <x v="31"/>
    <x v="10"/>
    <x v="1"/>
    <x v="12"/>
    <s v="Office"/>
    <s v="Stationery"/>
    <n v="75"/>
    <n v="150"/>
    <n v="131.51999999999998"/>
  </r>
  <r>
    <s v="ORD101628"/>
    <d v="2025-01-08T00:00:00"/>
    <s v="C0300"/>
    <s v="P012"/>
    <n v="1"/>
    <n v="3888"/>
    <n v="0"/>
    <x v="0"/>
    <n v="7"/>
    <n v="3888"/>
    <x v="7"/>
    <x v="11"/>
    <x v="0"/>
    <x v="9"/>
    <s v="Electronics"/>
    <s v="Storage"/>
    <n v="2450"/>
    <n v="2450"/>
    <n v="1438"/>
  </r>
  <r>
    <s v="ORD101629"/>
    <d v="2023-01-08T00:00:00"/>
    <s v="C0363"/>
    <s v="P013"/>
    <n v="2"/>
    <n v="1450"/>
    <n v="0.05"/>
    <x v="0"/>
    <n v="6"/>
    <n v="2755"/>
    <x v="35"/>
    <x v="1"/>
    <x v="1"/>
    <x v="2"/>
    <s v="Electronics"/>
    <s v="Accessories"/>
    <n v="790"/>
    <n v="1580"/>
    <n v="1175"/>
  </r>
  <r>
    <s v="ORD101630"/>
    <d v="2025-05-25T00:00:00"/>
    <s v="C0034"/>
    <s v="P020"/>
    <n v="1"/>
    <n v="3977"/>
    <n v="0"/>
    <x v="0"/>
    <n v="5"/>
    <n v="3977"/>
    <x v="34"/>
    <x v="3"/>
    <x v="0"/>
    <x v="11"/>
    <s v="Electronics"/>
    <s v="Power"/>
    <n v="2950"/>
    <n v="2950"/>
    <n v="1027"/>
  </r>
  <r>
    <s v="ORD101631"/>
    <d v="2023-06-29T00:00:00"/>
    <s v="C0302"/>
    <s v="P001"/>
    <n v="1"/>
    <n v="30780"/>
    <n v="0.1"/>
    <x v="1"/>
    <n v="4"/>
    <n v="27702"/>
    <x v="10"/>
    <x v="2"/>
    <x v="0"/>
    <x v="0"/>
    <s v="Electronics"/>
    <s v="Computers"/>
    <n v="22100"/>
    <n v="22100"/>
    <n v="5602"/>
  </r>
  <r>
    <s v="ORD101632"/>
    <d v="2024-08-26T00:00:00"/>
    <s v="C0271"/>
    <s v="P015"/>
    <n v="20"/>
    <n v="1697.5"/>
    <n v="0.1"/>
    <x v="0"/>
    <n v="5"/>
    <n v="30555"/>
    <x v="23"/>
    <x v="8"/>
    <x v="1"/>
    <x v="14"/>
    <s v="Electronics"/>
    <s v="Networking"/>
    <n v="1050"/>
    <n v="21000"/>
    <n v="9555"/>
  </r>
  <r>
    <s v="ORD101633"/>
    <d v="2025-09-10T00:00:00"/>
    <s v="C0062"/>
    <s v="P009"/>
    <n v="4"/>
    <n v="185.4"/>
    <n v="0.05"/>
    <x v="0"/>
    <n v="1"/>
    <n v="704.52"/>
    <x v="29"/>
    <x v="1"/>
    <x v="1"/>
    <x v="12"/>
    <s v="Office"/>
    <s v="Stationery"/>
    <n v="75"/>
    <n v="300"/>
    <n v="404.52"/>
  </r>
  <r>
    <s v="ORD101634"/>
    <d v="2024-02-13T00:00:00"/>
    <s v="C0196"/>
    <s v="P008"/>
    <n v="10"/>
    <n v="8924"/>
    <n v="0"/>
    <x v="0"/>
    <n v="1"/>
    <n v="89240"/>
    <x v="24"/>
    <x v="7"/>
    <x v="0"/>
    <x v="6"/>
    <s v="Office"/>
    <s v="Furniture"/>
    <n v="6500"/>
    <n v="65000"/>
    <n v="24240"/>
  </r>
  <r>
    <s v="ORD101635"/>
    <d v="2023-07-18T00:00:00"/>
    <s v="C0293"/>
    <s v="P009"/>
    <n v="1"/>
    <n v="174.6"/>
    <n v="0.1"/>
    <x v="0"/>
    <n v="4"/>
    <n v="157.13999999999999"/>
    <x v="32"/>
    <x v="2"/>
    <x v="0"/>
    <x v="12"/>
    <s v="Office"/>
    <s v="Stationery"/>
    <n v="75"/>
    <n v="75"/>
    <n v="82.139999999999986"/>
  </r>
  <r>
    <s v="ORD101636"/>
    <d v="2023-02-22T00:00:00"/>
    <s v="C0378"/>
    <s v="P003"/>
    <n v="3"/>
    <n v="486"/>
    <n v="0.1"/>
    <x v="0"/>
    <n v="5"/>
    <n v="1312.2"/>
    <x v="17"/>
    <x v="0"/>
    <x v="1"/>
    <x v="1"/>
    <s v="Electronics"/>
    <s v="Accessories"/>
    <n v="210"/>
    <n v="630"/>
    <n v="682.2"/>
  </r>
  <r>
    <s v="ORD101637"/>
    <d v="2024-02-28T00:00:00"/>
    <s v="C0059"/>
    <s v="P010"/>
    <n v="50"/>
    <n v="7622"/>
    <n v="0.1"/>
    <x v="0"/>
    <n v="7"/>
    <n v="342990"/>
    <x v="24"/>
    <x v="5"/>
    <x v="0"/>
    <x v="13"/>
    <s v="Electronics"/>
    <s v="Printers"/>
    <n v="5600"/>
    <n v="280000"/>
    <n v="62990"/>
  </r>
  <r>
    <s v="ORD101638"/>
    <d v="2023-12-16T00:00:00"/>
    <s v="C0085"/>
    <s v="P017"/>
    <n v="4"/>
    <n v="3783"/>
    <n v="0"/>
    <x v="0"/>
    <n v="5"/>
    <n v="15132"/>
    <x v="25"/>
    <x v="8"/>
    <x v="2"/>
    <x v="7"/>
    <s v="Office"/>
    <s v="Furniture"/>
    <n v="2650"/>
    <n v="10600"/>
    <n v="4532"/>
  </r>
  <r>
    <s v="ORD101639"/>
    <d v="2024-08-20T00:00:00"/>
    <s v="C0277"/>
    <s v="P009"/>
    <n v="4"/>
    <n v="165.6"/>
    <n v="0"/>
    <x v="0"/>
    <n v="2"/>
    <n v="662.4"/>
    <x v="23"/>
    <x v="3"/>
    <x v="0"/>
    <x v="12"/>
    <s v="Office"/>
    <s v="Stationery"/>
    <n v="75"/>
    <n v="300"/>
    <n v="362.4"/>
  </r>
  <r>
    <s v="ORD101640"/>
    <d v="2023-06-17T00:00:00"/>
    <s v="C0338"/>
    <s v="P012"/>
    <n v="1"/>
    <n v="3600"/>
    <n v="0"/>
    <x v="1"/>
    <n v="5"/>
    <n v="3600"/>
    <x v="10"/>
    <x v="5"/>
    <x v="0"/>
    <x v="9"/>
    <s v="Electronics"/>
    <s v="Storage"/>
    <n v="2450"/>
    <n v="2450"/>
    <n v="1150"/>
  </r>
  <r>
    <s v="ORD101641"/>
    <d v="2025-08-27T00:00:00"/>
    <s v="C0043"/>
    <s v="P018"/>
    <n v="1"/>
    <n v="13824"/>
    <n v="0.05"/>
    <x v="0"/>
    <n v="7"/>
    <n v="13132.8"/>
    <x v="28"/>
    <x v="1"/>
    <x v="1"/>
    <x v="18"/>
    <s v="Electronics"/>
    <s v="Displays"/>
    <n v="9700"/>
    <n v="9700"/>
    <n v="3432.7999999999993"/>
  </r>
  <r>
    <s v="ORD101642"/>
    <d v="2023-08-25T00:00:00"/>
    <s v="C0076"/>
    <s v="P011"/>
    <n v="5"/>
    <n v="901.6"/>
    <n v="0.2"/>
    <x v="2"/>
    <n v="6"/>
    <n v="3606.4"/>
    <x v="16"/>
    <x v="11"/>
    <x v="0"/>
    <x v="5"/>
    <s v="Office"/>
    <s v="Supplies"/>
    <n v="510"/>
    <n v="2550"/>
    <n v="1056.4000000000001"/>
  </r>
  <r>
    <s v="ORD101643"/>
    <d v="2024-09-23T00:00:00"/>
    <s v="C0258"/>
    <s v="P016"/>
    <n v="2"/>
    <n v="260"/>
    <n v="0.15"/>
    <x v="0"/>
    <n v="7"/>
    <n v="442"/>
    <x v="27"/>
    <x v="11"/>
    <x v="2"/>
    <x v="10"/>
    <s v="Office"/>
    <s v="Stationery"/>
    <n v="145"/>
    <n v="290"/>
    <n v="152"/>
  </r>
  <r>
    <s v="ORD101644"/>
    <d v="2025-03-25T00:00:00"/>
    <s v="C0037"/>
    <s v="P016"/>
    <n v="20"/>
    <n v="267.8"/>
    <n v="0.15"/>
    <x v="0"/>
    <n v="2"/>
    <n v="4552.5999999999995"/>
    <x v="12"/>
    <x v="8"/>
    <x v="0"/>
    <x v="10"/>
    <s v="Office"/>
    <s v="Stationery"/>
    <n v="145"/>
    <n v="2900"/>
    <n v="1652.5999999999995"/>
  </r>
  <r>
    <s v="ORD101645"/>
    <d v="2025-08-22T00:00:00"/>
    <s v="C0062"/>
    <s v="P003"/>
    <n v="2"/>
    <n v="450"/>
    <n v="0.05"/>
    <x v="0"/>
    <n v="2"/>
    <n v="855"/>
    <x v="28"/>
    <x v="1"/>
    <x v="1"/>
    <x v="1"/>
    <s v="Electronics"/>
    <s v="Accessories"/>
    <n v="210"/>
    <n v="420"/>
    <n v="435"/>
  </r>
  <r>
    <s v="ORD101646"/>
    <d v="2025-09-28T00:00:00"/>
    <s v="C0226"/>
    <s v="P010"/>
    <n v="20"/>
    <n v="7400"/>
    <n v="0.05"/>
    <x v="0"/>
    <n v="2"/>
    <n v="140600"/>
    <x v="29"/>
    <x v="6"/>
    <x v="1"/>
    <x v="13"/>
    <s v="Electronics"/>
    <s v="Printers"/>
    <n v="5600"/>
    <n v="112000"/>
    <n v="28600"/>
  </r>
  <r>
    <s v="ORD101647"/>
    <d v="2024-06-26T00:00:00"/>
    <s v="C0014"/>
    <s v="P001"/>
    <n v="1"/>
    <n v="26220"/>
    <n v="0.03"/>
    <x v="0"/>
    <n v="6"/>
    <n v="25433.399999999998"/>
    <x v="21"/>
    <x v="10"/>
    <x v="0"/>
    <x v="0"/>
    <s v="Electronics"/>
    <s v="Computers"/>
    <n v="22100"/>
    <n v="22100"/>
    <n v="3333.3999999999978"/>
  </r>
  <r>
    <s v="ORD101648"/>
    <d v="2023-07-06T00:00:00"/>
    <s v="C0093"/>
    <s v="P002"/>
    <n v="4"/>
    <n v="20085"/>
    <n v="0.05"/>
    <x v="0"/>
    <n v="4"/>
    <n v="76323"/>
    <x v="32"/>
    <x v="1"/>
    <x v="2"/>
    <x v="8"/>
    <s v="Electronics"/>
    <s v="Computers"/>
    <n v="15100"/>
    <n v="60400"/>
    <n v="15923"/>
  </r>
  <r>
    <s v="ORD101649"/>
    <d v="2025-03-04T00:00:00"/>
    <s v="C0332"/>
    <s v="P002"/>
    <n v="2"/>
    <n v="18915"/>
    <n v="0.05"/>
    <x v="0"/>
    <n v="7"/>
    <n v="35938.5"/>
    <x v="12"/>
    <x v="10"/>
    <x v="0"/>
    <x v="8"/>
    <s v="Electronics"/>
    <s v="Computers"/>
    <n v="15100"/>
    <n v="30200"/>
    <n v="5738.5"/>
  </r>
  <r>
    <s v="ORD101650"/>
    <d v="2024-01-14T00:00:00"/>
    <s v="C0085"/>
    <s v="P011"/>
    <n v="2"/>
    <n v="1009.4"/>
    <n v="0.05"/>
    <x v="0"/>
    <n v="4"/>
    <n v="1917.86"/>
    <x v="18"/>
    <x v="8"/>
    <x v="2"/>
    <x v="5"/>
    <s v="Office"/>
    <s v="Supplies"/>
    <n v="510"/>
    <n v="1020"/>
    <n v="897.8599999999999"/>
  </r>
  <r>
    <s v="ORD101651"/>
    <d v="2025-01-29T00:00:00"/>
    <s v="C0201"/>
    <s v="P013"/>
    <n v="2"/>
    <n v="1493.5"/>
    <n v="0.1"/>
    <x v="0"/>
    <n v="1"/>
    <n v="2688.3"/>
    <x v="7"/>
    <x v="4"/>
    <x v="2"/>
    <x v="2"/>
    <s v="Electronics"/>
    <s v="Accessories"/>
    <n v="790"/>
    <n v="1580"/>
    <n v="1108.3000000000002"/>
  </r>
  <r>
    <s v="ORD101652"/>
    <d v="2025-02-20T00:00:00"/>
    <s v="C0118"/>
    <s v="P011"/>
    <n v="3"/>
    <n v="980"/>
    <n v="0.15"/>
    <x v="0"/>
    <n v="5"/>
    <n v="2499"/>
    <x v="8"/>
    <x v="10"/>
    <x v="1"/>
    <x v="5"/>
    <s v="Office"/>
    <s v="Supplies"/>
    <n v="510"/>
    <n v="1530"/>
    <n v="969"/>
  </r>
  <r>
    <s v="ORD101653"/>
    <d v="2025-01-26T00:00:00"/>
    <s v="C0182"/>
    <s v="P008"/>
    <n v="2"/>
    <n v="9476"/>
    <n v="0.15"/>
    <x v="0"/>
    <n v="2"/>
    <n v="16109.199999999999"/>
    <x v="7"/>
    <x v="0"/>
    <x v="0"/>
    <x v="6"/>
    <s v="Office"/>
    <s v="Furniture"/>
    <n v="6500"/>
    <n v="13000"/>
    <n v="3109.1999999999989"/>
  </r>
  <r>
    <s v="ORD101654"/>
    <d v="2024-01-18T00:00:00"/>
    <s v="C0346"/>
    <s v="P009"/>
    <n v="5"/>
    <n v="194.4"/>
    <n v="0.05"/>
    <x v="0"/>
    <n v="4"/>
    <n v="923.4"/>
    <x v="18"/>
    <x v="6"/>
    <x v="1"/>
    <x v="12"/>
    <s v="Office"/>
    <s v="Stationery"/>
    <n v="75"/>
    <n v="375"/>
    <n v="548.4"/>
  </r>
  <r>
    <s v="ORD101655"/>
    <d v="2025-07-01T00:00:00"/>
    <s v="C0399"/>
    <s v="P006"/>
    <n v="5"/>
    <n v="1350"/>
    <n v="0.1"/>
    <x v="0"/>
    <n v="6"/>
    <n v="6075"/>
    <x v="9"/>
    <x v="10"/>
    <x v="1"/>
    <x v="4"/>
    <s v="Electronics"/>
    <s v="Accessories"/>
    <n v="620"/>
    <n v="3100"/>
    <n v="2975"/>
  </r>
  <r>
    <s v="ORD101656"/>
    <d v="2023-04-02T00:00:00"/>
    <s v="C0094"/>
    <s v="P012"/>
    <n v="1"/>
    <n v="3312"/>
    <n v="0.15"/>
    <x v="1"/>
    <n v="6"/>
    <n v="2815.2"/>
    <x v="31"/>
    <x v="10"/>
    <x v="0"/>
    <x v="9"/>
    <s v="Electronics"/>
    <s v="Storage"/>
    <n v="2450"/>
    <n v="2450"/>
    <n v="365.19999999999982"/>
  </r>
  <r>
    <s v="ORD101657"/>
    <d v="2024-06-23T00:00:00"/>
    <s v="C0313"/>
    <s v="P011"/>
    <n v="1"/>
    <n v="1058.4000000000001"/>
    <n v="0"/>
    <x v="0"/>
    <n v="5"/>
    <n v="1058.4000000000001"/>
    <x v="21"/>
    <x v="4"/>
    <x v="0"/>
    <x v="5"/>
    <s v="Office"/>
    <s v="Supplies"/>
    <n v="510"/>
    <n v="510"/>
    <n v="548.40000000000009"/>
  </r>
  <r>
    <s v="ORD101658"/>
    <d v="2025-06-19T00:00:00"/>
    <s v="C0137"/>
    <s v="P008"/>
    <n v="2"/>
    <n v="9200"/>
    <n v="0"/>
    <x v="0"/>
    <n v="2"/>
    <n v="18400"/>
    <x v="3"/>
    <x v="1"/>
    <x v="1"/>
    <x v="6"/>
    <s v="Office"/>
    <s v="Furniture"/>
    <n v="6500"/>
    <n v="13000"/>
    <n v="5400"/>
  </r>
  <r>
    <s v="ORD101659"/>
    <d v="2025-08-10T00:00:00"/>
    <s v="C0053"/>
    <s v="P010"/>
    <n v="1"/>
    <n v="7178"/>
    <n v="0.2"/>
    <x v="0"/>
    <n v="7"/>
    <n v="5742.4000000000005"/>
    <x v="28"/>
    <x v="5"/>
    <x v="0"/>
    <x v="13"/>
    <s v="Electronics"/>
    <s v="Printers"/>
    <n v="5600"/>
    <n v="5600"/>
    <n v="142.40000000000055"/>
  </r>
  <r>
    <s v="ORD101660"/>
    <d v="2024-06-23T00:00:00"/>
    <s v="C0323"/>
    <s v="P004"/>
    <n v="1"/>
    <n v="1998"/>
    <n v="0.05"/>
    <x v="0"/>
    <n v="5"/>
    <n v="1898.1"/>
    <x v="21"/>
    <x v="1"/>
    <x v="0"/>
    <x v="3"/>
    <s v="Electronics"/>
    <s v="Accessories"/>
    <n v="990"/>
    <n v="990"/>
    <n v="908.09999999999991"/>
  </r>
  <r>
    <s v="ORD101661"/>
    <d v="2024-04-08T00:00:00"/>
    <s v="C0399"/>
    <s v="P019"/>
    <n v="1"/>
    <n v="2538"/>
    <n v="0.03"/>
    <x v="0"/>
    <n v="2"/>
    <n v="2461.86"/>
    <x v="6"/>
    <x v="10"/>
    <x v="1"/>
    <x v="19"/>
    <s v="Electronics"/>
    <s v="POS Equipment"/>
    <n v="1420"/>
    <n v="1420"/>
    <n v="1041.8600000000001"/>
  </r>
  <r>
    <s v="ORD101662"/>
    <d v="2024-07-04T00:00:00"/>
    <s v="C0224"/>
    <s v="P011"/>
    <n v="1"/>
    <n v="980"/>
    <n v="0.03"/>
    <x v="0"/>
    <n v="7"/>
    <n v="950.6"/>
    <x v="14"/>
    <x v="10"/>
    <x v="0"/>
    <x v="5"/>
    <s v="Office"/>
    <s v="Supplies"/>
    <n v="510"/>
    <n v="510"/>
    <n v="440.6"/>
  </r>
  <r>
    <s v="ORD101663"/>
    <d v="2023-05-07T00:00:00"/>
    <s v="C0309"/>
    <s v="P009"/>
    <n v="2"/>
    <n v="185.4"/>
    <n v="0"/>
    <x v="0"/>
    <n v="1"/>
    <n v="370.8"/>
    <x v="5"/>
    <x v="6"/>
    <x v="0"/>
    <x v="12"/>
    <s v="Office"/>
    <s v="Stationery"/>
    <n v="75"/>
    <n v="150"/>
    <n v="220.8"/>
  </r>
  <r>
    <s v="ORD101664"/>
    <d v="2023-11-06T00:00:00"/>
    <s v="C0110"/>
    <s v="P005"/>
    <n v="50"/>
    <n v="5704"/>
    <n v="0.05"/>
    <x v="0"/>
    <n v="6"/>
    <n v="270940"/>
    <x v="0"/>
    <x v="1"/>
    <x v="0"/>
    <x v="15"/>
    <s v="Electronics"/>
    <s v="Displays"/>
    <n v="4300"/>
    <n v="215000"/>
    <n v="55940"/>
  </r>
  <r>
    <s v="ORD101665"/>
    <d v="2023-07-18T00:00:00"/>
    <s v="C0339"/>
    <s v="P004"/>
    <n v="3"/>
    <n v="1998"/>
    <n v="0.1"/>
    <x v="0"/>
    <n v="7"/>
    <n v="5394.6"/>
    <x v="32"/>
    <x v="10"/>
    <x v="0"/>
    <x v="3"/>
    <s v="Electronics"/>
    <s v="Accessories"/>
    <n v="990"/>
    <n v="2970"/>
    <n v="2424.6000000000004"/>
  </r>
  <r>
    <s v="ORD101666"/>
    <d v="2023-06-25T00:00:00"/>
    <s v="C0366"/>
    <s v="P016"/>
    <n v="1"/>
    <n v="252.2"/>
    <n v="0"/>
    <x v="0"/>
    <n v="1"/>
    <n v="252.2"/>
    <x v="10"/>
    <x v="11"/>
    <x v="0"/>
    <x v="10"/>
    <s v="Office"/>
    <s v="Stationery"/>
    <n v="145"/>
    <n v="145"/>
    <n v="107.19999999999999"/>
  </r>
  <r>
    <s v="ORD101667"/>
    <d v="2024-12-05T00:00:00"/>
    <s v="C0128"/>
    <s v="P006"/>
    <n v="1"/>
    <n v="1250"/>
    <n v="0.03"/>
    <x v="0"/>
    <n v="4"/>
    <n v="1212.5"/>
    <x v="26"/>
    <x v="0"/>
    <x v="0"/>
    <x v="4"/>
    <s v="Electronics"/>
    <s v="Accessories"/>
    <n v="620"/>
    <n v="620"/>
    <n v="592.5"/>
  </r>
  <r>
    <s v="ORD101668"/>
    <d v="2025-04-27T00:00:00"/>
    <s v="C0359"/>
    <s v="P006"/>
    <n v="1"/>
    <n v="1212.5"/>
    <n v="0.03"/>
    <x v="2"/>
    <n v="7"/>
    <n v="1176.125"/>
    <x v="30"/>
    <x v="10"/>
    <x v="1"/>
    <x v="4"/>
    <s v="Electronics"/>
    <s v="Accessories"/>
    <n v="620"/>
    <n v="620"/>
    <n v="556.125"/>
  </r>
  <r>
    <s v="ORD101669"/>
    <d v="2024-04-10T00:00:00"/>
    <s v="C0075"/>
    <s v="P005"/>
    <n v="1"/>
    <n v="6696"/>
    <n v="0"/>
    <x v="0"/>
    <n v="1"/>
    <n v="6696"/>
    <x v="6"/>
    <x v="6"/>
    <x v="2"/>
    <x v="15"/>
    <s v="Electronics"/>
    <s v="Displays"/>
    <n v="4300"/>
    <n v="4300"/>
    <n v="2396"/>
  </r>
  <r>
    <s v="ORD101670"/>
    <d v="2023-05-05T00:00:00"/>
    <s v="C0357"/>
    <s v="P016"/>
    <n v="1"/>
    <n v="239.2"/>
    <n v="0.1"/>
    <x v="0"/>
    <n v="7"/>
    <n v="215.28"/>
    <x v="5"/>
    <x v="10"/>
    <x v="2"/>
    <x v="10"/>
    <s v="Office"/>
    <s v="Stationery"/>
    <n v="145"/>
    <n v="145"/>
    <n v="70.28"/>
  </r>
  <r>
    <s v="ORD101671"/>
    <d v="2025-03-03T00:00:00"/>
    <s v="C0387"/>
    <s v="P001"/>
    <n v="3"/>
    <n v="26220"/>
    <n v="0.1"/>
    <x v="0"/>
    <n v="3"/>
    <n v="70794"/>
    <x v="12"/>
    <x v="10"/>
    <x v="0"/>
    <x v="0"/>
    <s v="Electronics"/>
    <s v="Computers"/>
    <n v="22100"/>
    <n v="66300"/>
    <n v="4494"/>
  </r>
  <r>
    <s v="ORD101672"/>
    <d v="2025-12-06T00:00:00"/>
    <s v="C0294"/>
    <s v="P011"/>
    <n v="3"/>
    <n v="901.6"/>
    <n v="0.05"/>
    <x v="2"/>
    <n v="6"/>
    <n v="2569.56"/>
    <x v="11"/>
    <x v="3"/>
    <x v="0"/>
    <x v="5"/>
    <s v="Office"/>
    <s v="Supplies"/>
    <n v="510"/>
    <n v="1530"/>
    <n v="1039.56"/>
  </r>
  <r>
    <s v="ORD101673"/>
    <d v="2025-05-07T00:00:00"/>
    <s v="C0206"/>
    <s v="P001"/>
    <n v="2"/>
    <n v="30780"/>
    <n v="0"/>
    <x v="0"/>
    <n v="4"/>
    <n v="61560"/>
    <x v="34"/>
    <x v="0"/>
    <x v="1"/>
    <x v="0"/>
    <s v="Electronics"/>
    <s v="Computers"/>
    <n v="22100"/>
    <n v="44200"/>
    <n v="17360"/>
  </r>
  <r>
    <s v="ORD101674"/>
    <d v="2025-08-30T00:00:00"/>
    <s v="C0265"/>
    <s v="P005"/>
    <n v="4"/>
    <n v="5704"/>
    <n v="0.1"/>
    <x v="0"/>
    <n v="5"/>
    <n v="20534.400000000001"/>
    <x v="28"/>
    <x v="6"/>
    <x v="0"/>
    <x v="15"/>
    <s v="Electronics"/>
    <s v="Displays"/>
    <n v="4300"/>
    <n v="17200"/>
    <n v="3334.4000000000015"/>
  </r>
  <r>
    <s v="ORD101675"/>
    <d v="2024-04-27T00:00:00"/>
    <s v="C0202"/>
    <s v="P003"/>
    <n v="2"/>
    <n v="450"/>
    <n v="0.05"/>
    <x v="0"/>
    <n v="5"/>
    <n v="855"/>
    <x v="6"/>
    <x v="4"/>
    <x v="0"/>
    <x v="1"/>
    <s v="Electronics"/>
    <s v="Accessories"/>
    <n v="210"/>
    <n v="420"/>
    <n v="435"/>
  </r>
  <r>
    <s v="ORD101676"/>
    <d v="2025-09-02T00:00:00"/>
    <s v="C0128"/>
    <s v="P011"/>
    <n v="3"/>
    <n v="1058.4000000000001"/>
    <n v="0.03"/>
    <x v="0"/>
    <n v="4"/>
    <n v="3079.944"/>
    <x v="29"/>
    <x v="0"/>
    <x v="0"/>
    <x v="5"/>
    <s v="Office"/>
    <s v="Supplies"/>
    <n v="510"/>
    <n v="1530"/>
    <n v="1549.944"/>
  </r>
  <r>
    <s v="ORD101677"/>
    <d v="2024-09-04T00:00:00"/>
    <s v="C0260"/>
    <s v="P005"/>
    <n v="1"/>
    <n v="6200"/>
    <n v="0.1"/>
    <x v="0"/>
    <n v="3"/>
    <n v="5580"/>
    <x v="27"/>
    <x v="9"/>
    <x v="0"/>
    <x v="15"/>
    <s v="Electronics"/>
    <s v="Displays"/>
    <n v="4300"/>
    <n v="4300"/>
    <n v="1280"/>
  </r>
  <r>
    <s v="ORD101678"/>
    <d v="2023-06-11T00:00:00"/>
    <s v="C0134"/>
    <s v="P006"/>
    <n v="20"/>
    <n v="1150"/>
    <n v="0"/>
    <x v="0"/>
    <n v="6"/>
    <n v="23000"/>
    <x v="10"/>
    <x v="3"/>
    <x v="1"/>
    <x v="4"/>
    <s v="Electronics"/>
    <s v="Accessories"/>
    <n v="620"/>
    <n v="12400"/>
    <n v="10600"/>
  </r>
  <r>
    <s v="ORD101679"/>
    <d v="2025-03-19T00:00:00"/>
    <s v="C0093"/>
    <s v="P011"/>
    <n v="1"/>
    <n v="1009.4"/>
    <n v="0.2"/>
    <x v="0"/>
    <n v="4"/>
    <n v="807.52"/>
    <x v="12"/>
    <x v="1"/>
    <x v="2"/>
    <x v="5"/>
    <s v="Office"/>
    <s v="Supplies"/>
    <n v="510"/>
    <n v="510"/>
    <n v="297.52"/>
  </r>
  <r>
    <s v="ORD101680"/>
    <d v="2023-03-13T00:00:00"/>
    <s v="C0023"/>
    <s v="P016"/>
    <n v="1"/>
    <n v="239.2"/>
    <n v="0.05"/>
    <x v="0"/>
    <n v="6"/>
    <n v="227.23999999999998"/>
    <x v="1"/>
    <x v="2"/>
    <x v="1"/>
    <x v="10"/>
    <s v="Office"/>
    <s v="Stationery"/>
    <n v="145"/>
    <n v="145"/>
    <n v="82.239999999999981"/>
  </r>
  <r>
    <s v="ORD101681"/>
    <d v="2025-10-25T00:00:00"/>
    <s v="C0306"/>
    <s v="P001"/>
    <n v="2"/>
    <n v="30780"/>
    <n v="0.1"/>
    <x v="0"/>
    <n v="3"/>
    <n v="55404"/>
    <x v="19"/>
    <x v="6"/>
    <x v="0"/>
    <x v="0"/>
    <s v="Electronics"/>
    <s v="Computers"/>
    <n v="22100"/>
    <n v="44200"/>
    <n v="11204"/>
  </r>
  <r>
    <s v="ORD101682"/>
    <d v="2025-11-24T00:00:00"/>
    <s v="C0364"/>
    <s v="P004"/>
    <n v="2"/>
    <n v="1702"/>
    <n v="0.05"/>
    <x v="0"/>
    <n v="3"/>
    <n v="3233.7999999999997"/>
    <x v="20"/>
    <x v="5"/>
    <x v="0"/>
    <x v="3"/>
    <s v="Electronics"/>
    <s v="Accessories"/>
    <n v="990"/>
    <n v="1980"/>
    <n v="1253.7999999999997"/>
  </r>
  <r>
    <s v="ORD101683"/>
    <d v="2023-10-29T00:00:00"/>
    <s v="C0195"/>
    <s v="P011"/>
    <n v="2"/>
    <n v="901.6"/>
    <n v="0"/>
    <x v="0"/>
    <n v="5"/>
    <n v="1803.2"/>
    <x v="2"/>
    <x v="8"/>
    <x v="0"/>
    <x v="5"/>
    <s v="Office"/>
    <s v="Supplies"/>
    <n v="510"/>
    <n v="1020"/>
    <n v="783.2"/>
  </r>
  <r>
    <s v="ORD101684"/>
    <d v="2023-09-04T00:00:00"/>
    <s v="C0070"/>
    <s v="P005"/>
    <n v="1"/>
    <n v="6696"/>
    <n v="0"/>
    <x v="0"/>
    <n v="4"/>
    <n v="6696"/>
    <x v="4"/>
    <x v="8"/>
    <x v="0"/>
    <x v="15"/>
    <s v="Electronics"/>
    <s v="Displays"/>
    <n v="4300"/>
    <n v="4300"/>
    <n v="2396"/>
  </r>
  <r>
    <s v="ORD101685"/>
    <d v="2025-07-08T00:00:00"/>
    <s v="C0350"/>
    <s v="P020"/>
    <n v="4"/>
    <n v="4428"/>
    <n v="0.05"/>
    <x v="0"/>
    <n v="4"/>
    <n v="16826.399999999998"/>
    <x v="9"/>
    <x v="10"/>
    <x v="1"/>
    <x v="11"/>
    <s v="Electronics"/>
    <s v="Power"/>
    <n v="2950"/>
    <n v="11800"/>
    <n v="5026.3999999999978"/>
  </r>
  <r>
    <s v="ORD101686"/>
    <d v="2023-12-21T00:00:00"/>
    <s v="C0224"/>
    <s v="P001"/>
    <n v="1"/>
    <n v="26220"/>
    <n v="0.1"/>
    <x v="1"/>
    <n v="3"/>
    <n v="23598"/>
    <x v="25"/>
    <x v="10"/>
    <x v="0"/>
    <x v="0"/>
    <s v="Electronics"/>
    <s v="Computers"/>
    <n v="22100"/>
    <n v="22100"/>
    <n v="1498"/>
  </r>
  <r>
    <s v="ORD101687"/>
    <d v="2023-12-09T00:00:00"/>
    <s v="C0187"/>
    <s v="P008"/>
    <n v="2"/>
    <n v="9476"/>
    <n v="0.03"/>
    <x v="1"/>
    <n v="5"/>
    <n v="18383.439999999999"/>
    <x v="25"/>
    <x v="8"/>
    <x v="2"/>
    <x v="6"/>
    <s v="Office"/>
    <s v="Furniture"/>
    <n v="6500"/>
    <n v="13000"/>
    <n v="5383.4399999999987"/>
  </r>
  <r>
    <s v="ORD101688"/>
    <d v="2024-03-09T00:00:00"/>
    <s v="C0158"/>
    <s v="P009"/>
    <n v="3"/>
    <n v="174.6"/>
    <n v="0"/>
    <x v="0"/>
    <n v="5"/>
    <n v="523.79999999999995"/>
    <x v="22"/>
    <x v="5"/>
    <x v="2"/>
    <x v="12"/>
    <s v="Office"/>
    <s v="Stationery"/>
    <n v="75"/>
    <n v="225"/>
    <n v="298.79999999999995"/>
  </r>
  <r>
    <s v="ORD101689"/>
    <d v="2024-01-30T00:00:00"/>
    <s v="C0067"/>
    <s v="P001"/>
    <n v="1"/>
    <n v="28500"/>
    <n v="0"/>
    <x v="0"/>
    <n v="4"/>
    <n v="28500"/>
    <x v="18"/>
    <x v="1"/>
    <x v="0"/>
    <x v="0"/>
    <s v="Electronics"/>
    <s v="Computers"/>
    <n v="22100"/>
    <n v="22100"/>
    <n v="6400"/>
  </r>
  <r>
    <s v="ORD101690"/>
    <d v="2023-09-16T00:00:00"/>
    <s v="C0325"/>
    <s v="P015"/>
    <n v="1"/>
    <n v="1802.5"/>
    <n v="0.03"/>
    <x v="0"/>
    <n v="1"/>
    <n v="1748.425"/>
    <x v="4"/>
    <x v="8"/>
    <x v="0"/>
    <x v="14"/>
    <s v="Electronics"/>
    <s v="Networking"/>
    <n v="1050"/>
    <n v="1050"/>
    <n v="698.42499999999995"/>
  </r>
  <r>
    <s v="ORD101691"/>
    <d v="2023-03-29T00:00:00"/>
    <s v="C0172"/>
    <s v="P007"/>
    <n v="2"/>
    <n v="4800"/>
    <n v="0"/>
    <x v="0"/>
    <n v="6"/>
    <n v="9600"/>
    <x v="1"/>
    <x v="11"/>
    <x v="1"/>
    <x v="16"/>
    <s v="Office"/>
    <s v="Furniture"/>
    <n v="3150"/>
    <n v="6300"/>
    <n v="3300"/>
  </r>
  <r>
    <s v="ORD101692"/>
    <d v="2025-05-17T00:00:00"/>
    <s v="C0218"/>
    <s v="P018"/>
    <n v="1"/>
    <n v="12416"/>
    <n v="0"/>
    <x v="0"/>
    <n v="2"/>
    <n v="12416"/>
    <x v="34"/>
    <x v="0"/>
    <x v="2"/>
    <x v="18"/>
    <s v="Electronics"/>
    <s v="Displays"/>
    <n v="9700"/>
    <n v="9700"/>
    <n v="2716"/>
  </r>
  <r>
    <s v="ORD101693"/>
    <d v="2023-06-10T00:00:00"/>
    <s v="C0232"/>
    <s v="P019"/>
    <n v="2"/>
    <n v="2420.5"/>
    <n v="0.1"/>
    <x v="0"/>
    <n v="4"/>
    <n v="4356.9000000000005"/>
    <x v="10"/>
    <x v="8"/>
    <x v="0"/>
    <x v="19"/>
    <s v="Electronics"/>
    <s v="POS Equipment"/>
    <n v="1420"/>
    <n v="2840"/>
    <n v="1516.9000000000005"/>
  </r>
  <r>
    <s v="ORD101694"/>
    <d v="2025-06-10T00:00:00"/>
    <s v="C0162"/>
    <s v="P003"/>
    <n v="2"/>
    <n v="463.5"/>
    <n v="0"/>
    <x v="0"/>
    <n v="3"/>
    <n v="927"/>
    <x v="3"/>
    <x v="7"/>
    <x v="0"/>
    <x v="1"/>
    <s v="Electronics"/>
    <s v="Accessories"/>
    <n v="210"/>
    <n v="420"/>
    <n v="507"/>
  </r>
  <r>
    <s v="ORD101695"/>
    <d v="2024-02-18T00:00:00"/>
    <s v="C0052"/>
    <s v="P013"/>
    <n v="1"/>
    <n v="1566"/>
    <n v="0.1"/>
    <x v="0"/>
    <n v="7"/>
    <n v="1409.4"/>
    <x v="24"/>
    <x v="10"/>
    <x v="0"/>
    <x v="2"/>
    <s v="Electronics"/>
    <s v="Accessories"/>
    <n v="790"/>
    <n v="790"/>
    <n v="619.40000000000009"/>
  </r>
  <r>
    <s v="ORD101696"/>
    <d v="2023-10-30T00:00:00"/>
    <s v="C0199"/>
    <s v="P009"/>
    <n v="50"/>
    <n v="165.6"/>
    <n v="0.1"/>
    <x v="2"/>
    <n v="1"/>
    <n v="7452"/>
    <x v="2"/>
    <x v="4"/>
    <x v="1"/>
    <x v="12"/>
    <s v="Office"/>
    <s v="Stationery"/>
    <n v="75"/>
    <n v="3750"/>
    <n v="3702"/>
  </r>
  <r>
    <s v="ORD101697"/>
    <d v="2024-06-12T00:00:00"/>
    <s v="C0302"/>
    <s v="P002"/>
    <n v="2"/>
    <n v="20085"/>
    <n v="0.05"/>
    <x v="0"/>
    <n v="5"/>
    <n v="38161.5"/>
    <x v="21"/>
    <x v="2"/>
    <x v="0"/>
    <x v="8"/>
    <s v="Electronics"/>
    <s v="Computers"/>
    <n v="15100"/>
    <n v="30200"/>
    <n v="7961.5"/>
  </r>
  <r>
    <s v="ORD101698"/>
    <d v="2024-10-16T00:00:00"/>
    <s v="C0041"/>
    <s v="P003"/>
    <n v="1"/>
    <n v="486"/>
    <n v="0.15"/>
    <x v="0"/>
    <n v="7"/>
    <n v="413.09999999999997"/>
    <x v="13"/>
    <x v="1"/>
    <x v="0"/>
    <x v="1"/>
    <s v="Electronics"/>
    <s v="Accessories"/>
    <n v="210"/>
    <n v="210"/>
    <n v="203.09999999999997"/>
  </r>
  <r>
    <s v="ORD101699"/>
    <d v="2023-05-18T00:00:00"/>
    <s v="C0140"/>
    <s v="P016"/>
    <n v="2"/>
    <n v="267.8"/>
    <n v="0.1"/>
    <x v="0"/>
    <n v="6"/>
    <n v="482.04"/>
    <x v="5"/>
    <x v="9"/>
    <x v="1"/>
    <x v="10"/>
    <s v="Office"/>
    <s v="Stationery"/>
    <n v="145"/>
    <n v="290"/>
    <n v="192.04000000000002"/>
  </r>
  <r>
    <s v="ORD101700"/>
    <d v="2023-06-28T00:00:00"/>
    <s v="C0039"/>
    <s v="P016"/>
    <n v="1"/>
    <n v="239.2"/>
    <n v="0.15"/>
    <x v="0"/>
    <n v="5"/>
    <n v="203.32"/>
    <x v="10"/>
    <x v="5"/>
    <x v="1"/>
    <x v="10"/>
    <s v="Office"/>
    <s v="Stationery"/>
    <n v="145"/>
    <n v="145"/>
    <n v="58.319999999999993"/>
  </r>
  <r>
    <s v="ORD101701"/>
    <d v="2025-03-05T00:00:00"/>
    <s v="C0377"/>
    <s v="P004"/>
    <n v="3"/>
    <n v="1905.5"/>
    <n v="0.03"/>
    <x v="0"/>
    <n v="6"/>
    <n v="5545.0050000000001"/>
    <x v="12"/>
    <x v="8"/>
    <x v="0"/>
    <x v="3"/>
    <s v="Electronics"/>
    <s v="Accessories"/>
    <n v="990"/>
    <n v="2970"/>
    <n v="2575.0050000000001"/>
  </r>
  <r>
    <s v="ORD101702"/>
    <d v="2025-03-24T00:00:00"/>
    <s v="C0198"/>
    <s v="P011"/>
    <n v="4"/>
    <n v="1058.4000000000001"/>
    <n v="0"/>
    <x v="0"/>
    <n v="7"/>
    <n v="4233.6000000000004"/>
    <x v="12"/>
    <x v="8"/>
    <x v="0"/>
    <x v="5"/>
    <s v="Office"/>
    <s v="Supplies"/>
    <n v="510"/>
    <n v="2040"/>
    <n v="2193.6000000000004"/>
  </r>
  <r>
    <s v="ORD101703"/>
    <d v="2024-10-29T00:00:00"/>
    <s v="C0189"/>
    <s v="P011"/>
    <n v="20"/>
    <n v="1058.4000000000001"/>
    <n v="0"/>
    <x v="0"/>
    <n v="6"/>
    <n v="21168"/>
    <x v="13"/>
    <x v="10"/>
    <x v="0"/>
    <x v="5"/>
    <s v="Office"/>
    <s v="Supplies"/>
    <n v="510"/>
    <n v="10200"/>
    <n v="10968"/>
  </r>
  <r>
    <s v="ORD101704"/>
    <d v="2024-07-19T00:00:00"/>
    <s v="C0385"/>
    <s v="P010"/>
    <n v="1"/>
    <n v="7400"/>
    <n v="0.15"/>
    <x v="0"/>
    <n v="7"/>
    <n v="6290"/>
    <x v="14"/>
    <x v="6"/>
    <x v="0"/>
    <x v="13"/>
    <s v="Electronics"/>
    <s v="Printers"/>
    <n v="5600"/>
    <n v="5600"/>
    <n v="690"/>
  </r>
  <r>
    <s v="ORD101705"/>
    <d v="2025-11-30T00:00:00"/>
    <s v="C0138"/>
    <s v="P020"/>
    <n v="1"/>
    <n v="4223"/>
    <n v="0"/>
    <x v="0"/>
    <n v="3"/>
    <n v="4223"/>
    <x v="20"/>
    <x v="0"/>
    <x v="1"/>
    <x v="11"/>
    <s v="Electronics"/>
    <s v="Power"/>
    <n v="2950"/>
    <n v="2950"/>
    <n v="1273"/>
  </r>
  <r>
    <s v="ORD101706"/>
    <d v="2025-07-27T00:00:00"/>
    <s v="C0174"/>
    <s v="P012"/>
    <n v="3"/>
    <n v="3492"/>
    <n v="0.15"/>
    <x v="0"/>
    <n v="2"/>
    <n v="8904.6"/>
    <x v="9"/>
    <x v="9"/>
    <x v="0"/>
    <x v="9"/>
    <s v="Electronics"/>
    <s v="Storage"/>
    <n v="2450"/>
    <n v="7350"/>
    <n v="1554.6000000000004"/>
  </r>
  <r>
    <s v="ORD101707"/>
    <d v="2023-01-26T00:00:00"/>
    <s v="C0079"/>
    <s v="P019"/>
    <n v="5"/>
    <n v="2420.5"/>
    <n v="0"/>
    <x v="0"/>
    <n v="7"/>
    <n v="12102.5"/>
    <x v="35"/>
    <x v="1"/>
    <x v="0"/>
    <x v="19"/>
    <s v="Electronics"/>
    <s v="POS Equipment"/>
    <n v="1420"/>
    <n v="7100"/>
    <n v="5002.5"/>
  </r>
  <r>
    <s v="ORD101708"/>
    <d v="2025-12-06T00:00:00"/>
    <s v="C0252"/>
    <s v="P014"/>
    <n v="3"/>
    <n v="2268"/>
    <n v="0.1"/>
    <x v="2"/>
    <n v="4"/>
    <n v="6123.6"/>
    <x v="11"/>
    <x v="5"/>
    <x v="0"/>
    <x v="17"/>
    <s v="Electronics"/>
    <s v="Accessories"/>
    <n v="1180"/>
    <n v="3540"/>
    <n v="2583.6000000000004"/>
  </r>
  <r>
    <s v="ORD101709"/>
    <d v="2025-05-09T00:00:00"/>
    <s v="C0397"/>
    <s v="P009"/>
    <n v="1"/>
    <n v="174.6"/>
    <n v="0"/>
    <x v="0"/>
    <n v="6"/>
    <n v="174.6"/>
    <x v="34"/>
    <x v="2"/>
    <x v="0"/>
    <x v="12"/>
    <s v="Office"/>
    <s v="Stationery"/>
    <n v="75"/>
    <n v="75"/>
    <n v="99.6"/>
  </r>
  <r>
    <s v="ORD101710"/>
    <d v="2023-08-19T00:00:00"/>
    <s v="C0086"/>
    <s v="P012"/>
    <n v="2"/>
    <n v="3312"/>
    <n v="0"/>
    <x v="0"/>
    <n v="5"/>
    <n v="6624"/>
    <x v="16"/>
    <x v="3"/>
    <x v="1"/>
    <x v="9"/>
    <s v="Electronics"/>
    <s v="Storage"/>
    <n v="2450"/>
    <n v="4900"/>
    <n v="1724"/>
  </r>
  <r>
    <s v="ORD101711"/>
    <d v="2025-04-28T00:00:00"/>
    <s v="C0087"/>
    <s v="P007"/>
    <n v="4"/>
    <n v="4944"/>
    <n v="0.03"/>
    <x v="0"/>
    <n v="5"/>
    <n v="19182.72"/>
    <x v="30"/>
    <x v="8"/>
    <x v="1"/>
    <x v="16"/>
    <s v="Office"/>
    <s v="Furniture"/>
    <n v="3150"/>
    <n v="12600"/>
    <n v="6582.7200000000012"/>
  </r>
  <r>
    <s v="ORD101712"/>
    <d v="2023-11-03T00:00:00"/>
    <s v="C0035"/>
    <s v="P001"/>
    <n v="2"/>
    <n v="29355"/>
    <n v="0.2"/>
    <x v="0"/>
    <n v="3"/>
    <n v="46968"/>
    <x v="0"/>
    <x v="10"/>
    <x v="0"/>
    <x v="0"/>
    <s v="Electronics"/>
    <s v="Computers"/>
    <n v="22100"/>
    <n v="44200"/>
    <n v="2768"/>
  </r>
  <r>
    <s v="ORD101713"/>
    <d v="2023-10-31T00:00:00"/>
    <s v="C0326"/>
    <s v="P006"/>
    <n v="1"/>
    <n v="1287.5"/>
    <n v="0.05"/>
    <x v="0"/>
    <n v="2"/>
    <n v="1223.125"/>
    <x v="2"/>
    <x v="6"/>
    <x v="0"/>
    <x v="4"/>
    <s v="Electronics"/>
    <s v="Accessories"/>
    <n v="620"/>
    <n v="620"/>
    <n v="603.125"/>
  </r>
  <r>
    <s v="ORD101714"/>
    <d v="2023-07-25T00:00:00"/>
    <s v="C0280"/>
    <s v="P006"/>
    <n v="2"/>
    <n v="1212.5"/>
    <n v="0"/>
    <x v="1"/>
    <n v="3"/>
    <n v="2425"/>
    <x v="32"/>
    <x v="4"/>
    <x v="0"/>
    <x v="4"/>
    <s v="Electronics"/>
    <s v="Accessories"/>
    <n v="620"/>
    <n v="1240"/>
    <n v="1185"/>
  </r>
  <r>
    <s v="ORD101715"/>
    <d v="2023-08-05T00:00:00"/>
    <s v="C0157"/>
    <s v="P016"/>
    <n v="1"/>
    <n v="239.2"/>
    <n v="0.05"/>
    <x v="0"/>
    <n v="4"/>
    <n v="227.23999999999998"/>
    <x v="16"/>
    <x v="7"/>
    <x v="1"/>
    <x v="10"/>
    <s v="Office"/>
    <s v="Stationery"/>
    <n v="145"/>
    <n v="145"/>
    <n v="82.239999999999981"/>
  </r>
  <r>
    <s v="ORD101716"/>
    <d v="2023-07-26T00:00:00"/>
    <s v="C0259"/>
    <s v="P009"/>
    <n v="1"/>
    <n v="165.6"/>
    <n v="0.15"/>
    <x v="0"/>
    <n v="2"/>
    <n v="140.76"/>
    <x v="32"/>
    <x v="1"/>
    <x v="0"/>
    <x v="12"/>
    <s v="Office"/>
    <s v="Stationery"/>
    <n v="75"/>
    <n v="75"/>
    <n v="65.759999999999991"/>
  </r>
  <r>
    <s v="ORD101717"/>
    <d v="2024-08-08T00:00:00"/>
    <s v="C0131"/>
    <s v="P005"/>
    <n v="5"/>
    <n v="6200"/>
    <n v="0"/>
    <x v="0"/>
    <n v="7"/>
    <n v="31000"/>
    <x v="23"/>
    <x v="4"/>
    <x v="1"/>
    <x v="15"/>
    <s v="Electronics"/>
    <s v="Displays"/>
    <n v="4300"/>
    <n v="21500"/>
    <n v="9500"/>
  </r>
  <r>
    <s v="ORD101718"/>
    <d v="2024-12-05T00:00:00"/>
    <s v="C0274"/>
    <s v="P009"/>
    <n v="4"/>
    <n v="165.6"/>
    <n v="0.05"/>
    <x v="0"/>
    <n v="4"/>
    <n v="629.28"/>
    <x v="26"/>
    <x v="3"/>
    <x v="1"/>
    <x v="12"/>
    <s v="Office"/>
    <s v="Stationery"/>
    <n v="75"/>
    <n v="300"/>
    <n v="329.28"/>
  </r>
  <r>
    <s v="ORD101719"/>
    <d v="2025-04-21T00:00:00"/>
    <s v="C0283"/>
    <s v="P013"/>
    <n v="1"/>
    <n v="1450"/>
    <n v="0"/>
    <x v="0"/>
    <n v="2"/>
    <n v="1450"/>
    <x v="30"/>
    <x v="7"/>
    <x v="0"/>
    <x v="2"/>
    <s v="Electronics"/>
    <s v="Accessories"/>
    <n v="790"/>
    <n v="790"/>
    <n v="660"/>
  </r>
  <r>
    <s v="ORD101720"/>
    <d v="2024-06-24T00:00:00"/>
    <s v="C0258"/>
    <s v="P009"/>
    <n v="2"/>
    <n v="180"/>
    <n v="0.15"/>
    <x v="0"/>
    <n v="7"/>
    <n v="306"/>
    <x v="21"/>
    <x v="11"/>
    <x v="2"/>
    <x v="12"/>
    <s v="Office"/>
    <s v="Stationery"/>
    <n v="75"/>
    <n v="150"/>
    <n v="156"/>
  </r>
  <r>
    <s v="ORD101721"/>
    <d v="2025-02-23T00:00:00"/>
    <s v="C0297"/>
    <s v="P011"/>
    <n v="2"/>
    <n v="1058.4000000000001"/>
    <n v="0.05"/>
    <x v="0"/>
    <n v="7"/>
    <n v="2010.96"/>
    <x v="8"/>
    <x v="4"/>
    <x v="1"/>
    <x v="5"/>
    <s v="Office"/>
    <s v="Supplies"/>
    <n v="510"/>
    <n v="1020"/>
    <n v="990.96"/>
  </r>
  <r>
    <s v="ORD101722"/>
    <d v="2025-09-21T00:00:00"/>
    <s v="C0032"/>
    <s v="P013"/>
    <n v="1"/>
    <n v="1450"/>
    <n v="0.05"/>
    <x v="0"/>
    <n v="7"/>
    <n v="1377.5"/>
    <x v="29"/>
    <x v="6"/>
    <x v="0"/>
    <x v="2"/>
    <s v="Electronics"/>
    <s v="Accessories"/>
    <n v="790"/>
    <n v="790"/>
    <n v="587.5"/>
  </r>
  <r>
    <s v="ORD101723"/>
    <d v="2025-08-26T00:00:00"/>
    <s v="C0141"/>
    <s v="P009"/>
    <n v="4"/>
    <n v="174.6"/>
    <n v="0"/>
    <x v="0"/>
    <n v="7"/>
    <n v="698.4"/>
    <x v="28"/>
    <x v="7"/>
    <x v="2"/>
    <x v="12"/>
    <s v="Office"/>
    <s v="Stationery"/>
    <n v="75"/>
    <n v="300"/>
    <n v="398.4"/>
  </r>
  <r>
    <s v="ORD101724"/>
    <d v="2023-03-18T00:00:00"/>
    <s v="C0374"/>
    <s v="P002"/>
    <n v="20"/>
    <n v="21060"/>
    <n v="0.1"/>
    <x v="0"/>
    <n v="3"/>
    <n v="379080"/>
    <x v="1"/>
    <x v="4"/>
    <x v="1"/>
    <x v="8"/>
    <s v="Electronics"/>
    <s v="Computers"/>
    <n v="15100"/>
    <n v="302000"/>
    <n v="77080"/>
  </r>
  <r>
    <s v="ORD101725"/>
    <d v="2023-12-19T00:00:00"/>
    <s v="C0068"/>
    <s v="P003"/>
    <n v="5"/>
    <n v="486"/>
    <n v="0.1"/>
    <x v="0"/>
    <n v="2"/>
    <n v="2187"/>
    <x v="25"/>
    <x v="1"/>
    <x v="0"/>
    <x v="1"/>
    <s v="Electronics"/>
    <s v="Accessories"/>
    <n v="210"/>
    <n v="1050"/>
    <n v="1137"/>
  </r>
  <r>
    <s v="ORD101726"/>
    <d v="2024-07-18T00:00:00"/>
    <s v="C0122"/>
    <s v="P009"/>
    <n v="2"/>
    <n v="165.6"/>
    <n v="0"/>
    <x v="0"/>
    <n v="6"/>
    <n v="331.2"/>
    <x v="14"/>
    <x v="2"/>
    <x v="0"/>
    <x v="12"/>
    <s v="Office"/>
    <s v="Stationery"/>
    <n v="75"/>
    <n v="150"/>
    <n v="181.2"/>
  </r>
  <r>
    <s v="ORD101727"/>
    <d v="2025-04-05T00:00:00"/>
    <s v="C0256"/>
    <s v="P012"/>
    <n v="1"/>
    <n v="3492"/>
    <n v="0.2"/>
    <x v="0"/>
    <n v="2"/>
    <n v="2793.6000000000004"/>
    <x v="30"/>
    <x v="7"/>
    <x v="0"/>
    <x v="9"/>
    <s v="Electronics"/>
    <s v="Storage"/>
    <n v="2450"/>
    <n v="2450"/>
    <n v="343.60000000000036"/>
  </r>
  <r>
    <s v="ORD101728"/>
    <d v="2023-10-22T00:00:00"/>
    <s v="C0264"/>
    <s v="P009"/>
    <n v="5"/>
    <n v="194.4"/>
    <n v="0.05"/>
    <x v="0"/>
    <n v="2"/>
    <n v="923.4"/>
    <x v="2"/>
    <x v="3"/>
    <x v="0"/>
    <x v="12"/>
    <s v="Office"/>
    <s v="Stationery"/>
    <n v="75"/>
    <n v="375"/>
    <n v="548.4"/>
  </r>
  <r>
    <s v="ORD101729"/>
    <d v="2025-04-02T00:00:00"/>
    <s v="C0060"/>
    <s v="P003"/>
    <n v="1"/>
    <n v="436.5"/>
    <n v="0"/>
    <x v="0"/>
    <n v="1"/>
    <n v="436.5"/>
    <x v="30"/>
    <x v="7"/>
    <x v="0"/>
    <x v="1"/>
    <s v="Electronics"/>
    <s v="Accessories"/>
    <n v="210"/>
    <n v="210"/>
    <n v="226.5"/>
  </r>
  <r>
    <s v="ORD101730"/>
    <d v="2023-03-21T00:00:00"/>
    <s v="C0198"/>
    <s v="P013"/>
    <n v="2"/>
    <n v="1493.5"/>
    <n v="0"/>
    <x v="1"/>
    <n v="5"/>
    <n v="2987"/>
    <x v="1"/>
    <x v="8"/>
    <x v="0"/>
    <x v="2"/>
    <s v="Electronics"/>
    <s v="Accessories"/>
    <n v="790"/>
    <n v="1580"/>
    <n v="1407"/>
  </r>
  <r>
    <s v="ORD101731"/>
    <d v="2025-03-21T00:00:00"/>
    <s v="C0306"/>
    <s v="P016"/>
    <n v="3"/>
    <n v="280.8"/>
    <n v="0.15"/>
    <x v="0"/>
    <n v="6"/>
    <n v="716.04000000000008"/>
    <x v="12"/>
    <x v="6"/>
    <x v="0"/>
    <x v="10"/>
    <s v="Office"/>
    <s v="Stationery"/>
    <n v="145"/>
    <n v="435"/>
    <n v="281.04000000000008"/>
  </r>
  <r>
    <s v="ORD101732"/>
    <d v="2024-11-09T00:00:00"/>
    <s v="C0006"/>
    <s v="P007"/>
    <n v="2"/>
    <n v="4800"/>
    <n v="0"/>
    <x v="0"/>
    <n v="1"/>
    <n v="9600"/>
    <x v="33"/>
    <x v="7"/>
    <x v="0"/>
    <x v="16"/>
    <s v="Office"/>
    <s v="Furniture"/>
    <n v="3150"/>
    <n v="6300"/>
    <n v="3300"/>
  </r>
  <r>
    <s v="ORD101733"/>
    <d v="2024-05-01T00:00:00"/>
    <s v="C0371"/>
    <s v="P005"/>
    <n v="1"/>
    <n v="6696"/>
    <n v="0"/>
    <x v="0"/>
    <n v="2"/>
    <n v="6696"/>
    <x v="15"/>
    <x v="1"/>
    <x v="0"/>
    <x v="15"/>
    <s v="Electronics"/>
    <s v="Displays"/>
    <n v="4300"/>
    <n v="4300"/>
    <n v="2396"/>
  </r>
  <r>
    <s v="ORD101734"/>
    <d v="2023-04-11T00:00:00"/>
    <s v="C0044"/>
    <s v="P012"/>
    <n v="2"/>
    <n v="3312"/>
    <n v="0.1"/>
    <x v="0"/>
    <n v="7"/>
    <n v="5961.6"/>
    <x v="31"/>
    <x v="11"/>
    <x v="2"/>
    <x v="9"/>
    <s v="Electronics"/>
    <s v="Storage"/>
    <n v="2450"/>
    <n v="4900"/>
    <n v="1061.6000000000004"/>
  </r>
  <r>
    <s v="ORD101735"/>
    <d v="2025-08-31T00:00:00"/>
    <s v="C0282"/>
    <s v="P014"/>
    <n v="2"/>
    <n v="2037"/>
    <n v="0.03"/>
    <x v="0"/>
    <n v="5"/>
    <n v="3951.7799999999997"/>
    <x v="28"/>
    <x v="8"/>
    <x v="0"/>
    <x v="17"/>
    <s v="Electronics"/>
    <s v="Accessories"/>
    <n v="1180"/>
    <n v="2360"/>
    <n v="1591.7799999999997"/>
  </r>
  <r>
    <s v="ORD101736"/>
    <d v="2024-07-04T00:00:00"/>
    <s v="C0347"/>
    <s v="P005"/>
    <n v="3"/>
    <n v="5704"/>
    <n v="0"/>
    <x v="0"/>
    <n v="1"/>
    <n v="17112"/>
    <x v="14"/>
    <x v="6"/>
    <x v="1"/>
    <x v="15"/>
    <s v="Electronics"/>
    <s v="Displays"/>
    <n v="4300"/>
    <n v="12900"/>
    <n v="4212"/>
  </r>
  <r>
    <s v="ORD101737"/>
    <d v="2025-02-01T00:00:00"/>
    <s v="C0385"/>
    <s v="P009"/>
    <n v="1"/>
    <n v="174.6"/>
    <n v="0"/>
    <x v="0"/>
    <n v="3"/>
    <n v="174.6"/>
    <x v="8"/>
    <x v="6"/>
    <x v="0"/>
    <x v="12"/>
    <s v="Office"/>
    <s v="Stationery"/>
    <n v="75"/>
    <n v="75"/>
    <n v="99.6"/>
  </r>
  <r>
    <s v="ORD101738"/>
    <d v="2023-02-11T00:00:00"/>
    <s v="C0381"/>
    <s v="P018"/>
    <n v="2"/>
    <n v="13184"/>
    <n v="0.1"/>
    <x v="0"/>
    <n v="6"/>
    <n v="23731.200000000001"/>
    <x v="17"/>
    <x v="6"/>
    <x v="0"/>
    <x v="18"/>
    <s v="Electronics"/>
    <s v="Displays"/>
    <n v="9700"/>
    <n v="19400"/>
    <n v="4331.2000000000007"/>
  </r>
  <r>
    <s v="ORD101739"/>
    <d v="2024-11-22T00:00:00"/>
    <s v="C0222"/>
    <s v="P001"/>
    <n v="20"/>
    <n v="29355"/>
    <n v="0.05"/>
    <x v="0"/>
    <n v="1"/>
    <n v="557745"/>
    <x v="33"/>
    <x v="9"/>
    <x v="0"/>
    <x v="0"/>
    <s v="Electronics"/>
    <s v="Computers"/>
    <n v="22100"/>
    <n v="442000"/>
    <n v="115745"/>
  </r>
  <r>
    <s v="ORD101740"/>
    <d v="2024-09-12T00:00:00"/>
    <s v="C0202"/>
    <s v="P017"/>
    <n v="5"/>
    <n v="3900"/>
    <n v="0.15"/>
    <x v="0"/>
    <n v="6"/>
    <n v="16575"/>
    <x v="27"/>
    <x v="4"/>
    <x v="0"/>
    <x v="7"/>
    <s v="Office"/>
    <s v="Furniture"/>
    <n v="2650"/>
    <n v="13250"/>
    <n v="3325"/>
  </r>
  <r>
    <s v="ORD101741"/>
    <d v="2024-09-28T00:00:00"/>
    <s v="C0116"/>
    <s v="P016"/>
    <n v="20"/>
    <n v="239.2"/>
    <n v="0.1"/>
    <x v="0"/>
    <n v="1"/>
    <n v="4305.6000000000004"/>
    <x v="27"/>
    <x v="9"/>
    <x v="1"/>
    <x v="10"/>
    <s v="Office"/>
    <s v="Stationery"/>
    <n v="145"/>
    <n v="2900"/>
    <n v="1405.6000000000004"/>
  </r>
  <r>
    <s v="ORD101742"/>
    <d v="2024-07-28T00:00:00"/>
    <s v="C0303"/>
    <s v="P007"/>
    <n v="1"/>
    <n v="5184"/>
    <n v="0.05"/>
    <x v="0"/>
    <n v="1"/>
    <n v="4924.8"/>
    <x v="14"/>
    <x v="3"/>
    <x v="0"/>
    <x v="16"/>
    <s v="Office"/>
    <s v="Furniture"/>
    <n v="3150"/>
    <n v="3150"/>
    <n v="1774.8000000000002"/>
  </r>
  <r>
    <s v="ORD101743"/>
    <d v="2025-10-03T00:00:00"/>
    <s v="C0288"/>
    <s v="P006"/>
    <n v="3"/>
    <n v="1287.5"/>
    <n v="0.03"/>
    <x v="0"/>
    <n v="5"/>
    <n v="3746.625"/>
    <x v="19"/>
    <x v="3"/>
    <x v="1"/>
    <x v="4"/>
    <s v="Electronics"/>
    <s v="Accessories"/>
    <n v="620"/>
    <n v="1860"/>
    <n v="1886.625"/>
  </r>
  <r>
    <s v="ORD101744"/>
    <d v="2023-07-21T00:00:00"/>
    <s v="C0274"/>
    <s v="P003"/>
    <n v="3"/>
    <n v="486"/>
    <n v="0.05"/>
    <x v="0"/>
    <n v="5"/>
    <n v="1385.1"/>
    <x v="32"/>
    <x v="3"/>
    <x v="1"/>
    <x v="1"/>
    <s v="Electronics"/>
    <s v="Accessories"/>
    <n v="210"/>
    <n v="630"/>
    <n v="755.09999999999991"/>
  </r>
  <r>
    <s v="ORD101745"/>
    <d v="2024-04-11T00:00:00"/>
    <s v="C0008"/>
    <s v="P009"/>
    <n v="2"/>
    <n v="194.4"/>
    <n v="0.05"/>
    <x v="0"/>
    <n v="6"/>
    <n v="369.36"/>
    <x v="6"/>
    <x v="3"/>
    <x v="0"/>
    <x v="12"/>
    <s v="Office"/>
    <s v="Stationery"/>
    <n v="75"/>
    <n v="150"/>
    <n v="219.36"/>
  </r>
  <r>
    <s v="ORD101746"/>
    <d v="2023-10-03T00:00:00"/>
    <s v="C0242"/>
    <s v="P010"/>
    <n v="2"/>
    <n v="7622"/>
    <n v="0.1"/>
    <x v="0"/>
    <n v="1"/>
    <n v="13719.6"/>
    <x v="2"/>
    <x v="9"/>
    <x v="1"/>
    <x v="13"/>
    <s v="Electronics"/>
    <s v="Printers"/>
    <n v="5600"/>
    <n v="11200"/>
    <n v="2519.6000000000004"/>
  </r>
  <r>
    <s v="ORD101747"/>
    <d v="2024-09-07T00:00:00"/>
    <s v="C0303"/>
    <s v="P007"/>
    <n v="2"/>
    <n v="4800"/>
    <n v="0.05"/>
    <x v="0"/>
    <n v="4"/>
    <n v="9120"/>
    <x v="27"/>
    <x v="3"/>
    <x v="0"/>
    <x v="16"/>
    <s v="Office"/>
    <s v="Furniture"/>
    <n v="3150"/>
    <n v="6300"/>
    <n v="2820"/>
  </r>
  <r>
    <s v="ORD101748"/>
    <d v="2025-06-26T00:00:00"/>
    <s v="C0012"/>
    <s v="P016"/>
    <n v="3"/>
    <n v="252.2"/>
    <n v="0"/>
    <x v="1"/>
    <n v="2"/>
    <n v="756.59999999999991"/>
    <x v="3"/>
    <x v="0"/>
    <x v="1"/>
    <x v="10"/>
    <s v="Office"/>
    <s v="Stationery"/>
    <n v="145"/>
    <n v="435"/>
    <n v="321.59999999999991"/>
  </r>
  <r>
    <s v="ORD101749"/>
    <d v="2024-10-19T00:00:00"/>
    <s v="C0360"/>
    <s v="P008"/>
    <n v="3"/>
    <n v="9200"/>
    <n v="0.05"/>
    <x v="2"/>
    <n v="5"/>
    <n v="26220"/>
    <x v="13"/>
    <x v="8"/>
    <x v="1"/>
    <x v="6"/>
    <s v="Office"/>
    <s v="Furniture"/>
    <n v="6500"/>
    <n v="19500"/>
    <n v="6720"/>
  </r>
  <r>
    <s v="ORD101750"/>
    <d v="2024-07-05T00:00:00"/>
    <s v="C0096"/>
    <s v="P011"/>
    <n v="1"/>
    <n v="980"/>
    <n v="0.2"/>
    <x v="0"/>
    <n v="1"/>
    <n v="784"/>
    <x v="14"/>
    <x v="1"/>
    <x v="0"/>
    <x v="5"/>
    <s v="Office"/>
    <s v="Supplies"/>
    <n v="510"/>
    <n v="510"/>
    <n v="274"/>
  </r>
  <r>
    <s v="ORD101751"/>
    <d v="2025-05-03T00:00:00"/>
    <s v="C0293"/>
    <s v="P015"/>
    <n v="1"/>
    <n v="1697.5"/>
    <n v="0.2"/>
    <x v="0"/>
    <n v="3"/>
    <n v="1358"/>
    <x v="34"/>
    <x v="2"/>
    <x v="0"/>
    <x v="14"/>
    <s v="Electronics"/>
    <s v="Networking"/>
    <n v="1050"/>
    <n v="1050"/>
    <n v="308"/>
  </r>
  <r>
    <s v="ORD101752"/>
    <d v="2023-07-02T00:00:00"/>
    <s v="C0161"/>
    <s v="P006"/>
    <n v="20"/>
    <n v="1150"/>
    <n v="0.05"/>
    <x v="0"/>
    <n v="6"/>
    <n v="21850"/>
    <x v="32"/>
    <x v="0"/>
    <x v="0"/>
    <x v="4"/>
    <s v="Electronics"/>
    <s v="Accessories"/>
    <n v="620"/>
    <n v="12400"/>
    <n v="9450"/>
  </r>
  <r>
    <s v="ORD101753"/>
    <d v="2024-01-20T00:00:00"/>
    <s v="C0383"/>
    <s v="P002"/>
    <n v="1"/>
    <n v="19500"/>
    <n v="0.03"/>
    <x v="0"/>
    <n v="1"/>
    <n v="18915"/>
    <x v="18"/>
    <x v="2"/>
    <x v="1"/>
    <x v="8"/>
    <s v="Electronics"/>
    <s v="Computers"/>
    <n v="15100"/>
    <n v="15100"/>
    <n v="3815"/>
  </r>
  <r>
    <s v="ORD101754"/>
    <d v="2025-06-23T00:00:00"/>
    <s v="C0345"/>
    <s v="P002"/>
    <n v="3"/>
    <n v="21060"/>
    <n v="0"/>
    <x v="0"/>
    <n v="6"/>
    <n v="63180"/>
    <x v="3"/>
    <x v="2"/>
    <x v="2"/>
    <x v="8"/>
    <s v="Electronics"/>
    <s v="Computers"/>
    <n v="15100"/>
    <n v="45300"/>
    <n v="17880"/>
  </r>
  <r>
    <s v="ORD101755"/>
    <d v="2024-03-08T00:00:00"/>
    <s v="C0071"/>
    <s v="P011"/>
    <n v="2"/>
    <n v="950.6"/>
    <n v="0"/>
    <x v="0"/>
    <n v="4"/>
    <n v="1901.2"/>
    <x v="22"/>
    <x v="6"/>
    <x v="0"/>
    <x v="5"/>
    <s v="Office"/>
    <s v="Supplies"/>
    <n v="510"/>
    <n v="1020"/>
    <n v="881.2"/>
  </r>
  <r>
    <s v="ORD101756"/>
    <d v="2025-04-13T00:00:00"/>
    <s v="C0301"/>
    <s v="P006"/>
    <n v="1"/>
    <n v="1150"/>
    <n v="0.1"/>
    <x v="1"/>
    <n v="3"/>
    <n v="1035"/>
    <x v="30"/>
    <x v="4"/>
    <x v="0"/>
    <x v="4"/>
    <s v="Electronics"/>
    <s v="Accessories"/>
    <n v="620"/>
    <n v="620"/>
    <n v="415"/>
  </r>
  <r>
    <s v="ORD101757"/>
    <d v="2025-09-19T00:00:00"/>
    <s v="C0188"/>
    <s v="P013"/>
    <n v="1"/>
    <n v="1406.5"/>
    <n v="0"/>
    <x v="0"/>
    <n v="6"/>
    <n v="1406.5"/>
    <x v="29"/>
    <x v="8"/>
    <x v="1"/>
    <x v="2"/>
    <s v="Electronics"/>
    <s v="Accessories"/>
    <n v="790"/>
    <n v="790"/>
    <n v="616.5"/>
  </r>
  <r>
    <s v="ORD101758"/>
    <d v="2025-11-23T00:00:00"/>
    <s v="C0249"/>
    <s v="P005"/>
    <n v="4"/>
    <n v="5704"/>
    <n v="0.03"/>
    <x v="0"/>
    <n v="2"/>
    <n v="22131.52"/>
    <x v="20"/>
    <x v="10"/>
    <x v="1"/>
    <x v="15"/>
    <s v="Electronics"/>
    <s v="Displays"/>
    <n v="4300"/>
    <n v="17200"/>
    <n v="4931.5200000000004"/>
  </r>
  <r>
    <s v="ORD101759"/>
    <d v="2025-02-04T00:00:00"/>
    <s v="C0296"/>
    <s v="P001"/>
    <n v="1"/>
    <n v="28500"/>
    <n v="0.05"/>
    <x v="0"/>
    <n v="5"/>
    <n v="27075"/>
    <x v="8"/>
    <x v="5"/>
    <x v="0"/>
    <x v="0"/>
    <s v="Electronics"/>
    <s v="Computers"/>
    <n v="22100"/>
    <n v="22100"/>
    <n v="4975"/>
  </r>
  <r>
    <s v="ORD101760"/>
    <d v="2023-04-26T00:00:00"/>
    <s v="C0376"/>
    <s v="P001"/>
    <n v="1"/>
    <n v="29355"/>
    <n v="0"/>
    <x v="0"/>
    <n v="3"/>
    <n v="29355"/>
    <x v="31"/>
    <x v="11"/>
    <x v="1"/>
    <x v="0"/>
    <s v="Electronics"/>
    <s v="Computers"/>
    <n v="22100"/>
    <n v="22100"/>
    <n v="7255"/>
  </r>
  <r>
    <s v="ORD101761"/>
    <d v="2025-11-21T00:00:00"/>
    <s v="C0028"/>
    <s v="P008"/>
    <n v="2"/>
    <n v="8924"/>
    <n v="0.1"/>
    <x v="0"/>
    <n v="7"/>
    <n v="16063.2"/>
    <x v="20"/>
    <x v="5"/>
    <x v="2"/>
    <x v="6"/>
    <s v="Office"/>
    <s v="Furniture"/>
    <n v="6500"/>
    <n v="13000"/>
    <n v="3063.2000000000007"/>
  </r>
  <r>
    <s v="ORD101762"/>
    <d v="2023-11-22T00:00:00"/>
    <s v="C0091"/>
    <s v="P009"/>
    <n v="2"/>
    <n v="194.4"/>
    <n v="0.05"/>
    <x v="1"/>
    <n v="7"/>
    <n v="369.36"/>
    <x v="0"/>
    <x v="1"/>
    <x v="2"/>
    <x v="12"/>
    <s v="Office"/>
    <s v="Stationery"/>
    <n v="75"/>
    <n v="150"/>
    <n v="219.36"/>
  </r>
  <r>
    <s v="ORD101763"/>
    <d v="2023-05-15T00:00:00"/>
    <s v="C0030"/>
    <s v="P005"/>
    <n v="1"/>
    <n v="6696"/>
    <n v="0.1"/>
    <x v="1"/>
    <n v="5"/>
    <n v="6026.4000000000005"/>
    <x v="5"/>
    <x v="4"/>
    <x v="0"/>
    <x v="15"/>
    <s v="Electronics"/>
    <s v="Displays"/>
    <n v="4300"/>
    <n v="4300"/>
    <n v="1726.4000000000005"/>
  </r>
  <r>
    <s v="ORD101764"/>
    <d v="2024-09-29T00:00:00"/>
    <s v="C0353"/>
    <s v="P003"/>
    <n v="1"/>
    <n v="463.5"/>
    <n v="0"/>
    <x v="0"/>
    <n v="4"/>
    <n v="463.5"/>
    <x v="27"/>
    <x v="4"/>
    <x v="0"/>
    <x v="1"/>
    <s v="Electronics"/>
    <s v="Accessories"/>
    <n v="210"/>
    <n v="210"/>
    <n v="253.5"/>
  </r>
  <r>
    <s v="ORD101765"/>
    <d v="2025-11-03T00:00:00"/>
    <s v="C0278"/>
    <s v="P002"/>
    <n v="5"/>
    <n v="19500"/>
    <n v="0"/>
    <x v="0"/>
    <n v="7"/>
    <n v="97500"/>
    <x v="20"/>
    <x v="0"/>
    <x v="2"/>
    <x v="8"/>
    <s v="Electronics"/>
    <s v="Computers"/>
    <n v="15100"/>
    <n v="75500"/>
    <n v="22000"/>
  </r>
  <r>
    <s v="ORD101766"/>
    <d v="2025-04-06T00:00:00"/>
    <s v="C0288"/>
    <s v="P006"/>
    <n v="2"/>
    <n v="1150"/>
    <n v="0"/>
    <x v="0"/>
    <n v="1"/>
    <n v="2300"/>
    <x v="30"/>
    <x v="3"/>
    <x v="1"/>
    <x v="4"/>
    <s v="Electronics"/>
    <s v="Accessories"/>
    <n v="620"/>
    <n v="1240"/>
    <n v="1060"/>
  </r>
  <r>
    <s v="ORD101767"/>
    <d v="2023-10-05T00:00:00"/>
    <s v="C0238"/>
    <s v="P011"/>
    <n v="4"/>
    <n v="901.6"/>
    <n v="0.2"/>
    <x v="0"/>
    <n v="3"/>
    <n v="2885.1200000000003"/>
    <x v="2"/>
    <x v="10"/>
    <x v="0"/>
    <x v="5"/>
    <s v="Office"/>
    <s v="Supplies"/>
    <n v="510"/>
    <n v="2040"/>
    <n v="845.12000000000035"/>
  </r>
  <r>
    <s v="ORD101768"/>
    <d v="2025-12-09T00:00:00"/>
    <s v="C0042"/>
    <s v="P003"/>
    <n v="3"/>
    <n v="414"/>
    <n v="0.1"/>
    <x v="0"/>
    <n v="7"/>
    <n v="1117.8"/>
    <x v="11"/>
    <x v="7"/>
    <x v="1"/>
    <x v="1"/>
    <s v="Electronics"/>
    <s v="Accessories"/>
    <n v="210"/>
    <n v="630"/>
    <n v="487.79999999999995"/>
  </r>
  <r>
    <s v="ORD101769"/>
    <d v="2023-03-01T00:00:00"/>
    <s v="C0226"/>
    <s v="P016"/>
    <n v="1"/>
    <n v="280.8"/>
    <n v="0"/>
    <x v="0"/>
    <n v="4"/>
    <n v="280.8"/>
    <x v="1"/>
    <x v="6"/>
    <x v="1"/>
    <x v="10"/>
    <s v="Office"/>
    <s v="Stationery"/>
    <n v="145"/>
    <n v="145"/>
    <n v="135.80000000000001"/>
  </r>
  <r>
    <s v="ORD101770"/>
    <d v="2023-12-22T00:00:00"/>
    <s v="C0221"/>
    <s v="P002"/>
    <n v="2"/>
    <n v="17940"/>
    <n v="0"/>
    <x v="0"/>
    <n v="6"/>
    <n v="35880"/>
    <x v="25"/>
    <x v="5"/>
    <x v="2"/>
    <x v="8"/>
    <s v="Electronics"/>
    <s v="Computers"/>
    <n v="15100"/>
    <n v="30200"/>
    <n v="5680"/>
  </r>
  <r>
    <s v="ORD101771"/>
    <d v="2024-01-30T00:00:00"/>
    <s v="C0335"/>
    <s v="P016"/>
    <n v="1"/>
    <n v="280.8"/>
    <n v="0.05"/>
    <x v="0"/>
    <n v="6"/>
    <n v="266.76"/>
    <x v="18"/>
    <x v="0"/>
    <x v="0"/>
    <x v="10"/>
    <s v="Office"/>
    <s v="Stationery"/>
    <n v="145"/>
    <n v="145"/>
    <n v="121.75999999999999"/>
  </r>
  <r>
    <s v="ORD101772"/>
    <d v="2024-02-16T00:00:00"/>
    <s v="C0151"/>
    <s v="P006"/>
    <n v="1"/>
    <n v="1212.5"/>
    <n v="0.1"/>
    <x v="0"/>
    <n v="4"/>
    <n v="1091.25"/>
    <x v="24"/>
    <x v="5"/>
    <x v="1"/>
    <x v="4"/>
    <s v="Electronics"/>
    <s v="Accessories"/>
    <n v="620"/>
    <n v="620"/>
    <n v="471.25"/>
  </r>
  <r>
    <s v="ORD101773"/>
    <d v="2023-04-29T00:00:00"/>
    <s v="C0294"/>
    <s v="P011"/>
    <n v="1"/>
    <n v="1009.4"/>
    <n v="0.03"/>
    <x v="0"/>
    <n v="3"/>
    <n v="979.11799999999994"/>
    <x v="31"/>
    <x v="3"/>
    <x v="0"/>
    <x v="5"/>
    <s v="Office"/>
    <s v="Supplies"/>
    <n v="510"/>
    <n v="510"/>
    <n v="469.11799999999994"/>
  </r>
  <r>
    <s v="ORD101774"/>
    <d v="2024-05-25T00:00:00"/>
    <s v="C0393"/>
    <s v="P019"/>
    <n v="1"/>
    <n v="2162"/>
    <n v="0.2"/>
    <x v="0"/>
    <n v="5"/>
    <n v="1729.6000000000001"/>
    <x v="15"/>
    <x v="9"/>
    <x v="0"/>
    <x v="19"/>
    <s v="Electronics"/>
    <s v="POS Equipment"/>
    <n v="1420"/>
    <n v="1420"/>
    <n v="309.60000000000014"/>
  </r>
  <r>
    <s v="ORD101775"/>
    <d v="2023-03-09T00:00:00"/>
    <s v="C0243"/>
    <s v="P017"/>
    <n v="1"/>
    <n v="3900"/>
    <n v="0.1"/>
    <x v="0"/>
    <n v="7"/>
    <n v="3510"/>
    <x v="1"/>
    <x v="3"/>
    <x v="0"/>
    <x v="7"/>
    <s v="Office"/>
    <s v="Furniture"/>
    <n v="2650"/>
    <n v="2650"/>
    <n v="860"/>
  </r>
  <r>
    <s v="ORD101776"/>
    <d v="2025-07-23T00:00:00"/>
    <s v="C0037"/>
    <s v="P013"/>
    <n v="1"/>
    <n v="1450"/>
    <n v="0"/>
    <x v="0"/>
    <n v="5"/>
    <n v="1450"/>
    <x v="9"/>
    <x v="8"/>
    <x v="0"/>
    <x v="2"/>
    <s v="Electronics"/>
    <s v="Accessories"/>
    <n v="790"/>
    <n v="790"/>
    <n v="660"/>
  </r>
  <r>
    <s v="ORD101777"/>
    <d v="2023-04-14T00:00:00"/>
    <s v="C0207"/>
    <s v="P012"/>
    <n v="1"/>
    <n v="3492"/>
    <n v="0"/>
    <x v="1"/>
    <n v="2"/>
    <n v="3492"/>
    <x v="31"/>
    <x v="5"/>
    <x v="0"/>
    <x v="9"/>
    <s v="Electronics"/>
    <s v="Storage"/>
    <n v="2450"/>
    <n v="2450"/>
    <n v="1042"/>
  </r>
  <r>
    <s v="ORD101778"/>
    <d v="2025-01-08T00:00:00"/>
    <s v="C0373"/>
    <s v="P020"/>
    <n v="1"/>
    <n v="4100"/>
    <n v="0.05"/>
    <x v="1"/>
    <n v="2"/>
    <n v="3895"/>
    <x v="7"/>
    <x v="10"/>
    <x v="0"/>
    <x v="11"/>
    <s v="Electronics"/>
    <s v="Power"/>
    <n v="2950"/>
    <n v="2950"/>
    <n v="945"/>
  </r>
  <r>
    <s v="ORD101779"/>
    <d v="2024-02-12T00:00:00"/>
    <s v="C0078"/>
    <s v="P006"/>
    <n v="2"/>
    <n v="1150"/>
    <n v="0.03"/>
    <x v="0"/>
    <n v="5"/>
    <n v="2231"/>
    <x v="24"/>
    <x v="2"/>
    <x v="0"/>
    <x v="4"/>
    <s v="Electronics"/>
    <s v="Accessories"/>
    <n v="620"/>
    <n v="1240"/>
    <n v="991"/>
  </r>
  <r>
    <s v="ORD101780"/>
    <d v="2024-07-15T00:00:00"/>
    <s v="C0382"/>
    <s v="P009"/>
    <n v="2"/>
    <n v="174.6"/>
    <n v="0.05"/>
    <x v="0"/>
    <n v="6"/>
    <n v="331.73999999999995"/>
    <x v="14"/>
    <x v="11"/>
    <x v="0"/>
    <x v="12"/>
    <s v="Office"/>
    <s v="Stationery"/>
    <n v="75"/>
    <n v="150"/>
    <n v="181.73999999999995"/>
  </r>
  <r>
    <s v="ORD101781"/>
    <d v="2025-01-24T00:00:00"/>
    <s v="C0154"/>
    <s v="P020"/>
    <n v="5"/>
    <n v="4428"/>
    <n v="0"/>
    <x v="0"/>
    <n v="2"/>
    <n v="22140"/>
    <x v="7"/>
    <x v="9"/>
    <x v="1"/>
    <x v="11"/>
    <s v="Electronics"/>
    <s v="Power"/>
    <n v="2950"/>
    <n v="14750"/>
    <n v="7390"/>
  </r>
  <r>
    <s v="ORD101782"/>
    <d v="2025-08-08T00:00:00"/>
    <s v="C0117"/>
    <s v="P005"/>
    <n v="1"/>
    <n v="6200"/>
    <n v="0.03"/>
    <x v="0"/>
    <n v="1"/>
    <n v="6014"/>
    <x v="28"/>
    <x v="5"/>
    <x v="0"/>
    <x v="15"/>
    <s v="Electronics"/>
    <s v="Displays"/>
    <n v="4300"/>
    <n v="4300"/>
    <n v="1714"/>
  </r>
  <r>
    <s v="ORD101783"/>
    <d v="2025-10-31T00:00:00"/>
    <s v="C0028"/>
    <s v="P006"/>
    <n v="2"/>
    <n v="1287.5"/>
    <n v="0.15"/>
    <x v="0"/>
    <n v="4"/>
    <n v="2188.75"/>
    <x v="19"/>
    <x v="5"/>
    <x v="2"/>
    <x v="4"/>
    <s v="Electronics"/>
    <s v="Accessories"/>
    <n v="620"/>
    <n v="1240"/>
    <n v="948.75"/>
  </r>
  <r>
    <s v="ORD101784"/>
    <d v="2025-03-23T00:00:00"/>
    <s v="C0318"/>
    <s v="P006"/>
    <n v="1"/>
    <n v="1150"/>
    <n v="0.03"/>
    <x v="0"/>
    <n v="2"/>
    <n v="1115.5"/>
    <x v="12"/>
    <x v="4"/>
    <x v="0"/>
    <x v="4"/>
    <s v="Electronics"/>
    <s v="Accessories"/>
    <n v="620"/>
    <n v="620"/>
    <n v="495.5"/>
  </r>
  <r>
    <s v="ORD101785"/>
    <d v="2023-09-11T00:00:00"/>
    <s v="C0374"/>
    <s v="P010"/>
    <n v="4"/>
    <n v="7992"/>
    <n v="0"/>
    <x v="1"/>
    <n v="7"/>
    <n v="31968"/>
    <x v="4"/>
    <x v="4"/>
    <x v="1"/>
    <x v="13"/>
    <s v="Electronics"/>
    <s v="Printers"/>
    <n v="5600"/>
    <n v="22400"/>
    <n v="9568"/>
  </r>
  <r>
    <s v="ORD101786"/>
    <d v="2023-03-04T00:00:00"/>
    <s v="C0022"/>
    <s v="P006"/>
    <n v="2"/>
    <n v="1250"/>
    <n v="0.1"/>
    <x v="0"/>
    <n v="5"/>
    <n v="2250"/>
    <x v="1"/>
    <x v="8"/>
    <x v="0"/>
    <x v="4"/>
    <s v="Electronics"/>
    <s v="Accessories"/>
    <n v="620"/>
    <n v="1240"/>
    <n v="1010"/>
  </r>
  <r>
    <s v="ORD101787"/>
    <d v="2024-05-10T00:00:00"/>
    <s v="C0120"/>
    <s v="P002"/>
    <n v="1"/>
    <n v="17940"/>
    <n v="0.2"/>
    <x v="0"/>
    <n v="5"/>
    <n v="14352"/>
    <x v="15"/>
    <x v="10"/>
    <x v="0"/>
    <x v="8"/>
    <s v="Electronics"/>
    <s v="Computers"/>
    <n v="15100"/>
    <n v="15100"/>
    <n v="-748"/>
  </r>
  <r>
    <s v="ORD101788"/>
    <d v="2025-02-01T00:00:00"/>
    <s v="C0049"/>
    <s v="P018"/>
    <n v="2"/>
    <n v="11776"/>
    <n v="0"/>
    <x v="0"/>
    <n v="6"/>
    <n v="23552"/>
    <x v="8"/>
    <x v="9"/>
    <x v="2"/>
    <x v="18"/>
    <s v="Electronics"/>
    <s v="Displays"/>
    <n v="9700"/>
    <n v="19400"/>
    <n v="4152"/>
  </r>
  <r>
    <s v="ORD101789"/>
    <d v="2025-09-28T00:00:00"/>
    <s v="C0350"/>
    <s v="P018"/>
    <n v="1"/>
    <n v="12416"/>
    <n v="0"/>
    <x v="0"/>
    <n v="6"/>
    <n v="12416"/>
    <x v="29"/>
    <x v="10"/>
    <x v="1"/>
    <x v="18"/>
    <s v="Electronics"/>
    <s v="Displays"/>
    <n v="9700"/>
    <n v="9700"/>
    <n v="2716"/>
  </r>
  <r>
    <s v="ORD101790"/>
    <d v="2025-07-02T00:00:00"/>
    <s v="C0120"/>
    <s v="P011"/>
    <n v="1"/>
    <n v="980"/>
    <n v="0.1"/>
    <x v="0"/>
    <n v="2"/>
    <n v="882"/>
    <x v="9"/>
    <x v="10"/>
    <x v="0"/>
    <x v="5"/>
    <s v="Office"/>
    <s v="Supplies"/>
    <n v="510"/>
    <n v="510"/>
    <n v="372"/>
  </r>
  <r>
    <s v="ORD101791"/>
    <d v="2023-12-30T00:00:00"/>
    <s v="C0043"/>
    <s v="P020"/>
    <n v="2"/>
    <n v="3977"/>
    <n v="0.05"/>
    <x v="0"/>
    <n v="7"/>
    <n v="7556.2999999999993"/>
    <x v="25"/>
    <x v="1"/>
    <x v="1"/>
    <x v="11"/>
    <s v="Electronics"/>
    <s v="Power"/>
    <n v="2950"/>
    <n v="5900"/>
    <n v="1656.2999999999993"/>
  </r>
  <r>
    <s v="ORD101792"/>
    <d v="2025-08-29T00:00:00"/>
    <s v="C0183"/>
    <s v="P016"/>
    <n v="4"/>
    <n v="239.2"/>
    <n v="0"/>
    <x v="0"/>
    <n v="7"/>
    <n v="956.8"/>
    <x v="28"/>
    <x v="4"/>
    <x v="0"/>
    <x v="10"/>
    <s v="Office"/>
    <s v="Stationery"/>
    <n v="145"/>
    <n v="580"/>
    <n v="376.79999999999995"/>
  </r>
  <r>
    <s v="ORD101793"/>
    <d v="2024-12-17T00:00:00"/>
    <s v="C0026"/>
    <s v="P016"/>
    <n v="1"/>
    <n v="239.2"/>
    <n v="0.03"/>
    <x v="0"/>
    <n v="2"/>
    <n v="232.02399999999997"/>
    <x v="26"/>
    <x v="8"/>
    <x v="1"/>
    <x v="10"/>
    <s v="Office"/>
    <s v="Stationery"/>
    <n v="145"/>
    <n v="145"/>
    <n v="87.023999999999972"/>
  </r>
  <r>
    <s v="ORD101794"/>
    <d v="2024-12-06T00:00:00"/>
    <s v="C0178"/>
    <s v="P017"/>
    <n v="10"/>
    <n v="4212"/>
    <n v="0"/>
    <x v="0"/>
    <n v="5"/>
    <n v="42120"/>
    <x v="26"/>
    <x v="7"/>
    <x v="0"/>
    <x v="7"/>
    <s v="Office"/>
    <s v="Furniture"/>
    <n v="2650"/>
    <n v="26500"/>
    <n v="15620"/>
  </r>
  <r>
    <s v="ORD101795"/>
    <d v="2023-12-01T00:00:00"/>
    <s v="C0225"/>
    <s v="P006"/>
    <n v="1"/>
    <n v="1287.5"/>
    <n v="0"/>
    <x v="0"/>
    <n v="2"/>
    <n v="1287.5"/>
    <x v="25"/>
    <x v="3"/>
    <x v="2"/>
    <x v="4"/>
    <s v="Electronics"/>
    <s v="Accessories"/>
    <n v="620"/>
    <n v="620"/>
    <n v="667.5"/>
  </r>
  <r>
    <s v="ORD101796"/>
    <d v="2024-06-13T00:00:00"/>
    <s v="C0238"/>
    <s v="P016"/>
    <n v="2"/>
    <n v="239.2"/>
    <n v="0.15"/>
    <x v="0"/>
    <n v="5"/>
    <n v="406.64"/>
    <x v="21"/>
    <x v="10"/>
    <x v="0"/>
    <x v="10"/>
    <s v="Office"/>
    <s v="Stationery"/>
    <n v="145"/>
    <n v="290"/>
    <n v="116.63999999999999"/>
  </r>
  <r>
    <s v="ORD101797"/>
    <d v="2023-07-05T00:00:00"/>
    <s v="C0330"/>
    <s v="P012"/>
    <n v="1"/>
    <n v="3492"/>
    <n v="0.1"/>
    <x v="0"/>
    <n v="1"/>
    <n v="3142.8"/>
    <x v="32"/>
    <x v="10"/>
    <x v="1"/>
    <x v="9"/>
    <s v="Electronics"/>
    <s v="Storage"/>
    <n v="2450"/>
    <n v="2450"/>
    <n v="692.80000000000018"/>
  </r>
  <r>
    <s v="ORD101798"/>
    <d v="2024-08-06T00:00:00"/>
    <s v="C0202"/>
    <s v="P001"/>
    <n v="1"/>
    <n v="30780"/>
    <n v="0"/>
    <x v="0"/>
    <n v="6"/>
    <n v="30780"/>
    <x v="23"/>
    <x v="4"/>
    <x v="0"/>
    <x v="0"/>
    <s v="Electronics"/>
    <s v="Computers"/>
    <n v="22100"/>
    <n v="22100"/>
    <n v="8680"/>
  </r>
  <r>
    <s v="ORD101799"/>
    <d v="2023-02-26T00:00:00"/>
    <s v="C0354"/>
    <s v="P001"/>
    <n v="5"/>
    <n v="26220"/>
    <n v="0"/>
    <x v="0"/>
    <n v="1"/>
    <n v="131100"/>
    <x v="17"/>
    <x v="8"/>
    <x v="1"/>
    <x v="0"/>
    <s v="Electronics"/>
    <s v="Computers"/>
    <n v="22100"/>
    <n v="110500"/>
    <n v="20600"/>
  </r>
  <r>
    <s v="ORD101800"/>
    <d v="2025-03-02T00:00:00"/>
    <s v="C0220"/>
    <s v="P016"/>
    <n v="1"/>
    <n v="280.8"/>
    <n v="0.1"/>
    <x v="0"/>
    <n v="1"/>
    <n v="252.72000000000003"/>
    <x v="12"/>
    <x v="6"/>
    <x v="2"/>
    <x v="10"/>
    <s v="Office"/>
    <s v="Stationery"/>
    <n v="145"/>
    <n v="145"/>
    <n v="107.72000000000003"/>
  </r>
  <r>
    <s v="ORD101801"/>
    <d v="2023-04-12T00:00:00"/>
    <s v="C0154"/>
    <s v="P002"/>
    <n v="2"/>
    <n v="17940"/>
    <n v="0.2"/>
    <x v="2"/>
    <n v="3"/>
    <n v="28704"/>
    <x v="31"/>
    <x v="9"/>
    <x v="1"/>
    <x v="8"/>
    <s v="Electronics"/>
    <s v="Computers"/>
    <n v="15100"/>
    <n v="30200"/>
    <n v="-1496"/>
  </r>
  <r>
    <s v="ORD101802"/>
    <d v="2023-11-30T00:00:00"/>
    <s v="C0316"/>
    <s v="P016"/>
    <n v="5"/>
    <n v="280.8"/>
    <n v="0.03"/>
    <x v="0"/>
    <n v="2"/>
    <n v="1361.8799999999999"/>
    <x v="0"/>
    <x v="1"/>
    <x v="2"/>
    <x v="10"/>
    <s v="Office"/>
    <s v="Stationery"/>
    <n v="145"/>
    <n v="725"/>
    <n v="636.87999999999988"/>
  </r>
  <r>
    <s v="ORD101803"/>
    <d v="2024-03-14T00:00:00"/>
    <s v="C0352"/>
    <s v="P017"/>
    <n v="2"/>
    <n v="3783"/>
    <n v="0"/>
    <x v="0"/>
    <n v="1"/>
    <n v="7566"/>
    <x v="22"/>
    <x v="3"/>
    <x v="2"/>
    <x v="7"/>
    <s v="Office"/>
    <s v="Furniture"/>
    <n v="2650"/>
    <n v="5300"/>
    <n v="2266"/>
  </r>
  <r>
    <s v="ORD101804"/>
    <d v="2024-03-29T00:00:00"/>
    <s v="C0250"/>
    <s v="P001"/>
    <n v="2"/>
    <n v="30780"/>
    <n v="0"/>
    <x v="0"/>
    <n v="5"/>
    <n v="61560"/>
    <x v="22"/>
    <x v="10"/>
    <x v="1"/>
    <x v="0"/>
    <s v="Electronics"/>
    <s v="Computers"/>
    <n v="22100"/>
    <n v="44200"/>
    <n v="17360"/>
  </r>
  <r>
    <s v="ORD101805"/>
    <d v="2024-04-06T00:00:00"/>
    <s v="C0281"/>
    <s v="P008"/>
    <n v="1"/>
    <n v="9936"/>
    <n v="0.03"/>
    <x v="0"/>
    <n v="3"/>
    <n v="9637.92"/>
    <x v="6"/>
    <x v="9"/>
    <x v="0"/>
    <x v="6"/>
    <s v="Office"/>
    <s v="Furniture"/>
    <n v="6500"/>
    <n v="6500"/>
    <n v="3137.92"/>
  </r>
  <r>
    <s v="ORD101806"/>
    <d v="2024-02-28T00:00:00"/>
    <s v="C0357"/>
    <s v="P001"/>
    <n v="5"/>
    <n v="29355"/>
    <n v="0.05"/>
    <x v="0"/>
    <n v="2"/>
    <n v="139436.25"/>
    <x v="24"/>
    <x v="10"/>
    <x v="2"/>
    <x v="0"/>
    <s v="Electronics"/>
    <s v="Computers"/>
    <n v="22100"/>
    <n v="110500"/>
    <n v="28936.25"/>
  </r>
  <r>
    <s v="ORD101807"/>
    <d v="2024-07-05T00:00:00"/>
    <s v="C0112"/>
    <s v="P013"/>
    <n v="2"/>
    <n v="1566"/>
    <n v="0.15"/>
    <x v="0"/>
    <n v="6"/>
    <n v="2662.2"/>
    <x v="14"/>
    <x v="8"/>
    <x v="1"/>
    <x v="2"/>
    <s v="Electronics"/>
    <s v="Accessories"/>
    <n v="790"/>
    <n v="1580"/>
    <n v="1082.1999999999998"/>
  </r>
  <r>
    <s v="ORD101808"/>
    <d v="2025-04-18T00:00:00"/>
    <s v="C0192"/>
    <s v="P019"/>
    <n v="4"/>
    <n v="2162"/>
    <n v="0"/>
    <x v="0"/>
    <n v="4"/>
    <n v="8648"/>
    <x v="30"/>
    <x v="3"/>
    <x v="1"/>
    <x v="19"/>
    <s v="Electronics"/>
    <s v="POS Equipment"/>
    <n v="1420"/>
    <n v="5680"/>
    <n v="2968"/>
  </r>
  <r>
    <s v="ORD101809"/>
    <d v="2025-11-17T00:00:00"/>
    <s v="C0081"/>
    <s v="P014"/>
    <n v="1"/>
    <n v="1932"/>
    <n v="0"/>
    <x v="0"/>
    <n v="7"/>
    <n v="1932"/>
    <x v="20"/>
    <x v="11"/>
    <x v="0"/>
    <x v="17"/>
    <s v="Electronics"/>
    <s v="Accessories"/>
    <n v="1180"/>
    <n v="1180"/>
    <n v="752"/>
  </r>
  <r>
    <s v="ORD101810"/>
    <d v="2023-02-11T00:00:00"/>
    <s v="C0253"/>
    <s v="P001"/>
    <n v="1"/>
    <n v="29355"/>
    <n v="0.03"/>
    <x v="0"/>
    <n v="4"/>
    <n v="28474.35"/>
    <x v="17"/>
    <x v="5"/>
    <x v="0"/>
    <x v="0"/>
    <s v="Electronics"/>
    <s v="Computers"/>
    <n v="22100"/>
    <n v="22100"/>
    <n v="6374.3499999999985"/>
  </r>
  <r>
    <s v="ORD101811"/>
    <d v="2023-01-19T00:00:00"/>
    <s v="C0055"/>
    <s v="P003"/>
    <n v="2"/>
    <n v="450"/>
    <n v="0"/>
    <x v="0"/>
    <n v="2"/>
    <n v="900"/>
    <x v="35"/>
    <x v="4"/>
    <x v="2"/>
    <x v="1"/>
    <s v="Electronics"/>
    <s v="Accessories"/>
    <n v="210"/>
    <n v="420"/>
    <n v="480"/>
  </r>
  <r>
    <s v="ORD101812"/>
    <d v="2025-08-28T00:00:00"/>
    <s v="C0294"/>
    <s v="P012"/>
    <n v="3"/>
    <n v="3492"/>
    <n v="0"/>
    <x v="0"/>
    <n v="3"/>
    <n v="10476"/>
    <x v="28"/>
    <x v="3"/>
    <x v="0"/>
    <x v="9"/>
    <s v="Electronics"/>
    <s v="Storage"/>
    <n v="2450"/>
    <n v="7350"/>
    <n v="3126"/>
  </r>
  <r>
    <s v="ORD101813"/>
    <d v="2023-09-28T00:00:00"/>
    <s v="C0036"/>
    <s v="P016"/>
    <n v="1"/>
    <n v="239.2"/>
    <n v="0.05"/>
    <x v="0"/>
    <n v="4"/>
    <n v="227.23999999999998"/>
    <x v="4"/>
    <x v="1"/>
    <x v="1"/>
    <x v="10"/>
    <s v="Office"/>
    <s v="Stationery"/>
    <n v="145"/>
    <n v="145"/>
    <n v="82.239999999999981"/>
  </r>
  <r>
    <s v="ORD101814"/>
    <d v="2023-12-21T00:00:00"/>
    <s v="C0024"/>
    <s v="P016"/>
    <n v="1"/>
    <n v="239.2"/>
    <n v="0.05"/>
    <x v="2"/>
    <n v="5"/>
    <n v="227.23999999999998"/>
    <x v="25"/>
    <x v="0"/>
    <x v="2"/>
    <x v="10"/>
    <s v="Office"/>
    <s v="Stationery"/>
    <n v="145"/>
    <n v="145"/>
    <n v="82.239999999999981"/>
  </r>
  <r>
    <s v="ORD101815"/>
    <d v="2023-01-18T00:00:00"/>
    <s v="C0262"/>
    <s v="P017"/>
    <n v="1"/>
    <n v="3588"/>
    <n v="0"/>
    <x v="1"/>
    <n v="1"/>
    <n v="3588"/>
    <x v="35"/>
    <x v="9"/>
    <x v="1"/>
    <x v="7"/>
    <s v="Office"/>
    <s v="Furniture"/>
    <n v="2650"/>
    <n v="2650"/>
    <n v="938"/>
  </r>
  <r>
    <s v="ORD101816"/>
    <d v="2024-04-03T00:00:00"/>
    <s v="C0228"/>
    <s v="P007"/>
    <n v="1"/>
    <n v="4656"/>
    <n v="0.05"/>
    <x v="0"/>
    <n v="6"/>
    <n v="4423.2"/>
    <x v="6"/>
    <x v="2"/>
    <x v="0"/>
    <x v="16"/>
    <s v="Office"/>
    <s v="Furniture"/>
    <n v="3150"/>
    <n v="3150"/>
    <n v="1273.1999999999998"/>
  </r>
  <r>
    <s v="ORD101817"/>
    <d v="2024-05-31T00:00:00"/>
    <s v="C0234"/>
    <s v="P006"/>
    <n v="1"/>
    <n v="1350"/>
    <n v="0.05"/>
    <x v="2"/>
    <n v="4"/>
    <n v="1282.5"/>
    <x v="15"/>
    <x v="9"/>
    <x v="1"/>
    <x v="4"/>
    <s v="Electronics"/>
    <s v="Accessories"/>
    <n v="620"/>
    <n v="620"/>
    <n v="662.5"/>
  </r>
  <r>
    <s v="ORD101818"/>
    <d v="2024-09-17T00:00:00"/>
    <s v="C0290"/>
    <s v="P006"/>
    <n v="4"/>
    <n v="1150"/>
    <n v="0"/>
    <x v="0"/>
    <n v="7"/>
    <n v="4600"/>
    <x v="27"/>
    <x v="1"/>
    <x v="1"/>
    <x v="4"/>
    <s v="Electronics"/>
    <s v="Accessories"/>
    <n v="620"/>
    <n v="2480"/>
    <n v="2120"/>
  </r>
  <r>
    <s v="ORD101819"/>
    <d v="2024-07-17T00:00:00"/>
    <s v="C0086"/>
    <s v="P008"/>
    <n v="1"/>
    <n v="8924"/>
    <n v="0.2"/>
    <x v="0"/>
    <n v="6"/>
    <n v="7139.2000000000007"/>
    <x v="14"/>
    <x v="3"/>
    <x v="1"/>
    <x v="6"/>
    <s v="Office"/>
    <s v="Furniture"/>
    <n v="6500"/>
    <n v="6500"/>
    <n v="639.20000000000073"/>
  </r>
  <r>
    <s v="ORD101820"/>
    <d v="2025-05-17T00:00:00"/>
    <s v="C0092"/>
    <s v="P016"/>
    <n v="3"/>
    <n v="252.2"/>
    <n v="0.05"/>
    <x v="0"/>
    <n v="2"/>
    <n v="718.76999999999987"/>
    <x v="34"/>
    <x v="5"/>
    <x v="0"/>
    <x v="10"/>
    <s v="Office"/>
    <s v="Stationery"/>
    <n v="145"/>
    <n v="435"/>
    <n v="283.76999999999987"/>
  </r>
  <r>
    <s v="ORD101821"/>
    <d v="2025-02-10T00:00:00"/>
    <s v="C0237"/>
    <s v="P002"/>
    <n v="20"/>
    <n v="17940"/>
    <n v="0.1"/>
    <x v="0"/>
    <n v="4"/>
    <n v="322920"/>
    <x v="8"/>
    <x v="10"/>
    <x v="1"/>
    <x v="8"/>
    <s v="Electronics"/>
    <s v="Computers"/>
    <n v="15100"/>
    <n v="302000"/>
    <n v="20920"/>
  </r>
  <r>
    <s v="ORD101822"/>
    <d v="2024-12-15T00:00:00"/>
    <s v="C0177"/>
    <s v="P002"/>
    <n v="4"/>
    <n v="18915"/>
    <n v="0.1"/>
    <x v="0"/>
    <n v="2"/>
    <n v="68094"/>
    <x v="26"/>
    <x v="5"/>
    <x v="1"/>
    <x v="8"/>
    <s v="Electronics"/>
    <s v="Computers"/>
    <n v="15100"/>
    <n v="60400"/>
    <n v="7694"/>
  </r>
  <r>
    <s v="ORD101823"/>
    <d v="2025-07-29T00:00:00"/>
    <s v="C0359"/>
    <s v="P003"/>
    <n v="10"/>
    <n v="414"/>
    <n v="0.1"/>
    <x v="0"/>
    <n v="6"/>
    <n v="3726"/>
    <x v="9"/>
    <x v="10"/>
    <x v="1"/>
    <x v="1"/>
    <s v="Electronics"/>
    <s v="Accessories"/>
    <n v="210"/>
    <n v="2100"/>
    <n v="1626"/>
  </r>
  <r>
    <s v="ORD101824"/>
    <d v="2024-05-31T00:00:00"/>
    <s v="C0181"/>
    <s v="P003"/>
    <n v="5"/>
    <n v="486"/>
    <n v="0.1"/>
    <x v="0"/>
    <n v="4"/>
    <n v="2187"/>
    <x v="15"/>
    <x v="0"/>
    <x v="1"/>
    <x v="1"/>
    <s v="Electronics"/>
    <s v="Accessories"/>
    <n v="210"/>
    <n v="1050"/>
    <n v="1137"/>
  </r>
  <r>
    <s v="ORD101825"/>
    <d v="2024-03-22T00:00:00"/>
    <s v="C0352"/>
    <s v="P013"/>
    <n v="1"/>
    <n v="1334"/>
    <n v="0.05"/>
    <x v="0"/>
    <n v="5"/>
    <n v="1267.3"/>
    <x v="22"/>
    <x v="3"/>
    <x v="2"/>
    <x v="2"/>
    <s v="Electronics"/>
    <s v="Accessories"/>
    <n v="790"/>
    <n v="790"/>
    <n v="477.29999999999995"/>
  </r>
  <r>
    <s v="ORD101826"/>
    <d v="2025-08-13T00:00:00"/>
    <s v="C0275"/>
    <s v="P009"/>
    <n v="1"/>
    <n v="194.4"/>
    <n v="0.05"/>
    <x v="0"/>
    <n v="3"/>
    <n v="184.68"/>
    <x v="28"/>
    <x v="11"/>
    <x v="0"/>
    <x v="12"/>
    <s v="Office"/>
    <s v="Stationery"/>
    <n v="75"/>
    <n v="75"/>
    <n v="109.68"/>
  </r>
  <r>
    <s v="ORD101827"/>
    <d v="2024-09-10T00:00:00"/>
    <s v="C0238"/>
    <s v="P010"/>
    <n v="3"/>
    <n v="7622"/>
    <n v="0"/>
    <x v="0"/>
    <n v="4"/>
    <n v="22866"/>
    <x v="27"/>
    <x v="10"/>
    <x v="0"/>
    <x v="13"/>
    <s v="Electronics"/>
    <s v="Printers"/>
    <n v="5600"/>
    <n v="16800"/>
    <n v="6066"/>
  </r>
  <r>
    <s v="ORD101828"/>
    <d v="2025-12-02T00:00:00"/>
    <s v="C0023"/>
    <s v="P010"/>
    <n v="3"/>
    <n v="7400"/>
    <n v="0.15"/>
    <x v="0"/>
    <n v="7"/>
    <n v="18870"/>
    <x v="11"/>
    <x v="2"/>
    <x v="1"/>
    <x v="13"/>
    <s v="Electronics"/>
    <s v="Printers"/>
    <n v="5600"/>
    <n v="16800"/>
    <n v="2070"/>
  </r>
  <r>
    <s v="ORD101829"/>
    <d v="2025-03-24T00:00:00"/>
    <s v="C0310"/>
    <s v="P016"/>
    <n v="4"/>
    <n v="239.2"/>
    <n v="0.05"/>
    <x v="0"/>
    <n v="2"/>
    <n v="908.95999999999992"/>
    <x v="12"/>
    <x v="11"/>
    <x v="0"/>
    <x v="10"/>
    <s v="Office"/>
    <s v="Stationery"/>
    <n v="145"/>
    <n v="580"/>
    <n v="328.95999999999992"/>
  </r>
  <r>
    <s v="ORD101830"/>
    <d v="2023-07-29T00:00:00"/>
    <s v="C0298"/>
    <s v="P009"/>
    <n v="2"/>
    <n v="174.6"/>
    <n v="0.1"/>
    <x v="0"/>
    <n v="3"/>
    <n v="314.27999999999997"/>
    <x v="32"/>
    <x v="6"/>
    <x v="1"/>
    <x v="12"/>
    <s v="Office"/>
    <s v="Stationery"/>
    <n v="75"/>
    <n v="150"/>
    <n v="164.27999999999997"/>
  </r>
  <r>
    <s v="ORD101831"/>
    <d v="2023-01-16T00:00:00"/>
    <s v="C0337"/>
    <s v="P016"/>
    <n v="1"/>
    <n v="280.8"/>
    <n v="0"/>
    <x v="0"/>
    <n v="4"/>
    <n v="280.8"/>
    <x v="35"/>
    <x v="6"/>
    <x v="0"/>
    <x v="10"/>
    <s v="Office"/>
    <s v="Stationery"/>
    <n v="145"/>
    <n v="145"/>
    <n v="135.80000000000001"/>
  </r>
  <r>
    <s v="ORD101832"/>
    <d v="2025-11-13T00:00:00"/>
    <s v="C0028"/>
    <s v="P003"/>
    <n v="1"/>
    <n v="436.5"/>
    <n v="0.05"/>
    <x v="0"/>
    <n v="6"/>
    <n v="414.67499999999995"/>
    <x v="20"/>
    <x v="5"/>
    <x v="2"/>
    <x v="1"/>
    <s v="Electronics"/>
    <s v="Accessories"/>
    <n v="210"/>
    <n v="210"/>
    <n v="204.67499999999995"/>
  </r>
  <r>
    <s v="ORD101833"/>
    <d v="2025-02-05T00:00:00"/>
    <s v="C0118"/>
    <s v="P017"/>
    <n v="1"/>
    <n v="3783"/>
    <n v="0"/>
    <x v="0"/>
    <n v="3"/>
    <n v="3783"/>
    <x v="8"/>
    <x v="10"/>
    <x v="1"/>
    <x v="7"/>
    <s v="Office"/>
    <s v="Furniture"/>
    <n v="2650"/>
    <n v="2650"/>
    <n v="1133"/>
  </r>
  <r>
    <s v="ORD101834"/>
    <d v="2024-08-01T00:00:00"/>
    <s v="C0143"/>
    <s v="P009"/>
    <n v="2"/>
    <n v="174.6"/>
    <n v="0.15"/>
    <x v="0"/>
    <n v="6"/>
    <n v="296.82"/>
    <x v="23"/>
    <x v="4"/>
    <x v="0"/>
    <x v="12"/>
    <s v="Office"/>
    <s v="Stationery"/>
    <n v="75"/>
    <n v="150"/>
    <n v="146.82"/>
  </r>
  <r>
    <s v="ORD101835"/>
    <d v="2024-09-03T00:00:00"/>
    <s v="C0216"/>
    <s v="P002"/>
    <n v="20"/>
    <n v="19500"/>
    <n v="0.05"/>
    <x v="0"/>
    <n v="6"/>
    <n v="370500"/>
    <x v="27"/>
    <x v="5"/>
    <x v="1"/>
    <x v="8"/>
    <s v="Electronics"/>
    <s v="Computers"/>
    <n v="15100"/>
    <n v="302000"/>
    <n v="68500"/>
  </r>
  <r>
    <s v="ORD101836"/>
    <d v="2023-08-10T00:00:00"/>
    <s v="C0065"/>
    <s v="P001"/>
    <n v="3"/>
    <n v="26220"/>
    <n v="0"/>
    <x v="0"/>
    <n v="1"/>
    <n v="78660"/>
    <x v="16"/>
    <x v="3"/>
    <x v="2"/>
    <x v="0"/>
    <s v="Electronics"/>
    <s v="Computers"/>
    <n v="22100"/>
    <n v="66300"/>
    <n v="12360"/>
  </r>
  <r>
    <s v="ORD101837"/>
    <d v="2025-09-13T00:00:00"/>
    <s v="C0366"/>
    <s v="P005"/>
    <n v="3"/>
    <n v="6014"/>
    <n v="0.15"/>
    <x v="0"/>
    <n v="4"/>
    <n v="15335.699999999999"/>
    <x v="29"/>
    <x v="11"/>
    <x v="0"/>
    <x v="15"/>
    <s v="Electronics"/>
    <s v="Displays"/>
    <n v="4300"/>
    <n v="12900"/>
    <n v="2435.6999999999989"/>
  </r>
  <r>
    <s v="ORD101838"/>
    <d v="2023-05-11T00:00:00"/>
    <s v="C0066"/>
    <s v="P009"/>
    <n v="3"/>
    <n v="165.6"/>
    <n v="0"/>
    <x v="0"/>
    <n v="1"/>
    <n v="496.79999999999995"/>
    <x v="5"/>
    <x v="10"/>
    <x v="0"/>
    <x v="12"/>
    <s v="Office"/>
    <s v="Stationery"/>
    <n v="75"/>
    <n v="225"/>
    <n v="271.79999999999995"/>
  </r>
  <r>
    <s v="ORD101839"/>
    <d v="2024-11-19T00:00:00"/>
    <s v="C0389"/>
    <s v="P016"/>
    <n v="1"/>
    <n v="239.2"/>
    <n v="0.03"/>
    <x v="1"/>
    <n v="4"/>
    <n v="232.02399999999997"/>
    <x v="33"/>
    <x v="11"/>
    <x v="1"/>
    <x v="10"/>
    <s v="Office"/>
    <s v="Stationery"/>
    <n v="145"/>
    <n v="145"/>
    <n v="87.023999999999972"/>
  </r>
  <r>
    <s v="ORD101840"/>
    <d v="2024-07-20T00:00:00"/>
    <s v="C0101"/>
    <s v="P004"/>
    <n v="1"/>
    <n v="1702"/>
    <n v="0.03"/>
    <x v="0"/>
    <n v="2"/>
    <n v="1650.94"/>
    <x v="14"/>
    <x v="6"/>
    <x v="0"/>
    <x v="3"/>
    <s v="Electronics"/>
    <s v="Accessories"/>
    <n v="990"/>
    <n v="990"/>
    <n v="660.94"/>
  </r>
  <r>
    <s v="ORD101841"/>
    <d v="2024-10-27T00:00:00"/>
    <s v="C0226"/>
    <s v="P018"/>
    <n v="2"/>
    <n v="12800"/>
    <n v="0.03"/>
    <x v="0"/>
    <n v="5"/>
    <n v="24832"/>
    <x v="13"/>
    <x v="6"/>
    <x v="1"/>
    <x v="18"/>
    <s v="Electronics"/>
    <s v="Displays"/>
    <n v="9700"/>
    <n v="19400"/>
    <n v="5432"/>
  </r>
  <r>
    <s v="ORD101842"/>
    <d v="2024-07-21T00:00:00"/>
    <s v="C0068"/>
    <s v="P009"/>
    <n v="3"/>
    <n v="165.6"/>
    <n v="0.1"/>
    <x v="2"/>
    <n v="1"/>
    <n v="447.11999999999995"/>
    <x v="14"/>
    <x v="1"/>
    <x v="0"/>
    <x v="12"/>
    <s v="Office"/>
    <s v="Stationery"/>
    <n v="75"/>
    <n v="225"/>
    <n v="222.11999999999995"/>
  </r>
  <r>
    <s v="ORD101843"/>
    <d v="2024-06-18T00:00:00"/>
    <s v="C0352"/>
    <s v="P008"/>
    <n v="20"/>
    <n v="8464"/>
    <n v="0.05"/>
    <x v="0"/>
    <n v="5"/>
    <n v="160816"/>
    <x v="21"/>
    <x v="3"/>
    <x v="2"/>
    <x v="6"/>
    <s v="Office"/>
    <s v="Furniture"/>
    <n v="6500"/>
    <n v="130000"/>
    <n v="30816"/>
  </r>
  <r>
    <s v="ORD101844"/>
    <d v="2024-09-03T00:00:00"/>
    <s v="C0082"/>
    <s v="P001"/>
    <n v="2"/>
    <n v="30780"/>
    <n v="0"/>
    <x v="1"/>
    <n v="1"/>
    <n v="61560"/>
    <x v="27"/>
    <x v="6"/>
    <x v="0"/>
    <x v="0"/>
    <s v="Electronics"/>
    <s v="Computers"/>
    <n v="22100"/>
    <n v="44200"/>
    <n v="17360"/>
  </r>
  <r>
    <s v="ORD101845"/>
    <d v="2024-01-21T00:00:00"/>
    <s v="C0380"/>
    <s v="P004"/>
    <n v="2"/>
    <n v="1850"/>
    <n v="0"/>
    <x v="0"/>
    <n v="2"/>
    <n v="3700"/>
    <x v="18"/>
    <x v="5"/>
    <x v="1"/>
    <x v="3"/>
    <s v="Electronics"/>
    <s v="Accessories"/>
    <n v="990"/>
    <n v="1980"/>
    <n v="1720"/>
  </r>
  <r>
    <s v="ORD101846"/>
    <d v="2023-11-04T00:00:00"/>
    <s v="C0042"/>
    <s v="P003"/>
    <n v="3"/>
    <n v="436.5"/>
    <n v="0.15"/>
    <x v="0"/>
    <n v="1"/>
    <n v="1113.075"/>
    <x v="0"/>
    <x v="7"/>
    <x v="1"/>
    <x v="1"/>
    <s v="Electronics"/>
    <s v="Accessories"/>
    <n v="210"/>
    <n v="630"/>
    <n v="483.07500000000005"/>
  </r>
  <r>
    <s v="ORD101847"/>
    <d v="2025-11-25T00:00:00"/>
    <s v="C0188"/>
    <s v="P009"/>
    <n v="1"/>
    <n v="180"/>
    <n v="0.2"/>
    <x v="0"/>
    <n v="4"/>
    <n v="144"/>
    <x v="20"/>
    <x v="8"/>
    <x v="1"/>
    <x v="12"/>
    <s v="Office"/>
    <s v="Stationery"/>
    <n v="75"/>
    <n v="75"/>
    <n v="69"/>
  </r>
  <r>
    <s v="ORD101848"/>
    <d v="2024-05-07T00:00:00"/>
    <s v="C0386"/>
    <s v="P009"/>
    <n v="4"/>
    <n v="165.6"/>
    <n v="0.03"/>
    <x v="0"/>
    <n v="2"/>
    <n v="642.52799999999991"/>
    <x v="15"/>
    <x v="8"/>
    <x v="1"/>
    <x v="12"/>
    <s v="Office"/>
    <s v="Stationery"/>
    <n v="75"/>
    <n v="300"/>
    <n v="342.52799999999991"/>
  </r>
  <r>
    <s v="ORD101849"/>
    <d v="2023-04-27T00:00:00"/>
    <s v="C0263"/>
    <s v="P002"/>
    <n v="3"/>
    <n v="19500"/>
    <n v="0.03"/>
    <x v="0"/>
    <n v="3"/>
    <n v="56745"/>
    <x v="31"/>
    <x v="3"/>
    <x v="0"/>
    <x v="8"/>
    <s v="Electronics"/>
    <s v="Computers"/>
    <n v="15100"/>
    <n v="45300"/>
    <n v="11445"/>
  </r>
  <r>
    <s v="ORD101850"/>
    <d v="2025-04-07T00:00:00"/>
    <s v="C0131"/>
    <s v="P015"/>
    <n v="1"/>
    <n v="1610"/>
    <n v="0.05"/>
    <x v="0"/>
    <n v="2"/>
    <n v="1529.5"/>
    <x v="30"/>
    <x v="4"/>
    <x v="1"/>
    <x v="14"/>
    <s v="Electronics"/>
    <s v="Networking"/>
    <n v="1050"/>
    <n v="1050"/>
    <n v="479.5"/>
  </r>
  <r>
    <s v="ORD101851"/>
    <d v="2024-10-16T00:00:00"/>
    <s v="C0310"/>
    <s v="P013"/>
    <n v="3"/>
    <n v="1406.5"/>
    <n v="0.05"/>
    <x v="0"/>
    <n v="3"/>
    <n v="4008.5249999999996"/>
    <x v="13"/>
    <x v="11"/>
    <x v="0"/>
    <x v="2"/>
    <s v="Electronics"/>
    <s v="Accessories"/>
    <n v="790"/>
    <n v="2370"/>
    <n v="1638.5249999999996"/>
  </r>
  <r>
    <s v="ORD101852"/>
    <d v="2023-10-14T00:00:00"/>
    <s v="C0193"/>
    <s v="P012"/>
    <n v="1"/>
    <n v="3492"/>
    <n v="0"/>
    <x v="0"/>
    <n v="2"/>
    <n v="3492"/>
    <x v="2"/>
    <x v="6"/>
    <x v="1"/>
    <x v="9"/>
    <s v="Electronics"/>
    <s v="Storage"/>
    <n v="2450"/>
    <n v="2450"/>
    <n v="1042"/>
  </r>
  <r>
    <s v="ORD101853"/>
    <d v="2023-02-22T00:00:00"/>
    <s v="C0061"/>
    <s v="P009"/>
    <n v="1"/>
    <n v="174.6"/>
    <n v="0"/>
    <x v="0"/>
    <n v="6"/>
    <n v="174.6"/>
    <x v="17"/>
    <x v="5"/>
    <x v="0"/>
    <x v="12"/>
    <s v="Office"/>
    <s v="Stationery"/>
    <n v="75"/>
    <n v="75"/>
    <n v="99.6"/>
  </r>
  <r>
    <s v="ORD101854"/>
    <d v="2025-10-15T00:00:00"/>
    <s v="C0379"/>
    <s v="P003"/>
    <n v="1"/>
    <n v="486"/>
    <n v="0.1"/>
    <x v="0"/>
    <n v="2"/>
    <n v="437.40000000000003"/>
    <x v="19"/>
    <x v="3"/>
    <x v="0"/>
    <x v="1"/>
    <s v="Electronics"/>
    <s v="Accessories"/>
    <n v="210"/>
    <n v="210"/>
    <n v="227.40000000000003"/>
  </r>
  <r>
    <s v="ORD101855"/>
    <d v="2024-08-28T00:00:00"/>
    <s v="C0264"/>
    <s v="P002"/>
    <n v="4"/>
    <n v="17940"/>
    <n v="0.05"/>
    <x v="0"/>
    <n v="5"/>
    <n v="68172"/>
    <x v="23"/>
    <x v="3"/>
    <x v="0"/>
    <x v="8"/>
    <s v="Electronics"/>
    <s v="Computers"/>
    <n v="15100"/>
    <n v="60400"/>
    <n v="7772"/>
  </r>
  <r>
    <s v="ORD101856"/>
    <d v="2024-06-15T00:00:00"/>
    <s v="C0317"/>
    <s v="P019"/>
    <n v="1"/>
    <n v="2538"/>
    <n v="0.15"/>
    <x v="0"/>
    <n v="2"/>
    <n v="2157.2999999999997"/>
    <x v="21"/>
    <x v="4"/>
    <x v="1"/>
    <x v="19"/>
    <s v="Electronics"/>
    <s v="POS Equipment"/>
    <n v="1420"/>
    <n v="1420"/>
    <n v="737.29999999999973"/>
  </r>
  <r>
    <s v="ORD101857"/>
    <d v="2025-05-07T00:00:00"/>
    <s v="C0365"/>
    <s v="P013"/>
    <n v="1"/>
    <n v="1566"/>
    <n v="0.05"/>
    <x v="0"/>
    <n v="2"/>
    <n v="1487.6999999999998"/>
    <x v="34"/>
    <x v="0"/>
    <x v="1"/>
    <x v="2"/>
    <s v="Electronics"/>
    <s v="Accessories"/>
    <n v="790"/>
    <n v="790"/>
    <n v="697.69999999999982"/>
  </r>
  <r>
    <s v="ORD101858"/>
    <d v="2025-04-08T00:00:00"/>
    <s v="C0174"/>
    <s v="P003"/>
    <n v="3"/>
    <n v="436.5"/>
    <n v="0.1"/>
    <x v="2"/>
    <n v="3"/>
    <n v="1178.55"/>
    <x v="30"/>
    <x v="9"/>
    <x v="0"/>
    <x v="1"/>
    <s v="Electronics"/>
    <s v="Accessories"/>
    <n v="210"/>
    <n v="630"/>
    <n v="548.54999999999995"/>
  </r>
  <r>
    <s v="ORD101859"/>
    <d v="2025-03-06T00:00:00"/>
    <s v="C0096"/>
    <s v="P019"/>
    <n v="4"/>
    <n v="2162"/>
    <n v="0.03"/>
    <x v="0"/>
    <n v="2"/>
    <n v="8388.56"/>
    <x v="12"/>
    <x v="1"/>
    <x v="0"/>
    <x v="19"/>
    <s v="Electronics"/>
    <s v="POS Equipment"/>
    <n v="1420"/>
    <n v="5680"/>
    <n v="2708.5599999999995"/>
  </r>
  <r>
    <s v="ORD101860"/>
    <d v="2023-03-14T00:00:00"/>
    <s v="C0104"/>
    <s v="P004"/>
    <n v="10"/>
    <n v="1702"/>
    <n v="0.1"/>
    <x v="0"/>
    <n v="1"/>
    <n v="15318"/>
    <x v="1"/>
    <x v="10"/>
    <x v="0"/>
    <x v="3"/>
    <s v="Electronics"/>
    <s v="Accessories"/>
    <n v="990"/>
    <n v="9900"/>
    <n v="5418"/>
  </r>
  <r>
    <s v="ORD101861"/>
    <d v="2024-01-24T00:00:00"/>
    <s v="C0188"/>
    <s v="P013"/>
    <n v="4"/>
    <n v="1566"/>
    <n v="0.05"/>
    <x v="0"/>
    <n v="6"/>
    <n v="5950.7999999999993"/>
    <x v="18"/>
    <x v="8"/>
    <x v="1"/>
    <x v="2"/>
    <s v="Electronics"/>
    <s v="Accessories"/>
    <n v="790"/>
    <n v="3160"/>
    <n v="2790.7999999999993"/>
  </r>
  <r>
    <s v="ORD101862"/>
    <d v="2024-12-03T00:00:00"/>
    <s v="C0240"/>
    <s v="P005"/>
    <n v="3"/>
    <n v="6386"/>
    <n v="0.15"/>
    <x v="0"/>
    <n v="3"/>
    <n v="16284.3"/>
    <x v="26"/>
    <x v="2"/>
    <x v="0"/>
    <x v="15"/>
    <s v="Electronics"/>
    <s v="Displays"/>
    <n v="4300"/>
    <n v="12900"/>
    <n v="3384.2999999999993"/>
  </r>
  <r>
    <s v="ORD101863"/>
    <d v="2024-03-31T00:00:00"/>
    <s v="C0233"/>
    <s v="P009"/>
    <n v="1"/>
    <n v="180"/>
    <n v="0.1"/>
    <x v="1"/>
    <n v="6"/>
    <n v="162"/>
    <x v="22"/>
    <x v="0"/>
    <x v="0"/>
    <x v="12"/>
    <s v="Office"/>
    <s v="Stationery"/>
    <n v="75"/>
    <n v="75"/>
    <n v="87"/>
  </r>
  <r>
    <s v="ORD101864"/>
    <d v="2025-12-30T00:00:00"/>
    <s v="C0103"/>
    <s v="P006"/>
    <n v="1"/>
    <n v="1212.5"/>
    <n v="0.05"/>
    <x v="0"/>
    <n v="7"/>
    <n v="1151.875"/>
    <x v="11"/>
    <x v="7"/>
    <x v="0"/>
    <x v="4"/>
    <s v="Electronics"/>
    <s v="Accessories"/>
    <n v="620"/>
    <n v="620"/>
    <n v="531.875"/>
  </r>
  <r>
    <s v="ORD101865"/>
    <d v="2025-09-01T00:00:00"/>
    <s v="C0198"/>
    <s v="P005"/>
    <n v="5"/>
    <n v="6696"/>
    <n v="0.1"/>
    <x v="0"/>
    <n v="7"/>
    <n v="30132"/>
    <x v="29"/>
    <x v="8"/>
    <x v="0"/>
    <x v="15"/>
    <s v="Electronics"/>
    <s v="Displays"/>
    <n v="4300"/>
    <n v="21500"/>
    <n v="8632"/>
  </r>
  <r>
    <s v="ORD101866"/>
    <d v="2025-01-04T00:00:00"/>
    <s v="C0107"/>
    <s v="P001"/>
    <n v="5"/>
    <n v="27645"/>
    <n v="0"/>
    <x v="0"/>
    <n v="3"/>
    <n v="138225"/>
    <x v="7"/>
    <x v="5"/>
    <x v="1"/>
    <x v="0"/>
    <s v="Electronics"/>
    <s v="Computers"/>
    <n v="22100"/>
    <n v="110500"/>
    <n v="27725"/>
  </r>
  <r>
    <s v="ORD101867"/>
    <d v="2025-11-04T00:00:00"/>
    <s v="C0358"/>
    <s v="P001"/>
    <n v="5"/>
    <n v="30780"/>
    <n v="0.03"/>
    <x v="0"/>
    <n v="5"/>
    <n v="149283"/>
    <x v="20"/>
    <x v="6"/>
    <x v="2"/>
    <x v="0"/>
    <s v="Electronics"/>
    <s v="Computers"/>
    <n v="22100"/>
    <n v="110500"/>
    <n v="38783"/>
  </r>
  <r>
    <s v="ORD101868"/>
    <d v="2024-09-06T00:00:00"/>
    <s v="C0157"/>
    <s v="P017"/>
    <n v="2"/>
    <n v="3900"/>
    <n v="0"/>
    <x v="0"/>
    <n v="2"/>
    <n v="7800"/>
    <x v="27"/>
    <x v="7"/>
    <x v="1"/>
    <x v="7"/>
    <s v="Office"/>
    <s v="Furniture"/>
    <n v="2650"/>
    <n v="5300"/>
    <n v="2500"/>
  </r>
  <r>
    <s v="ORD101869"/>
    <d v="2023-12-15T00:00:00"/>
    <s v="C0191"/>
    <s v="P006"/>
    <n v="2"/>
    <n v="1287.5"/>
    <n v="0.03"/>
    <x v="0"/>
    <n v="1"/>
    <n v="2497.75"/>
    <x v="25"/>
    <x v="9"/>
    <x v="0"/>
    <x v="4"/>
    <s v="Electronics"/>
    <s v="Accessories"/>
    <n v="620"/>
    <n v="1240"/>
    <n v="1257.75"/>
  </r>
  <r>
    <s v="ORD101870"/>
    <d v="2024-01-06T00:00:00"/>
    <s v="C0123"/>
    <s v="P016"/>
    <n v="1"/>
    <n v="260"/>
    <n v="0"/>
    <x v="0"/>
    <n v="6"/>
    <n v="260"/>
    <x v="18"/>
    <x v="4"/>
    <x v="0"/>
    <x v="10"/>
    <s v="Office"/>
    <s v="Stationery"/>
    <n v="145"/>
    <n v="145"/>
    <n v="115"/>
  </r>
  <r>
    <s v="ORD101871"/>
    <d v="2024-08-24T00:00:00"/>
    <s v="C0061"/>
    <s v="P011"/>
    <n v="1"/>
    <n v="1009.4"/>
    <n v="0"/>
    <x v="0"/>
    <n v="1"/>
    <n v="1009.4"/>
    <x v="23"/>
    <x v="5"/>
    <x v="0"/>
    <x v="5"/>
    <s v="Office"/>
    <s v="Supplies"/>
    <n v="510"/>
    <n v="510"/>
    <n v="499.4"/>
  </r>
  <r>
    <s v="ORD101872"/>
    <d v="2023-07-19T00:00:00"/>
    <s v="C0136"/>
    <s v="P020"/>
    <n v="2"/>
    <n v="4428"/>
    <n v="0"/>
    <x v="0"/>
    <n v="2"/>
    <n v="8856"/>
    <x v="32"/>
    <x v="2"/>
    <x v="0"/>
    <x v="11"/>
    <s v="Electronics"/>
    <s v="Power"/>
    <n v="2950"/>
    <n v="5900"/>
    <n v="2956"/>
  </r>
  <r>
    <s v="ORD101873"/>
    <d v="2025-08-22T00:00:00"/>
    <s v="C0060"/>
    <s v="P018"/>
    <n v="1"/>
    <n v="12800"/>
    <n v="0.15"/>
    <x v="0"/>
    <n v="7"/>
    <n v="10880"/>
    <x v="28"/>
    <x v="7"/>
    <x v="0"/>
    <x v="18"/>
    <s v="Electronics"/>
    <s v="Displays"/>
    <n v="9700"/>
    <n v="9700"/>
    <n v="1180"/>
  </r>
  <r>
    <s v="ORD101874"/>
    <d v="2023-09-20T00:00:00"/>
    <s v="C0291"/>
    <s v="P001"/>
    <n v="1"/>
    <n v="29355"/>
    <n v="0"/>
    <x v="2"/>
    <n v="6"/>
    <n v="29355"/>
    <x v="4"/>
    <x v="11"/>
    <x v="1"/>
    <x v="0"/>
    <s v="Electronics"/>
    <s v="Computers"/>
    <n v="22100"/>
    <n v="22100"/>
    <n v="7255"/>
  </r>
  <r>
    <s v="ORD101875"/>
    <d v="2024-06-13T00:00:00"/>
    <s v="C0016"/>
    <s v="P016"/>
    <n v="2"/>
    <n v="239.2"/>
    <n v="0.05"/>
    <x v="0"/>
    <n v="3"/>
    <n v="454.47999999999996"/>
    <x v="21"/>
    <x v="6"/>
    <x v="0"/>
    <x v="10"/>
    <s v="Office"/>
    <s v="Stationery"/>
    <n v="145"/>
    <n v="290"/>
    <n v="164.47999999999996"/>
  </r>
  <r>
    <s v="ORD101876"/>
    <d v="2024-01-10T00:00:00"/>
    <s v="C0073"/>
    <s v="P017"/>
    <n v="5"/>
    <n v="3588"/>
    <n v="0.03"/>
    <x v="0"/>
    <n v="1"/>
    <n v="17401.8"/>
    <x v="18"/>
    <x v="1"/>
    <x v="1"/>
    <x v="7"/>
    <s v="Office"/>
    <s v="Furniture"/>
    <n v="2650"/>
    <n v="13250"/>
    <n v="4151.7999999999993"/>
  </r>
  <r>
    <s v="ORD101877"/>
    <d v="2024-11-18T00:00:00"/>
    <s v="C0286"/>
    <s v="P017"/>
    <n v="1"/>
    <n v="3783"/>
    <n v="0"/>
    <x v="0"/>
    <n v="6"/>
    <n v="3783"/>
    <x v="33"/>
    <x v="0"/>
    <x v="0"/>
    <x v="7"/>
    <s v="Office"/>
    <s v="Furniture"/>
    <n v="2650"/>
    <n v="2650"/>
    <n v="1133"/>
  </r>
  <r>
    <s v="ORD101878"/>
    <d v="2023-07-02T00:00:00"/>
    <s v="C0091"/>
    <s v="P005"/>
    <n v="2"/>
    <n v="6696"/>
    <n v="0.1"/>
    <x v="0"/>
    <n v="7"/>
    <n v="12052.800000000001"/>
    <x v="32"/>
    <x v="1"/>
    <x v="2"/>
    <x v="15"/>
    <s v="Electronics"/>
    <s v="Displays"/>
    <n v="4300"/>
    <n v="8600"/>
    <n v="3452.8000000000011"/>
  </r>
  <r>
    <s v="ORD101879"/>
    <d v="2024-03-31T00:00:00"/>
    <s v="C0348"/>
    <s v="P013"/>
    <n v="2"/>
    <n v="1334"/>
    <n v="0.05"/>
    <x v="0"/>
    <n v="2"/>
    <n v="2534.6"/>
    <x v="22"/>
    <x v="3"/>
    <x v="0"/>
    <x v="2"/>
    <s v="Electronics"/>
    <s v="Accessories"/>
    <n v="790"/>
    <n v="1580"/>
    <n v="954.59999999999991"/>
  </r>
  <r>
    <s v="ORD101880"/>
    <d v="2024-12-28T00:00:00"/>
    <s v="C0347"/>
    <s v="P016"/>
    <n v="1"/>
    <n v="280.8"/>
    <n v="0.03"/>
    <x v="0"/>
    <n v="6"/>
    <n v="272.37599999999998"/>
    <x v="26"/>
    <x v="6"/>
    <x v="1"/>
    <x v="10"/>
    <s v="Office"/>
    <s v="Stationery"/>
    <n v="145"/>
    <n v="145"/>
    <n v="127.37599999999998"/>
  </r>
  <r>
    <s v="ORD101881"/>
    <d v="2024-04-02T00:00:00"/>
    <s v="C0114"/>
    <s v="P016"/>
    <n v="5"/>
    <n v="267.8"/>
    <n v="0.05"/>
    <x v="0"/>
    <n v="4"/>
    <n v="1272.05"/>
    <x v="6"/>
    <x v="5"/>
    <x v="0"/>
    <x v="10"/>
    <s v="Office"/>
    <s v="Stationery"/>
    <n v="145"/>
    <n v="725"/>
    <n v="547.04999999999995"/>
  </r>
  <r>
    <s v="ORD101882"/>
    <d v="2024-09-20T00:00:00"/>
    <s v="C0209"/>
    <s v="P013"/>
    <n v="1"/>
    <n v="1493.5"/>
    <n v="0"/>
    <x v="0"/>
    <n v="1"/>
    <n v="1493.5"/>
    <x v="27"/>
    <x v="2"/>
    <x v="0"/>
    <x v="2"/>
    <s v="Electronics"/>
    <s v="Accessories"/>
    <n v="790"/>
    <n v="790"/>
    <n v="703.5"/>
  </r>
  <r>
    <s v="ORD101883"/>
    <d v="2025-05-11T00:00:00"/>
    <s v="C0024"/>
    <s v="P012"/>
    <n v="5"/>
    <n v="3600"/>
    <n v="0.1"/>
    <x v="0"/>
    <n v="5"/>
    <n v="16200"/>
    <x v="34"/>
    <x v="0"/>
    <x v="2"/>
    <x v="9"/>
    <s v="Electronics"/>
    <s v="Storage"/>
    <n v="2450"/>
    <n v="12250"/>
    <n v="3950"/>
  </r>
  <r>
    <s v="ORD101884"/>
    <d v="2024-11-09T00:00:00"/>
    <s v="C0189"/>
    <s v="P001"/>
    <n v="1"/>
    <n v="30780"/>
    <n v="0.1"/>
    <x v="0"/>
    <n v="1"/>
    <n v="27702"/>
    <x v="33"/>
    <x v="10"/>
    <x v="0"/>
    <x v="0"/>
    <s v="Electronics"/>
    <s v="Computers"/>
    <n v="22100"/>
    <n v="22100"/>
    <n v="5602"/>
  </r>
  <r>
    <s v="ORD101885"/>
    <d v="2025-01-31T00:00:00"/>
    <s v="C0248"/>
    <s v="P017"/>
    <n v="4"/>
    <n v="3783"/>
    <n v="0.1"/>
    <x v="0"/>
    <n v="2"/>
    <n v="13618.800000000001"/>
    <x v="7"/>
    <x v="8"/>
    <x v="1"/>
    <x v="7"/>
    <s v="Office"/>
    <s v="Furniture"/>
    <n v="2650"/>
    <n v="10600"/>
    <n v="3018.8000000000011"/>
  </r>
  <r>
    <s v="ORD101886"/>
    <d v="2024-06-17T00:00:00"/>
    <s v="C0340"/>
    <s v="P005"/>
    <n v="4"/>
    <n v="6014"/>
    <n v="0"/>
    <x v="0"/>
    <n v="3"/>
    <n v="24056"/>
    <x v="21"/>
    <x v="6"/>
    <x v="1"/>
    <x v="15"/>
    <s v="Electronics"/>
    <s v="Displays"/>
    <n v="4300"/>
    <n v="17200"/>
    <n v="6856"/>
  </r>
  <r>
    <s v="ORD101887"/>
    <d v="2024-08-25T00:00:00"/>
    <s v="C0294"/>
    <s v="P004"/>
    <n v="3"/>
    <n v="1702"/>
    <n v="0.1"/>
    <x v="0"/>
    <n v="4"/>
    <n v="4595.4000000000005"/>
    <x v="23"/>
    <x v="3"/>
    <x v="0"/>
    <x v="3"/>
    <s v="Electronics"/>
    <s v="Accessories"/>
    <n v="990"/>
    <n v="2970"/>
    <n v="1625.4000000000005"/>
  </r>
  <r>
    <s v="ORD101888"/>
    <d v="2025-08-07T00:00:00"/>
    <s v="C0322"/>
    <s v="P009"/>
    <n v="3"/>
    <n v="185.4"/>
    <n v="0.2"/>
    <x v="1"/>
    <n v="2"/>
    <n v="444.96000000000004"/>
    <x v="28"/>
    <x v="3"/>
    <x v="1"/>
    <x v="12"/>
    <s v="Office"/>
    <s v="Stationery"/>
    <n v="75"/>
    <n v="225"/>
    <n v="219.96000000000004"/>
  </r>
  <r>
    <s v="ORD101889"/>
    <d v="2023-08-30T00:00:00"/>
    <s v="C0194"/>
    <s v="P003"/>
    <n v="2"/>
    <n v="450"/>
    <n v="0.1"/>
    <x v="0"/>
    <n v="4"/>
    <n v="810"/>
    <x v="16"/>
    <x v="6"/>
    <x v="1"/>
    <x v="1"/>
    <s v="Electronics"/>
    <s v="Accessories"/>
    <n v="210"/>
    <n v="420"/>
    <n v="390"/>
  </r>
  <r>
    <s v="ORD101890"/>
    <d v="2025-08-21T00:00:00"/>
    <s v="C0370"/>
    <s v="P003"/>
    <n v="1"/>
    <n v="436.5"/>
    <n v="0.05"/>
    <x v="0"/>
    <n v="4"/>
    <n v="414.67499999999995"/>
    <x v="28"/>
    <x v="2"/>
    <x v="0"/>
    <x v="1"/>
    <s v="Electronics"/>
    <s v="Accessories"/>
    <n v="210"/>
    <n v="210"/>
    <n v="204.67499999999995"/>
  </r>
  <r>
    <s v="ORD101891"/>
    <d v="2023-04-20T00:00:00"/>
    <s v="C0177"/>
    <s v="P015"/>
    <n v="1"/>
    <n v="1750"/>
    <n v="0.2"/>
    <x v="0"/>
    <n v="7"/>
    <n v="1400"/>
    <x v="31"/>
    <x v="5"/>
    <x v="1"/>
    <x v="14"/>
    <s v="Electronics"/>
    <s v="Networking"/>
    <n v="1050"/>
    <n v="1050"/>
    <n v="350"/>
  </r>
  <r>
    <s v="ORD101892"/>
    <d v="2023-05-26T00:00:00"/>
    <s v="C0110"/>
    <s v="P012"/>
    <n v="5"/>
    <n v="3492"/>
    <n v="0"/>
    <x v="0"/>
    <n v="7"/>
    <n v="17460"/>
    <x v="5"/>
    <x v="1"/>
    <x v="0"/>
    <x v="9"/>
    <s v="Electronics"/>
    <s v="Storage"/>
    <n v="2450"/>
    <n v="12250"/>
    <n v="5210"/>
  </r>
  <r>
    <s v="ORD101893"/>
    <d v="2025-08-25T00:00:00"/>
    <s v="C0117"/>
    <s v="P016"/>
    <n v="3"/>
    <n v="252.2"/>
    <n v="0.15"/>
    <x v="0"/>
    <n v="2"/>
    <n v="643.1099999999999"/>
    <x v="28"/>
    <x v="5"/>
    <x v="0"/>
    <x v="10"/>
    <s v="Office"/>
    <s v="Stationery"/>
    <n v="145"/>
    <n v="435"/>
    <n v="208.1099999999999"/>
  </r>
  <r>
    <s v="ORD101894"/>
    <d v="2024-02-03T00:00:00"/>
    <s v="C0187"/>
    <s v="P001"/>
    <n v="4"/>
    <n v="27645"/>
    <n v="0.1"/>
    <x v="0"/>
    <n v="2"/>
    <n v="99522"/>
    <x v="24"/>
    <x v="8"/>
    <x v="2"/>
    <x v="0"/>
    <s v="Electronics"/>
    <s v="Computers"/>
    <n v="22100"/>
    <n v="88400"/>
    <n v="11122"/>
  </r>
  <r>
    <s v="ORD101895"/>
    <d v="2025-10-21T00:00:00"/>
    <s v="C0045"/>
    <s v="P008"/>
    <n v="2"/>
    <n v="8464"/>
    <n v="0.05"/>
    <x v="0"/>
    <n v="1"/>
    <n v="16081.599999999999"/>
    <x v="19"/>
    <x v="10"/>
    <x v="1"/>
    <x v="6"/>
    <s v="Office"/>
    <s v="Furniture"/>
    <n v="6500"/>
    <n v="13000"/>
    <n v="3081.5999999999985"/>
  </r>
  <r>
    <s v="ORD101896"/>
    <d v="2023-09-03T00:00:00"/>
    <s v="C0236"/>
    <s v="P010"/>
    <n v="1"/>
    <n v="7178"/>
    <n v="0.03"/>
    <x v="0"/>
    <n v="1"/>
    <n v="6962.66"/>
    <x v="4"/>
    <x v="5"/>
    <x v="0"/>
    <x v="13"/>
    <s v="Electronics"/>
    <s v="Printers"/>
    <n v="5600"/>
    <n v="5600"/>
    <n v="1362.6599999999999"/>
  </r>
  <r>
    <s v="ORD101897"/>
    <d v="2025-02-20T00:00:00"/>
    <s v="C0082"/>
    <s v="P015"/>
    <n v="4"/>
    <n v="1697.5"/>
    <n v="0.03"/>
    <x v="0"/>
    <n v="4"/>
    <n v="6586.3"/>
    <x v="8"/>
    <x v="6"/>
    <x v="0"/>
    <x v="14"/>
    <s v="Electronics"/>
    <s v="Networking"/>
    <n v="1050"/>
    <n v="4200"/>
    <n v="2386.3000000000002"/>
  </r>
  <r>
    <s v="ORD101898"/>
    <d v="2025-12-21T00:00:00"/>
    <s v="C0203"/>
    <s v="P003"/>
    <n v="1"/>
    <n v="486"/>
    <n v="0"/>
    <x v="2"/>
    <n v="6"/>
    <n v="486"/>
    <x v="11"/>
    <x v="9"/>
    <x v="1"/>
    <x v="1"/>
    <s v="Electronics"/>
    <s v="Accessories"/>
    <n v="210"/>
    <n v="210"/>
    <n v="276"/>
  </r>
  <r>
    <s v="ORD101899"/>
    <d v="2024-09-03T00:00:00"/>
    <s v="C0094"/>
    <s v="P010"/>
    <n v="3"/>
    <n v="7622"/>
    <n v="0.1"/>
    <x v="0"/>
    <n v="4"/>
    <n v="20579.400000000001"/>
    <x v="27"/>
    <x v="10"/>
    <x v="0"/>
    <x v="13"/>
    <s v="Electronics"/>
    <s v="Printers"/>
    <n v="5600"/>
    <n v="16800"/>
    <n v="3779.4000000000015"/>
  </r>
  <r>
    <s v="ORD101900"/>
    <d v="2025-04-26T00:00:00"/>
    <s v="C0391"/>
    <s v="P017"/>
    <n v="1"/>
    <n v="3900"/>
    <n v="0.1"/>
    <x v="0"/>
    <n v="3"/>
    <n v="3510"/>
    <x v="30"/>
    <x v="3"/>
    <x v="0"/>
    <x v="7"/>
    <s v="Office"/>
    <s v="Furniture"/>
    <n v="2650"/>
    <n v="2650"/>
    <n v="860"/>
  </r>
  <r>
    <s v="ORD101901"/>
    <d v="2023-04-21T00:00:00"/>
    <s v="C0135"/>
    <s v="P009"/>
    <n v="1"/>
    <n v="174.6"/>
    <n v="0.2"/>
    <x v="2"/>
    <n v="6"/>
    <n v="139.68"/>
    <x v="31"/>
    <x v="4"/>
    <x v="0"/>
    <x v="12"/>
    <s v="Office"/>
    <s v="Stationery"/>
    <n v="75"/>
    <n v="75"/>
    <n v="64.680000000000007"/>
  </r>
  <r>
    <s v="ORD101902"/>
    <d v="2023-11-05T00:00:00"/>
    <s v="C0073"/>
    <s v="P020"/>
    <n v="10"/>
    <n v="4428"/>
    <n v="0"/>
    <x v="0"/>
    <n v="5"/>
    <n v="44280"/>
    <x v="0"/>
    <x v="1"/>
    <x v="1"/>
    <x v="11"/>
    <s v="Electronics"/>
    <s v="Power"/>
    <n v="2950"/>
    <n v="29500"/>
    <n v="14780"/>
  </r>
  <r>
    <s v="ORD101903"/>
    <d v="2023-10-09T00:00:00"/>
    <s v="C0079"/>
    <s v="P005"/>
    <n v="1"/>
    <n v="6696"/>
    <n v="0"/>
    <x v="0"/>
    <n v="6"/>
    <n v="6696"/>
    <x v="2"/>
    <x v="1"/>
    <x v="0"/>
    <x v="15"/>
    <s v="Electronics"/>
    <s v="Displays"/>
    <n v="4300"/>
    <n v="4300"/>
    <n v="2396"/>
  </r>
  <r>
    <s v="ORD101904"/>
    <d v="2024-02-15T00:00:00"/>
    <s v="C0095"/>
    <s v="P011"/>
    <n v="1"/>
    <n v="980"/>
    <n v="0.03"/>
    <x v="0"/>
    <n v="7"/>
    <n v="950.6"/>
    <x v="24"/>
    <x v="2"/>
    <x v="1"/>
    <x v="5"/>
    <s v="Office"/>
    <s v="Supplies"/>
    <n v="510"/>
    <n v="510"/>
    <n v="440.6"/>
  </r>
  <r>
    <s v="ORD101905"/>
    <d v="2024-12-02T00:00:00"/>
    <s v="C0173"/>
    <s v="P016"/>
    <n v="1"/>
    <n v="239.2"/>
    <n v="0.15"/>
    <x v="0"/>
    <n v="6"/>
    <n v="203.32"/>
    <x v="26"/>
    <x v="3"/>
    <x v="0"/>
    <x v="10"/>
    <s v="Office"/>
    <s v="Stationery"/>
    <n v="145"/>
    <n v="145"/>
    <n v="58.319999999999993"/>
  </r>
  <r>
    <s v="ORD101906"/>
    <d v="2025-04-18T00:00:00"/>
    <s v="C0246"/>
    <s v="P015"/>
    <n v="4"/>
    <n v="1697.5"/>
    <n v="0"/>
    <x v="0"/>
    <n v="5"/>
    <n v="6790"/>
    <x v="30"/>
    <x v="7"/>
    <x v="0"/>
    <x v="14"/>
    <s v="Electronics"/>
    <s v="Networking"/>
    <n v="1050"/>
    <n v="4200"/>
    <n v="2590"/>
  </r>
  <r>
    <s v="ORD101907"/>
    <d v="2025-07-26T00:00:00"/>
    <s v="C0204"/>
    <s v="P001"/>
    <n v="3"/>
    <n v="29355"/>
    <n v="0"/>
    <x v="0"/>
    <n v="1"/>
    <n v="88065"/>
    <x v="9"/>
    <x v="5"/>
    <x v="0"/>
    <x v="0"/>
    <s v="Electronics"/>
    <s v="Computers"/>
    <n v="22100"/>
    <n v="66300"/>
    <n v="21765"/>
  </r>
  <r>
    <s v="ORD101908"/>
    <d v="2023-10-21T00:00:00"/>
    <s v="C0162"/>
    <s v="P009"/>
    <n v="1"/>
    <n v="194.4"/>
    <n v="0.2"/>
    <x v="0"/>
    <n v="6"/>
    <n v="155.52000000000001"/>
    <x v="2"/>
    <x v="7"/>
    <x v="0"/>
    <x v="12"/>
    <s v="Office"/>
    <s v="Stationery"/>
    <n v="75"/>
    <n v="75"/>
    <n v="80.52000000000001"/>
  </r>
  <r>
    <s v="ORD101909"/>
    <d v="2024-10-09T00:00:00"/>
    <s v="C0077"/>
    <s v="P010"/>
    <n v="1"/>
    <n v="6808"/>
    <n v="0"/>
    <x v="0"/>
    <n v="4"/>
    <n v="6808"/>
    <x v="13"/>
    <x v="11"/>
    <x v="0"/>
    <x v="13"/>
    <s v="Electronics"/>
    <s v="Printers"/>
    <n v="5600"/>
    <n v="5600"/>
    <n v="1208"/>
  </r>
  <r>
    <s v="ORD101910"/>
    <d v="2024-01-05T00:00:00"/>
    <s v="C0261"/>
    <s v="P012"/>
    <n v="3"/>
    <n v="3708"/>
    <n v="0"/>
    <x v="0"/>
    <n v="4"/>
    <n v="11124"/>
    <x v="18"/>
    <x v="2"/>
    <x v="1"/>
    <x v="9"/>
    <s v="Electronics"/>
    <s v="Storage"/>
    <n v="2450"/>
    <n v="7350"/>
    <n v="3774"/>
  </r>
  <r>
    <s v="ORD101911"/>
    <d v="2023-06-15T00:00:00"/>
    <s v="C0198"/>
    <s v="P012"/>
    <n v="1"/>
    <n v="3600"/>
    <n v="0.1"/>
    <x v="0"/>
    <n v="3"/>
    <n v="3240"/>
    <x v="10"/>
    <x v="8"/>
    <x v="0"/>
    <x v="9"/>
    <s v="Electronics"/>
    <s v="Storage"/>
    <n v="2450"/>
    <n v="2450"/>
    <n v="790"/>
  </r>
  <r>
    <s v="ORD101912"/>
    <d v="2025-09-25T00:00:00"/>
    <s v="C0038"/>
    <s v="P004"/>
    <n v="3"/>
    <n v="1702"/>
    <n v="0.03"/>
    <x v="0"/>
    <n v="6"/>
    <n v="4952.82"/>
    <x v="29"/>
    <x v="10"/>
    <x v="0"/>
    <x v="3"/>
    <s v="Electronics"/>
    <s v="Accessories"/>
    <n v="990"/>
    <n v="2970"/>
    <n v="1982.8199999999997"/>
  </r>
  <r>
    <s v="ORD101913"/>
    <d v="2024-11-12T00:00:00"/>
    <s v="C0040"/>
    <s v="P005"/>
    <n v="2"/>
    <n v="6200"/>
    <n v="0.03"/>
    <x v="0"/>
    <n v="5"/>
    <n v="12028"/>
    <x v="33"/>
    <x v="6"/>
    <x v="1"/>
    <x v="15"/>
    <s v="Electronics"/>
    <s v="Displays"/>
    <n v="4300"/>
    <n v="8600"/>
    <n v="3428"/>
  </r>
  <r>
    <s v="ORD101914"/>
    <d v="2023-12-29T00:00:00"/>
    <s v="C0047"/>
    <s v="P018"/>
    <n v="2"/>
    <n v="13184"/>
    <n v="0.05"/>
    <x v="0"/>
    <n v="3"/>
    <n v="25049.599999999999"/>
    <x v="25"/>
    <x v="0"/>
    <x v="1"/>
    <x v="18"/>
    <s v="Electronics"/>
    <s v="Displays"/>
    <n v="9700"/>
    <n v="19400"/>
    <n v="5649.5999999999985"/>
  </r>
  <r>
    <s v="ORD101915"/>
    <d v="2024-10-03T00:00:00"/>
    <s v="C0255"/>
    <s v="P009"/>
    <n v="1"/>
    <n v="174.6"/>
    <n v="0"/>
    <x v="0"/>
    <n v="7"/>
    <n v="174.6"/>
    <x v="13"/>
    <x v="0"/>
    <x v="0"/>
    <x v="12"/>
    <s v="Office"/>
    <s v="Stationery"/>
    <n v="75"/>
    <n v="75"/>
    <n v="99.6"/>
  </r>
  <r>
    <s v="ORD101916"/>
    <d v="2023-04-29T00:00:00"/>
    <s v="C0130"/>
    <s v="P003"/>
    <n v="1"/>
    <n v="436.5"/>
    <n v="0.1"/>
    <x v="0"/>
    <n v="7"/>
    <n v="392.85"/>
    <x v="31"/>
    <x v="9"/>
    <x v="2"/>
    <x v="1"/>
    <s v="Electronics"/>
    <s v="Accessories"/>
    <n v="210"/>
    <n v="210"/>
    <n v="182.85000000000002"/>
  </r>
  <r>
    <s v="ORD101917"/>
    <d v="2023-01-10T00:00:00"/>
    <s v="C0050"/>
    <s v="P012"/>
    <n v="1"/>
    <n v="3312"/>
    <n v="0"/>
    <x v="0"/>
    <n v="2"/>
    <n v="3312"/>
    <x v="35"/>
    <x v="4"/>
    <x v="1"/>
    <x v="9"/>
    <s v="Electronics"/>
    <s v="Storage"/>
    <n v="2450"/>
    <n v="2450"/>
    <n v="862"/>
  </r>
  <r>
    <s v="ORD101918"/>
    <d v="2025-07-14T00:00:00"/>
    <s v="C0385"/>
    <s v="P010"/>
    <n v="3"/>
    <n v="7992"/>
    <n v="0.03"/>
    <x v="0"/>
    <n v="6"/>
    <n v="23256.720000000001"/>
    <x v="9"/>
    <x v="6"/>
    <x v="0"/>
    <x v="13"/>
    <s v="Electronics"/>
    <s v="Printers"/>
    <n v="5600"/>
    <n v="16800"/>
    <n v="6456.7200000000012"/>
  </r>
  <r>
    <s v="ORD101919"/>
    <d v="2024-07-14T00:00:00"/>
    <s v="C0019"/>
    <s v="P009"/>
    <n v="2"/>
    <n v="194.4"/>
    <n v="0.05"/>
    <x v="0"/>
    <n v="4"/>
    <n v="369.36"/>
    <x v="14"/>
    <x v="11"/>
    <x v="1"/>
    <x v="12"/>
    <s v="Office"/>
    <s v="Stationery"/>
    <n v="75"/>
    <n v="150"/>
    <n v="219.36"/>
  </r>
  <r>
    <s v="ORD101920"/>
    <d v="2024-03-04T00:00:00"/>
    <s v="C0248"/>
    <s v="P009"/>
    <n v="1"/>
    <n v="194.4"/>
    <n v="0.2"/>
    <x v="0"/>
    <n v="4"/>
    <n v="155.52000000000001"/>
    <x v="22"/>
    <x v="8"/>
    <x v="1"/>
    <x v="12"/>
    <s v="Office"/>
    <s v="Stationery"/>
    <n v="75"/>
    <n v="75"/>
    <n v="80.52000000000001"/>
  </r>
  <r>
    <s v="ORD101921"/>
    <d v="2023-12-12T00:00:00"/>
    <s v="C0346"/>
    <s v="P012"/>
    <n v="3"/>
    <n v="3708"/>
    <n v="0.2"/>
    <x v="0"/>
    <n v="5"/>
    <n v="8899.2000000000007"/>
    <x v="25"/>
    <x v="6"/>
    <x v="1"/>
    <x v="9"/>
    <s v="Electronics"/>
    <s v="Storage"/>
    <n v="2450"/>
    <n v="7350"/>
    <n v="1549.2000000000007"/>
  </r>
  <r>
    <s v="ORD101922"/>
    <d v="2023-11-21T00:00:00"/>
    <s v="C0244"/>
    <s v="P009"/>
    <n v="2"/>
    <n v="185.4"/>
    <n v="0.03"/>
    <x v="0"/>
    <n v="2"/>
    <n v="359.67599999999999"/>
    <x v="0"/>
    <x v="6"/>
    <x v="1"/>
    <x v="12"/>
    <s v="Office"/>
    <s v="Stationery"/>
    <n v="75"/>
    <n v="150"/>
    <n v="209.67599999999999"/>
  </r>
  <r>
    <s v="ORD101923"/>
    <d v="2025-09-29T00:00:00"/>
    <s v="C0351"/>
    <s v="P018"/>
    <n v="2"/>
    <n v="12800"/>
    <n v="0"/>
    <x v="0"/>
    <n v="6"/>
    <n v="25600"/>
    <x v="29"/>
    <x v="5"/>
    <x v="1"/>
    <x v="18"/>
    <s v="Electronics"/>
    <s v="Displays"/>
    <n v="9700"/>
    <n v="19400"/>
    <n v="6200"/>
  </r>
  <r>
    <s v="ORD101924"/>
    <d v="2023-06-30T00:00:00"/>
    <s v="C0169"/>
    <s v="P015"/>
    <n v="1"/>
    <n v="1610"/>
    <n v="0.2"/>
    <x v="0"/>
    <n v="7"/>
    <n v="1288"/>
    <x v="10"/>
    <x v="3"/>
    <x v="0"/>
    <x v="14"/>
    <s v="Electronics"/>
    <s v="Networking"/>
    <n v="1050"/>
    <n v="1050"/>
    <n v="238"/>
  </r>
  <r>
    <s v="ORD101925"/>
    <d v="2023-09-23T00:00:00"/>
    <s v="C0172"/>
    <s v="P011"/>
    <n v="1"/>
    <n v="901.6"/>
    <n v="0"/>
    <x v="0"/>
    <n v="5"/>
    <n v="901.6"/>
    <x v="4"/>
    <x v="11"/>
    <x v="1"/>
    <x v="5"/>
    <s v="Office"/>
    <s v="Supplies"/>
    <n v="510"/>
    <n v="510"/>
    <n v="391.6"/>
  </r>
  <r>
    <s v="ORD101926"/>
    <d v="2025-06-07T00:00:00"/>
    <s v="C0013"/>
    <s v="P002"/>
    <n v="3"/>
    <n v="20085"/>
    <n v="0.1"/>
    <x v="0"/>
    <n v="3"/>
    <n v="54229.5"/>
    <x v="3"/>
    <x v="10"/>
    <x v="2"/>
    <x v="8"/>
    <s v="Electronics"/>
    <s v="Computers"/>
    <n v="15100"/>
    <n v="45300"/>
    <n v="8929.5"/>
  </r>
  <r>
    <s v="ORD101927"/>
    <d v="2025-05-29T00:00:00"/>
    <s v="C0234"/>
    <s v="P010"/>
    <n v="3"/>
    <n v="7400"/>
    <n v="0.05"/>
    <x v="0"/>
    <n v="1"/>
    <n v="21090"/>
    <x v="34"/>
    <x v="9"/>
    <x v="1"/>
    <x v="13"/>
    <s v="Electronics"/>
    <s v="Printers"/>
    <n v="5600"/>
    <n v="16800"/>
    <n v="4290"/>
  </r>
  <r>
    <s v="ORD101928"/>
    <d v="2025-04-06T00:00:00"/>
    <s v="C0288"/>
    <s v="P003"/>
    <n v="2"/>
    <n v="450"/>
    <n v="0.03"/>
    <x v="0"/>
    <n v="4"/>
    <n v="873"/>
    <x v="30"/>
    <x v="3"/>
    <x v="1"/>
    <x v="1"/>
    <s v="Electronics"/>
    <s v="Accessories"/>
    <n v="210"/>
    <n v="420"/>
    <n v="453"/>
  </r>
  <r>
    <s v="ORD101929"/>
    <d v="2025-05-28T00:00:00"/>
    <s v="C0153"/>
    <s v="P009"/>
    <n v="2"/>
    <n v="194.4"/>
    <n v="0.05"/>
    <x v="0"/>
    <n v="1"/>
    <n v="369.36"/>
    <x v="34"/>
    <x v="1"/>
    <x v="0"/>
    <x v="12"/>
    <s v="Office"/>
    <s v="Stationery"/>
    <n v="75"/>
    <n v="150"/>
    <n v="219.36"/>
  </r>
  <r>
    <s v="ORD101930"/>
    <d v="2025-09-04T00:00:00"/>
    <s v="C0104"/>
    <s v="P008"/>
    <n v="1"/>
    <n v="9200"/>
    <n v="0.05"/>
    <x v="2"/>
    <n v="3"/>
    <n v="8740"/>
    <x v="29"/>
    <x v="10"/>
    <x v="0"/>
    <x v="6"/>
    <s v="Office"/>
    <s v="Furniture"/>
    <n v="6500"/>
    <n v="6500"/>
    <n v="2240"/>
  </r>
  <r>
    <s v="ORD101931"/>
    <d v="2025-02-24T00:00:00"/>
    <s v="C0017"/>
    <s v="P016"/>
    <n v="1"/>
    <n v="252.2"/>
    <n v="0.03"/>
    <x v="0"/>
    <n v="4"/>
    <n v="244.63399999999999"/>
    <x v="8"/>
    <x v="4"/>
    <x v="0"/>
    <x v="10"/>
    <s v="Office"/>
    <s v="Stationery"/>
    <n v="145"/>
    <n v="145"/>
    <n v="99.633999999999986"/>
  </r>
  <r>
    <s v="ORD101932"/>
    <d v="2023-01-10T00:00:00"/>
    <s v="C0302"/>
    <s v="P003"/>
    <n v="3"/>
    <n v="450"/>
    <n v="0.05"/>
    <x v="0"/>
    <n v="4"/>
    <n v="1282.5"/>
    <x v="35"/>
    <x v="2"/>
    <x v="0"/>
    <x v="1"/>
    <s v="Electronics"/>
    <s v="Accessories"/>
    <n v="210"/>
    <n v="630"/>
    <n v="652.5"/>
  </r>
  <r>
    <s v="ORD101933"/>
    <d v="2023-03-19T00:00:00"/>
    <s v="C0057"/>
    <s v="P009"/>
    <n v="4"/>
    <n v="194.4"/>
    <n v="0.1"/>
    <x v="0"/>
    <n v="6"/>
    <n v="699.84"/>
    <x v="1"/>
    <x v="2"/>
    <x v="2"/>
    <x v="12"/>
    <s v="Office"/>
    <s v="Stationery"/>
    <n v="75"/>
    <n v="300"/>
    <n v="399.84000000000003"/>
  </r>
  <r>
    <s v="ORD101934"/>
    <d v="2025-12-29T00:00:00"/>
    <s v="C0165"/>
    <s v="P007"/>
    <n v="1"/>
    <n v="4800"/>
    <n v="0.05"/>
    <x v="0"/>
    <n v="2"/>
    <n v="4560"/>
    <x v="11"/>
    <x v="1"/>
    <x v="1"/>
    <x v="16"/>
    <s v="Office"/>
    <s v="Furniture"/>
    <n v="3150"/>
    <n v="3150"/>
    <n v="1410"/>
  </r>
  <r>
    <s v="ORD101935"/>
    <d v="2024-02-13T00:00:00"/>
    <s v="C0057"/>
    <s v="P007"/>
    <n v="1"/>
    <n v="4656"/>
    <n v="0.05"/>
    <x v="0"/>
    <n v="4"/>
    <n v="4423.2"/>
    <x v="24"/>
    <x v="2"/>
    <x v="2"/>
    <x v="16"/>
    <s v="Office"/>
    <s v="Furniture"/>
    <n v="3150"/>
    <n v="3150"/>
    <n v="1273.1999999999998"/>
  </r>
  <r>
    <s v="ORD101936"/>
    <d v="2025-02-03T00:00:00"/>
    <s v="C0041"/>
    <s v="P005"/>
    <n v="4"/>
    <n v="6696"/>
    <n v="0"/>
    <x v="0"/>
    <n v="7"/>
    <n v="26784"/>
    <x v="8"/>
    <x v="1"/>
    <x v="0"/>
    <x v="15"/>
    <s v="Electronics"/>
    <s v="Displays"/>
    <n v="4300"/>
    <n v="17200"/>
    <n v="9584"/>
  </r>
  <r>
    <s v="ORD101937"/>
    <d v="2023-01-29T00:00:00"/>
    <s v="C0292"/>
    <s v="P010"/>
    <n v="3"/>
    <n v="7992"/>
    <n v="0.03"/>
    <x v="1"/>
    <n v="4"/>
    <n v="23256.720000000001"/>
    <x v="35"/>
    <x v="6"/>
    <x v="0"/>
    <x v="13"/>
    <s v="Electronics"/>
    <s v="Printers"/>
    <n v="5600"/>
    <n v="16800"/>
    <n v="6456.7200000000012"/>
  </r>
  <r>
    <s v="ORD101938"/>
    <d v="2024-10-21T00:00:00"/>
    <s v="C0127"/>
    <s v="P012"/>
    <n v="1"/>
    <n v="3600"/>
    <n v="0.1"/>
    <x v="0"/>
    <n v="3"/>
    <n v="3240"/>
    <x v="13"/>
    <x v="4"/>
    <x v="0"/>
    <x v="9"/>
    <s v="Electronics"/>
    <s v="Storage"/>
    <n v="2450"/>
    <n v="2450"/>
    <n v="790"/>
  </r>
  <r>
    <s v="ORD101939"/>
    <d v="2025-12-23T00:00:00"/>
    <s v="C0158"/>
    <s v="P014"/>
    <n v="3"/>
    <n v="1932"/>
    <n v="0.1"/>
    <x v="0"/>
    <n v="1"/>
    <n v="5216.4000000000005"/>
    <x v="11"/>
    <x v="5"/>
    <x v="2"/>
    <x v="17"/>
    <s v="Electronics"/>
    <s v="Accessories"/>
    <n v="1180"/>
    <n v="3540"/>
    <n v="1676.4000000000005"/>
  </r>
  <r>
    <s v="ORD101940"/>
    <d v="2024-01-26T00:00:00"/>
    <s v="C0309"/>
    <s v="P007"/>
    <n v="2"/>
    <n v="5184"/>
    <n v="0"/>
    <x v="0"/>
    <n v="7"/>
    <n v="10368"/>
    <x v="18"/>
    <x v="6"/>
    <x v="0"/>
    <x v="16"/>
    <s v="Office"/>
    <s v="Furniture"/>
    <n v="3150"/>
    <n v="6300"/>
    <n v="4068"/>
  </r>
  <r>
    <s v="ORD101941"/>
    <d v="2023-02-06T00:00:00"/>
    <s v="C0297"/>
    <s v="P004"/>
    <n v="2"/>
    <n v="1794.5"/>
    <n v="0.05"/>
    <x v="0"/>
    <n v="4"/>
    <n v="3409.5499999999997"/>
    <x v="17"/>
    <x v="4"/>
    <x v="1"/>
    <x v="3"/>
    <s v="Electronics"/>
    <s v="Accessories"/>
    <n v="990"/>
    <n v="1980"/>
    <n v="1429.5499999999997"/>
  </r>
  <r>
    <s v="ORD101942"/>
    <d v="2023-01-09T00:00:00"/>
    <s v="C0270"/>
    <s v="P004"/>
    <n v="3"/>
    <n v="1998"/>
    <n v="0"/>
    <x v="0"/>
    <n v="5"/>
    <n v="5994"/>
    <x v="35"/>
    <x v="0"/>
    <x v="1"/>
    <x v="3"/>
    <s v="Electronics"/>
    <s v="Accessories"/>
    <n v="990"/>
    <n v="2970"/>
    <n v="3024"/>
  </r>
  <r>
    <s v="ORD101943"/>
    <d v="2024-05-24T00:00:00"/>
    <s v="C0216"/>
    <s v="P006"/>
    <n v="1"/>
    <n v="1287.5"/>
    <n v="0.1"/>
    <x v="0"/>
    <n v="5"/>
    <n v="1158.75"/>
    <x v="15"/>
    <x v="5"/>
    <x v="1"/>
    <x v="4"/>
    <s v="Electronics"/>
    <s v="Accessories"/>
    <n v="620"/>
    <n v="620"/>
    <n v="538.75"/>
  </r>
  <r>
    <s v="ORD101944"/>
    <d v="2024-04-08T00:00:00"/>
    <s v="C0273"/>
    <s v="P012"/>
    <n v="2"/>
    <n v="3888"/>
    <n v="0.05"/>
    <x v="1"/>
    <n v="1"/>
    <n v="7387.2"/>
    <x v="6"/>
    <x v="8"/>
    <x v="0"/>
    <x v="9"/>
    <s v="Electronics"/>
    <s v="Storage"/>
    <n v="2450"/>
    <n v="4900"/>
    <n v="2487.1999999999998"/>
  </r>
  <r>
    <s v="ORD101945"/>
    <d v="2024-12-06T00:00:00"/>
    <s v="C0054"/>
    <s v="P004"/>
    <n v="10"/>
    <n v="1998"/>
    <n v="0.05"/>
    <x v="0"/>
    <n v="2"/>
    <n v="18981"/>
    <x v="26"/>
    <x v="0"/>
    <x v="0"/>
    <x v="3"/>
    <s v="Electronics"/>
    <s v="Accessories"/>
    <n v="990"/>
    <n v="9900"/>
    <n v="9081"/>
  </r>
  <r>
    <s v="ORD101946"/>
    <d v="2024-10-01T00:00:00"/>
    <s v="C0246"/>
    <s v="P002"/>
    <n v="3"/>
    <n v="20085"/>
    <n v="0.03"/>
    <x v="1"/>
    <n v="5"/>
    <n v="58447.35"/>
    <x v="13"/>
    <x v="7"/>
    <x v="0"/>
    <x v="8"/>
    <s v="Electronics"/>
    <s v="Computers"/>
    <n v="15100"/>
    <n v="45300"/>
    <n v="13147.349999999999"/>
  </r>
  <r>
    <s v="ORD101947"/>
    <d v="2023-09-22T00:00:00"/>
    <s v="C0147"/>
    <s v="P006"/>
    <n v="2"/>
    <n v="1287.5"/>
    <n v="0.03"/>
    <x v="0"/>
    <n v="5"/>
    <n v="2497.75"/>
    <x v="4"/>
    <x v="6"/>
    <x v="0"/>
    <x v="4"/>
    <s v="Electronics"/>
    <s v="Accessories"/>
    <n v="620"/>
    <n v="1240"/>
    <n v="1257.75"/>
  </r>
  <r>
    <s v="ORD101948"/>
    <d v="2023-07-30T00:00:00"/>
    <s v="C0399"/>
    <s v="P003"/>
    <n v="1"/>
    <n v="436.5"/>
    <n v="0"/>
    <x v="0"/>
    <n v="5"/>
    <n v="436.5"/>
    <x v="32"/>
    <x v="10"/>
    <x v="1"/>
    <x v="1"/>
    <s v="Electronics"/>
    <s v="Accessories"/>
    <n v="210"/>
    <n v="210"/>
    <n v="226.5"/>
  </r>
  <r>
    <s v="ORD101949"/>
    <d v="2025-02-24T00:00:00"/>
    <s v="C0156"/>
    <s v="P009"/>
    <n v="1"/>
    <n v="165.6"/>
    <n v="0"/>
    <x v="0"/>
    <n v="5"/>
    <n v="165.6"/>
    <x v="8"/>
    <x v="3"/>
    <x v="1"/>
    <x v="12"/>
    <s v="Office"/>
    <s v="Stationery"/>
    <n v="75"/>
    <n v="75"/>
    <n v="90.6"/>
  </r>
  <r>
    <s v="ORD101950"/>
    <d v="2025-10-27T00:00:00"/>
    <s v="C0015"/>
    <s v="P001"/>
    <n v="1"/>
    <n v="28500"/>
    <n v="0"/>
    <x v="0"/>
    <n v="2"/>
    <n v="28500"/>
    <x v="19"/>
    <x v="3"/>
    <x v="0"/>
    <x v="0"/>
    <s v="Electronics"/>
    <s v="Computers"/>
    <n v="22100"/>
    <n v="22100"/>
    <n v="6400"/>
  </r>
  <r>
    <s v="ORD101951"/>
    <d v="2024-09-18T00:00:00"/>
    <s v="C0237"/>
    <s v="P014"/>
    <n v="1"/>
    <n v="2163"/>
    <n v="0.15"/>
    <x v="0"/>
    <n v="5"/>
    <n v="1838.55"/>
    <x v="27"/>
    <x v="10"/>
    <x v="1"/>
    <x v="17"/>
    <s v="Electronics"/>
    <s v="Accessories"/>
    <n v="1180"/>
    <n v="1180"/>
    <n v="658.55"/>
  </r>
  <r>
    <s v="ORD101952"/>
    <d v="2023-12-09T00:00:00"/>
    <s v="C0170"/>
    <s v="P007"/>
    <n v="2"/>
    <n v="4944"/>
    <n v="0.2"/>
    <x v="0"/>
    <n v="4"/>
    <n v="7910.4000000000005"/>
    <x v="25"/>
    <x v="10"/>
    <x v="0"/>
    <x v="16"/>
    <s v="Office"/>
    <s v="Furniture"/>
    <n v="3150"/>
    <n v="6300"/>
    <n v="1610.4000000000005"/>
  </r>
  <r>
    <s v="ORD101953"/>
    <d v="2023-05-14T00:00:00"/>
    <s v="C0041"/>
    <s v="P020"/>
    <n v="5"/>
    <n v="4428"/>
    <n v="0"/>
    <x v="0"/>
    <n v="6"/>
    <n v="22140"/>
    <x v="5"/>
    <x v="1"/>
    <x v="0"/>
    <x v="11"/>
    <s v="Electronics"/>
    <s v="Power"/>
    <n v="2950"/>
    <n v="14750"/>
    <n v="7390"/>
  </r>
  <r>
    <s v="ORD101954"/>
    <d v="2023-04-04T00:00:00"/>
    <s v="C0153"/>
    <s v="P006"/>
    <n v="1"/>
    <n v="1250"/>
    <n v="0.03"/>
    <x v="0"/>
    <n v="1"/>
    <n v="1212.5"/>
    <x v="31"/>
    <x v="1"/>
    <x v="0"/>
    <x v="4"/>
    <s v="Electronics"/>
    <s v="Accessories"/>
    <n v="620"/>
    <n v="620"/>
    <n v="592.5"/>
  </r>
  <r>
    <s v="ORD101955"/>
    <d v="2024-09-02T00:00:00"/>
    <s v="C0278"/>
    <s v="P004"/>
    <n v="2"/>
    <n v="1702"/>
    <n v="0.15"/>
    <x v="0"/>
    <n v="2"/>
    <n v="2893.4"/>
    <x v="27"/>
    <x v="0"/>
    <x v="2"/>
    <x v="3"/>
    <s v="Electronics"/>
    <s v="Accessories"/>
    <n v="990"/>
    <n v="1980"/>
    <n v="913.40000000000009"/>
  </r>
  <r>
    <s v="ORD101956"/>
    <d v="2024-08-18T00:00:00"/>
    <s v="C0209"/>
    <s v="P003"/>
    <n v="1"/>
    <n v="436.5"/>
    <n v="0"/>
    <x v="0"/>
    <n v="3"/>
    <n v="436.5"/>
    <x v="23"/>
    <x v="2"/>
    <x v="0"/>
    <x v="1"/>
    <s v="Electronics"/>
    <s v="Accessories"/>
    <n v="210"/>
    <n v="210"/>
    <n v="226.5"/>
  </r>
  <r>
    <s v="ORD101957"/>
    <d v="2025-07-22T00:00:00"/>
    <s v="C0094"/>
    <s v="P009"/>
    <n v="1"/>
    <n v="174.6"/>
    <n v="0.1"/>
    <x v="0"/>
    <n v="2"/>
    <n v="157.13999999999999"/>
    <x v="9"/>
    <x v="10"/>
    <x v="0"/>
    <x v="12"/>
    <s v="Office"/>
    <s v="Stationery"/>
    <n v="75"/>
    <n v="75"/>
    <n v="82.139999999999986"/>
  </r>
  <r>
    <s v="ORD101958"/>
    <d v="2025-12-01T00:00:00"/>
    <s v="C0366"/>
    <s v="P012"/>
    <n v="2"/>
    <n v="3888"/>
    <n v="0.1"/>
    <x v="0"/>
    <n v="6"/>
    <n v="6998.4000000000005"/>
    <x v="11"/>
    <x v="11"/>
    <x v="0"/>
    <x v="9"/>
    <s v="Electronics"/>
    <s v="Storage"/>
    <n v="2450"/>
    <n v="4900"/>
    <n v="2098.4000000000005"/>
  </r>
  <r>
    <s v="ORD101959"/>
    <d v="2025-12-09T00:00:00"/>
    <s v="C0277"/>
    <s v="P007"/>
    <n v="4"/>
    <n v="4416"/>
    <n v="0.05"/>
    <x v="1"/>
    <n v="6"/>
    <n v="16780.8"/>
    <x v="11"/>
    <x v="3"/>
    <x v="0"/>
    <x v="16"/>
    <s v="Office"/>
    <s v="Furniture"/>
    <n v="3150"/>
    <n v="12600"/>
    <n v="4180.7999999999993"/>
  </r>
  <r>
    <s v="ORD101960"/>
    <d v="2024-11-22T00:00:00"/>
    <s v="C0363"/>
    <s v="P005"/>
    <n v="5"/>
    <n v="6696"/>
    <n v="0.15"/>
    <x v="0"/>
    <n v="5"/>
    <n v="28458"/>
    <x v="33"/>
    <x v="1"/>
    <x v="1"/>
    <x v="15"/>
    <s v="Electronics"/>
    <s v="Displays"/>
    <n v="4300"/>
    <n v="21500"/>
    <n v="6958"/>
  </r>
  <r>
    <s v="ORD101961"/>
    <d v="2025-06-07T00:00:00"/>
    <s v="C0079"/>
    <s v="P019"/>
    <n v="4"/>
    <n v="2162"/>
    <n v="0.1"/>
    <x v="2"/>
    <n v="4"/>
    <n v="7783.2"/>
    <x v="3"/>
    <x v="1"/>
    <x v="0"/>
    <x v="19"/>
    <s v="Electronics"/>
    <s v="POS Equipment"/>
    <n v="1420"/>
    <n v="5680"/>
    <n v="2103.1999999999998"/>
  </r>
  <r>
    <s v="ORD101962"/>
    <d v="2023-10-02T00:00:00"/>
    <s v="C0033"/>
    <s v="P016"/>
    <n v="2"/>
    <n v="252.2"/>
    <n v="0.2"/>
    <x v="0"/>
    <n v="7"/>
    <n v="403.52"/>
    <x v="2"/>
    <x v="8"/>
    <x v="0"/>
    <x v="10"/>
    <s v="Office"/>
    <s v="Stationery"/>
    <n v="145"/>
    <n v="290"/>
    <n v="113.51999999999998"/>
  </r>
  <r>
    <s v="ORD101963"/>
    <d v="2024-12-02T00:00:00"/>
    <s v="C0080"/>
    <s v="P005"/>
    <n v="1"/>
    <n v="6200"/>
    <n v="0.2"/>
    <x v="0"/>
    <n v="7"/>
    <n v="4960"/>
    <x v="26"/>
    <x v="3"/>
    <x v="1"/>
    <x v="15"/>
    <s v="Electronics"/>
    <s v="Displays"/>
    <n v="4300"/>
    <n v="4300"/>
    <n v="660"/>
  </r>
  <r>
    <s v="ORD101964"/>
    <d v="2025-09-30T00:00:00"/>
    <s v="C0144"/>
    <s v="P010"/>
    <n v="2"/>
    <n v="7400"/>
    <n v="0"/>
    <x v="0"/>
    <n v="6"/>
    <n v="14800"/>
    <x v="29"/>
    <x v="2"/>
    <x v="1"/>
    <x v="13"/>
    <s v="Electronics"/>
    <s v="Printers"/>
    <n v="5600"/>
    <n v="11200"/>
    <n v="3600"/>
  </r>
  <r>
    <s v="ORD101965"/>
    <d v="2025-01-05T00:00:00"/>
    <s v="C0389"/>
    <s v="P016"/>
    <n v="1"/>
    <n v="252.2"/>
    <n v="0"/>
    <x v="2"/>
    <n v="5"/>
    <n v="252.2"/>
    <x v="7"/>
    <x v="11"/>
    <x v="1"/>
    <x v="10"/>
    <s v="Office"/>
    <s v="Stationery"/>
    <n v="145"/>
    <n v="145"/>
    <n v="107.19999999999999"/>
  </r>
  <r>
    <s v="ORD101966"/>
    <d v="2024-01-21T00:00:00"/>
    <s v="C0005"/>
    <s v="P015"/>
    <n v="1"/>
    <n v="1697.5"/>
    <n v="0.03"/>
    <x v="0"/>
    <n v="1"/>
    <n v="1646.575"/>
    <x v="18"/>
    <x v="6"/>
    <x v="1"/>
    <x v="14"/>
    <s v="Electronics"/>
    <s v="Networking"/>
    <n v="1050"/>
    <n v="1050"/>
    <n v="596.57500000000005"/>
  </r>
  <r>
    <s v="ORD101967"/>
    <d v="2023-12-04T00:00:00"/>
    <s v="C0006"/>
    <s v="P003"/>
    <n v="1"/>
    <n v="436.5"/>
    <n v="0"/>
    <x v="0"/>
    <n v="4"/>
    <n v="436.5"/>
    <x v="25"/>
    <x v="7"/>
    <x v="0"/>
    <x v="1"/>
    <s v="Electronics"/>
    <s v="Accessories"/>
    <n v="210"/>
    <n v="210"/>
    <n v="226.5"/>
  </r>
  <r>
    <s v="ORD101968"/>
    <d v="2025-04-06T00:00:00"/>
    <s v="C0355"/>
    <s v="P002"/>
    <n v="1"/>
    <n v="20085"/>
    <n v="0.1"/>
    <x v="0"/>
    <n v="7"/>
    <n v="18076.5"/>
    <x v="30"/>
    <x v="6"/>
    <x v="1"/>
    <x v="8"/>
    <s v="Electronics"/>
    <s v="Computers"/>
    <n v="15100"/>
    <n v="15100"/>
    <n v="2976.5"/>
  </r>
  <r>
    <s v="ORD101969"/>
    <d v="2023-02-09T00:00:00"/>
    <s v="C0219"/>
    <s v="P001"/>
    <n v="1"/>
    <n v="29355"/>
    <n v="0.05"/>
    <x v="0"/>
    <n v="7"/>
    <n v="27887.25"/>
    <x v="17"/>
    <x v="2"/>
    <x v="0"/>
    <x v="0"/>
    <s v="Electronics"/>
    <s v="Computers"/>
    <n v="22100"/>
    <n v="22100"/>
    <n v="5787.25"/>
  </r>
  <r>
    <s v="ORD101970"/>
    <d v="2024-04-12T00:00:00"/>
    <s v="C0384"/>
    <s v="P005"/>
    <n v="1"/>
    <n v="6200"/>
    <n v="0.1"/>
    <x v="0"/>
    <n v="1"/>
    <n v="5580"/>
    <x v="6"/>
    <x v="3"/>
    <x v="0"/>
    <x v="15"/>
    <s v="Electronics"/>
    <s v="Displays"/>
    <n v="4300"/>
    <n v="4300"/>
    <n v="1280"/>
  </r>
  <r>
    <s v="ORD101971"/>
    <d v="2024-04-04T00:00:00"/>
    <s v="C0089"/>
    <s v="P018"/>
    <n v="5"/>
    <n v="13824"/>
    <n v="0.05"/>
    <x v="0"/>
    <n v="4"/>
    <n v="65664"/>
    <x v="6"/>
    <x v="9"/>
    <x v="0"/>
    <x v="18"/>
    <s v="Electronics"/>
    <s v="Displays"/>
    <n v="9700"/>
    <n v="48500"/>
    <n v="17164"/>
  </r>
  <r>
    <s v="ORD101972"/>
    <d v="2023-09-26T00:00:00"/>
    <s v="C0015"/>
    <s v="P003"/>
    <n v="1"/>
    <n v="436.5"/>
    <n v="0"/>
    <x v="0"/>
    <n v="4"/>
    <n v="436.5"/>
    <x v="4"/>
    <x v="3"/>
    <x v="0"/>
    <x v="1"/>
    <s v="Electronics"/>
    <s v="Accessories"/>
    <n v="210"/>
    <n v="210"/>
    <n v="226.5"/>
  </r>
  <r>
    <s v="ORD101973"/>
    <d v="2024-03-08T00:00:00"/>
    <s v="C0298"/>
    <s v="P002"/>
    <n v="3"/>
    <n v="17940"/>
    <n v="0"/>
    <x v="0"/>
    <n v="2"/>
    <n v="53820"/>
    <x v="22"/>
    <x v="6"/>
    <x v="1"/>
    <x v="8"/>
    <s v="Electronics"/>
    <s v="Computers"/>
    <n v="15100"/>
    <n v="45300"/>
    <n v="8520"/>
  </r>
  <r>
    <s v="ORD101974"/>
    <d v="2023-02-14T00:00:00"/>
    <s v="C0068"/>
    <s v="P012"/>
    <n v="1"/>
    <n v="3600"/>
    <n v="0"/>
    <x v="0"/>
    <n v="6"/>
    <n v="3600"/>
    <x v="17"/>
    <x v="1"/>
    <x v="0"/>
    <x v="9"/>
    <s v="Electronics"/>
    <s v="Storage"/>
    <n v="2450"/>
    <n v="2450"/>
    <n v="1150"/>
  </r>
  <r>
    <s v="ORD101975"/>
    <d v="2025-10-30T00:00:00"/>
    <s v="C0133"/>
    <s v="P008"/>
    <n v="2"/>
    <n v="9936"/>
    <n v="0.05"/>
    <x v="0"/>
    <n v="1"/>
    <n v="18878.399999999998"/>
    <x v="19"/>
    <x v="10"/>
    <x v="0"/>
    <x v="6"/>
    <s v="Office"/>
    <s v="Furniture"/>
    <n v="6500"/>
    <n v="13000"/>
    <n v="5878.3999999999978"/>
  </r>
  <r>
    <s v="ORD101976"/>
    <d v="2023-12-13T00:00:00"/>
    <s v="C0244"/>
    <s v="P016"/>
    <n v="2"/>
    <n v="267.8"/>
    <n v="0.03"/>
    <x v="0"/>
    <n v="1"/>
    <n v="519.53200000000004"/>
    <x v="25"/>
    <x v="6"/>
    <x v="1"/>
    <x v="10"/>
    <s v="Office"/>
    <s v="Stationery"/>
    <n v="145"/>
    <n v="290"/>
    <n v="229.53200000000004"/>
  </r>
  <r>
    <s v="ORD101977"/>
    <d v="2023-09-10T00:00:00"/>
    <s v="C0308"/>
    <s v="P011"/>
    <n v="5"/>
    <n v="950.6"/>
    <n v="0.15"/>
    <x v="0"/>
    <n v="3"/>
    <n v="4040.0499999999997"/>
    <x v="4"/>
    <x v="4"/>
    <x v="0"/>
    <x v="5"/>
    <s v="Office"/>
    <s v="Supplies"/>
    <n v="510"/>
    <n v="2550"/>
    <n v="1490.0499999999997"/>
  </r>
  <r>
    <s v="ORD101978"/>
    <d v="2025-01-20T00:00:00"/>
    <s v="C0117"/>
    <s v="P011"/>
    <n v="2"/>
    <n v="1009.4"/>
    <n v="0"/>
    <x v="0"/>
    <n v="6"/>
    <n v="2018.8"/>
    <x v="7"/>
    <x v="5"/>
    <x v="0"/>
    <x v="5"/>
    <s v="Office"/>
    <s v="Supplies"/>
    <n v="510"/>
    <n v="1020"/>
    <n v="998.8"/>
  </r>
  <r>
    <s v="ORD101979"/>
    <d v="2023-03-18T00:00:00"/>
    <s v="C0259"/>
    <s v="P003"/>
    <n v="4"/>
    <n v="414"/>
    <n v="0"/>
    <x v="0"/>
    <n v="1"/>
    <n v="1656"/>
    <x v="1"/>
    <x v="1"/>
    <x v="0"/>
    <x v="1"/>
    <s v="Electronics"/>
    <s v="Accessories"/>
    <n v="210"/>
    <n v="840"/>
    <n v="816"/>
  </r>
  <r>
    <s v="ORD101980"/>
    <d v="2025-02-07T00:00:00"/>
    <s v="C0300"/>
    <s v="P016"/>
    <n v="3"/>
    <n v="260"/>
    <n v="0.03"/>
    <x v="0"/>
    <n v="3"/>
    <n v="756.6"/>
    <x v="8"/>
    <x v="11"/>
    <x v="0"/>
    <x v="10"/>
    <s v="Office"/>
    <s v="Stationery"/>
    <n v="145"/>
    <n v="435"/>
    <n v="321.60000000000002"/>
  </r>
  <r>
    <s v="ORD101981"/>
    <d v="2024-06-07T00:00:00"/>
    <s v="C0260"/>
    <s v="P013"/>
    <n v="3"/>
    <n v="1406.5"/>
    <n v="0.2"/>
    <x v="0"/>
    <n v="6"/>
    <n v="3375.6000000000004"/>
    <x v="21"/>
    <x v="9"/>
    <x v="0"/>
    <x v="2"/>
    <s v="Electronics"/>
    <s v="Accessories"/>
    <n v="790"/>
    <n v="2370"/>
    <n v="1005.6000000000004"/>
  </r>
  <r>
    <s v="ORD101982"/>
    <d v="2025-12-31T00:00:00"/>
    <s v="C0294"/>
    <s v="P003"/>
    <n v="3"/>
    <n v="414"/>
    <n v="0.1"/>
    <x v="0"/>
    <n v="1"/>
    <n v="1117.8"/>
    <x v="11"/>
    <x v="3"/>
    <x v="0"/>
    <x v="1"/>
    <s v="Electronics"/>
    <s v="Accessories"/>
    <n v="210"/>
    <n v="630"/>
    <n v="487.79999999999995"/>
  </r>
  <r>
    <s v="ORD101983"/>
    <d v="2023-04-10T00:00:00"/>
    <s v="C0025"/>
    <s v="P002"/>
    <n v="1"/>
    <n v="20085"/>
    <n v="0.2"/>
    <x v="0"/>
    <n v="6"/>
    <n v="16068"/>
    <x v="31"/>
    <x v="1"/>
    <x v="1"/>
    <x v="8"/>
    <s v="Electronics"/>
    <s v="Computers"/>
    <n v="15100"/>
    <n v="15100"/>
    <n v="968"/>
  </r>
  <r>
    <s v="ORD101984"/>
    <d v="2023-04-09T00:00:00"/>
    <s v="C0353"/>
    <s v="P006"/>
    <n v="2"/>
    <n v="1350"/>
    <n v="0"/>
    <x v="1"/>
    <n v="1"/>
    <n v="2700"/>
    <x v="31"/>
    <x v="4"/>
    <x v="0"/>
    <x v="4"/>
    <s v="Electronics"/>
    <s v="Accessories"/>
    <n v="620"/>
    <n v="1240"/>
    <n v="1460"/>
  </r>
  <r>
    <s v="ORD101985"/>
    <d v="2023-08-10T00:00:00"/>
    <s v="C0026"/>
    <s v="P009"/>
    <n v="4"/>
    <n v="185.4"/>
    <n v="0"/>
    <x v="0"/>
    <n v="6"/>
    <n v="741.6"/>
    <x v="16"/>
    <x v="8"/>
    <x v="1"/>
    <x v="12"/>
    <s v="Office"/>
    <s v="Stationery"/>
    <n v="75"/>
    <n v="300"/>
    <n v="441.6"/>
  </r>
  <r>
    <s v="ORD101986"/>
    <d v="2023-02-10T00:00:00"/>
    <s v="C0307"/>
    <s v="P018"/>
    <n v="1"/>
    <n v="11776"/>
    <n v="0.05"/>
    <x v="0"/>
    <n v="3"/>
    <n v="11187.199999999999"/>
    <x v="17"/>
    <x v="10"/>
    <x v="0"/>
    <x v="18"/>
    <s v="Electronics"/>
    <s v="Displays"/>
    <n v="9700"/>
    <n v="9700"/>
    <n v="1487.1999999999989"/>
  </r>
  <r>
    <s v="ORD101987"/>
    <d v="2023-04-09T00:00:00"/>
    <s v="C0092"/>
    <s v="P013"/>
    <n v="2"/>
    <n v="1334"/>
    <n v="0.05"/>
    <x v="0"/>
    <n v="2"/>
    <n v="2534.6"/>
    <x v="31"/>
    <x v="5"/>
    <x v="0"/>
    <x v="2"/>
    <s v="Electronics"/>
    <s v="Accessories"/>
    <n v="790"/>
    <n v="1580"/>
    <n v="954.59999999999991"/>
  </r>
  <r>
    <s v="ORD101988"/>
    <d v="2023-08-26T00:00:00"/>
    <s v="C0199"/>
    <s v="P017"/>
    <n v="3"/>
    <n v="3783"/>
    <n v="0"/>
    <x v="0"/>
    <n v="2"/>
    <n v="11349"/>
    <x v="16"/>
    <x v="4"/>
    <x v="1"/>
    <x v="7"/>
    <s v="Office"/>
    <s v="Furniture"/>
    <n v="2650"/>
    <n v="7950"/>
    <n v="3399"/>
  </r>
  <r>
    <s v="ORD101989"/>
    <d v="2025-05-03T00:00:00"/>
    <s v="C0149"/>
    <s v="P001"/>
    <n v="1"/>
    <n v="26220"/>
    <n v="0.03"/>
    <x v="0"/>
    <n v="3"/>
    <n v="25433.399999999998"/>
    <x v="34"/>
    <x v="6"/>
    <x v="2"/>
    <x v="0"/>
    <s v="Electronics"/>
    <s v="Computers"/>
    <n v="22100"/>
    <n v="22100"/>
    <n v="3333.3999999999978"/>
  </r>
  <r>
    <s v="ORD101990"/>
    <d v="2025-06-28T00:00:00"/>
    <s v="C0134"/>
    <s v="P013"/>
    <n v="2"/>
    <n v="1493.5"/>
    <n v="0.15"/>
    <x v="0"/>
    <n v="2"/>
    <n v="2538.9499999999998"/>
    <x v="3"/>
    <x v="3"/>
    <x v="1"/>
    <x v="2"/>
    <s v="Electronics"/>
    <s v="Accessories"/>
    <n v="790"/>
    <n v="1580"/>
    <n v="958.94999999999982"/>
  </r>
  <r>
    <s v="ORD101991"/>
    <d v="2025-02-17T00:00:00"/>
    <s v="C0001"/>
    <s v="P014"/>
    <n v="3"/>
    <n v="2037"/>
    <n v="0"/>
    <x v="0"/>
    <n v="3"/>
    <n v="6111"/>
    <x v="8"/>
    <x v="2"/>
    <x v="0"/>
    <x v="17"/>
    <s v="Electronics"/>
    <s v="Accessories"/>
    <n v="1180"/>
    <n v="3540"/>
    <n v="2571"/>
  </r>
  <r>
    <s v="ORD101992"/>
    <d v="2023-09-11T00:00:00"/>
    <s v="C0010"/>
    <s v="P009"/>
    <n v="1"/>
    <n v="194.4"/>
    <n v="0.05"/>
    <x v="0"/>
    <n v="3"/>
    <n v="184.68"/>
    <x v="4"/>
    <x v="1"/>
    <x v="2"/>
    <x v="12"/>
    <s v="Office"/>
    <s v="Stationery"/>
    <n v="75"/>
    <n v="75"/>
    <n v="109.68"/>
  </r>
  <r>
    <s v="ORD101993"/>
    <d v="2024-06-01T00:00:00"/>
    <s v="C0238"/>
    <s v="P001"/>
    <n v="1"/>
    <n v="27645"/>
    <n v="0"/>
    <x v="0"/>
    <n v="6"/>
    <n v="27645"/>
    <x v="21"/>
    <x v="10"/>
    <x v="0"/>
    <x v="0"/>
    <s v="Electronics"/>
    <s v="Computers"/>
    <n v="22100"/>
    <n v="22100"/>
    <n v="5545"/>
  </r>
  <r>
    <s v="ORD101994"/>
    <d v="2025-08-29T00:00:00"/>
    <s v="C0260"/>
    <s v="P007"/>
    <n v="3"/>
    <n v="4416"/>
    <n v="0.05"/>
    <x v="0"/>
    <n v="2"/>
    <n v="12585.599999999999"/>
    <x v="28"/>
    <x v="9"/>
    <x v="0"/>
    <x v="16"/>
    <s v="Office"/>
    <s v="Furniture"/>
    <n v="3150"/>
    <n v="9450"/>
    <n v="3135.5999999999985"/>
  </r>
  <r>
    <s v="ORD101995"/>
    <d v="2023-11-10T00:00:00"/>
    <s v="C0230"/>
    <s v="P015"/>
    <n v="2"/>
    <n v="1890"/>
    <n v="0.1"/>
    <x v="0"/>
    <n v="4"/>
    <n v="3402"/>
    <x v="0"/>
    <x v="11"/>
    <x v="0"/>
    <x v="14"/>
    <s v="Electronics"/>
    <s v="Networking"/>
    <n v="1050"/>
    <n v="2100"/>
    <n v="1302"/>
  </r>
  <r>
    <s v="ORD101996"/>
    <d v="2024-02-25T00:00:00"/>
    <s v="C0108"/>
    <s v="P011"/>
    <n v="1"/>
    <n v="1058.4000000000001"/>
    <n v="0.1"/>
    <x v="0"/>
    <n v="3"/>
    <n v="952.56000000000006"/>
    <x v="24"/>
    <x v="0"/>
    <x v="1"/>
    <x v="5"/>
    <s v="Office"/>
    <s v="Supplies"/>
    <n v="510"/>
    <n v="510"/>
    <n v="442.56000000000006"/>
  </r>
  <r>
    <s v="ORD101997"/>
    <d v="2023-01-20T00:00:00"/>
    <s v="C0255"/>
    <s v="P003"/>
    <n v="2"/>
    <n v="436.5"/>
    <n v="0"/>
    <x v="0"/>
    <n v="2"/>
    <n v="873"/>
    <x v="35"/>
    <x v="0"/>
    <x v="0"/>
    <x v="1"/>
    <s v="Electronics"/>
    <s v="Accessories"/>
    <n v="210"/>
    <n v="420"/>
    <n v="453"/>
  </r>
  <r>
    <s v="ORD101998"/>
    <d v="2024-09-08T00:00:00"/>
    <s v="C0042"/>
    <s v="P001"/>
    <n v="4"/>
    <n v="28500"/>
    <n v="0.05"/>
    <x v="0"/>
    <n v="5"/>
    <n v="108300"/>
    <x v="27"/>
    <x v="7"/>
    <x v="1"/>
    <x v="0"/>
    <s v="Electronics"/>
    <s v="Computers"/>
    <n v="22100"/>
    <n v="88400"/>
    <n v="19900"/>
  </r>
  <r>
    <s v="ORD101999"/>
    <d v="2025-05-11T00:00:00"/>
    <s v="C0335"/>
    <s v="P003"/>
    <n v="1"/>
    <n v="436.5"/>
    <n v="0"/>
    <x v="0"/>
    <n v="1"/>
    <n v="436.5"/>
    <x v="34"/>
    <x v="0"/>
    <x v="0"/>
    <x v="1"/>
    <s v="Electronics"/>
    <s v="Accessories"/>
    <n v="210"/>
    <n v="210"/>
    <n v="226.5"/>
  </r>
  <r>
    <s v="ORD102000"/>
    <d v="2023-07-26T00:00:00"/>
    <s v="C0394"/>
    <s v="P006"/>
    <n v="1"/>
    <n v="1150"/>
    <n v="0"/>
    <x v="0"/>
    <n v="7"/>
    <n v="1150"/>
    <x v="32"/>
    <x v="1"/>
    <x v="1"/>
    <x v="4"/>
    <s v="Electronics"/>
    <s v="Accessories"/>
    <n v="620"/>
    <n v="620"/>
    <n v="530"/>
  </r>
  <r>
    <s v="ORD102001"/>
    <d v="2025-12-01T00:00:00"/>
    <s v="C0298"/>
    <s v="P012"/>
    <n v="1"/>
    <n v="3708"/>
    <n v="0"/>
    <x v="0"/>
    <n v="7"/>
    <n v="3708"/>
    <x v="11"/>
    <x v="6"/>
    <x v="1"/>
    <x v="9"/>
    <s v="Electronics"/>
    <s v="Storage"/>
    <n v="2450"/>
    <n v="2450"/>
    <n v="1258"/>
  </r>
  <r>
    <s v="ORD102002"/>
    <d v="2024-07-06T00:00:00"/>
    <s v="C0210"/>
    <s v="P003"/>
    <n v="1"/>
    <n v="486"/>
    <n v="0.1"/>
    <x v="0"/>
    <n v="2"/>
    <n v="437.40000000000003"/>
    <x v="14"/>
    <x v="9"/>
    <x v="2"/>
    <x v="1"/>
    <s v="Electronics"/>
    <s v="Accessories"/>
    <n v="210"/>
    <n v="210"/>
    <n v="227.40000000000003"/>
  </r>
  <r>
    <s v="ORD102003"/>
    <d v="2023-10-08T00:00:00"/>
    <s v="C0194"/>
    <s v="P001"/>
    <n v="1"/>
    <n v="28500"/>
    <n v="0.05"/>
    <x v="0"/>
    <n v="6"/>
    <n v="27075"/>
    <x v="2"/>
    <x v="6"/>
    <x v="1"/>
    <x v="0"/>
    <s v="Electronics"/>
    <s v="Computers"/>
    <n v="22100"/>
    <n v="22100"/>
    <n v="4975"/>
  </r>
  <r>
    <s v="ORD102004"/>
    <d v="2025-05-07T00:00:00"/>
    <s v="C0050"/>
    <s v="P010"/>
    <n v="1"/>
    <n v="6808"/>
    <n v="0"/>
    <x v="0"/>
    <n v="7"/>
    <n v="6808"/>
    <x v="34"/>
    <x v="4"/>
    <x v="1"/>
    <x v="13"/>
    <s v="Electronics"/>
    <s v="Printers"/>
    <n v="5600"/>
    <n v="5600"/>
    <n v="1208"/>
  </r>
  <r>
    <s v="ORD102005"/>
    <d v="2023-08-03T00:00:00"/>
    <s v="C0140"/>
    <s v="P001"/>
    <n v="2"/>
    <n v="27645"/>
    <n v="0.1"/>
    <x v="0"/>
    <n v="7"/>
    <n v="49761"/>
    <x v="16"/>
    <x v="9"/>
    <x v="1"/>
    <x v="0"/>
    <s v="Electronics"/>
    <s v="Computers"/>
    <n v="22100"/>
    <n v="44200"/>
    <n v="5561"/>
  </r>
  <r>
    <s v="ORD102006"/>
    <d v="2025-11-13T00:00:00"/>
    <s v="C0091"/>
    <s v="P012"/>
    <n v="4"/>
    <n v="3312"/>
    <n v="0.2"/>
    <x v="0"/>
    <n v="1"/>
    <n v="10598.400000000001"/>
    <x v="20"/>
    <x v="1"/>
    <x v="2"/>
    <x v="9"/>
    <s v="Electronics"/>
    <s v="Storage"/>
    <n v="2450"/>
    <n v="9800"/>
    <n v="798.40000000000146"/>
  </r>
  <r>
    <s v="ORD102007"/>
    <d v="2023-08-30T00:00:00"/>
    <s v="C0152"/>
    <s v="P007"/>
    <n v="2"/>
    <n v="4416"/>
    <n v="0.1"/>
    <x v="0"/>
    <n v="7"/>
    <n v="7948.8"/>
    <x v="16"/>
    <x v="2"/>
    <x v="1"/>
    <x v="16"/>
    <s v="Office"/>
    <s v="Furniture"/>
    <n v="3150"/>
    <n v="6300"/>
    <n v="1648.8000000000002"/>
  </r>
  <r>
    <s v="ORD102008"/>
    <d v="2024-08-01T00:00:00"/>
    <s v="C0214"/>
    <s v="P009"/>
    <n v="2"/>
    <n v="185.4"/>
    <n v="0"/>
    <x v="0"/>
    <n v="7"/>
    <n v="370.8"/>
    <x v="23"/>
    <x v="10"/>
    <x v="1"/>
    <x v="12"/>
    <s v="Office"/>
    <s v="Stationery"/>
    <n v="75"/>
    <n v="150"/>
    <n v="220.8"/>
  </r>
  <r>
    <s v="ORD102009"/>
    <d v="2023-08-22T00:00:00"/>
    <s v="C0272"/>
    <s v="P011"/>
    <n v="1"/>
    <n v="1058.4000000000001"/>
    <n v="0.05"/>
    <x v="0"/>
    <n v="3"/>
    <n v="1005.48"/>
    <x v="16"/>
    <x v="8"/>
    <x v="2"/>
    <x v="5"/>
    <s v="Office"/>
    <s v="Supplies"/>
    <n v="510"/>
    <n v="510"/>
    <n v="495.48"/>
  </r>
  <r>
    <s v="ORD102010"/>
    <d v="2023-08-06T00:00:00"/>
    <s v="C0345"/>
    <s v="P014"/>
    <n v="1"/>
    <n v="2163"/>
    <n v="0"/>
    <x v="1"/>
    <n v="4"/>
    <n v="2163"/>
    <x v="16"/>
    <x v="2"/>
    <x v="2"/>
    <x v="17"/>
    <s v="Electronics"/>
    <s v="Accessories"/>
    <n v="1180"/>
    <n v="1180"/>
    <n v="983"/>
  </r>
  <r>
    <s v="ORD102011"/>
    <d v="2025-10-16T00:00:00"/>
    <s v="C0269"/>
    <s v="P009"/>
    <n v="2"/>
    <n v="180"/>
    <n v="0.05"/>
    <x v="0"/>
    <n v="4"/>
    <n v="342"/>
    <x v="19"/>
    <x v="1"/>
    <x v="1"/>
    <x v="12"/>
    <s v="Office"/>
    <s v="Stationery"/>
    <n v="75"/>
    <n v="150"/>
    <n v="192"/>
  </r>
  <r>
    <s v="ORD102012"/>
    <d v="2024-02-11T00:00:00"/>
    <s v="C0145"/>
    <s v="P011"/>
    <n v="10"/>
    <n v="1009.4"/>
    <n v="0.1"/>
    <x v="0"/>
    <n v="1"/>
    <n v="9084.6"/>
    <x v="24"/>
    <x v="10"/>
    <x v="2"/>
    <x v="5"/>
    <s v="Office"/>
    <s v="Supplies"/>
    <n v="510"/>
    <n v="5100"/>
    <n v="3984.6000000000004"/>
  </r>
  <r>
    <s v="ORD102013"/>
    <d v="2024-02-14T00:00:00"/>
    <s v="C0371"/>
    <s v="P011"/>
    <n v="1"/>
    <n v="980"/>
    <n v="0.1"/>
    <x v="0"/>
    <n v="2"/>
    <n v="882"/>
    <x v="24"/>
    <x v="1"/>
    <x v="0"/>
    <x v="5"/>
    <s v="Office"/>
    <s v="Supplies"/>
    <n v="510"/>
    <n v="510"/>
    <n v="372"/>
  </r>
  <r>
    <s v="ORD102014"/>
    <d v="2024-06-22T00:00:00"/>
    <s v="C0224"/>
    <s v="P013"/>
    <n v="3"/>
    <n v="1406.5"/>
    <n v="0"/>
    <x v="0"/>
    <n v="3"/>
    <n v="4219.5"/>
    <x v="21"/>
    <x v="10"/>
    <x v="0"/>
    <x v="2"/>
    <s v="Electronics"/>
    <s v="Accessories"/>
    <n v="790"/>
    <n v="2370"/>
    <n v="1849.5"/>
  </r>
  <r>
    <s v="ORD102015"/>
    <d v="2025-12-07T00:00:00"/>
    <s v="C0024"/>
    <s v="P013"/>
    <n v="1"/>
    <n v="1566"/>
    <n v="0"/>
    <x v="0"/>
    <n v="1"/>
    <n v="1566"/>
    <x v="11"/>
    <x v="0"/>
    <x v="2"/>
    <x v="2"/>
    <s v="Electronics"/>
    <s v="Accessories"/>
    <n v="790"/>
    <n v="790"/>
    <n v="776"/>
  </r>
  <r>
    <s v="ORD102016"/>
    <d v="2024-02-18T00:00:00"/>
    <s v="C0249"/>
    <s v="P005"/>
    <n v="5"/>
    <n v="6696"/>
    <n v="0.1"/>
    <x v="0"/>
    <n v="1"/>
    <n v="30132"/>
    <x v="24"/>
    <x v="10"/>
    <x v="1"/>
    <x v="15"/>
    <s v="Electronics"/>
    <s v="Displays"/>
    <n v="4300"/>
    <n v="21500"/>
    <n v="8632"/>
  </r>
  <r>
    <s v="ORD102017"/>
    <d v="2025-01-03T00:00:00"/>
    <s v="C0315"/>
    <s v="P002"/>
    <n v="2"/>
    <n v="20085"/>
    <n v="0.05"/>
    <x v="0"/>
    <n v="5"/>
    <n v="38161.5"/>
    <x v="7"/>
    <x v="2"/>
    <x v="0"/>
    <x v="8"/>
    <s v="Electronics"/>
    <s v="Computers"/>
    <n v="15100"/>
    <n v="30200"/>
    <n v="7961.5"/>
  </r>
  <r>
    <s v="ORD102018"/>
    <d v="2025-04-19T00:00:00"/>
    <s v="C0354"/>
    <s v="P005"/>
    <n v="2"/>
    <n v="6014"/>
    <n v="0.05"/>
    <x v="0"/>
    <n v="6"/>
    <n v="11426.6"/>
    <x v="30"/>
    <x v="8"/>
    <x v="1"/>
    <x v="15"/>
    <s v="Electronics"/>
    <s v="Displays"/>
    <n v="4300"/>
    <n v="8600"/>
    <n v="2826.6000000000004"/>
  </r>
  <r>
    <s v="ORD102019"/>
    <d v="2024-08-27T00:00:00"/>
    <s v="C0030"/>
    <s v="P010"/>
    <n v="1"/>
    <n v="7622"/>
    <n v="0.05"/>
    <x v="0"/>
    <n v="6"/>
    <n v="7240.9"/>
    <x v="23"/>
    <x v="4"/>
    <x v="0"/>
    <x v="13"/>
    <s v="Electronics"/>
    <s v="Printers"/>
    <n v="5600"/>
    <n v="5600"/>
    <n v="1640.8999999999996"/>
  </r>
  <r>
    <s v="ORD102020"/>
    <d v="2023-11-25T00:00:00"/>
    <s v="C0362"/>
    <s v="P014"/>
    <n v="1"/>
    <n v="1932"/>
    <n v="0.03"/>
    <x v="0"/>
    <n v="2"/>
    <n v="1874.04"/>
    <x v="0"/>
    <x v="1"/>
    <x v="1"/>
    <x v="17"/>
    <s v="Electronics"/>
    <s v="Accessories"/>
    <n v="1180"/>
    <n v="1180"/>
    <n v="694.04"/>
  </r>
  <r>
    <s v="ORD102021"/>
    <d v="2023-03-22T00:00:00"/>
    <s v="C0100"/>
    <s v="P009"/>
    <n v="2"/>
    <n v="174.6"/>
    <n v="0.15"/>
    <x v="0"/>
    <n v="6"/>
    <n v="296.82"/>
    <x v="1"/>
    <x v="6"/>
    <x v="1"/>
    <x v="12"/>
    <s v="Office"/>
    <s v="Stationery"/>
    <n v="75"/>
    <n v="150"/>
    <n v="146.82"/>
  </r>
  <r>
    <s v="ORD102022"/>
    <d v="2025-10-13T00:00:00"/>
    <s v="C0092"/>
    <s v="P001"/>
    <n v="1"/>
    <n v="30780"/>
    <n v="0.15"/>
    <x v="0"/>
    <n v="1"/>
    <n v="26163"/>
    <x v="19"/>
    <x v="5"/>
    <x v="0"/>
    <x v="0"/>
    <s v="Electronics"/>
    <s v="Computers"/>
    <n v="22100"/>
    <n v="22100"/>
    <n v="4063"/>
  </r>
  <r>
    <s v="ORD102023"/>
    <d v="2024-03-01T00:00:00"/>
    <s v="C0284"/>
    <s v="P018"/>
    <n v="3"/>
    <n v="13184"/>
    <n v="0.15"/>
    <x v="0"/>
    <n v="6"/>
    <n v="33619.199999999997"/>
    <x v="22"/>
    <x v="5"/>
    <x v="0"/>
    <x v="18"/>
    <s v="Electronics"/>
    <s v="Displays"/>
    <n v="9700"/>
    <n v="29100"/>
    <n v="4519.1999999999971"/>
  </r>
  <r>
    <s v="ORD102024"/>
    <d v="2025-09-11T00:00:00"/>
    <s v="C0393"/>
    <s v="P015"/>
    <n v="2"/>
    <n v="1610"/>
    <n v="0.05"/>
    <x v="0"/>
    <n v="4"/>
    <n v="3059"/>
    <x v="29"/>
    <x v="9"/>
    <x v="0"/>
    <x v="14"/>
    <s v="Electronics"/>
    <s v="Networking"/>
    <n v="1050"/>
    <n v="2100"/>
    <n v="959"/>
  </r>
  <r>
    <s v="ORD102025"/>
    <d v="2024-11-08T00:00:00"/>
    <s v="C0235"/>
    <s v="P003"/>
    <n v="3"/>
    <n v="436.5"/>
    <n v="0.15"/>
    <x v="0"/>
    <n v="5"/>
    <n v="1113.075"/>
    <x v="33"/>
    <x v="11"/>
    <x v="2"/>
    <x v="1"/>
    <s v="Electronics"/>
    <s v="Accessories"/>
    <n v="210"/>
    <n v="630"/>
    <n v="483.07500000000005"/>
  </r>
  <r>
    <s v="ORD102026"/>
    <d v="2024-04-25T00:00:00"/>
    <s v="C0106"/>
    <s v="P020"/>
    <n v="4"/>
    <n v="4428"/>
    <n v="0.05"/>
    <x v="0"/>
    <n v="7"/>
    <n v="16826.399999999998"/>
    <x v="6"/>
    <x v="9"/>
    <x v="1"/>
    <x v="11"/>
    <s v="Electronics"/>
    <s v="Power"/>
    <n v="2950"/>
    <n v="11800"/>
    <n v="5026.3999999999978"/>
  </r>
  <r>
    <s v="ORD102027"/>
    <d v="2023-01-06T00:00:00"/>
    <s v="C0105"/>
    <s v="P016"/>
    <n v="1"/>
    <n v="267.8"/>
    <n v="0.03"/>
    <x v="0"/>
    <n v="5"/>
    <n v="259.76600000000002"/>
    <x v="35"/>
    <x v="3"/>
    <x v="0"/>
    <x v="10"/>
    <s v="Office"/>
    <s v="Stationery"/>
    <n v="145"/>
    <n v="145"/>
    <n v="114.76600000000002"/>
  </r>
  <r>
    <s v="ORD102028"/>
    <d v="2023-01-27T00:00:00"/>
    <s v="C0059"/>
    <s v="P006"/>
    <n v="4"/>
    <n v="1350"/>
    <n v="0.15"/>
    <x v="0"/>
    <n v="7"/>
    <n v="4590"/>
    <x v="35"/>
    <x v="5"/>
    <x v="0"/>
    <x v="4"/>
    <s v="Electronics"/>
    <s v="Accessories"/>
    <n v="620"/>
    <n v="2480"/>
    <n v="2110"/>
  </r>
  <r>
    <s v="ORD102029"/>
    <d v="2023-07-02T00:00:00"/>
    <s v="C0204"/>
    <s v="P007"/>
    <n v="2"/>
    <n v="4656"/>
    <n v="0.05"/>
    <x v="0"/>
    <n v="7"/>
    <n v="8846.4"/>
    <x v="32"/>
    <x v="5"/>
    <x v="0"/>
    <x v="16"/>
    <s v="Office"/>
    <s v="Furniture"/>
    <n v="3150"/>
    <n v="6300"/>
    <n v="2546.3999999999996"/>
  </r>
  <r>
    <s v="ORD102030"/>
    <d v="2023-08-15T00:00:00"/>
    <s v="C0039"/>
    <s v="P002"/>
    <n v="1"/>
    <n v="21060"/>
    <n v="0.1"/>
    <x v="0"/>
    <n v="2"/>
    <n v="18954"/>
    <x v="16"/>
    <x v="5"/>
    <x v="1"/>
    <x v="8"/>
    <s v="Electronics"/>
    <s v="Computers"/>
    <n v="15100"/>
    <n v="15100"/>
    <n v="3854"/>
  </r>
  <r>
    <s v="ORD102031"/>
    <d v="2025-10-08T00:00:00"/>
    <s v="C0079"/>
    <s v="P013"/>
    <n v="1"/>
    <n v="1566"/>
    <n v="0.15"/>
    <x v="0"/>
    <n v="2"/>
    <n v="1331.1"/>
    <x v="19"/>
    <x v="1"/>
    <x v="0"/>
    <x v="2"/>
    <s v="Electronics"/>
    <s v="Accessories"/>
    <n v="790"/>
    <n v="790"/>
    <n v="541.09999999999991"/>
  </r>
  <r>
    <s v="ORD102032"/>
    <d v="2023-11-02T00:00:00"/>
    <s v="C0096"/>
    <s v="P006"/>
    <n v="2"/>
    <n v="1350"/>
    <n v="0.1"/>
    <x v="0"/>
    <n v="4"/>
    <n v="2430"/>
    <x v="0"/>
    <x v="1"/>
    <x v="0"/>
    <x v="4"/>
    <s v="Electronics"/>
    <s v="Accessories"/>
    <n v="620"/>
    <n v="1240"/>
    <n v="1190"/>
  </r>
  <r>
    <s v="ORD102033"/>
    <d v="2023-07-04T00:00:00"/>
    <s v="C0392"/>
    <s v="P006"/>
    <n v="3"/>
    <n v="1150"/>
    <n v="0.03"/>
    <x v="1"/>
    <n v="4"/>
    <n v="3346.5"/>
    <x v="32"/>
    <x v="4"/>
    <x v="0"/>
    <x v="4"/>
    <s v="Electronics"/>
    <s v="Accessories"/>
    <n v="620"/>
    <n v="1860"/>
    <n v="1486.5"/>
  </r>
  <r>
    <s v="ORD102034"/>
    <d v="2025-11-13T00:00:00"/>
    <s v="C0334"/>
    <s v="P007"/>
    <n v="1"/>
    <n v="4800"/>
    <n v="0.1"/>
    <x v="0"/>
    <n v="6"/>
    <n v="4320"/>
    <x v="20"/>
    <x v="2"/>
    <x v="2"/>
    <x v="16"/>
    <s v="Office"/>
    <s v="Furniture"/>
    <n v="3150"/>
    <n v="3150"/>
    <n v="1170"/>
  </r>
  <r>
    <s v="ORD102035"/>
    <d v="2023-06-03T00:00:00"/>
    <s v="C0276"/>
    <s v="P016"/>
    <n v="2"/>
    <n v="260"/>
    <n v="0"/>
    <x v="0"/>
    <n v="2"/>
    <n v="520"/>
    <x v="10"/>
    <x v="4"/>
    <x v="0"/>
    <x v="10"/>
    <s v="Office"/>
    <s v="Stationery"/>
    <n v="145"/>
    <n v="290"/>
    <n v="230"/>
  </r>
  <r>
    <s v="ORD102036"/>
    <d v="2023-07-27T00:00:00"/>
    <s v="C0228"/>
    <s v="P009"/>
    <n v="10"/>
    <n v="165.6"/>
    <n v="0.05"/>
    <x v="0"/>
    <n v="1"/>
    <n v="1573.1999999999998"/>
    <x v="32"/>
    <x v="2"/>
    <x v="0"/>
    <x v="12"/>
    <s v="Office"/>
    <s v="Stationery"/>
    <n v="75"/>
    <n v="750"/>
    <n v="823.19999999999982"/>
  </r>
  <r>
    <s v="ORD102037"/>
    <d v="2024-06-08T00:00:00"/>
    <s v="C0304"/>
    <s v="P006"/>
    <n v="1"/>
    <n v="1350"/>
    <n v="0.1"/>
    <x v="0"/>
    <n v="3"/>
    <n v="1215"/>
    <x v="21"/>
    <x v="7"/>
    <x v="1"/>
    <x v="4"/>
    <s v="Electronics"/>
    <s v="Accessories"/>
    <n v="620"/>
    <n v="620"/>
    <n v="595"/>
  </r>
  <r>
    <s v="ORD102038"/>
    <d v="2024-04-18T00:00:00"/>
    <s v="C0255"/>
    <s v="P006"/>
    <n v="1"/>
    <n v="1150"/>
    <n v="0.2"/>
    <x v="0"/>
    <n v="2"/>
    <n v="920"/>
    <x v="6"/>
    <x v="0"/>
    <x v="0"/>
    <x v="4"/>
    <s v="Electronics"/>
    <s v="Accessories"/>
    <n v="620"/>
    <n v="620"/>
    <n v="300"/>
  </r>
  <r>
    <s v="ORD102039"/>
    <d v="2025-07-24T00:00:00"/>
    <s v="C0193"/>
    <s v="P013"/>
    <n v="1"/>
    <n v="1493.5"/>
    <n v="0.05"/>
    <x v="0"/>
    <n v="5"/>
    <n v="1418.825"/>
    <x v="9"/>
    <x v="6"/>
    <x v="1"/>
    <x v="2"/>
    <s v="Electronics"/>
    <s v="Accessories"/>
    <n v="790"/>
    <n v="790"/>
    <n v="628.82500000000005"/>
  </r>
  <r>
    <s v="ORD102040"/>
    <d v="2024-08-29T00:00:00"/>
    <s v="C0295"/>
    <s v="P016"/>
    <n v="4"/>
    <n v="252.2"/>
    <n v="0.03"/>
    <x v="0"/>
    <n v="5"/>
    <n v="978.53599999999994"/>
    <x v="23"/>
    <x v="6"/>
    <x v="0"/>
    <x v="10"/>
    <s v="Office"/>
    <s v="Stationery"/>
    <n v="145"/>
    <n v="580"/>
    <n v="398.53599999999994"/>
  </r>
  <r>
    <s v="ORD102041"/>
    <d v="2024-06-24T00:00:00"/>
    <s v="C0290"/>
    <s v="P009"/>
    <n v="5"/>
    <n v="174.6"/>
    <n v="0.03"/>
    <x v="0"/>
    <n v="3"/>
    <n v="846.81"/>
    <x v="21"/>
    <x v="1"/>
    <x v="1"/>
    <x v="12"/>
    <s v="Office"/>
    <s v="Stationery"/>
    <n v="75"/>
    <n v="375"/>
    <n v="471.80999999999995"/>
  </r>
  <r>
    <s v="ORD102042"/>
    <d v="2025-08-08T00:00:00"/>
    <s v="C0322"/>
    <s v="P012"/>
    <n v="2"/>
    <n v="3708"/>
    <n v="0.1"/>
    <x v="1"/>
    <n v="5"/>
    <n v="6674.4000000000005"/>
    <x v="28"/>
    <x v="3"/>
    <x v="1"/>
    <x v="9"/>
    <s v="Electronics"/>
    <s v="Storage"/>
    <n v="2450"/>
    <n v="4900"/>
    <n v="1774.4000000000005"/>
  </r>
  <r>
    <s v="ORD102043"/>
    <d v="2023-04-13T00:00:00"/>
    <s v="C0012"/>
    <s v="P016"/>
    <n v="2"/>
    <n v="267.8"/>
    <n v="0"/>
    <x v="0"/>
    <n v="4"/>
    <n v="535.6"/>
    <x v="31"/>
    <x v="0"/>
    <x v="1"/>
    <x v="10"/>
    <s v="Office"/>
    <s v="Stationery"/>
    <n v="145"/>
    <n v="290"/>
    <n v="245.60000000000002"/>
  </r>
  <r>
    <s v="ORD102044"/>
    <d v="2023-07-24T00:00:00"/>
    <s v="C0156"/>
    <s v="P011"/>
    <n v="1"/>
    <n v="1009.4"/>
    <n v="0.05"/>
    <x v="0"/>
    <n v="1"/>
    <n v="958.93"/>
    <x v="32"/>
    <x v="3"/>
    <x v="1"/>
    <x v="5"/>
    <s v="Office"/>
    <s v="Supplies"/>
    <n v="510"/>
    <n v="510"/>
    <n v="448.92999999999995"/>
  </r>
  <r>
    <s v="ORD102045"/>
    <d v="2023-12-24T00:00:00"/>
    <s v="C0284"/>
    <s v="P010"/>
    <n v="3"/>
    <n v="7622"/>
    <n v="0.03"/>
    <x v="0"/>
    <n v="3"/>
    <n v="22180.02"/>
    <x v="25"/>
    <x v="5"/>
    <x v="0"/>
    <x v="13"/>
    <s v="Electronics"/>
    <s v="Printers"/>
    <n v="5600"/>
    <n v="16800"/>
    <n v="5380.02"/>
  </r>
  <r>
    <s v="ORD102046"/>
    <d v="2023-03-22T00:00:00"/>
    <s v="C0352"/>
    <s v="P010"/>
    <n v="2"/>
    <n v="7992"/>
    <n v="0"/>
    <x v="0"/>
    <n v="5"/>
    <n v="15984"/>
    <x v="1"/>
    <x v="3"/>
    <x v="2"/>
    <x v="13"/>
    <s v="Electronics"/>
    <s v="Printers"/>
    <n v="5600"/>
    <n v="11200"/>
    <n v="4784"/>
  </r>
  <r>
    <s v="ORD102047"/>
    <d v="2024-08-18T00:00:00"/>
    <s v="C0312"/>
    <s v="P003"/>
    <n v="3"/>
    <n v="450"/>
    <n v="0"/>
    <x v="0"/>
    <n v="3"/>
    <n v="1350"/>
    <x v="23"/>
    <x v="11"/>
    <x v="0"/>
    <x v="1"/>
    <s v="Electronics"/>
    <s v="Accessories"/>
    <n v="210"/>
    <n v="630"/>
    <n v="720"/>
  </r>
  <r>
    <s v="ORD102048"/>
    <d v="2025-01-07T00:00:00"/>
    <s v="C0266"/>
    <s v="P016"/>
    <n v="10"/>
    <n v="260"/>
    <n v="0"/>
    <x v="0"/>
    <n v="5"/>
    <n v="2600"/>
    <x v="7"/>
    <x v="1"/>
    <x v="2"/>
    <x v="10"/>
    <s v="Office"/>
    <s v="Stationery"/>
    <n v="145"/>
    <n v="1450"/>
    <n v="1150"/>
  </r>
  <r>
    <s v="ORD102049"/>
    <d v="2024-10-02T00:00:00"/>
    <s v="C0055"/>
    <s v="P016"/>
    <n v="50"/>
    <n v="260"/>
    <n v="0.1"/>
    <x v="0"/>
    <n v="3"/>
    <n v="11700"/>
    <x v="13"/>
    <x v="4"/>
    <x v="2"/>
    <x v="10"/>
    <s v="Office"/>
    <s v="Stationery"/>
    <n v="145"/>
    <n v="7250"/>
    <n v="4450"/>
  </r>
  <r>
    <s v="ORD102050"/>
    <d v="2025-05-22T00:00:00"/>
    <s v="C0006"/>
    <s v="P005"/>
    <n v="3"/>
    <n v="6014"/>
    <n v="0.1"/>
    <x v="0"/>
    <n v="4"/>
    <n v="16237.800000000001"/>
    <x v="34"/>
    <x v="7"/>
    <x v="0"/>
    <x v="15"/>
    <s v="Electronics"/>
    <s v="Displays"/>
    <n v="4300"/>
    <n v="12900"/>
    <n v="3337.8000000000011"/>
  </r>
  <r>
    <s v="ORD102051"/>
    <d v="2023-08-26T00:00:00"/>
    <s v="C0168"/>
    <s v="P016"/>
    <n v="10"/>
    <n v="239.2"/>
    <n v="0.1"/>
    <x v="2"/>
    <n v="2"/>
    <n v="2152.8000000000002"/>
    <x v="16"/>
    <x v="10"/>
    <x v="2"/>
    <x v="10"/>
    <s v="Office"/>
    <s v="Stationery"/>
    <n v="145"/>
    <n v="1450"/>
    <n v="702.80000000000018"/>
  </r>
  <r>
    <s v="ORD102052"/>
    <d v="2023-07-14T00:00:00"/>
    <s v="C0235"/>
    <s v="P007"/>
    <n v="1"/>
    <n v="4944"/>
    <n v="0"/>
    <x v="0"/>
    <n v="1"/>
    <n v="4944"/>
    <x v="32"/>
    <x v="11"/>
    <x v="2"/>
    <x v="16"/>
    <s v="Office"/>
    <s v="Furniture"/>
    <n v="3150"/>
    <n v="3150"/>
    <n v="1794"/>
  </r>
  <r>
    <s v="ORD102053"/>
    <d v="2023-04-04T00:00:00"/>
    <s v="C0279"/>
    <s v="P001"/>
    <n v="1"/>
    <n v="30780"/>
    <n v="0.1"/>
    <x v="0"/>
    <n v="1"/>
    <n v="27702"/>
    <x v="31"/>
    <x v="9"/>
    <x v="1"/>
    <x v="0"/>
    <s v="Electronics"/>
    <s v="Computers"/>
    <n v="22100"/>
    <n v="22100"/>
    <n v="5602"/>
  </r>
  <r>
    <s v="ORD102054"/>
    <d v="2023-01-20T00:00:00"/>
    <s v="C0001"/>
    <s v="P015"/>
    <n v="2"/>
    <n v="1890"/>
    <n v="0.05"/>
    <x v="0"/>
    <n v="6"/>
    <n v="3591"/>
    <x v="35"/>
    <x v="2"/>
    <x v="0"/>
    <x v="14"/>
    <s v="Electronics"/>
    <s v="Networking"/>
    <n v="1050"/>
    <n v="2100"/>
    <n v="1491"/>
  </r>
  <r>
    <s v="ORD102055"/>
    <d v="2023-10-11T00:00:00"/>
    <s v="C0169"/>
    <s v="P016"/>
    <n v="2"/>
    <n v="280.8"/>
    <n v="0.05"/>
    <x v="0"/>
    <n v="6"/>
    <n v="533.52"/>
    <x v="2"/>
    <x v="3"/>
    <x v="0"/>
    <x v="10"/>
    <s v="Office"/>
    <s v="Stationery"/>
    <n v="145"/>
    <n v="290"/>
    <n v="243.51999999999998"/>
  </r>
  <r>
    <s v="ORD102056"/>
    <d v="2023-12-16T00:00:00"/>
    <s v="C0381"/>
    <s v="P009"/>
    <n v="50"/>
    <n v="194.4"/>
    <n v="0.03"/>
    <x v="2"/>
    <n v="2"/>
    <n v="9428.4"/>
    <x v="25"/>
    <x v="6"/>
    <x v="0"/>
    <x v="12"/>
    <s v="Office"/>
    <s v="Stationery"/>
    <n v="75"/>
    <n v="3750"/>
    <n v="5678.4"/>
  </r>
  <r>
    <s v="ORD102057"/>
    <d v="2024-11-04T00:00:00"/>
    <s v="C0229"/>
    <s v="P001"/>
    <n v="3"/>
    <n v="26220"/>
    <n v="0"/>
    <x v="0"/>
    <n v="6"/>
    <n v="78660"/>
    <x v="33"/>
    <x v="8"/>
    <x v="1"/>
    <x v="0"/>
    <s v="Electronics"/>
    <s v="Computers"/>
    <n v="22100"/>
    <n v="66300"/>
    <n v="12360"/>
  </r>
  <r>
    <s v="ORD102058"/>
    <d v="2025-01-02T00:00:00"/>
    <s v="C0200"/>
    <s v="P006"/>
    <n v="3"/>
    <n v="1287.5"/>
    <n v="0"/>
    <x v="1"/>
    <n v="7"/>
    <n v="3862.5"/>
    <x v="7"/>
    <x v="1"/>
    <x v="0"/>
    <x v="4"/>
    <s v="Electronics"/>
    <s v="Accessories"/>
    <n v="620"/>
    <n v="1860"/>
    <n v="2002.5"/>
  </r>
  <r>
    <s v="ORD102059"/>
    <d v="2025-06-15T00:00:00"/>
    <s v="C0331"/>
    <s v="P011"/>
    <n v="1"/>
    <n v="980"/>
    <n v="0.03"/>
    <x v="0"/>
    <n v="3"/>
    <n v="950.6"/>
    <x v="3"/>
    <x v="10"/>
    <x v="0"/>
    <x v="5"/>
    <s v="Office"/>
    <s v="Supplies"/>
    <n v="510"/>
    <n v="510"/>
    <n v="440.6"/>
  </r>
  <r>
    <s v="ORD102060"/>
    <d v="2024-07-03T00:00:00"/>
    <s v="C0099"/>
    <s v="P015"/>
    <n v="4"/>
    <n v="1890"/>
    <n v="0.1"/>
    <x v="1"/>
    <n v="3"/>
    <n v="6804"/>
    <x v="14"/>
    <x v="1"/>
    <x v="2"/>
    <x v="14"/>
    <s v="Electronics"/>
    <s v="Networking"/>
    <n v="1050"/>
    <n v="4200"/>
    <n v="2604"/>
  </r>
  <r>
    <s v="ORD102061"/>
    <d v="2023-07-10T00:00:00"/>
    <s v="C0292"/>
    <s v="P008"/>
    <n v="1"/>
    <n v="9476"/>
    <n v="0.15"/>
    <x v="1"/>
    <n v="6"/>
    <n v="8054.5999999999995"/>
    <x v="32"/>
    <x v="6"/>
    <x v="0"/>
    <x v="6"/>
    <s v="Office"/>
    <s v="Furniture"/>
    <n v="6500"/>
    <n v="6500"/>
    <n v="1554.5999999999995"/>
  </r>
  <r>
    <s v="ORD102062"/>
    <d v="2025-02-02T00:00:00"/>
    <s v="C0242"/>
    <s v="P002"/>
    <n v="1"/>
    <n v="17940"/>
    <n v="0"/>
    <x v="0"/>
    <n v="2"/>
    <n v="17940"/>
    <x v="8"/>
    <x v="9"/>
    <x v="1"/>
    <x v="8"/>
    <s v="Electronics"/>
    <s v="Computers"/>
    <n v="15100"/>
    <n v="15100"/>
    <n v="2840"/>
  </r>
  <r>
    <s v="ORD102063"/>
    <d v="2024-12-02T00:00:00"/>
    <s v="C0353"/>
    <s v="P008"/>
    <n v="1"/>
    <n v="8924"/>
    <n v="0"/>
    <x v="0"/>
    <n v="3"/>
    <n v="8924"/>
    <x v="26"/>
    <x v="4"/>
    <x v="0"/>
    <x v="6"/>
    <s v="Office"/>
    <s v="Furniture"/>
    <n v="6500"/>
    <n v="6500"/>
    <n v="2424"/>
  </r>
  <r>
    <s v="ORD102064"/>
    <d v="2024-01-10T00:00:00"/>
    <s v="C0305"/>
    <s v="P003"/>
    <n v="5"/>
    <n v="463.5"/>
    <n v="0.05"/>
    <x v="0"/>
    <n v="4"/>
    <n v="2201.625"/>
    <x v="18"/>
    <x v="7"/>
    <x v="0"/>
    <x v="1"/>
    <s v="Electronics"/>
    <s v="Accessories"/>
    <n v="210"/>
    <n v="1050"/>
    <n v="1151.625"/>
  </r>
  <r>
    <s v="ORD102065"/>
    <d v="2023-08-22T00:00:00"/>
    <s v="C0206"/>
    <s v="P010"/>
    <n v="4"/>
    <n v="7400"/>
    <n v="0"/>
    <x v="1"/>
    <n v="4"/>
    <n v="29600"/>
    <x v="16"/>
    <x v="0"/>
    <x v="1"/>
    <x v="13"/>
    <s v="Electronics"/>
    <s v="Printers"/>
    <n v="5600"/>
    <n v="22400"/>
    <n v="7200"/>
  </r>
  <r>
    <s v="ORD102066"/>
    <d v="2025-03-31T00:00:00"/>
    <s v="C0399"/>
    <s v="P003"/>
    <n v="1"/>
    <n v="450"/>
    <n v="0.15"/>
    <x v="0"/>
    <n v="4"/>
    <n v="382.5"/>
    <x v="12"/>
    <x v="10"/>
    <x v="1"/>
    <x v="1"/>
    <s v="Electronics"/>
    <s v="Accessories"/>
    <n v="210"/>
    <n v="210"/>
    <n v="172.5"/>
  </r>
  <r>
    <s v="ORD102067"/>
    <d v="2025-03-30T00:00:00"/>
    <s v="C0071"/>
    <s v="P016"/>
    <n v="1"/>
    <n v="267.8"/>
    <n v="0.1"/>
    <x v="0"/>
    <n v="7"/>
    <n v="241.02"/>
    <x v="12"/>
    <x v="6"/>
    <x v="0"/>
    <x v="10"/>
    <s v="Office"/>
    <s v="Stationery"/>
    <n v="145"/>
    <n v="145"/>
    <n v="96.02000000000001"/>
  </r>
  <r>
    <s v="ORD102068"/>
    <d v="2025-07-23T00:00:00"/>
    <s v="C0312"/>
    <s v="P003"/>
    <n v="1"/>
    <n v="436.5"/>
    <n v="0"/>
    <x v="0"/>
    <n v="6"/>
    <n v="436.5"/>
    <x v="9"/>
    <x v="11"/>
    <x v="0"/>
    <x v="1"/>
    <s v="Electronics"/>
    <s v="Accessories"/>
    <n v="210"/>
    <n v="210"/>
    <n v="226.5"/>
  </r>
  <r>
    <s v="ORD102069"/>
    <d v="2024-07-10T00:00:00"/>
    <s v="C0016"/>
    <s v="P005"/>
    <n v="1"/>
    <n v="6200"/>
    <n v="0.05"/>
    <x v="0"/>
    <n v="5"/>
    <n v="5890"/>
    <x v="14"/>
    <x v="6"/>
    <x v="0"/>
    <x v="15"/>
    <s v="Electronics"/>
    <s v="Displays"/>
    <n v="4300"/>
    <n v="4300"/>
    <n v="1590"/>
  </r>
  <r>
    <s v="ORD102070"/>
    <d v="2025-02-28T00:00:00"/>
    <s v="C0167"/>
    <s v="P005"/>
    <n v="1"/>
    <n v="6014"/>
    <n v="0.05"/>
    <x v="0"/>
    <n v="1"/>
    <n v="5713.3"/>
    <x v="8"/>
    <x v="2"/>
    <x v="0"/>
    <x v="15"/>
    <s v="Electronics"/>
    <s v="Displays"/>
    <n v="4300"/>
    <n v="4300"/>
    <n v="1413.3000000000002"/>
  </r>
  <r>
    <s v="ORD102071"/>
    <d v="2025-09-06T00:00:00"/>
    <s v="C0119"/>
    <s v="P016"/>
    <n v="2"/>
    <n v="260"/>
    <n v="0"/>
    <x v="0"/>
    <n v="2"/>
    <n v="520"/>
    <x v="29"/>
    <x v="6"/>
    <x v="0"/>
    <x v="10"/>
    <s v="Office"/>
    <s v="Stationery"/>
    <n v="145"/>
    <n v="290"/>
    <n v="230"/>
  </r>
  <r>
    <s v="ORD102072"/>
    <d v="2025-05-13T00:00:00"/>
    <s v="C0374"/>
    <s v="P005"/>
    <n v="1"/>
    <n v="5704"/>
    <n v="0"/>
    <x v="0"/>
    <n v="5"/>
    <n v="5704"/>
    <x v="34"/>
    <x v="4"/>
    <x v="1"/>
    <x v="15"/>
    <s v="Electronics"/>
    <s v="Displays"/>
    <n v="4300"/>
    <n v="4300"/>
    <n v="1404"/>
  </r>
  <r>
    <s v="ORD102073"/>
    <d v="2023-12-08T00:00:00"/>
    <s v="C0380"/>
    <s v="P001"/>
    <n v="1"/>
    <n v="27645"/>
    <n v="0.1"/>
    <x v="1"/>
    <n v="7"/>
    <n v="24880.5"/>
    <x v="25"/>
    <x v="5"/>
    <x v="1"/>
    <x v="0"/>
    <s v="Electronics"/>
    <s v="Computers"/>
    <n v="22100"/>
    <n v="22100"/>
    <n v="2780.5"/>
  </r>
  <r>
    <s v="ORD102074"/>
    <d v="2023-08-20T00:00:00"/>
    <s v="C0368"/>
    <s v="P002"/>
    <n v="3"/>
    <n v="18915"/>
    <n v="0.15"/>
    <x v="0"/>
    <n v="6"/>
    <n v="48233.25"/>
    <x v="16"/>
    <x v="1"/>
    <x v="1"/>
    <x v="8"/>
    <s v="Electronics"/>
    <s v="Computers"/>
    <n v="15100"/>
    <n v="45300"/>
    <n v="2933.25"/>
  </r>
  <r>
    <s v="ORD102075"/>
    <d v="2023-09-29T00:00:00"/>
    <s v="C0254"/>
    <s v="P020"/>
    <n v="1"/>
    <n v="4100"/>
    <n v="0.05"/>
    <x v="0"/>
    <n v="2"/>
    <n v="3895"/>
    <x v="4"/>
    <x v="4"/>
    <x v="1"/>
    <x v="11"/>
    <s v="Electronics"/>
    <s v="Power"/>
    <n v="2950"/>
    <n v="2950"/>
    <n v="945"/>
  </r>
  <r>
    <s v="ORD102076"/>
    <d v="2023-05-01T00:00:00"/>
    <s v="C0285"/>
    <s v="P011"/>
    <n v="1"/>
    <n v="980"/>
    <n v="0.05"/>
    <x v="0"/>
    <n v="5"/>
    <n v="931"/>
    <x v="5"/>
    <x v="1"/>
    <x v="1"/>
    <x v="5"/>
    <s v="Office"/>
    <s v="Supplies"/>
    <n v="510"/>
    <n v="510"/>
    <n v="421"/>
  </r>
  <r>
    <s v="ORD102077"/>
    <d v="2023-11-23T00:00:00"/>
    <s v="C0088"/>
    <s v="P012"/>
    <n v="3"/>
    <n v="3600"/>
    <n v="0"/>
    <x v="0"/>
    <n v="1"/>
    <n v="10800"/>
    <x v="0"/>
    <x v="11"/>
    <x v="2"/>
    <x v="9"/>
    <s v="Electronics"/>
    <s v="Storage"/>
    <n v="2450"/>
    <n v="7350"/>
    <n v="3450"/>
  </r>
  <r>
    <s v="ORD102078"/>
    <d v="2023-08-01T00:00:00"/>
    <s v="C0258"/>
    <s v="P007"/>
    <n v="1"/>
    <n v="4800"/>
    <n v="0.05"/>
    <x v="0"/>
    <n v="1"/>
    <n v="4560"/>
    <x v="16"/>
    <x v="11"/>
    <x v="2"/>
    <x v="16"/>
    <s v="Office"/>
    <s v="Furniture"/>
    <n v="3150"/>
    <n v="3150"/>
    <n v="1410"/>
  </r>
  <r>
    <s v="ORD102079"/>
    <d v="2025-05-02T00:00:00"/>
    <s v="C0027"/>
    <s v="P006"/>
    <n v="2"/>
    <n v="1150"/>
    <n v="0.03"/>
    <x v="0"/>
    <n v="3"/>
    <n v="2231"/>
    <x v="34"/>
    <x v="4"/>
    <x v="0"/>
    <x v="4"/>
    <s v="Electronics"/>
    <s v="Accessories"/>
    <n v="620"/>
    <n v="1240"/>
    <n v="991"/>
  </r>
  <r>
    <s v="ORD102080"/>
    <d v="2025-09-15T00:00:00"/>
    <s v="C0158"/>
    <s v="P009"/>
    <n v="1"/>
    <n v="174.6"/>
    <n v="0.1"/>
    <x v="0"/>
    <n v="3"/>
    <n v="157.13999999999999"/>
    <x v="29"/>
    <x v="5"/>
    <x v="2"/>
    <x v="12"/>
    <s v="Office"/>
    <s v="Stationery"/>
    <n v="75"/>
    <n v="75"/>
    <n v="82.139999999999986"/>
  </r>
  <r>
    <s v="ORD102081"/>
    <d v="2025-06-16T00:00:00"/>
    <s v="C0153"/>
    <s v="P015"/>
    <n v="2"/>
    <n v="1890"/>
    <n v="0.1"/>
    <x v="0"/>
    <n v="3"/>
    <n v="3402"/>
    <x v="3"/>
    <x v="1"/>
    <x v="0"/>
    <x v="14"/>
    <s v="Electronics"/>
    <s v="Networking"/>
    <n v="1050"/>
    <n v="2100"/>
    <n v="1302"/>
  </r>
  <r>
    <s v="ORD102082"/>
    <d v="2024-01-07T00:00:00"/>
    <s v="C0237"/>
    <s v="P002"/>
    <n v="1"/>
    <n v="21060"/>
    <n v="0.03"/>
    <x v="0"/>
    <n v="5"/>
    <n v="20428.2"/>
    <x v="18"/>
    <x v="10"/>
    <x v="1"/>
    <x v="8"/>
    <s v="Electronics"/>
    <s v="Computers"/>
    <n v="15100"/>
    <n v="15100"/>
    <n v="5328.2000000000007"/>
  </r>
  <r>
    <s v="ORD102083"/>
    <d v="2025-02-16T00:00:00"/>
    <s v="C0134"/>
    <s v="P009"/>
    <n v="1"/>
    <n v="194.4"/>
    <n v="0"/>
    <x v="0"/>
    <n v="4"/>
    <n v="194.4"/>
    <x v="8"/>
    <x v="3"/>
    <x v="1"/>
    <x v="12"/>
    <s v="Office"/>
    <s v="Stationery"/>
    <n v="75"/>
    <n v="75"/>
    <n v="119.4"/>
  </r>
  <r>
    <s v="ORD102084"/>
    <d v="2025-01-04T00:00:00"/>
    <s v="C0016"/>
    <s v="P009"/>
    <n v="1"/>
    <n v="165.6"/>
    <n v="0.05"/>
    <x v="0"/>
    <n v="7"/>
    <n v="157.32"/>
    <x v="7"/>
    <x v="6"/>
    <x v="0"/>
    <x v="12"/>
    <s v="Office"/>
    <s v="Stationery"/>
    <n v="75"/>
    <n v="75"/>
    <n v="82.32"/>
  </r>
  <r>
    <s v="ORD102085"/>
    <d v="2023-03-01T00:00:00"/>
    <s v="C0353"/>
    <s v="P015"/>
    <n v="1"/>
    <n v="1890"/>
    <n v="0.15"/>
    <x v="2"/>
    <n v="4"/>
    <n v="1606.5"/>
    <x v="1"/>
    <x v="4"/>
    <x v="0"/>
    <x v="14"/>
    <s v="Electronics"/>
    <s v="Networking"/>
    <n v="1050"/>
    <n v="1050"/>
    <n v="556.5"/>
  </r>
  <r>
    <s v="ORD102086"/>
    <d v="2023-09-25T00:00:00"/>
    <s v="C0263"/>
    <s v="P018"/>
    <n v="2"/>
    <n v="13824"/>
    <n v="0.15"/>
    <x v="0"/>
    <n v="5"/>
    <n v="23500.799999999999"/>
    <x v="4"/>
    <x v="3"/>
    <x v="0"/>
    <x v="18"/>
    <s v="Electronics"/>
    <s v="Displays"/>
    <n v="9700"/>
    <n v="19400"/>
    <n v="4100.7999999999993"/>
  </r>
  <r>
    <s v="ORD102087"/>
    <d v="2025-09-16T00:00:00"/>
    <s v="C0090"/>
    <s v="P002"/>
    <n v="2"/>
    <n v="20085"/>
    <n v="0"/>
    <x v="0"/>
    <n v="5"/>
    <n v="40170"/>
    <x v="29"/>
    <x v="6"/>
    <x v="0"/>
    <x v="8"/>
    <s v="Electronics"/>
    <s v="Computers"/>
    <n v="15100"/>
    <n v="30200"/>
    <n v="9970"/>
  </r>
  <r>
    <s v="ORD102088"/>
    <d v="2025-09-26T00:00:00"/>
    <s v="C0162"/>
    <s v="P009"/>
    <n v="3"/>
    <n v="180"/>
    <n v="0"/>
    <x v="0"/>
    <n v="3"/>
    <n v="540"/>
    <x v="29"/>
    <x v="7"/>
    <x v="0"/>
    <x v="12"/>
    <s v="Office"/>
    <s v="Stationery"/>
    <n v="75"/>
    <n v="225"/>
    <n v="315"/>
  </r>
  <r>
    <s v="ORD102089"/>
    <d v="2023-08-20T00:00:00"/>
    <s v="C0339"/>
    <s v="P008"/>
    <n v="1"/>
    <n v="9200"/>
    <n v="0.1"/>
    <x v="0"/>
    <n v="7"/>
    <n v="8280"/>
    <x v="16"/>
    <x v="10"/>
    <x v="0"/>
    <x v="6"/>
    <s v="Office"/>
    <s v="Furniture"/>
    <n v="6500"/>
    <n v="6500"/>
    <n v="1780"/>
  </r>
  <r>
    <s v="ORD102090"/>
    <d v="2025-04-22T00:00:00"/>
    <s v="C0026"/>
    <s v="P015"/>
    <n v="1"/>
    <n v="1890"/>
    <n v="0.15"/>
    <x v="0"/>
    <n v="6"/>
    <n v="1606.5"/>
    <x v="30"/>
    <x v="8"/>
    <x v="1"/>
    <x v="14"/>
    <s v="Electronics"/>
    <s v="Networking"/>
    <n v="1050"/>
    <n v="1050"/>
    <n v="556.5"/>
  </r>
  <r>
    <s v="ORD102091"/>
    <d v="2025-06-21T00:00:00"/>
    <s v="C0150"/>
    <s v="P009"/>
    <n v="1"/>
    <n v="185.4"/>
    <n v="0.05"/>
    <x v="0"/>
    <n v="4"/>
    <n v="176.13"/>
    <x v="3"/>
    <x v="8"/>
    <x v="1"/>
    <x v="12"/>
    <s v="Office"/>
    <s v="Stationery"/>
    <n v="75"/>
    <n v="75"/>
    <n v="101.13"/>
  </r>
  <r>
    <s v="ORD102092"/>
    <d v="2023-04-05T00:00:00"/>
    <s v="C0084"/>
    <s v="P014"/>
    <n v="2"/>
    <n v="2163"/>
    <n v="0.05"/>
    <x v="0"/>
    <n v="3"/>
    <n v="4109.7"/>
    <x v="31"/>
    <x v="8"/>
    <x v="2"/>
    <x v="17"/>
    <s v="Electronics"/>
    <s v="Accessories"/>
    <n v="1180"/>
    <n v="2360"/>
    <n v="1749.6999999999998"/>
  </r>
  <r>
    <s v="ORD102093"/>
    <d v="2023-05-10T00:00:00"/>
    <s v="C0203"/>
    <s v="P004"/>
    <n v="1"/>
    <n v="1998"/>
    <n v="0.05"/>
    <x v="1"/>
    <n v="6"/>
    <n v="1898.1"/>
    <x v="5"/>
    <x v="9"/>
    <x v="1"/>
    <x v="3"/>
    <s v="Electronics"/>
    <s v="Accessories"/>
    <n v="990"/>
    <n v="990"/>
    <n v="908.09999999999991"/>
  </r>
  <r>
    <s v="ORD102094"/>
    <d v="2024-06-19T00:00:00"/>
    <s v="C0135"/>
    <s v="P015"/>
    <n v="20"/>
    <n v="1750"/>
    <n v="0"/>
    <x v="0"/>
    <n v="5"/>
    <n v="35000"/>
    <x v="21"/>
    <x v="4"/>
    <x v="0"/>
    <x v="14"/>
    <s v="Electronics"/>
    <s v="Networking"/>
    <n v="1050"/>
    <n v="21000"/>
    <n v="14000"/>
  </r>
  <r>
    <s v="ORD102095"/>
    <d v="2024-10-05T00:00:00"/>
    <s v="C0354"/>
    <s v="P015"/>
    <n v="1"/>
    <n v="1610"/>
    <n v="0.05"/>
    <x v="0"/>
    <n v="4"/>
    <n v="1529.5"/>
    <x v="13"/>
    <x v="8"/>
    <x v="1"/>
    <x v="14"/>
    <s v="Electronics"/>
    <s v="Networking"/>
    <n v="1050"/>
    <n v="1050"/>
    <n v="479.5"/>
  </r>
  <r>
    <s v="ORD102096"/>
    <d v="2023-01-26T00:00:00"/>
    <s v="C0009"/>
    <s v="P004"/>
    <n v="2"/>
    <n v="1794.5"/>
    <n v="0.1"/>
    <x v="0"/>
    <n v="3"/>
    <n v="3230.1"/>
    <x v="35"/>
    <x v="3"/>
    <x v="1"/>
    <x v="3"/>
    <s v="Electronics"/>
    <s v="Accessories"/>
    <n v="990"/>
    <n v="1980"/>
    <n v="1250.0999999999999"/>
  </r>
  <r>
    <s v="ORD102097"/>
    <d v="2025-12-10T00:00:00"/>
    <s v="C0361"/>
    <s v="P003"/>
    <n v="1"/>
    <n v="486"/>
    <n v="0.03"/>
    <x v="0"/>
    <n v="3"/>
    <n v="471.41999999999996"/>
    <x v="11"/>
    <x v="10"/>
    <x v="0"/>
    <x v="1"/>
    <s v="Electronics"/>
    <s v="Accessories"/>
    <n v="210"/>
    <n v="210"/>
    <n v="261.41999999999996"/>
  </r>
  <r>
    <s v="ORD102098"/>
    <d v="2024-04-03T00:00:00"/>
    <s v="C0151"/>
    <s v="P003"/>
    <n v="1"/>
    <n v="486"/>
    <n v="0.1"/>
    <x v="0"/>
    <n v="7"/>
    <n v="437.40000000000003"/>
    <x v="6"/>
    <x v="5"/>
    <x v="1"/>
    <x v="1"/>
    <s v="Electronics"/>
    <s v="Accessories"/>
    <n v="210"/>
    <n v="210"/>
    <n v="227.40000000000003"/>
  </r>
  <r>
    <s v="ORD102099"/>
    <d v="2024-11-23T00:00:00"/>
    <s v="C0344"/>
    <s v="P018"/>
    <n v="2"/>
    <n v="13184"/>
    <n v="0.05"/>
    <x v="0"/>
    <n v="5"/>
    <n v="25049.599999999999"/>
    <x v="33"/>
    <x v="6"/>
    <x v="1"/>
    <x v="18"/>
    <s v="Electronics"/>
    <s v="Displays"/>
    <n v="9700"/>
    <n v="19400"/>
    <n v="5649.5999999999985"/>
  </r>
  <r>
    <s v="ORD102100"/>
    <d v="2025-11-29T00:00:00"/>
    <s v="C0190"/>
    <s v="P017"/>
    <n v="4"/>
    <n v="4017"/>
    <n v="0.03"/>
    <x v="0"/>
    <n v="3"/>
    <n v="15585.96"/>
    <x v="20"/>
    <x v="4"/>
    <x v="2"/>
    <x v="7"/>
    <s v="Office"/>
    <s v="Furniture"/>
    <n v="2650"/>
    <n v="10600"/>
    <n v="4985.9599999999991"/>
  </r>
  <r>
    <s v="ORD102101"/>
    <d v="2025-12-07T00:00:00"/>
    <s v="C0065"/>
    <s v="P014"/>
    <n v="10"/>
    <n v="1932"/>
    <n v="0.15"/>
    <x v="0"/>
    <n v="2"/>
    <n v="16422"/>
    <x v="11"/>
    <x v="3"/>
    <x v="2"/>
    <x v="17"/>
    <s v="Electronics"/>
    <s v="Accessories"/>
    <n v="1180"/>
    <n v="11800"/>
    <n v="4622"/>
  </r>
  <r>
    <s v="ORD102102"/>
    <d v="2023-07-15T00:00:00"/>
    <s v="C0382"/>
    <s v="P002"/>
    <n v="2"/>
    <n v="21060"/>
    <n v="0.05"/>
    <x v="1"/>
    <n v="7"/>
    <n v="40014"/>
    <x v="32"/>
    <x v="11"/>
    <x v="0"/>
    <x v="8"/>
    <s v="Electronics"/>
    <s v="Computers"/>
    <n v="15100"/>
    <n v="30200"/>
    <n v="9814"/>
  </r>
  <r>
    <s v="ORD102103"/>
    <d v="2025-06-05T00:00:00"/>
    <s v="C0038"/>
    <s v="P011"/>
    <n v="4"/>
    <n v="980"/>
    <n v="0.05"/>
    <x v="0"/>
    <n v="5"/>
    <n v="3724"/>
    <x v="3"/>
    <x v="10"/>
    <x v="0"/>
    <x v="5"/>
    <s v="Office"/>
    <s v="Supplies"/>
    <n v="510"/>
    <n v="2040"/>
    <n v="1684"/>
  </r>
  <r>
    <s v="ORD102104"/>
    <d v="2024-05-24T00:00:00"/>
    <s v="C0232"/>
    <s v="P017"/>
    <n v="5"/>
    <n v="4017"/>
    <n v="0"/>
    <x v="0"/>
    <n v="5"/>
    <n v="20085"/>
    <x v="15"/>
    <x v="8"/>
    <x v="0"/>
    <x v="7"/>
    <s v="Office"/>
    <s v="Furniture"/>
    <n v="2650"/>
    <n v="13250"/>
    <n v="6835"/>
  </r>
  <r>
    <s v="ORD102105"/>
    <d v="2025-09-13T00:00:00"/>
    <s v="C0135"/>
    <s v="P009"/>
    <n v="5"/>
    <n v="165.6"/>
    <n v="0.1"/>
    <x v="0"/>
    <n v="2"/>
    <n v="745.2"/>
    <x v="29"/>
    <x v="4"/>
    <x v="0"/>
    <x v="12"/>
    <s v="Office"/>
    <s v="Stationery"/>
    <n v="75"/>
    <n v="375"/>
    <n v="370.20000000000005"/>
  </r>
  <r>
    <s v="ORD102106"/>
    <d v="2024-12-09T00:00:00"/>
    <s v="C0390"/>
    <s v="P008"/>
    <n v="4"/>
    <n v="9936"/>
    <n v="0.2"/>
    <x v="2"/>
    <n v="1"/>
    <n v="31795.200000000001"/>
    <x v="26"/>
    <x v="11"/>
    <x v="2"/>
    <x v="6"/>
    <s v="Office"/>
    <s v="Furniture"/>
    <n v="6500"/>
    <n v="26000"/>
    <n v="5795.2000000000007"/>
  </r>
  <r>
    <s v="ORD102107"/>
    <d v="2025-02-27T00:00:00"/>
    <s v="C0372"/>
    <s v="P002"/>
    <n v="1"/>
    <n v="17940"/>
    <n v="0"/>
    <x v="0"/>
    <n v="7"/>
    <n v="17940"/>
    <x v="8"/>
    <x v="2"/>
    <x v="1"/>
    <x v="8"/>
    <s v="Electronics"/>
    <s v="Computers"/>
    <n v="15100"/>
    <n v="15100"/>
    <n v="2840"/>
  </r>
  <r>
    <s v="ORD102108"/>
    <d v="2023-11-01T00:00:00"/>
    <s v="C0275"/>
    <s v="P009"/>
    <n v="1"/>
    <n v="165.6"/>
    <n v="0.05"/>
    <x v="0"/>
    <n v="4"/>
    <n v="157.32"/>
    <x v="0"/>
    <x v="11"/>
    <x v="0"/>
    <x v="12"/>
    <s v="Office"/>
    <s v="Stationery"/>
    <n v="75"/>
    <n v="75"/>
    <n v="82.32"/>
  </r>
  <r>
    <s v="ORD102109"/>
    <d v="2023-04-22T00:00:00"/>
    <s v="C0041"/>
    <s v="P016"/>
    <n v="1"/>
    <n v="260"/>
    <n v="0.05"/>
    <x v="1"/>
    <n v="1"/>
    <n v="247"/>
    <x v="31"/>
    <x v="1"/>
    <x v="0"/>
    <x v="10"/>
    <s v="Office"/>
    <s v="Stationery"/>
    <n v="145"/>
    <n v="145"/>
    <n v="102"/>
  </r>
  <r>
    <s v="ORD102110"/>
    <d v="2023-01-24T00:00:00"/>
    <s v="C0317"/>
    <s v="P014"/>
    <n v="2"/>
    <n v="2268"/>
    <n v="0.05"/>
    <x v="0"/>
    <n v="1"/>
    <n v="4309.2"/>
    <x v="35"/>
    <x v="4"/>
    <x v="1"/>
    <x v="17"/>
    <s v="Electronics"/>
    <s v="Accessories"/>
    <n v="1180"/>
    <n v="2360"/>
    <n v="1949.1999999999998"/>
  </r>
  <r>
    <s v="ORD102111"/>
    <d v="2023-11-18T00:00:00"/>
    <s v="C0296"/>
    <s v="P009"/>
    <n v="1"/>
    <n v="180"/>
    <n v="0"/>
    <x v="0"/>
    <n v="4"/>
    <n v="180"/>
    <x v="0"/>
    <x v="5"/>
    <x v="0"/>
    <x v="12"/>
    <s v="Office"/>
    <s v="Stationery"/>
    <n v="75"/>
    <n v="75"/>
    <n v="105"/>
  </r>
  <r>
    <s v="ORD102112"/>
    <d v="2025-11-01T00:00:00"/>
    <s v="C0114"/>
    <s v="P011"/>
    <n v="4"/>
    <n v="980"/>
    <n v="0"/>
    <x v="0"/>
    <n v="3"/>
    <n v="3920"/>
    <x v="20"/>
    <x v="5"/>
    <x v="0"/>
    <x v="5"/>
    <s v="Office"/>
    <s v="Supplies"/>
    <n v="510"/>
    <n v="2040"/>
    <n v="1880"/>
  </r>
  <r>
    <s v="ORD102113"/>
    <d v="2025-08-19T00:00:00"/>
    <s v="C0276"/>
    <s v="P014"/>
    <n v="3"/>
    <n v="2163"/>
    <n v="0.2"/>
    <x v="0"/>
    <n v="7"/>
    <n v="5191.2000000000007"/>
    <x v="28"/>
    <x v="4"/>
    <x v="0"/>
    <x v="17"/>
    <s v="Electronics"/>
    <s v="Accessories"/>
    <n v="1180"/>
    <n v="3540"/>
    <n v="1651.2000000000007"/>
  </r>
  <r>
    <s v="ORD102114"/>
    <d v="2025-10-12T00:00:00"/>
    <s v="C0100"/>
    <s v="P012"/>
    <n v="1"/>
    <n v="3708"/>
    <n v="0"/>
    <x v="0"/>
    <n v="1"/>
    <n v="3708"/>
    <x v="19"/>
    <x v="6"/>
    <x v="1"/>
    <x v="9"/>
    <s v="Electronics"/>
    <s v="Storage"/>
    <n v="2450"/>
    <n v="2450"/>
    <n v="1258"/>
  </r>
  <r>
    <s v="ORD102115"/>
    <d v="2023-12-05T00:00:00"/>
    <s v="C0300"/>
    <s v="P010"/>
    <n v="1"/>
    <n v="7178"/>
    <n v="0.2"/>
    <x v="0"/>
    <n v="7"/>
    <n v="5742.4000000000005"/>
    <x v="25"/>
    <x v="11"/>
    <x v="0"/>
    <x v="13"/>
    <s v="Electronics"/>
    <s v="Printers"/>
    <n v="5600"/>
    <n v="5600"/>
    <n v="142.40000000000055"/>
  </r>
  <r>
    <s v="ORD102116"/>
    <d v="2023-06-03T00:00:00"/>
    <s v="C0243"/>
    <s v="P010"/>
    <n v="1"/>
    <n v="7400"/>
    <n v="0.03"/>
    <x v="0"/>
    <n v="4"/>
    <n v="7178"/>
    <x v="10"/>
    <x v="3"/>
    <x v="0"/>
    <x v="13"/>
    <s v="Electronics"/>
    <s v="Printers"/>
    <n v="5600"/>
    <n v="5600"/>
    <n v="1578"/>
  </r>
  <r>
    <s v="ORD102117"/>
    <d v="2025-10-03T00:00:00"/>
    <s v="C0031"/>
    <s v="P001"/>
    <n v="3"/>
    <n v="28500"/>
    <n v="0.1"/>
    <x v="0"/>
    <n v="7"/>
    <n v="76950"/>
    <x v="19"/>
    <x v="8"/>
    <x v="0"/>
    <x v="0"/>
    <s v="Electronics"/>
    <s v="Computers"/>
    <n v="22100"/>
    <n v="66300"/>
    <n v="10650"/>
  </r>
  <r>
    <s v="ORD102118"/>
    <d v="2024-10-18T00:00:00"/>
    <s v="C0063"/>
    <s v="P009"/>
    <n v="1"/>
    <n v="180"/>
    <n v="0"/>
    <x v="0"/>
    <n v="2"/>
    <n v="180"/>
    <x v="13"/>
    <x v="7"/>
    <x v="0"/>
    <x v="12"/>
    <s v="Office"/>
    <s v="Stationery"/>
    <n v="75"/>
    <n v="75"/>
    <n v="105"/>
  </r>
  <r>
    <s v="ORD102119"/>
    <d v="2024-05-08T00:00:00"/>
    <s v="C0106"/>
    <s v="P013"/>
    <n v="1"/>
    <n v="1450"/>
    <n v="0.15"/>
    <x v="0"/>
    <n v="5"/>
    <n v="1232.5"/>
    <x v="15"/>
    <x v="9"/>
    <x v="1"/>
    <x v="2"/>
    <s v="Electronics"/>
    <s v="Accessories"/>
    <n v="790"/>
    <n v="790"/>
    <n v="442.5"/>
  </r>
  <r>
    <s v="ORD102120"/>
    <d v="2024-11-08T00:00:00"/>
    <s v="C0195"/>
    <s v="P009"/>
    <n v="3"/>
    <n v="174.6"/>
    <n v="0.15"/>
    <x v="0"/>
    <n v="6"/>
    <n v="445.22999999999996"/>
    <x v="33"/>
    <x v="8"/>
    <x v="0"/>
    <x v="12"/>
    <s v="Office"/>
    <s v="Stationery"/>
    <n v="75"/>
    <n v="225"/>
    <n v="220.22999999999996"/>
  </r>
  <r>
    <s v="ORD102121"/>
    <d v="2024-07-23T00:00:00"/>
    <s v="C0369"/>
    <s v="P006"/>
    <n v="2"/>
    <n v="1350"/>
    <n v="0"/>
    <x v="0"/>
    <n v="7"/>
    <n v="2700"/>
    <x v="14"/>
    <x v="11"/>
    <x v="0"/>
    <x v="4"/>
    <s v="Electronics"/>
    <s v="Accessories"/>
    <n v="620"/>
    <n v="1240"/>
    <n v="1460"/>
  </r>
  <r>
    <s v="ORD102122"/>
    <d v="2023-04-14T00:00:00"/>
    <s v="C0361"/>
    <s v="P011"/>
    <n v="1"/>
    <n v="980"/>
    <n v="0.05"/>
    <x v="2"/>
    <n v="7"/>
    <n v="931"/>
    <x v="31"/>
    <x v="10"/>
    <x v="0"/>
    <x v="5"/>
    <s v="Office"/>
    <s v="Supplies"/>
    <n v="510"/>
    <n v="510"/>
    <n v="421"/>
  </r>
  <r>
    <s v="ORD102123"/>
    <d v="2025-11-04T00:00:00"/>
    <s v="C0221"/>
    <s v="P016"/>
    <n v="1"/>
    <n v="260"/>
    <n v="0.05"/>
    <x v="0"/>
    <n v="6"/>
    <n v="247"/>
    <x v="20"/>
    <x v="5"/>
    <x v="2"/>
    <x v="10"/>
    <s v="Office"/>
    <s v="Stationery"/>
    <n v="145"/>
    <n v="145"/>
    <n v="102"/>
  </r>
  <r>
    <s v="ORD102124"/>
    <d v="2024-04-01T00:00:00"/>
    <s v="C0198"/>
    <s v="P006"/>
    <n v="4"/>
    <n v="1212.5"/>
    <n v="0.05"/>
    <x v="0"/>
    <n v="3"/>
    <n v="4607.5"/>
    <x v="6"/>
    <x v="8"/>
    <x v="0"/>
    <x v="4"/>
    <s v="Electronics"/>
    <s v="Accessories"/>
    <n v="620"/>
    <n v="2480"/>
    <n v="2127.5"/>
  </r>
  <r>
    <s v="ORD102125"/>
    <d v="2025-02-14T00:00:00"/>
    <s v="C0060"/>
    <s v="P006"/>
    <n v="1"/>
    <n v="1250"/>
    <n v="0"/>
    <x v="2"/>
    <n v="5"/>
    <n v="1250"/>
    <x v="8"/>
    <x v="7"/>
    <x v="0"/>
    <x v="4"/>
    <s v="Electronics"/>
    <s v="Accessories"/>
    <n v="620"/>
    <n v="620"/>
    <n v="630"/>
  </r>
  <r>
    <s v="ORD102126"/>
    <d v="2025-04-05T00:00:00"/>
    <s v="C0069"/>
    <s v="P001"/>
    <n v="4"/>
    <n v="27645"/>
    <n v="0.05"/>
    <x v="0"/>
    <n v="1"/>
    <n v="105051"/>
    <x v="30"/>
    <x v="3"/>
    <x v="2"/>
    <x v="0"/>
    <s v="Electronics"/>
    <s v="Computers"/>
    <n v="22100"/>
    <n v="88400"/>
    <n v="16651"/>
  </r>
  <r>
    <s v="ORD102127"/>
    <d v="2024-04-26T00:00:00"/>
    <s v="C0279"/>
    <s v="P016"/>
    <n v="2"/>
    <n v="267.8"/>
    <n v="0.03"/>
    <x v="0"/>
    <n v="2"/>
    <n v="519.53200000000004"/>
    <x v="6"/>
    <x v="9"/>
    <x v="1"/>
    <x v="10"/>
    <s v="Office"/>
    <s v="Stationery"/>
    <n v="145"/>
    <n v="290"/>
    <n v="229.53200000000004"/>
  </r>
  <r>
    <s v="ORD102128"/>
    <d v="2023-06-11T00:00:00"/>
    <s v="C0267"/>
    <s v="P005"/>
    <n v="1"/>
    <n v="6200"/>
    <n v="0"/>
    <x v="0"/>
    <n v="6"/>
    <n v="6200"/>
    <x v="10"/>
    <x v="0"/>
    <x v="1"/>
    <x v="15"/>
    <s v="Electronics"/>
    <s v="Displays"/>
    <n v="4300"/>
    <n v="4300"/>
    <n v="1900"/>
  </r>
  <r>
    <s v="ORD102129"/>
    <d v="2025-07-29T00:00:00"/>
    <s v="C0018"/>
    <s v="P008"/>
    <n v="5"/>
    <n v="9936"/>
    <n v="0.2"/>
    <x v="0"/>
    <n v="3"/>
    <n v="39744"/>
    <x v="9"/>
    <x v="3"/>
    <x v="1"/>
    <x v="6"/>
    <s v="Office"/>
    <s v="Furniture"/>
    <n v="6500"/>
    <n v="32500"/>
    <n v="7244"/>
  </r>
  <r>
    <s v="ORD102130"/>
    <d v="2025-06-28T00:00:00"/>
    <s v="C0105"/>
    <s v="P011"/>
    <n v="1"/>
    <n v="980"/>
    <n v="0.03"/>
    <x v="0"/>
    <n v="3"/>
    <n v="950.6"/>
    <x v="3"/>
    <x v="3"/>
    <x v="0"/>
    <x v="5"/>
    <s v="Office"/>
    <s v="Supplies"/>
    <n v="510"/>
    <n v="510"/>
    <n v="440.6"/>
  </r>
  <r>
    <s v="ORD102131"/>
    <d v="2025-07-06T00:00:00"/>
    <s v="C0020"/>
    <s v="P019"/>
    <n v="1"/>
    <n v="2538"/>
    <n v="0.05"/>
    <x v="0"/>
    <n v="2"/>
    <n v="2411.1"/>
    <x v="9"/>
    <x v="0"/>
    <x v="2"/>
    <x v="19"/>
    <s v="Electronics"/>
    <s v="POS Equipment"/>
    <n v="1420"/>
    <n v="1420"/>
    <n v="991.09999999999991"/>
  </r>
  <r>
    <s v="ORD102132"/>
    <d v="2023-06-30T00:00:00"/>
    <s v="C0074"/>
    <s v="P001"/>
    <n v="2"/>
    <n v="27645"/>
    <n v="0.05"/>
    <x v="1"/>
    <n v="5"/>
    <n v="52525.5"/>
    <x v="10"/>
    <x v="7"/>
    <x v="0"/>
    <x v="0"/>
    <s v="Electronics"/>
    <s v="Computers"/>
    <n v="22100"/>
    <n v="44200"/>
    <n v="8325.5"/>
  </r>
  <r>
    <s v="ORD102133"/>
    <d v="2025-10-17T00:00:00"/>
    <s v="C0135"/>
    <s v="P016"/>
    <n v="2"/>
    <n v="260"/>
    <n v="0.05"/>
    <x v="0"/>
    <n v="5"/>
    <n v="494"/>
    <x v="19"/>
    <x v="4"/>
    <x v="0"/>
    <x v="10"/>
    <s v="Office"/>
    <s v="Stationery"/>
    <n v="145"/>
    <n v="290"/>
    <n v="204"/>
  </r>
  <r>
    <s v="ORD102134"/>
    <d v="2025-07-04T00:00:00"/>
    <s v="C0163"/>
    <s v="P004"/>
    <n v="3"/>
    <n v="1702"/>
    <n v="0.05"/>
    <x v="0"/>
    <n v="1"/>
    <n v="4850.7"/>
    <x v="9"/>
    <x v="4"/>
    <x v="2"/>
    <x v="3"/>
    <s v="Electronics"/>
    <s v="Accessories"/>
    <n v="990"/>
    <n v="2970"/>
    <n v="1880.6999999999998"/>
  </r>
  <r>
    <s v="ORD102135"/>
    <d v="2024-10-09T00:00:00"/>
    <s v="C0206"/>
    <s v="P008"/>
    <n v="1"/>
    <n v="9936"/>
    <n v="0.05"/>
    <x v="0"/>
    <n v="1"/>
    <n v="9439.1999999999989"/>
    <x v="13"/>
    <x v="0"/>
    <x v="1"/>
    <x v="6"/>
    <s v="Office"/>
    <s v="Furniture"/>
    <n v="6500"/>
    <n v="6500"/>
    <n v="2939.1999999999989"/>
  </r>
  <r>
    <s v="ORD102136"/>
    <d v="2023-09-01T00:00:00"/>
    <s v="C0089"/>
    <s v="P010"/>
    <n v="2"/>
    <n v="7400"/>
    <n v="0.15"/>
    <x v="0"/>
    <n v="7"/>
    <n v="12580"/>
    <x v="4"/>
    <x v="9"/>
    <x v="0"/>
    <x v="13"/>
    <s v="Electronics"/>
    <s v="Printers"/>
    <n v="5600"/>
    <n v="11200"/>
    <n v="1380"/>
  </r>
  <r>
    <s v="ORD102137"/>
    <d v="2025-10-15T00:00:00"/>
    <s v="C0164"/>
    <s v="P005"/>
    <n v="3"/>
    <n v="6200"/>
    <n v="0"/>
    <x v="0"/>
    <n v="7"/>
    <n v="18600"/>
    <x v="19"/>
    <x v="2"/>
    <x v="0"/>
    <x v="15"/>
    <s v="Electronics"/>
    <s v="Displays"/>
    <n v="4300"/>
    <n v="12900"/>
    <n v="5700"/>
  </r>
  <r>
    <s v="ORD102138"/>
    <d v="2023-02-06T00:00:00"/>
    <s v="C0169"/>
    <s v="P016"/>
    <n v="2"/>
    <n v="267.8"/>
    <n v="0"/>
    <x v="0"/>
    <n v="4"/>
    <n v="535.6"/>
    <x v="17"/>
    <x v="3"/>
    <x v="0"/>
    <x v="10"/>
    <s v="Office"/>
    <s v="Stationery"/>
    <n v="145"/>
    <n v="290"/>
    <n v="245.60000000000002"/>
  </r>
  <r>
    <s v="ORD102139"/>
    <d v="2023-07-30T00:00:00"/>
    <s v="C0101"/>
    <s v="P005"/>
    <n v="1"/>
    <n v="6386"/>
    <n v="0.1"/>
    <x v="2"/>
    <n v="1"/>
    <n v="5747.4000000000005"/>
    <x v="32"/>
    <x v="6"/>
    <x v="0"/>
    <x v="15"/>
    <s v="Electronics"/>
    <s v="Displays"/>
    <n v="4300"/>
    <n v="4300"/>
    <n v="1447.4000000000005"/>
  </r>
  <r>
    <s v="ORD102140"/>
    <d v="2025-04-06T00:00:00"/>
    <s v="C0388"/>
    <s v="P015"/>
    <n v="1"/>
    <n v="1750"/>
    <n v="0.1"/>
    <x v="0"/>
    <n v="1"/>
    <n v="1575"/>
    <x v="30"/>
    <x v="10"/>
    <x v="0"/>
    <x v="14"/>
    <s v="Electronics"/>
    <s v="Networking"/>
    <n v="1050"/>
    <n v="1050"/>
    <n v="525"/>
  </r>
  <r>
    <s v="ORD102141"/>
    <d v="2025-04-24T00:00:00"/>
    <s v="C0107"/>
    <s v="P003"/>
    <n v="2"/>
    <n v="486"/>
    <n v="0.15"/>
    <x v="0"/>
    <n v="2"/>
    <n v="826.19999999999993"/>
    <x v="30"/>
    <x v="5"/>
    <x v="1"/>
    <x v="1"/>
    <s v="Electronics"/>
    <s v="Accessories"/>
    <n v="210"/>
    <n v="420"/>
    <n v="406.19999999999993"/>
  </r>
  <r>
    <s v="ORD102142"/>
    <d v="2023-03-15T00:00:00"/>
    <s v="C0227"/>
    <s v="P010"/>
    <n v="2"/>
    <n v="7400"/>
    <n v="0.2"/>
    <x v="0"/>
    <n v="2"/>
    <n v="11840"/>
    <x v="1"/>
    <x v="7"/>
    <x v="0"/>
    <x v="13"/>
    <s v="Electronics"/>
    <s v="Printers"/>
    <n v="5600"/>
    <n v="11200"/>
    <n v="640"/>
  </r>
  <r>
    <s v="ORD102143"/>
    <d v="2023-01-01T00:00:00"/>
    <s v="C0146"/>
    <s v="P003"/>
    <n v="3"/>
    <n v="463.5"/>
    <n v="0"/>
    <x v="0"/>
    <n v="2"/>
    <n v="1390.5"/>
    <x v="35"/>
    <x v="7"/>
    <x v="1"/>
    <x v="1"/>
    <s v="Electronics"/>
    <s v="Accessories"/>
    <n v="210"/>
    <n v="630"/>
    <n v="760.5"/>
  </r>
  <r>
    <s v="ORD102144"/>
    <d v="2023-07-06T00:00:00"/>
    <s v="C0310"/>
    <s v="P013"/>
    <n v="1"/>
    <n v="1334"/>
    <n v="0.2"/>
    <x v="0"/>
    <n v="5"/>
    <n v="1067.2"/>
    <x v="32"/>
    <x v="11"/>
    <x v="0"/>
    <x v="2"/>
    <s v="Electronics"/>
    <s v="Accessories"/>
    <n v="790"/>
    <n v="790"/>
    <n v="277.20000000000005"/>
  </r>
  <r>
    <s v="ORD102145"/>
    <d v="2024-09-15T00:00:00"/>
    <s v="C0215"/>
    <s v="P016"/>
    <n v="10"/>
    <n v="252.2"/>
    <n v="0.05"/>
    <x v="0"/>
    <n v="3"/>
    <n v="2395.9"/>
    <x v="27"/>
    <x v="8"/>
    <x v="0"/>
    <x v="10"/>
    <s v="Office"/>
    <s v="Stationery"/>
    <n v="145"/>
    <n v="1450"/>
    <n v="945.90000000000009"/>
  </r>
  <r>
    <s v="ORD102146"/>
    <d v="2025-11-07T00:00:00"/>
    <s v="C0086"/>
    <s v="P005"/>
    <n v="10"/>
    <n v="6200"/>
    <n v="0"/>
    <x v="0"/>
    <n v="7"/>
    <n v="62000"/>
    <x v="20"/>
    <x v="3"/>
    <x v="1"/>
    <x v="15"/>
    <s v="Electronics"/>
    <s v="Displays"/>
    <n v="4300"/>
    <n v="43000"/>
    <n v="19000"/>
  </r>
  <r>
    <s v="ORD102147"/>
    <d v="2024-02-28T00:00:00"/>
    <s v="C0044"/>
    <s v="P016"/>
    <n v="2"/>
    <n v="260"/>
    <n v="0.05"/>
    <x v="0"/>
    <n v="3"/>
    <n v="494"/>
    <x v="24"/>
    <x v="11"/>
    <x v="2"/>
    <x v="10"/>
    <s v="Office"/>
    <s v="Stationery"/>
    <n v="145"/>
    <n v="290"/>
    <n v="204"/>
  </r>
  <r>
    <s v="ORD102148"/>
    <d v="2025-07-23T00:00:00"/>
    <s v="C0034"/>
    <s v="P014"/>
    <n v="1"/>
    <n v="2163"/>
    <n v="0.1"/>
    <x v="0"/>
    <n v="3"/>
    <n v="1946.7"/>
    <x v="9"/>
    <x v="3"/>
    <x v="0"/>
    <x v="17"/>
    <s v="Electronics"/>
    <s v="Accessories"/>
    <n v="1180"/>
    <n v="1180"/>
    <n v="766.7"/>
  </r>
  <r>
    <s v="ORD102149"/>
    <d v="2024-11-29T00:00:00"/>
    <s v="C0111"/>
    <s v="P002"/>
    <n v="1"/>
    <n v="19500"/>
    <n v="0.2"/>
    <x v="0"/>
    <n v="5"/>
    <n v="15600"/>
    <x v="33"/>
    <x v="2"/>
    <x v="1"/>
    <x v="8"/>
    <s v="Electronics"/>
    <s v="Computers"/>
    <n v="15100"/>
    <n v="15100"/>
    <n v="500"/>
  </r>
  <r>
    <s v="ORD102150"/>
    <d v="2025-01-14T00:00:00"/>
    <s v="C0031"/>
    <s v="P012"/>
    <n v="2"/>
    <n v="3888"/>
    <n v="0.03"/>
    <x v="2"/>
    <n v="2"/>
    <n v="7542.7199999999993"/>
    <x v="7"/>
    <x v="8"/>
    <x v="0"/>
    <x v="9"/>
    <s v="Electronics"/>
    <s v="Storage"/>
    <n v="2450"/>
    <n v="4900"/>
    <n v="2642.7199999999993"/>
  </r>
  <r>
    <s v="ORD102151"/>
    <d v="2023-04-22T00:00:00"/>
    <s v="C0142"/>
    <s v="P003"/>
    <n v="2"/>
    <n v="463.5"/>
    <n v="0"/>
    <x v="0"/>
    <n v="5"/>
    <n v="927"/>
    <x v="31"/>
    <x v="1"/>
    <x v="1"/>
    <x v="1"/>
    <s v="Electronics"/>
    <s v="Accessories"/>
    <n v="210"/>
    <n v="420"/>
    <n v="507"/>
  </r>
  <r>
    <s v="ORD102152"/>
    <d v="2024-04-01T00:00:00"/>
    <s v="C0382"/>
    <s v="P009"/>
    <n v="1"/>
    <n v="180"/>
    <n v="0.15"/>
    <x v="0"/>
    <n v="2"/>
    <n v="153"/>
    <x v="6"/>
    <x v="11"/>
    <x v="0"/>
    <x v="12"/>
    <s v="Office"/>
    <s v="Stationery"/>
    <n v="75"/>
    <n v="75"/>
    <n v="78"/>
  </r>
  <r>
    <s v="ORD102153"/>
    <d v="2025-07-19T00:00:00"/>
    <s v="C0192"/>
    <s v="P003"/>
    <n v="1"/>
    <n v="463.5"/>
    <n v="0.15"/>
    <x v="0"/>
    <n v="2"/>
    <n v="393.97499999999997"/>
    <x v="9"/>
    <x v="3"/>
    <x v="1"/>
    <x v="1"/>
    <s v="Electronics"/>
    <s v="Accessories"/>
    <n v="210"/>
    <n v="210"/>
    <n v="183.97499999999997"/>
  </r>
  <r>
    <s v="ORD102154"/>
    <d v="2024-11-10T00:00:00"/>
    <s v="C0136"/>
    <s v="P005"/>
    <n v="4"/>
    <n v="6014"/>
    <n v="0"/>
    <x v="0"/>
    <n v="5"/>
    <n v="24056"/>
    <x v="33"/>
    <x v="2"/>
    <x v="0"/>
    <x v="15"/>
    <s v="Electronics"/>
    <s v="Displays"/>
    <n v="4300"/>
    <n v="17200"/>
    <n v="6856"/>
  </r>
  <r>
    <s v="ORD102155"/>
    <d v="2025-08-26T00:00:00"/>
    <s v="C0027"/>
    <s v="P016"/>
    <n v="1"/>
    <n v="260"/>
    <n v="0.03"/>
    <x v="0"/>
    <n v="6"/>
    <n v="252.2"/>
    <x v="28"/>
    <x v="4"/>
    <x v="0"/>
    <x v="10"/>
    <s v="Office"/>
    <s v="Stationery"/>
    <n v="145"/>
    <n v="145"/>
    <n v="107.19999999999999"/>
  </r>
  <r>
    <s v="ORD102156"/>
    <d v="2025-01-14T00:00:00"/>
    <s v="C0026"/>
    <s v="P007"/>
    <n v="2"/>
    <n v="4656"/>
    <n v="0.05"/>
    <x v="0"/>
    <n v="6"/>
    <n v="8846.4"/>
    <x v="7"/>
    <x v="8"/>
    <x v="1"/>
    <x v="16"/>
    <s v="Office"/>
    <s v="Furniture"/>
    <n v="3150"/>
    <n v="6300"/>
    <n v="2546.3999999999996"/>
  </r>
  <r>
    <s v="ORD102157"/>
    <d v="2025-07-15T00:00:00"/>
    <s v="C0078"/>
    <s v="P003"/>
    <n v="3"/>
    <n v="414"/>
    <n v="0.05"/>
    <x v="0"/>
    <n v="2"/>
    <n v="1179.8999999999999"/>
    <x v="9"/>
    <x v="2"/>
    <x v="0"/>
    <x v="1"/>
    <s v="Electronics"/>
    <s v="Accessories"/>
    <n v="210"/>
    <n v="630"/>
    <n v="549.89999999999986"/>
  </r>
  <r>
    <s v="ORD102158"/>
    <d v="2023-08-22T00:00:00"/>
    <s v="C0213"/>
    <s v="P007"/>
    <n v="3"/>
    <n v="4416"/>
    <n v="0.05"/>
    <x v="0"/>
    <n v="5"/>
    <n v="12585.599999999999"/>
    <x v="16"/>
    <x v="5"/>
    <x v="0"/>
    <x v="16"/>
    <s v="Office"/>
    <s v="Furniture"/>
    <n v="3150"/>
    <n v="9450"/>
    <n v="3135.5999999999985"/>
  </r>
  <r>
    <s v="ORD102159"/>
    <d v="2023-07-19T00:00:00"/>
    <s v="C0006"/>
    <s v="P011"/>
    <n v="1"/>
    <n v="1009.4"/>
    <n v="0.05"/>
    <x v="0"/>
    <n v="1"/>
    <n v="958.93"/>
    <x v="32"/>
    <x v="7"/>
    <x v="0"/>
    <x v="5"/>
    <s v="Office"/>
    <s v="Supplies"/>
    <n v="510"/>
    <n v="510"/>
    <n v="448.92999999999995"/>
  </r>
  <r>
    <s v="ORD102160"/>
    <d v="2024-03-30T00:00:00"/>
    <s v="C0070"/>
    <s v="P009"/>
    <n v="1"/>
    <n v="194.4"/>
    <n v="0.2"/>
    <x v="0"/>
    <n v="4"/>
    <n v="155.52000000000001"/>
    <x v="22"/>
    <x v="8"/>
    <x v="0"/>
    <x v="12"/>
    <s v="Office"/>
    <s v="Stationery"/>
    <n v="75"/>
    <n v="75"/>
    <n v="80.52000000000001"/>
  </r>
  <r>
    <s v="ORD102161"/>
    <d v="2023-01-05T00:00:00"/>
    <s v="C0237"/>
    <s v="P004"/>
    <n v="1"/>
    <n v="1702"/>
    <n v="0.1"/>
    <x v="0"/>
    <n v="1"/>
    <n v="1531.8"/>
    <x v="35"/>
    <x v="10"/>
    <x v="1"/>
    <x v="3"/>
    <s v="Electronics"/>
    <s v="Accessories"/>
    <n v="990"/>
    <n v="990"/>
    <n v="541.79999999999995"/>
  </r>
  <r>
    <s v="ORD102162"/>
    <d v="2024-11-30T00:00:00"/>
    <s v="C0277"/>
    <s v="P002"/>
    <n v="4"/>
    <n v="21060"/>
    <n v="0"/>
    <x v="0"/>
    <n v="1"/>
    <n v="84240"/>
    <x v="33"/>
    <x v="3"/>
    <x v="0"/>
    <x v="8"/>
    <s v="Electronics"/>
    <s v="Computers"/>
    <n v="15100"/>
    <n v="60400"/>
    <n v="23840"/>
  </r>
  <r>
    <s v="ORD102163"/>
    <d v="2024-12-28T00:00:00"/>
    <s v="C0254"/>
    <s v="P012"/>
    <n v="1"/>
    <n v="3312"/>
    <n v="0"/>
    <x v="0"/>
    <n v="3"/>
    <n v="3312"/>
    <x v="26"/>
    <x v="4"/>
    <x v="1"/>
    <x v="9"/>
    <s v="Electronics"/>
    <s v="Storage"/>
    <n v="2450"/>
    <n v="2450"/>
    <n v="862"/>
  </r>
  <r>
    <s v="ORD102164"/>
    <d v="2024-08-20T00:00:00"/>
    <s v="C0364"/>
    <s v="P016"/>
    <n v="3"/>
    <n v="267.8"/>
    <n v="0.1"/>
    <x v="2"/>
    <n v="1"/>
    <n v="723.06000000000006"/>
    <x v="23"/>
    <x v="5"/>
    <x v="0"/>
    <x v="10"/>
    <s v="Office"/>
    <s v="Stationery"/>
    <n v="145"/>
    <n v="435"/>
    <n v="288.06000000000006"/>
  </r>
  <r>
    <s v="ORD102165"/>
    <d v="2025-12-05T00:00:00"/>
    <s v="C0281"/>
    <s v="P010"/>
    <n v="3"/>
    <n v="6808"/>
    <n v="0.05"/>
    <x v="0"/>
    <n v="3"/>
    <n v="19402.8"/>
    <x v="11"/>
    <x v="9"/>
    <x v="0"/>
    <x v="13"/>
    <s v="Electronics"/>
    <s v="Printers"/>
    <n v="5600"/>
    <n v="16800"/>
    <n v="2602.7999999999993"/>
  </r>
  <r>
    <s v="ORD102166"/>
    <d v="2025-02-04T00:00:00"/>
    <s v="C0209"/>
    <s v="P005"/>
    <n v="1"/>
    <n v="6014"/>
    <n v="0.1"/>
    <x v="0"/>
    <n v="3"/>
    <n v="5412.6"/>
    <x v="8"/>
    <x v="2"/>
    <x v="0"/>
    <x v="15"/>
    <s v="Electronics"/>
    <s v="Displays"/>
    <n v="4300"/>
    <n v="4300"/>
    <n v="1112.6000000000004"/>
  </r>
  <r>
    <s v="ORD102167"/>
    <d v="2023-08-06T00:00:00"/>
    <s v="C0068"/>
    <s v="P016"/>
    <n v="1"/>
    <n v="252.2"/>
    <n v="0"/>
    <x v="0"/>
    <n v="2"/>
    <n v="252.2"/>
    <x v="16"/>
    <x v="1"/>
    <x v="0"/>
    <x v="10"/>
    <s v="Office"/>
    <s v="Stationery"/>
    <n v="145"/>
    <n v="145"/>
    <n v="107.19999999999999"/>
  </r>
  <r>
    <s v="ORD102168"/>
    <d v="2023-04-04T00:00:00"/>
    <s v="C0110"/>
    <s v="P006"/>
    <n v="5"/>
    <n v="1250"/>
    <n v="0.1"/>
    <x v="0"/>
    <n v="6"/>
    <n v="5625"/>
    <x v="31"/>
    <x v="1"/>
    <x v="0"/>
    <x v="4"/>
    <s v="Electronics"/>
    <s v="Accessories"/>
    <n v="620"/>
    <n v="3100"/>
    <n v="2525"/>
  </r>
  <r>
    <s v="ORD102169"/>
    <d v="2023-12-03T00:00:00"/>
    <s v="C0341"/>
    <s v="P017"/>
    <n v="3"/>
    <n v="4212"/>
    <n v="0"/>
    <x v="0"/>
    <n v="4"/>
    <n v="12636"/>
    <x v="25"/>
    <x v="5"/>
    <x v="1"/>
    <x v="7"/>
    <s v="Office"/>
    <s v="Furniture"/>
    <n v="2650"/>
    <n v="7950"/>
    <n v="4686"/>
  </r>
  <r>
    <s v="ORD102170"/>
    <d v="2025-10-05T00:00:00"/>
    <s v="C0243"/>
    <s v="P015"/>
    <n v="4"/>
    <n v="1802.5"/>
    <n v="0.05"/>
    <x v="0"/>
    <n v="2"/>
    <n v="6849.5"/>
    <x v="19"/>
    <x v="3"/>
    <x v="0"/>
    <x v="14"/>
    <s v="Electronics"/>
    <s v="Networking"/>
    <n v="1050"/>
    <n v="4200"/>
    <n v="2649.5"/>
  </r>
  <r>
    <s v="ORD102171"/>
    <d v="2023-10-15T00:00:00"/>
    <s v="C0321"/>
    <s v="P008"/>
    <n v="1"/>
    <n v="8464"/>
    <n v="0"/>
    <x v="0"/>
    <n v="4"/>
    <n v="8464"/>
    <x v="2"/>
    <x v="1"/>
    <x v="0"/>
    <x v="6"/>
    <s v="Office"/>
    <s v="Furniture"/>
    <n v="6500"/>
    <n v="6500"/>
    <n v="1964"/>
  </r>
  <r>
    <s v="ORD102172"/>
    <d v="2025-04-18T00:00:00"/>
    <s v="C0239"/>
    <s v="P002"/>
    <n v="2"/>
    <n v="19500"/>
    <n v="0.1"/>
    <x v="0"/>
    <n v="6"/>
    <n v="35100"/>
    <x v="30"/>
    <x v="0"/>
    <x v="0"/>
    <x v="8"/>
    <s v="Electronics"/>
    <s v="Computers"/>
    <n v="15100"/>
    <n v="30200"/>
    <n v="4900"/>
  </r>
  <r>
    <s v="ORD102173"/>
    <d v="2023-08-08T00:00:00"/>
    <s v="C0177"/>
    <s v="P003"/>
    <n v="4"/>
    <n v="450"/>
    <n v="0.05"/>
    <x v="0"/>
    <n v="4"/>
    <n v="1710"/>
    <x v="16"/>
    <x v="5"/>
    <x v="1"/>
    <x v="1"/>
    <s v="Electronics"/>
    <s v="Accessories"/>
    <n v="210"/>
    <n v="840"/>
    <n v="870"/>
  </r>
  <r>
    <s v="ORD102174"/>
    <d v="2024-06-04T00:00:00"/>
    <s v="C0055"/>
    <s v="P001"/>
    <n v="1"/>
    <n v="26220"/>
    <n v="0.03"/>
    <x v="1"/>
    <n v="5"/>
    <n v="25433.399999999998"/>
    <x v="21"/>
    <x v="4"/>
    <x v="2"/>
    <x v="0"/>
    <s v="Electronics"/>
    <s v="Computers"/>
    <n v="22100"/>
    <n v="22100"/>
    <n v="3333.3999999999978"/>
  </r>
  <r>
    <s v="ORD102175"/>
    <d v="2024-02-06T00:00:00"/>
    <s v="C0047"/>
    <s v="P017"/>
    <n v="1"/>
    <n v="4017"/>
    <n v="0.05"/>
    <x v="0"/>
    <n v="7"/>
    <n v="3816.1499999999996"/>
    <x v="24"/>
    <x v="0"/>
    <x v="1"/>
    <x v="7"/>
    <s v="Office"/>
    <s v="Furniture"/>
    <n v="2650"/>
    <n v="2650"/>
    <n v="1166.1499999999996"/>
  </r>
  <r>
    <s v="ORD102176"/>
    <d v="2024-01-20T00:00:00"/>
    <s v="C0376"/>
    <s v="P013"/>
    <n v="2"/>
    <n v="1566"/>
    <n v="0.15"/>
    <x v="0"/>
    <n v="5"/>
    <n v="2662.2"/>
    <x v="18"/>
    <x v="11"/>
    <x v="1"/>
    <x v="2"/>
    <s v="Electronics"/>
    <s v="Accessories"/>
    <n v="790"/>
    <n v="1580"/>
    <n v="1082.1999999999998"/>
  </r>
  <r>
    <s v="ORD102177"/>
    <d v="2023-09-05T00:00:00"/>
    <s v="C0264"/>
    <s v="P008"/>
    <n v="3"/>
    <n v="8924"/>
    <n v="0"/>
    <x v="0"/>
    <n v="1"/>
    <n v="26772"/>
    <x v="4"/>
    <x v="3"/>
    <x v="0"/>
    <x v="6"/>
    <s v="Office"/>
    <s v="Furniture"/>
    <n v="6500"/>
    <n v="19500"/>
    <n v="7272"/>
  </r>
  <r>
    <s v="ORD102178"/>
    <d v="2025-03-15T00:00:00"/>
    <s v="C0257"/>
    <s v="P017"/>
    <n v="2"/>
    <n v="3900"/>
    <n v="0.05"/>
    <x v="0"/>
    <n v="6"/>
    <n v="7410"/>
    <x v="12"/>
    <x v="2"/>
    <x v="0"/>
    <x v="7"/>
    <s v="Office"/>
    <s v="Furniture"/>
    <n v="2650"/>
    <n v="5300"/>
    <n v="2110"/>
  </r>
  <r>
    <s v="ORD102179"/>
    <d v="2024-03-17T00:00:00"/>
    <s v="C0337"/>
    <s v="P004"/>
    <n v="2"/>
    <n v="1702"/>
    <n v="0.2"/>
    <x v="0"/>
    <n v="1"/>
    <n v="2723.2000000000003"/>
    <x v="22"/>
    <x v="6"/>
    <x v="0"/>
    <x v="3"/>
    <s v="Electronics"/>
    <s v="Accessories"/>
    <n v="990"/>
    <n v="1980"/>
    <n v="743.20000000000027"/>
  </r>
  <r>
    <s v="ORD102180"/>
    <d v="2025-07-25T00:00:00"/>
    <s v="C0318"/>
    <s v="P009"/>
    <n v="4"/>
    <n v="174.6"/>
    <n v="0"/>
    <x v="0"/>
    <n v="1"/>
    <n v="698.4"/>
    <x v="9"/>
    <x v="4"/>
    <x v="0"/>
    <x v="12"/>
    <s v="Office"/>
    <s v="Stationery"/>
    <n v="75"/>
    <n v="300"/>
    <n v="398.4"/>
  </r>
  <r>
    <s v="ORD102181"/>
    <d v="2024-01-26T00:00:00"/>
    <s v="C0378"/>
    <s v="P007"/>
    <n v="3"/>
    <n v="5184"/>
    <n v="0.15"/>
    <x v="0"/>
    <n v="2"/>
    <n v="13219.199999999999"/>
    <x v="18"/>
    <x v="0"/>
    <x v="1"/>
    <x v="16"/>
    <s v="Office"/>
    <s v="Furniture"/>
    <n v="3150"/>
    <n v="9450"/>
    <n v="3769.1999999999989"/>
  </r>
  <r>
    <s v="ORD102182"/>
    <d v="2024-11-23T00:00:00"/>
    <s v="C0374"/>
    <s v="P007"/>
    <n v="2"/>
    <n v="4656"/>
    <n v="0.1"/>
    <x v="2"/>
    <n v="3"/>
    <n v="8380.8000000000011"/>
    <x v="33"/>
    <x v="4"/>
    <x v="1"/>
    <x v="16"/>
    <s v="Office"/>
    <s v="Furniture"/>
    <n v="3150"/>
    <n v="6300"/>
    <n v="2080.8000000000011"/>
  </r>
  <r>
    <s v="ORD102183"/>
    <d v="2023-08-09T00:00:00"/>
    <s v="C0262"/>
    <s v="P009"/>
    <n v="2"/>
    <n v="185.4"/>
    <n v="0.2"/>
    <x v="0"/>
    <n v="2"/>
    <n v="296.64000000000004"/>
    <x v="16"/>
    <x v="9"/>
    <x v="1"/>
    <x v="12"/>
    <s v="Office"/>
    <s v="Stationery"/>
    <n v="75"/>
    <n v="150"/>
    <n v="146.64000000000004"/>
  </r>
  <r>
    <s v="ORD102184"/>
    <d v="2025-04-28T00:00:00"/>
    <s v="C0294"/>
    <s v="P002"/>
    <n v="10"/>
    <n v="20085"/>
    <n v="0.03"/>
    <x v="0"/>
    <n v="2"/>
    <n v="194824.5"/>
    <x v="30"/>
    <x v="3"/>
    <x v="0"/>
    <x v="8"/>
    <s v="Electronics"/>
    <s v="Computers"/>
    <n v="15100"/>
    <n v="151000"/>
    <n v="43824.5"/>
  </r>
  <r>
    <s v="ORD102185"/>
    <d v="2023-04-06T00:00:00"/>
    <s v="C0005"/>
    <s v="P013"/>
    <n v="1"/>
    <n v="1406.5"/>
    <n v="0"/>
    <x v="0"/>
    <n v="6"/>
    <n v="1406.5"/>
    <x v="31"/>
    <x v="6"/>
    <x v="1"/>
    <x v="2"/>
    <s v="Electronics"/>
    <s v="Accessories"/>
    <n v="790"/>
    <n v="790"/>
    <n v="616.5"/>
  </r>
  <r>
    <s v="ORD102186"/>
    <d v="2023-09-10T00:00:00"/>
    <s v="C0076"/>
    <s v="P018"/>
    <n v="4"/>
    <n v="12800"/>
    <n v="0.15"/>
    <x v="0"/>
    <n v="2"/>
    <n v="43520"/>
    <x v="4"/>
    <x v="11"/>
    <x v="0"/>
    <x v="18"/>
    <s v="Electronics"/>
    <s v="Displays"/>
    <n v="9700"/>
    <n v="38800"/>
    <n v="4720"/>
  </r>
  <r>
    <s v="ORD102187"/>
    <d v="2025-07-11T00:00:00"/>
    <s v="C0002"/>
    <s v="P015"/>
    <n v="1"/>
    <n v="1610"/>
    <n v="0.05"/>
    <x v="0"/>
    <n v="7"/>
    <n v="1529.5"/>
    <x v="9"/>
    <x v="1"/>
    <x v="1"/>
    <x v="14"/>
    <s v="Electronics"/>
    <s v="Networking"/>
    <n v="1050"/>
    <n v="1050"/>
    <n v="479.5"/>
  </r>
  <r>
    <s v="ORD102188"/>
    <d v="2025-07-25T00:00:00"/>
    <s v="C0366"/>
    <s v="P005"/>
    <n v="50"/>
    <n v="6386"/>
    <n v="0"/>
    <x v="0"/>
    <n v="1"/>
    <n v="319300"/>
    <x v="9"/>
    <x v="11"/>
    <x v="0"/>
    <x v="15"/>
    <s v="Electronics"/>
    <s v="Displays"/>
    <n v="4300"/>
    <n v="215000"/>
    <n v="104300"/>
  </r>
  <r>
    <s v="ORD102189"/>
    <d v="2025-10-29T00:00:00"/>
    <s v="C0267"/>
    <s v="P001"/>
    <n v="2"/>
    <n v="30780"/>
    <n v="0.2"/>
    <x v="0"/>
    <n v="1"/>
    <n v="49248"/>
    <x v="19"/>
    <x v="0"/>
    <x v="1"/>
    <x v="0"/>
    <s v="Electronics"/>
    <s v="Computers"/>
    <n v="22100"/>
    <n v="44200"/>
    <n v="5048"/>
  </r>
  <r>
    <s v="ORD102190"/>
    <d v="2023-10-03T00:00:00"/>
    <s v="C0002"/>
    <s v="P007"/>
    <n v="1"/>
    <n v="4416"/>
    <n v="0.03"/>
    <x v="0"/>
    <n v="6"/>
    <n v="4283.5199999999995"/>
    <x v="2"/>
    <x v="1"/>
    <x v="1"/>
    <x v="16"/>
    <s v="Office"/>
    <s v="Furniture"/>
    <n v="3150"/>
    <n v="3150"/>
    <n v="1133.5199999999995"/>
  </r>
  <r>
    <s v="ORD102191"/>
    <d v="2025-10-18T00:00:00"/>
    <s v="C0121"/>
    <s v="P003"/>
    <n v="1"/>
    <n v="463.5"/>
    <n v="0"/>
    <x v="0"/>
    <n v="7"/>
    <n v="463.5"/>
    <x v="19"/>
    <x v="5"/>
    <x v="0"/>
    <x v="1"/>
    <s v="Electronics"/>
    <s v="Accessories"/>
    <n v="210"/>
    <n v="210"/>
    <n v="253.5"/>
  </r>
  <r>
    <s v="ORD102192"/>
    <d v="2023-01-09T00:00:00"/>
    <s v="C0273"/>
    <s v="P011"/>
    <n v="10"/>
    <n v="1058.4000000000001"/>
    <n v="0.1"/>
    <x v="0"/>
    <n v="5"/>
    <n v="9525.6"/>
    <x v="35"/>
    <x v="8"/>
    <x v="0"/>
    <x v="5"/>
    <s v="Office"/>
    <s v="Supplies"/>
    <n v="510"/>
    <n v="5100"/>
    <n v="4425.6000000000004"/>
  </r>
  <r>
    <s v="ORD102193"/>
    <d v="2025-12-22T00:00:00"/>
    <s v="C0005"/>
    <s v="P001"/>
    <n v="2"/>
    <n v="28500"/>
    <n v="0.03"/>
    <x v="2"/>
    <n v="1"/>
    <n v="55290"/>
    <x v="11"/>
    <x v="6"/>
    <x v="1"/>
    <x v="0"/>
    <s v="Electronics"/>
    <s v="Computers"/>
    <n v="22100"/>
    <n v="44200"/>
    <n v="11090"/>
  </r>
  <r>
    <s v="ORD102194"/>
    <d v="2023-04-10T00:00:00"/>
    <s v="C0281"/>
    <s v="P018"/>
    <n v="2"/>
    <n v="12800"/>
    <n v="0.03"/>
    <x v="0"/>
    <n v="1"/>
    <n v="24832"/>
    <x v="31"/>
    <x v="9"/>
    <x v="0"/>
    <x v="18"/>
    <s v="Electronics"/>
    <s v="Displays"/>
    <n v="9700"/>
    <n v="19400"/>
    <n v="5432"/>
  </r>
  <r>
    <s v="ORD102195"/>
    <d v="2025-06-05T00:00:00"/>
    <s v="C0302"/>
    <s v="P017"/>
    <n v="2"/>
    <n v="3783"/>
    <n v="0"/>
    <x v="0"/>
    <n v="1"/>
    <n v="7566"/>
    <x v="3"/>
    <x v="2"/>
    <x v="0"/>
    <x v="7"/>
    <s v="Office"/>
    <s v="Furniture"/>
    <n v="2650"/>
    <n v="5300"/>
    <n v="2266"/>
  </r>
  <r>
    <s v="ORD102196"/>
    <d v="2025-09-16T00:00:00"/>
    <s v="C0126"/>
    <s v="P013"/>
    <n v="10"/>
    <n v="1334"/>
    <n v="0.15"/>
    <x v="0"/>
    <n v="1"/>
    <n v="11339"/>
    <x v="29"/>
    <x v="11"/>
    <x v="2"/>
    <x v="2"/>
    <s v="Electronics"/>
    <s v="Accessories"/>
    <n v="790"/>
    <n v="7900"/>
    <n v="3439"/>
  </r>
  <r>
    <s v="ORD102197"/>
    <d v="2025-11-07T00:00:00"/>
    <s v="C0340"/>
    <s v="P005"/>
    <n v="2"/>
    <n v="6200"/>
    <n v="0.1"/>
    <x v="0"/>
    <n v="2"/>
    <n v="11160"/>
    <x v="20"/>
    <x v="6"/>
    <x v="1"/>
    <x v="15"/>
    <s v="Electronics"/>
    <s v="Displays"/>
    <n v="4300"/>
    <n v="8600"/>
    <n v="2560"/>
  </r>
  <r>
    <s v="ORD102198"/>
    <d v="2023-12-29T00:00:00"/>
    <s v="C0159"/>
    <s v="P014"/>
    <n v="1"/>
    <n v="1932"/>
    <n v="0"/>
    <x v="0"/>
    <n v="7"/>
    <n v="1932"/>
    <x v="25"/>
    <x v="4"/>
    <x v="0"/>
    <x v="17"/>
    <s v="Electronics"/>
    <s v="Accessories"/>
    <n v="1180"/>
    <n v="1180"/>
    <n v="752"/>
  </r>
  <r>
    <s v="ORD102199"/>
    <d v="2023-12-22T00:00:00"/>
    <s v="C0036"/>
    <s v="P012"/>
    <n v="1"/>
    <n v="3600"/>
    <n v="0.1"/>
    <x v="0"/>
    <n v="4"/>
    <n v="3240"/>
    <x v="25"/>
    <x v="1"/>
    <x v="1"/>
    <x v="9"/>
    <s v="Electronics"/>
    <s v="Storage"/>
    <n v="2450"/>
    <n v="2450"/>
    <n v="790"/>
  </r>
  <r>
    <s v="ORD102200"/>
    <d v="2023-09-20T00:00:00"/>
    <s v="C0165"/>
    <s v="P001"/>
    <n v="1"/>
    <n v="30780"/>
    <n v="0.05"/>
    <x v="0"/>
    <n v="5"/>
    <n v="29241"/>
    <x v="4"/>
    <x v="1"/>
    <x v="1"/>
    <x v="0"/>
    <s v="Electronics"/>
    <s v="Computers"/>
    <n v="22100"/>
    <n v="22100"/>
    <n v="7141"/>
  </r>
  <r>
    <s v="ORD102201"/>
    <d v="2023-08-01T00:00:00"/>
    <s v="C0140"/>
    <s v="P016"/>
    <n v="4"/>
    <n v="267.8"/>
    <n v="0.05"/>
    <x v="0"/>
    <n v="1"/>
    <n v="1017.64"/>
    <x v="16"/>
    <x v="9"/>
    <x v="1"/>
    <x v="10"/>
    <s v="Office"/>
    <s v="Stationery"/>
    <n v="145"/>
    <n v="580"/>
    <n v="437.64"/>
  </r>
  <r>
    <s v="ORD102202"/>
    <d v="2025-03-04T00:00:00"/>
    <s v="C0071"/>
    <s v="P001"/>
    <n v="1"/>
    <n v="26220"/>
    <n v="0.1"/>
    <x v="0"/>
    <n v="5"/>
    <n v="23598"/>
    <x v="12"/>
    <x v="6"/>
    <x v="0"/>
    <x v="0"/>
    <s v="Electronics"/>
    <s v="Computers"/>
    <n v="22100"/>
    <n v="22100"/>
    <n v="1498"/>
  </r>
  <r>
    <s v="ORD102203"/>
    <d v="2024-10-21T00:00:00"/>
    <s v="C0353"/>
    <s v="P017"/>
    <n v="2"/>
    <n v="3783"/>
    <n v="0.1"/>
    <x v="0"/>
    <n v="5"/>
    <n v="6809.4000000000005"/>
    <x v="13"/>
    <x v="4"/>
    <x v="0"/>
    <x v="7"/>
    <s v="Office"/>
    <s v="Furniture"/>
    <n v="2650"/>
    <n v="5300"/>
    <n v="1509.4000000000005"/>
  </r>
  <r>
    <s v="ORD102204"/>
    <d v="2025-10-29T00:00:00"/>
    <s v="C0148"/>
    <s v="P017"/>
    <n v="10"/>
    <n v="3783"/>
    <n v="0.2"/>
    <x v="0"/>
    <n v="1"/>
    <n v="30264"/>
    <x v="19"/>
    <x v="4"/>
    <x v="1"/>
    <x v="7"/>
    <s v="Office"/>
    <s v="Furniture"/>
    <n v="2650"/>
    <n v="26500"/>
    <n v="3764"/>
  </r>
  <r>
    <s v="ORD102205"/>
    <d v="2025-02-26T00:00:00"/>
    <s v="C0257"/>
    <s v="P009"/>
    <n v="4"/>
    <n v="185.4"/>
    <n v="0"/>
    <x v="0"/>
    <n v="2"/>
    <n v="741.6"/>
    <x v="8"/>
    <x v="2"/>
    <x v="0"/>
    <x v="12"/>
    <s v="Office"/>
    <s v="Stationery"/>
    <n v="75"/>
    <n v="300"/>
    <n v="441.6"/>
  </r>
  <r>
    <s v="ORD102206"/>
    <d v="2025-05-07T00:00:00"/>
    <s v="C0184"/>
    <s v="P009"/>
    <n v="2"/>
    <n v="174.6"/>
    <n v="0.03"/>
    <x v="0"/>
    <n v="2"/>
    <n v="338.72399999999999"/>
    <x v="34"/>
    <x v="11"/>
    <x v="0"/>
    <x v="12"/>
    <s v="Office"/>
    <s v="Stationery"/>
    <n v="75"/>
    <n v="150"/>
    <n v="188.72399999999999"/>
  </r>
  <r>
    <s v="ORD102207"/>
    <d v="2024-05-23T00:00:00"/>
    <s v="C0233"/>
    <s v="P006"/>
    <n v="1"/>
    <n v="1250"/>
    <n v="0"/>
    <x v="0"/>
    <n v="7"/>
    <n v="1250"/>
    <x v="15"/>
    <x v="0"/>
    <x v="0"/>
    <x v="4"/>
    <s v="Electronics"/>
    <s v="Accessories"/>
    <n v="620"/>
    <n v="620"/>
    <n v="630"/>
  </r>
  <r>
    <s v="ORD102208"/>
    <d v="2024-07-14T00:00:00"/>
    <s v="C0072"/>
    <s v="P010"/>
    <n v="2"/>
    <n v="7400"/>
    <n v="0"/>
    <x v="0"/>
    <n v="4"/>
    <n v="14800"/>
    <x v="14"/>
    <x v="6"/>
    <x v="0"/>
    <x v="13"/>
    <s v="Electronics"/>
    <s v="Printers"/>
    <n v="5600"/>
    <n v="11200"/>
    <n v="3600"/>
  </r>
  <r>
    <s v="ORD102209"/>
    <d v="2025-03-25T00:00:00"/>
    <s v="C0322"/>
    <s v="P018"/>
    <n v="1"/>
    <n v="12800"/>
    <n v="0.03"/>
    <x v="0"/>
    <n v="6"/>
    <n v="12416"/>
    <x v="12"/>
    <x v="3"/>
    <x v="1"/>
    <x v="18"/>
    <s v="Electronics"/>
    <s v="Displays"/>
    <n v="9700"/>
    <n v="9700"/>
    <n v="2716"/>
  </r>
  <r>
    <s v="ORD102210"/>
    <d v="2024-12-03T00:00:00"/>
    <s v="C0204"/>
    <s v="P016"/>
    <n v="1"/>
    <n v="239.2"/>
    <n v="0"/>
    <x v="0"/>
    <n v="2"/>
    <n v="239.2"/>
    <x v="26"/>
    <x v="5"/>
    <x v="0"/>
    <x v="10"/>
    <s v="Office"/>
    <s v="Stationery"/>
    <n v="145"/>
    <n v="145"/>
    <n v="94.199999999999989"/>
  </r>
  <r>
    <s v="ORD102211"/>
    <d v="2024-08-25T00:00:00"/>
    <s v="C0219"/>
    <s v="P001"/>
    <n v="1"/>
    <n v="26220"/>
    <n v="0"/>
    <x v="0"/>
    <n v="5"/>
    <n v="26220"/>
    <x v="23"/>
    <x v="2"/>
    <x v="0"/>
    <x v="0"/>
    <s v="Electronics"/>
    <s v="Computers"/>
    <n v="22100"/>
    <n v="22100"/>
    <n v="4120"/>
  </r>
  <r>
    <s v="ORD102212"/>
    <d v="2025-07-16T00:00:00"/>
    <s v="C0045"/>
    <s v="P003"/>
    <n v="1"/>
    <n v="436.5"/>
    <n v="0"/>
    <x v="1"/>
    <n v="5"/>
    <n v="436.5"/>
    <x v="9"/>
    <x v="10"/>
    <x v="1"/>
    <x v="1"/>
    <s v="Electronics"/>
    <s v="Accessories"/>
    <n v="210"/>
    <n v="210"/>
    <n v="226.5"/>
  </r>
  <r>
    <s v="ORD102213"/>
    <d v="2023-10-01T00:00:00"/>
    <s v="C0322"/>
    <s v="P014"/>
    <n v="2"/>
    <n v="2100"/>
    <n v="0"/>
    <x v="0"/>
    <n v="3"/>
    <n v="4200"/>
    <x v="2"/>
    <x v="3"/>
    <x v="1"/>
    <x v="17"/>
    <s v="Electronics"/>
    <s v="Accessories"/>
    <n v="1180"/>
    <n v="2360"/>
    <n v="1840"/>
  </r>
  <r>
    <s v="ORD102214"/>
    <d v="2023-10-10T00:00:00"/>
    <s v="C0367"/>
    <s v="P019"/>
    <n v="1"/>
    <n v="2420.5"/>
    <n v="0.1"/>
    <x v="0"/>
    <n v="3"/>
    <n v="2178.4500000000003"/>
    <x v="2"/>
    <x v="1"/>
    <x v="0"/>
    <x v="19"/>
    <s v="Electronics"/>
    <s v="POS Equipment"/>
    <n v="1420"/>
    <n v="1420"/>
    <n v="758.45000000000027"/>
  </r>
  <r>
    <s v="ORD102215"/>
    <d v="2025-04-25T00:00:00"/>
    <s v="C0396"/>
    <s v="P004"/>
    <n v="5"/>
    <n v="1850"/>
    <n v="0.03"/>
    <x v="0"/>
    <n v="3"/>
    <n v="8972.5"/>
    <x v="30"/>
    <x v="3"/>
    <x v="1"/>
    <x v="3"/>
    <s v="Electronics"/>
    <s v="Accessories"/>
    <n v="990"/>
    <n v="4950"/>
    <n v="4022.5"/>
  </r>
  <r>
    <s v="ORD102216"/>
    <d v="2025-11-15T00:00:00"/>
    <s v="C0074"/>
    <s v="P012"/>
    <n v="20"/>
    <n v="3708"/>
    <n v="0.2"/>
    <x v="0"/>
    <n v="3"/>
    <n v="59328"/>
    <x v="20"/>
    <x v="7"/>
    <x v="0"/>
    <x v="9"/>
    <s v="Electronics"/>
    <s v="Storage"/>
    <n v="2450"/>
    <n v="49000"/>
    <n v="10328"/>
  </r>
  <r>
    <s v="ORD102217"/>
    <d v="2024-09-04T00:00:00"/>
    <s v="C0013"/>
    <s v="P007"/>
    <n v="1"/>
    <n v="4416"/>
    <n v="0.03"/>
    <x v="0"/>
    <n v="4"/>
    <n v="4283.5199999999995"/>
    <x v="27"/>
    <x v="10"/>
    <x v="2"/>
    <x v="16"/>
    <s v="Office"/>
    <s v="Furniture"/>
    <n v="3150"/>
    <n v="3150"/>
    <n v="1133.5199999999995"/>
  </r>
  <r>
    <s v="ORD102218"/>
    <d v="2024-10-04T00:00:00"/>
    <s v="C0321"/>
    <s v="P013"/>
    <n v="20"/>
    <n v="1450"/>
    <n v="0.05"/>
    <x v="0"/>
    <n v="2"/>
    <n v="27550"/>
    <x v="13"/>
    <x v="1"/>
    <x v="0"/>
    <x v="2"/>
    <s v="Electronics"/>
    <s v="Accessories"/>
    <n v="790"/>
    <n v="15800"/>
    <n v="11750"/>
  </r>
  <r>
    <s v="ORD102219"/>
    <d v="2024-03-21T00:00:00"/>
    <s v="C0216"/>
    <s v="P006"/>
    <n v="1"/>
    <n v="1287.5"/>
    <n v="0.05"/>
    <x v="0"/>
    <n v="3"/>
    <n v="1223.125"/>
    <x v="22"/>
    <x v="5"/>
    <x v="1"/>
    <x v="4"/>
    <s v="Electronics"/>
    <s v="Accessories"/>
    <n v="620"/>
    <n v="620"/>
    <n v="603.125"/>
  </r>
  <r>
    <s v="ORD102220"/>
    <d v="2024-02-16T00:00:00"/>
    <s v="C0384"/>
    <s v="P014"/>
    <n v="3"/>
    <n v="2163"/>
    <n v="0.1"/>
    <x v="0"/>
    <n v="4"/>
    <n v="5840.1"/>
    <x v="24"/>
    <x v="3"/>
    <x v="0"/>
    <x v="17"/>
    <s v="Electronics"/>
    <s v="Accessories"/>
    <n v="1180"/>
    <n v="3540"/>
    <n v="2300.1000000000004"/>
  </r>
  <r>
    <s v="ORD102221"/>
    <d v="2024-03-05T00:00:00"/>
    <s v="C0261"/>
    <s v="P020"/>
    <n v="1"/>
    <n v="4223"/>
    <n v="0.1"/>
    <x v="0"/>
    <n v="3"/>
    <n v="3800.7000000000003"/>
    <x v="22"/>
    <x v="2"/>
    <x v="1"/>
    <x v="11"/>
    <s v="Electronics"/>
    <s v="Power"/>
    <n v="2950"/>
    <n v="2950"/>
    <n v="850.70000000000027"/>
  </r>
  <r>
    <s v="ORD102222"/>
    <d v="2024-08-18T00:00:00"/>
    <s v="C0205"/>
    <s v="P018"/>
    <n v="10"/>
    <n v="12416"/>
    <n v="0"/>
    <x v="0"/>
    <n v="5"/>
    <n v="124160"/>
    <x v="23"/>
    <x v="2"/>
    <x v="0"/>
    <x v="18"/>
    <s v="Electronics"/>
    <s v="Displays"/>
    <n v="9700"/>
    <n v="97000"/>
    <n v="27160"/>
  </r>
  <r>
    <s v="ORD102223"/>
    <d v="2024-12-08T00:00:00"/>
    <s v="C0210"/>
    <s v="P016"/>
    <n v="4"/>
    <n v="267.8"/>
    <n v="0.05"/>
    <x v="0"/>
    <n v="7"/>
    <n v="1017.64"/>
    <x v="26"/>
    <x v="9"/>
    <x v="2"/>
    <x v="10"/>
    <s v="Office"/>
    <s v="Stationery"/>
    <n v="145"/>
    <n v="580"/>
    <n v="437.64"/>
  </r>
  <r>
    <s v="ORD102224"/>
    <d v="2023-09-29T00:00:00"/>
    <s v="C0243"/>
    <s v="P011"/>
    <n v="2"/>
    <n v="901.6"/>
    <n v="0.1"/>
    <x v="0"/>
    <n v="6"/>
    <n v="1622.88"/>
    <x v="4"/>
    <x v="3"/>
    <x v="0"/>
    <x v="5"/>
    <s v="Office"/>
    <s v="Supplies"/>
    <n v="510"/>
    <n v="1020"/>
    <n v="602.88000000000011"/>
  </r>
  <r>
    <s v="ORD102225"/>
    <d v="2023-12-31T00:00:00"/>
    <s v="C0008"/>
    <s v="P003"/>
    <n v="1"/>
    <n v="414"/>
    <n v="0.1"/>
    <x v="0"/>
    <n v="5"/>
    <n v="372.6"/>
    <x v="25"/>
    <x v="3"/>
    <x v="0"/>
    <x v="1"/>
    <s v="Electronics"/>
    <s v="Accessories"/>
    <n v="210"/>
    <n v="210"/>
    <n v="162.60000000000002"/>
  </r>
  <r>
    <s v="ORD102226"/>
    <d v="2025-10-28T00:00:00"/>
    <s v="C0155"/>
    <s v="P009"/>
    <n v="20"/>
    <n v="174.6"/>
    <n v="0"/>
    <x v="0"/>
    <n v="7"/>
    <n v="3492"/>
    <x v="19"/>
    <x v="9"/>
    <x v="2"/>
    <x v="12"/>
    <s v="Office"/>
    <s v="Stationery"/>
    <n v="75"/>
    <n v="1500"/>
    <n v="1992"/>
  </r>
  <r>
    <s v="ORD102227"/>
    <d v="2024-10-22T00:00:00"/>
    <s v="C0028"/>
    <s v="P003"/>
    <n v="1"/>
    <n v="463.5"/>
    <n v="0.15"/>
    <x v="0"/>
    <n v="5"/>
    <n v="393.97499999999997"/>
    <x v="13"/>
    <x v="5"/>
    <x v="2"/>
    <x v="1"/>
    <s v="Electronics"/>
    <s v="Accessories"/>
    <n v="210"/>
    <n v="210"/>
    <n v="183.97499999999997"/>
  </r>
  <r>
    <s v="ORD102228"/>
    <d v="2023-08-25T00:00:00"/>
    <s v="C0057"/>
    <s v="P003"/>
    <n v="1"/>
    <n v="450"/>
    <n v="0.1"/>
    <x v="0"/>
    <n v="3"/>
    <n v="405"/>
    <x v="16"/>
    <x v="2"/>
    <x v="2"/>
    <x v="1"/>
    <s v="Electronics"/>
    <s v="Accessories"/>
    <n v="210"/>
    <n v="210"/>
    <n v="195"/>
  </r>
  <r>
    <s v="ORD102229"/>
    <d v="2024-12-22T00:00:00"/>
    <s v="C0385"/>
    <s v="P011"/>
    <n v="1"/>
    <n v="980"/>
    <n v="0"/>
    <x v="0"/>
    <n v="1"/>
    <n v="980"/>
    <x v="26"/>
    <x v="6"/>
    <x v="0"/>
    <x v="5"/>
    <s v="Office"/>
    <s v="Supplies"/>
    <n v="510"/>
    <n v="510"/>
    <n v="470"/>
  </r>
  <r>
    <s v="ORD102230"/>
    <d v="2025-09-10T00:00:00"/>
    <s v="C0338"/>
    <s v="P020"/>
    <n v="3"/>
    <n v="4100"/>
    <n v="0.1"/>
    <x v="0"/>
    <n v="1"/>
    <n v="11070"/>
    <x v="29"/>
    <x v="5"/>
    <x v="0"/>
    <x v="11"/>
    <s v="Electronics"/>
    <s v="Power"/>
    <n v="2950"/>
    <n v="8850"/>
    <n v="2220"/>
  </r>
  <r>
    <s v="ORD102231"/>
    <d v="2025-05-04T00:00:00"/>
    <s v="C0364"/>
    <s v="P002"/>
    <n v="2"/>
    <n v="18915"/>
    <n v="0.05"/>
    <x v="0"/>
    <n v="2"/>
    <n v="35938.5"/>
    <x v="34"/>
    <x v="5"/>
    <x v="0"/>
    <x v="8"/>
    <s v="Electronics"/>
    <s v="Computers"/>
    <n v="15100"/>
    <n v="30200"/>
    <n v="5738.5"/>
  </r>
  <r>
    <s v="ORD102232"/>
    <d v="2025-12-29T00:00:00"/>
    <s v="C0002"/>
    <s v="P009"/>
    <n v="4"/>
    <n v="185.4"/>
    <n v="0"/>
    <x v="0"/>
    <n v="6"/>
    <n v="741.6"/>
    <x v="11"/>
    <x v="1"/>
    <x v="1"/>
    <x v="12"/>
    <s v="Office"/>
    <s v="Stationery"/>
    <n v="75"/>
    <n v="300"/>
    <n v="441.6"/>
  </r>
  <r>
    <s v="ORD102233"/>
    <d v="2024-08-08T00:00:00"/>
    <s v="C0148"/>
    <s v="P011"/>
    <n v="2"/>
    <n v="1058.4000000000001"/>
    <n v="0.1"/>
    <x v="0"/>
    <n v="5"/>
    <n v="1905.1200000000001"/>
    <x v="23"/>
    <x v="4"/>
    <x v="1"/>
    <x v="5"/>
    <s v="Office"/>
    <s v="Supplies"/>
    <n v="510"/>
    <n v="1020"/>
    <n v="885.12000000000012"/>
  </r>
  <r>
    <s v="ORD102234"/>
    <d v="2025-05-15T00:00:00"/>
    <s v="C0301"/>
    <s v="P009"/>
    <n v="3"/>
    <n v="194.4"/>
    <n v="0"/>
    <x v="0"/>
    <n v="3"/>
    <n v="583.20000000000005"/>
    <x v="34"/>
    <x v="4"/>
    <x v="0"/>
    <x v="12"/>
    <s v="Office"/>
    <s v="Stationery"/>
    <n v="75"/>
    <n v="225"/>
    <n v="358.20000000000005"/>
  </r>
  <r>
    <s v="ORD102235"/>
    <d v="2023-01-27T00:00:00"/>
    <s v="C0010"/>
    <s v="P016"/>
    <n v="1"/>
    <n v="239.2"/>
    <n v="0.1"/>
    <x v="2"/>
    <n v="2"/>
    <n v="215.28"/>
    <x v="35"/>
    <x v="1"/>
    <x v="2"/>
    <x v="10"/>
    <s v="Office"/>
    <s v="Stationery"/>
    <n v="145"/>
    <n v="145"/>
    <n v="70.28"/>
  </r>
  <r>
    <s v="ORD102236"/>
    <d v="2025-12-06T00:00:00"/>
    <s v="C0190"/>
    <s v="P002"/>
    <n v="1"/>
    <n v="19500"/>
    <n v="0"/>
    <x v="0"/>
    <n v="2"/>
    <n v="19500"/>
    <x v="11"/>
    <x v="4"/>
    <x v="2"/>
    <x v="8"/>
    <s v="Electronics"/>
    <s v="Computers"/>
    <n v="15100"/>
    <n v="15100"/>
    <n v="4400"/>
  </r>
  <r>
    <s v="ORD102237"/>
    <d v="2023-08-07T00:00:00"/>
    <s v="C0061"/>
    <s v="P016"/>
    <n v="3"/>
    <n v="239.2"/>
    <n v="0.03"/>
    <x v="0"/>
    <n v="5"/>
    <n v="696.07199999999989"/>
    <x v="16"/>
    <x v="5"/>
    <x v="0"/>
    <x v="10"/>
    <s v="Office"/>
    <s v="Stationery"/>
    <n v="145"/>
    <n v="435"/>
    <n v="261.07199999999989"/>
  </r>
  <r>
    <s v="ORD102238"/>
    <d v="2023-02-21T00:00:00"/>
    <s v="C0123"/>
    <s v="P008"/>
    <n v="2"/>
    <n v="8464"/>
    <n v="0.1"/>
    <x v="0"/>
    <n v="5"/>
    <n v="15235.2"/>
    <x v="17"/>
    <x v="4"/>
    <x v="0"/>
    <x v="6"/>
    <s v="Office"/>
    <s v="Furniture"/>
    <n v="6500"/>
    <n v="13000"/>
    <n v="2235.2000000000007"/>
  </r>
  <r>
    <s v="ORD102239"/>
    <d v="2025-02-19T00:00:00"/>
    <s v="C0030"/>
    <s v="P007"/>
    <n v="1"/>
    <n v="4416"/>
    <n v="0.2"/>
    <x v="0"/>
    <n v="5"/>
    <n v="3532.8"/>
    <x v="8"/>
    <x v="4"/>
    <x v="0"/>
    <x v="16"/>
    <s v="Office"/>
    <s v="Furniture"/>
    <n v="3150"/>
    <n v="3150"/>
    <n v="382.80000000000018"/>
  </r>
  <r>
    <s v="ORD102240"/>
    <d v="2023-10-25T00:00:00"/>
    <s v="C0304"/>
    <s v="P009"/>
    <n v="2"/>
    <n v="165.6"/>
    <n v="0"/>
    <x v="0"/>
    <n v="1"/>
    <n v="331.2"/>
    <x v="2"/>
    <x v="7"/>
    <x v="1"/>
    <x v="12"/>
    <s v="Office"/>
    <s v="Stationery"/>
    <n v="75"/>
    <n v="150"/>
    <n v="181.2"/>
  </r>
  <r>
    <s v="ORD102241"/>
    <d v="2023-04-19T00:00:00"/>
    <s v="C0108"/>
    <s v="P018"/>
    <n v="1"/>
    <n v="13184"/>
    <n v="0.1"/>
    <x v="0"/>
    <n v="7"/>
    <n v="11865.6"/>
    <x v="31"/>
    <x v="0"/>
    <x v="1"/>
    <x v="18"/>
    <s v="Electronics"/>
    <s v="Displays"/>
    <n v="9700"/>
    <n v="9700"/>
    <n v="2165.6000000000004"/>
  </r>
  <r>
    <s v="ORD102242"/>
    <d v="2023-04-26T00:00:00"/>
    <s v="C0383"/>
    <s v="P013"/>
    <n v="1"/>
    <n v="1493.5"/>
    <n v="0.1"/>
    <x v="0"/>
    <n v="1"/>
    <n v="1344.15"/>
    <x v="31"/>
    <x v="2"/>
    <x v="1"/>
    <x v="2"/>
    <s v="Electronics"/>
    <s v="Accessories"/>
    <n v="790"/>
    <n v="790"/>
    <n v="554.15000000000009"/>
  </r>
  <r>
    <s v="ORD102243"/>
    <d v="2024-02-14T00:00:00"/>
    <s v="C0054"/>
    <s v="P015"/>
    <n v="4"/>
    <n v="1802.5"/>
    <n v="0.15"/>
    <x v="0"/>
    <n v="3"/>
    <n v="6128.5"/>
    <x v="24"/>
    <x v="0"/>
    <x v="0"/>
    <x v="14"/>
    <s v="Electronics"/>
    <s v="Networking"/>
    <n v="1050"/>
    <n v="4200"/>
    <n v="1928.5"/>
  </r>
  <r>
    <s v="ORD102244"/>
    <d v="2024-06-30T00:00:00"/>
    <s v="C0316"/>
    <s v="P013"/>
    <n v="20"/>
    <n v="1334"/>
    <n v="0.1"/>
    <x v="0"/>
    <n v="5"/>
    <n v="24012"/>
    <x v="21"/>
    <x v="1"/>
    <x v="2"/>
    <x v="2"/>
    <s v="Electronics"/>
    <s v="Accessories"/>
    <n v="790"/>
    <n v="15800"/>
    <n v="8212"/>
  </r>
  <r>
    <s v="ORD102245"/>
    <d v="2023-11-26T00:00:00"/>
    <s v="C0326"/>
    <s v="P012"/>
    <n v="2"/>
    <n v="3888"/>
    <n v="0.03"/>
    <x v="0"/>
    <n v="1"/>
    <n v="7542.7199999999993"/>
    <x v="0"/>
    <x v="6"/>
    <x v="0"/>
    <x v="9"/>
    <s v="Electronics"/>
    <s v="Storage"/>
    <n v="2450"/>
    <n v="4900"/>
    <n v="2642.7199999999993"/>
  </r>
  <r>
    <s v="ORD102246"/>
    <d v="2024-08-09T00:00:00"/>
    <s v="C0040"/>
    <s v="P011"/>
    <n v="1"/>
    <n v="1009.4"/>
    <n v="0.03"/>
    <x v="0"/>
    <n v="2"/>
    <n v="979.11799999999994"/>
    <x v="23"/>
    <x v="6"/>
    <x v="1"/>
    <x v="5"/>
    <s v="Office"/>
    <s v="Supplies"/>
    <n v="510"/>
    <n v="510"/>
    <n v="469.11799999999994"/>
  </r>
  <r>
    <s v="ORD102247"/>
    <d v="2024-05-28T00:00:00"/>
    <s v="C0012"/>
    <s v="P013"/>
    <n v="2"/>
    <n v="1406.5"/>
    <n v="0.05"/>
    <x v="0"/>
    <n v="7"/>
    <n v="2672.35"/>
    <x v="15"/>
    <x v="0"/>
    <x v="1"/>
    <x v="2"/>
    <s v="Electronics"/>
    <s v="Accessories"/>
    <n v="790"/>
    <n v="1580"/>
    <n v="1092.3499999999999"/>
  </r>
  <r>
    <s v="ORD102248"/>
    <d v="2023-10-27T00:00:00"/>
    <s v="C0382"/>
    <s v="P009"/>
    <n v="1"/>
    <n v="174.6"/>
    <n v="0.1"/>
    <x v="0"/>
    <n v="1"/>
    <n v="157.13999999999999"/>
    <x v="2"/>
    <x v="11"/>
    <x v="0"/>
    <x v="12"/>
    <s v="Office"/>
    <s v="Stationery"/>
    <n v="75"/>
    <n v="75"/>
    <n v="82.139999999999986"/>
  </r>
  <r>
    <s v="ORD102249"/>
    <d v="2023-05-08T00:00:00"/>
    <s v="C0240"/>
    <s v="P013"/>
    <n v="1"/>
    <n v="1493.5"/>
    <n v="0"/>
    <x v="0"/>
    <n v="6"/>
    <n v="1493.5"/>
    <x v="5"/>
    <x v="2"/>
    <x v="0"/>
    <x v="2"/>
    <s v="Electronics"/>
    <s v="Accessories"/>
    <n v="790"/>
    <n v="790"/>
    <n v="703.5"/>
  </r>
  <r>
    <s v="ORD102250"/>
    <d v="2024-08-27T00:00:00"/>
    <s v="C0399"/>
    <s v="P009"/>
    <n v="2"/>
    <n v="174.6"/>
    <n v="0"/>
    <x v="0"/>
    <n v="5"/>
    <n v="349.2"/>
    <x v="23"/>
    <x v="10"/>
    <x v="1"/>
    <x v="12"/>
    <s v="Office"/>
    <s v="Stationery"/>
    <n v="75"/>
    <n v="150"/>
    <n v="199.2"/>
  </r>
  <r>
    <s v="ORD102251"/>
    <d v="2024-02-22T00:00:00"/>
    <s v="C0302"/>
    <s v="P016"/>
    <n v="2"/>
    <n v="267.8"/>
    <n v="0"/>
    <x v="0"/>
    <n v="1"/>
    <n v="535.6"/>
    <x v="24"/>
    <x v="2"/>
    <x v="0"/>
    <x v="10"/>
    <s v="Office"/>
    <s v="Stationery"/>
    <n v="145"/>
    <n v="290"/>
    <n v="245.60000000000002"/>
  </r>
  <r>
    <s v="ORD102252"/>
    <d v="2023-03-08T00:00:00"/>
    <s v="C0249"/>
    <s v="P009"/>
    <n v="1"/>
    <n v="174.6"/>
    <n v="0"/>
    <x v="0"/>
    <n v="5"/>
    <n v="174.6"/>
    <x v="1"/>
    <x v="10"/>
    <x v="1"/>
    <x v="12"/>
    <s v="Office"/>
    <s v="Stationery"/>
    <n v="75"/>
    <n v="75"/>
    <n v="99.6"/>
  </r>
  <r>
    <s v="ORD102253"/>
    <d v="2025-01-04T00:00:00"/>
    <s v="C0004"/>
    <s v="P016"/>
    <n v="1"/>
    <n v="260"/>
    <n v="0.05"/>
    <x v="0"/>
    <n v="6"/>
    <n v="247"/>
    <x v="7"/>
    <x v="5"/>
    <x v="1"/>
    <x v="10"/>
    <s v="Office"/>
    <s v="Stationery"/>
    <n v="145"/>
    <n v="145"/>
    <n v="102"/>
  </r>
  <r>
    <s v="ORD102254"/>
    <d v="2025-07-15T00:00:00"/>
    <s v="C0181"/>
    <s v="P010"/>
    <n v="2"/>
    <n v="7992"/>
    <n v="0"/>
    <x v="0"/>
    <n v="3"/>
    <n v="15984"/>
    <x v="9"/>
    <x v="0"/>
    <x v="1"/>
    <x v="13"/>
    <s v="Electronics"/>
    <s v="Printers"/>
    <n v="5600"/>
    <n v="11200"/>
    <n v="4784"/>
  </r>
  <r>
    <s v="ORD102255"/>
    <d v="2023-07-29T00:00:00"/>
    <s v="C0151"/>
    <s v="P012"/>
    <n v="1"/>
    <n v="3492"/>
    <n v="0"/>
    <x v="0"/>
    <n v="2"/>
    <n v="3492"/>
    <x v="32"/>
    <x v="5"/>
    <x v="1"/>
    <x v="9"/>
    <s v="Electronics"/>
    <s v="Storage"/>
    <n v="2450"/>
    <n v="2450"/>
    <n v="1042"/>
  </r>
  <r>
    <s v="ORD102256"/>
    <d v="2024-04-04T00:00:00"/>
    <s v="C0063"/>
    <s v="P003"/>
    <n v="1"/>
    <n v="414"/>
    <n v="0.1"/>
    <x v="0"/>
    <n v="6"/>
    <n v="372.6"/>
    <x v="6"/>
    <x v="7"/>
    <x v="0"/>
    <x v="1"/>
    <s v="Electronics"/>
    <s v="Accessories"/>
    <n v="210"/>
    <n v="210"/>
    <n v="162.60000000000002"/>
  </r>
  <r>
    <s v="ORD102257"/>
    <d v="2025-03-07T00:00:00"/>
    <s v="C0283"/>
    <s v="P015"/>
    <n v="1"/>
    <n v="1802.5"/>
    <n v="0"/>
    <x v="0"/>
    <n v="1"/>
    <n v="1802.5"/>
    <x v="12"/>
    <x v="7"/>
    <x v="0"/>
    <x v="14"/>
    <s v="Electronics"/>
    <s v="Networking"/>
    <n v="1050"/>
    <n v="1050"/>
    <n v="752.5"/>
  </r>
  <r>
    <s v="ORD102258"/>
    <d v="2024-05-01T00:00:00"/>
    <s v="C0227"/>
    <s v="P007"/>
    <n v="3"/>
    <n v="4800"/>
    <n v="0"/>
    <x v="0"/>
    <n v="1"/>
    <n v="14400"/>
    <x v="15"/>
    <x v="7"/>
    <x v="0"/>
    <x v="16"/>
    <s v="Office"/>
    <s v="Furniture"/>
    <n v="3150"/>
    <n v="9450"/>
    <n v="4950"/>
  </r>
  <r>
    <s v="ORD102259"/>
    <d v="2025-11-12T00:00:00"/>
    <s v="C0187"/>
    <s v="P004"/>
    <n v="3"/>
    <n v="1794.5"/>
    <n v="0"/>
    <x v="0"/>
    <n v="1"/>
    <n v="5383.5"/>
    <x v="20"/>
    <x v="8"/>
    <x v="2"/>
    <x v="3"/>
    <s v="Electronics"/>
    <s v="Accessories"/>
    <n v="990"/>
    <n v="2970"/>
    <n v="2413.5"/>
  </r>
  <r>
    <s v="ORD102260"/>
    <d v="2024-08-12T00:00:00"/>
    <s v="C0153"/>
    <s v="P016"/>
    <n v="4"/>
    <n v="267.8"/>
    <n v="0"/>
    <x v="0"/>
    <n v="1"/>
    <n v="1071.2"/>
    <x v="23"/>
    <x v="1"/>
    <x v="0"/>
    <x v="10"/>
    <s v="Office"/>
    <s v="Stationery"/>
    <n v="145"/>
    <n v="580"/>
    <n v="491.20000000000005"/>
  </r>
  <r>
    <s v="ORD102261"/>
    <d v="2023-04-07T00:00:00"/>
    <s v="C0187"/>
    <s v="P004"/>
    <n v="1"/>
    <n v="1998"/>
    <n v="0.1"/>
    <x v="1"/>
    <n v="2"/>
    <n v="1798.2"/>
    <x v="31"/>
    <x v="8"/>
    <x v="2"/>
    <x v="3"/>
    <s v="Electronics"/>
    <s v="Accessories"/>
    <n v="990"/>
    <n v="990"/>
    <n v="808.2"/>
  </r>
  <r>
    <s v="ORD102262"/>
    <d v="2025-02-20T00:00:00"/>
    <s v="C0109"/>
    <s v="P005"/>
    <n v="3"/>
    <n v="5704"/>
    <n v="0.05"/>
    <x v="0"/>
    <n v="5"/>
    <n v="16256.4"/>
    <x v="8"/>
    <x v="11"/>
    <x v="0"/>
    <x v="15"/>
    <s v="Electronics"/>
    <s v="Displays"/>
    <n v="4300"/>
    <n v="12900"/>
    <n v="3356.3999999999996"/>
  </r>
  <r>
    <s v="ORD102263"/>
    <d v="2025-03-04T00:00:00"/>
    <s v="C0278"/>
    <s v="P003"/>
    <n v="4"/>
    <n v="486"/>
    <n v="0"/>
    <x v="0"/>
    <n v="3"/>
    <n v="1944"/>
    <x v="12"/>
    <x v="0"/>
    <x v="2"/>
    <x v="1"/>
    <s v="Electronics"/>
    <s v="Accessories"/>
    <n v="210"/>
    <n v="840"/>
    <n v="1104"/>
  </r>
  <r>
    <s v="ORD102264"/>
    <d v="2025-05-03T00:00:00"/>
    <s v="C0379"/>
    <s v="P017"/>
    <n v="2"/>
    <n v="3588"/>
    <n v="0.1"/>
    <x v="0"/>
    <n v="2"/>
    <n v="6458.4000000000005"/>
    <x v="34"/>
    <x v="3"/>
    <x v="0"/>
    <x v="7"/>
    <s v="Office"/>
    <s v="Furniture"/>
    <n v="2650"/>
    <n v="5300"/>
    <n v="1158.4000000000005"/>
  </r>
  <r>
    <s v="ORD102265"/>
    <d v="2024-10-02T00:00:00"/>
    <s v="C0052"/>
    <s v="P001"/>
    <n v="1"/>
    <n v="26220"/>
    <n v="0.03"/>
    <x v="0"/>
    <n v="7"/>
    <n v="25433.399999999998"/>
    <x v="13"/>
    <x v="10"/>
    <x v="0"/>
    <x v="0"/>
    <s v="Electronics"/>
    <s v="Computers"/>
    <n v="22100"/>
    <n v="22100"/>
    <n v="3333.3999999999978"/>
  </r>
  <r>
    <s v="ORD102266"/>
    <d v="2023-04-21T00:00:00"/>
    <s v="C0282"/>
    <s v="P016"/>
    <n v="20"/>
    <n v="260"/>
    <n v="0.03"/>
    <x v="0"/>
    <n v="2"/>
    <n v="5044"/>
    <x v="31"/>
    <x v="8"/>
    <x v="0"/>
    <x v="10"/>
    <s v="Office"/>
    <s v="Stationery"/>
    <n v="145"/>
    <n v="2900"/>
    <n v="2144"/>
  </r>
  <r>
    <s v="ORD102267"/>
    <d v="2023-01-27T00:00:00"/>
    <s v="C0315"/>
    <s v="P012"/>
    <n v="4"/>
    <n v="3492"/>
    <n v="0.03"/>
    <x v="0"/>
    <n v="1"/>
    <n v="13548.96"/>
    <x v="35"/>
    <x v="2"/>
    <x v="0"/>
    <x v="9"/>
    <s v="Electronics"/>
    <s v="Storage"/>
    <n v="2450"/>
    <n v="9800"/>
    <n v="3748.9599999999991"/>
  </r>
  <r>
    <s v="ORD102268"/>
    <d v="2024-05-29T00:00:00"/>
    <s v="C0061"/>
    <s v="P006"/>
    <n v="4"/>
    <n v="1250"/>
    <n v="0.15"/>
    <x v="0"/>
    <n v="7"/>
    <n v="4250"/>
    <x v="15"/>
    <x v="5"/>
    <x v="0"/>
    <x v="4"/>
    <s v="Electronics"/>
    <s v="Accessories"/>
    <n v="620"/>
    <n v="2480"/>
    <n v="1770"/>
  </r>
  <r>
    <s v="ORD102269"/>
    <d v="2024-02-20T00:00:00"/>
    <s v="C0252"/>
    <s v="P020"/>
    <n v="2"/>
    <n v="4428"/>
    <n v="0.1"/>
    <x v="0"/>
    <n v="1"/>
    <n v="7970.4000000000005"/>
    <x v="24"/>
    <x v="5"/>
    <x v="0"/>
    <x v="11"/>
    <s v="Electronics"/>
    <s v="Power"/>
    <n v="2950"/>
    <n v="5900"/>
    <n v="2070.4000000000005"/>
  </r>
  <r>
    <s v="ORD102270"/>
    <d v="2025-06-26T00:00:00"/>
    <s v="C0127"/>
    <s v="P006"/>
    <n v="2"/>
    <n v="1250"/>
    <n v="0.1"/>
    <x v="1"/>
    <n v="1"/>
    <n v="2250"/>
    <x v="3"/>
    <x v="4"/>
    <x v="0"/>
    <x v="4"/>
    <s v="Electronics"/>
    <s v="Accessories"/>
    <n v="620"/>
    <n v="1240"/>
    <n v="1010"/>
  </r>
  <r>
    <s v="ORD102271"/>
    <d v="2024-04-06T00:00:00"/>
    <s v="C0395"/>
    <s v="P003"/>
    <n v="1"/>
    <n v="463.5"/>
    <n v="0.15"/>
    <x v="0"/>
    <n v="1"/>
    <n v="393.97499999999997"/>
    <x v="6"/>
    <x v="8"/>
    <x v="0"/>
    <x v="1"/>
    <s v="Electronics"/>
    <s v="Accessories"/>
    <n v="210"/>
    <n v="210"/>
    <n v="183.97499999999997"/>
  </r>
  <r>
    <s v="ORD102272"/>
    <d v="2025-01-23T00:00:00"/>
    <s v="C0304"/>
    <s v="P003"/>
    <n v="1"/>
    <n v="486"/>
    <n v="0.05"/>
    <x v="0"/>
    <n v="3"/>
    <n v="461.7"/>
    <x v="7"/>
    <x v="7"/>
    <x v="1"/>
    <x v="1"/>
    <s v="Electronics"/>
    <s v="Accessories"/>
    <n v="210"/>
    <n v="210"/>
    <n v="251.7"/>
  </r>
  <r>
    <s v="ORD102273"/>
    <d v="2024-02-07T00:00:00"/>
    <s v="C0193"/>
    <s v="P004"/>
    <n v="4"/>
    <n v="1702"/>
    <n v="0.1"/>
    <x v="0"/>
    <n v="4"/>
    <n v="6127.2"/>
    <x v="24"/>
    <x v="6"/>
    <x v="1"/>
    <x v="3"/>
    <s v="Electronics"/>
    <s v="Accessories"/>
    <n v="990"/>
    <n v="3960"/>
    <n v="2167.1999999999998"/>
  </r>
  <r>
    <s v="ORD102274"/>
    <d v="2024-02-01T00:00:00"/>
    <s v="C0376"/>
    <s v="P003"/>
    <n v="1"/>
    <n v="436.5"/>
    <n v="0"/>
    <x v="0"/>
    <n v="7"/>
    <n v="436.5"/>
    <x v="24"/>
    <x v="11"/>
    <x v="1"/>
    <x v="1"/>
    <s v="Electronics"/>
    <s v="Accessories"/>
    <n v="210"/>
    <n v="210"/>
    <n v="226.5"/>
  </r>
  <r>
    <s v="ORD102275"/>
    <d v="2024-08-25T00:00:00"/>
    <s v="C0190"/>
    <s v="P014"/>
    <n v="3"/>
    <n v="2163"/>
    <n v="0.1"/>
    <x v="0"/>
    <n v="1"/>
    <n v="5840.1"/>
    <x v="23"/>
    <x v="4"/>
    <x v="2"/>
    <x v="17"/>
    <s v="Electronics"/>
    <s v="Accessories"/>
    <n v="1180"/>
    <n v="3540"/>
    <n v="2300.1000000000004"/>
  </r>
  <r>
    <s v="ORD102276"/>
    <d v="2025-07-08T00:00:00"/>
    <s v="C0227"/>
    <s v="P006"/>
    <n v="1"/>
    <n v="1287.5"/>
    <n v="0"/>
    <x v="0"/>
    <n v="4"/>
    <n v="1287.5"/>
    <x v="9"/>
    <x v="7"/>
    <x v="0"/>
    <x v="4"/>
    <s v="Electronics"/>
    <s v="Accessories"/>
    <n v="620"/>
    <n v="620"/>
    <n v="667.5"/>
  </r>
  <r>
    <s v="ORD102277"/>
    <d v="2023-12-30T00:00:00"/>
    <s v="C0197"/>
    <s v="P003"/>
    <n v="3"/>
    <n v="463.5"/>
    <n v="0.05"/>
    <x v="0"/>
    <n v="2"/>
    <n v="1320.9749999999999"/>
    <x v="25"/>
    <x v="3"/>
    <x v="0"/>
    <x v="1"/>
    <s v="Electronics"/>
    <s v="Accessories"/>
    <n v="210"/>
    <n v="630"/>
    <n v="690.97499999999991"/>
  </r>
  <r>
    <s v="ORD102278"/>
    <d v="2023-06-02T00:00:00"/>
    <s v="C0371"/>
    <s v="P009"/>
    <n v="1"/>
    <n v="165.6"/>
    <n v="0.05"/>
    <x v="0"/>
    <n v="2"/>
    <n v="157.32"/>
    <x v="10"/>
    <x v="1"/>
    <x v="0"/>
    <x v="12"/>
    <s v="Office"/>
    <s v="Stationery"/>
    <n v="75"/>
    <n v="75"/>
    <n v="82.32"/>
  </r>
  <r>
    <s v="ORD102279"/>
    <d v="2024-01-18T00:00:00"/>
    <s v="C0398"/>
    <s v="P009"/>
    <n v="1"/>
    <n v="185.4"/>
    <n v="0"/>
    <x v="0"/>
    <n v="3"/>
    <n v="185.4"/>
    <x v="18"/>
    <x v="11"/>
    <x v="1"/>
    <x v="12"/>
    <s v="Office"/>
    <s v="Stationery"/>
    <n v="75"/>
    <n v="75"/>
    <n v="110.4"/>
  </r>
  <r>
    <s v="ORD102280"/>
    <d v="2023-12-22T00:00:00"/>
    <s v="C0167"/>
    <s v="P009"/>
    <n v="3"/>
    <n v="174.6"/>
    <n v="0.03"/>
    <x v="0"/>
    <n v="2"/>
    <n v="508.08599999999996"/>
    <x v="25"/>
    <x v="2"/>
    <x v="0"/>
    <x v="12"/>
    <s v="Office"/>
    <s v="Stationery"/>
    <n v="75"/>
    <n v="225"/>
    <n v="283.08599999999996"/>
  </r>
  <r>
    <s v="ORD102281"/>
    <d v="2025-11-18T00:00:00"/>
    <s v="C0395"/>
    <s v="P006"/>
    <n v="3"/>
    <n v="1350"/>
    <n v="0.03"/>
    <x v="0"/>
    <n v="4"/>
    <n v="3928.5"/>
    <x v="20"/>
    <x v="8"/>
    <x v="0"/>
    <x v="4"/>
    <s v="Electronics"/>
    <s v="Accessories"/>
    <n v="620"/>
    <n v="1860"/>
    <n v="2068.5"/>
  </r>
  <r>
    <s v="ORD102282"/>
    <d v="2023-09-02T00:00:00"/>
    <s v="C0265"/>
    <s v="P003"/>
    <n v="4"/>
    <n v="414"/>
    <n v="0.05"/>
    <x v="0"/>
    <n v="2"/>
    <n v="1573.1999999999998"/>
    <x v="4"/>
    <x v="6"/>
    <x v="0"/>
    <x v="1"/>
    <s v="Electronics"/>
    <s v="Accessories"/>
    <n v="210"/>
    <n v="840"/>
    <n v="733.19999999999982"/>
  </r>
  <r>
    <s v="ORD102283"/>
    <d v="2025-02-11T00:00:00"/>
    <s v="C0335"/>
    <s v="P001"/>
    <n v="5"/>
    <n v="27645"/>
    <n v="0"/>
    <x v="1"/>
    <n v="7"/>
    <n v="138225"/>
    <x v="8"/>
    <x v="0"/>
    <x v="0"/>
    <x v="0"/>
    <s v="Electronics"/>
    <s v="Computers"/>
    <n v="22100"/>
    <n v="110500"/>
    <n v="27725"/>
  </r>
  <r>
    <s v="ORD102284"/>
    <d v="2023-03-25T00:00:00"/>
    <s v="C0106"/>
    <s v="P016"/>
    <n v="10"/>
    <n v="252.2"/>
    <n v="0.1"/>
    <x v="2"/>
    <n v="4"/>
    <n v="2269.8000000000002"/>
    <x v="1"/>
    <x v="9"/>
    <x v="1"/>
    <x v="10"/>
    <s v="Office"/>
    <s v="Stationery"/>
    <n v="145"/>
    <n v="1450"/>
    <n v="819.80000000000018"/>
  </r>
  <r>
    <s v="ORD102285"/>
    <d v="2025-05-27T00:00:00"/>
    <s v="C0355"/>
    <s v="P009"/>
    <n v="1"/>
    <n v="194.4"/>
    <n v="0"/>
    <x v="1"/>
    <n v="4"/>
    <n v="194.4"/>
    <x v="34"/>
    <x v="6"/>
    <x v="1"/>
    <x v="12"/>
    <s v="Office"/>
    <s v="Stationery"/>
    <n v="75"/>
    <n v="75"/>
    <n v="119.4"/>
  </r>
  <r>
    <s v="ORD102286"/>
    <d v="2024-07-25T00:00:00"/>
    <s v="C0244"/>
    <s v="P013"/>
    <n v="2"/>
    <n v="1493.5"/>
    <n v="0.15"/>
    <x v="0"/>
    <n v="7"/>
    <n v="2538.9499999999998"/>
    <x v="14"/>
    <x v="6"/>
    <x v="1"/>
    <x v="2"/>
    <s v="Electronics"/>
    <s v="Accessories"/>
    <n v="790"/>
    <n v="1580"/>
    <n v="958.94999999999982"/>
  </r>
  <r>
    <s v="ORD102287"/>
    <d v="2024-06-25T00:00:00"/>
    <s v="C0268"/>
    <s v="P004"/>
    <n v="50"/>
    <n v="1998"/>
    <n v="0.1"/>
    <x v="0"/>
    <n v="6"/>
    <n v="89910"/>
    <x v="21"/>
    <x v="3"/>
    <x v="0"/>
    <x v="3"/>
    <s v="Electronics"/>
    <s v="Accessories"/>
    <n v="990"/>
    <n v="49500"/>
    <n v="40410"/>
  </r>
  <r>
    <s v="ORD102288"/>
    <d v="2023-09-24T00:00:00"/>
    <s v="C0190"/>
    <s v="P006"/>
    <n v="3"/>
    <n v="1250"/>
    <n v="0"/>
    <x v="0"/>
    <n v="6"/>
    <n v="3750"/>
    <x v="4"/>
    <x v="4"/>
    <x v="2"/>
    <x v="4"/>
    <s v="Electronics"/>
    <s v="Accessories"/>
    <n v="620"/>
    <n v="1860"/>
    <n v="1890"/>
  </r>
  <r>
    <s v="ORD102289"/>
    <d v="2023-11-26T00:00:00"/>
    <s v="C0310"/>
    <s v="P009"/>
    <n v="3"/>
    <n v="185.4"/>
    <n v="0"/>
    <x v="0"/>
    <n v="1"/>
    <n v="556.20000000000005"/>
    <x v="0"/>
    <x v="11"/>
    <x v="0"/>
    <x v="12"/>
    <s v="Office"/>
    <s v="Stationery"/>
    <n v="75"/>
    <n v="225"/>
    <n v="331.20000000000005"/>
  </r>
  <r>
    <s v="ORD102290"/>
    <d v="2024-06-06T00:00:00"/>
    <s v="C0168"/>
    <s v="P019"/>
    <n v="2"/>
    <n v="2420.5"/>
    <n v="0.05"/>
    <x v="0"/>
    <n v="1"/>
    <n v="4598.95"/>
    <x v="21"/>
    <x v="10"/>
    <x v="2"/>
    <x v="19"/>
    <s v="Electronics"/>
    <s v="POS Equipment"/>
    <n v="1420"/>
    <n v="2840"/>
    <n v="1758.9499999999998"/>
  </r>
  <r>
    <s v="ORD102291"/>
    <d v="2023-01-12T00:00:00"/>
    <s v="C0350"/>
    <s v="P005"/>
    <n v="2"/>
    <n v="6200"/>
    <n v="0.03"/>
    <x v="0"/>
    <n v="4"/>
    <n v="12028"/>
    <x v="35"/>
    <x v="10"/>
    <x v="1"/>
    <x v="15"/>
    <s v="Electronics"/>
    <s v="Displays"/>
    <n v="4300"/>
    <n v="8600"/>
    <n v="3428"/>
  </r>
  <r>
    <s v="ORD102292"/>
    <d v="2024-11-07T00:00:00"/>
    <s v="C0238"/>
    <s v="P009"/>
    <n v="2"/>
    <n v="180"/>
    <n v="0.03"/>
    <x v="0"/>
    <n v="7"/>
    <n v="349.2"/>
    <x v="33"/>
    <x v="10"/>
    <x v="0"/>
    <x v="12"/>
    <s v="Office"/>
    <s v="Stationery"/>
    <n v="75"/>
    <n v="150"/>
    <n v="199.2"/>
  </r>
  <r>
    <s v="ORD102293"/>
    <d v="2025-08-13T00:00:00"/>
    <s v="C0361"/>
    <s v="P002"/>
    <n v="4"/>
    <n v="18915"/>
    <n v="0.1"/>
    <x v="0"/>
    <n v="2"/>
    <n v="68094"/>
    <x v="28"/>
    <x v="10"/>
    <x v="0"/>
    <x v="8"/>
    <s v="Electronics"/>
    <s v="Computers"/>
    <n v="15100"/>
    <n v="60400"/>
    <n v="7694"/>
  </r>
  <r>
    <s v="ORD102294"/>
    <d v="2023-11-14T00:00:00"/>
    <s v="C0245"/>
    <s v="P016"/>
    <n v="1"/>
    <n v="267.8"/>
    <n v="0.1"/>
    <x v="0"/>
    <n v="6"/>
    <n v="241.02"/>
    <x v="0"/>
    <x v="6"/>
    <x v="1"/>
    <x v="10"/>
    <s v="Office"/>
    <s v="Stationery"/>
    <n v="145"/>
    <n v="145"/>
    <n v="96.02000000000001"/>
  </r>
  <r>
    <s v="ORD102295"/>
    <d v="2023-03-23T00:00:00"/>
    <s v="C0031"/>
    <s v="P003"/>
    <n v="3"/>
    <n v="436.5"/>
    <n v="0.2"/>
    <x v="0"/>
    <n v="1"/>
    <n v="1047.6000000000001"/>
    <x v="1"/>
    <x v="8"/>
    <x v="0"/>
    <x v="1"/>
    <s v="Electronics"/>
    <s v="Accessories"/>
    <n v="210"/>
    <n v="630"/>
    <n v="417.60000000000014"/>
  </r>
  <r>
    <s v="ORD102296"/>
    <d v="2023-11-11T00:00:00"/>
    <s v="C0039"/>
    <s v="P002"/>
    <n v="4"/>
    <n v="19500"/>
    <n v="0.1"/>
    <x v="0"/>
    <n v="5"/>
    <n v="70200"/>
    <x v="0"/>
    <x v="5"/>
    <x v="1"/>
    <x v="8"/>
    <s v="Electronics"/>
    <s v="Computers"/>
    <n v="15100"/>
    <n v="60400"/>
    <n v="9800"/>
  </r>
  <r>
    <s v="ORD102297"/>
    <d v="2024-10-22T00:00:00"/>
    <s v="C0252"/>
    <s v="P003"/>
    <n v="1"/>
    <n v="436.5"/>
    <n v="0"/>
    <x v="0"/>
    <n v="5"/>
    <n v="436.5"/>
    <x v="13"/>
    <x v="5"/>
    <x v="0"/>
    <x v="1"/>
    <s v="Electronics"/>
    <s v="Accessories"/>
    <n v="210"/>
    <n v="210"/>
    <n v="226.5"/>
  </r>
  <r>
    <s v="ORD102298"/>
    <d v="2023-04-15T00:00:00"/>
    <s v="C0191"/>
    <s v="P016"/>
    <n v="1"/>
    <n v="260"/>
    <n v="0.1"/>
    <x v="0"/>
    <n v="5"/>
    <n v="234"/>
    <x v="31"/>
    <x v="9"/>
    <x v="0"/>
    <x v="10"/>
    <s v="Office"/>
    <s v="Stationery"/>
    <n v="145"/>
    <n v="145"/>
    <n v="89"/>
  </r>
  <r>
    <s v="ORD102299"/>
    <d v="2024-09-08T00:00:00"/>
    <s v="C0192"/>
    <s v="P004"/>
    <n v="1"/>
    <n v="1702"/>
    <n v="0.1"/>
    <x v="2"/>
    <n v="1"/>
    <n v="1531.8"/>
    <x v="27"/>
    <x v="3"/>
    <x v="1"/>
    <x v="3"/>
    <s v="Electronics"/>
    <s v="Accessories"/>
    <n v="990"/>
    <n v="990"/>
    <n v="541.79999999999995"/>
  </r>
  <r>
    <s v="ORD102300"/>
    <d v="2025-10-01T00:00:00"/>
    <s v="C0092"/>
    <s v="P003"/>
    <n v="1"/>
    <n v="436.5"/>
    <n v="0.1"/>
    <x v="2"/>
    <n v="5"/>
    <n v="392.85"/>
    <x v="19"/>
    <x v="5"/>
    <x v="0"/>
    <x v="1"/>
    <s v="Electronics"/>
    <s v="Accessories"/>
    <n v="210"/>
    <n v="210"/>
    <n v="182.85000000000002"/>
  </r>
  <r>
    <s v="ORD102301"/>
    <d v="2025-01-03T00:00:00"/>
    <s v="C0008"/>
    <s v="P015"/>
    <n v="1"/>
    <n v="1750"/>
    <n v="0"/>
    <x v="0"/>
    <n v="4"/>
    <n v="1750"/>
    <x v="7"/>
    <x v="3"/>
    <x v="0"/>
    <x v="14"/>
    <s v="Electronics"/>
    <s v="Networking"/>
    <n v="1050"/>
    <n v="1050"/>
    <n v="700"/>
  </r>
  <r>
    <s v="ORD102302"/>
    <d v="2023-05-30T00:00:00"/>
    <s v="C0032"/>
    <s v="P016"/>
    <n v="2"/>
    <n v="239.2"/>
    <n v="0.15"/>
    <x v="0"/>
    <n v="7"/>
    <n v="406.64"/>
    <x v="5"/>
    <x v="6"/>
    <x v="0"/>
    <x v="10"/>
    <s v="Office"/>
    <s v="Stationery"/>
    <n v="145"/>
    <n v="290"/>
    <n v="116.63999999999999"/>
  </r>
  <r>
    <s v="ORD102303"/>
    <d v="2024-10-12T00:00:00"/>
    <s v="C0111"/>
    <s v="P001"/>
    <n v="3"/>
    <n v="26220"/>
    <n v="0.03"/>
    <x v="0"/>
    <n v="7"/>
    <n v="76300.2"/>
    <x v="13"/>
    <x v="2"/>
    <x v="1"/>
    <x v="0"/>
    <s v="Electronics"/>
    <s v="Computers"/>
    <n v="22100"/>
    <n v="66300"/>
    <n v="10000.199999999997"/>
  </r>
  <r>
    <s v="ORD102304"/>
    <d v="2025-12-12T00:00:00"/>
    <s v="C0176"/>
    <s v="P001"/>
    <n v="3"/>
    <n v="26220"/>
    <n v="0"/>
    <x v="0"/>
    <n v="2"/>
    <n v="78660"/>
    <x v="11"/>
    <x v="7"/>
    <x v="2"/>
    <x v="0"/>
    <s v="Electronics"/>
    <s v="Computers"/>
    <n v="22100"/>
    <n v="66300"/>
    <n v="12360"/>
  </r>
  <r>
    <s v="ORD102305"/>
    <d v="2024-03-26T00:00:00"/>
    <s v="C0235"/>
    <s v="P008"/>
    <n v="1"/>
    <n v="9200"/>
    <n v="0.03"/>
    <x v="0"/>
    <n v="1"/>
    <n v="8924"/>
    <x v="22"/>
    <x v="11"/>
    <x v="2"/>
    <x v="6"/>
    <s v="Office"/>
    <s v="Furniture"/>
    <n v="6500"/>
    <n v="6500"/>
    <n v="2424"/>
  </r>
  <r>
    <s v="ORD102306"/>
    <d v="2024-01-12T00:00:00"/>
    <s v="C0226"/>
    <s v="P016"/>
    <n v="1"/>
    <n v="260"/>
    <n v="0.1"/>
    <x v="0"/>
    <n v="2"/>
    <n v="234"/>
    <x v="18"/>
    <x v="6"/>
    <x v="1"/>
    <x v="10"/>
    <s v="Office"/>
    <s v="Stationery"/>
    <n v="145"/>
    <n v="145"/>
    <n v="89"/>
  </r>
  <r>
    <s v="ORD102307"/>
    <d v="2025-12-02T00:00:00"/>
    <s v="C0003"/>
    <s v="P017"/>
    <n v="2"/>
    <n v="4212"/>
    <n v="0"/>
    <x v="0"/>
    <n v="3"/>
    <n v="8424"/>
    <x v="11"/>
    <x v="4"/>
    <x v="0"/>
    <x v="7"/>
    <s v="Office"/>
    <s v="Furniture"/>
    <n v="2650"/>
    <n v="5300"/>
    <n v="3124"/>
  </r>
  <r>
    <s v="ORD102308"/>
    <d v="2023-05-20T00:00:00"/>
    <s v="C0081"/>
    <s v="P004"/>
    <n v="4"/>
    <n v="1998"/>
    <n v="0.1"/>
    <x v="0"/>
    <n v="5"/>
    <n v="7192.8"/>
    <x v="5"/>
    <x v="11"/>
    <x v="0"/>
    <x v="3"/>
    <s v="Electronics"/>
    <s v="Accessories"/>
    <n v="990"/>
    <n v="3960"/>
    <n v="3232.8"/>
  </r>
  <r>
    <s v="ORD102309"/>
    <d v="2025-10-31T00:00:00"/>
    <s v="C0358"/>
    <s v="P006"/>
    <n v="2"/>
    <n v="1350"/>
    <n v="0"/>
    <x v="0"/>
    <n v="2"/>
    <n v="2700"/>
    <x v="19"/>
    <x v="6"/>
    <x v="2"/>
    <x v="4"/>
    <s v="Electronics"/>
    <s v="Accessories"/>
    <n v="620"/>
    <n v="1240"/>
    <n v="1460"/>
  </r>
  <r>
    <s v="ORD102310"/>
    <d v="2023-11-23T00:00:00"/>
    <s v="C0253"/>
    <s v="P020"/>
    <n v="1"/>
    <n v="3772"/>
    <n v="0"/>
    <x v="0"/>
    <n v="7"/>
    <n v="3772"/>
    <x v="0"/>
    <x v="5"/>
    <x v="0"/>
    <x v="11"/>
    <s v="Electronics"/>
    <s v="Power"/>
    <n v="2950"/>
    <n v="2950"/>
    <n v="822"/>
  </r>
  <r>
    <s v="ORD102311"/>
    <d v="2025-05-01T00:00:00"/>
    <s v="C0179"/>
    <s v="P007"/>
    <n v="2"/>
    <n v="4800"/>
    <n v="0.2"/>
    <x v="0"/>
    <n v="4"/>
    <n v="7680"/>
    <x v="34"/>
    <x v="9"/>
    <x v="0"/>
    <x v="16"/>
    <s v="Office"/>
    <s v="Furniture"/>
    <n v="3150"/>
    <n v="6300"/>
    <n v="1380"/>
  </r>
  <r>
    <s v="ORD102312"/>
    <d v="2025-04-06T00:00:00"/>
    <s v="C0221"/>
    <s v="P001"/>
    <n v="3"/>
    <n v="29355"/>
    <n v="0.03"/>
    <x v="0"/>
    <n v="2"/>
    <n v="85423.05"/>
    <x v="30"/>
    <x v="5"/>
    <x v="2"/>
    <x v="0"/>
    <s v="Electronics"/>
    <s v="Computers"/>
    <n v="22100"/>
    <n v="66300"/>
    <n v="19123.050000000003"/>
  </r>
  <r>
    <s v="ORD102313"/>
    <d v="2023-07-08T00:00:00"/>
    <s v="C0086"/>
    <s v="P009"/>
    <n v="2"/>
    <n v="180"/>
    <n v="0.03"/>
    <x v="0"/>
    <n v="4"/>
    <n v="349.2"/>
    <x v="32"/>
    <x v="3"/>
    <x v="1"/>
    <x v="12"/>
    <s v="Office"/>
    <s v="Stationery"/>
    <n v="75"/>
    <n v="150"/>
    <n v="199.2"/>
  </r>
  <r>
    <s v="ORD102314"/>
    <d v="2024-12-16T00:00:00"/>
    <s v="C0384"/>
    <s v="P005"/>
    <n v="2"/>
    <n v="6200"/>
    <n v="0"/>
    <x v="0"/>
    <n v="5"/>
    <n v="12400"/>
    <x v="26"/>
    <x v="3"/>
    <x v="0"/>
    <x v="15"/>
    <s v="Electronics"/>
    <s v="Displays"/>
    <n v="4300"/>
    <n v="8600"/>
    <n v="3800"/>
  </r>
  <r>
    <s v="ORD102315"/>
    <d v="2024-03-29T00:00:00"/>
    <s v="C0223"/>
    <s v="P016"/>
    <n v="1"/>
    <n v="239.2"/>
    <n v="0.03"/>
    <x v="0"/>
    <n v="3"/>
    <n v="232.02399999999997"/>
    <x v="22"/>
    <x v="8"/>
    <x v="0"/>
    <x v="10"/>
    <s v="Office"/>
    <s v="Stationery"/>
    <n v="145"/>
    <n v="145"/>
    <n v="87.023999999999972"/>
  </r>
  <r>
    <s v="ORD102316"/>
    <d v="2024-03-12T00:00:00"/>
    <s v="C0012"/>
    <s v="P014"/>
    <n v="1"/>
    <n v="2268"/>
    <n v="0"/>
    <x v="0"/>
    <n v="1"/>
    <n v="2268"/>
    <x v="22"/>
    <x v="0"/>
    <x v="1"/>
    <x v="17"/>
    <s v="Electronics"/>
    <s v="Accessories"/>
    <n v="1180"/>
    <n v="1180"/>
    <n v="1088"/>
  </r>
  <r>
    <s v="ORD102317"/>
    <d v="2024-11-10T00:00:00"/>
    <s v="C0088"/>
    <s v="P010"/>
    <n v="2"/>
    <n v="7178"/>
    <n v="0"/>
    <x v="0"/>
    <n v="3"/>
    <n v="14356"/>
    <x v="33"/>
    <x v="11"/>
    <x v="2"/>
    <x v="13"/>
    <s v="Electronics"/>
    <s v="Printers"/>
    <n v="5600"/>
    <n v="11200"/>
    <n v="3156"/>
  </r>
  <r>
    <s v="ORD102318"/>
    <d v="2024-11-09T00:00:00"/>
    <s v="C0154"/>
    <s v="P015"/>
    <n v="4"/>
    <n v="1697.5"/>
    <n v="0.05"/>
    <x v="0"/>
    <n v="5"/>
    <n v="6450.5"/>
    <x v="33"/>
    <x v="9"/>
    <x v="1"/>
    <x v="14"/>
    <s v="Electronics"/>
    <s v="Networking"/>
    <n v="1050"/>
    <n v="4200"/>
    <n v="2250.5"/>
  </r>
  <r>
    <s v="ORD102319"/>
    <d v="2025-01-08T00:00:00"/>
    <s v="C0018"/>
    <s v="P010"/>
    <n v="2"/>
    <n v="7178"/>
    <n v="0.15"/>
    <x v="0"/>
    <n v="2"/>
    <n v="12202.6"/>
    <x v="7"/>
    <x v="3"/>
    <x v="1"/>
    <x v="13"/>
    <s v="Electronics"/>
    <s v="Printers"/>
    <n v="5600"/>
    <n v="11200"/>
    <n v="1002.6000000000004"/>
  </r>
  <r>
    <s v="ORD102320"/>
    <d v="2024-08-24T00:00:00"/>
    <s v="C0089"/>
    <s v="P004"/>
    <n v="1"/>
    <n v="1794.5"/>
    <n v="0"/>
    <x v="0"/>
    <n v="2"/>
    <n v="1794.5"/>
    <x v="23"/>
    <x v="9"/>
    <x v="0"/>
    <x v="3"/>
    <s v="Electronics"/>
    <s v="Accessories"/>
    <n v="990"/>
    <n v="990"/>
    <n v="804.5"/>
  </r>
  <r>
    <s v="ORD102321"/>
    <d v="2024-03-23T00:00:00"/>
    <s v="C0334"/>
    <s v="P016"/>
    <n v="3"/>
    <n v="260"/>
    <n v="0.15"/>
    <x v="0"/>
    <n v="5"/>
    <n v="663"/>
    <x v="22"/>
    <x v="2"/>
    <x v="2"/>
    <x v="10"/>
    <s v="Office"/>
    <s v="Stationery"/>
    <n v="145"/>
    <n v="435"/>
    <n v="228"/>
  </r>
  <r>
    <s v="ORD102322"/>
    <d v="2025-12-22T00:00:00"/>
    <s v="C0116"/>
    <s v="P016"/>
    <n v="20"/>
    <n v="260"/>
    <n v="0.03"/>
    <x v="0"/>
    <n v="1"/>
    <n v="5044"/>
    <x v="11"/>
    <x v="9"/>
    <x v="1"/>
    <x v="10"/>
    <s v="Office"/>
    <s v="Stationery"/>
    <n v="145"/>
    <n v="2900"/>
    <n v="2144"/>
  </r>
  <r>
    <s v="ORD102323"/>
    <d v="2025-08-30T00:00:00"/>
    <s v="C0208"/>
    <s v="P004"/>
    <n v="2"/>
    <n v="1998"/>
    <n v="0.1"/>
    <x v="0"/>
    <n v="7"/>
    <n v="3596.4"/>
    <x v="28"/>
    <x v="1"/>
    <x v="1"/>
    <x v="3"/>
    <s v="Electronics"/>
    <s v="Accessories"/>
    <n v="990"/>
    <n v="1980"/>
    <n v="1616.4"/>
  </r>
  <r>
    <s v="ORD102324"/>
    <d v="2023-01-19T00:00:00"/>
    <s v="C0100"/>
    <s v="P003"/>
    <n v="3"/>
    <n v="436.5"/>
    <n v="0"/>
    <x v="0"/>
    <n v="7"/>
    <n v="1309.5"/>
    <x v="35"/>
    <x v="6"/>
    <x v="1"/>
    <x v="1"/>
    <s v="Electronics"/>
    <s v="Accessories"/>
    <n v="210"/>
    <n v="630"/>
    <n v="679.5"/>
  </r>
  <r>
    <s v="ORD102325"/>
    <d v="2023-08-23T00:00:00"/>
    <s v="C0084"/>
    <s v="P004"/>
    <n v="2"/>
    <n v="1794.5"/>
    <n v="0"/>
    <x v="0"/>
    <n v="3"/>
    <n v="3589"/>
    <x v="16"/>
    <x v="8"/>
    <x v="2"/>
    <x v="3"/>
    <s v="Electronics"/>
    <s v="Accessories"/>
    <n v="990"/>
    <n v="1980"/>
    <n v="1609"/>
  </r>
  <r>
    <s v="ORD102326"/>
    <d v="2024-12-09T00:00:00"/>
    <s v="C0380"/>
    <s v="P010"/>
    <n v="2"/>
    <n v="7178"/>
    <n v="0"/>
    <x v="0"/>
    <n v="7"/>
    <n v="14356"/>
    <x v="26"/>
    <x v="5"/>
    <x v="1"/>
    <x v="13"/>
    <s v="Electronics"/>
    <s v="Printers"/>
    <n v="5600"/>
    <n v="11200"/>
    <n v="3156"/>
  </r>
  <r>
    <s v="ORD102327"/>
    <d v="2025-07-01T00:00:00"/>
    <s v="C0139"/>
    <s v="P005"/>
    <n v="1"/>
    <n v="6696"/>
    <n v="0"/>
    <x v="0"/>
    <n v="7"/>
    <n v="6696"/>
    <x v="9"/>
    <x v="8"/>
    <x v="0"/>
    <x v="15"/>
    <s v="Electronics"/>
    <s v="Displays"/>
    <n v="4300"/>
    <n v="4300"/>
    <n v="2396"/>
  </r>
  <r>
    <s v="ORD102328"/>
    <d v="2024-05-07T00:00:00"/>
    <s v="C0161"/>
    <s v="P011"/>
    <n v="5"/>
    <n v="1058.4000000000001"/>
    <n v="0.05"/>
    <x v="0"/>
    <n v="1"/>
    <n v="5027.3999999999996"/>
    <x v="15"/>
    <x v="0"/>
    <x v="0"/>
    <x v="5"/>
    <s v="Office"/>
    <s v="Supplies"/>
    <n v="510"/>
    <n v="2550"/>
    <n v="2477.3999999999996"/>
  </r>
  <r>
    <s v="ORD102329"/>
    <d v="2024-05-14T00:00:00"/>
    <s v="C0125"/>
    <s v="P002"/>
    <n v="10"/>
    <n v="20085"/>
    <n v="0"/>
    <x v="0"/>
    <n v="3"/>
    <n v="200850"/>
    <x v="15"/>
    <x v="11"/>
    <x v="2"/>
    <x v="8"/>
    <s v="Electronics"/>
    <s v="Computers"/>
    <n v="15100"/>
    <n v="151000"/>
    <n v="49850"/>
  </r>
  <r>
    <s v="ORD102330"/>
    <d v="2023-03-23T00:00:00"/>
    <s v="C0143"/>
    <s v="P011"/>
    <n v="1"/>
    <n v="901.6"/>
    <n v="0.03"/>
    <x v="0"/>
    <n v="7"/>
    <n v="874.55200000000002"/>
    <x v="1"/>
    <x v="4"/>
    <x v="0"/>
    <x v="5"/>
    <s v="Office"/>
    <s v="Supplies"/>
    <n v="510"/>
    <n v="510"/>
    <n v="364.55200000000002"/>
  </r>
  <r>
    <s v="ORD102331"/>
    <d v="2024-10-19T00:00:00"/>
    <s v="C0048"/>
    <s v="P005"/>
    <n v="2"/>
    <n v="6386"/>
    <n v="0.03"/>
    <x v="2"/>
    <n v="1"/>
    <n v="12388.84"/>
    <x v="13"/>
    <x v="1"/>
    <x v="1"/>
    <x v="15"/>
    <s v="Electronics"/>
    <s v="Displays"/>
    <n v="4300"/>
    <n v="8600"/>
    <n v="3788.84"/>
  </r>
  <r>
    <s v="ORD102332"/>
    <d v="2025-02-20T00:00:00"/>
    <s v="C0093"/>
    <s v="P011"/>
    <n v="1"/>
    <n v="901.6"/>
    <n v="0.1"/>
    <x v="0"/>
    <n v="3"/>
    <n v="811.44"/>
    <x v="8"/>
    <x v="1"/>
    <x v="2"/>
    <x v="5"/>
    <s v="Office"/>
    <s v="Supplies"/>
    <n v="510"/>
    <n v="510"/>
    <n v="301.44000000000005"/>
  </r>
  <r>
    <s v="ORD102333"/>
    <d v="2023-08-21T00:00:00"/>
    <s v="C0206"/>
    <s v="P004"/>
    <n v="1"/>
    <n v="1905.5"/>
    <n v="0.15"/>
    <x v="0"/>
    <n v="3"/>
    <n v="1619.675"/>
    <x v="16"/>
    <x v="0"/>
    <x v="1"/>
    <x v="3"/>
    <s v="Electronics"/>
    <s v="Accessories"/>
    <n v="990"/>
    <n v="990"/>
    <n v="629.67499999999995"/>
  </r>
  <r>
    <s v="ORD102334"/>
    <d v="2025-03-01T00:00:00"/>
    <s v="C0261"/>
    <s v="P003"/>
    <n v="2"/>
    <n v="463.5"/>
    <n v="0"/>
    <x v="0"/>
    <n v="2"/>
    <n v="927"/>
    <x v="12"/>
    <x v="2"/>
    <x v="1"/>
    <x v="1"/>
    <s v="Electronics"/>
    <s v="Accessories"/>
    <n v="210"/>
    <n v="420"/>
    <n v="507"/>
  </r>
  <r>
    <s v="ORD102335"/>
    <d v="2024-06-09T00:00:00"/>
    <s v="C0318"/>
    <s v="P013"/>
    <n v="2"/>
    <n v="1493.5"/>
    <n v="0.1"/>
    <x v="0"/>
    <n v="1"/>
    <n v="2688.3"/>
    <x v="21"/>
    <x v="4"/>
    <x v="0"/>
    <x v="2"/>
    <s v="Electronics"/>
    <s v="Accessories"/>
    <n v="790"/>
    <n v="1580"/>
    <n v="1108.3000000000002"/>
  </r>
  <r>
    <s v="ORD102336"/>
    <d v="2024-08-02T00:00:00"/>
    <s v="C0082"/>
    <s v="P010"/>
    <n v="2"/>
    <n v="7992"/>
    <n v="0.15"/>
    <x v="0"/>
    <n v="2"/>
    <n v="13586.4"/>
    <x v="23"/>
    <x v="6"/>
    <x v="0"/>
    <x v="13"/>
    <s v="Electronics"/>
    <s v="Printers"/>
    <n v="5600"/>
    <n v="11200"/>
    <n v="2386.3999999999996"/>
  </r>
  <r>
    <s v="ORD102337"/>
    <d v="2023-02-20T00:00:00"/>
    <s v="C0098"/>
    <s v="P005"/>
    <n v="1"/>
    <n v="5704"/>
    <n v="0"/>
    <x v="0"/>
    <n v="7"/>
    <n v="5704"/>
    <x v="17"/>
    <x v="5"/>
    <x v="1"/>
    <x v="15"/>
    <s v="Electronics"/>
    <s v="Displays"/>
    <n v="4300"/>
    <n v="4300"/>
    <n v="1404"/>
  </r>
  <r>
    <s v="ORD102338"/>
    <d v="2025-11-24T00:00:00"/>
    <s v="C0006"/>
    <s v="P006"/>
    <n v="1"/>
    <n v="1250"/>
    <n v="0"/>
    <x v="0"/>
    <n v="1"/>
    <n v="1250"/>
    <x v="20"/>
    <x v="7"/>
    <x v="0"/>
    <x v="4"/>
    <s v="Electronics"/>
    <s v="Accessories"/>
    <n v="620"/>
    <n v="620"/>
    <n v="630"/>
  </r>
  <r>
    <s v="ORD102339"/>
    <d v="2025-02-06T00:00:00"/>
    <s v="C0054"/>
    <s v="P011"/>
    <n v="1"/>
    <n v="901.6"/>
    <n v="0.05"/>
    <x v="0"/>
    <n v="5"/>
    <n v="856.52"/>
    <x v="8"/>
    <x v="0"/>
    <x v="0"/>
    <x v="5"/>
    <s v="Office"/>
    <s v="Supplies"/>
    <n v="510"/>
    <n v="510"/>
    <n v="346.52"/>
  </r>
  <r>
    <s v="ORD102340"/>
    <d v="2025-11-19T00:00:00"/>
    <s v="C0072"/>
    <s v="P009"/>
    <n v="1"/>
    <n v="194.4"/>
    <n v="0.2"/>
    <x v="0"/>
    <n v="6"/>
    <n v="155.52000000000001"/>
    <x v="20"/>
    <x v="6"/>
    <x v="0"/>
    <x v="12"/>
    <s v="Office"/>
    <s v="Stationery"/>
    <n v="75"/>
    <n v="75"/>
    <n v="80.52000000000001"/>
  </r>
  <r>
    <s v="ORD102341"/>
    <d v="2025-11-07T00:00:00"/>
    <s v="C0068"/>
    <s v="P004"/>
    <n v="1"/>
    <n v="1702"/>
    <n v="0.05"/>
    <x v="0"/>
    <n v="7"/>
    <n v="1616.8999999999999"/>
    <x v="20"/>
    <x v="1"/>
    <x v="0"/>
    <x v="3"/>
    <s v="Electronics"/>
    <s v="Accessories"/>
    <n v="990"/>
    <n v="990"/>
    <n v="626.89999999999986"/>
  </r>
  <r>
    <s v="ORD102342"/>
    <d v="2025-07-01T00:00:00"/>
    <s v="C0346"/>
    <s v="P004"/>
    <n v="1"/>
    <n v="1998"/>
    <n v="0.1"/>
    <x v="0"/>
    <n v="6"/>
    <n v="1798.2"/>
    <x v="9"/>
    <x v="6"/>
    <x v="1"/>
    <x v="3"/>
    <s v="Electronics"/>
    <s v="Accessories"/>
    <n v="990"/>
    <n v="990"/>
    <n v="808.2"/>
  </r>
  <r>
    <s v="ORD102343"/>
    <d v="2025-09-23T00:00:00"/>
    <s v="C0004"/>
    <s v="P017"/>
    <n v="1"/>
    <n v="4212"/>
    <n v="0.05"/>
    <x v="0"/>
    <n v="4"/>
    <n v="4001.3999999999996"/>
    <x v="29"/>
    <x v="5"/>
    <x v="1"/>
    <x v="7"/>
    <s v="Office"/>
    <s v="Furniture"/>
    <n v="2650"/>
    <n v="2650"/>
    <n v="1351.3999999999996"/>
  </r>
  <r>
    <s v="ORD102344"/>
    <d v="2023-03-31T00:00:00"/>
    <s v="C0295"/>
    <s v="P011"/>
    <n v="1"/>
    <n v="950.6"/>
    <n v="0.15"/>
    <x v="0"/>
    <n v="5"/>
    <n v="808.01"/>
    <x v="1"/>
    <x v="6"/>
    <x v="0"/>
    <x v="5"/>
    <s v="Office"/>
    <s v="Supplies"/>
    <n v="510"/>
    <n v="510"/>
    <n v="298.01"/>
  </r>
  <r>
    <s v="ORD102345"/>
    <d v="2024-08-30T00:00:00"/>
    <s v="C0286"/>
    <s v="P011"/>
    <n v="2"/>
    <n v="901.6"/>
    <n v="0.03"/>
    <x v="0"/>
    <n v="1"/>
    <n v="1749.104"/>
    <x v="23"/>
    <x v="0"/>
    <x v="0"/>
    <x v="5"/>
    <s v="Office"/>
    <s v="Supplies"/>
    <n v="510"/>
    <n v="1020"/>
    <n v="729.10400000000004"/>
  </r>
  <r>
    <s v="ORD102346"/>
    <d v="2024-01-30T00:00:00"/>
    <s v="C0240"/>
    <s v="P003"/>
    <n v="3"/>
    <n v="450"/>
    <n v="0.2"/>
    <x v="0"/>
    <n v="5"/>
    <n v="1080"/>
    <x v="18"/>
    <x v="2"/>
    <x v="0"/>
    <x v="1"/>
    <s v="Electronics"/>
    <s v="Accessories"/>
    <n v="210"/>
    <n v="630"/>
    <n v="450"/>
  </r>
  <r>
    <s v="ORD102347"/>
    <d v="2024-10-18T00:00:00"/>
    <s v="C0258"/>
    <s v="P006"/>
    <n v="3"/>
    <n v="1250"/>
    <n v="0.1"/>
    <x v="0"/>
    <n v="7"/>
    <n v="3375"/>
    <x v="13"/>
    <x v="11"/>
    <x v="2"/>
    <x v="4"/>
    <s v="Electronics"/>
    <s v="Accessories"/>
    <n v="620"/>
    <n v="1860"/>
    <n v="1515"/>
  </r>
  <r>
    <s v="ORD102348"/>
    <d v="2025-11-18T00:00:00"/>
    <s v="C0088"/>
    <s v="P014"/>
    <n v="20"/>
    <n v="2100"/>
    <n v="0.1"/>
    <x v="0"/>
    <n v="4"/>
    <n v="37800"/>
    <x v="20"/>
    <x v="11"/>
    <x v="2"/>
    <x v="17"/>
    <s v="Electronics"/>
    <s v="Accessories"/>
    <n v="1180"/>
    <n v="23600"/>
    <n v="14200"/>
  </r>
  <r>
    <s v="ORD102349"/>
    <d v="2023-06-18T00:00:00"/>
    <s v="C0089"/>
    <s v="P003"/>
    <n v="1"/>
    <n v="486"/>
    <n v="0"/>
    <x v="0"/>
    <n v="6"/>
    <n v="486"/>
    <x v="10"/>
    <x v="9"/>
    <x v="0"/>
    <x v="1"/>
    <s v="Electronics"/>
    <s v="Accessories"/>
    <n v="210"/>
    <n v="210"/>
    <n v="276"/>
  </r>
  <r>
    <s v="ORD102350"/>
    <d v="2023-07-16T00:00:00"/>
    <s v="C0087"/>
    <s v="P011"/>
    <n v="1"/>
    <n v="950.6"/>
    <n v="0.15"/>
    <x v="0"/>
    <n v="3"/>
    <n v="808.01"/>
    <x v="32"/>
    <x v="8"/>
    <x v="1"/>
    <x v="5"/>
    <s v="Office"/>
    <s v="Supplies"/>
    <n v="510"/>
    <n v="510"/>
    <n v="298.01"/>
  </r>
  <r>
    <s v="ORD102351"/>
    <d v="2023-12-09T00:00:00"/>
    <s v="C0042"/>
    <s v="P014"/>
    <n v="3"/>
    <n v="2163"/>
    <n v="0"/>
    <x v="0"/>
    <n v="2"/>
    <n v="6489"/>
    <x v="25"/>
    <x v="7"/>
    <x v="1"/>
    <x v="17"/>
    <s v="Electronics"/>
    <s v="Accessories"/>
    <n v="1180"/>
    <n v="3540"/>
    <n v="2949"/>
  </r>
  <r>
    <s v="ORD102352"/>
    <d v="2025-12-28T00:00:00"/>
    <s v="C0005"/>
    <s v="P016"/>
    <n v="3"/>
    <n v="280.8"/>
    <n v="0"/>
    <x v="0"/>
    <n v="6"/>
    <n v="842.40000000000009"/>
    <x v="11"/>
    <x v="6"/>
    <x v="1"/>
    <x v="10"/>
    <s v="Office"/>
    <s v="Stationery"/>
    <n v="145"/>
    <n v="435"/>
    <n v="407.40000000000009"/>
  </r>
  <r>
    <s v="ORD102353"/>
    <d v="2023-01-16T00:00:00"/>
    <s v="C0208"/>
    <s v="P018"/>
    <n v="1"/>
    <n v="12800"/>
    <n v="0.05"/>
    <x v="0"/>
    <n v="2"/>
    <n v="12160"/>
    <x v="35"/>
    <x v="1"/>
    <x v="1"/>
    <x v="18"/>
    <s v="Electronics"/>
    <s v="Displays"/>
    <n v="9700"/>
    <n v="9700"/>
    <n v="2460"/>
  </r>
  <r>
    <s v="ORD102354"/>
    <d v="2023-05-15T00:00:00"/>
    <s v="C0129"/>
    <s v="P011"/>
    <n v="4"/>
    <n v="901.6"/>
    <n v="0"/>
    <x v="1"/>
    <n v="7"/>
    <n v="3606.4"/>
    <x v="5"/>
    <x v="11"/>
    <x v="0"/>
    <x v="5"/>
    <s v="Office"/>
    <s v="Supplies"/>
    <n v="510"/>
    <n v="2040"/>
    <n v="1566.4"/>
  </r>
  <r>
    <s v="ORD102355"/>
    <d v="2024-03-07T00:00:00"/>
    <s v="C0141"/>
    <s v="P003"/>
    <n v="1"/>
    <n v="486"/>
    <n v="0.05"/>
    <x v="0"/>
    <n v="7"/>
    <n v="461.7"/>
    <x v="22"/>
    <x v="7"/>
    <x v="2"/>
    <x v="1"/>
    <s v="Electronics"/>
    <s v="Accessories"/>
    <n v="210"/>
    <n v="210"/>
    <n v="251.7"/>
  </r>
  <r>
    <s v="ORD102356"/>
    <d v="2024-03-12T00:00:00"/>
    <s v="C0360"/>
    <s v="P001"/>
    <n v="2"/>
    <n v="29355"/>
    <n v="0"/>
    <x v="0"/>
    <n v="1"/>
    <n v="58710"/>
    <x v="22"/>
    <x v="8"/>
    <x v="1"/>
    <x v="0"/>
    <s v="Electronics"/>
    <s v="Computers"/>
    <n v="22100"/>
    <n v="44200"/>
    <n v="14510"/>
  </r>
  <r>
    <s v="ORD102357"/>
    <d v="2025-05-18T00:00:00"/>
    <s v="C0205"/>
    <s v="P003"/>
    <n v="1"/>
    <n v="450"/>
    <n v="0.1"/>
    <x v="0"/>
    <n v="5"/>
    <n v="405"/>
    <x v="34"/>
    <x v="2"/>
    <x v="0"/>
    <x v="1"/>
    <s v="Electronics"/>
    <s v="Accessories"/>
    <n v="210"/>
    <n v="210"/>
    <n v="195"/>
  </r>
  <r>
    <s v="ORD102358"/>
    <d v="2023-08-01T00:00:00"/>
    <s v="C0100"/>
    <s v="P006"/>
    <n v="1"/>
    <n v="1287.5"/>
    <n v="0.1"/>
    <x v="0"/>
    <n v="1"/>
    <n v="1158.75"/>
    <x v="16"/>
    <x v="6"/>
    <x v="1"/>
    <x v="4"/>
    <s v="Electronics"/>
    <s v="Accessories"/>
    <n v="620"/>
    <n v="620"/>
    <n v="538.75"/>
  </r>
  <r>
    <s v="ORD102359"/>
    <d v="2024-02-26T00:00:00"/>
    <s v="C0315"/>
    <s v="P013"/>
    <n v="1"/>
    <n v="1334"/>
    <n v="0.05"/>
    <x v="0"/>
    <n v="7"/>
    <n v="1267.3"/>
    <x v="24"/>
    <x v="2"/>
    <x v="0"/>
    <x v="2"/>
    <s v="Electronics"/>
    <s v="Accessories"/>
    <n v="790"/>
    <n v="790"/>
    <n v="477.29999999999995"/>
  </r>
  <r>
    <s v="ORD102360"/>
    <d v="2025-06-10T00:00:00"/>
    <s v="C0318"/>
    <s v="P003"/>
    <n v="1"/>
    <n v="436.5"/>
    <n v="0"/>
    <x v="0"/>
    <n v="1"/>
    <n v="436.5"/>
    <x v="3"/>
    <x v="4"/>
    <x v="0"/>
    <x v="1"/>
    <s v="Electronics"/>
    <s v="Accessories"/>
    <n v="210"/>
    <n v="210"/>
    <n v="226.5"/>
  </r>
  <r>
    <s v="ORD102361"/>
    <d v="2023-05-28T00:00:00"/>
    <s v="C0114"/>
    <s v="P019"/>
    <n v="1"/>
    <n v="2162"/>
    <n v="0.1"/>
    <x v="0"/>
    <n v="1"/>
    <n v="1945.8"/>
    <x v="5"/>
    <x v="5"/>
    <x v="0"/>
    <x v="19"/>
    <s v="Electronics"/>
    <s v="POS Equipment"/>
    <n v="1420"/>
    <n v="1420"/>
    <n v="525.79999999999995"/>
  </r>
  <r>
    <s v="ORD102362"/>
    <d v="2023-11-11T00:00:00"/>
    <s v="C0074"/>
    <s v="P018"/>
    <n v="2"/>
    <n v="11776"/>
    <n v="0.03"/>
    <x v="0"/>
    <n v="1"/>
    <n v="22845.439999999999"/>
    <x v="0"/>
    <x v="7"/>
    <x v="0"/>
    <x v="18"/>
    <s v="Electronics"/>
    <s v="Displays"/>
    <n v="9700"/>
    <n v="19400"/>
    <n v="3445.4399999999987"/>
  </r>
  <r>
    <s v="ORD102363"/>
    <d v="2023-02-18T00:00:00"/>
    <s v="C0384"/>
    <s v="P017"/>
    <n v="1"/>
    <n v="3588"/>
    <n v="0.05"/>
    <x v="0"/>
    <n v="2"/>
    <n v="3408.6"/>
    <x v="17"/>
    <x v="3"/>
    <x v="0"/>
    <x v="7"/>
    <s v="Office"/>
    <s v="Furniture"/>
    <n v="2650"/>
    <n v="2650"/>
    <n v="758.59999999999991"/>
  </r>
  <r>
    <s v="ORD102364"/>
    <d v="2025-07-29T00:00:00"/>
    <s v="C0112"/>
    <s v="P007"/>
    <n v="3"/>
    <n v="4800"/>
    <n v="0"/>
    <x v="0"/>
    <n v="2"/>
    <n v="14400"/>
    <x v="9"/>
    <x v="8"/>
    <x v="1"/>
    <x v="16"/>
    <s v="Office"/>
    <s v="Furniture"/>
    <n v="3150"/>
    <n v="9450"/>
    <n v="4950"/>
  </r>
  <r>
    <s v="ORD102365"/>
    <d v="2024-11-10T00:00:00"/>
    <s v="C0103"/>
    <s v="P009"/>
    <n v="1"/>
    <n v="165.6"/>
    <n v="0.05"/>
    <x v="0"/>
    <n v="2"/>
    <n v="157.32"/>
    <x v="33"/>
    <x v="7"/>
    <x v="0"/>
    <x v="12"/>
    <s v="Office"/>
    <s v="Stationery"/>
    <n v="75"/>
    <n v="75"/>
    <n v="82.32"/>
  </r>
  <r>
    <s v="ORD102366"/>
    <d v="2023-03-19T00:00:00"/>
    <s v="C0345"/>
    <s v="P016"/>
    <n v="1"/>
    <n v="252.2"/>
    <n v="0.1"/>
    <x v="0"/>
    <n v="6"/>
    <n v="226.98"/>
    <x v="1"/>
    <x v="2"/>
    <x v="2"/>
    <x v="10"/>
    <s v="Office"/>
    <s v="Stationery"/>
    <n v="145"/>
    <n v="145"/>
    <n v="81.97999999999999"/>
  </r>
  <r>
    <s v="ORD102367"/>
    <d v="2023-06-29T00:00:00"/>
    <s v="C0317"/>
    <s v="P018"/>
    <n v="1"/>
    <n v="11776"/>
    <n v="0.2"/>
    <x v="0"/>
    <n v="2"/>
    <n v="9420.8000000000011"/>
    <x v="10"/>
    <x v="4"/>
    <x v="1"/>
    <x v="18"/>
    <s v="Electronics"/>
    <s v="Displays"/>
    <n v="9700"/>
    <n v="9700"/>
    <n v="-279.19999999999891"/>
  </r>
  <r>
    <s v="ORD102368"/>
    <d v="2023-05-31T00:00:00"/>
    <s v="C0200"/>
    <s v="P013"/>
    <n v="1"/>
    <n v="1450"/>
    <n v="0"/>
    <x v="0"/>
    <n v="4"/>
    <n v="1450"/>
    <x v="5"/>
    <x v="1"/>
    <x v="0"/>
    <x v="2"/>
    <s v="Electronics"/>
    <s v="Accessories"/>
    <n v="790"/>
    <n v="790"/>
    <n v="660"/>
  </r>
  <r>
    <s v="ORD102369"/>
    <d v="2023-04-22T00:00:00"/>
    <s v="C0241"/>
    <s v="P003"/>
    <n v="2"/>
    <n v="463.5"/>
    <n v="0.05"/>
    <x v="0"/>
    <n v="4"/>
    <n v="880.65"/>
    <x v="31"/>
    <x v="7"/>
    <x v="2"/>
    <x v="1"/>
    <s v="Electronics"/>
    <s v="Accessories"/>
    <n v="210"/>
    <n v="420"/>
    <n v="460.65"/>
  </r>
  <r>
    <s v="ORD102370"/>
    <d v="2023-12-31T00:00:00"/>
    <s v="C0386"/>
    <s v="P016"/>
    <n v="1"/>
    <n v="252.2"/>
    <n v="0.1"/>
    <x v="0"/>
    <n v="2"/>
    <n v="226.98"/>
    <x v="25"/>
    <x v="8"/>
    <x v="1"/>
    <x v="10"/>
    <s v="Office"/>
    <s v="Stationery"/>
    <n v="145"/>
    <n v="145"/>
    <n v="81.97999999999999"/>
  </r>
  <r>
    <s v="ORD102371"/>
    <d v="2024-05-30T00:00:00"/>
    <s v="C0024"/>
    <s v="P011"/>
    <n v="4"/>
    <n v="1009.4"/>
    <n v="0.1"/>
    <x v="0"/>
    <n v="7"/>
    <n v="3633.84"/>
    <x v="15"/>
    <x v="0"/>
    <x v="2"/>
    <x v="5"/>
    <s v="Office"/>
    <s v="Supplies"/>
    <n v="510"/>
    <n v="2040"/>
    <n v="1593.8400000000001"/>
  </r>
  <r>
    <s v="ORD102372"/>
    <d v="2023-05-25T00:00:00"/>
    <s v="C0262"/>
    <s v="P006"/>
    <n v="2"/>
    <n v="1150"/>
    <n v="0.2"/>
    <x v="0"/>
    <n v="4"/>
    <n v="1840"/>
    <x v="5"/>
    <x v="9"/>
    <x v="1"/>
    <x v="4"/>
    <s v="Electronics"/>
    <s v="Accessories"/>
    <n v="620"/>
    <n v="1240"/>
    <n v="600"/>
  </r>
  <r>
    <s v="ORD102373"/>
    <d v="2024-04-11T00:00:00"/>
    <s v="C0290"/>
    <s v="P011"/>
    <n v="1"/>
    <n v="980"/>
    <n v="0.1"/>
    <x v="0"/>
    <n v="2"/>
    <n v="882"/>
    <x v="6"/>
    <x v="1"/>
    <x v="1"/>
    <x v="5"/>
    <s v="Office"/>
    <s v="Supplies"/>
    <n v="510"/>
    <n v="510"/>
    <n v="372"/>
  </r>
  <r>
    <s v="ORD102374"/>
    <d v="2024-06-13T00:00:00"/>
    <s v="C0113"/>
    <s v="P005"/>
    <n v="2"/>
    <n v="6200"/>
    <n v="0.1"/>
    <x v="0"/>
    <n v="4"/>
    <n v="11160"/>
    <x v="21"/>
    <x v="4"/>
    <x v="0"/>
    <x v="15"/>
    <s v="Electronics"/>
    <s v="Displays"/>
    <n v="4300"/>
    <n v="8600"/>
    <n v="2560"/>
  </r>
  <r>
    <s v="ORD102375"/>
    <d v="2025-04-14T00:00:00"/>
    <s v="C0138"/>
    <s v="P003"/>
    <n v="1"/>
    <n v="450"/>
    <n v="0.1"/>
    <x v="0"/>
    <n v="4"/>
    <n v="405"/>
    <x v="30"/>
    <x v="0"/>
    <x v="1"/>
    <x v="1"/>
    <s v="Electronics"/>
    <s v="Accessories"/>
    <n v="210"/>
    <n v="210"/>
    <n v="195"/>
  </r>
  <r>
    <s v="ORD102376"/>
    <d v="2025-03-05T00:00:00"/>
    <s v="C0230"/>
    <s v="P010"/>
    <n v="2"/>
    <n v="6808"/>
    <n v="0"/>
    <x v="0"/>
    <n v="7"/>
    <n v="13616"/>
    <x v="12"/>
    <x v="11"/>
    <x v="0"/>
    <x v="13"/>
    <s v="Electronics"/>
    <s v="Printers"/>
    <n v="5600"/>
    <n v="11200"/>
    <n v="2416"/>
  </r>
  <r>
    <s v="ORD102377"/>
    <d v="2025-07-12T00:00:00"/>
    <s v="C0382"/>
    <s v="P009"/>
    <n v="1"/>
    <n v="174.6"/>
    <n v="0.03"/>
    <x v="0"/>
    <n v="3"/>
    <n v="169.36199999999999"/>
    <x v="9"/>
    <x v="11"/>
    <x v="0"/>
    <x v="12"/>
    <s v="Office"/>
    <s v="Stationery"/>
    <n v="75"/>
    <n v="75"/>
    <n v="94.361999999999995"/>
  </r>
  <r>
    <s v="ORD102378"/>
    <d v="2025-04-08T00:00:00"/>
    <s v="C0089"/>
    <s v="P013"/>
    <n v="1"/>
    <n v="1493.5"/>
    <n v="0.1"/>
    <x v="0"/>
    <n v="6"/>
    <n v="1344.15"/>
    <x v="30"/>
    <x v="9"/>
    <x v="0"/>
    <x v="2"/>
    <s v="Electronics"/>
    <s v="Accessories"/>
    <n v="790"/>
    <n v="790"/>
    <n v="554.15000000000009"/>
  </r>
  <r>
    <s v="ORD102379"/>
    <d v="2025-06-05T00:00:00"/>
    <s v="C0002"/>
    <s v="P001"/>
    <n v="2"/>
    <n v="27645"/>
    <n v="0.05"/>
    <x v="0"/>
    <n v="3"/>
    <n v="52525.5"/>
    <x v="3"/>
    <x v="1"/>
    <x v="1"/>
    <x v="0"/>
    <s v="Electronics"/>
    <s v="Computers"/>
    <n v="22100"/>
    <n v="44200"/>
    <n v="8325.5"/>
  </r>
  <r>
    <s v="ORD102380"/>
    <d v="2024-10-09T00:00:00"/>
    <s v="C0138"/>
    <s v="P009"/>
    <n v="1"/>
    <n v="185.4"/>
    <n v="0.1"/>
    <x v="0"/>
    <n v="7"/>
    <n v="166.86"/>
    <x v="13"/>
    <x v="0"/>
    <x v="1"/>
    <x v="12"/>
    <s v="Office"/>
    <s v="Stationery"/>
    <n v="75"/>
    <n v="75"/>
    <n v="91.860000000000014"/>
  </r>
  <r>
    <s v="ORD102381"/>
    <d v="2023-02-04T00:00:00"/>
    <s v="C0009"/>
    <s v="P011"/>
    <n v="4"/>
    <n v="901.6"/>
    <n v="0.05"/>
    <x v="0"/>
    <n v="5"/>
    <n v="3426.08"/>
    <x v="17"/>
    <x v="3"/>
    <x v="1"/>
    <x v="5"/>
    <s v="Office"/>
    <s v="Supplies"/>
    <n v="510"/>
    <n v="2040"/>
    <n v="1386.08"/>
  </r>
  <r>
    <s v="ORD102382"/>
    <d v="2025-03-08T00:00:00"/>
    <s v="C0345"/>
    <s v="P002"/>
    <n v="2"/>
    <n v="19500"/>
    <n v="0.05"/>
    <x v="0"/>
    <n v="4"/>
    <n v="37050"/>
    <x v="12"/>
    <x v="2"/>
    <x v="2"/>
    <x v="8"/>
    <s v="Electronics"/>
    <s v="Computers"/>
    <n v="15100"/>
    <n v="30200"/>
    <n v="6850"/>
  </r>
  <r>
    <s v="ORD102383"/>
    <d v="2023-08-31T00:00:00"/>
    <s v="C0151"/>
    <s v="P014"/>
    <n v="1"/>
    <n v="2268"/>
    <n v="0.2"/>
    <x v="0"/>
    <n v="3"/>
    <n v="1814.4"/>
    <x v="16"/>
    <x v="5"/>
    <x v="1"/>
    <x v="17"/>
    <s v="Electronics"/>
    <s v="Accessories"/>
    <n v="1180"/>
    <n v="1180"/>
    <n v="634.40000000000009"/>
  </r>
  <r>
    <s v="ORD102384"/>
    <d v="2025-12-31T00:00:00"/>
    <s v="C0027"/>
    <s v="P003"/>
    <n v="1"/>
    <n v="463.5"/>
    <n v="0"/>
    <x v="0"/>
    <n v="7"/>
    <n v="463.5"/>
    <x v="11"/>
    <x v="4"/>
    <x v="0"/>
    <x v="1"/>
    <s v="Electronics"/>
    <s v="Accessories"/>
    <n v="210"/>
    <n v="210"/>
    <n v="253.5"/>
  </r>
  <r>
    <s v="ORD102385"/>
    <d v="2023-01-13T00:00:00"/>
    <s v="C0180"/>
    <s v="P012"/>
    <n v="4"/>
    <n v="3600"/>
    <n v="0.15"/>
    <x v="0"/>
    <n v="2"/>
    <n v="12240"/>
    <x v="35"/>
    <x v="7"/>
    <x v="1"/>
    <x v="9"/>
    <s v="Electronics"/>
    <s v="Storage"/>
    <n v="2450"/>
    <n v="9800"/>
    <n v="2440"/>
  </r>
  <r>
    <s v="ORD102386"/>
    <d v="2023-05-10T00:00:00"/>
    <s v="C0199"/>
    <s v="P012"/>
    <n v="3"/>
    <n v="3708"/>
    <n v="0.05"/>
    <x v="0"/>
    <n v="7"/>
    <n v="10567.8"/>
    <x v="5"/>
    <x v="4"/>
    <x v="1"/>
    <x v="9"/>
    <s v="Electronics"/>
    <s v="Storage"/>
    <n v="2450"/>
    <n v="7350"/>
    <n v="3217.7999999999993"/>
  </r>
  <r>
    <s v="ORD102387"/>
    <d v="2023-04-04T00:00:00"/>
    <s v="C0338"/>
    <s v="P002"/>
    <n v="1"/>
    <n v="17940"/>
    <n v="0.05"/>
    <x v="0"/>
    <n v="6"/>
    <n v="17043"/>
    <x v="31"/>
    <x v="5"/>
    <x v="0"/>
    <x v="8"/>
    <s v="Electronics"/>
    <s v="Computers"/>
    <n v="15100"/>
    <n v="15100"/>
    <n v="1943"/>
  </r>
  <r>
    <s v="ORD102388"/>
    <d v="2023-05-29T00:00:00"/>
    <s v="C0018"/>
    <s v="P011"/>
    <n v="5"/>
    <n v="950.6"/>
    <n v="0.05"/>
    <x v="1"/>
    <n v="2"/>
    <n v="4515.3499999999995"/>
    <x v="5"/>
    <x v="3"/>
    <x v="1"/>
    <x v="5"/>
    <s v="Office"/>
    <s v="Supplies"/>
    <n v="510"/>
    <n v="2550"/>
    <n v="1965.3499999999995"/>
  </r>
  <r>
    <s v="ORD102389"/>
    <d v="2025-01-02T00:00:00"/>
    <s v="C0057"/>
    <s v="P011"/>
    <n v="1"/>
    <n v="1058.4000000000001"/>
    <n v="0.03"/>
    <x v="0"/>
    <n v="4"/>
    <n v="1026.6480000000001"/>
    <x v="7"/>
    <x v="2"/>
    <x v="2"/>
    <x v="5"/>
    <s v="Office"/>
    <s v="Supplies"/>
    <n v="510"/>
    <n v="510"/>
    <n v="516.64800000000014"/>
  </r>
  <r>
    <s v="ORD102390"/>
    <d v="2025-10-26T00:00:00"/>
    <s v="C0288"/>
    <s v="P012"/>
    <n v="1"/>
    <n v="3600"/>
    <n v="0.2"/>
    <x v="0"/>
    <n v="7"/>
    <n v="2880"/>
    <x v="19"/>
    <x v="3"/>
    <x v="1"/>
    <x v="9"/>
    <s v="Electronics"/>
    <s v="Storage"/>
    <n v="2450"/>
    <n v="2450"/>
    <n v="430"/>
  </r>
  <r>
    <s v="ORD102391"/>
    <d v="2023-08-06T00:00:00"/>
    <s v="C0018"/>
    <s v="P016"/>
    <n v="1"/>
    <n v="239.2"/>
    <n v="0"/>
    <x v="0"/>
    <n v="3"/>
    <n v="239.2"/>
    <x v="16"/>
    <x v="3"/>
    <x v="1"/>
    <x v="10"/>
    <s v="Office"/>
    <s v="Stationery"/>
    <n v="145"/>
    <n v="145"/>
    <n v="94.199999999999989"/>
  </r>
  <r>
    <s v="ORD102392"/>
    <d v="2024-08-16T00:00:00"/>
    <s v="C0304"/>
    <s v="P017"/>
    <n v="2"/>
    <n v="3783"/>
    <n v="0"/>
    <x v="0"/>
    <n v="4"/>
    <n v="7566"/>
    <x v="23"/>
    <x v="7"/>
    <x v="1"/>
    <x v="7"/>
    <s v="Office"/>
    <s v="Furniture"/>
    <n v="2650"/>
    <n v="5300"/>
    <n v="2266"/>
  </r>
  <r>
    <s v="ORD102393"/>
    <d v="2024-09-09T00:00:00"/>
    <s v="C0012"/>
    <s v="P012"/>
    <n v="4"/>
    <n v="3708"/>
    <n v="0.1"/>
    <x v="1"/>
    <n v="1"/>
    <n v="13348.800000000001"/>
    <x v="27"/>
    <x v="0"/>
    <x v="1"/>
    <x v="9"/>
    <s v="Electronics"/>
    <s v="Storage"/>
    <n v="2450"/>
    <n v="9800"/>
    <n v="3548.8000000000011"/>
  </r>
  <r>
    <s v="ORD102394"/>
    <d v="2023-06-27T00:00:00"/>
    <s v="C0070"/>
    <s v="P010"/>
    <n v="1"/>
    <n v="7178"/>
    <n v="0.05"/>
    <x v="1"/>
    <n v="4"/>
    <n v="6819.0999999999995"/>
    <x v="10"/>
    <x v="8"/>
    <x v="0"/>
    <x v="13"/>
    <s v="Electronics"/>
    <s v="Printers"/>
    <n v="5600"/>
    <n v="5600"/>
    <n v="1219.0999999999995"/>
  </r>
  <r>
    <s v="ORD102395"/>
    <d v="2024-07-30T00:00:00"/>
    <s v="C0329"/>
    <s v="P017"/>
    <n v="1"/>
    <n v="3588"/>
    <n v="0.05"/>
    <x v="0"/>
    <n v="4"/>
    <n v="3408.6"/>
    <x v="14"/>
    <x v="9"/>
    <x v="0"/>
    <x v="7"/>
    <s v="Office"/>
    <s v="Furniture"/>
    <n v="2650"/>
    <n v="2650"/>
    <n v="758.59999999999991"/>
  </r>
  <r>
    <s v="ORD102396"/>
    <d v="2025-06-15T00:00:00"/>
    <s v="C0260"/>
    <s v="P009"/>
    <n v="2"/>
    <n v="174.6"/>
    <n v="0.05"/>
    <x v="0"/>
    <n v="5"/>
    <n v="331.73999999999995"/>
    <x v="3"/>
    <x v="9"/>
    <x v="0"/>
    <x v="12"/>
    <s v="Office"/>
    <s v="Stationery"/>
    <n v="75"/>
    <n v="150"/>
    <n v="181.73999999999995"/>
  </r>
  <r>
    <s v="ORD102397"/>
    <d v="2025-02-20T00:00:00"/>
    <s v="C0024"/>
    <s v="P016"/>
    <n v="1"/>
    <n v="252.2"/>
    <n v="0.05"/>
    <x v="0"/>
    <n v="6"/>
    <n v="239.58999999999997"/>
    <x v="8"/>
    <x v="0"/>
    <x v="2"/>
    <x v="10"/>
    <s v="Office"/>
    <s v="Stationery"/>
    <n v="145"/>
    <n v="145"/>
    <n v="94.589999999999975"/>
  </r>
  <r>
    <s v="ORD102398"/>
    <d v="2025-03-20T00:00:00"/>
    <s v="C0357"/>
    <s v="P016"/>
    <n v="2"/>
    <n v="280.8"/>
    <n v="0.15"/>
    <x v="0"/>
    <n v="4"/>
    <n v="477.36"/>
    <x v="12"/>
    <x v="10"/>
    <x v="2"/>
    <x v="10"/>
    <s v="Office"/>
    <s v="Stationery"/>
    <n v="145"/>
    <n v="290"/>
    <n v="187.36"/>
  </r>
  <r>
    <s v="ORD102399"/>
    <d v="2023-03-05T00:00:00"/>
    <s v="C0013"/>
    <s v="P020"/>
    <n v="3"/>
    <n v="4100"/>
    <n v="0.1"/>
    <x v="0"/>
    <n v="7"/>
    <n v="11070"/>
    <x v="1"/>
    <x v="10"/>
    <x v="2"/>
    <x v="11"/>
    <s v="Electronics"/>
    <s v="Power"/>
    <n v="2950"/>
    <n v="8850"/>
    <n v="2220"/>
  </r>
  <r>
    <s v="ORD102400"/>
    <d v="2025-08-28T00:00:00"/>
    <s v="C0344"/>
    <s v="P001"/>
    <n v="2"/>
    <n v="30780"/>
    <n v="0"/>
    <x v="0"/>
    <n v="6"/>
    <n v="61560"/>
    <x v="28"/>
    <x v="6"/>
    <x v="1"/>
    <x v="0"/>
    <s v="Electronics"/>
    <s v="Computers"/>
    <n v="22100"/>
    <n v="44200"/>
    <n v="17360"/>
  </r>
  <r>
    <s v="ORD102401"/>
    <d v="2023-11-17T00:00:00"/>
    <s v="C0135"/>
    <s v="P009"/>
    <n v="2"/>
    <n v="194.4"/>
    <n v="0.05"/>
    <x v="0"/>
    <n v="1"/>
    <n v="369.36"/>
    <x v="0"/>
    <x v="4"/>
    <x v="0"/>
    <x v="12"/>
    <s v="Office"/>
    <s v="Stationery"/>
    <n v="75"/>
    <n v="150"/>
    <n v="219.36"/>
  </r>
  <r>
    <s v="ORD102402"/>
    <d v="2025-12-28T00:00:00"/>
    <s v="C0206"/>
    <s v="P010"/>
    <n v="3"/>
    <n v="7622"/>
    <n v="0"/>
    <x v="0"/>
    <n v="2"/>
    <n v="22866"/>
    <x v="11"/>
    <x v="0"/>
    <x v="1"/>
    <x v="13"/>
    <s v="Electronics"/>
    <s v="Printers"/>
    <n v="5600"/>
    <n v="16800"/>
    <n v="6066"/>
  </r>
  <r>
    <s v="ORD102403"/>
    <d v="2024-03-26T00:00:00"/>
    <s v="C0391"/>
    <s v="P016"/>
    <n v="1"/>
    <n v="252.2"/>
    <n v="0.05"/>
    <x v="2"/>
    <n v="1"/>
    <n v="239.58999999999997"/>
    <x v="22"/>
    <x v="3"/>
    <x v="0"/>
    <x v="10"/>
    <s v="Office"/>
    <s v="Stationery"/>
    <n v="145"/>
    <n v="145"/>
    <n v="94.589999999999975"/>
  </r>
  <r>
    <s v="ORD102404"/>
    <d v="2023-10-07T00:00:00"/>
    <s v="C0298"/>
    <s v="P009"/>
    <n v="2"/>
    <n v="194.4"/>
    <n v="0.1"/>
    <x v="0"/>
    <n v="5"/>
    <n v="349.92"/>
    <x v="2"/>
    <x v="6"/>
    <x v="1"/>
    <x v="12"/>
    <s v="Office"/>
    <s v="Stationery"/>
    <n v="75"/>
    <n v="150"/>
    <n v="199.92000000000002"/>
  </r>
  <r>
    <s v="ORD102405"/>
    <d v="2025-03-11T00:00:00"/>
    <s v="C0082"/>
    <s v="P016"/>
    <n v="2"/>
    <n v="280.8"/>
    <n v="0"/>
    <x v="0"/>
    <n v="7"/>
    <n v="561.6"/>
    <x v="12"/>
    <x v="6"/>
    <x v="0"/>
    <x v="10"/>
    <s v="Office"/>
    <s v="Stationery"/>
    <n v="145"/>
    <n v="290"/>
    <n v="271.60000000000002"/>
  </r>
  <r>
    <s v="ORD102406"/>
    <d v="2024-08-27T00:00:00"/>
    <s v="C0120"/>
    <s v="P003"/>
    <n v="2"/>
    <n v="463.5"/>
    <n v="0.1"/>
    <x v="1"/>
    <n v="5"/>
    <n v="834.30000000000007"/>
    <x v="23"/>
    <x v="10"/>
    <x v="0"/>
    <x v="1"/>
    <s v="Electronics"/>
    <s v="Accessories"/>
    <n v="210"/>
    <n v="420"/>
    <n v="414.30000000000007"/>
  </r>
  <r>
    <s v="ORD102407"/>
    <d v="2023-10-23T00:00:00"/>
    <s v="C0158"/>
    <s v="P008"/>
    <n v="2"/>
    <n v="8924"/>
    <n v="0.03"/>
    <x v="0"/>
    <n v="1"/>
    <n v="17312.560000000001"/>
    <x v="2"/>
    <x v="5"/>
    <x v="2"/>
    <x v="6"/>
    <s v="Office"/>
    <s v="Furniture"/>
    <n v="6500"/>
    <n v="13000"/>
    <n v="4312.5600000000013"/>
  </r>
  <r>
    <s v="ORD102408"/>
    <d v="2024-09-02T00:00:00"/>
    <s v="C0357"/>
    <s v="P003"/>
    <n v="2"/>
    <n v="436.5"/>
    <n v="0.2"/>
    <x v="0"/>
    <n v="7"/>
    <n v="698.40000000000009"/>
    <x v="27"/>
    <x v="10"/>
    <x v="2"/>
    <x v="1"/>
    <s v="Electronics"/>
    <s v="Accessories"/>
    <n v="210"/>
    <n v="420"/>
    <n v="278.40000000000009"/>
  </r>
  <r>
    <s v="ORD102409"/>
    <d v="2025-02-03T00:00:00"/>
    <s v="C0168"/>
    <s v="P004"/>
    <n v="1"/>
    <n v="1998"/>
    <n v="0.1"/>
    <x v="0"/>
    <n v="3"/>
    <n v="1798.2"/>
    <x v="8"/>
    <x v="10"/>
    <x v="2"/>
    <x v="3"/>
    <s v="Electronics"/>
    <s v="Accessories"/>
    <n v="990"/>
    <n v="990"/>
    <n v="808.2"/>
  </r>
  <r>
    <s v="ORD102410"/>
    <d v="2023-01-23T00:00:00"/>
    <s v="C0313"/>
    <s v="P015"/>
    <n v="20"/>
    <n v="1802.5"/>
    <n v="0"/>
    <x v="0"/>
    <n v="2"/>
    <n v="36050"/>
    <x v="35"/>
    <x v="4"/>
    <x v="0"/>
    <x v="14"/>
    <s v="Electronics"/>
    <s v="Networking"/>
    <n v="1050"/>
    <n v="21000"/>
    <n v="15050"/>
  </r>
  <r>
    <s v="ORD102411"/>
    <d v="2023-10-17T00:00:00"/>
    <s v="C0175"/>
    <s v="P001"/>
    <n v="4"/>
    <n v="29355"/>
    <n v="0"/>
    <x v="0"/>
    <n v="5"/>
    <n v="117420"/>
    <x v="2"/>
    <x v="1"/>
    <x v="1"/>
    <x v="0"/>
    <s v="Electronics"/>
    <s v="Computers"/>
    <n v="22100"/>
    <n v="88400"/>
    <n v="29020"/>
  </r>
  <r>
    <s v="ORD102412"/>
    <d v="2023-09-10T00:00:00"/>
    <s v="C0140"/>
    <s v="P009"/>
    <n v="1"/>
    <n v="194.4"/>
    <n v="0.1"/>
    <x v="0"/>
    <n v="7"/>
    <n v="174.96"/>
    <x v="4"/>
    <x v="9"/>
    <x v="1"/>
    <x v="12"/>
    <s v="Office"/>
    <s v="Stationery"/>
    <n v="75"/>
    <n v="75"/>
    <n v="99.960000000000008"/>
  </r>
  <r>
    <s v="ORD102413"/>
    <d v="2023-03-27T00:00:00"/>
    <s v="C0028"/>
    <s v="P004"/>
    <n v="3"/>
    <n v="1702"/>
    <n v="0.05"/>
    <x v="0"/>
    <n v="4"/>
    <n v="4850.7"/>
    <x v="1"/>
    <x v="5"/>
    <x v="2"/>
    <x v="3"/>
    <s v="Electronics"/>
    <s v="Accessories"/>
    <n v="990"/>
    <n v="2970"/>
    <n v="1880.6999999999998"/>
  </r>
  <r>
    <s v="ORD102414"/>
    <d v="2023-01-11T00:00:00"/>
    <s v="C0003"/>
    <s v="P009"/>
    <n v="1"/>
    <n v="185.4"/>
    <n v="0.2"/>
    <x v="0"/>
    <n v="2"/>
    <n v="148.32000000000002"/>
    <x v="35"/>
    <x v="4"/>
    <x v="0"/>
    <x v="12"/>
    <s v="Office"/>
    <s v="Stationery"/>
    <n v="75"/>
    <n v="75"/>
    <n v="73.320000000000022"/>
  </r>
  <r>
    <s v="ORD102415"/>
    <d v="2025-03-18T00:00:00"/>
    <s v="C0176"/>
    <s v="P012"/>
    <n v="4"/>
    <n v="3888"/>
    <n v="0.05"/>
    <x v="0"/>
    <n v="1"/>
    <n v="14774.4"/>
    <x v="12"/>
    <x v="7"/>
    <x v="2"/>
    <x v="9"/>
    <s v="Electronics"/>
    <s v="Storage"/>
    <n v="2450"/>
    <n v="9800"/>
    <n v="4974.3999999999996"/>
  </r>
  <r>
    <s v="ORD102416"/>
    <d v="2023-06-24T00:00:00"/>
    <s v="C0334"/>
    <s v="P002"/>
    <n v="4"/>
    <n v="21060"/>
    <n v="0.15"/>
    <x v="0"/>
    <n v="7"/>
    <n v="71604"/>
    <x v="10"/>
    <x v="2"/>
    <x v="2"/>
    <x v="8"/>
    <s v="Electronics"/>
    <s v="Computers"/>
    <n v="15100"/>
    <n v="60400"/>
    <n v="11204"/>
  </r>
  <r>
    <s v="ORD102417"/>
    <d v="2024-09-16T00:00:00"/>
    <s v="C0048"/>
    <s v="P012"/>
    <n v="1"/>
    <n v="3492"/>
    <n v="0.15"/>
    <x v="0"/>
    <n v="1"/>
    <n v="2968.2"/>
    <x v="27"/>
    <x v="1"/>
    <x v="1"/>
    <x v="9"/>
    <s v="Electronics"/>
    <s v="Storage"/>
    <n v="2450"/>
    <n v="2450"/>
    <n v="518.19999999999982"/>
  </r>
  <r>
    <s v="ORD102418"/>
    <d v="2024-03-06T00:00:00"/>
    <s v="C0307"/>
    <s v="P009"/>
    <n v="20"/>
    <n v="185.4"/>
    <n v="0.05"/>
    <x v="0"/>
    <n v="1"/>
    <n v="3522.6"/>
    <x v="22"/>
    <x v="10"/>
    <x v="0"/>
    <x v="12"/>
    <s v="Office"/>
    <s v="Stationery"/>
    <n v="75"/>
    <n v="1500"/>
    <n v="2022.6"/>
  </r>
  <r>
    <s v="ORD102419"/>
    <d v="2024-12-05T00:00:00"/>
    <s v="C0263"/>
    <s v="P003"/>
    <n v="2"/>
    <n v="414"/>
    <n v="0.05"/>
    <x v="1"/>
    <n v="7"/>
    <n v="786.59999999999991"/>
    <x v="26"/>
    <x v="3"/>
    <x v="0"/>
    <x v="1"/>
    <s v="Electronics"/>
    <s v="Accessories"/>
    <n v="210"/>
    <n v="420"/>
    <n v="366.59999999999991"/>
  </r>
  <r>
    <s v="ORD102420"/>
    <d v="2024-03-09T00:00:00"/>
    <s v="C0082"/>
    <s v="P002"/>
    <n v="1"/>
    <n v="21060"/>
    <n v="0"/>
    <x v="1"/>
    <n v="5"/>
    <n v="21060"/>
    <x v="22"/>
    <x v="6"/>
    <x v="0"/>
    <x v="8"/>
    <s v="Electronics"/>
    <s v="Computers"/>
    <n v="15100"/>
    <n v="15100"/>
    <n v="5960"/>
  </r>
  <r>
    <s v="ORD102421"/>
    <d v="2025-04-25T00:00:00"/>
    <s v="C0395"/>
    <s v="P003"/>
    <n v="1"/>
    <n v="450"/>
    <n v="0.15"/>
    <x v="0"/>
    <n v="1"/>
    <n v="382.5"/>
    <x v="30"/>
    <x v="8"/>
    <x v="0"/>
    <x v="1"/>
    <s v="Electronics"/>
    <s v="Accessories"/>
    <n v="210"/>
    <n v="210"/>
    <n v="172.5"/>
  </r>
  <r>
    <s v="ORD102422"/>
    <d v="2025-11-15T00:00:00"/>
    <s v="C0010"/>
    <s v="P012"/>
    <n v="2"/>
    <n v="3888"/>
    <n v="0.05"/>
    <x v="0"/>
    <n v="3"/>
    <n v="7387.2"/>
    <x v="20"/>
    <x v="1"/>
    <x v="2"/>
    <x v="9"/>
    <s v="Electronics"/>
    <s v="Storage"/>
    <n v="2450"/>
    <n v="4900"/>
    <n v="2487.1999999999998"/>
  </r>
  <r>
    <s v="ORD102423"/>
    <d v="2023-10-19T00:00:00"/>
    <s v="C0095"/>
    <s v="P019"/>
    <n v="2"/>
    <n v="2420.5"/>
    <n v="0.05"/>
    <x v="0"/>
    <n v="4"/>
    <n v="4598.95"/>
    <x v="2"/>
    <x v="2"/>
    <x v="1"/>
    <x v="19"/>
    <s v="Electronics"/>
    <s v="POS Equipment"/>
    <n v="1420"/>
    <n v="2840"/>
    <n v="1758.9499999999998"/>
  </r>
  <r>
    <s v="ORD102424"/>
    <d v="2023-11-26T00:00:00"/>
    <s v="C0217"/>
    <s v="P009"/>
    <n v="5"/>
    <n v="165.6"/>
    <n v="0.1"/>
    <x v="1"/>
    <n v="4"/>
    <n v="745.2"/>
    <x v="0"/>
    <x v="3"/>
    <x v="2"/>
    <x v="12"/>
    <s v="Office"/>
    <s v="Stationery"/>
    <n v="75"/>
    <n v="375"/>
    <n v="370.20000000000005"/>
  </r>
  <r>
    <s v="ORD102425"/>
    <d v="2024-01-12T00:00:00"/>
    <s v="C0088"/>
    <s v="P016"/>
    <n v="3"/>
    <n v="267.8"/>
    <n v="0.03"/>
    <x v="0"/>
    <n v="1"/>
    <n v="779.29800000000012"/>
    <x v="18"/>
    <x v="11"/>
    <x v="2"/>
    <x v="10"/>
    <s v="Office"/>
    <s v="Stationery"/>
    <n v="145"/>
    <n v="435"/>
    <n v="344.29800000000012"/>
  </r>
  <r>
    <s v="ORD102426"/>
    <d v="2024-03-28T00:00:00"/>
    <s v="C0009"/>
    <s v="P009"/>
    <n v="1"/>
    <n v="165.6"/>
    <n v="0.05"/>
    <x v="0"/>
    <n v="7"/>
    <n v="157.32"/>
    <x v="22"/>
    <x v="3"/>
    <x v="1"/>
    <x v="12"/>
    <s v="Office"/>
    <s v="Stationery"/>
    <n v="75"/>
    <n v="75"/>
    <n v="82.32"/>
  </r>
  <r>
    <s v="ORD102427"/>
    <d v="2024-06-01T00:00:00"/>
    <s v="C0216"/>
    <s v="P003"/>
    <n v="1"/>
    <n v="450"/>
    <n v="0"/>
    <x v="0"/>
    <n v="7"/>
    <n v="450"/>
    <x v="21"/>
    <x v="5"/>
    <x v="1"/>
    <x v="1"/>
    <s v="Electronics"/>
    <s v="Accessories"/>
    <n v="210"/>
    <n v="210"/>
    <n v="240"/>
  </r>
  <r>
    <s v="ORD102428"/>
    <d v="2024-02-02T00:00:00"/>
    <s v="C0323"/>
    <s v="P011"/>
    <n v="2"/>
    <n v="980"/>
    <n v="0.03"/>
    <x v="0"/>
    <n v="7"/>
    <n v="1901.2"/>
    <x v="24"/>
    <x v="1"/>
    <x v="0"/>
    <x v="5"/>
    <s v="Office"/>
    <s v="Supplies"/>
    <n v="510"/>
    <n v="1020"/>
    <n v="881.2"/>
  </r>
  <r>
    <s v="ORD102429"/>
    <d v="2023-08-23T00:00:00"/>
    <s v="C0004"/>
    <s v="P016"/>
    <n v="1"/>
    <n v="239.2"/>
    <n v="0.1"/>
    <x v="0"/>
    <n v="6"/>
    <n v="215.28"/>
    <x v="16"/>
    <x v="5"/>
    <x v="1"/>
    <x v="10"/>
    <s v="Office"/>
    <s v="Stationery"/>
    <n v="145"/>
    <n v="145"/>
    <n v="70.28"/>
  </r>
  <r>
    <s v="ORD102430"/>
    <d v="2024-01-07T00:00:00"/>
    <s v="C0074"/>
    <s v="P018"/>
    <n v="1"/>
    <n v="12800"/>
    <n v="0"/>
    <x v="0"/>
    <n v="5"/>
    <n v="12800"/>
    <x v="18"/>
    <x v="7"/>
    <x v="0"/>
    <x v="18"/>
    <s v="Electronics"/>
    <s v="Displays"/>
    <n v="9700"/>
    <n v="9700"/>
    <n v="3100"/>
  </r>
  <r>
    <s v="ORD102431"/>
    <d v="2023-04-22T00:00:00"/>
    <s v="C0080"/>
    <s v="P002"/>
    <n v="10"/>
    <n v="20085"/>
    <n v="0.03"/>
    <x v="0"/>
    <n v="5"/>
    <n v="194824.5"/>
    <x v="31"/>
    <x v="3"/>
    <x v="1"/>
    <x v="8"/>
    <s v="Electronics"/>
    <s v="Computers"/>
    <n v="15100"/>
    <n v="151000"/>
    <n v="43824.5"/>
  </r>
  <r>
    <s v="ORD102432"/>
    <d v="2025-08-02T00:00:00"/>
    <s v="C0292"/>
    <s v="P017"/>
    <n v="2"/>
    <n v="3588"/>
    <n v="0"/>
    <x v="0"/>
    <n v="7"/>
    <n v="7176"/>
    <x v="28"/>
    <x v="6"/>
    <x v="0"/>
    <x v="7"/>
    <s v="Office"/>
    <s v="Furniture"/>
    <n v="2650"/>
    <n v="5300"/>
    <n v="1876"/>
  </r>
  <r>
    <s v="ORD102433"/>
    <d v="2023-05-30T00:00:00"/>
    <s v="C0068"/>
    <s v="P009"/>
    <n v="5"/>
    <n v="180"/>
    <n v="0"/>
    <x v="0"/>
    <n v="7"/>
    <n v="900"/>
    <x v="5"/>
    <x v="1"/>
    <x v="0"/>
    <x v="12"/>
    <s v="Office"/>
    <s v="Stationery"/>
    <n v="75"/>
    <n v="375"/>
    <n v="525"/>
  </r>
  <r>
    <s v="ORD102434"/>
    <d v="2024-08-18T00:00:00"/>
    <s v="C0354"/>
    <s v="P015"/>
    <n v="1"/>
    <n v="1750"/>
    <n v="0.03"/>
    <x v="0"/>
    <n v="4"/>
    <n v="1697.5"/>
    <x v="23"/>
    <x v="8"/>
    <x v="1"/>
    <x v="14"/>
    <s v="Electronics"/>
    <s v="Networking"/>
    <n v="1050"/>
    <n v="1050"/>
    <n v="647.5"/>
  </r>
  <r>
    <s v="ORD102435"/>
    <d v="2023-05-18T00:00:00"/>
    <s v="C0386"/>
    <s v="P004"/>
    <n v="1"/>
    <n v="1998"/>
    <n v="0.1"/>
    <x v="0"/>
    <n v="7"/>
    <n v="1798.2"/>
    <x v="5"/>
    <x v="8"/>
    <x v="1"/>
    <x v="3"/>
    <s v="Electronics"/>
    <s v="Accessories"/>
    <n v="990"/>
    <n v="990"/>
    <n v="808.2"/>
  </r>
  <r>
    <s v="ORD102436"/>
    <d v="2024-05-28T00:00:00"/>
    <s v="C0348"/>
    <s v="P018"/>
    <n v="1"/>
    <n v="12416"/>
    <n v="0.15"/>
    <x v="0"/>
    <n v="3"/>
    <n v="10553.6"/>
    <x v="15"/>
    <x v="3"/>
    <x v="0"/>
    <x v="18"/>
    <s v="Electronics"/>
    <s v="Displays"/>
    <n v="9700"/>
    <n v="9700"/>
    <n v="853.60000000000036"/>
  </r>
  <r>
    <s v="ORD102437"/>
    <d v="2023-07-21T00:00:00"/>
    <s v="C0262"/>
    <s v="P016"/>
    <n v="2"/>
    <n v="239.2"/>
    <n v="0.03"/>
    <x v="0"/>
    <n v="4"/>
    <n v="464.04799999999994"/>
    <x v="32"/>
    <x v="9"/>
    <x v="1"/>
    <x v="10"/>
    <s v="Office"/>
    <s v="Stationery"/>
    <n v="145"/>
    <n v="290"/>
    <n v="174.04799999999994"/>
  </r>
  <r>
    <s v="ORD102438"/>
    <d v="2024-02-09T00:00:00"/>
    <s v="C0128"/>
    <s v="P020"/>
    <n v="2"/>
    <n v="4100"/>
    <n v="0.15"/>
    <x v="0"/>
    <n v="2"/>
    <n v="6970"/>
    <x v="24"/>
    <x v="0"/>
    <x v="0"/>
    <x v="11"/>
    <s v="Electronics"/>
    <s v="Power"/>
    <n v="2950"/>
    <n v="5900"/>
    <n v="1070"/>
  </r>
  <r>
    <s v="ORD102439"/>
    <d v="2025-09-24T00:00:00"/>
    <s v="C0066"/>
    <s v="P020"/>
    <n v="1"/>
    <n v="3772"/>
    <n v="0.03"/>
    <x v="0"/>
    <n v="5"/>
    <n v="3658.8399999999997"/>
    <x v="29"/>
    <x v="10"/>
    <x v="0"/>
    <x v="11"/>
    <s v="Electronics"/>
    <s v="Power"/>
    <n v="2950"/>
    <n v="2950"/>
    <n v="708.83999999999969"/>
  </r>
  <r>
    <s v="ORD102440"/>
    <d v="2024-11-08T00:00:00"/>
    <s v="C0271"/>
    <s v="P015"/>
    <n v="1"/>
    <n v="1890"/>
    <n v="0"/>
    <x v="0"/>
    <n v="3"/>
    <n v="1890"/>
    <x v="33"/>
    <x v="8"/>
    <x v="1"/>
    <x v="14"/>
    <s v="Electronics"/>
    <s v="Networking"/>
    <n v="1050"/>
    <n v="1050"/>
    <n v="840"/>
  </r>
  <r>
    <s v="ORD102441"/>
    <d v="2025-01-01T00:00:00"/>
    <s v="C0249"/>
    <s v="P010"/>
    <n v="10"/>
    <n v="7178"/>
    <n v="0"/>
    <x v="0"/>
    <n v="3"/>
    <n v="71780"/>
    <x v="7"/>
    <x v="10"/>
    <x v="1"/>
    <x v="13"/>
    <s v="Electronics"/>
    <s v="Printers"/>
    <n v="5600"/>
    <n v="56000"/>
    <n v="15780"/>
  </r>
  <r>
    <s v="ORD102442"/>
    <d v="2023-09-20T00:00:00"/>
    <s v="C0269"/>
    <s v="P003"/>
    <n v="1"/>
    <n v="436.5"/>
    <n v="0.2"/>
    <x v="0"/>
    <n v="2"/>
    <n v="349.20000000000005"/>
    <x v="4"/>
    <x v="1"/>
    <x v="1"/>
    <x v="1"/>
    <s v="Electronics"/>
    <s v="Accessories"/>
    <n v="210"/>
    <n v="210"/>
    <n v="139.20000000000005"/>
  </r>
  <r>
    <s v="ORD102443"/>
    <d v="2024-04-25T00:00:00"/>
    <s v="C0214"/>
    <s v="P001"/>
    <n v="1"/>
    <n v="29355"/>
    <n v="0.2"/>
    <x v="0"/>
    <n v="4"/>
    <n v="23484"/>
    <x v="6"/>
    <x v="10"/>
    <x v="1"/>
    <x v="0"/>
    <s v="Electronics"/>
    <s v="Computers"/>
    <n v="22100"/>
    <n v="22100"/>
    <n v="1384"/>
  </r>
  <r>
    <s v="ORD102444"/>
    <d v="2023-07-24T00:00:00"/>
    <s v="C0177"/>
    <s v="P003"/>
    <n v="1"/>
    <n v="486"/>
    <n v="0.15"/>
    <x v="1"/>
    <n v="6"/>
    <n v="413.09999999999997"/>
    <x v="32"/>
    <x v="5"/>
    <x v="1"/>
    <x v="1"/>
    <s v="Electronics"/>
    <s v="Accessories"/>
    <n v="210"/>
    <n v="210"/>
    <n v="203.09999999999997"/>
  </r>
  <r>
    <s v="ORD102445"/>
    <d v="2024-08-06T00:00:00"/>
    <s v="C0302"/>
    <s v="P016"/>
    <n v="5"/>
    <n v="280.8"/>
    <n v="0.1"/>
    <x v="0"/>
    <n v="2"/>
    <n v="1263.6000000000001"/>
    <x v="23"/>
    <x v="2"/>
    <x v="0"/>
    <x v="10"/>
    <s v="Office"/>
    <s v="Stationery"/>
    <n v="145"/>
    <n v="725"/>
    <n v="538.60000000000014"/>
  </r>
  <r>
    <s v="ORD102446"/>
    <d v="2023-05-23T00:00:00"/>
    <s v="C0385"/>
    <s v="P003"/>
    <n v="2"/>
    <n v="463.5"/>
    <n v="0.15"/>
    <x v="0"/>
    <n v="5"/>
    <n v="787.94999999999993"/>
    <x v="5"/>
    <x v="6"/>
    <x v="0"/>
    <x v="1"/>
    <s v="Electronics"/>
    <s v="Accessories"/>
    <n v="210"/>
    <n v="420"/>
    <n v="367.94999999999993"/>
  </r>
  <r>
    <s v="ORD102447"/>
    <d v="2024-02-01T00:00:00"/>
    <s v="C0254"/>
    <s v="P009"/>
    <n v="2"/>
    <n v="174.6"/>
    <n v="0.03"/>
    <x v="0"/>
    <n v="1"/>
    <n v="338.72399999999999"/>
    <x v="24"/>
    <x v="4"/>
    <x v="1"/>
    <x v="12"/>
    <s v="Office"/>
    <s v="Stationery"/>
    <n v="75"/>
    <n v="150"/>
    <n v="188.72399999999999"/>
  </r>
  <r>
    <s v="ORD102448"/>
    <d v="2024-10-12T00:00:00"/>
    <s v="C0127"/>
    <s v="P005"/>
    <n v="1"/>
    <n v="6014"/>
    <n v="0"/>
    <x v="1"/>
    <n v="7"/>
    <n v="6014"/>
    <x v="13"/>
    <x v="4"/>
    <x v="0"/>
    <x v="15"/>
    <s v="Electronics"/>
    <s v="Displays"/>
    <n v="4300"/>
    <n v="4300"/>
    <n v="1714"/>
  </r>
  <r>
    <s v="ORD102449"/>
    <d v="2025-09-22T00:00:00"/>
    <s v="C0312"/>
    <s v="P004"/>
    <n v="4"/>
    <n v="1702"/>
    <n v="0.03"/>
    <x v="0"/>
    <n v="6"/>
    <n v="6603.76"/>
    <x v="29"/>
    <x v="11"/>
    <x v="0"/>
    <x v="3"/>
    <s v="Electronics"/>
    <s v="Accessories"/>
    <n v="990"/>
    <n v="3960"/>
    <n v="2643.76"/>
  </r>
  <r>
    <s v="ORD102450"/>
    <d v="2025-07-11T00:00:00"/>
    <s v="C0392"/>
    <s v="P003"/>
    <n v="2"/>
    <n v="436.5"/>
    <n v="0.2"/>
    <x v="0"/>
    <n v="1"/>
    <n v="698.40000000000009"/>
    <x v="9"/>
    <x v="4"/>
    <x v="0"/>
    <x v="1"/>
    <s v="Electronics"/>
    <s v="Accessories"/>
    <n v="210"/>
    <n v="420"/>
    <n v="278.40000000000009"/>
  </r>
  <r>
    <s v="ORD102451"/>
    <d v="2024-11-03T00:00:00"/>
    <s v="C0035"/>
    <s v="P001"/>
    <n v="1"/>
    <n v="26220"/>
    <n v="0.1"/>
    <x v="0"/>
    <n v="4"/>
    <n v="23598"/>
    <x v="33"/>
    <x v="10"/>
    <x v="0"/>
    <x v="0"/>
    <s v="Electronics"/>
    <s v="Computers"/>
    <n v="22100"/>
    <n v="22100"/>
    <n v="1498"/>
  </r>
  <r>
    <s v="ORD102452"/>
    <d v="2024-09-18T00:00:00"/>
    <s v="C0076"/>
    <s v="P018"/>
    <n v="4"/>
    <n v="11776"/>
    <n v="0.2"/>
    <x v="0"/>
    <n v="6"/>
    <n v="37683.200000000004"/>
    <x v="27"/>
    <x v="11"/>
    <x v="0"/>
    <x v="18"/>
    <s v="Electronics"/>
    <s v="Displays"/>
    <n v="9700"/>
    <n v="38800"/>
    <n v="-1116.7999999999956"/>
  </r>
  <r>
    <s v="ORD102453"/>
    <d v="2023-11-09T00:00:00"/>
    <s v="C0018"/>
    <s v="P012"/>
    <n v="4"/>
    <n v="3888"/>
    <n v="0"/>
    <x v="0"/>
    <n v="1"/>
    <n v="15552"/>
    <x v="0"/>
    <x v="3"/>
    <x v="1"/>
    <x v="9"/>
    <s v="Electronics"/>
    <s v="Storage"/>
    <n v="2450"/>
    <n v="9800"/>
    <n v="5752"/>
  </r>
  <r>
    <s v="ORD102454"/>
    <d v="2025-01-16T00:00:00"/>
    <s v="C0295"/>
    <s v="P003"/>
    <n v="2"/>
    <n v="436.5"/>
    <n v="0.15"/>
    <x v="0"/>
    <n v="4"/>
    <n v="742.05"/>
    <x v="7"/>
    <x v="6"/>
    <x v="0"/>
    <x v="1"/>
    <s v="Electronics"/>
    <s v="Accessories"/>
    <n v="210"/>
    <n v="420"/>
    <n v="322.04999999999995"/>
  </r>
  <r>
    <s v="ORD102455"/>
    <d v="2024-10-09T00:00:00"/>
    <s v="C0303"/>
    <s v="P003"/>
    <n v="2"/>
    <n v="463.5"/>
    <n v="0.1"/>
    <x v="0"/>
    <n v="4"/>
    <n v="834.30000000000007"/>
    <x v="13"/>
    <x v="3"/>
    <x v="0"/>
    <x v="1"/>
    <s v="Electronics"/>
    <s v="Accessories"/>
    <n v="210"/>
    <n v="420"/>
    <n v="414.30000000000007"/>
  </r>
  <r>
    <s v="ORD102456"/>
    <d v="2025-05-27T00:00:00"/>
    <s v="C0381"/>
    <s v="P005"/>
    <n v="3"/>
    <n v="6014"/>
    <n v="0"/>
    <x v="0"/>
    <n v="5"/>
    <n v="18042"/>
    <x v="34"/>
    <x v="6"/>
    <x v="0"/>
    <x v="15"/>
    <s v="Electronics"/>
    <s v="Displays"/>
    <n v="4300"/>
    <n v="12900"/>
    <n v="5142"/>
  </r>
  <r>
    <s v="ORD102457"/>
    <d v="2023-12-12T00:00:00"/>
    <s v="C0333"/>
    <s v="P020"/>
    <n v="1"/>
    <n v="4428"/>
    <n v="0"/>
    <x v="0"/>
    <n v="2"/>
    <n v="4428"/>
    <x v="25"/>
    <x v="5"/>
    <x v="0"/>
    <x v="11"/>
    <s v="Electronics"/>
    <s v="Power"/>
    <n v="2950"/>
    <n v="2950"/>
    <n v="1478"/>
  </r>
  <r>
    <s v="ORD102458"/>
    <d v="2023-01-10T00:00:00"/>
    <s v="C0249"/>
    <s v="P001"/>
    <n v="50"/>
    <n v="29355"/>
    <n v="0.05"/>
    <x v="0"/>
    <n v="5"/>
    <n v="1394362.5"/>
    <x v="35"/>
    <x v="10"/>
    <x v="1"/>
    <x v="0"/>
    <s v="Electronics"/>
    <s v="Computers"/>
    <n v="22100"/>
    <n v="1105000"/>
    <n v="289362.5"/>
  </r>
  <r>
    <s v="ORD102459"/>
    <d v="2024-10-03T00:00:00"/>
    <s v="C0287"/>
    <s v="P018"/>
    <n v="5"/>
    <n v="13184"/>
    <n v="0"/>
    <x v="1"/>
    <n v="7"/>
    <n v="65920"/>
    <x v="13"/>
    <x v="9"/>
    <x v="0"/>
    <x v="18"/>
    <s v="Electronics"/>
    <s v="Displays"/>
    <n v="9700"/>
    <n v="48500"/>
    <n v="17420"/>
  </r>
  <r>
    <s v="ORD102460"/>
    <d v="2024-05-19T00:00:00"/>
    <s v="C0018"/>
    <s v="P015"/>
    <n v="2"/>
    <n v="1750"/>
    <n v="0.03"/>
    <x v="0"/>
    <n v="1"/>
    <n v="3395"/>
    <x v="15"/>
    <x v="3"/>
    <x v="1"/>
    <x v="14"/>
    <s v="Electronics"/>
    <s v="Networking"/>
    <n v="1050"/>
    <n v="2100"/>
    <n v="1295"/>
  </r>
  <r>
    <s v="ORD102461"/>
    <d v="2024-03-29T00:00:00"/>
    <s v="C0338"/>
    <s v="P002"/>
    <n v="1"/>
    <n v="17940"/>
    <n v="0.05"/>
    <x v="0"/>
    <n v="1"/>
    <n v="17043"/>
    <x v="22"/>
    <x v="5"/>
    <x v="0"/>
    <x v="8"/>
    <s v="Electronics"/>
    <s v="Computers"/>
    <n v="15100"/>
    <n v="15100"/>
    <n v="1943"/>
  </r>
  <r>
    <s v="ORD102462"/>
    <d v="2025-06-12T00:00:00"/>
    <s v="C0221"/>
    <s v="P018"/>
    <n v="2"/>
    <n v="13184"/>
    <n v="0"/>
    <x v="0"/>
    <n v="6"/>
    <n v="26368"/>
    <x v="3"/>
    <x v="5"/>
    <x v="2"/>
    <x v="18"/>
    <s v="Electronics"/>
    <s v="Displays"/>
    <n v="9700"/>
    <n v="19400"/>
    <n v="6968"/>
  </r>
  <r>
    <s v="ORD102463"/>
    <d v="2024-07-20T00:00:00"/>
    <s v="C0395"/>
    <s v="P012"/>
    <n v="1"/>
    <n v="3312"/>
    <n v="0.03"/>
    <x v="0"/>
    <n v="3"/>
    <n v="3212.64"/>
    <x v="14"/>
    <x v="8"/>
    <x v="0"/>
    <x v="9"/>
    <s v="Electronics"/>
    <s v="Storage"/>
    <n v="2450"/>
    <n v="2450"/>
    <n v="762.63999999999987"/>
  </r>
  <r>
    <s v="ORD102464"/>
    <d v="2025-01-06T00:00:00"/>
    <s v="C0062"/>
    <s v="P009"/>
    <n v="3"/>
    <n v="180"/>
    <n v="0"/>
    <x v="0"/>
    <n v="2"/>
    <n v="540"/>
    <x v="7"/>
    <x v="1"/>
    <x v="1"/>
    <x v="12"/>
    <s v="Office"/>
    <s v="Stationery"/>
    <n v="75"/>
    <n v="225"/>
    <n v="315"/>
  </r>
  <r>
    <s v="ORD102465"/>
    <d v="2023-10-03T00:00:00"/>
    <s v="C0317"/>
    <s v="P009"/>
    <n v="1"/>
    <n v="185.4"/>
    <n v="0"/>
    <x v="0"/>
    <n v="4"/>
    <n v="185.4"/>
    <x v="2"/>
    <x v="4"/>
    <x v="1"/>
    <x v="12"/>
    <s v="Office"/>
    <s v="Stationery"/>
    <n v="75"/>
    <n v="75"/>
    <n v="110.4"/>
  </r>
  <r>
    <s v="ORD102466"/>
    <d v="2024-11-10T00:00:00"/>
    <s v="C0329"/>
    <s v="P009"/>
    <n v="1"/>
    <n v="185.4"/>
    <n v="0.2"/>
    <x v="0"/>
    <n v="2"/>
    <n v="148.32000000000002"/>
    <x v="33"/>
    <x v="9"/>
    <x v="0"/>
    <x v="12"/>
    <s v="Office"/>
    <s v="Stationery"/>
    <n v="75"/>
    <n v="75"/>
    <n v="73.320000000000022"/>
  </r>
  <r>
    <s v="ORD102467"/>
    <d v="2025-09-09T00:00:00"/>
    <s v="C0388"/>
    <s v="P008"/>
    <n v="2"/>
    <n v="8924"/>
    <n v="0.2"/>
    <x v="0"/>
    <n v="3"/>
    <n v="14278.400000000001"/>
    <x v="29"/>
    <x v="10"/>
    <x v="0"/>
    <x v="6"/>
    <s v="Office"/>
    <s v="Furniture"/>
    <n v="6500"/>
    <n v="13000"/>
    <n v="1278.4000000000015"/>
  </r>
  <r>
    <s v="ORD102468"/>
    <d v="2025-08-05T00:00:00"/>
    <s v="C0382"/>
    <s v="P016"/>
    <n v="4"/>
    <n v="280.8"/>
    <n v="0.1"/>
    <x v="0"/>
    <n v="5"/>
    <n v="1010.8800000000001"/>
    <x v="28"/>
    <x v="11"/>
    <x v="0"/>
    <x v="10"/>
    <s v="Office"/>
    <s v="Stationery"/>
    <n v="145"/>
    <n v="580"/>
    <n v="430.88000000000011"/>
  </r>
  <r>
    <s v="ORD102469"/>
    <d v="2025-07-01T00:00:00"/>
    <s v="C0108"/>
    <s v="P009"/>
    <n v="2"/>
    <n v="174.6"/>
    <n v="0"/>
    <x v="0"/>
    <n v="3"/>
    <n v="349.2"/>
    <x v="9"/>
    <x v="0"/>
    <x v="1"/>
    <x v="12"/>
    <s v="Office"/>
    <s v="Stationery"/>
    <n v="75"/>
    <n v="150"/>
    <n v="199.2"/>
  </r>
  <r>
    <s v="ORD102470"/>
    <d v="2025-01-04T00:00:00"/>
    <s v="C0159"/>
    <s v="P016"/>
    <n v="1"/>
    <n v="267.8"/>
    <n v="0"/>
    <x v="0"/>
    <n v="7"/>
    <n v="267.8"/>
    <x v="7"/>
    <x v="4"/>
    <x v="0"/>
    <x v="10"/>
    <s v="Office"/>
    <s v="Stationery"/>
    <n v="145"/>
    <n v="145"/>
    <n v="122.80000000000001"/>
  </r>
  <r>
    <s v="ORD102471"/>
    <d v="2024-09-17T00:00:00"/>
    <s v="C0221"/>
    <s v="P005"/>
    <n v="1"/>
    <n v="6696"/>
    <n v="0.03"/>
    <x v="0"/>
    <n v="2"/>
    <n v="6495.12"/>
    <x v="27"/>
    <x v="5"/>
    <x v="2"/>
    <x v="15"/>
    <s v="Electronics"/>
    <s v="Displays"/>
    <n v="4300"/>
    <n v="4300"/>
    <n v="2195.12"/>
  </r>
  <r>
    <s v="ORD102472"/>
    <d v="2025-09-24T00:00:00"/>
    <s v="C0034"/>
    <s v="P005"/>
    <n v="5"/>
    <n v="5704"/>
    <n v="0.1"/>
    <x v="0"/>
    <n v="3"/>
    <n v="25668"/>
    <x v="29"/>
    <x v="3"/>
    <x v="0"/>
    <x v="15"/>
    <s v="Electronics"/>
    <s v="Displays"/>
    <n v="4300"/>
    <n v="21500"/>
    <n v="4168"/>
  </r>
  <r>
    <s v="ORD102473"/>
    <d v="2023-08-11T00:00:00"/>
    <s v="C0388"/>
    <s v="P002"/>
    <n v="2"/>
    <n v="20085"/>
    <n v="0.05"/>
    <x v="2"/>
    <n v="6"/>
    <n v="38161.5"/>
    <x v="16"/>
    <x v="10"/>
    <x v="0"/>
    <x v="8"/>
    <s v="Electronics"/>
    <s v="Computers"/>
    <n v="15100"/>
    <n v="30200"/>
    <n v="7961.5"/>
  </r>
  <r>
    <s v="ORD102474"/>
    <d v="2023-12-26T00:00:00"/>
    <s v="C0400"/>
    <s v="P010"/>
    <n v="20"/>
    <n v="6808"/>
    <n v="0.05"/>
    <x v="0"/>
    <n v="6"/>
    <n v="129352"/>
    <x v="25"/>
    <x v="6"/>
    <x v="0"/>
    <x v="13"/>
    <s v="Electronics"/>
    <s v="Printers"/>
    <n v="5600"/>
    <n v="112000"/>
    <n v="17352"/>
  </r>
  <r>
    <s v="ORD102475"/>
    <d v="2023-06-17T00:00:00"/>
    <s v="C0276"/>
    <s v="P003"/>
    <n v="2"/>
    <n v="414"/>
    <n v="0"/>
    <x v="0"/>
    <n v="3"/>
    <n v="828"/>
    <x v="10"/>
    <x v="4"/>
    <x v="0"/>
    <x v="1"/>
    <s v="Electronics"/>
    <s v="Accessories"/>
    <n v="210"/>
    <n v="420"/>
    <n v="408"/>
  </r>
  <r>
    <s v="ORD102476"/>
    <d v="2024-07-28T00:00:00"/>
    <s v="C0038"/>
    <s v="P001"/>
    <n v="2"/>
    <n v="28500"/>
    <n v="0.05"/>
    <x v="0"/>
    <n v="5"/>
    <n v="54150"/>
    <x v="14"/>
    <x v="10"/>
    <x v="0"/>
    <x v="0"/>
    <s v="Electronics"/>
    <s v="Computers"/>
    <n v="22100"/>
    <n v="44200"/>
    <n v="9950"/>
  </r>
  <r>
    <s v="ORD102477"/>
    <d v="2023-10-14T00:00:00"/>
    <s v="C0374"/>
    <s v="P014"/>
    <n v="3"/>
    <n v="1932"/>
    <n v="0.03"/>
    <x v="0"/>
    <n v="3"/>
    <n v="5622.12"/>
    <x v="2"/>
    <x v="4"/>
    <x v="1"/>
    <x v="17"/>
    <s v="Electronics"/>
    <s v="Accessories"/>
    <n v="1180"/>
    <n v="3540"/>
    <n v="2082.12"/>
  </r>
  <r>
    <s v="ORD102478"/>
    <d v="2024-02-07T00:00:00"/>
    <s v="C0318"/>
    <s v="P005"/>
    <n v="1"/>
    <n v="6200"/>
    <n v="0"/>
    <x v="0"/>
    <n v="4"/>
    <n v="6200"/>
    <x v="24"/>
    <x v="4"/>
    <x v="0"/>
    <x v="15"/>
    <s v="Electronics"/>
    <s v="Displays"/>
    <n v="4300"/>
    <n v="4300"/>
    <n v="1900"/>
  </r>
  <r>
    <s v="ORD102479"/>
    <d v="2024-06-23T00:00:00"/>
    <s v="C0252"/>
    <s v="P001"/>
    <n v="4"/>
    <n v="26220"/>
    <n v="0"/>
    <x v="0"/>
    <n v="2"/>
    <n v="104880"/>
    <x v="21"/>
    <x v="5"/>
    <x v="0"/>
    <x v="0"/>
    <s v="Electronics"/>
    <s v="Computers"/>
    <n v="22100"/>
    <n v="88400"/>
    <n v="16480"/>
  </r>
  <r>
    <s v="ORD102480"/>
    <d v="2023-06-06T00:00:00"/>
    <s v="C0007"/>
    <s v="P016"/>
    <n v="3"/>
    <n v="260"/>
    <n v="0.15"/>
    <x v="0"/>
    <n v="3"/>
    <n v="663"/>
    <x v="10"/>
    <x v="4"/>
    <x v="0"/>
    <x v="10"/>
    <s v="Office"/>
    <s v="Stationery"/>
    <n v="145"/>
    <n v="435"/>
    <n v="228"/>
  </r>
  <r>
    <s v="ORD102481"/>
    <d v="2023-06-04T00:00:00"/>
    <s v="C0390"/>
    <s v="P020"/>
    <n v="1"/>
    <n v="4428"/>
    <n v="0"/>
    <x v="0"/>
    <n v="5"/>
    <n v="4428"/>
    <x v="10"/>
    <x v="11"/>
    <x v="2"/>
    <x v="11"/>
    <s v="Electronics"/>
    <s v="Power"/>
    <n v="2950"/>
    <n v="2950"/>
    <n v="1478"/>
  </r>
  <r>
    <s v="ORD102482"/>
    <d v="2023-02-08T00:00:00"/>
    <s v="C0108"/>
    <s v="P001"/>
    <n v="2"/>
    <n v="29355"/>
    <n v="0.1"/>
    <x v="0"/>
    <n v="6"/>
    <n v="52839"/>
    <x v="17"/>
    <x v="0"/>
    <x v="1"/>
    <x v="0"/>
    <s v="Electronics"/>
    <s v="Computers"/>
    <n v="22100"/>
    <n v="44200"/>
    <n v="8639"/>
  </r>
  <r>
    <s v="ORD102483"/>
    <d v="2025-11-04T00:00:00"/>
    <s v="C0123"/>
    <s v="P014"/>
    <n v="2"/>
    <n v="2268"/>
    <n v="0.05"/>
    <x v="0"/>
    <n v="3"/>
    <n v="4309.2"/>
    <x v="20"/>
    <x v="4"/>
    <x v="0"/>
    <x v="17"/>
    <s v="Electronics"/>
    <s v="Accessories"/>
    <n v="1180"/>
    <n v="2360"/>
    <n v="1949.1999999999998"/>
  </r>
  <r>
    <s v="ORD102484"/>
    <d v="2023-03-05T00:00:00"/>
    <s v="C0356"/>
    <s v="P011"/>
    <n v="3"/>
    <n v="1009.4"/>
    <n v="0.05"/>
    <x v="0"/>
    <n v="4"/>
    <n v="2876.7899999999995"/>
    <x v="1"/>
    <x v="2"/>
    <x v="1"/>
    <x v="5"/>
    <s v="Office"/>
    <s v="Supplies"/>
    <n v="510"/>
    <n v="1530"/>
    <n v="1346.7899999999995"/>
  </r>
  <r>
    <s v="ORD102485"/>
    <d v="2025-04-09T00:00:00"/>
    <s v="C0312"/>
    <s v="P006"/>
    <n v="3"/>
    <n v="1150"/>
    <n v="0.2"/>
    <x v="0"/>
    <n v="6"/>
    <n v="2760"/>
    <x v="30"/>
    <x v="11"/>
    <x v="0"/>
    <x v="4"/>
    <s v="Electronics"/>
    <s v="Accessories"/>
    <n v="620"/>
    <n v="1860"/>
    <n v="900"/>
  </r>
  <r>
    <s v="ORD102486"/>
    <d v="2024-03-11T00:00:00"/>
    <s v="C0308"/>
    <s v="P009"/>
    <n v="1"/>
    <n v="174.6"/>
    <n v="0.1"/>
    <x v="0"/>
    <n v="4"/>
    <n v="157.13999999999999"/>
    <x v="22"/>
    <x v="4"/>
    <x v="0"/>
    <x v="12"/>
    <s v="Office"/>
    <s v="Stationery"/>
    <n v="75"/>
    <n v="75"/>
    <n v="82.139999999999986"/>
  </r>
  <r>
    <s v="ORD102487"/>
    <d v="2023-03-17T00:00:00"/>
    <s v="C0029"/>
    <s v="P003"/>
    <n v="5"/>
    <n v="486"/>
    <n v="0.2"/>
    <x v="0"/>
    <n v="7"/>
    <n v="1944"/>
    <x v="1"/>
    <x v="5"/>
    <x v="1"/>
    <x v="1"/>
    <s v="Electronics"/>
    <s v="Accessories"/>
    <n v="210"/>
    <n v="1050"/>
    <n v="894"/>
  </r>
  <r>
    <s v="ORD102488"/>
    <d v="2024-06-17T00:00:00"/>
    <s v="C0260"/>
    <s v="P001"/>
    <n v="5"/>
    <n v="29355"/>
    <n v="0.05"/>
    <x v="0"/>
    <n v="5"/>
    <n v="139436.25"/>
    <x v="21"/>
    <x v="9"/>
    <x v="0"/>
    <x v="0"/>
    <s v="Electronics"/>
    <s v="Computers"/>
    <n v="22100"/>
    <n v="110500"/>
    <n v="28936.25"/>
  </r>
  <r>
    <s v="ORD102489"/>
    <d v="2025-08-24T00:00:00"/>
    <s v="C0022"/>
    <s v="P010"/>
    <n v="2"/>
    <n v="6808"/>
    <n v="0.2"/>
    <x v="0"/>
    <n v="5"/>
    <n v="10892.800000000001"/>
    <x v="28"/>
    <x v="8"/>
    <x v="0"/>
    <x v="13"/>
    <s v="Electronics"/>
    <s v="Printers"/>
    <n v="5600"/>
    <n v="11200"/>
    <n v="-307.19999999999891"/>
  </r>
  <r>
    <s v="ORD102490"/>
    <d v="2023-11-01T00:00:00"/>
    <s v="C0048"/>
    <s v="P013"/>
    <n v="2"/>
    <n v="1450"/>
    <n v="0.15"/>
    <x v="0"/>
    <n v="2"/>
    <n v="2465"/>
    <x v="0"/>
    <x v="1"/>
    <x v="1"/>
    <x v="2"/>
    <s v="Electronics"/>
    <s v="Accessories"/>
    <n v="790"/>
    <n v="1580"/>
    <n v="885"/>
  </r>
  <r>
    <s v="ORD102491"/>
    <d v="2025-01-19T00:00:00"/>
    <s v="C0075"/>
    <s v="P013"/>
    <n v="4"/>
    <n v="1493.5"/>
    <n v="0"/>
    <x v="0"/>
    <n v="3"/>
    <n v="5974"/>
    <x v="7"/>
    <x v="6"/>
    <x v="2"/>
    <x v="2"/>
    <s v="Electronics"/>
    <s v="Accessories"/>
    <n v="790"/>
    <n v="3160"/>
    <n v="2814"/>
  </r>
  <r>
    <s v="ORD102492"/>
    <d v="2025-03-14T00:00:00"/>
    <s v="C0288"/>
    <s v="P010"/>
    <n v="1"/>
    <n v="7178"/>
    <n v="0.1"/>
    <x v="0"/>
    <n v="6"/>
    <n v="6460.2"/>
    <x v="12"/>
    <x v="3"/>
    <x v="1"/>
    <x v="13"/>
    <s v="Electronics"/>
    <s v="Printers"/>
    <n v="5600"/>
    <n v="5600"/>
    <n v="860.19999999999982"/>
  </r>
  <r>
    <s v="ORD102493"/>
    <d v="2024-04-02T00:00:00"/>
    <s v="C0305"/>
    <s v="P002"/>
    <n v="2"/>
    <n v="17940"/>
    <n v="0"/>
    <x v="0"/>
    <n v="6"/>
    <n v="35880"/>
    <x v="6"/>
    <x v="7"/>
    <x v="0"/>
    <x v="8"/>
    <s v="Electronics"/>
    <s v="Computers"/>
    <n v="15100"/>
    <n v="30200"/>
    <n v="5680"/>
  </r>
  <r>
    <s v="ORD102494"/>
    <d v="2024-08-18T00:00:00"/>
    <s v="C0082"/>
    <s v="P012"/>
    <n v="1"/>
    <n v="3600"/>
    <n v="0"/>
    <x v="1"/>
    <n v="6"/>
    <n v="3600"/>
    <x v="23"/>
    <x v="6"/>
    <x v="0"/>
    <x v="9"/>
    <s v="Electronics"/>
    <s v="Storage"/>
    <n v="2450"/>
    <n v="2450"/>
    <n v="1150"/>
  </r>
  <r>
    <s v="ORD102495"/>
    <d v="2023-10-02T00:00:00"/>
    <s v="C0245"/>
    <s v="P001"/>
    <n v="10"/>
    <n v="28500"/>
    <n v="0.1"/>
    <x v="0"/>
    <n v="6"/>
    <n v="256500"/>
    <x v="2"/>
    <x v="6"/>
    <x v="1"/>
    <x v="0"/>
    <s v="Electronics"/>
    <s v="Computers"/>
    <n v="22100"/>
    <n v="221000"/>
    <n v="35500"/>
  </r>
  <r>
    <s v="ORD102496"/>
    <d v="2025-08-09T00:00:00"/>
    <s v="C0030"/>
    <s v="P013"/>
    <n v="4"/>
    <n v="1406.5"/>
    <n v="0.15"/>
    <x v="1"/>
    <n v="1"/>
    <n v="4782.0999999999995"/>
    <x v="28"/>
    <x v="4"/>
    <x v="0"/>
    <x v="2"/>
    <s v="Electronics"/>
    <s v="Accessories"/>
    <n v="790"/>
    <n v="3160"/>
    <n v="1622.0999999999995"/>
  </r>
  <r>
    <s v="ORD102497"/>
    <d v="2025-10-23T00:00:00"/>
    <s v="C0033"/>
    <s v="P009"/>
    <n v="1"/>
    <n v="165.6"/>
    <n v="0.1"/>
    <x v="0"/>
    <n v="6"/>
    <n v="149.04"/>
    <x v="19"/>
    <x v="8"/>
    <x v="0"/>
    <x v="12"/>
    <s v="Office"/>
    <s v="Stationery"/>
    <n v="75"/>
    <n v="75"/>
    <n v="74.039999999999992"/>
  </r>
  <r>
    <s v="ORD102498"/>
    <d v="2025-11-11T00:00:00"/>
    <s v="C0140"/>
    <s v="P004"/>
    <n v="2"/>
    <n v="1905.5"/>
    <n v="0.1"/>
    <x v="2"/>
    <n v="2"/>
    <n v="3429.9"/>
    <x v="20"/>
    <x v="9"/>
    <x v="1"/>
    <x v="3"/>
    <s v="Electronics"/>
    <s v="Accessories"/>
    <n v="990"/>
    <n v="1980"/>
    <n v="1449.9"/>
  </r>
  <r>
    <s v="ORD102499"/>
    <d v="2023-07-05T00:00:00"/>
    <s v="C0093"/>
    <s v="P016"/>
    <n v="1"/>
    <n v="280.8"/>
    <n v="0.03"/>
    <x v="0"/>
    <n v="2"/>
    <n v="272.37599999999998"/>
    <x v="32"/>
    <x v="1"/>
    <x v="2"/>
    <x v="10"/>
    <s v="Office"/>
    <s v="Stationery"/>
    <n v="145"/>
    <n v="145"/>
    <n v="127.37599999999998"/>
  </r>
  <r>
    <s v="ORD102500"/>
    <d v="2025-03-23T00:00:00"/>
    <s v="C0071"/>
    <s v="P020"/>
    <n v="3"/>
    <n v="3772"/>
    <n v="0.1"/>
    <x v="0"/>
    <n v="2"/>
    <n v="10184.4"/>
    <x v="12"/>
    <x v="6"/>
    <x v="0"/>
    <x v="11"/>
    <s v="Electronics"/>
    <s v="Power"/>
    <n v="2950"/>
    <n v="8850"/>
    <n v="1334.3999999999996"/>
  </r>
  <r>
    <s v="ORD102501"/>
    <d v="2025-01-15T00:00:00"/>
    <s v="C0285"/>
    <s v="P007"/>
    <n v="5"/>
    <n v="4416"/>
    <n v="0"/>
    <x v="0"/>
    <n v="4"/>
    <n v="22080"/>
    <x v="7"/>
    <x v="1"/>
    <x v="1"/>
    <x v="16"/>
    <s v="Office"/>
    <s v="Furniture"/>
    <n v="3150"/>
    <n v="15750"/>
    <n v="6330"/>
  </r>
  <r>
    <s v="ORD102502"/>
    <d v="2025-10-25T00:00:00"/>
    <s v="C0027"/>
    <s v="P001"/>
    <n v="1"/>
    <n v="26220"/>
    <n v="0.03"/>
    <x v="0"/>
    <n v="7"/>
    <n v="25433.399999999998"/>
    <x v="19"/>
    <x v="4"/>
    <x v="0"/>
    <x v="0"/>
    <s v="Electronics"/>
    <s v="Computers"/>
    <n v="22100"/>
    <n v="22100"/>
    <n v="3333.3999999999978"/>
  </r>
  <r>
    <s v="ORD102503"/>
    <d v="2023-01-22T00:00:00"/>
    <s v="C0023"/>
    <s v="P001"/>
    <n v="1"/>
    <n v="30780"/>
    <n v="0.15"/>
    <x v="0"/>
    <n v="6"/>
    <n v="26163"/>
    <x v="35"/>
    <x v="2"/>
    <x v="1"/>
    <x v="0"/>
    <s v="Electronics"/>
    <s v="Computers"/>
    <n v="22100"/>
    <n v="22100"/>
    <n v="4063"/>
  </r>
  <r>
    <s v="ORD102504"/>
    <d v="2024-05-04T00:00:00"/>
    <s v="C0005"/>
    <s v="P008"/>
    <n v="2"/>
    <n v="9936"/>
    <n v="0"/>
    <x v="0"/>
    <n v="5"/>
    <n v="19872"/>
    <x v="15"/>
    <x v="6"/>
    <x v="1"/>
    <x v="6"/>
    <s v="Office"/>
    <s v="Furniture"/>
    <n v="6500"/>
    <n v="13000"/>
    <n v="6872"/>
  </r>
  <r>
    <s v="ORD102505"/>
    <d v="2023-12-06T00:00:00"/>
    <s v="C0061"/>
    <s v="P001"/>
    <n v="20"/>
    <n v="26220"/>
    <n v="0.1"/>
    <x v="0"/>
    <n v="1"/>
    <n v="471960"/>
    <x v="25"/>
    <x v="5"/>
    <x v="0"/>
    <x v="0"/>
    <s v="Electronics"/>
    <s v="Computers"/>
    <n v="22100"/>
    <n v="442000"/>
    <n v="29960"/>
  </r>
  <r>
    <s v="ORD102506"/>
    <d v="2025-11-18T00:00:00"/>
    <s v="C0070"/>
    <s v="P003"/>
    <n v="1"/>
    <n v="450"/>
    <n v="0.03"/>
    <x v="0"/>
    <n v="7"/>
    <n v="436.5"/>
    <x v="20"/>
    <x v="8"/>
    <x v="0"/>
    <x v="1"/>
    <s v="Electronics"/>
    <s v="Accessories"/>
    <n v="210"/>
    <n v="210"/>
    <n v="226.5"/>
  </r>
  <r>
    <s v="ORD102507"/>
    <d v="2023-10-15T00:00:00"/>
    <s v="C0388"/>
    <s v="P018"/>
    <n v="1"/>
    <n v="13184"/>
    <n v="0.1"/>
    <x v="0"/>
    <n v="7"/>
    <n v="11865.6"/>
    <x v="2"/>
    <x v="10"/>
    <x v="0"/>
    <x v="18"/>
    <s v="Electronics"/>
    <s v="Displays"/>
    <n v="9700"/>
    <n v="9700"/>
    <n v="2165.6000000000004"/>
  </r>
  <r>
    <s v="ORD102508"/>
    <d v="2025-07-02T00:00:00"/>
    <s v="C0333"/>
    <s v="P002"/>
    <n v="4"/>
    <n v="20085"/>
    <n v="0"/>
    <x v="0"/>
    <n v="5"/>
    <n v="80340"/>
    <x v="9"/>
    <x v="5"/>
    <x v="0"/>
    <x v="8"/>
    <s v="Electronics"/>
    <s v="Computers"/>
    <n v="15100"/>
    <n v="60400"/>
    <n v="19940"/>
  </r>
  <r>
    <s v="ORD102509"/>
    <d v="2023-11-23T00:00:00"/>
    <s v="C0069"/>
    <s v="P008"/>
    <n v="4"/>
    <n v="9476"/>
    <n v="0.03"/>
    <x v="0"/>
    <n v="4"/>
    <n v="36766.879999999997"/>
    <x v="0"/>
    <x v="3"/>
    <x v="2"/>
    <x v="6"/>
    <s v="Office"/>
    <s v="Furniture"/>
    <n v="6500"/>
    <n v="26000"/>
    <n v="10766.879999999997"/>
  </r>
  <r>
    <s v="ORD102510"/>
    <d v="2024-01-02T00:00:00"/>
    <s v="C0339"/>
    <s v="P018"/>
    <n v="1"/>
    <n v="12800"/>
    <n v="0.2"/>
    <x v="0"/>
    <n v="2"/>
    <n v="10240"/>
    <x v="18"/>
    <x v="10"/>
    <x v="0"/>
    <x v="18"/>
    <s v="Electronics"/>
    <s v="Displays"/>
    <n v="9700"/>
    <n v="9700"/>
    <n v="540"/>
  </r>
  <r>
    <s v="ORD102511"/>
    <d v="2023-10-27T00:00:00"/>
    <s v="C0147"/>
    <s v="P001"/>
    <n v="3"/>
    <n v="30780"/>
    <n v="0"/>
    <x v="0"/>
    <n v="3"/>
    <n v="92340"/>
    <x v="2"/>
    <x v="6"/>
    <x v="0"/>
    <x v="0"/>
    <s v="Electronics"/>
    <s v="Computers"/>
    <n v="22100"/>
    <n v="66300"/>
    <n v="26040"/>
  </r>
  <r>
    <s v="ORD102512"/>
    <d v="2025-09-17T00:00:00"/>
    <s v="C0047"/>
    <s v="P004"/>
    <n v="1"/>
    <n v="1702"/>
    <n v="0.05"/>
    <x v="0"/>
    <n v="5"/>
    <n v="1616.8999999999999"/>
    <x v="29"/>
    <x v="0"/>
    <x v="1"/>
    <x v="3"/>
    <s v="Electronics"/>
    <s v="Accessories"/>
    <n v="990"/>
    <n v="990"/>
    <n v="626.89999999999986"/>
  </r>
  <r>
    <s v="ORD102513"/>
    <d v="2025-01-04T00:00:00"/>
    <s v="C0179"/>
    <s v="P011"/>
    <n v="2"/>
    <n v="1058.4000000000001"/>
    <n v="0"/>
    <x v="1"/>
    <n v="7"/>
    <n v="2116.8000000000002"/>
    <x v="7"/>
    <x v="9"/>
    <x v="0"/>
    <x v="5"/>
    <s v="Office"/>
    <s v="Supplies"/>
    <n v="510"/>
    <n v="1020"/>
    <n v="1096.8000000000002"/>
  </r>
  <r>
    <s v="ORD102514"/>
    <d v="2023-03-24T00:00:00"/>
    <s v="C0170"/>
    <s v="P005"/>
    <n v="1"/>
    <n v="6386"/>
    <n v="0"/>
    <x v="0"/>
    <n v="7"/>
    <n v="6386"/>
    <x v="1"/>
    <x v="10"/>
    <x v="0"/>
    <x v="15"/>
    <s v="Electronics"/>
    <s v="Displays"/>
    <n v="4300"/>
    <n v="4300"/>
    <n v="2086"/>
  </r>
  <r>
    <s v="ORD102515"/>
    <d v="2024-03-24T00:00:00"/>
    <s v="C0077"/>
    <s v="P013"/>
    <n v="1"/>
    <n v="1566"/>
    <n v="0.05"/>
    <x v="0"/>
    <n v="4"/>
    <n v="1487.6999999999998"/>
    <x v="22"/>
    <x v="11"/>
    <x v="0"/>
    <x v="2"/>
    <s v="Electronics"/>
    <s v="Accessories"/>
    <n v="790"/>
    <n v="790"/>
    <n v="697.69999999999982"/>
  </r>
  <r>
    <s v="ORD102516"/>
    <d v="2025-09-25T00:00:00"/>
    <s v="C0121"/>
    <s v="P007"/>
    <n v="10"/>
    <n v="4944"/>
    <n v="0"/>
    <x v="0"/>
    <n v="2"/>
    <n v="49440"/>
    <x v="29"/>
    <x v="5"/>
    <x v="0"/>
    <x v="16"/>
    <s v="Office"/>
    <s v="Furniture"/>
    <n v="3150"/>
    <n v="31500"/>
    <n v="17940"/>
  </r>
  <r>
    <s v="ORD102517"/>
    <d v="2024-04-19T00:00:00"/>
    <s v="C0217"/>
    <s v="P005"/>
    <n v="1"/>
    <n v="5704"/>
    <n v="0"/>
    <x v="0"/>
    <n v="2"/>
    <n v="5704"/>
    <x v="6"/>
    <x v="3"/>
    <x v="2"/>
    <x v="15"/>
    <s v="Electronics"/>
    <s v="Displays"/>
    <n v="4300"/>
    <n v="4300"/>
    <n v="1404"/>
  </r>
  <r>
    <s v="ORD102518"/>
    <d v="2023-05-09T00:00:00"/>
    <s v="C0208"/>
    <s v="P014"/>
    <n v="1"/>
    <n v="2037"/>
    <n v="0.03"/>
    <x v="2"/>
    <n v="3"/>
    <n v="1975.8899999999999"/>
    <x v="5"/>
    <x v="1"/>
    <x v="1"/>
    <x v="17"/>
    <s v="Electronics"/>
    <s v="Accessories"/>
    <n v="1180"/>
    <n v="1180"/>
    <n v="795.88999999999987"/>
  </r>
  <r>
    <s v="ORD102519"/>
    <d v="2024-06-25T00:00:00"/>
    <s v="C0014"/>
    <s v="P009"/>
    <n v="1"/>
    <n v="174.6"/>
    <n v="0.1"/>
    <x v="0"/>
    <n v="2"/>
    <n v="157.13999999999999"/>
    <x v="21"/>
    <x v="10"/>
    <x v="0"/>
    <x v="12"/>
    <s v="Office"/>
    <s v="Stationery"/>
    <n v="75"/>
    <n v="75"/>
    <n v="82.139999999999986"/>
  </r>
  <r>
    <s v="ORD102520"/>
    <d v="2025-01-26T00:00:00"/>
    <s v="C0326"/>
    <s v="P012"/>
    <n v="10"/>
    <n v="3708"/>
    <n v="0.05"/>
    <x v="0"/>
    <n v="4"/>
    <n v="35226"/>
    <x v="7"/>
    <x v="6"/>
    <x v="0"/>
    <x v="9"/>
    <s v="Electronics"/>
    <s v="Storage"/>
    <n v="2450"/>
    <n v="24500"/>
    <n v="10726"/>
  </r>
  <r>
    <s v="ORD102521"/>
    <d v="2024-04-24T00:00:00"/>
    <s v="C0270"/>
    <s v="P001"/>
    <n v="2"/>
    <n v="26220"/>
    <n v="0.03"/>
    <x v="0"/>
    <n v="3"/>
    <n v="50866.799999999996"/>
    <x v="6"/>
    <x v="0"/>
    <x v="1"/>
    <x v="0"/>
    <s v="Electronics"/>
    <s v="Computers"/>
    <n v="22100"/>
    <n v="44200"/>
    <n v="6666.7999999999956"/>
  </r>
  <r>
    <s v="ORD102522"/>
    <d v="2023-03-29T00:00:00"/>
    <s v="C0126"/>
    <s v="P002"/>
    <n v="2"/>
    <n v="19500"/>
    <n v="0.05"/>
    <x v="0"/>
    <n v="6"/>
    <n v="37050"/>
    <x v="1"/>
    <x v="11"/>
    <x v="2"/>
    <x v="8"/>
    <s v="Electronics"/>
    <s v="Computers"/>
    <n v="15100"/>
    <n v="30200"/>
    <n v="6850"/>
  </r>
  <r>
    <s v="ORD102523"/>
    <d v="2024-02-28T00:00:00"/>
    <s v="C0136"/>
    <s v="P007"/>
    <n v="3"/>
    <n v="4800"/>
    <n v="0"/>
    <x v="0"/>
    <n v="3"/>
    <n v="14400"/>
    <x v="24"/>
    <x v="2"/>
    <x v="0"/>
    <x v="16"/>
    <s v="Office"/>
    <s v="Furniture"/>
    <n v="3150"/>
    <n v="9450"/>
    <n v="4950"/>
  </r>
  <r>
    <s v="ORD102524"/>
    <d v="2025-11-26T00:00:00"/>
    <s v="C0240"/>
    <s v="P013"/>
    <n v="2"/>
    <n v="1450"/>
    <n v="0.1"/>
    <x v="0"/>
    <n v="6"/>
    <n v="2610"/>
    <x v="20"/>
    <x v="2"/>
    <x v="0"/>
    <x v="2"/>
    <s v="Electronics"/>
    <s v="Accessories"/>
    <n v="790"/>
    <n v="1580"/>
    <n v="1030"/>
  </r>
  <r>
    <s v="ORD102525"/>
    <d v="2025-01-09T00:00:00"/>
    <s v="C0330"/>
    <s v="P002"/>
    <n v="5"/>
    <n v="21060"/>
    <n v="0.05"/>
    <x v="0"/>
    <n v="6"/>
    <n v="100035"/>
    <x v="7"/>
    <x v="10"/>
    <x v="1"/>
    <x v="8"/>
    <s v="Electronics"/>
    <s v="Computers"/>
    <n v="15100"/>
    <n v="75500"/>
    <n v="24535"/>
  </r>
  <r>
    <s v="ORD102526"/>
    <d v="2025-03-05T00:00:00"/>
    <s v="C0368"/>
    <s v="P018"/>
    <n v="1"/>
    <n v="12416"/>
    <n v="0.05"/>
    <x v="0"/>
    <n v="1"/>
    <n v="11795.199999999999"/>
    <x v="12"/>
    <x v="1"/>
    <x v="1"/>
    <x v="18"/>
    <s v="Electronics"/>
    <s v="Displays"/>
    <n v="9700"/>
    <n v="9700"/>
    <n v="2095.1999999999989"/>
  </r>
  <r>
    <s v="ORD102527"/>
    <d v="2025-08-19T00:00:00"/>
    <s v="C0100"/>
    <s v="P010"/>
    <n v="4"/>
    <n v="7992"/>
    <n v="0.05"/>
    <x v="0"/>
    <n v="5"/>
    <n v="30369.599999999999"/>
    <x v="28"/>
    <x v="6"/>
    <x v="1"/>
    <x v="13"/>
    <s v="Electronics"/>
    <s v="Printers"/>
    <n v="5600"/>
    <n v="22400"/>
    <n v="7969.5999999999985"/>
  </r>
  <r>
    <s v="ORD102528"/>
    <d v="2025-07-20T00:00:00"/>
    <s v="C0281"/>
    <s v="P009"/>
    <n v="10"/>
    <n v="180"/>
    <n v="0.1"/>
    <x v="0"/>
    <n v="2"/>
    <n v="1620"/>
    <x v="9"/>
    <x v="9"/>
    <x v="0"/>
    <x v="12"/>
    <s v="Office"/>
    <s v="Stationery"/>
    <n v="75"/>
    <n v="750"/>
    <n v="870"/>
  </r>
  <r>
    <s v="ORD102529"/>
    <d v="2023-04-06T00:00:00"/>
    <s v="C0382"/>
    <s v="P020"/>
    <n v="3"/>
    <n v="4223"/>
    <n v="0.1"/>
    <x v="0"/>
    <n v="3"/>
    <n v="11402.1"/>
    <x v="31"/>
    <x v="11"/>
    <x v="0"/>
    <x v="11"/>
    <s v="Electronics"/>
    <s v="Power"/>
    <n v="2950"/>
    <n v="8850"/>
    <n v="2552.1000000000004"/>
  </r>
  <r>
    <s v="ORD102530"/>
    <d v="2023-03-23T00:00:00"/>
    <s v="C0004"/>
    <s v="P004"/>
    <n v="3"/>
    <n v="1702"/>
    <n v="0.05"/>
    <x v="0"/>
    <n v="5"/>
    <n v="4850.7"/>
    <x v="1"/>
    <x v="5"/>
    <x v="1"/>
    <x v="3"/>
    <s v="Electronics"/>
    <s v="Accessories"/>
    <n v="990"/>
    <n v="2970"/>
    <n v="1880.6999999999998"/>
  </r>
  <r>
    <s v="ORD102531"/>
    <d v="2024-10-25T00:00:00"/>
    <s v="C0251"/>
    <s v="P006"/>
    <n v="1"/>
    <n v="1212.5"/>
    <n v="0.15"/>
    <x v="0"/>
    <n v="6"/>
    <n v="1030.625"/>
    <x v="13"/>
    <x v="1"/>
    <x v="0"/>
    <x v="4"/>
    <s v="Electronics"/>
    <s v="Accessories"/>
    <n v="620"/>
    <n v="620"/>
    <n v="410.625"/>
  </r>
  <r>
    <s v="ORD102532"/>
    <d v="2023-07-31T00:00:00"/>
    <s v="C0246"/>
    <s v="P011"/>
    <n v="1"/>
    <n v="950.6"/>
    <n v="0"/>
    <x v="2"/>
    <n v="4"/>
    <n v="950.6"/>
    <x v="32"/>
    <x v="7"/>
    <x v="0"/>
    <x v="5"/>
    <s v="Office"/>
    <s v="Supplies"/>
    <n v="510"/>
    <n v="510"/>
    <n v="440.6"/>
  </r>
  <r>
    <s v="ORD102533"/>
    <d v="2025-12-03T00:00:00"/>
    <s v="C0021"/>
    <s v="P005"/>
    <n v="1"/>
    <n v="6696"/>
    <n v="0.15"/>
    <x v="0"/>
    <n v="7"/>
    <n v="5691.5999999999995"/>
    <x v="11"/>
    <x v="6"/>
    <x v="0"/>
    <x v="15"/>
    <s v="Electronics"/>
    <s v="Displays"/>
    <n v="4300"/>
    <n v="4300"/>
    <n v="1391.5999999999995"/>
  </r>
  <r>
    <s v="ORD102534"/>
    <d v="2024-07-14T00:00:00"/>
    <s v="C0203"/>
    <s v="P003"/>
    <n v="5"/>
    <n v="463.5"/>
    <n v="0.03"/>
    <x v="0"/>
    <n v="6"/>
    <n v="2247.9749999999999"/>
    <x v="14"/>
    <x v="9"/>
    <x v="1"/>
    <x v="1"/>
    <s v="Electronics"/>
    <s v="Accessories"/>
    <n v="210"/>
    <n v="1050"/>
    <n v="1197.9749999999999"/>
  </r>
  <r>
    <s v="ORD102535"/>
    <d v="2024-06-23T00:00:00"/>
    <s v="C0085"/>
    <s v="P003"/>
    <n v="2"/>
    <n v="436.5"/>
    <n v="0.05"/>
    <x v="0"/>
    <n v="2"/>
    <n v="829.34999999999991"/>
    <x v="21"/>
    <x v="8"/>
    <x v="2"/>
    <x v="1"/>
    <s v="Electronics"/>
    <s v="Accessories"/>
    <n v="210"/>
    <n v="420"/>
    <n v="409.34999999999991"/>
  </r>
  <r>
    <s v="ORD102536"/>
    <d v="2023-12-23T00:00:00"/>
    <s v="C0174"/>
    <s v="P013"/>
    <n v="2"/>
    <n v="1334"/>
    <n v="0"/>
    <x v="0"/>
    <n v="1"/>
    <n v="2668"/>
    <x v="25"/>
    <x v="9"/>
    <x v="0"/>
    <x v="2"/>
    <s v="Electronics"/>
    <s v="Accessories"/>
    <n v="790"/>
    <n v="1580"/>
    <n v="1088"/>
  </r>
  <r>
    <s v="ORD102537"/>
    <d v="2025-02-10T00:00:00"/>
    <s v="C0129"/>
    <s v="P010"/>
    <n v="3"/>
    <n v="6808"/>
    <n v="0"/>
    <x v="0"/>
    <n v="2"/>
    <n v="20424"/>
    <x v="8"/>
    <x v="11"/>
    <x v="0"/>
    <x v="13"/>
    <s v="Electronics"/>
    <s v="Printers"/>
    <n v="5600"/>
    <n v="16800"/>
    <n v="3624"/>
  </r>
  <r>
    <s v="ORD102538"/>
    <d v="2025-02-14T00:00:00"/>
    <s v="C0090"/>
    <s v="P015"/>
    <n v="2"/>
    <n v="1750"/>
    <n v="0"/>
    <x v="2"/>
    <n v="4"/>
    <n v="3500"/>
    <x v="8"/>
    <x v="6"/>
    <x v="0"/>
    <x v="14"/>
    <s v="Electronics"/>
    <s v="Networking"/>
    <n v="1050"/>
    <n v="2100"/>
    <n v="1400"/>
  </r>
  <r>
    <s v="ORD102539"/>
    <d v="2025-01-18T00:00:00"/>
    <s v="C0310"/>
    <s v="P012"/>
    <n v="2"/>
    <n v="3492"/>
    <n v="0.15"/>
    <x v="0"/>
    <n v="6"/>
    <n v="5936.4"/>
    <x v="7"/>
    <x v="11"/>
    <x v="0"/>
    <x v="9"/>
    <s v="Electronics"/>
    <s v="Storage"/>
    <n v="2450"/>
    <n v="4900"/>
    <n v="1036.3999999999996"/>
  </r>
  <r>
    <s v="ORD102540"/>
    <d v="2023-06-09T00:00:00"/>
    <s v="C0165"/>
    <s v="P009"/>
    <n v="4"/>
    <n v="180"/>
    <n v="0.15"/>
    <x v="0"/>
    <n v="2"/>
    <n v="612"/>
    <x v="10"/>
    <x v="1"/>
    <x v="1"/>
    <x v="12"/>
    <s v="Office"/>
    <s v="Stationery"/>
    <n v="75"/>
    <n v="300"/>
    <n v="312"/>
  </r>
  <r>
    <s v="ORD102541"/>
    <d v="2025-11-24T00:00:00"/>
    <s v="C0030"/>
    <s v="P016"/>
    <n v="5"/>
    <n v="267.8"/>
    <n v="0.03"/>
    <x v="0"/>
    <n v="5"/>
    <n v="1298.83"/>
    <x v="20"/>
    <x v="4"/>
    <x v="0"/>
    <x v="10"/>
    <s v="Office"/>
    <s v="Stationery"/>
    <n v="145"/>
    <n v="725"/>
    <n v="573.82999999999993"/>
  </r>
  <r>
    <s v="ORD102542"/>
    <d v="2024-05-30T00:00:00"/>
    <s v="C0104"/>
    <s v="P011"/>
    <n v="2"/>
    <n v="950.6"/>
    <n v="0"/>
    <x v="0"/>
    <n v="7"/>
    <n v="1901.2"/>
    <x v="15"/>
    <x v="10"/>
    <x v="0"/>
    <x v="5"/>
    <s v="Office"/>
    <s v="Supplies"/>
    <n v="510"/>
    <n v="1020"/>
    <n v="881.2"/>
  </r>
  <r>
    <s v="ORD102543"/>
    <d v="2025-02-09T00:00:00"/>
    <s v="C0146"/>
    <s v="P007"/>
    <n v="20"/>
    <n v="4656"/>
    <n v="0.1"/>
    <x v="0"/>
    <n v="7"/>
    <n v="83808"/>
    <x v="8"/>
    <x v="7"/>
    <x v="1"/>
    <x v="16"/>
    <s v="Office"/>
    <s v="Furniture"/>
    <n v="3150"/>
    <n v="63000"/>
    <n v="20808"/>
  </r>
  <r>
    <s v="ORD102544"/>
    <d v="2024-04-01T00:00:00"/>
    <s v="C0321"/>
    <s v="P009"/>
    <n v="3"/>
    <n v="174.6"/>
    <n v="0.15"/>
    <x v="0"/>
    <n v="4"/>
    <n v="445.22999999999996"/>
    <x v="6"/>
    <x v="1"/>
    <x v="0"/>
    <x v="12"/>
    <s v="Office"/>
    <s v="Stationery"/>
    <n v="75"/>
    <n v="225"/>
    <n v="220.22999999999996"/>
  </r>
  <r>
    <s v="ORD102545"/>
    <d v="2025-11-23T00:00:00"/>
    <s v="C0105"/>
    <s v="P009"/>
    <n v="5"/>
    <n v="185.4"/>
    <n v="0.15"/>
    <x v="0"/>
    <n v="1"/>
    <n v="787.94999999999993"/>
    <x v="20"/>
    <x v="3"/>
    <x v="0"/>
    <x v="12"/>
    <s v="Office"/>
    <s v="Stationery"/>
    <n v="75"/>
    <n v="375"/>
    <n v="412.94999999999993"/>
  </r>
  <r>
    <s v="ORD102546"/>
    <d v="2025-04-11T00:00:00"/>
    <s v="C0206"/>
    <s v="P019"/>
    <n v="5"/>
    <n v="2420.5"/>
    <n v="0"/>
    <x v="0"/>
    <n v="1"/>
    <n v="12102.5"/>
    <x v="30"/>
    <x v="0"/>
    <x v="1"/>
    <x v="19"/>
    <s v="Electronics"/>
    <s v="POS Equipment"/>
    <n v="1420"/>
    <n v="7100"/>
    <n v="5002.5"/>
  </r>
  <r>
    <s v="ORD102547"/>
    <d v="2024-12-23T00:00:00"/>
    <s v="C0186"/>
    <s v="P003"/>
    <n v="1"/>
    <n v="463.5"/>
    <n v="0.1"/>
    <x v="0"/>
    <n v="3"/>
    <n v="417.15000000000003"/>
    <x v="26"/>
    <x v="0"/>
    <x v="0"/>
    <x v="1"/>
    <s v="Electronics"/>
    <s v="Accessories"/>
    <n v="210"/>
    <n v="210"/>
    <n v="207.15000000000003"/>
  </r>
  <r>
    <s v="ORD102548"/>
    <d v="2024-12-07T00:00:00"/>
    <s v="C0258"/>
    <s v="P003"/>
    <n v="3"/>
    <n v="436.5"/>
    <n v="0.05"/>
    <x v="0"/>
    <n v="7"/>
    <n v="1244.0249999999999"/>
    <x v="26"/>
    <x v="11"/>
    <x v="2"/>
    <x v="1"/>
    <s v="Electronics"/>
    <s v="Accessories"/>
    <n v="210"/>
    <n v="630"/>
    <n v="614.02499999999986"/>
  </r>
  <r>
    <s v="ORD102549"/>
    <d v="2025-09-24T00:00:00"/>
    <s v="C0243"/>
    <s v="P001"/>
    <n v="3"/>
    <n v="28500"/>
    <n v="0.1"/>
    <x v="0"/>
    <n v="4"/>
    <n v="76950"/>
    <x v="29"/>
    <x v="3"/>
    <x v="0"/>
    <x v="0"/>
    <s v="Electronics"/>
    <s v="Computers"/>
    <n v="22100"/>
    <n v="66300"/>
    <n v="10650"/>
  </r>
  <r>
    <s v="ORD102550"/>
    <d v="2025-09-14T00:00:00"/>
    <s v="C0346"/>
    <s v="P005"/>
    <n v="2"/>
    <n v="6386"/>
    <n v="0.05"/>
    <x v="0"/>
    <n v="5"/>
    <n v="12133.4"/>
    <x v="29"/>
    <x v="6"/>
    <x v="1"/>
    <x v="15"/>
    <s v="Electronics"/>
    <s v="Displays"/>
    <n v="4300"/>
    <n v="8600"/>
    <n v="3533.3999999999996"/>
  </r>
  <r>
    <s v="ORD102551"/>
    <d v="2023-01-14T00:00:00"/>
    <s v="C0233"/>
    <s v="P003"/>
    <n v="2"/>
    <n v="450"/>
    <n v="0.05"/>
    <x v="0"/>
    <n v="4"/>
    <n v="855"/>
    <x v="35"/>
    <x v="0"/>
    <x v="0"/>
    <x v="1"/>
    <s v="Electronics"/>
    <s v="Accessories"/>
    <n v="210"/>
    <n v="420"/>
    <n v="435"/>
  </r>
  <r>
    <s v="ORD102552"/>
    <d v="2025-10-24T00:00:00"/>
    <s v="C0008"/>
    <s v="P016"/>
    <n v="4"/>
    <n v="252.2"/>
    <n v="0.1"/>
    <x v="0"/>
    <n v="5"/>
    <n v="907.92"/>
    <x v="19"/>
    <x v="3"/>
    <x v="0"/>
    <x v="10"/>
    <s v="Office"/>
    <s v="Stationery"/>
    <n v="145"/>
    <n v="580"/>
    <n v="327.91999999999996"/>
  </r>
  <r>
    <s v="ORD102553"/>
    <d v="2023-10-12T00:00:00"/>
    <s v="C0183"/>
    <s v="P012"/>
    <n v="2"/>
    <n v="3708"/>
    <n v="0.15"/>
    <x v="0"/>
    <n v="4"/>
    <n v="6303.5999999999995"/>
    <x v="2"/>
    <x v="4"/>
    <x v="0"/>
    <x v="9"/>
    <s v="Electronics"/>
    <s v="Storage"/>
    <n v="2450"/>
    <n v="4900"/>
    <n v="1403.5999999999995"/>
  </r>
  <r>
    <s v="ORD102554"/>
    <d v="2025-06-19T00:00:00"/>
    <s v="C0145"/>
    <s v="P014"/>
    <n v="2"/>
    <n v="2100"/>
    <n v="0.03"/>
    <x v="0"/>
    <n v="5"/>
    <n v="4074"/>
    <x v="3"/>
    <x v="10"/>
    <x v="2"/>
    <x v="17"/>
    <s v="Electronics"/>
    <s v="Accessories"/>
    <n v="1180"/>
    <n v="2360"/>
    <n v="1714"/>
  </r>
  <r>
    <s v="ORD102555"/>
    <d v="2023-12-06T00:00:00"/>
    <s v="C0268"/>
    <s v="P003"/>
    <n v="5"/>
    <n v="486"/>
    <n v="0.1"/>
    <x v="0"/>
    <n v="4"/>
    <n v="2187"/>
    <x v="25"/>
    <x v="3"/>
    <x v="0"/>
    <x v="1"/>
    <s v="Electronics"/>
    <s v="Accessories"/>
    <n v="210"/>
    <n v="1050"/>
    <n v="1137"/>
  </r>
  <r>
    <s v="ORD102556"/>
    <d v="2024-04-16T00:00:00"/>
    <s v="C0278"/>
    <s v="P014"/>
    <n v="3"/>
    <n v="2268"/>
    <n v="0.1"/>
    <x v="0"/>
    <n v="6"/>
    <n v="6123.6"/>
    <x v="6"/>
    <x v="0"/>
    <x v="2"/>
    <x v="17"/>
    <s v="Electronics"/>
    <s v="Accessories"/>
    <n v="1180"/>
    <n v="3540"/>
    <n v="2583.6000000000004"/>
  </r>
  <r>
    <s v="ORD102557"/>
    <d v="2023-06-07T00:00:00"/>
    <s v="C0018"/>
    <s v="P009"/>
    <n v="2"/>
    <n v="194.4"/>
    <n v="0.15"/>
    <x v="0"/>
    <n v="1"/>
    <n v="330.48"/>
    <x v="10"/>
    <x v="3"/>
    <x v="1"/>
    <x v="12"/>
    <s v="Office"/>
    <s v="Stationery"/>
    <n v="75"/>
    <n v="150"/>
    <n v="180.48000000000002"/>
  </r>
  <r>
    <s v="ORD102558"/>
    <d v="2025-11-19T00:00:00"/>
    <s v="C0306"/>
    <s v="P016"/>
    <n v="3"/>
    <n v="252.2"/>
    <n v="0"/>
    <x v="0"/>
    <n v="7"/>
    <n v="756.59999999999991"/>
    <x v="20"/>
    <x v="6"/>
    <x v="0"/>
    <x v="10"/>
    <s v="Office"/>
    <s v="Stationery"/>
    <n v="145"/>
    <n v="435"/>
    <n v="321.59999999999991"/>
  </r>
  <r>
    <s v="ORD102559"/>
    <d v="2024-07-29T00:00:00"/>
    <s v="C0111"/>
    <s v="P009"/>
    <n v="1"/>
    <n v="174.6"/>
    <n v="0.2"/>
    <x v="0"/>
    <n v="4"/>
    <n v="139.68"/>
    <x v="14"/>
    <x v="2"/>
    <x v="1"/>
    <x v="12"/>
    <s v="Office"/>
    <s v="Stationery"/>
    <n v="75"/>
    <n v="75"/>
    <n v="64.680000000000007"/>
  </r>
  <r>
    <s v="ORD102560"/>
    <d v="2024-03-09T00:00:00"/>
    <s v="C0052"/>
    <s v="P002"/>
    <n v="1"/>
    <n v="21060"/>
    <n v="0.05"/>
    <x v="1"/>
    <n v="5"/>
    <n v="20007"/>
    <x v="22"/>
    <x v="10"/>
    <x v="0"/>
    <x v="8"/>
    <s v="Electronics"/>
    <s v="Computers"/>
    <n v="15100"/>
    <n v="15100"/>
    <n v="4907"/>
  </r>
  <r>
    <s v="ORD102561"/>
    <d v="2023-11-04T00:00:00"/>
    <s v="C0039"/>
    <s v="P016"/>
    <n v="2"/>
    <n v="239.2"/>
    <n v="0.03"/>
    <x v="0"/>
    <n v="3"/>
    <n v="464.04799999999994"/>
    <x v="0"/>
    <x v="5"/>
    <x v="1"/>
    <x v="10"/>
    <s v="Office"/>
    <s v="Stationery"/>
    <n v="145"/>
    <n v="290"/>
    <n v="174.04799999999994"/>
  </r>
  <r>
    <s v="ORD102562"/>
    <d v="2024-01-18T00:00:00"/>
    <s v="C0009"/>
    <s v="P004"/>
    <n v="1"/>
    <n v="1702"/>
    <n v="0"/>
    <x v="0"/>
    <n v="6"/>
    <n v="1702"/>
    <x v="18"/>
    <x v="3"/>
    <x v="1"/>
    <x v="3"/>
    <s v="Electronics"/>
    <s v="Accessories"/>
    <n v="990"/>
    <n v="990"/>
    <n v="712"/>
  </r>
  <r>
    <s v="ORD102563"/>
    <d v="2023-11-19T00:00:00"/>
    <s v="C0084"/>
    <s v="P013"/>
    <n v="1"/>
    <n v="1406.5"/>
    <n v="0.1"/>
    <x v="2"/>
    <n v="6"/>
    <n v="1265.8500000000001"/>
    <x v="0"/>
    <x v="8"/>
    <x v="2"/>
    <x v="2"/>
    <s v="Electronics"/>
    <s v="Accessories"/>
    <n v="790"/>
    <n v="790"/>
    <n v="475.85000000000014"/>
  </r>
  <r>
    <s v="ORD102564"/>
    <d v="2025-01-11T00:00:00"/>
    <s v="C0255"/>
    <s v="P017"/>
    <n v="1"/>
    <n v="3783"/>
    <n v="0.03"/>
    <x v="0"/>
    <n v="6"/>
    <n v="3669.5099999999998"/>
    <x v="7"/>
    <x v="0"/>
    <x v="0"/>
    <x v="7"/>
    <s v="Office"/>
    <s v="Furniture"/>
    <n v="2650"/>
    <n v="2650"/>
    <n v="1019.5099999999998"/>
  </r>
  <r>
    <s v="ORD102565"/>
    <d v="2023-08-31T00:00:00"/>
    <s v="C0252"/>
    <s v="P009"/>
    <n v="1"/>
    <n v="194.4"/>
    <n v="0.1"/>
    <x v="0"/>
    <n v="2"/>
    <n v="174.96"/>
    <x v="16"/>
    <x v="5"/>
    <x v="0"/>
    <x v="12"/>
    <s v="Office"/>
    <s v="Stationery"/>
    <n v="75"/>
    <n v="75"/>
    <n v="99.960000000000008"/>
  </r>
  <r>
    <s v="ORD102566"/>
    <d v="2024-04-16T00:00:00"/>
    <s v="C0270"/>
    <s v="P003"/>
    <n v="2"/>
    <n v="463.5"/>
    <n v="0"/>
    <x v="0"/>
    <n v="7"/>
    <n v="927"/>
    <x v="6"/>
    <x v="0"/>
    <x v="1"/>
    <x v="1"/>
    <s v="Electronics"/>
    <s v="Accessories"/>
    <n v="210"/>
    <n v="420"/>
    <n v="507"/>
  </r>
  <r>
    <s v="ORD102567"/>
    <d v="2025-04-29T00:00:00"/>
    <s v="C0199"/>
    <s v="P005"/>
    <n v="2"/>
    <n v="6386"/>
    <n v="0.1"/>
    <x v="2"/>
    <n v="2"/>
    <n v="11494.800000000001"/>
    <x v="30"/>
    <x v="4"/>
    <x v="1"/>
    <x v="15"/>
    <s v="Electronics"/>
    <s v="Displays"/>
    <n v="4300"/>
    <n v="8600"/>
    <n v="2894.8000000000011"/>
  </r>
  <r>
    <s v="ORD102568"/>
    <d v="2024-11-07T00:00:00"/>
    <s v="C0131"/>
    <s v="P013"/>
    <n v="2"/>
    <n v="1450"/>
    <n v="0.03"/>
    <x v="0"/>
    <n v="5"/>
    <n v="2813"/>
    <x v="33"/>
    <x v="4"/>
    <x v="1"/>
    <x v="2"/>
    <s v="Electronics"/>
    <s v="Accessories"/>
    <n v="790"/>
    <n v="1580"/>
    <n v="1233"/>
  </r>
  <r>
    <s v="ORD102569"/>
    <d v="2023-08-21T00:00:00"/>
    <s v="C0139"/>
    <s v="P011"/>
    <n v="1"/>
    <n v="980"/>
    <n v="0.05"/>
    <x v="0"/>
    <n v="5"/>
    <n v="931"/>
    <x v="16"/>
    <x v="8"/>
    <x v="0"/>
    <x v="5"/>
    <s v="Office"/>
    <s v="Supplies"/>
    <n v="510"/>
    <n v="510"/>
    <n v="421"/>
  </r>
  <r>
    <s v="ORD102570"/>
    <d v="2025-09-13T00:00:00"/>
    <s v="C0397"/>
    <s v="P005"/>
    <n v="3"/>
    <n v="6014"/>
    <n v="0.15"/>
    <x v="0"/>
    <n v="1"/>
    <n v="15335.699999999999"/>
    <x v="29"/>
    <x v="2"/>
    <x v="0"/>
    <x v="15"/>
    <s v="Electronics"/>
    <s v="Displays"/>
    <n v="4300"/>
    <n v="12900"/>
    <n v="2435.6999999999989"/>
  </r>
  <r>
    <s v="ORD102571"/>
    <d v="2025-09-07T00:00:00"/>
    <s v="C0228"/>
    <s v="P016"/>
    <n v="1"/>
    <n v="267.8"/>
    <n v="0.1"/>
    <x v="0"/>
    <n v="5"/>
    <n v="241.02"/>
    <x v="29"/>
    <x v="2"/>
    <x v="0"/>
    <x v="10"/>
    <s v="Office"/>
    <s v="Stationery"/>
    <n v="145"/>
    <n v="145"/>
    <n v="96.02000000000001"/>
  </r>
  <r>
    <s v="ORD102572"/>
    <d v="2025-09-08T00:00:00"/>
    <s v="C0073"/>
    <s v="P001"/>
    <n v="1"/>
    <n v="29355"/>
    <n v="0.03"/>
    <x v="0"/>
    <n v="4"/>
    <n v="28474.35"/>
    <x v="29"/>
    <x v="1"/>
    <x v="1"/>
    <x v="0"/>
    <s v="Electronics"/>
    <s v="Computers"/>
    <n v="22100"/>
    <n v="22100"/>
    <n v="6374.3499999999985"/>
  </r>
  <r>
    <s v="ORD102573"/>
    <d v="2024-03-07T00:00:00"/>
    <s v="C0164"/>
    <s v="P006"/>
    <n v="3"/>
    <n v="1350"/>
    <n v="0.03"/>
    <x v="0"/>
    <n v="4"/>
    <n v="3928.5"/>
    <x v="22"/>
    <x v="2"/>
    <x v="0"/>
    <x v="4"/>
    <s v="Electronics"/>
    <s v="Accessories"/>
    <n v="620"/>
    <n v="1860"/>
    <n v="2068.5"/>
  </r>
  <r>
    <s v="ORD102574"/>
    <d v="2023-11-27T00:00:00"/>
    <s v="C0268"/>
    <s v="P012"/>
    <n v="10"/>
    <n v="3600"/>
    <n v="0.03"/>
    <x v="0"/>
    <n v="4"/>
    <n v="34920"/>
    <x v="0"/>
    <x v="3"/>
    <x v="0"/>
    <x v="9"/>
    <s v="Electronics"/>
    <s v="Storage"/>
    <n v="2450"/>
    <n v="24500"/>
    <n v="10420"/>
  </r>
  <r>
    <s v="ORD102575"/>
    <d v="2025-04-21T00:00:00"/>
    <s v="C0089"/>
    <s v="P006"/>
    <n v="1"/>
    <n v="1287.5"/>
    <n v="0"/>
    <x v="0"/>
    <n v="4"/>
    <n v="1287.5"/>
    <x v="30"/>
    <x v="9"/>
    <x v="0"/>
    <x v="4"/>
    <s v="Electronics"/>
    <s v="Accessories"/>
    <n v="620"/>
    <n v="620"/>
    <n v="667.5"/>
  </r>
  <r>
    <s v="ORD102576"/>
    <d v="2023-02-15T00:00:00"/>
    <s v="C0173"/>
    <s v="P009"/>
    <n v="2"/>
    <n v="185.4"/>
    <n v="0.1"/>
    <x v="0"/>
    <n v="3"/>
    <n v="333.72"/>
    <x v="17"/>
    <x v="3"/>
    <x v="0"/>
    <x v="12"/>
    <s v="Office"/>
    <s v="Stationery"/>
    <n v="75"/>
    <n v="150"/>
    <n v="183.72000000000003"/>
  </r>
  <r>
    <s v="ORD102577"/>
    <d v="2024-05-14T00:00:00"/>
    <s v="C0183"/>
    <s v="P013"/>
    <n v="1"/>
    <n v="1493.5"/>
    <n v="0.03"/>
    <x v="0"/>
    <n v="2"/>
    <n v="1448.6949999999999"/>
    <x v="15"/>
    <x v="4"/>
    <x v="0"/>
    <x v="2"/>
    <s v="Electronics"/>
    <s v="Accessories"/>
    <n v="790"/>
    <n v="790"/>
    <n v="658.69499999999994"/>
  </r>
  <r>
    <s v="ORD102578"/>
    <d v="2023-03-30T00:00:00"/>
    <s v="C0132"/>
    <s v="P003"/>
    <n v="4"/>
    <n v="450"/>
    <n v="0"/>
    <x v="0"/>
    <n v="5"/>
    <n v="1800"/>
    <x v="1"/>
    <x v="4"/>
    <x v="0"/>
    <x v="1"/>
    <s v="Electronics"/>
    <s v="Accessories"/>
    <n v="210"/>
    <n v="840"/>
    <n v="960"/>
  </r>
  <r>
    <s v="ORD102579"/>
    <d v="2023-09-19T00:00:00"/>
    <s v="C0152"/>
    <s v="P009"/>
    <n v="1"/>
    <n v="174.6"/>
    <n v="0"/>
    <x v="0"/>
    <n v="5"/>
    <n v="174.6"/>
    <x v="4"/>
    <x v="2"/>
    <x v="1"/>
    <x v="12"/>
    <s v="Office"/>
    <s v="Stationery"/>
    <n v="75"/>
    <n v="75"/>
    <n v="99.6"/>
  </r>
  <r>
    <s v="ORD102580"/>
    <d v="2023-11-26T00:00:00"/>
    <s v="C0009"/>
    <s v="P020"/>
    <n v="2"/>
    <n v="3977"/>
    <n v="0.1"/>
    <x v="0"/>
    <n v="7"/>
    <n v="7158.6"/>
    <x v="0"/>
    <x v="3"/>
    <x v="1"/>
    <x v="11"/>
    <s v="Electronics"/>
    <s v="Power"/>
    <n v="2950"/>
    <n v="5900"/>
    <n v="1258.6000000000004"/>
  </r>
  <r>
    <s v="ORD102581"/>
    <d v="2023-10-03T00:00:00"/>
    <s v="C0033"/>
    <s v="P001"/>
    <n v="2"/>
    <n v="27645"/>
    <n v="0.03"/>
    <x v="0"/>
    <n v="5"/>
    <n v="53631.299999999996"/>
    <x v="2"/>
    <x v="8"/>
    <x v="0"/>
    <x v="0"/>
    <s v="Electronics"/>
    <s v="Computers"/>
    <n v="22100"/>
    <n v="44200"/>
    <n v="9431.2999999999956"/>
  </r>
  <r>
    <s v="ORD102582"/>
    <d v="2025-11-15T00:00:00"/>
    <s v="C0138"/>
    <s v="P005"/>
    <n v="1"/>
    <n v="6014"/>
    <n v="0.05"/>
    <x v="0"/>
    <n v="2"/>
    <n v="5713.3"/>
    <x v="20"/>
    <x v="0"/>
    <x v="1"/>
    <x v="15"/>
    <s v="Electronics"/>
    <s v="Displays"/>
    <n v="4300"/>
    <n v="4300"/>
    <n v="1413.3000000000002"/>
  </r>
  <r>
    <s v="ORD102583"/>
    <d v="2023-03-22T00:00:00"/>
    <s v="C0356"/>
    <s v="P001"/>
    <n v="1"/>
    <n v="26220"/>
    <n v="0.05"/>
    <x v="0"/>
    <n v="2"/>
    <n v="24909"/>
    <x v="1"/>
    <x v="2"/>
    <x v="1"/>
    <x v="0"/>
    <s v="Electronics"/>
    <s v="Computers"/>
    <n v="22100"/>
    <n v="22100"/>
    <n v="2809"/>
  </r>
  <r>
    <s v="ORD102584"/>
    <d v="2023-10-28T00:00:00"/>
    <s v="C0312"/>
    <s v="P001"/>
    <n v="3"/>
    <n v="28500"/>
    <n v="0.1"/>
    <x v="0"/>
    <n v="6"/>
    <n v="76950"/>
    <x v="2"/>
    <x v="11"/>
    <x v="0"/>
    <x v="0"/>
    <s v="Electronics"/>
    <s v="Computers"/>
    <n v="22100"/>
    <n v="66300"/>
    <n v="10650"/>
  </r>
  <r>
    <s v="ORD102585"/>
    <d v="2023-04-25T00:00:00"/>
    <s v="C0299"/>
    <s v="P011"/>
    <n v="3"/>
    <n v="901.6"/>
    <n v="0.1"/>
    <x v="0"/>
    <n v="4"/>
    <n v="2434.3200000000002"/>
    <x v="31"/>
    <x v="8"/>
    <x v="0"/>
    <x v="5"/>
    <s v="Office"/>
    <s v="Supplies"/>
    <n v="510"/>
    <n v="1530"/>
    <n v="904.32000000000016"/>
  </r>
  <r>
    <s v="ORD102586"/>
    <d v="2023-12-07T00:00:00"/>
    <s v="C0295"/>
    <s v="P016"/>
    <n v="4"/>
    <n v="252.2"/>
    <n v="0.15"/>
    <x v="0"/>
    <n v="2"/>
    <n v="857.4799999999999"/>
    <x v="25"/>
    <x v="6"/>
    <x v="0"/>
    <x v="10"/>
    <s v="Office"/>
    <s v="Stationery"/>
    <n v="145"/>
    <n v="580"/>
    <n v="277.4799999999999"/>
  </r>
  <r>
    <s v="ORD102587"/>
    <d v="2024-06-12T00:00:00"/>
    <s v="C0057"/>
    <s v="P010"/>
    <n v="1"/>
    <n v="7622"/>
    <n v="0.05"/>
    <x v="0"/>
    <n v="3"/>
    <n v="7240.9"/>
    <x v="21"/>
    <x v="2"/>
    <x v="2"/>
    <x v="13"/>
    <s v="Electronics"/>
    <s v="Printers"/>
    <n v="5600"/>
    <n v="5600"/>
    <n v="1640.8999999999996"/>
  </r>
  <r>
    <s v="ORD102588"/>
    <d v="2024-01-04T00:00:00"/>
    <s v="C0022"/>
    <s v="P005"/>
    <n v="2"/>
    <n v="6200"/>
    <n v="0.1"/>
    <x v="0"/>
    <n v="6"/>
    <n v="11160"/>
    <x v="18"/>
    <x v="8"/>
    <x v="0"/>
    <x v="15"/>
    <s v="Electronics"/>
    <s v="Displays"/>
    <n v="4300"/>
    <n v="8600"/>
    <n v="2560"/>
  </r>
  <r>
    <s v="ORD102589"/>
    <d v="2025-11-24T00:00:00"/>
    <s v="C0261"/>
    <s v="P009"/>
    <n v="20"/>
    <n v="165.6"/>
    <n v="0.05"/>
    <x v="0"/>
    <n v="6"/>
    <n v="3146.3999999999996"/>
    <x v="20"/>
    <x v="2"/>
    <x v="1"/>
    <x v="12"/>
    <s v="Office"/>
    <s v="Stationery"/>
    <n v="75"/>
    <n v="1500"/>
    <n v="1646.3999999999996"/>
  </r>
  <r>
    <s v="ORD102590"/>
    <d v="2025-04-10T00:00:00"/>
    <s v="C0294"/>
    <s v="P019"/>
    <n v="1"/>
    <n v="2162"/>
    <n v="0.15"/>
    <x v="0"/>
    <n v="6"/>
    <n v="1837.7"/>
    <x v="30"/>
    <x v="3"/>
    <x v="0"/>
    <x v="19"/>
    <s v="Electronics"/>
    <s v="POS Equipment"/>
    <n v="1420"/>
    <n v="1420"/>
    <n v="417.70000000000005"/>
  </r>
  <r>
    <s v="ORD102591"/>
    <d v="2023-02-08T00:00:00"/>
    <s v="C0024"/>
    <s v="P015"/>
    <n v="1"/>
    <n v="1802.5"/>
    <n v="0"/>
    <x v="0"/>
    <n v="3"/>
    <n v="1802.5"/>
    <x v="17"/>
    <x v="0"/>
    <x v="2"/>
    <x v="14"/>
    <s v="Electronics"/>
    <s v="Networking"/>
    <n v="1050"/>
    <n v="1050"/>
    <n v="752.5"/>
  </r>
  <r>
    <s v="ORD102592"/>
    <d v="2024-08-03T00:00:00"/>
    <s v="C0334"/>
    <s v="P005"/>
    <n v="4"/>
    <n v="5704"/>
    <n v="0.1"/>
    <x v="2"/>
    <n v="3"/>
    <n v="20534.400000000001"/>
    <x v="23"/>
    <x v="2"/>
    <x v="2"/>
    <x v="15"/>
    <s v="Electronics"/>
    <s v="Displays"/>
    <n v="4300"/>
    <n v="17200"/>
    <n v="3334.4000000000015"/>
  </r>
  <r>
    <s v="ORD102593"/>
    <d v="2023-06-25T00:00:00"/>
    <s v="C0308"/>
    <s v="P017"/>
    <n v="20"/>
    <n v="3783"/>
    <n v="0.03"/>
    <x v="0"/>
    <n v="7"/>
    <n v="73390.2"/>
    <x v="10"/>
    <x v="4"/>
    <x v="0"/>
    <x v="7"/>
    <s v="Office"/>
    <s v="Furniture"/>
    <n v="2650"/>
    <n v="53000"/>
    <n v="20390.199999999997"/>
  </r>
  <r>
    <s v="ORD102594"/>
    <d v="2024-03-19T00:00:00"/>
    <s v="C0240"/>
    <s v="P016"/>
    <n v="1"/>
    <n v="260"/>
    <n v="0"/>
    <x v="0"/>
    <n v="5"/>
    <n v="260"/>
    <x v="22"/>
    <x v="2"/>
    <x v="0"/>
    <x v="10"/>
    <s v="Office"/>
    <s v="Stationery"/>
    <n v="145"/>
    <n v="145"/>
    <n v="115"/>
  </r>
  <r>
    <s v="ORD102595"/>
    <d v="2025-07-08T00:00:00"/>
    <s v="C0341"/>
    <s v="P014"/>
    <n v="2"/>
    <n v="2100"/>
    <n v="0.05"/>
    <x v="0"/>
    <n v="5"/>
    <n v="3990"/>
    <x v="9"/>
    <x v="5"/>
    <x v="1"/>
    <x v="17"/>
    <s v="Electronics"/>
    <s v="Accessories"/>
    <n v="1180"/>
    <n v="2360"/>
    <n v="1630"/>
  </r>
  <r>
    <s v="ORD102596"/>
    <d v="2025-08-23T00:00:00"/>
    <s v="C0059"/>
    <s v="P006"/>
    <n v="2"/>
    <n v="1150"/>
    <n v="0.05"/>
    <x v="0"/>
    <n v="3"/>
    <n v="2185"/>
    <x v="28"/>
    <x v="5"/>
    <x v="0"/>
    <x v="4"/>
    <s v="Electronics"/>
    <s v="Accessories"/>
    <n v="620"/>
    <n v="1240"/>
    <n v="945"/>
  </r>
  <r>
    <s v="ORD102597"/>
    <d v="2025-09-13T00:00:00"/>
    <s v="C0352"/>
    <s v="P020"/>
    <n v="2"/>
    <n v="3977"/>
    <n v="0"/>
    <x v="0"/>
    <n v="7"/>
    <n v="7954"/>
    <x v="29"/>
    <x v="3"/>
    <x v="2"/>
    <x v="11"/>
    <s v="Electronics"/>
    <s v="Power"/>
    <n v="2950"/>
    <n v="5900"/>
    <n v="2054"/>
  </r>
  <r>
    <s v="ORD102598"/>
    <d v="2023-12-16T00:00:00"/>
    <s v="C0311"/>
    <s v="P013"/>
    <n v="1"/>
    <n v="1566"/>
    <n v="0.15"/>
    <x v="0"/>
    <n v="7"/>
    <n v="1331.1"/>
    <x v="25"/>
    <x v="8"/>
    <x v="1"/>
    <x v="2"/>
    <s v="Electronics"/>
    <s v="Accessories"/>
    <n v="790"/>
    <n v="790"/>
    <n v="541.09999999999991"/>
  </r>
  <r>
    <s v="ORD102599"/>
    <d v="2024-03-25T00:00:00"/>
    <s v="C0055"/>
    <s v="P018"/>
    <n v="2"/>
    <n v="12416"/>
    <n v="0"/>
    <x v="0"/>
    <n v="2"/>
    <n v="24832"/>
    <x v="22"/>
    <x v="4"/>
    <x v="2"/>
    <x v="18"/>
    <s v="Electronics"/>
    <s v="Displays"/>
    <n v="9700"/>
    <n v="19400"/>
    <n v="5432"/>
  </r>
  <r>
    <s v="ORD102600"/>
    <d v="2025-04-21T00:00:00"/>
    <s v="C0220"/>
    <s v="P020"/>
    <n v="1"/>
    <n v="4100"/>
    <n v="0.1"/>
    <x v="0"/>
    <n v="5"/>
    <n v="3690"/>
    <x v="30"/>
    <x v="6"/>
    <x v="2"/>
    <x v="11"/>
    <s v="Electronics"/>
    <s v="Power"/>
    <n v="2950"/>
    <n v="2950"/>
    <n v="740"/>
  </r>
  <r>
    <s v="ORD102601"/>
    <d v="2023-10-20T00:00:00"/>
    <s v="C0085"/>
    <s v="P014"/>
    <n v="2"/>
    <n v="2163"/>
    <n v="0"/>
    <x v="0"/>
    <n v="1"/>
    <n v="4326"/>
    <x v="2"/>
    <x v="8"/>
    <x v="2"/>
    <x v="17"/>
    <s v="Electronics"/>
    <s v="Accessories"/>
    <n v="1180"/>
    <n v="2360"/>
    <n v="1966"/>
  </r>
  <r>
    <s v="ORD102602"/>
    <d v="2024-01-08T00:00:00"/>
    <s v="C0228"/>
    <s v="P016"/>
    <n v="1"/>
    <n v="239.2"/>
    <n v="0.03"/>
    <x v="0"/>
    <n v="5"/>
    <n v="232.02399999999997"/>
    <x v="18"/>
    <x v="2"/>
    <x v="0"/>
    <x v="10"/>
    <s v="Office"/>
    <s v="Stationery"/>
    <n v="145"/>
    <n v="145"/>
    <n v="87.023999999999972"/>
  </r>
  <r>
    <s v="ORD102603"/>
    <d v="2025-11-12T00:00:00"/>
    <s v="C0329"/>
    <s v="P003"/>
    <n v="5"/>
    <n v="414"/>
    <n v="0.03"/>
    <x v="2"/>
    <n v="5"/>
    <n v="2007.8999999999999"/>
    <x v="20"/>
    <x v="9"/>
    <x v="0"/>
    <x v="1"/>
    <s v="Electronics"/>
    <s v="Accessories"/>
    <n v="210"/>
    <n v="1050"/>
    <n v="957.89999999999986"/>
  </r>
  <r>
    <s v="ORD102604"/>
    <d v="2024-06-25T00:00:00"/>
    <s v="C0392"/>
    <s v="P017"/>
    <n v="1"/>
    <n v="4212"/>
    <n v="0.05"/>
    <x v="0"/>
    <n v="2"/>
    <n v="4001.3999999999996"/>
    <x v="21"/>
    <x v="4"/>
    <x v="0"/>
    <x v="7"/>
    <s v="Office"/>
    <s v="Furniture"/>
    <n v="2650"/>
    <n v="2650"/>
    <n v="1351.3999999999996"/>
  </r>
  <r>
    <s v="ORD102605"/>
    <d v="2023-12-10T00:00:00"/>
    <s v="C0186"/>
    <s v="P016"/>
    <n v="4"/>
    <n v="280.8"/>
    <n v="0.03"/>
    <x v="0"/>
    <n v="5"/>
    <n v="1089.5039999999999"/>
    <x v="25"/>
    <x v="0"/>
    <x v="0"/>
    <x v="10"/>
    <s v="Office"/>
    <s v="Stationery"/>
    <n v="145"/>
    <n v="580"/>
    <n v="509.50399999999991"/>
  </r>
  <r>
    <s v="ORD102606"/>
    <d v="2024-12-02T00:00:00"/>
    <s v="C0216"/>
    <s v="P016"/>
    <n v="5"/>
    <n v="252.2"/>
    <n v="0"/>
    <x v="0"/>
    <n v="2"/>
    <n v="1261"/>
    <x v="26"/>
    <x v="5"/>
    <x v="1"/>
    <x v="10"/>
    <s v="Office"/>
    <s v="Stationery"/>
    <n v="145"/>
    <n v="725"/>
    <n v="536"/>
  </r>
  <r>
    <s v="ORD102607"/>
    <d v="2025-07-17T00:00:00"/>
    <s v="C0061"/>
    <s v="P012"/>
    <n v="2"/>
    <n v="3888"/>
    <n v="0.2"/>
    <x v="0"/>
    <n v="2"/>
    <n v="6220.8"/>
    <x v="9"/>
    <x v="5"/>
    <x v="0"/>
    <x v="9"/>
    <s v="Electronics"/>
    <s v="Storage"/>
    <n v="2450"/>
    <n v="4900"/>
    <n v="1320.8000000000002"/>
  </r>
  <r>
    <s v="ORD102608"/>
    <d v="2023-05-21T00:00:00"/>
    <s v="C0117"/>
    <s v="P016"/>
    <n v="2"/>
    <n v="280.8"/>
    <n v="0"/>
    <x v="0"/>
    <n v="7"/>
    <n v="561.6"/>
    <x v="5"/>
    <x v="5"/>
    <x v="0"/>
    <x v="10"/>
    <s v="Office"/>
    <s v="Stationery"/>
    <n v="145"/>
    <n v="290"/>
    <n v="271.60000000000002"/>
  </r>
  <r>
    <s v="ORD102609"/>
    <d v="2024-04-15T00:00:00"/>
    <s v="C0220"/>
    <s v="P015"/>
    <n v="1"/>
    <n v="1750"/>
    <n v="0.15"/>
    <x v="0"/>
    <n v="6"/>
    <n v="1487.5"/>
    <x v="6"/>
    <x v="6"/>
    <x v="2"/>
    <x v="14"/>
    <s v="Electronics"/>
    <s v="Networking"/>
    <n v="1050"/>
    <n v="1050"/>
    <n v="437.5"/>
  </r>
  <r>
    <s v="ORD102610"/>
    <d v="2025-02-13T00:00:00"/>
    <s v="C0029"/>
    <s v="P011"/>
    <n v="3"/>
    <n v="1058.4000000000001"/>
    <n v="0"/>
    <x v="0"/>
    <n v="4"/>
    <n v="3175.2000000000003"/>
    <x v="8"/>
    <x v="5"/>
    <x v="1"/>
    <x v="5"/>
    <s v="Office"/>
    <s v="Supplies"/>
    <n v="510"/>
    <n v="1530"/>
    <n v="1645.2000000000003"/>
  </r>
  <r>
    <s v="ORD102611"/>
    <d v="2025-02-28T00:00:00"/>
    <s v="C0361"/>
    <s v="P011"/>
    <n v="1"/>
    <n v="1009.4"/>
    <n v="0.05"/>
    <x v="0"/>
    <n v="2"/>
    <n v="958.93"/>
    <x v="8"/>
    <x v="10"/>
    <x v="0"/>
    <x v="5"/>
    <s v="Office"/>
    <s v="Supplies"/>
    <n v="510"/>
    <n v="510"/>
    <n v="448.92999999999995"/>
  </r>
  <r>
    <s v="ORD102612"/>
    <d v="2023-09-28T00:00:00"/>
    <s v="C0040"/>
    <s v="P011"/>
    <n v="20"/>
    <n v="1058.4000000000001"/>
    <n v="0.05"/>
    <x v="0"/>
    <n v="7"/>
    <n v="20109.599999999999"/>
    <x v="4"/>
    <x v="6"/>
    <x v="1"/>
    <x v="5"/>
    <s v="Office"/>
    <s v="Supplies"/>
    <n v="510"/>
    <n v="10200"/>
    <n v="9909.5999999999985"/>
  </r>
  <r>
    <s v="ORD102613"/>
    <d v="2023-08-11T00:00:00"/>
    <s v="C0108"/>
    <s v="P009"/>
    <n v="2"/>
    <n v="165.6"/>
    <n v="0.03"/>
    <x v="0"/>
    <n v="4"/>
    <n v="321.26399999999995"/>
    <x v="16"/>
    <x v="0"/>
    <x v="1"/>
    <x v="12"/>
    <s v="Office"/>
    <s v="Stationery"/>
    <n v="75"/>
    <n v="150"/>
    <n v="171.26399999999995"/>
  </r>
  <r>
    <s v="ORD102614"/>
    <d v="2023-02-03T00:00:00"/>
    <s v="C0286"/>
    <s v="P011"/>
    <n v="2"/>
    <n v="980"/>
    <n v="0.05"/>
    <x v="0"/>
    <n v="6"/>
    <n v="1862"/>
    <x v="17"/>
    <x v="0"/>
    <x v="0"/>
    <x v="5"/>
    <s v="Office"/>
    <s v="Supplies"/>
    <n v="510"/>
    <n v="1020"/>
    <n v="842"/>
  </r>
  <r>
    <s v="ORD102615"/>
    <d v="2024-02-19T00:00:00"/>
    <s v="C0086"/>
    <s v="P011"/>
    <n v="1"/>
    <n v="1058.4000000000001"/>
    <n v="0"/>
    <x v="0"/>
    <n v="5"/>
    <n v="1058.4000000000001"/>
    <x v="24"/>
    <x v="3"/>
    <x v="1"/>
    <x v="5"/>
    <s v="Office"/>
    <s v="Supplies"/>
    <n v="510"/>
    <n v="510"/>
    <n v="548.40000000000009"/>
  </r>
  <r>
    <s v="ORD102616"/>
    <d v="2025-12-06T00:00:00"/>
    <s v="C0106"/>
    <s v="P009"/>
    <n v="2"/>
    <n v="174.6"/>
    <n v="0.2"/>
    <x v="0"/>
    <n v="4"/>
    <n v="279.36"/>
    <x v="11"/>
    <x v="9"/>
    <x v="1"/>
    <x v="12"/>
    <s v="Office"/>
    <s v="Stationery"/>
    <n v="75"/>
    <n v="150"/>
    <n v="129.36000000000001"/>
  </r>
  <r>
    <s v="ORD102617"/>
    <d v="2025-10-29T00:00:00"/>
    <s v="C0122"/>
    <s v="P002"/>
    <n v="2"/>
    <n v="17940"/>
    <n v="0"/>
    <x v="1"/>
    <n v="7"/>
    <n v="35880"/>
    <x v="19"/>
    <x v="2"/>
    <x v="0"/>
    <x v="8"/>
    <s v="Electronics"/>
    <s v="Computers"/>
    <n v="15100"/>
    <n v="30200"/>
    <n v="5680"/>
  </r>
  <r>
    <s v="ORD102618"/>
    <d v="2025-05-09T00:00:00"/>
    <s v="C0015"/>
    <s v="P012"/>
    <n v="2"/>
    <n v="3600"/>
    <n v="0.1"/>
    <x v="0"/>
    <n v="7"/>
    <n v="6480"/>
    <x v="34"/>
    <x v="3"/>
    <x v="0"/>
    <x v="9"/>
    <s v="Electronics"/>
    <s v="Storage"/>
    <n v="2450"/>
    <n v="4900"/>
    <n v="1580"/>
  </r>
  <r>
    <s v="ORD102619"/>
    <d v="2023-11-03T00:00:00"/>
    <s v="C0080"/>
    <s v="P010"/>
    <n v="5"/>
    <n v="7992"/>
    <n v="0.05"/>
    <x v="0"/>
    <n v="6"/>
    <n v="37962"/>
    <x v="0"/>
    <x v="3"/>
    <x v="1"/>
    <x v="13"/>
    <s v="Electronics"/>
    <s v="Printers"/>
    <n v="5600"/>
    <n v="28000"/>
    <n v="9962"/>
  </r>
  <r>
    <s v="ORD102620"/>
    <d v="2023-07-17T00:00:00"/>
    <s v="C0051"/>
    <s v="P015"/>
    <n v="2"/>
    <n v="1697.5"/>
    <n v="0.1"/>
    <x v="0"/>
    <n v="7"/>
    <n v="3055.5"/>
    <x v="32"/>
    <x v="0"/>
    <x v="0"/>
    <x v="14"/>
    <s v="Electronics"/>
    <s v="Networking"/>
    <n v="1050"/>
    <n v="2100"/>
    <n v="955.5"/>
  </r>
  <r>
    <s v="ORD102621"/>
    <d v="2023-12-30T00:00:00"/>
    <s v="C0206"/>
    <s v="P009"/>
    <n v="1"/>
    <n v="194.4"/>
    <n v="0"/>
    <x v="0"/>
    <n v="4"/>
    <n v="194.4"/>
    <x v="25"/>
    <x v="0"/>
    <x v="1"/>
    <x v="12"/>
    <s v="Office"/>
    <s v="Stationery"/>
    <n v="75"/>
    <n v="75"/>
    <n v="119.4"/>
  </r>
  <r>
    <s v="ORD102622"/>
    <d v="2025-09-01T00:00:00"/>
    <s v="C0113"/>
    <s v="P011"/>
    <n v="2"/>
    <n v="950.6"/>
    <n v="0.05"/>
    <x v="0"/>
    <n v="5"/>
    <n v="1806.1399999999999"/>
    <x v="29"/>
    <x v="4"/>
    <x v="0"/>
    <x v="5"/>
    <s v="Office"/>
    <s v="Supplies"/>
    <n v="510"/>
    <n v="1020"/>
    <n v="786.13999999999987"/>
  </r>
  <r>
    <s v="ORD102623"/>
    <d v="2023-03-21T00:00:00"/>
    <s v="C0119"/>
    <s v="P011"/>
    <n v="1"/>
    <n v="1058.4000000000001"/>
    <n v="0.1"/>
    <x v="0"/>
    <n v="6"/>
    <n v="952.56000000000006"/>
    <x v="1"/>
    <x v="6"/>
    <x v="0"/>
    <x v="5"/>
    <s v="Office"/>
    <s v="Supplies"/>
    <n v="510"/>
    <n v="510"/>
    <n v="442.56000000000006"/>
  </r>
  <r>
    <s v="ORD102624"/>
    <d v="2025-12-24T00:00:00"/>
    <s v="C0233"/>
    <s v="P005"/>
    <n v="5"/>
    <n v="6014"/>
    <n v="0.1"/>
    <x v="0"/>
    <n v="4"/>
    <n v="27063"/>
    <x v="11"/>
    <x v="0"/>
    <x v="0"/>
    <x v="15"/>
    <s v="Electronics"/>
    <s v="Displays"/>
    <n v="4300"/>
    <n v="21500"/>
    <n v="5563"/>
  </r>
  <r>
    <s v="ORD102625"/>
    <d v="2025-10-27T00:00:00"/>
    <s v="C0262"/>
    <s v="P006"/>
    <n v="2"/>
    <n v="1350"/>
    <n v="0.1"/>
    <x v="0"/>
    <n v="2"/>
    <n v="2430"/>
    <x v="19"/>
    <x v="9"/>
    <x v="1"/>
    <x v="4"/>
    <s v="Electronics"/>
    <s v="Accessories"/>
    <n v="620"/>
    <n v="1240"/>
    <n v="1190"/>
  </r>
  <r>
    <s v="ORD102626"/>
    <d v="2023-08-29T00:00:00"/>
    <s v="C0354"/>
    <s v="P006"/>
    <n v="2"/>
    <n v="1287.5"/>
    <n v="0.05"/>
    <x v="0"/>
    <n v="7"/>
    <n v="2446.25"/>
    <x v="16"/>
    <x v="8"/>
    <x v="1"/>
    <x v="4"/>
    <s v="Electronics"/>
    <s v="Accessories"/>
    <n v="620"/>
    <n v="1240"/>
    <n v="1206.25"/>
  </r>
  <r>
    <s v="ORD102627"/>
    <d v="2023-07-10T00:00:00"/>
    <s v="C0337"/>
    <s v="P003"/>
    <n v="5"/>
    <n v="436.5"/>
    <n v="0"/>
    <x v="0"/>
    <n v="6"/>
    <n v="2182.5"/>
    <x v="32"/>
    <x v="6"/>
    <x v="0"/>
    <x v="1"/>
    <s v="Electronics"/>
    <s v="Accessories"/>
    <n v="210"/>
    <n v="1050"/>
    <n v="1132.5"/>
  </r>
  <r>
    <s v="ORD102628"/>
    <d v="2025-09-14T00:00:00"/>
    <s v="C0394"/>
    <s v="P001"/>
    <n v="1"/>
    <n v="26220"/>
    <n v="0.03"/>
    <x v="0"/>
    <n v="5"/>
    <n v="25433.399999999998"/>
    <x v="29"/>
    <x v="1"/>
    <x v="1"/>
    <x v="0"/>
    <s v="Electronics"/>
    <s v="Computers"/>
    <n v="22100"/>
    <n v="22100"/>
    <n v="3333.3999999999978"/>
  </r>
  <r>
    <s v="ORD102629"/>
    <d v="2023-09-24T00:00:00"/>
    <s v="C0309"/>
    <s v="P009"/>
    <n v="3"/>
    <n v="174.6"/>
    <n v="0.05"/>
    <x v="0"/>
    <n v="3"/>
    <n v="497.60999999999996"/>
    <x v="4"/>
    <x v="6"/>
    <x v="0"/>
    <x v="12"/>
    <s v="Office"/>
    <s v="Stationery"/>
    <n v="75"/>
    <n v="225"/>
    <n v="272.60999999999996"/>
  </r>
  <r>
    <s v="ORD102630"/>
    <d v="2023-01-03T00:00:00"/>
    <s v="C0160"/>
    <s v="P004"/>
    <n v="1"/>
    <n v="1998"/>
    <n v="0.05"/>
    <x v="0"/>
    <n v="1"/>
    <n v="1898.1"/>
    <x v="35"/>
    <x v="2"/>
    <x v="0"/>
    <x v="3"/>
    <s v="Electronics"/>
    <s v="Accessories"/>
    <n v="990"/>
    <n v="990"/>
    <n v="908.09999999999991"/>
  </r>
  <r>
    <s v="ORD102631"/>
    <d v="2025-06-02T00:00:00"/>
    <s v="C0158"/>
    <s v="P005"/>
    <n v="4"/>
    <n v="5704"/>
    <n v="0.1"/>
    <x v="0"/>
    <n v="7"/>
    <n v="20534.400000000001"/>
    <x v="3"/>
    <x v="5"/>
    <x v="2"/>
    <x v="15"/>
    <s v="Electronics"/>
    <s v="Displays"/>
    <n v="4300"/>
    <n v="17200"/>
    <n v="3334.4000000000015"/>
  </r>
  <r>
    <s v="ORD102632"/>
    <d v="2025-12-05T00:00:00"/>
    <s v="C0117"/>
    <s v="P003"/>
    <n v="20"/>
    <n v="450"/>
    <n v="0.15"/>
    <x v="0"/>
    <n v="5"/>
    <n v="7650"/>
    <x v="11"/>
    <x v="5"/>
    <x v="0"/>
    <x v="1"/>
    <s v="Electronics"/>
    <s v="Accessories"/>
    <n v="210"/>
    <n v="4200"/>
    <n v="3450"/>
  </r>
  <r>
    <s v="ORD102633"/>
    <d v="2025-05-11T00:00:00"/>
    <s v="C0059"/>
    <s v="P020"/>
    <n v="1"/>
    <n v="4223"/>
    <n v="0.1"/>
    <x v="0"/>
    <n v="5"/>
    <n v="3800.7000000000003"/>
    <x v="34"/>
    <x v="5"/>
    <x v="0"/>
    <x v="11"/>
    <s v="Electronics"/>
    <s v="Power"/>
    <n v="2950"/>
    <n v="2950"/>
    <n v="850.70000000000027"/>
  </r>
  <r>
    <s v="ORD102634"/>
    <d v="2025-01-28T00:00:00"/>
    <s v="C0020"/>
    <s v="P002"/>
    <n v="2"/>
    <n v="20085"/>
    <n v="0.15"/>
    <x v="0"/>
    <n v="4"/>
    <n v="34144.5"/>
    <x v="7"/>
    <x v="0"/>
    <x v="2"/>
    <x v="8"/>
    <s v="Electronics"/>
    <s v="Computers"/>
    <n v="15100"/>
    <n v="30200"/>
    <n v="3944.5"/>
  </r>
  <r>
    <s v="ORD102635"/>
    <d v="2023-03-30T00:00:00"/>
    <s v="C0073"/>
    <s v="P009"/>
    <n v="1"/>
    <n v="180"/>
    <n v="0.1"/>
    <x v="0"/>
    <n v="3"/>
    <n v="162"/>
    <x v="1"/>
    <x v="1"/>
    <x v="1"/>
    <x v="12"/>
    <s v="Office"/>
    <s v="Stationery"/>
    <n v="75"/>
    <n v="75"/>
    <n v="87"/>
  </r>
  <r>
    <s v="ORD102636"/>
    <d v="2025-12-21T00:00:00"/>
    <s v="C0150"/>
    <s v="P008"/>
    <n v="1"/>
    <n v="9476"/>
    <n v="0.05"/>
    <x v="0"/>
    <n v="7"/>
    <n v="9002.1999999999989"/>
    <x v="11"/>
    <x v="8"/>
    <x v="1"/>
    <x v="6"/>
    <s v="Office"/>
    <s v="Furniture"/>
    <n v="6500"/>
    <n v="6500"/>
    <n v="2502.1999999999989"/>
  </r>
  <r>
    <s v="ORD102637"/>
    <d v="2025-05-28T00:00:00"/>
    <s v="C0396"/>
    <s v="P020"/>
    <n v="2"/>
    <n v="4223"/>
    <n v="0.2"/>
    <x v="0"/>
    <n v="1"/>
    <n v="6756.8"/>
    <x v="34"/>
    <x v="3"/>
    <x v="1"/>
    <x v="11"/>
    <s v="Electronics"/>
    <s v="Power"/>
    <n v="2950"/>
    <n v="5900"/>
    <n v="856.80000000000018"/>
  </r>
  <r>
    <s v="ORD102638"/>
    <d v="2024-04-14T00:00:00"/>
    <s v="C0069"/>
    <s v="P009"/>
    <n v="2"/>
    <n v="185.4"/>
    <n v="0"/>
    <x v="0"/>
    <n v="6"/>
    <n v="370.8"/>
    <x v="6"/>
    <x v="3"/>
    <x v="2"/>
    <x v="12"/>
    <s v="Office"/>
    <s v="Stationery"/>
    <n v="75"/>
    <n v="150"/>
    <n v="220.8"/>
  </r>
  <r>
    <s v="ORD102639"/>
    <d v="2025-09-14T00:00:00"/>
    <s v="C0061"/>
    <s v="P003"/>
    <n v="1"/>
    <n v="463.5"/>
    <n v="0.03"/>
    <x v="0"/>
    <n v="2"/>
    <n v="449.59499999999997"/>
    <x v="29"/>
    <x v="5"/>
    <x v="0"/>
    <x v="1"/>
    <s v="Electronics"/>
    <s v="Accessories"/>
    <n v="210"/>
    <n v="210"/>
    <n v="239.59499999999997"/>
  </r>
  <r>
    <s v="ORD102640"/>
    <d v="2025-02-19T00:00:00"/>
    <s v="C0361"/>
    <s v="P011"/>
    <n v="2"/>
    <n v="1009.4"/>
    <n v="0"/>
    <x v="0"/>
    <n v="5"/>
    <n v="2018.8"/>
    <x v="8"/>
    <x v="10"/>
    <x v="0"/>
    <x v="5"/>
    <s v="Office"/>
    <s v="Supplies"/>
    <n v="510"/>
    <n v="1020"/>
    <n v="998.8"/>
  </r>
  <r>
    <s v="ORD102641"/>
    <d v="2024-12-18T00:00:00"/>
    <s v="C0107"/>
    <s v="P015"/>
    <n v="3"/>
    <n v="1697.5"/>
    <n v="0.05"/>
    <x v="0"/>
    <n v="5"/>
    <n v="4837.875"/>
    <x v="26"/>
    <x v="5"/>
    <x v="1"/>
    <x v="14"/>
    <s v="Electronics"/>
    <s v="Networking"/>
    <n v="1050"/>
    <n v="3150"/>
    <n v="1687.875"/>
  </r>
  <r>
    <s v="ORD102642"/>
    <d v="2023-07-20T00:00:00"/>
    <s v="C0362"/>
    <s v="P007"/>
    <n v="2"/>
    <n v="4656"/>
    <n v="0.2"/>
    <x v="0"/>
    <n v="2"/>
    <n v="7449.6"/>
    <x v="32"/>
    <x v="1"/>
    <x v="1"/>
    <x v="16"/>
    <s v="Office"/>
    <s v="Furniture"/>
    <n v="3150"/>
    <n v="6300"/>
    <n v="1149.6000000000004"/>
  </r>
  <r>
    <s v="ORD102643"/>
    <d v="2025-05-21T00:00:00"/>
    <s v="C0193"/>
    <s v="P005"/>
    <n v="4"/>
    <n v="6200"/>
    <n v="0"/>
    <x v="0"/>
    <n v="6"/>
    <n v="24800"/>
    <x v="34"/>
    <x v="6"/>
    <x v="1"/>
    <x v="15"/>
    <s v="Electronics"/>
    <s v="Displays"/>
    <n v="4300"/>
    <n v="17200"/>
    <n v="7600"/>
  </r>
  <r>
    <s v="ORD102644"/>
    <d v="2023-10-02T00:00:00"/>
    <s v="C0127"/>
    <s v="P004"/>
    <n v="2"/>
    <n v="1905.5"/>
    <n v="0"/>
    <x v="0"/>
    <n v="2"/>
    <n v="3811"/>
    <x v="2"/>
    <x v="4"/>
    <x v="0"/>
    <x v="3"/>
    <s v="Electronics"/>
    <s v="Accessories"/>
    <n v="990"/>
    <n v="1980"/>
    <n v="1831"/>
  </r>
  <r>
    <s v="ORD102645"/>
    <d v="2024-06-05T00:00:00"/>
    <s v="C0197"/>
    <s v="P005"/>
    <n v="4"/>
    <n v="6200"/>
    <n v="0.03"/>
    <x v="0"/>
    <n v="3"/>
    <n v="24056"/>
    <x v="21"/>
    <x v="3"/>
    <x v="0"/>
    <x v="15"/>
    <s v="Electronics"/>
    <s v="Displays"/>
    <n v="4300"/>
    <n v="17200"/>
    <n v="6856"/>
  </r>
  <r>
    <s v="ORD102646"/>
    <d v="2025-09-04T00:00:00"/>
    <s v="C0294"/>
    <s v="P014"/>
    <n v="1"/>
    <n v="2100"/>
    <n v="0.1"/>
    <x v="1"/>
    <n v="4"/>
    <n v="1890"/>
    <x v="29"/>
    <x v="3"/>
    <x v="0"/>
    <x v="17"/>
    <s v="Electronics"/>
    <s v="Accessories"/>
    <n v="1180"/>
    <n v="1180"/>
    <n v="710"/>
  </r>
  <r>
    <s v="ORD102647"/>
    <d v="2024-04-21T00:00:00"/>
    <s v="C0313"/>
    <s v="P005"/>
    <n v="1"/>
    <n v="5704"/>
    <n v="0.05"/>
    <x v="0"/>
    <n v="2"/>
    <n v="5418.8"/>
    <x v="6"/>
    <x v="4"/>
    <x v="0"/>
    <x v="15"/>
    <s v="Electronics"/>
    <s v="Displays"/>
    <n v="4300"/>
    <n v="4300"/>
    <n v="1118.8000000000002"/>
  </r>
  <r>
    <s v="ORD102648"/>
    <d v="2023-06-21T00:00:00"/>
    <s v="C0040"/>
    <s v="P016"/>
    <n v="2"/>
    <n v="239.2"/>
    <n v="0.03"/>
    <x v="0"/>
    <n v="6"/>
    <n v="464.04799999999994"/>
    <x v="10"/>
    <x v="6"/>
    <x v="1"/>
    <x v="10"/>
    <s v="Office"/>
    <s v="Stationery"/>
    <n v="145"/>
    <n v="290"/>
    <n v="174.04799999999994"/>
  </r>
  <r>
    <s v="ORD102649"/>
    <d v="2024-08-03T00:00:00"/>
    <s v="C0147"/>
    <s v="P016"/>
    <n v="5"/>
    <n v="239.2"/>
    <n v="0"/>
    <x v="0"/>
    <n v="7"/>
    <n v="1196"/>
    <x v="23"/>
    <x v="6"/>
    <x v="0"/>
    <x v="10"/>
    <s v="Office"/>
    <s v="Stationery"/>
    <n v="145"/>
    <n v="725"/>
    <n v="471"/>
  </r>
  <r>
    <s v="ORD102650"/>
    <d v="2025-04-16T00:00:00"/>
    <s v="C0246"/>
    <s v="P005"/>
    <n v="1"/>
    <n v="5704"/>
    <n v="0.1"/>
    <x v="0"/>
    <n v="5"/>
    <n v="5133.6000000000004"/>
    <x v="30"/>
    <x v="7"/>
    <x v="0"/>
    <x v="15"/>
    <s v="Electronics"/>
    <s v="Displays"/>
    <n v="4300"/>
    <n v="4300"/>
    <n v="833.60000000000036"/>
  </r>
  <r>
    <s v="ORD102651"/>
    <d v="2024-06-11T00:00:00"/>
    <s v="C0250"/>
    <s v="P003"/>
    <n v="4"/>
    <n v="450"/>
    <n v="0"/>
    <x v="2"/>
    <n v="5"/>
    <n v="1800"/>
    <x v="21"/>
    <x v="10"/>
    <x v="1"/>
    <x v="1"/>
    <s v="Electronics"/>
    <s v="Accessories"/>
    <n v="210"/>
    <n v="840"/>
    <n v="960"/>
  </r>
  <r>
    <s v="ORD102652"/>
    <d v="2024-01-23T00:00:00"/>
    <s v="C0065"/>
    <s v="P016"/>
    <n v="2"/>
    <n v="260"/>
    <n v="0.1"/>
    <x v="2"/>
    <n v="2"/>
    <n v="468"/>
    <x v="18"/>
    <x v="3"/>
    <x v="2"/>
    <x v="10"/>
    <s v="Office"/>
    <s v="Stationery"/>
    <n v="145"/>
    <n v="290"/>
    <n v="178"/>
  </r>
  <r>
    <s v="ORD102653"/>
    <d v="2023-01-12T00:00:00"/>
    <s v="C0015"/>
    <s v="P015"/>
    <n v="4"/>
    <n v="1802.5"/>
    <n v="0.2"/>
    <x v="0"/>
    <n v="6"/>
    <n v="5768"/>
    <x v="35"/>
    <x v="3"/>
    <x v="0"/>
    <x v="14"/>
    <s v="Electronics"/>
    <s v="Networking"/>
    <n v="1050"/>
    <n v="4200"/>
    <n v="1568"/>
  </r>
  <r>
    <s v="ORD102654"/>
    <d v="2023-01-15T00:00:00"/>
    <s v="C0372"/>
    <s v="P001"/>
    <n v="2"/>
    <n v="29355"/>
    <n v="0.1"/>
    <x v="0"/>
    <n v="5"/>
    <n v="52839"/>
    <x v="35"/>
    <x v="2"/>
    <x v="1"/>
    <x v="0"/>
    <s v="Electronics"/>
    <s v="Computers"/>
    <n v="22100"/>
    <n v="44200"/>
    <n v="8639"/>
  </r>
  <r>
    <s v="ORD102655"/>
    <d v="2025-12-06T00:00:00"/>
    <s v="C0213"/>
    <s v="P016"/>
    <n v="1"/>
    <n v="267.8"/>
    <n v="0"/>
    <x v="0"/>
    <n v="4"/>
    <n v="267.8"/>
    <x v="11"/>
    <x v="5"/>
    <x v="0"/>
    <x v="10"/>
    <s v="Office"/>
    <s v="Stationery"/>
    <n v="145"/>
    <n v="145"/>
    <n v="122.80000000000001"/>
  </r>
  <r>
    <s v="ORD102656"/>
    <d v="2023-08-30T00:00:00"/>
    <s v="C0040"/>
    <s v="P008"/>
    <n v="1"/>
    <n v="9200"/>
    <n v="0.1"/>
    <x v="1"/>
    <n v="3"/>
    <n v="8280"/>
    <x v="16"/>
    <x v="6"/>
    <x v="1"/>
    <x v="6"/>
    <s v="Office"/>
    <s v="Furniture"/>
    <n v="6500"/>
    <n v="6500"/>
    <n v="1780"/>
  </r>
  <r>
    <s v="ORD102657"/>
    <d v="2025-11-30T00:00:00"/>
    <s v="C0017"/>
    <s v="P003"/>
    <n v="1"/>
    <n v="436.5"/>
    <n v="0"/>
    <x v="0"/>
    <n v="2"/>
    <n v="436.5"/>
    <x v="20"/>
    <x v="4"/>
    <x v="0"/>
    <x v="1"/>
    <s v="Electronics"/>
    <s v="Accessories"/>
    <n v="210"/>
    <n v="210"/>
    <n v="226.5"/>
  </r>
  <r>
    <s v="ORD102658"/>
    <d v="2023-01-15T00:00:00"/>
    <s v="C0302"/>
    <s v="P005"/>
    <n v="2"/>
    <n v="5704"/>
    <n v="0.15"/>
    <x v="0"/>
    <n v="4"/>
    <n v="9696.7999999999993"/>
    <x v="35"/>
    <x v="2"/>
    <x v="0"/>
    <x v="15"/>
    <s v="Electronics"/>
    <s v="Displays"/>
    <n v="4300"/>
    <n v="8600"/>
    <n v="1096.7999999999993"/>
  </r>
  <r>
    <s v="ORD102659"/>
    <d v="2025-02-07T00:00:00"/>
    <s v="C0284"/>
    <s v="P020"/>
    <n v="1"/>
    <n v="4223"/>
    <n v="0.05"/>
    <x v="0"/>
    <n v="1"/>
    <n v="4011.85"/>
    <x v="8"/>
    <x v="5"/>
    <x v="0"/>
    <x v="11"/>
    <s v="Electronics"/>
    <s v="Power"/>
    <n v="2950"/>
    <n v="2950"/>
    <n v="1061.8499999999999"/>
  </r>
  <r>
    <s v="ORD102660"/>
    <d v="2024-02-25T00:00:00"/>
    <s v="C0232"/>
    <s v="P002"/>
    <n v="2"/>
    <n v="19500"/>
    <n v="0"/>
    <x v="0"/>
    <n v="7"/>
    <n v="39000"/>
    <x v="24"/>
    <x v="8"/>
    <x v="0"/>
    <x v="8"/>
    <s v="Electronics"/>
    <s v="Computers"/>
    <n v="15100"/>
    <n v="30200"/>
    <n v="8800"/>
  </r>
  <r>
    <s v="ORD102661"/>
    <d v="2024-10-08T00:00:00"/>
    <s v="C0141"/>
    <s v="P007"/>
    <n v="1"/>
    <n v="5184"/>
    <n v="0"/>
    <x v="0"/>
    <n v="7"/>
    <n v="5184"/>
    <x v="13"/>
    <x v="7"/>
    <x v="2"/>
    <x v="16"/>
    <s v="Office"/>
    <s v="Furniture"/>
    <n v="3150"/>
    <n v="3150"/>
    <n v="2034"/>
  </r>
  <r>
    <s v="ORD102662"/>
    <d v="2025-04-17T00:00:00"/>
    <s v="C0235"/>
    <s v="P006"/>
    <n v="1"/>
    <n v="1287.5"/>
    <n v="0.15"/>
    <x v="0"/>
    <n v="3"/>
    <n v="1094.375"/>
    <x v="30"/>
    <x v="11"/>
    <x v="2"/>
    <x v="4"/>
    <s v="Electronics"/>
    <s v="Accessories"/>
    <n v="620"/>
    <n v="620"/>
    <n v="474.375"/>
  </r>
  <r>
    <s v="ORD102663"/>
    <d v="2025-01-11T00:00:00"/>
    <s v="C0193"/>
    <s v="P003"/>
    <n v="4"/>
    <n v="414"/>
    <n v="0.05"/>
    <x v="0"/>
    <n v="7"/>
    <n v="1573.1999999999998"/>
    <x v="7"/>
    <x v="6"/>
    <x v="1"/>
    <x v="1"/>
    <s v="Electronics"/>
    <s v="Accessories"/>
    <n v="210"/>
    <n v="840"/>
    <n v="733.19999999999982"/>
  </r>
  <r>
    <s v="ORD102664"/>
    <d v="2023-08-07T00:00:00"/>
    <s v="C0112"/>
    <s v="P003"/>
    <n v="1"/>
    <n v="486"/>
    <n v="0.1"/>
    <x v="0"/>
    <n v="6"/>
    <n v="437.40000000000003"/>
    <x v="16"/>
    <x v="8"/>
    <x v="1"/>
    <x v="1"/>
    <s v="Electronics"/>
    <s v="Accessories"/>
    <n v="210"/>
    <n v="210"/>
    <n v="227.40000000000003"/>
  </r>
  <r>
    <s v="ORD102665"/>
    <d v="2023-11-13T00:00:00"/>
    <s v="C0314"/>
    <s v="P007"/>
    <n v="2"/>
    <n v="4800"/>
    <n v="0.05"/>
    <x v="0"/>
    <n v="2"/>
    <n v="9120"/>
    <x v="0"/>
    <x v="6"/>
    <x v="1"/>
    <x v="16"/>
    <s v="Office"/>
    <s v="Furniture"/>
    <n v="3150"/>
    <n v="6300"/>
    <n v="2820"/>
  </r>
  <r>
    <s v="ORD102666"/>
    <d v="2025-05-22T00:00:00"/>
    <s v="C0225"/>
    <s v="P009"/>
    <n v="1"/>
    <n v="180"/>
    <n v="0.1"/>
    <x v="0"/>
    <n v="1"/>
    <n v="162"/>
    <x v="34"/>
    <x v="3"/>
    <x v="2"/>
    <x v="12"/>
    <s v="Office"/>
    <s v="Stationery"/>
    <n v="75"/>
    <n v="75"/>
    <n v="87"/>
  </r>
  <r>
    <s v="ORD102667"/>
    <d v="2024-06-03T00:00:00"/>
    <s v="C0281"/>
    <s v="P001"/>
    <n v="1"/>
    <n v="27645"/>
    <n v="0.1"/>
    <x v="0"/>
    <n v="1"/>
    <n v="24880.5"/>
    <x v="21"/>
    <x v="9"/>
    <x v="0"/>
    <x v="0"/>
    <s v="Electronics"/>
    <s v="Computers"/>
    <n v="22100"/>
    <n v="22100"/>
    <n v="2780.5"/>
  </r>
  <r>
    <s v="ORD102668"/>
    <d v="2024-06-19T00:00:00"/>
    <s v="C0107"/>
    <s v="P014"/>
    <n v="4"/>
    <n v="2100"/>
    <n v="0.1"/>
    <x v="1"/>
    <n v="3"/>
    <n v="7560"/>
    <x v="21"/>
    <x v="5"/>
    <x v="1"/>
    <x v="17"/>
    <s v="Electronics"/>
    <s v="Accessories"/>
    <n v="1180"/>
    <n v="4720"/>
    <n v="2840"/>
  </r>
  <r>
    <s v="ORD102669"/>
    <d v="2025-05-17T00:00:00"/>
    <s v="C0205"/>
    <s v="P016"/>
    <n v="2"/>
    <n v="252.2"/>
    <n v="0.05"/>
    <x v="0"/>
    <n v="5"/>
    <n v="479.17999999999995"/>
    <x v="34"/>
    <x v="2"/>
    <x v="0"/>
    <x v="10"/>
    <s v="Office"/>
    <s v="Stationery"/>
    <n v="145"/>
    <n v="290"/>
    <n v="189.17999999999995"/>
  </r>
  <r>
    <s v="ORD102670"/>
    <d v="2025-01-18T00:00:00"/>
    <s v="C0241"/>
    <s v="P001"/>
    <n v="3"/>
    <n v="27645"/>
    <n v="0"/>
    <x v="1"/>
    <n v="3"/>
    <n v="82935"/>
    <x v="7"/>
    <x v="7"/>
    <x v="2"/>
    <x v="0"/>
    <s v="Electronics"/>
    <s v="Computers"/>
    <n v="22100"/>
    <n v="66300"/>
    <n v="16635"/>
  </r>
  <r>
    <s v="ORD102671"/>
    <d v="2024-07-18T00:00:00"/>
    <s v="C0379"/>
    <s v="P007"/>
    <n v="3"/>
    <n v="4800"/>
    <n v="0.1"/>
    <x v="0"/>
    <n v="7"/>
    <n v="12960"/>
    <x v="14"/>
    <x v="3"/>
    <x v="0"/>
    <x v="16"/>
    <s v="Office"/>
    <s v="Furniture"/>
    <n v="3150"/>
    <n v="9450"/>
    <n v="3510"/>
  </r>
  <r>
    <s v="ORD102672"/>
    <d v="2025-03-24T00:00:00"/>
    <s v="C0184"/>
    <s v="P003"/>
    <n v="1"/>
    <n v="450"/>
    <n v="0.1"/>
    <x v="0"/>
    <n v="5"/>
    <n v="405"/>
    <x v="12"/>
    <x v="11"/>
    <x v="0"/>
    <x v="1"/>
    <s v="Electronics"/>
    <s v="Accessories"/>
    <n v="210"/>
    <n v="210"/>
    <n v="195"/>
  </r>
  <r>
    <s v="ORD102673"/>
    <d v="2024-02-22T00:00:00"/>
    <s v="C0302"/>
    <s v="P009"/>
    <n v="4"/>
    <n v="174.6"/>
    <n v="0"/>
    <x v="0"/>
    <n v="1"/>
    <n v="698.4"/>
    <x v="24"/>
    <x v="2"/>
    <x v="0"/>
    <x v="12"/>
    <s v="Office"/>
    <s v="Stationery"/>
    <n v="75"/>
    <n v="300"/>
    <n v="398.4"/>
  </r>
  <r>
    <s v="ORD102674"/>
    <d v="2025-04-26T00:00:00"/>
    <s v="C0299"/>
    <s v="P005"/>
    <n v="1"/>
    <n v="6014"/>
    <n v="0.05"/>
    <x v="0"/>
    <n v="4"/>
    <n v="5713.3"/>
    <x v="30"/>
    <x v="8"/>
    <x v="0"/>
    <x v="15"/>
    <s v="Electronics"/>
    <s v="Displays"/>
    <n v="4300"/>
    <n v="4300"/>
    <n v="1413.3000000000002"/>
  </r>
  <r>
    <s v="ORD102675"/>
    <d v="2025-09-15T00:00:00"/>
    <s v="C0100"/>
    <s v="P002"/>
    <n v="1"/>
    <n v="21060"/>
    <n v="0.1"/>
    <x v="0"/>
    <n v="1"/>
    <n v="18954"/>
    <x v="29"/>
    <x v="6"/>
    <x v="1"/>
    <x v="8"/>
    <s v="Electronics"/>
    <s v="Computers"/>
    <n v="15100"/>
    <n v="15100"/>
    <n v="3854"/>
  </r>
  <r>
    <s v="ORD102676"/>
    <d v="2024-01-02T00:00:00"/>
    <s v="C0357"/>
    <s v="P002"/>
    <n v="2"/>
    <n v="18915"/>
    <n v="0"/>
    <x v="0"/>
    <n v="1"/>
    <n v="37830"/>
    <x v="18"/>
    <x v="10"/>
    <x v="2"/>
    <x v="8"/>
    <s v="Electronics"/>
    <s v="Computers"/>
    <n v="15100"/>
    <n v="30200"/>
    <n v="7630"/>
  </r>
  <r>
    <s v="ORD102677"/>
    <d v="2025-01-28T00:00:00"/>
    <s v="C0034"/>
    <s v="P006"/>
    <n v="1"/>
    <n v="1287.5"/>
    <n v="0.05"/>
    <x v="0"/>
    <n v="6"/>
    <n v="1223.125"/>
    <x v="7"/>
    <x v="3"/>
    <x v="0"/>
    <x v="4"/>
    <s v="Electronics"/>
    <s v="Accessories"/>
    <n v="620"/>
    <n v="620"/>
    <n v="603.125"/>
  </r>
  <r>
    <s v="ORD102678"/>
    <d v="2025-09-17T00:00:00"/>
    <s v="C0008"/>
    <s v="P002"/>
    <n v="2"/>
    <n v="21060"/>
    <n v="0"/>
    <x v="0"/>
    <n v="1"/>
    <n v="42120"/>
    <x v="29"/>
    <x v="3"/>
    <x v="0"/>
    <x v="8"/>
    <s v="Electronics"/>
    <s v="Computers"/>
    <n v="15100"/>
    <n v="30200"/>
    <n v="11920"/>
  </r>
  <r>
    <s v="ORD102679"/>
    <d v="2024-06-03T00:00:00"/>
    <s v="C0208"/>
    <s v="P011"/>
    <n v="2"/>
    <n v="980"/>
    <n v="0.05"/>
    <x v="0"/>
    <n v="7"/>
    <n v="1862"/>
    <x v="21"/>
    <x v="1"/>
    <x v="1"/>
    <x v="5"/>
    <s v="Office"/>
    <s v="Supplies"/>
    <n v="510"/>
    <n v="1020"/>
    <n v="842"/>
  </r>
  <r>
    <s v="ORD102680"/>
    <d v="2024-09-20T00:00:00"/>
    <s v="C0028"/>
    <s v="P009"/>
    <n v="1"/>
    <n v="194.4"/>
    <n v="0.1"/>
    <x v="0"/>
    <n v="7"/>
    <n v="174.96"/>
    <x v="27"/>
    <x v="5"/>
    <x v="2"/>
    <x v="12"/>
    <s v="Office"/>
    <s v="Stationery"/>
    <n v="75"/>
    <n v="75"/>
    <n v="99.960000000000008"/>
  </r>
  <r>
    <s v="ORD102681"/>
    <d v="2024-12-06T00:00:00"/>
    <s v="C0297"/>
    <s v="P008"/>
    <n v="2"/>
    <n v="8924"/>
    <n v="0.15"/>
    <x v="0"/>
    <n v="3"/>
    <n v="15170.8"/>
    <x v="26"/>
    <x v="4"/>
    <x v="1"/>
    <x v="6"/>
    <s v="Office"/>
    <s v="Furniture"/>
    <n v="6500"/>
    <n v="13000"/>
    <n v="2170.7999999999993"/>
  </r>
  <r>
    <s v="ORD102682"/>
    <d v="2025-03-26T00:00:00"/>
    <s v="C0092"/>
    <s v="P018"/>
    <n v="3"/>
    <n v="12416"/>
    <n v="0"/>
    <x v="0"/>
    <n v="2"/>
    <n v="37248"/>
    <x v="12"/>
    <x v="5"/>
    <x v="0"/>
    <x v="18"/>
    <s v="Electronics"/>
    <s v="Displays"/>
    <n v="9700"/>
    <n v="29100"/>
    <n v="8148"/>
  </r>
  <r>
    <s v="ORD102683"/>
    <d v="2023-10-10T00:00:00"/>
    <s v="C0095"/>
    <s v="P003"/>
    <n v="10"/>
    <n v="463.5"/>
    <n v="0.15"/>
    <x v="2"/>
    <n v="6"/>
    <n v="3939.75"/>
    <x v="2"/>
    <x v="2"/>
    <x v="1"/>
    <x v="1"/>
    <s v="Electronics"/>
    <s v="Accessories"/>
    <n v="210"/>
    <n v="2100"/>
    <n v="1839.75"/>
  </r>
  <r>
    <s v="ORD102684"/>
    <d v="2023-09-01T00:00:00"/>
    <s v="C0357"/>
    <s v="P018"/>
    <n v="1"/>
    <n v="12800"/>
    <n v="0.15"/>
    <x v="0"/>
    <n v="3"/>
    <n v="10880"/>
    <x v="4"/>
    <x v="10"/>
    <x v="2"/>
    <x v="18"/>
    <s v="Electronics"/>
    <s v="Displays"/>
    <n v="9700"/>
    <n v="9700"/>
    <n v="1180"/>
  </r>
  <r>
    <s v="ORD102685"/>
    <d v="2024-04-15T00:00:00"/>
    <s v="C0050"/>
    <s v="P014"/>
    <n v="1"/>
    <n v="2037"/>
    <n v="0"/>
    <x v="0"/>
    <n v="1"/>
    <n v="2037"/>
    <x v="6"/>
    <x v="4"/>
    <x v="1"/>
    <x v="17"/>
    <s v="Electronics"/>
    <s v="Accessories"/>
    <n v="1180"/>
    <n v="1180"/>
    <n v="857"/>
  </r>
  <r>
    <s v="ORD102686"/>
    <d v="2025-07-03T00:00:00"/>
    <s v="C0039"/>
    <s v="P002"/>
    <n v="1"/>
    <n v="21060"/>
    <n v="0.05"/>
    <x v="0"/>
    <n v="7"/>
    <n v="20007"/>
    <x v="9"/>
    <x v="5"/>
    <x v="1"/>
    <x v="8"/>
    <s v="Electronics"/>
    <s v="Computers"/>
    <n v="15100"/>
    <n v="15100"/>
    <n v="4907"/>
  </r>
  <r>
    <s v="ORD102687"/>
    <d v="2023-11-28T00:00:00"/>
    <s v="C0128"/>
    <s v="P007"/>
    <n v="1"/>
    <n v="5184"/>
    <n v="0"/>
    <x v="0"/>
    <n v="2"/>
    <n v="5184"/>
    <x v="0"/>
    <x v="0"/>
    <x v="0"/>
    <x v="16"/>
    <s v="Office"/>
    <s v="Furniture"/>
    <n v="3150"/>
    <n v="3150"/>
    <n v="2034"/>
  </r>
  <r>
    <s v="ORD102688"/>
    <d v="2023-07-25T00:00:00"/>
    <s v="C0017"/>
    <s v="P005"/>
    <n v="50"/>
    <n v="6014"/>
    <n v="0.15"/>
    <x v="0"/>
    <n v="2"/>
    <n v="255595"/>
    <x v="32"/>
    <x v="4"/>
    <x v="0"/>
    <x v="15"/>
    <s v="Electronics"/>
    <s v="Displays"/>
    <n v="4300"/>
    <n v="215000"/>
    <n v="40595"/>
  </r>
  <r>
    <s v="ORD102689"/>
    <d v="2024-03-15T00:00:00"/>
    <s v="C0025"/>
    <s v="P012"/>
    <n v="1"/>
    <n v="3492"/>
    <n v="0.1"/>
    <x v="0"/>
    <n v="6"/>
    <n v="3142.8"/>
    <x v="22"/>
    <x v="1"/>
    <x v="1"/>
    <x v="9"/>
    <s v="Electronics"/>
    <s v="Storage"/>
    <n v="2450"/>
    <n v="2450"/>
    <n v="692.80000000000018"/>
  </r>
  <r>
    <s v="ORD102690"/>
    <d v="2025-11-07T00:00:00"/>
    <s v="C0388"/>
    <s v="P014"/>
    <n v="1"/>
    <n v="1932"/>
    <n v="0"/>
    <x v="0"/>
    <n v="5"/>
    <n v="1932"/>
    <x v="20"/>
    <x v="10"/>
    <x v="0"/>
    <x v="17"/>
    <s v="Electronics"/>
    <s v="Accessories"/>
    <n v="1180"/>
    <n v="1180"/>
    <n v="752"/>
  </r>
  <r>
    <s v="ORD102691"/>
    <d v="2025-03-31T00:00:00"/>
    <s v="C0115"/>
    <s v="P005"/>
    <n v="2"/>
    <n v="6014"/>
    <n v="0"/>
    <x v="0"/>
    <n v="2"/>
    <n v="12028"/>
    <x v="12"/>
    <x v="9"/>
    <x v="1"/>
    <x v="15"/>
    <s v="Electronics"/>
    <s v="Displays"/>
    <n v="4300"/>
    <n v="8600"/>
    <n v="3428"/>
  </r>
  <r>
    <s v="ORD102692"/>
    <d v="2024-11-24T00:00:00"/>
    <s v="C0060"/>
    <s v="P009"/>
    <n v="3"/>
    <n v="174.6"/>
    <n v="0"/>
    <x v="0"/>
    <n v="3"/>
    <n v="523.79999999999995"/>
    <x v="33"/>
    <x v="7"/>
    <x v="0"/>
    <x v="12"/>
    <s v="Office"/>
    <s v="Stationery"/>
    <n v="75"/>
    <n v="225"/>
    <n v="298.79999999999995"/>
  </r>
  <r>
    <s v="ORD102693"/>
    <d v="2023-04-17T00:00:00"/>
    <s v="C0211"/>
    <s v="P016"/>
    <n v="3"/>
    <n v="260"/>
    <n v="0"/>
    <x v="0"/>
    <n v="5"/>
    <n v="780"/>
    <x v="31"/>
    <x v="8"/>
    <x v="0"/>
    <x v="10"/>
    <s v="Office"/>
    <s v="Stationery"/>
    <n v="145"/>
    <n v="435"/>
    <n v="345"/>
  </r>
  <r>
    <s v="ORD102694"/>
    <d v="2023-11-26T00:00:00"/>
    <s v="C0396"/>
    <s v="P007"/>
    <n v="3"/>
    <n v="5184"/>
    <n v="0.05"/>
    <x v="0"/>
    <n v="2"/>
    <n v="14774.4"/>
    <x v="0"/>
    <x v="3"/>
    <x v="1"/>
    <x v="16"/>
    <s v="Office"/>
    <s v="Furniture"/>
    <n v="3150"/>
    <n v="9450"/>
    <n v="5324.4"/>
  </r>
  <r>
    <s v="ORD102695"/>
    <d v="2025-03-07T00:00:00"/>
    <s v="C0263"/>
    <s v="P004"/>
    <n v="2"/>
    <n v="1794.5"/>
    <n v="0"/>
    <x v="0"/>
    <n v="6"/>
    <n v="3589"/>
    <x v="12"/>
    <x v="3"/>
    <x v="0"/>
    <x v="3"/>
    <s v="Electronics"/>
    <s v="Accessories"/>
    <n v="990"/>
    <n v="1980"/>
    <n v="1609"/>
  </r>
  <r>
    <s v="ORD102696"/>
    <d v="2023-01-11T00:00:00"/>
    <s v="C0183"/>
    <s v="P016"/>
    <n v="1"/>
    <n v="267.8"/>
    <n v="0.05"/>
    <x v="0"/>
    <n v="7"/>
    <n v="254.41"/>
    <x v="35"/>
    <x v="4"/>
    <x v="0"/>
    <x v="10"/>
    <s v="Office"/>
    <s v="Stationery"/>
    <n v="145"/>
    <n v="145"/>
    <n v="109.41"/>
  </r>
  <r>
    <s v="ORD102697"/>
    <d v="2023-07-06T00:00:00"/>
    <s v="C0142"/>
    <s v="P016"/>
    <n v="2"/>
    <n v="280.8"/>
    <n v="0.05"/>
    <x v="0"/>
    <n v="5"/>
    <n v="533.52"/>
    <x v="32"/>
    <x v="1"/>
    <x v="1"/>
    <x v="10"/>
    <s v="Office"/>
    <s v="Stationery"/>
    <n v="145"/>
    <n v="290"/>
    <n v="243.51999999999998"/>
  </r>
  <r>
    <s v="ORD102698"/>
    <d v="2023-10-25T00:00:00"/>
    <s v="C0119"/>
    <s v="P009"/>
    <n v="1"/>
    <n v="165.6"/>
    <n v="0.03"/>
    <x v="0"/>
    <n v="4"/>
    <n v="160.63199999999998"/>
    <x v="2"/>
    <x v="6"/>
    <x v="0"/>
    <x v="12"/>
    <s v="Office"/>
    <s v="Stationery"/>
    <n v="75"/>
    <n v="75"/>
    <n v="85.631999999999977"/>
  </r>
  <r>
    <s v="ORD102699"/>
    <d v="2025-08-23T00:00:00"/>
    <s v="C0207"/>
    <s v="P020"/>
    <n v="1"/>
    <n v="4100"/>
    <n v="0.05"/>
    <x v="0"/>
    <n v="4"/>
    <n v="3895"/>
    <x v="28"/>
    <x v="5"/>
    <x v="0"/>
    <x v="11"/>
    <s v="Electronics"/>
    <s v="Power"/>
    <n v="2950"/>
    <n v="2950"/>
    <n v="945"/>
  </r>
  <r>
    <s v="ORD102700"/>
    <d v="2025-06-10T00:00:00"/>
    <s v="C0200"/>
    <s v="P015"/>
    <n v="10"/>
    <n v="1750"/>
    <n v="0.1"/>
    <x v="0"/>
    <n v="5"/>
    <n v="15750"/>
    <x v="3"/>
    <x v="1"/>
    <x v="0"/>
    <x v="14"/>
    <s v="Electronics"/>
    <s v="Networking"/>
    <n v="1050"/>
    <n v="10500"/>
    <n v="5250"/>
  </r>
  <r>
    <s v="ORD102701"/>
    <d v="2023-06-30T00:00:00"/>
    <s v="C0214"/>
    <s v="P001"/>
    <n v="1"/>
    <n v="26220"/>
    <n v="0"/>
    <x v="0"/>
    <n v="3"/>
    <n v="26220"/>
    <x v="10"/>
    <x v="10"/>
    <x v="1"/>
    <x v="0"/>
    <s v="Electronics"/>
    <s v="Computers"/>
    <n v="22100"/>
    <n v="22100"/>
    <n v="4120"/>
  </r>
  <r>
    <s v="ORD102702"/>
    <d v="2023-05-12T00:00:00"/>
    <s v="C0208"/>
    <s v="P004"/>
    <n v="4"/>
    <n v="1850"/>
    <n v="0"/>
    <x v="0"/>
    <n v="7"/>
    <n v="7400"/>
    <x v="5"/>
    <x v="1"/>
    <x v="1"/>
    <x v="3"/>
    <s v="Electronics"/>
    <s v="Accessories"/>
    <n v="990"/>
    <n v="3960"/>
    <n v="3440"/>
  </r>
  <r>
    <s v="ORD102703"/>
    <d v="2024-06-22T00:00:00"/>
    <s v="C0139"/>
    <s v="P020"/>
    <n v="5"/>
    <n v="4223"/>
    <n v="0.05"/>
    <x v="0"/>
    <n v="2"/>
    <n v="20059.25"/>
    <x v="21"/>
    <x v="8"/>
    <x v="0"/>
    <x v="11"/>
    <s v="Electronics"/>
    <s v="Power"/>
    <n v="2950"/>
    <n v="14750"/>
    <n v="5309.25"/>
  </r>
  <r>
    <s v="ORD102704"/>
    <d v="2024-03-30T00:00:00"/>
    <s v="C0288"/>
    <s v="P006"/>
    <n v="2"/>
    <n v="1287.5"/>
    <n v="0"/>
    <x v="0"/>
    <n v="7"/>
    <n v="2575"/>
    <x v="22"/>
    <x v="3"/>
    <x v="1"/>
    <x v="4"/>
    <s v="Electronics"/>
    <s v="Accessories"/>
    <n v="620"/>
    <n v="1240"/>
    <n v="1335"/>
  </r>
  <r>
    <s v="ORD102705"/>
    <d v="2025-01-29T00:00:00"/>
    <s v="C0174"/>
    <s v="P011"/>
    <n v="3"/>
    <n v="950.6"/>
    <n v="0"/>
    <x v="0"/>
    <n v="6"/>
    <n v="2851.8"/>
    <x v="7"/>
    <x v="9"/>
    <x v="0"/>
    <x v="5"/>
    <s v="Office"/>
    <s v="Supplies"/>
    <n v="510"/>
    <n v="1530"/>
    <n v="1321.8000000000002"/>
  </r>
  <r>
    <s v="ORD102706"/>
    <d v="2023-06-13T00:00:00"/>
    <s v="C0199"/>
    <s v="P014"/>
    <n v="2"/>
    <n v="2268"/>
    <n v="0"/>
    <x v="0"/>
    <n v="4"/>
    <n v="4536"/>
    <x v="10"/>
    <x v="4"/>
    <x v="1"/>
    <x v="17"/>
    <s v="Electronics"/>
    <s v="Accessories"/>
    <n v="1180"/>
    <n v="2360"/>
    <n v="2176"/>
  </r>
  <r>
    <s v="ORD102707"/>
    <d v="2023-03-19T00:00:00"/>
    <s v="C0329"/>
    <s v="P002"/>
    <n v="2"/>
    <n v="20085"/>
    <n v="0.2"/>
    <x v="0"/>
    <n v="5"/>
    <n v="32136"/>
    <x v="1"/>
    <x v="9"/>
    <x v="0"/>
    <x v="8"/>
    <s v="Electronics"/>
    <s v="Computers"/>
    <n v="15100"/>
    <n v="30200"/>
    <n v="1936"/>
  </r>
  <r>
    <s v="ORD102708"/>
    <d v="2025-02-26T00:00:00"/>
    <s v="C0166"/>
    <s v="P018"/>
    <n v="1"/>
    <n v="12800"/>
    <n v="0.03"/>
    <x v="0"/>
    <n v="6"/>
    <n v="12416"/>
    <x v="8"/>
    <x v="5"/>
    <x v="2"/>
    <x v="18"/>
    <s v="Electronics"/>
    <s v="Displays"/>
    <n v="9700"/>
    <n v="9700"/>
    <n v="2716"/>
  </r>
  <r>
    <s v="ORD102709"/>
    <d v="2025-03-31T00:00:00"/>
    <s v="C0343"/>
    <s v="P008"/>
    <n v="2"/>
    <n v="9476"/>
    <n v="0.1"/>
    <x v="0"/>
    <n v="5"/>
    <n v="17056.8"/>
    <x v="12"/>
    <x v="1"/>
    <x v="1"/>
    <x v="6"/>
    <s v="Office"/>
    <s v="Furniture"/>
    <n v="6500"/>
    <n v="13000"/>
    <n v="4056.7999999999993"/>
  </r>
  <r>
    <s v="ORD102710"/>
    <d v="2025-12-03T00:00:00"/>
    <s v="C0290"/>
    <s v="P003"/>
    <n v="2"/>
    <n v="436.5"/>
    <n v="0.05"/>
    <x v="0"/>
    <n v="7"/>
    <n v="829.34999999999991"/>
    <x v="11"/>
    <x v="1"/>
    <x v="1"/>
    <x v="1"/>
    <s v="Electronics"/>
    <s v="Accessories"/>
    <n v="210"/>
    <n v="420"/>
    <n v="409.34999999999991"/>
  </r>
  <r>
    <s v="ORD102711"/>
    <d v="2024-08-09T00:00:00"/>
    <s v="C0337"/>
    <s v="P010"/>
    <n v="1"/>
    <n v="6808"/>
    <n v="0.03"/>
    <x v="0"/>
    <n v="5"/>
    <n v="6603.76"/>
    <x v="23"/>
    <x v="6"/>
    <x v="0"/>
    <x v="13"/>
    <s v="Electronics"/>
    <s v="Printers"/>
    <n v="5600"/>
    <n v="5600"/>
    <n v="1003.7600000000002"/>
  </r>
  <r>
    <s v="ORD102712"/>
    <d v="2023-04-28T00:00:00"/>
    <s v="C0202"/>
    <s v="P002"/>
    <n v="5"/>
    <n v="21060"/>
    <n v="0.1"/>
    <x v="0"/>
    <n v="1"/>
    <n v="94770"/>
    <x v="31"/>
    <x v="4"/>
    <x v="0"/>
    <x v="8"/>
    <s v="Electronics"/>
    <s v="Computers"/>
    <n v="15100"/>
    <n v="75500"/>
    <n v="19270"/>
  </r>
  <r>
    <s v="ORD102713"/>
    <d v="2023-12-25T00:00:00"/>
    <s v="C0012"/>
    <s v="P001"/>
    <n v="2"/>
    <n v="27645"/>
    <n v="0.05"/>
    <x v="0"/>
    <n v="4"/>
    <n v="52525.5"/>
    <x v="25"/>
    <x v="0"/>
    <x v="1"/>
    <x v="0"/>
    <s v="Electronics"/>
    <s v="Computers"/>
    <n v="22100"/>
    <n v="44200"/>
    <n v="8325.5"/>
  </r>
  <r>
    <s v="ORD102714"/>
    <d v="2025-10-09T00:00:00"/>
    <s v="C0397"/>
    <s v="P013"/>
    <n v="4"/>
    <n v="1334"/>
    <n v="0.2"/>
    <x v="0"/>
    <n v="5"/>
    <n v="4268.8"/>
    <x v="19"/>
    <x v="2"/>
    <x v="0"/>
    <x v="2"/>
    <s v="Electronics"/>
    <s v="Accessories"/>
    <n v="790"/>
    <n v="3160"/>
    <n v="1108.8000000000002"/>
  </r>
  <r>
    <s v="ORD102715"/>
    <d v="2025-06-18T00:00:00"/>
    <s v="C0247"/>
    <s v="P008"/>
    <n v="10"/>
    <n v="8464"/>
    <n v="0.05"/>
    <x v="0"/>
    <n v="6"/>
    <n v="80408"/>
    <x v="3"/>
    <x v="10"/>
    <x v="0"/>
    <x v="6"/>
    <s v="Office"/>
    <s v="Furniture"/>
    <n v="6500"/>
    <n v="65000"/>
    <n v="15408"/>
  </r>
  <r>
    <s v="ORD102716"/>
    <d v="2023-01-22T00:00:00"/>
    <s v="C0107"/>
    <s v="P005"/>
    <n v="1"/>
    <n v="5704"/>
    <n v="0.2"/>
    <x v="0"/>
    <n v="2"/>
    <n v="4563.2"/>
    <x v="35"/>
    <x v="5"/>
    <x v="1"/>
    <x v="15"/>
    <s v="Electronics"/>
    <s v="Displays"/>
    <n v="4300"/>
    <n v="4300"/>
    <n v="263.19999999999982"/>
  </r>
  <r>
    <s v="ORD102717"/>
    <d v="2024-02-18T00:00:00"/>
    <s v="C0153"/>
    <s v="P011"/>
    <n v="3"/>
    <n v="1009.4"/>
    <n v="0.03"/>
    <x v="0"/>
    <n v="3"/>
    <n v="2937.3539999999998"/>
    <x v="24"/>
    <x v="1"/>
    <x v="0"/>
    <x v="5"/>
    <s v="Office"/>
    <s v="Supplies"/>
    <n v="510"/>
    <n v="1530"/>
    <n v="1407.3539999999998"/>
  </r>
  <r>
    <s v="ORD102718"/>
    <d v="2025-11-27T00:00:00"/>
    <s v="C0384"/>
    <s v="P016"/>
    <n v="2"/>
    <n v="252.2"/>
    <n v="0.03"/>
    <x v="0"/>
    <n v="3"/>
    <n v="489.26799999999997"/>
    <x v="20"/>
    <x v="3"/>
    <x v="0"/>
    <x v="10"/>
    <s v="Office"/>
    <s v="Stationery"/>
    <n v="145"/>
    <n v="290"/>
    <n v="199.26799999999997"/>
  </r>
  <r>
    <s v="ORD102719"/>
    <d v="2024-08-08T00:00:00"/>
    <s v="C0106"/>
    <s v="P014"/>
    <n v="5"/>
    <n v="2037"/>
    <n v="0.05"/>
    <x v="0"/>
    <n v="6"/>
    <n v="9675.75"/>
    <x v="23"/>
    <x v="9"/>
    <x v="1"/>
    <x v="17"/>
    <s v="Electronics"/>
    <s v="Accessories"/>
    <n v="1180"/>
    <n v="5900"/>
    <n v="3775.75"/>
  </r>
  <r>
    <s v="ORD102720"/>
    <d v="2024-02-03T00:00:00"/>
    <s v="C0302"/>
    <s v="P018"/>
    <n v="2"/>
    <n v="12800"/>
    <n v="0"/>
    <x v="0"/>
    <n v="5"/>
    <n v="25600"/>
    <x v="24"/>
    <x v="2"/>
    <x v="0"/>
    <x v="18"/>
    <s v="Electronics"/>
    <s v="Displays"/>
    <n v="9700"/>
    <n v="19400"/>
    <n v="6200"/>
  </r>
  <r>
    <s v="ORD102721"/>
    <d v="2023-03-10T00:00:00"/>
    <s v="C0341"/>
    <s v="P004"/>
    <n v="1"/>
    <n v="1702"/>
    <n v="0"/>
    <x v="0"/>
    <n v="4"/>
    <n v="1702"/>
    <x v="1"/>
    <x v="5"/>
    <x v="1"/>
    <x v="3"/>
    <s v="Electronics"/>
    <s v="Accessories"/>
    <n v="990"/>
    <n v="990"/>
    <n v="712"/>
  </r>
  <r>
    <s v="ORD102722"/>
    <d v="2025-11-11T00:00:00"/>
    <s v="C0291"/>
    <s v="P013"/>
    <n v="2"/>
    <n v="1566"/>
    <n v="0.03"/>
    <x v="2"/>
    <n v="1"/>
    <n v="3038.04"/>
    <x v="20"/>
    <x v="11"/>
    <x v="1"/>
    <x v="2"/>
    <s v="Electronics"/>
    <s v="Accessories"/>
    <n v="790"/>
    <n v="1580"/>
    <n v="1458.04"/>
  </r>
  <r>
    <s v="ORD102723"/>
    <d v="2025-11-22T00:00:00"/>
    <s v="C0282"/>
    <s v="P008"/>
    <n v="1"/>
    <n v="9200"/>
    <n v="0"/>
    <x v="0"/>
    <n v="1"/>
    <n v="9200"/>
    <x v="20"/>
    <x v="8"/>
    <x v="0"/>
    <x v="6"/>
    <s v="Office"/>
    <s v="Furniture"/>
    <n v="6500"/>
    <n v="6500"/>
    <n v="2700"/>
  </r>
  <r>
    <s v="ORD102724"/>
    <d v="2024-04-19T00:00:00"/>
    <s v="C0056"/>
    <s v="P019"/>
    <n v="1"/>
    <n v="2538"/>
    <n v="0"/>
    <x v="0"/>
    <n v="6"/>
    <n v="2538"/>
    <x v="6"/>
    <x v="4"/>
    <x v="0"/>
    <x v="19"/>
    <s v="Electronics"/>
    <s v="POS Equipment"/>
    <n v="1420"/>
    <n v="1420"/>
    <n v="1118"/>
  </r>
  <r>
    <s v="ORD102725"/>
    <d v="2023-12-14T00:00:00"/>
    <s v="C0309"/>
    <s v="P004"/>
    <n v="1"/>
    <n v="1998"/>
    <n v="0"/>
    <x v="0"/>
    <n v="2"/>
    <n v="1998"/>
    <x v="25"/>
    <x v="6"/>
    <x v="0"/>
    <x v="3"/>
    <s v="Electronics"/>
    <s v="Accessories"/>
    <n v="990"/>
    <n v="990"/>
    <n v="1008"/>
  </r>
  <r>
    <s v="ORD102726"/>
    <d v="2023-03-15T00:00:00"/>
    <s v="C0140"/>
    <s v="P004"/>
    <n v="20"/>
    <n v="1794.5"/>
    <n v="0.05"/>
    <x v="0"/>
    <n v="7"/>
    <n v="34095.5"/>
    <x v="1"/>
    <x v="9"/>
    <x v="1"/>
    <x v="3"/>
    <s v="Electronics"/>
    <s v="Accessories"/>
    <n v="990"/>
    <n v="19800"/>
    <n v="14295.5"/>
  </r>
  <r>
    <s v="ORD102727"/>
    <d v="2025-01-06T00:00:00"/>
    <s v="C0106"/>
    <s v="P009"/>
    <n v="10"/>
    <n v="180"/>
    <n v="0.05"/>
    <x v="0"/>
    <n v="1"/>
    <n v="1710"/>
    <x v="7"/>
    <x v="9"/>
    <x v="1"/>
    <x v="12"/>
    <s v="Office"/>
    <s v="Stationery"/>
    <n v="75"/>
    <n v="750"/>
    <n v="960"/>
  </r>
  <r>
    <s v="ORD102728"/>
    <d v="2024-05-04T00:00:00"/>
    <s v="C0280"/>
    <s v="P016"/>
    <n v="3"/>
    <n v="260"/>
    <n v="0"/>
    <x v="0"/>
    <n v="1"/>
    <n v="780"/>
    <x v="15"/>
    <x v="4"/>
    <x v="0"/>
    <x v="10"/>
    <s v="Office"/>
    <s v="Stationery"/>
    <n v="145"/>
    <n v="435"/>
    <n v="345"/>
  </r>
  <r>
    <s v="ORD102729"/>
    <d v="2023-01-01T00:00:00"/>
    <s v="C0253"/>
    <s v="P016"/>
    <n v="2"/>
    <n v="239.2"/>
    <n v="0"/>
    <x v="0"/>
    <n v="5"/>
    <n v="478.4"/>
    <x v="35"/>
    <x v="5"/>
    <x v="0"/>
    <x v="10"/>
    <s v="Office"/>
    <s v="Stationery"/>
    <n v="145"/>
    <n v="290"/>
    <n v="188.39999999999998"/>
  </r>
  <r>
    <s v="ORD102730"/>
    <d v="2023-11-19T00:00:00"/>
    <s v="C0206"/>
    <s v="P002"/>
    <n v="1"/>
    <n v="19500"/>
    <n v="0.05"/>
    <x v="0"/>
    <n v="6"/>
    <n v="18525"/>
    <x v="0"/>
    <x v="0"/>
    <x v="1"/>
    <x v="8"/>
    <s v="Electronics"/>
    <s v="Computers"/>
    <n v="15100"/>
    <n v="15100"/>
    <n v="3425"/>
  </r>
  <r>
    <s v="ORD102731"/>
    <d v="2023-06-27T00:00:00"/>
    <s v="C0396"/>
    <s v="P012"/>
    <n v="1"/>
    <n v="3600"/>
    <n v="0.1"/>
    <x v="1"/>
    <n v="1"/>
    <n v="3240"/>
    <x v="10"/>
    <x v="3"/>
    <x v="1"/>
    <x v="9"/>
    <s v="Electronics"/>
    <s v="Storage"/>
    <n v="2450"/>
    <n v="2450"/>
    <n v="790"/>
  </r>
  <r>
    <s v="ORD102732"/>
    <d v="2024-07-19T00:00:00"/>
    <s v="C0288"/>
    <s v="P003"/>
    <n v="4"/>
    <n v="463.5"/>
    <n v="0.15"/>
    <x v="1"/>
    <n v="4"/>
    <n v="1575.8999999999999"/>
    <x v="14"/>
    <x v="3"/>
    <x v="1"/>
    <x v="1"/>
    <s v="Electronics"/>
    <s v="Accessories"/>
    <n v="210"/>
    <n v="840"/>
    <n v="735.89999999999986"/>
  </r>
  <r>
    <s v="ORD102733"/>
    <d v="2025-03-29T00:00:00"/>
    <s v="C0017"/>
    <s v="P017"/>
    <n v="3"/>
    <n v="3588"/>
    <n v="0.15"/>
    <x v="0"/>
    <n v="2"/>
    <n v="9149.4"/>
    <x v="12"/>
    <x v="4"/>
    <x v="0"/>
    <x v="7"/>
    <s v="Office"/>
    <s v="Furniture"/>
    <n v="2650"/>
    <n v="7950"/>
    <n v="1199.3999999999996"/>
  </r>
  <r>
    <s v="ORD102734"/>
    <d v="2024-12-24T00:00:00"/>
    <s v="C0063"/>
    <s v="P005"/>
    <n v="10"/>
    <n v="6014"/>
    <n v="0"/>
    <x v="1"/>
    <n v="3"/>
    <n v="60140"/>
    <x v="26"/>
    <x v="7"/>
    <x v="0"/>
    <x v="15"/>
    <s v="Electronics"/>
    <s v="Displays"/>
    <n v="4300"/>
    <n v="43000"/>
    <n v="17140"/>
  </r>
  <r>
    <s v="ORD102735"/>
    <d v="2025-03-20T00:00:00"/>
    <s v="C0134"/>
    <s v="P005"/>
    <n v="4"/>
    <n v="5704"/>
    <n v="0"/>
    <x v="0"/>
    <n v="4"/>
    <n v="22816"/>
    <x v="12"/>
    <x v="3"/>
    <x v="1"/>
    <x v="15"/>
    <s v="Electronics"/>
    <s v="Displays"/>
    <n v="4300"/>
    <n v="17200"/>
    <n v="5616"/>
  </r>
  <r>
    <s v="ORD102736"/>
    <d v="2025-04-10T00:00:00"/>
    <s v="C0245"/>
    <s v="P001"/>
    <n v="2"/>
    <n v="26220"/>
    <n v="0.05"/>
    <x v="1"/>
    <n v="5"/>
    <n v="49818"/>
    <x v="30"/>
    <x v="6"/>
    <x v="1"/>
    <x v="0"/>
    <s v="Electronics"/>
    <s v="Computers"/>
    <n v="22100"/>
    <n v="44200"/>
    <n v="5618"/>
  </r>
  <r>
    <s v="ORD102737"/>
    <d v="2024-02-15T00:00:00"/>
    <s v="C0279"/>
    <s v="P002"/>
    <n v="1"/>
    <n v="17940"/>
    <n v="0.03"/>
    <x v="0"/>
    <n v="7"/>
    <n v="17401.8"/>
    <x v="24"/>
    <x v="9"/>
    <x v="1"/>
    <x v="8"/>
    <s v="Electronics"/>
    <s v="Computers"/>
    <n v="15100"/>
    <n v="15100"/>
    <n v="2301.7999999999993"/>
  </r>
  <r>
    <s v="ORD102738"/>
    <d v="2025-11-26T00:00:00"/>
    <s v="C0045"/>
    <s v="P013"/>
    <n v="3"/>
    <n v="1334"/>
    <n v="0"/>
    <x v="0"/>
    <n v="6"/>
    <n v="4002"/>
    <x v="20"/>
    <x v="10"/>
    <x v="1"/>
    <x v="2"/>
    <s v="Electronics"/>
    <s v="Accessories"/>
    <n v="790"/>
    <n v="2370"/>
    <n v="1632"/>
  </r>
  <r>
    <s v="ORD102739"/>
    <d v="2023-02-01T00:00:00"/>
    <s v="C0350"/>
    <s v="P002"/>
    <n v="1"/>
    <n v="17940"/>
    <n v="0.2"/>
    <x v="0"/>
    <n v="4"/>
    <n v="14352"/>
    <x v="17"/>
    <x v="10"/>
    <x v="1"/>
    <x v="8"/>
    <s v="Electronics"/>
    <s v="Computers"/>
    <n v="15100"/>
    <n v="15100"/>
    <n v="-748"/>
  </r>
  <r>
    <s v="ORD102740"/>
    <d v="2023-05-21T00:00:00"/>
    <s v="C0003"/>
    <s v="P012"/>
    <n v="1"/>
    <n v="3888"/>
    <n v="0.05"/>
    <x v="0"/>
    <n v="3"/>
    <n v="3693.6"/>
    <x v="5"/>
    <x v="4"/>
    <x v="0"/>
    <x v="9"/>
    <s v="Electronics"/>
    <s v="Storage"/>
    <n v="2450"/>
    <n v="2450"/>
    <n v="1243.5999999999999"/>
  </r>
  <r>
    <s v="ORD102741"/>
    <d v="2023-07-04T00:00:00"/>
    <s v="C0068"/>
    <s v="P002"/>
    <n v="4"/>
    <n v="20085"/>
    <n v="0.15"/>
    <x v="0"/>
    <n v="2"/>
    <n v="68289"/>
    <x v="32"/>
    <x v="1"/>
    <x v="0"/>
    <x v="8"/>
    <s v="Electronics"/>
    <s v="Computers"/>
    <n v="15100"/>
    <n v="60400"/>
    <n v="7889"/>
  </r>
  <r>
    <s v="ORD102742"/>
    <d v="2024-08-05T00:00:00"/>
    <s v="C0357"/>
    <s v="P017"/>
    <n v="1"/>
    <n v="4212"/>
    <n v="0"/>
    <x v="0"/>
    <n v="7"/>
    <n v="4212"/>
    <x v="23"/>
    <x v="10"/>
    <x v="2"/>
    <x v="7"/>
    <s v="Office"/>
    <s v="Furniture"/>
    <n v="2650"/>
    <n v="2650"/>
    <n v="1562"/>
  </r>
  <r>
    <s v="ORD102743"/>
    <d v="2024-12-13T00:00:00"/>
    <s v="C0252"/>
    <s v="P009"/>
    <n v="1"/>
    <n v="185.4"/>
    <n v="0"/>
    <x v="0"/>
    <n v="5"/>
    <n v="185.4"/>
    <x v="26"/>
    <x v="5"/>
    <x v="0"/>
    <x v="12"/>
    <s v="Office"/>
    <s v="Stationery"/>
    <n v="75"/>
    <n v="75"/>
    <n v="110.4"/>
  </r>
  <r>
    <s v="ORD102744"/>
    <d v="2024-12-12T00:00:00"/>
    <s v="C0041"/>
    <s v="P015"/>
    <n v="1"/>
    <n v="1802.5"/>
    <n v="0.03"/>
    <x v="2"/>
    <n v="6"/>
    <n v="1748.425"/>
    <x v="26"/>
    <x v="1"/>
    <x v="0"/>
    <x v="14"/>
    <s v="Electronics"/>
    <s v="Networking"/>
    <n v="1050"/>
    <n v="1050"/>
    <n v="698.42499999999995"/>
  </r>
  <r>
    <s v="ORD102745"/>
    <d v="2024-07-20T00:00:00"/>
    <s v="C0063"/>
    <s v="P020"/>
    <n v="3"/>
    <n v="4100"/>
    <n v="0"/>
    <x v="0"/>
    <n v="1"/>
    <n v="12300"/>
    <x v="14"/>
    <x v="7"/>
    <x v="0"/>
    <x v="11"/>
    <s v="Electronics"/>
    <s v="Power"/>
    <n v="2950"/>
    <n v="8850"/>
    <n v="3450"/>
  </r>
  <r>
    <s v="ORD102746"/>
    <d v="2024-04-08T00:00:00"/>
    <s v="C0025"/>
    <s v="P006"/>
    <n v="1"/>
    <n v="1212.5"/>
    <n v="0"/>
    <x v="0"/>
    <n v="3"/>
    <n v="1212.5"/>
    <x v="6"/>
    <x v="1"/>
    <x v="1"/>
    <x v="4"/>
    <s v="Electronics"/>
    <s v="Accessories"/>
    <n v="620"/>
    <n v="620"/>
    <n v="592.5"/>
  </r>
  <r>
    <s v="ORD102747"/>
    <d v="2024-02-03T00:00:00"/>
    <s v="C0306"/>
    <s v="P001"/>
    <n v="2"/>
    <n v="27645"/>
    <n v="0.03"/>
    <x v="0"/>
    <n v="3"/>
    <n v="53631.299999999996"/>
    <x v="24"/>
    <x v="6"/>
    <x v="0"/>
    <x v="0"/>
    <s v="Electronics"/>
    <s v="Computers"/>
    <n v="22100"/>
    <n v="44200"/>
    <n v="9431.2999999999956"/>
  </r>
  <r>
    <s v="ORD102748"/>
    <d v="2025-07-20T00:00:00"/>
    <s v="C0173"/>
    <s v="P016"/>
    <n v="1"/>
    <n v="260"/>
    <n v="0"/>
    <x v="0"/>
    <n v="6"/>
    <n v="260"/>
    <x v="9"/>
    <x v="3"/>
    <x v="0"/>
    <x v="10"/>
    <s v="Office"/>
    <s v="Stationery"/>
    <n v="145"/>
    <n v="145"/>
    <n v="115"/>
  </r>
  <r>
    <s v="ORD102749"/>
    <d v="2025-04-07T00:00:00"/>
    <s v="C0039"/>
    <s v="P005"/>
    <n v="1"/>
    <n v="6200"/>
    <n v="0"/>
    <x v="0"/>
    <n v="1"/>
    <n v="6200"/>
    <x v="30"/>
    <x v="5"/>
    <x v="1"/>
    <x v="15"/>
    <s v="Electronics"/>
    <s v="Displays"/>
    <n v="4300"/>
    <n v="4300"/>
    <n v="1900"/>
  </r>
  <r>
    <s v="ORD102750"/>
    <d v="2023-01-10T00:00:00"/>
    <s v="C0239"/>
    <s v="P018"/>
    <n v="2"/>
    <n v="13824"/>
    <n v="0.1"/>
    <x v="0"/>
    <n v="5"/>
    <n v="24883.200000000001"/>
    <x v="35"/>
    <x v="0"/>
    <x v="0"/>
    <x v="18"/>
    <s v="Electronics"/>
    <s v="Displays"/>
    <n v="9700"/>
    <n v="19400"/>
    <n v="5483.2000000000007"/>
  </r>
  <r>
    <s v="ORD102751"/>
    <d v="2024-06-18T00:00:00"/>
    <s v="C0184"/>
    <s v="P017"/>
    <n v="2"/>
    <n v="4212"/>
    <n v="0"/>
    <x v="0"/>
    <n v="5"/>
    <n v="8424"/>
    <x v="21"/>
    <x v="11"/>
    <x v="0"/>
    <x v="7"/>
    <s v="Office"/>
    <s v="Furniture"/>
    <n v="2650"/>
    <n v="5300"/>
    <n v="3124"/>
  </r>
  <r>
    <s v="ORD102752"/>
    <d v="2023-12-25T00:00:00"/>
    <s v="C0030"/>
    <s v="P004"/>
    <n v="1"/>
    <n v="1702"/>
    <n v="0.05"/>
    <x v="0"/>
    <n v="6"/>
    <n v="1616.8999999999999"/>
    <x v="25"/>
    <x v="4"/>
    <x v="0"/>
    <x v="3"/>
    <s v="Electronics"/>
    <s v="Accessories"/>
    <n v="990"/>
    <n v="990"/>
    <n v="626.89999999999986"/>
  </r>
  <r>
    <s v="ORD102753"/>
    <d v="2025-04-13T00:00:00"/>
    <s v="C0232"/>
    <s v="P006"/>
    <n v="1"/>
    <n v="1287.5"/>
    <n v="0"/>
    <x v="0"/>
    <n v="5"/>
    <n v="1287.5"/>
    <x v="30"/>
    <x v="8"/>
    <x v="0"/>
    <x v="4"/>
    <s v="Electronics"/>
    <s v="Accessories"/>
    <n v="620"/>
    <n v="620"/>
    <n v="667.5"/>
  </r>
  <r>
    <s v="ORD102754"/>
    <d v="2025-11-02T00:00:00"/>
    <s v="C0075"/>
    <s v="P005"/>
    <n v="4"/>
    <n v="6014"/>
    <n v="0.05"/>
    <x v="0"/>
    <n v="4"/>
    <n v="22853.200000000001"/>
    <x v="20"/>
    <x v="6"/>
    <x v="2"/>
    <x v="15"/>
    <s v="Electronics"/>
    <s v="Displays"/>
    <n v="4300"/>
    <n v="17200"/>
    <n v="5653.2000000000007"/>
  </r>
  <r>
    <s v="ORD102755"/>
    <d v="2023-08-07T00:00:00"/>
    <s v="C0207"/>
    <s v="P003"/>
    <n v="1"/>
    <n v="450"/>
    <n v="0.03"/>
    <x v="0"/>
    <n v="4"/>
    <n v="436.5"/>
    <x v="16"/>
    <x v="5"/>
    <x v="0"/>
    <x v="1"/>
    <s v="Electronics"/>
    <s v="Accessories"/>
    <n v="210"/>
    <n v="210"/>
    <n v="226.5"/>
  </r>
  <r>
    <s v="ORD102756"/>
    <d v="2023-05-29T00:00:00"/>
    <s v="C0244"/>
    <s v="P016"/>
    <n v="1"/>
    <n v="239.2"/>
    <n v="0"/>
    <x v="0"/>
    <n v="6"/>
    <n v="239.2"/>
    <x v="5"/>
    <x v="6"/>
    <x v="1"/>
    <x v="10"/>
    <s v="Office"/>
    <s v="Stationery"/>
    <n v="145"/>
    <n v="145"/>
    <n v="94.199999999999989"/>
  </r>
  <r>
    <s v="ORD102757"/>
    <d v="2025-10-27T00:00:00"/>
    <s v="C0057"/>
    <s v="P017"/>
    <n v="4"/>
    <n v="3588"/>
    <n v="0.2"/>
    <x v="0"/>
    <n v="6"/>
    <n v="11481.6"/>
    <x v="19"/>
    <x v="2"/>
    <x v="2"/>
    <x v="7"/>
    <s v="Office"/>
    <s v="Furniture"/>
    <n v="2650"/>
    <n v="10600"/>
    <n v="881.60000000000036"/>
  </r>
  <r>
    <s v="ORD102758"/>
    <d v="2024-08-25T00:00:00"/>
    <s v="C0216"/>
    <s v="P019"/>
    <n v="4"/>
    <n v="2350"/>
    <n v="0"/>
    <x v="0"/>
    <n v="4"/>
    <n v="9400"/>
    <x v="23"/>
    <x v="5"/>
    <x v="1"/>
    <x v="19"/>
    <s v="Electronics"/>
    <s v="POS Equipment"/>
    <n v="1420"/>
    <n v="5680"/>
    <n v="3720"/>
  </r>
  <r>
    <s v="ORD102759"/>
    <d v="2024-11-27T00:00:00"/>
    <s v="C0053"/>
    <s v="P015"/>
    <n v="4"/>
    <n v="1610"/>
    <n v="0.2"/>
    <x v="2"/>
    <n v="4"/>
    <n v="5152"/>
    <x v="33"/>
    <x v="5"/>
    <x v="0"/>
    <x v="14"/>
    <s v="Electronics"/>
    <s v="Networking"/>
    <n v="1050"/>
    <n v="4200"/>
    <n v="952"/>
  </r>
  <r>
    <s v="ORD102760"/>
    <d v="2023-08-28T00:00:00"/>
    <s v="C0307"/>
    <s v="P008"/>
    <n v="1"/>
    <n v="9200"/>
    <n v="0.2"/>
    <x v="0"/>
    <n v="1"/>
    <n v="7360"/>
    <x v="16"/>
    <x v="10"/>
    <x v="0"/>
    <x v="6"/>
    <s v="Office"/>
    <s v="Furniture"/>
    <n v="6500"/>
    <n v="6500"/>
    <n v="860"/>
  </r>
  <r>
    <s v="ORD102761"/>
    <d v="2025-11-17T00:00:00"/>
    <s v="C0275"/>
    <s v="P009"/>
    <n v="1"/>
    <n v="185.4"/>
    <n v="0.03"/>
    <x v="0"/>
    <n v="6"/>
    <n v="179.83799999999999"/>
    <x v="20"/>
    <x v="11"/>
    <x v="0"/>
    <x v="12"/>
    <s v="Office"/>
    <s v="Stationery"/>
    <n v="75"/>
    <n v="75"/>
    <n v="104.83799999999999"/>
  </r>
  <r>
    <s v="ORD102762"/>
    <d v="2024-06-11T00:00:00"/>
    <s v="C0180"/>
    <s v="P002"/>
    <n v="4"/>
    <n v="18915"/>
    <n v="0"/>
    <x v="0"/>
    <n v="2"/>
    <n v="75660"/>
    <x v="21"/>
    <x v="7"/>
    <x v="1"/>
    <x v="8"/>
    <s v="Electronics"/>
    <s v="Computers"/>
    <n v="15100"/>
    <n v="60400"/>
    <n v="15260"/>
  </r>
  <r>
    <s v="ORD102763"/>
    <d v="2024-05-27T00:00:00"/>
    <s v="C0285"/>
    <s v="P003"/>
    <n v="1"/>
    <n v="414"/>
    <n v="0.05"/>
    <x v="0"/>
    <n v="7"/>
    <n v="393.29999999999995"/>
    <x v="15"/>
    <x v="1"/>
    <x v="1"/>
    <x v="1"/>
    <s v="Electronics"/>
    <s v="Accessories"/>
    <n v="210"/>
    <n v="210"/>
    <n v="183.29999999999995"/>
  </r>
  <r>
    <s v="ORD102764"/>
    <d v="2025-06-25T00:00:00"/>
    <s v="C0099"/>
    <s v="P003"/>
    <n v="1"/>
    <n v="486"/>
    <n v="0.05"/>
    <x v="0"/>
    <n v="1"/>
    <n v="461.7"/>
    <x v="3"/>
    <x v="1"/>
    <x v="2"/>
    <x v="1"/>
    <s v="Electronics"/>
    <s v="Accessories"/>
    <n v="210"/>
    <n v="210"/>
    <n v="251.7"/>
  </r>
  <r>
    <s v="ORD102765"/>
    <d v="2025-02-11T00:00:00"/>
    <s v="C0020"/>
    <s v="P005"/>
    <n v="3"/>
    <n v="6696"/>
    <n v="0"/>
    <x v="0"/>
    <n v="1"/>
    <n v="20088"/>
    <x v="8"/>
    <x v="0"/>
    <x v="2"/>
    <x v="15"/>
    <s v="Electronics"/>
    <s v="Displays"/>
    <n v="4300"/>
    <n v="12900"/>
    <n v="7188"/>
  </r>
  <r>
    <s v="ORD102766"/>
    <d v="2025-09-17T00:00:00"/>
    <s v="C0053"/>
    <s v="P004"/>
    <n v="3"/>
    <n v="1794.5"/>
    <n v="0.03"/>
    <x v="0"/>
    <n v="7"/>
    <n v="5221.9949999999999"/>
    <x v="29"/>
    <x v="5"/>
    <x v="0"/>
    <x v="3"/>
    <s v="Electronics"/>
    <s v="Accessories"/>
    <n v="990"/>
    <n v="2970"/>
    <n v="2251.9949999999999"/>
  </r>
  <r>
    <s v="ORD102767"/>
    <d v="2024-05-13T00:00:00"/>
    <s v="C0161"/>
    <s v="P019"/>
    <n v="1"/>
    <n v="2420.5"/>
    <n v="0.15"/>
    <x v="0"/>
    <n v="6"/>
    <n v="2057.4249999999997"/>
    <x v="15"/>
    <x v="0"/>
    <x v="0"/>
    <x v="19"/>
    <s v="Electronics"/>
    <s v="POS Equipment"/>
    <n v="1420"/>
    <n v="1420"/>
    <n v="637.42499999999973"/>
  </r>
  <r>
    <s v="ORD102768"/>
    <d v="2024-11-26T00:00:00"/>
    <s v="C0068"/>
    <s v="P009"/>
    <n v="5"/>
    <n v="165.6"/>
    <n v="0.1"/>
    <x v="0"/>
    <n v="1"/>
    <n v="745.2"/>
    <x v="33"/>
    <x v="1"/>
    <x v="0"/>
    <x v="12"/>
    <s v="Office"/>
    <s v="Stationery"/>
    <n v="75"/>
    <n v="375"/>
    <n v="370.20000000000005"/>
  </r>
  <r>
    <s v="ORD102769"/>
    <d v="2025-07-28T00:00:00"/>
    <s v="C0341"/>
    <s v="P011"/>
    <n v="1"/>
    <n v="1009.4"/>
    <n v="0.05"/>
    <x v="0"/>
    <n v="7"/>
    <n v="958.93"/>
    <x v="9"/>
    <x v="5"/>
    <x v="1"/>
    <x v="5"/>
    <s v="Office"/>
    <s v="Supplies"/>
    <n v="510"/>
    <n v="510"/>
    <n v="448.92999999999995"/>
  </r>
  <r>
    <s v="ORD102770"/>
    <d v="2025-08-01T00:00:00"/>
    <s v="C0124"/>
    <s v="P009"/>
    <n v="1"/>
    <n v="194.4"/>
    <n v="0"/>
    <x v="0"/>
    <n v="3"/>
    <n v="194.4"/>
    <x v="28"/>
    <x v="0"/>
    <x v="1"/>
    <x v="12"/>
    <s v="Office"/>
    <s v="Stationery"/>
    <n v="75"/>
    <n v="75"/>
    <n v="119.4"/>
  </r>
  <r>
    <s v="ORD102771"/>
    <d v="2023-02-26T00:00:00"/>
    <s v="C0148"/>
    <s v="P002"/>
    <n v="5"/>
    <n v="19500"/>
    <n v="0"/>
    <x v="0"/>
    <n v="3"/>
    <n v="97500"/>
    <x v="17"/>
    <x v="4"/>
    <x v="1"/>
    <x v="8"/>
    <s v="Electronics"/>
    <s v="Computers"/>
    <n v="15100"/>
    <n v="75500"/>
    <n v="22000"/>
  </r>
  <r>
    <s v="ORD102772"/>
    <d v="2025-09-14T00:00:00"/>
    <s v="C0065"/>
    <s v="P016"/>
    <n v="3"/>
    <n v="280.8"/>
    <n v="0.1"/>
    <x v="0"/>
    <n v="6"/>
    <n v="758.16000000000008"/>
    <x v="29"/>
    <x v="3"/>
    <x v="2"/>
    <x v="10"/>
    <s v="Office"/>
    <s v="Stationery"/>
    <n v="145"/>
    <n v="435"/>
    <n v="323.16000000000008"/>
  </r>
  <r>
    <s v="ORD102773"/>
    <d v="2023-08-27T00:00:00"/>
    <s v="C0241"/>
    <s v="P004"/>
    <n v="2"/>
    <n v="1905.5"/>
    <n v="0"/>
    <x v="1"/>
    <n v="2"/>
    <n v="3811"/>
    <x v="16"/>
    <x v="7"/>
    <x v="2"/>
    <x v="3"/>
    <s v="Electronics"/>
    <s v="Accessories"/>
    <n v="990"/>
    <n v="1980"/>
    <n v="1831"/>
  </r>
  <r>
    <s v="ORD102774"/>
    <d v="2024-06-12T00:00:00"/>
    <s v="C0090"/>
    <s v="P010"/>
    <n v="1"/>
    <n v="7992"/>
    <n v="0.1"/>
    <x v="1"/>
    <n v="2"/>
    <n v="7192.8"/>
    <x v="21"/>
    <x v="6"/>
    <x v="0"/>
    <x v="13"/>
    <s v="Electronics"/>
    <s v="Printers"/>
    <n v="5600"/>
    <n v="5600"/>
    <n v="1592.8000000000002"/>
  </r>
  <r>
    <s v="ORD102775"/>
    <d v="2023-05-19T00:00:00"/>
    <s v="C0114"/>
    <s v="P001"/>
    <n v="3"/>
    <n v="29355"/>
    <n v="0.2"/>
    <x v="0"/>
    <n v="6"/>
    <n v="70452"/>
    <x v="5"/>
    <x v="5"/>
    <x v="0"/>
    <x v="0"/>
    <s v="Electronics"/>
    <s v="Computers"/>
    <n v="22100"/>
    <n v="66300"/>
    <n v="4152"/>
  </r>
  <r>
    <s v="ORD102776"/>
    <d v="2025-02-22T00:00:00"/>
    <s v="C0345"/>
    <s v="P020"/>
    <n v="50"/>
    <n v="4223"/>
    <n v="0.05"/>
    <x v="0"/>
    <n v="6"/>
    <n v="200592.5"/>
    <x v="8"/>
    <x v="2"/>
    <x v="2"/>
    <x v="11"/>
    <s v="Electronics"/>
    <s v="Power"/>
    <n v="2950"/>
    <n v="147500"/>
    <n v="53092.5"/>
  </r>
  <r>
    <s v="ORD102777"/>
    <d v="2024-03-27T00:00:00"/>
    <s v="C0114"/>
    <s v="P003"/>
    <n v="4"/>
    <n v="486"/>
    <n v="0.1"/>
    <x v="0"/>
    <n v="3"/>
    <n v="1749.6000000000001"/>
    <x v="22"/>
    <x v="5"/>
    <x v="0"/>
    <x v="1"/>
    <s v="Electronics"/>
    <s v="Accessories"/>
    <n v="210"/>
    <n v="840"/>
    <n v="909.60000000000014"/>
  </r>
  <r>
    <s v="ORD102778"/>
    <d v="2024-04-15T00:00:00"/>
    <s v="C0123"/>
    <s v="P018"/>
    <n v="4"/>
    <n v="13184"/>
    <n v="0.05"/>
    <x v="0"/>
    <n v="7"/>
    <n v="50099.199999999997"/>
    <x v="6"/>
    <x v="4"/>
    <x v="0"/>
    <x v="18"/>
    <s v="Electronics"/>
    <s v="Displays"/>
    <n v="9700"/>
    <n v="38800"/>
    <n v="11299.199999999997"/>
  </r>
  <r>
    <s v="ORD102779"/>
    <d v="2024-10-08T00:00:00"/>
    <s v="C0166"/>
    <s v="P006"/>
    <n v="10"/>
    <n v="1287.5"/>
    <n v="0.1"/>
    <x v="0"/>
    <n v="3"/>
    <n v="11587.5"/>
    <x v="13"/>
    <x v="5"/>
    <x v="2"/>
    <x v="4"/>
    <s v="Electronics"/>
    <s v="Accessories"/>
    <n v="620"/>
    <n v="6200"/>
    <n v="5387.5"/>
  </r>
  <r>
    <s v="ORD102780"/>
    <d v="2025-04-24T00:00:00"/>
    <s v="C0011"/>
    <s v="P013"/>
    <n v="2"/>
    <n v="1450"/>
    <n v="0"/>
    <x v="1"/>
    <n v="1"/>
    <n v="2900"/>
    <x v="30"/>
    <x v="10"/>
    <x v="1"/>
    <x v="2"/>
    <s v="Electronics"/>
    <s v="Accessories"/>
    <n v="790"/>
    <n v="1580"/>
    <n v="1320"/>
  </r>
  <r>
    <s v="ORD102781"/>
    <d v="2024-12-24T00:00:00"/>
    <s v="C0309"/>
    <s v="P016"/>
    <n v="10"/>
    <n v="280.8"/>
    <n v="0.05"/>
    <x v="0"/>
    <n v="3"/>
    <n v="2667.6"/>
    <x v="26"/>
    <x v="6"/>
    <x v="0"/>
    <x v="10"/>
    <s v="Office"/>
    <s v="Stationery"/>
    <n v="145"/>
    <n v="1450"/>
    <n v="1217.5999999999999"/>
  </r>
  <r>
    <s v="ORD102782"/>
    <d v="2025-11-23T00:00:00"/>
    <s v="C0267"/>
    <s v="P016"/>
    <n v="2"/>
    <n v="280.8"/>
    <n v="0.05"/>
    <x v="0"/>
    <n v="6"/>
    <n v="533.52"/>
    <x v="20"/>
    <x v="0"/>
    <x v="1"/>
    <x v="10"/>
    <s v="Office"/>
    <s v="Stationery"/>
    <n v="145"/>
    <n v="290"/>
    <n v="243.51999999999998"/>
  </r>
  <r>
    <s v="ORD102783"/>
    <d v="2023-01-20T00:00:00"/>
    <s v="C0170"/>
    <s v="P001"/>
    <n v="2"/>
    <n v="27645"/>
    <n v="0"/>
    <x v="0"/>
    <n v="3"/>
    <n v="55290"/>
    <x v="35"/>
    <x v="10"/>
    <x v="0"/>
    <x v="0"/>
    <s v="Electronics"/>
    <s v="Computers"/>
    <n v="22100"/>
    <n v="44200"/>
    <n v="11090"/>
  </r>
  <r>
    <s v="ORD102784"/>
    <d v="2024-06-23T00:00:00"/>
    <s v="C0023"/>
    <s v="P009"/>
    <n v="1"/>
    <n v="180"/>
    <n v="0"/>
    <x v="0"/>
    <n v="2"/>
    <n v="180"/>
    <x v="21"/>
    <x v="2"/>
    <x v="1"/>
    <x v="12"/>
    <s v="Office"/>
    <s v="Stationery"/>
    <n v="75"/>
    <n v="75"/>
    <n v="105"/>
  </r>
  <r>
    <s v="ORD102785"/>
    <d v="2024-05-23T00:00:00"/>
    <s v="C0287"/>
    <s v="P008"/>
    <n v="1"/>
    <n v="9936"/>
    <n v="0.15"/>
    <x v="0"/>
    <n v="3"/>
    <n v="8445.6"/>
    <x v="15"/>
    <x v="9"/>
    <x v="0"/>
    <x v="6"/>
    <s v="Office"/>
    <s v="Furniture"/>
    <n v="6500"/>
    <n v="6500"/>
    <n v="1945.6000000000004"/>
  </r>
  <r>
    <s v="ORD102786"/>
    <d v="2024-08-11T00:00:00"/>
    <s v="C0011"/>
    <s v="P004"/>
    <n v="2"/>
    <n v="1794.5"/>
    <n v="0.05"/>
    <x v="0"/>
    <n v="5"/>
    <n v="3409.5499999999997"/>
    <x v="23"/>
    <x v="10"/>
    <x v="1"/>
    <x v="3"/>
    <s v="Electronics"/>
    <s v="Accessories"/>
    <n v="990"/>
    <n v="1980"/>
    <n v="1429.5499999999997"/>
  </r>
  <r>
    <s v="ORD102787"/>
    <d v="2023-07-10T00:00:00"/>
    <s v="C0314"/>
    <s v="P003"/>
    <n v="4"/>
    <n v="450"/>
    <n v="0"/>
    <x v="0"/>
    <n v="7"/>
    <n v="1800"/>
    <x v="32"/>
    <x v="6"/>
    <x v="1"/>
    <x v="1"/>
    <s v="Electronics"/>
    <s v="Accessories"/>
    <n v="210"/>
    <n v="840"/>
    <n v="960"/>
  </r>
  <r>
    <s v="ORD102788"/>
    <d v="2025-03-28T00:00:00"/>
    <s v="C0093"/>
    <s v="P009"/>
    <n v="1"/>
    <n v="165.6"/>
    <n v="0.05"/>
    <x v="0"/>
    <n v="2"/>
    <n v="157.32"/>
    <x v="12"/>
    <x v="1"/>
    <x v="2"/>
    <x v="12"/>
    <s v="Office"/>
    <s v="Stationery"/>
    <n v="75"/>
    <n v="75"/>
    <n v="82.32"/>
  </r>
  <r>
    <s v="ORD102789"/>
    <d v="2024-12-01T00:00:00"/>
    <s v="C0129"/>
    <s v="P014"/>
    <n v="1"/>
    <n v="2100"/>
    <n v="0.05"/>
    <x v="0"/>
    <n v="3"/>
    <n v="1995"/>
    <x v="26"/>
    <x v="11"/>
    <x v="0"/>
    <x v="17"/>
    <s v="Electronics"/>
    <s v="Accessories"/>
    <n v="1180"/>
    <n v="1180"/>
    <n v="815"/>
  </r>
  <r>
    <s v="ORD102790"/>
    <d v="2023-06-05T00:00:00"/>
    <s v="C0364"/>
    <s v="P002"/>
    <n v="1"/>
    <n v="17940"/>
    <n v="0.1"/>
    <x v="0"/>
    <n v="7"/>
    <n v="16146"/>
    <x v="10"/>
    <x v="5"/>
    <x v="0"/>
    <x v="8"/>
    <s v="Electronics"/>
    <s v="Computers"/>
    <n v="15100"/>
    <n v="15100"/>
    <n v="1046"/>
  </r>
  <r>
    <s v="ORD102791"/>
    <d v="2024-01-01T00:00:00"/>
    <s v="C0056"/>
    <s v="P007"/>
    <n v="1"/>
    <n v="4800"/>
    <n v="0.03"/>
    <x v="0"/>
    <n v="5"/>
    <n v="4656"/>
    <x v="18"/>
    <x v="4"/>
    <x v="0"/>
    <x v="16"/>
    <s v="Office"/>
    <s v="Furniture"/>
    <n v="3150"/>
    <n v="3150"/>
    <n v="1506"/>
  </r>
  <r>
    <s v="ORD102792"/>
    <d v="2025-09-02T00:00:00"/>
    <s v="C0197"/>
    <s v="P018"/>
    <n v="1"/>
    <n v="13184"/>
    <n v="0.05"/>
    <x v="0"/>
    <n v="2"/>
    <n v="12524.8"/>
    <x v="29"/>
    <x v="3"/>
    <x v="0"/>
    <x v="18"/>
    <s v="Electronics"/>
    <s v="Displays"/>
    <n v="9700"/>
    <n v="9700"/>
    <n v="2824.7999999999993"/>
  </r>
  <r>
    <s v="ORD102793"/>
    <d v="2024-10-04T00:00:00"/>
    <s v="C0189"/>
    <s v="P005"/>
    <n v="2"/>
    <n v="6014"/>
    <n v="0.2"/>
    <x v="0"/>
    <n v="6"/>
    <n v="9622.4"/>
    <x v="13"/>
    <x v="10"/>
    <x v="0"/>
    <x v="15"/>
    <s v="Electronics"/>
    <s v="Displays"/>
    <n v="4300"/>
    <n v="8600"/>
    <n v="1022.3999999999996"/>
  </r>
  <r>
    <s v="ORD102794"/>
    <d v="2024-12-25T00:00:00"/>
    <s v="C0174"/>
    <s v="P003"/>
    <n v="3"/>
    <n v="450"/>
    <n v="0.03"/>
    <x v="1"/>
    <n v="7"/>
    <n v="1309.5"/>
    <x v="26"/>
    <x v="9"/>
    <x v="0"/>
    <x v="1"/>
    <s v="Electronics"/>
    <s v="Accessories"/>
    <n v="210"/>
    <n v="630"/>
    <n v="679.5"/>
  </r>
  <r>
    <s v="ORD102795"/>
    <d v="2024-03-23T00:00:00"/>
    <s v="C0328"/>
    <s v="P002"/>
    <n v="2"/>
    <n v="18915"/>
    <n v="0.05"/>
    <x v="0"/>
    <n v="3"/>
    <n v="35938.5"/>
    <x v="22"/>
    <x v="6"/>
    <x v="2"/>
    <x v="8"/>
    <s v="Electronics"/>
    <s v="Computers"/>
    <n v="15100"/>
    <n v="30200"/>
    <n v="5738.5"/>
  </r>
  <r>
    <s v="ORD102796"/>
    <d v="2024-07-05T00:00:00"/>
    <s v="C0072"/>
    <s v="P001"/>
    <n v="2"/>
    <n v="29355"/>
    <n v="0"/>
    <x v="1"/>
    <n v="5"/>
    <n v="58710"/>
    <x v="14"/>
    <x v="6"/>
    <x v="0"/>
    <x v="0"/>
    <s v="Electronics"/>
    <s v="Computers"/>
    <n v="22100"/>
    <n v="44200"/>
    <n v="14510"/>
  </r>
  <r>
    <s v="ORD102797"/>
    <d v="2024-01-10T00:00:00"/>
    <s v="C0227"/>
    <s v="P011"/>
    <n v="1"/>
    <n v="1009.4"/>
    <n v="0"/>
    <x v="0"/>
    <n v="2"/>
    <n v="1009.4"/>
    <x v="18"/>
    <x v="7"/>
    <x v="0"/>
    <x v="5"/>
    <s v="Office"/>
    <s v="Supplies"/>
    <n v="510"/>
    <n v="510"/>
    <n v="499.4"/>
  </r>
  <r>
    <s v="ORD102798"/>
    <d v="2024-01-25T00:00:00"/>
    <s v="C0014"/>
    <s v="P016"/>
    <n v="1"/>
    <n v="267.8"/>
    <n v="0.05"/>
    <x v="1"/>
    <n v="2"/>
    <n v="254.41"/>
    <x v="18"/>
    <x v="10"/>
    <x v="0"/>
    <x v="10"/>
    <s v="Office"/>
    <s v="Stationery"/>
    <n v="145"/>
    <n v="145"/>
    <n v="109.41"/>
  </r>
  <r>
    <s v="ORD102799"/>
    <d v="2025-10-18T00:00:00"/>
    <s v="C0184"/>
    <s v="P017"/>
    <n v="3"/>
    <n v="4212"/>
    <n v="0"/>
    <x v="0"/>
    <n v="5"/>
    <n v="12636"/>
    <x v="19"/>
    <x v="11"/>
    <x v="0"/>
    <x v="7"/>
    <s v="Office"/>
    <s v="Furniture"/>
    <n v="2650"/>
    <n v="7950"/>
    <n v="4686"/>
  </r>
  <r>
    <s v="ORD102800"/>
    <d v="2024-02-13T00:00:00"/>
    <s v="C0003"/>
    <s v="P003"/>
    <n v="1"/>
    <n v="436.5"/>
    <n v="0.1"/>
    <x v="0"/>
    <n v="2"/>
    <n v="392.85"/>
    <x v="24"/>
    <x v="4"/>
    <x v="0"/>
    <x v="1"/>
    <s v="Electronics"/>
    <s v="Accessories"/>
    <n v="210"/>
    <n v="210"/>
    <n v="182.85000000000002"/>
  </r>
  <r>
    <s v="ORD102801"/>
    <d v="2024-04-25T00:00:00"/>
    <s v="C0119"/>
    <s v="P003"/>
    <n v="2"/>
    <n v="486"/>
    <n v="0"/>
    <x v="0"/>
    <n v="7"/>
    <n v="972"/>
    <x v="6"/>
    <x v="6"/>
    <x v="0"/>
    <x v="1"/>
    <s v="Electronics"/>
    <s v="Accessories"/>
    <n v="210"/>
    <n v="420"/>
    <n v="552"/>
  </r>
  <r>
    <s v="ORD102802"/>
    <d v="2024-05-10T00:00:00"/>
    <s v="C0095"/>
    <s v="P006"/>
    <n v="1"/>
    <n v="1287.5"/>
    <n v="0"/>
    <x v="0"/>
    <n v="1"/>
    <n v="1287.5"/>
    <x v="15"/>
    <x v="2"/>
    <x v="1"/>
    <x v="4"/>
    <s v="Electronics"/>
    <s v="Accessories"/>
    <n v="620"/>
    <n v="620"/>
    <n v="667.5"/>
  </r>
  <r>
    <s v="ORD102803"/>
    <d v="2024-06-27T00:00:00"/>
    <s v="C0330"/>
    <s v="P011"/>
    <n v="1"/>
    <n v="980"/>
    <n v="0.05"/>
    <x v="0"/>
    <n v="4"/>
    <n v="931"/>
    <x v="21"/>
    <x v="10"/>
    <x v="1"/>
    <x v="5"/>
    <s v="Office"/>
    <s v="Supplies"/>
    <n v="510"/>
    <n v="510"/>
    <n v="421"/>
  </r>
  <r>
    <s v="ORD102804"/>
    <d v="2024-02-28T00:00:00"/>
    <s v="C0032"/>
    <s v="P002"/>
    <n v="1"/>
    <n v="17940"/>
    <n v="0"/>
    <x v="0"/>
    <n v="3"/>
    <n v="17940"/>
    <x v="24"/>
    <x v="6"/>
    <x v="0"/>
    <x v="8"/>
    <s v="Electronics"/>
    <s v="Computers"/>
    <n v="15100"/>
    <n v="15100"/>
    <n v="2840"/>
  </r>
  <r>
    <s v="ORD102805"/>
    <d v="2024-04-14T00:00:00"/>
    <s v="C0193"/>
    <s v="P008"/>
    <n v="1"/>
    <n v="9200"/>
    <n v="0.03"/>
    <x v="0"/>
    <n v="3"/>
    <n v="8924"/>
    <x v="6"/>
    <x v="6"/>
    <x v="1"/>
    <x v="6"/>
    <s v="Office"/>
    <s v="Furniture"/>
    <n v="6500"/>
    <n v="6500"/>
    <n v="2424"/>
  </r>
  <r>
    <s v="ORD102806"/>
    <d v="2024-02-20T00:00:00"/>
    <s v="C0033"/>
    <s v="P013"/>
    <n v="2"/>
    <n v="1450"/>
    <n v="0.03"/>
    <x v="0"/>
    <n v="1"/>
    <n v="2813"/>
    <x v="24"/>
    <x v="8"/>
    <x v="0"/>
    <x v="2"/>
    <s v="Electronics"/>
    <s v="Accessories"/>
    <n v="790"/>
    <n v="1580"/>
    <n v="1233"/>
  </r>
  <r>
    <s v="ORD102807"/>
    <d v="2024-05-26T00:00:00"/>
    <s v="C0297"/>
    <s v="P013"/>
    <n v="50"/>
    <n v="1406.5"/>
    <n v="0"/>
    <x v="0"/>
    <n v="7"/>
    <n v="70325"/>
    <x v="15"/>
    <x v="4"/>
    <x v="1"/>
    <x v="2"/>
    <s v="Electronics"/>
    <s v="Accessories"/>
    <n v="790"/>
    <n v="39500"/>
    <n v="30825"/>
  </r>
  <r>
    <s v="ORD102808"/>
    <d v="2024-12-30T00:00:00"/>
    <s v="C0112"/>
    <s v="P006"/>
    <n v="1"/>
    <n v="1212.5"/>
    <n v="0"/>
    <x v="0"/>
    <n v="6"/>
    <n v="1212.5"/>
    <x v="26"/>
    <x v="8"/>
    <x v="1"/>
    <x v="4"/>
    <s v="Electronics"/>
    <s v="Accessories"/>
    <n v="620"/>
    <n v="620"/>
    <n v="592.5"/>
  </r>
  <r>
    <s v="ORD102809"/>
    <d v="2023-11-16T00:00:00"/>
    <s v="C0274"/>
    <s v="P009"/>
    <n v="3"/>
    <n v="180"/>
    <n v="0.03"/>
    <x v="0"/>
    <n v="6"/>
    <n v="523.79999999999995"/>
    <x v="0"/>
    <x v="3"/>
    <x v="1"/>
    <x v="12"/>
    <s v="Office"/>
    <s v="Stationery"/>
    <n v="75"/>
    <n v="225"/>
    <n v="298.79999999999995"/>
  </r>
  <r>
    <s v="ORD102810"/>
    <d v="2023-08-07T00:00:00"/>
    <s v="C0126"/>
    <s v="P005"/>
    <n v="2"/>
    <n v="5704"/>
    <n v="0.05"/>
    <x v="1"/>
    <n v="3"/>
    <n v="10837.6"/>
    <x v="16"/>
    <x v="11"/>
    <x v="2"/>
    <x v="15"/>
    <s v="Electronics"/>
    <s v="Displays"/>
    <n v="4300"/>
    <n v="8600"/>
    <n v="2237.6000000000004"/>
  </r>
  <r>
    <s v="ORD102811"/>
    <d v="2023-09-03T00:00:00"/>
    <s v="C0315"/>
    <s v="P003"/>
    <n v="3"/>
    <n v="414"/>
    <n v="0.15"/>
    <x v="0"/>
    <n v="4"/>
    <n v="1055.7"/>
    <x v="4"/>
    <x v="2"/>
    <x v="0"/>
    <x v="1"/>
    <s v="Electronics"/>
    <s v="Accessories"/>
    <n v="210"/>
    <n v="630"/>
    <n v="425.70000000000005"/>
  </r>
  <r>
    <s v="ORD102812"/>
    <d v="2023-06-10T00:00:00"/>
    <s v="C0216"/>
    <s v="P008"/>
    <n v="3"/>
    <n v="9200"/>
    <n v="0"/>
    <x v="0"/>
    <n v="4"/>
    <n v="27600"/>
    <x v="10"/>
    <x v="5"/>
    <x v="1"/>
    <x v="6"/>
    <s v="Office"/>
    <s v="Furniture"/>
    <n v="6500"/>
    <n v="19500"/>
    <n v="8100"/>
  </r>
  <r>
    <s v="ORD102813"/>
    <d v="2025-10-05T00:00:00"/>
    <s v="C0389"/>
    <s v="P012"/>
    <n v="1"/>
    <n v="3492"/>
    <n v="0"/>
    <x v="0"/>
    <n v="5"/>
    <n v="3492"/>
    <x v="19"/>
    <x v="11"/>
    <x v="1"/>
    <x v="9"/>
    <s v="Electronics"/>
    <s v="Storage"/>
    <n v="2450"/>
    <n v="2450"/>
    <n v="1042"/>
  </r>
  <r>
    <s v="ORD102814"/>
    <d v="2023-01-14T00:00:00"/>
    <s v="C0359"/>
    <s v="P002"/>
    <n v="2"/>
    <n v="20085"/>
    <n v="0.05"/>
    <x v="0"/>
    <n v="1"/>
    <n v="38161.5"/>
    <x v="35"/>
    <x v="10"/>
    <x v="1"/>
    <x v="8"/>
    <s v="Electronics"/>
    <s v="Computers"/>
    <n v="15100"/>
    <n v="30200"/>
    <n v="7961.5"/>
  </r>
  <r>
    <s v="ORD102815"/>
    <d v="2023-03-28T00:00:00"/>
    <s v="C0320"/>
    <s v="P015"/>
    <n v="1"/>
    <n v="1697.5"/>
    <n v="0"/>
    <x v="0"/>
    <n v="4"/>
    <n v="1697.5"/>
    <x v="1"/>
    <x v="1"/>
    <x v="0"/>
    <x v="14"/>
    <s v="Electronics"/>
    <s v="Networking"/>
    <n v="1050"/>
    <n v="1050"/>
    <n v="647.5"/>
  </r>
  <r>
    <s v="ORD102816"/>
    <d v="2025-09-14T00:00:00"/>
    <s v="C0281"/>
    <s v="P009"/>
    <n v="3"/>
    <n v="185.4"/>
    <n v="0"/>
    <x v="0"/>
    <n v="4"/>
    <n v="556.20000000000005"/>
    <x v="29"/>
    <x v="9"/>
    <x v="0"/>
    <x v="12"/>
    <s v="Office"/>
    <s v="Stationery"/>
    <n v="75"/>
    <n v="225"/>
    <n v="331.20000000000005"/>
  </r>
  <r>
    <s v="ORD102817"/>
    <d v="2025-01-30T00:00:00"/>
    <s v="C0105"/>
    <s v="P011"/>
    <n v="1"/>
    <n v="950.6"/>
    <n v="0"/>
    <x v="0"/>
    <n v="1"/>
    <n v="950.6"/>
    <x v="7"/>
    <x v="3"/>
    <x v="0"/>
    <x v="5"/>
    <s v="Office"/>
    <s v="Supplies"/>
    <n v="510"/>
    <n v="510"/>
    <n v="440.6"/>
  </r>
  <r>
    <s v="ORD102818"/>
    <d v="2024-10-07T00:00:00"/>
    <s v="C0300"/>
    <s v="P009"/>
    <n v="1"/>
    <n v="174.6"/>
    <n v="0.03"/>
    <x v="0"/>
    <n v="6"/>
    <n v="169.36199999999999"/>
    <x v="13"/>
    <x v="11"/>
    <x v="0"/>
    <x v="12"/>
    <s v="Office"/>
    <s v="Stationery"/>
    <n v="75"/>
    <n v="75"/>
    <n v="94.361999999999995"/>
  </r>
  <r>
    <s v="ORD102819"/>
    <d v="2025-10-05T00:00:00"/>
    <s v="C0263"/>
    <s v="P005"/>
    <n v="1"/>
    <n v="6014"/>
    <n v="0.15"/>
    <x v="0"/>
    <n v="3"/>
    <n v="5111.8999999999996"/>
    <x v="19"/>
    <x v="3"/>
    <x v="0"/>
    <x v="15"/>
    <s v="Electronics"/>
    <s v="Displays"/>
    <n v="4300"/>
    <n v="4300"/>
    <n v="811.89999999999964"/>
  </r>
  <r>
    <s v="ORD102820"/>
    <d v="2024-07-16T00:00:00"/>
    <s v="C0311"/>
    <s v="P016"/>
    <n v="1"/>
    <n v="239.2"/>
    <n v="0"/>
    <x v="1"/>
    <n v="2"/>
    <n v="239.2"/>
    <x v="14"/>
    <x v="8"/>
    <x v="1"/>
    <x v="10"/>
    <s v="Office"/>
    <s v="Stationery"/>
    <n v="145"/>
    <n v="145"/>
    <n v="94.199999999999989"/>
  </r>
  <r>
    <s v="ORD102821"/>
    <d v="2025-10-02T00:00:00"/>
    <s v="C0173"/>
    <s v="P009"/>
    <n v="3"/>
    <n v="174.6"/>
    <n v="0.05"/>
    <x v="0"/>
    <n v="6"/>
    <n v="497.60999999999996"/>
    <x v="19"/>
    <x v="3"/>
    <x v="0"/>
    <x v="12"/>
    <s v="Office"/>
    <s v="Stationery"/>
    <n v="75"/>
    <n v="225"/>
    <n v="272.60999999999996"/>
  </r>
  <r>
    <s v="ORD102822"/>
    <d v="2024-01-10T00:00:00"/>
    <s v="C0125"/>
    <s v="P003"/>
    <n v="3"/>
    <n v="414"/>
    <n v="0"/>
    <x v="0"/>
    <n v="3"/>
    <n v="1242"/>
    <x v="18"/>
    <x v="11"/>
    <x v="2"/>
    <x v="1"/>
    <s v="Electronics"/>
    <s v="Accessories"/>
    <n v="210"/>
    <n v="630"/>
    <n v="612"/>
  </r>
  <r>
    <s v="ORD102823"/>
    <d v="2025-11-12T00:00:00"/>
    <s v="C0321"/>
    <s v="P011"/>
    <n v="2"/>
    <n v="1009.4"/>
    <n v="0.03"/>
    <x v="0"/>
    <n v="4"/>
    <n v="1958.2359999999999"/>
    <x v="20"/>
    <x v="1"/>
    <x v="0"/>
    <x v="5"/>
    <s v="Office"/>
    <s v="Supplies"/>
    <n v="510"/>
    <n v="1020"/>
    <n v="938.23599999999988"/>
  </r>
  <r>
    <s v="ORD102824"/>
    <d v="2024-07-27T00:00:00"/>
    <s v="C0275"/>
    <s v="P014"/>
    <n v="3"/>
    <n v="1932"/>
    <n v="0.05"/>
    <x v="0"/>
    <n v="7"/>
    <n v="5506.2"/>
    <x v="14"/>
    <x v="11"/>
    <x v="0"/>
    <x v="17"/>
    <s v="Electronics"/>
    <s v="Accessories"/>
    <n v="1180"/>
    <n v="3540"/>
    <n v="1966.1999999999998"/>
  </r>
  <r>
    <s v="ORD102825"/>
    <d v="2025-03-25T00:00:00"/>
    <s v="C0212"/>
    <s v="P013"/>
    <n v="1"/>
    <n v="1334"/>
    <n v="0.15"/>
    <x v="0"/>
    <n v="2"/>
    <n v="1133.8999999999999"/>
    <x v="12"/>
    <x v="8"/>
    <x v="2"/>
    <x v="2"/>
    <s v="Electronics"/>
    <s v="Accessories"/>
    <n v="790"/>
    <n v="790"/>
    <n v="343.89999999999986"/>
  </r>
  <r>
    <s v="ORD102826"/>
    <d v="2024-03-30T00:00:00"/>
    <s v="C0072"/>
    <s v="P017"/>
    <n v="1"/>
    <n v="3588"/>
    <n v="0.1"/>
    <x v="0"/>
    <n v="1"/>
    <n v="3229.2000000000003"/>
    <x v="22"/>
    <x v="6"/>
    <x v="0"/>
    <x v="7"/>
    <s v="Office"/>
    <s v="Furniture"/>
    <n v="2650"/>
    <n v="2650"/>
    <n v="579.20000000000027"/>
  </r>
  <r>
    <s v="ORD102827"/>
    <d v="2023-09-20T00:00:00"/>
    <s v="C0181"/>
    <s v="P016"/>
    <n v="1"/>
    <n v="267.8"/>
    <n v="0.03"/>
    <x v="0"/>
    <n v="4"/>
    <n v="259.76600000000002"/>
    <x v="4"/>
    <x v="0"/>
    <x v="1"/>
    <x v="10"/>
    <s v="Office"/>
    <s v="Stationery"/>
    <n v="145"/>
    <n v="145"/>
    <n v="114.76600000000002"/>
  </r>
  <r>
    <s v="ORD102828"/>
    <d v="2023-04-21T00:00:00"/>
    <s v="C0113"/>
    <s v="P016"/>
    <n v="4"/>
    <n v="260"/>
    <n v="0"/>
    <x v="0"/>
    <n v="2"/>
    <n v="1040"/>
    <x v="31"/>
    <x v="4"/>
    <x v="0"/>
    <x v="10"/>
    <s v="Office"/>
    <s v="Stationery"/>
    <n v="145"/>
    <n v="580"/>
    <n v="460"/>
  </r>
  <r>
    <s v="ORD102829"/>
    <d v="2025-12-12T00:00:00"/>
    <s v="C0162"/>
    <s v="P020"/>
    <n v="10"/>
    <n v="3977"/>
    <n v="0.2"/>
    <x v="1"/>
    <n v="4"/>
    <n v="31816"/>
    <x v="11"/>
    <x v="7"/>
    <x v="0"/>
    <x v="11"/>
    <s v="Electronics"/>
    <s v="Power"/>
    <n v="2950"/>
    <n v="29500"/>
    <n v="2316"/>
  </r>
  <r>
    <s v="ORD102830"/>
    <d v="2025-05-16T00:00:00"/>
    <s v="C0188"/>
    <s v="P019"/>
    <n v="3"/>
    <n v="2350"/>
    <n v="0.15"/>
    <x v="0"/>
    <n v="4"/>
    <n v="5992.5"/>
    <x v="34"/>
    <x v="8"/>
    <x v="1"/>
    <x v="19"/>
    <s v="Electronics"/>
    <s v="POS Equipment"/>
    <n v="1420"/>
    <n v="4260"/>
    <n v="1732.5"/>
  </r>
  <r>
    <s v="ORD102831"/>
    <d v="2025-09-06T00:00:00"/>
    <s v="C0134"/>
    <s v="P020"/>
    <n v="2"/>
    <n v="4428"/>
    <n v="0"/>
    <x v="0"/>
    <n v="2"/>
    <n v="8856"/>
    <x v="29"/>
    <x v="3"/>
    <x v="1"/>
    <x v="11"/>
    <s v="Electronics"/>
    <s v="Power"/>
    <n v="2950"/>
    <n v="5900"/>
    <n v="2956"/>
  </r>
  <r>
    <s v="ORD102832"/>
    <d v="2023-03-08T00:00:00"/>
    <s v="C0296"/>
    <s v="P005"/>
    <n v="1"/>
    <n v="6200"/>
    <n v="0.1"/>
    <x v="0"/>
    <n v="4"/>
    <n v="5580"/>
    <x v="1"/>
    <x v="5"/>
    <x v="0"/>
    <x v="15"/>
    <s v="Electronics"/>
    <s v="Displays"/>
    <n v="4300"/>
    <n v="4300"/>
    <n v="1280"/>
  </r>
  <r>
    <s v="ORD102833"/>
    <d v="2025-10-26T00:00:00"/>
    <s v="C0162"/>
    <s v="P011"/>
    <n v="1"/>
    <n v="1009.4"/>
    <n v="0.05"/>
    <x v="2"/>
    <n v="4"/>
    <n v="958.93"/>
    <x v="19"/>
    <x v="7"/>
    <x v="0"/>
    <x v="5"/>
    <s v="Office"/>
    <s v="Supplies"/>
    <n v="510"/>
    <n v="510"/>
    <n v="448.92999999999995"/>
  </r>
  <r>
    <s v="ORD102834"/>
    <d v="2024-12-12T00:00:00"/>
    <s v="C0274"/>
    <s v="P006"/>
    <n v="5"/>
    <n v="1150"/>
    <n v="0"/>
    <x v="0"/>
    <n v="7"/>
    <n v="5750"/>
    <x v="26"/>
    <x v="3"/>
    <x v="1"/>
    <x v="4"/>
    <s v="Electronics"/>
    <s v="Accessories"/>
    <n v="620"/>
    <n v="3100"/>
    <n v="2650"/>
  </r>
  <r>
    <s v="ORD102835"/>
    <d v="2025-03-17T00:00:00"/>
    <s v="C0065"/>
    <s v="P008"/>
    <n v="3"/>
    <n v="9476"/>
    <n v="0.1"/>
    <x v="0"/>
    <n v="2"/>
    <n v="25585.200000000001"/>
    <x v="12"/>
    <x v="3"/>
    <x v="2"/>
    <x v="6"/>
    <s v="Office"/>
    <s v="Furniture"/>
    <n v="6500"/>
    <n v="19500"/>
    <n v="6085.2000000000007"/>
  </r>
  <r>
    <s v="ORD102836"/>
    <d v="2023-12-24T00:00:00"/>
    <s v="C0360"/>
    <s v="P014"/>
    <n v="1"/>
    <n v="2163"/>
    <n v="0.05"/>
    <x v="0"/>
    <n v="6"/>
    <n v="2054.85"/>
    <x v="25"/>
    <x v="8"/>
    <x v="1"/>
    <x v="17"/>
    <s v="Electronics"/>
    <s v="Accessories"/>
    <n v="1180"/>
    <n v="1180"/>
    <n v="874.84999999999991"/>
  </r>
  <r>
    <s v="ORD102837"/>
    <d v="2025-07-25T00:00:00"/>
    <s v="C0071"/>
    <s v="P016"/>
    <n v="1"/>
    <n v="280.8"/>
    <n v="0"/>
    <x v="0"/>
    <n v="7"/>
    <n v="280.8"/>
    <x v="9"/>
    <x v="6"/>
    <x v="0"/>
    <x v="10"/>
    <s v="Office"/>
    <s v="Stationery"/>
    <n v="145"/>
    <n v="145"/>
    <n v="135.80000000000001"/>
  </r>
  <r>
    <s v="ORD102838"/>
    <d v="2023-09-04T00:00:00"/>
    <s v="C0003"/>
    <s v="P012"/>
    <n v="1"/>
    <n v="3492"/>
    <n v="0"/>
    <x v="0"/>
    <n v="5"/>
    <n v="3492"/>
    <x v="4"/>
    <x v="4"/>
    <x v="0"/>
    <x v="9"/>
    <s v="Electronics"/>
    <s v="Storage"/>
    <n v="2450"/>
    <n v="2450"/>
    <n v="1042"/>
  </r>
  <r>
    <s v="ORD102839"/>
    <d v="2025-11-27T00:00:00"/>
    <s v="C0354"/>
    <s v="P020"/>
    <n v="5"/>
    <n v="3772"/>
    <n v="0"/>
    <x v="0"/>
    <n v="4"/>
    <n v="18860"/>
    <x v="20"/>
    <x v="8"/>
    <x v="1"/>
    <x v="11"/>
    <s v="Electronics"/>
    <s v="Power"/>
    <n v="2950"/>
    <n v="14750"/>
    <n v="4110"/>
  </r>
  <r>
    <s v="ORD102840"/>
    <d v="2025-07-31T00:00:00"/>
    <s v="C0238"/>
    <s v="P013"/>
    <n v="4"/>
    <n v="1406.5"/>
    <n v="0.03"/>
    <x v="0"/>
    <n v="3"/>
    <n v="5457.22"/>
    <x v="9"/>
    <x v="10"/>
    <x v="0"/>
    <x v="2"/>
    <s v="Electronics"/>
    <s v="Accessories"/>
    <n v="790"/>
    <n v="3160"/>
    <n v="2297.2200000000003"/>
  </r>
  <r>
    <s v="ORD102841"/>
    <d v="2024-10-08T00:00:00"/>
    <s v="C0027"/>
    <s v="P013"/>
    <n v="2"/>
    <n v="1406.5"/>
    <n v="0"/>
    <x v="0"/>
    <n v="2"/>
    <n v="2813"/>
    <x v="13"/>
    <x v="4"/>
    <x v="0"/>
    <x v="2"/>
    <s v="Electronics"/>
    <s v="Accessories"/>
    <n v="790"/>
    <n v="1580"/>
    <n v="1233"/>
  </r>
  <r>
    <s v="ORD102842"/>
    <d v="2023-01-18T00:00:00"/>
    <s v="C0232"/>
    <s v="P002"/>
    <n v="2"/>
    <n v="18915"/>
    <n v="0.1"/>
    <x v="0"/>
    <n v="6"/>
    <n v="34047"/>
    <x v="35"/>
    <x v="8"/>
    <x v="0"/>
    <x v="8"/>
    <s v="Electronics"/>
    <s v="Computers"/>
    <n v="15100"/>
    <n v="30200"/>
    <n v="3847"/>
  </r>
  <r>
    <s v="ORD102843"/>
    <d v="2023-01-25T00:00:00"/>
    <s v="C0080"/>
    <s v="P014"/>
    <n v="3"/>
    <n v="2268"/>
    <n v="0.1"/>
    <x v="0"/>
    <n v="1"/>
    <n v="6123.6"/>
    <x v="35"/>
    <x v="3"/>
    <x v="1"/>
    <x v="17"/>
    <s v="Electronics"/>
    <s v="Accessories"/>
    <n v="1180"/>
    <n v="3540"/>
    <n v="2583.6000000000004"/>
  </r>
  <r>
    <s v="ORD102844"/>
    <d v="2024-03-07T00:00:00"/>
    <s v="C0203"/>
    <s v="P013"/>
    <n v="2"/>
    <n v="1493.5"/>
    <n v="0"/>
    <x v="0"/>
    <n v="6"/>
    <n v="2987"/>
    <x v="22"/>
    <x v="9"/>
    <x v="1"/>
    <x v="2"/>
    <s v="Electronics"/>
    <s v="Accessories"/>
    <n v="790"/>
    <n v="1580"/>
    <n v="1407"/>
  </r>
  <r>
    <s v="ORD102845"/>
    <d v="2025-02-16T00:00:00"/>
    <s v="C0072"/>
    <s v="P004"/>
    <n v="4"/>
    <n v="1998"/>
    <n v="0.05"/>
    <x v="0"/>
    <n v="1"/>
    <n v="7592.4"/>
    <x v="8"/>
    <x v="6"/>
    <x v="0"/>
    <x v="3"/>
    <s v="Electronics"/>
    <s v="Accessories"/>
    <n v="990"/>
    <n v="3960"/>
    <n v="3632.3999999999996"/>
  </r>
  <r>
    <s v="ORD102846"/>
    <d v="2023-07-26T00:00:00"/>
    <s v="C0078"/>
    <s v="P020"/>
    <n v="1"/>
    <n v="3772"/>
    <n v="0.15"/>
    <x v="0"/>
    <n v="5"/>
    <n v="3206.2"/>
    <x v="32"/>
    <x v="2"/>
    <x v="0"/>
    <x v="11"/>
    <s v="Electronics"/>
    <s v="Power"/>
    <n v="2950"/>
    <n v="2950"/>
    <n v="256.19999999999982"/>
  </r>
  <r>
    <s v="ORD102847"/>
    <d v="2024-10-28T00:00:00"/>
    <s v="C0138"/>
    <s v="P005"/>
    <n v="1"/>
    <n v="6200"/>
    <n v="0.1"/>
    <x v="0"/>
    <n v="2"/>
    <n v="5580"/>
    <x v="13"/>
    <x v="0"/>
    <x v="1"/>
    <x v="15"/>
    <s v="Electronics"/>
    <s v="Displays"/>
    <n v="4300"/>
    <n v="4300"/>
    <n v="1280"/>
  </r>
  <r>
    <s v="ORD102848"/>
    <d v="2025-01-10T00:00:00"/>
    <s v="C0386"/>
    <s v="P003"/>
    <n v="1"/>
    <n v="463.5"/>
    <n v="0.1"/>
    <x v="0"/>
    <n v="7"/>
    <n v="417.15000000000003"/>
    <x v="7"/>
    <x v="8"/>
    <x v="1"/>
    <x v="1"/>
    <s v="Electronics"/>
    <s v="Accessories"/>
    <n v="210"/>
    <n v="210"/>
    <n v="207.15000000000003"/>
  </r>
  <r>
    <s v="ORD102849"/>
    <d v="2024-06-15T00:00:00"/>
    <s v="C0354"/>
    <s v="P009"/>
    <n v="2"/>
    <n v="185.4"/>
    <n v="0.05"/>
    <x v="0"/>
    <n v="1"/>
    <n v="352.26"/>
    <x v="21"/>
    <x v="8"/>
    <x v="1"/>
    <x v="12"/>
    <s v="Office"/>
    <s v="Stationery"/>
    <n v="75"/>
    <n v="150"/>
    <n v="202.26"/>
  </r>
  <r>
    <s v="ORD102850"/>
    <d v="2024-01-19T00:00:00"/>
    <s v="C0196"/>
    <s v="P013"/>
    <n v="1"/>
    <n v="1450"/>
    <n v="0.1"/>
    <x v="0"/>
    <n v="3"/>
    <n v="1305"/>
    <x v="18"/>
    <x v="7"/>
    <x v="0"/>
    <x v="2"/>
    <s v="Electronics"/>
    <s v="Accessories"/>
    <n v="790"/>
    <n v="790"/>
    <n v="515"/>
  </r>
  <r>
    <s v="ORD102851"/>
    <d v="2024-06-22T00:00:00"/>
    <s v="C0307"/>
    <s v="P016"/>
    <n v="1"/>
    <n v="280.8"/>
    <n v="0.2"/>
    <x v="1"/>
    <n v="3"/>
    <n v="224.64000000000001"/>
    <x v="21"/>
    <x v="10"/>
    <x v="0"/>
    <x v="10"/>
    <s v="Office"/>
    <s v="Stationery"/>
    <n v="145"/>
    <n v="145"/>
    <n v="79.640000000000015"/>
  </r>
  <r>
    <s v="ORD102852"/>
    <d v="2024-04-30T00:00:00"/>
    <s v="C0027"/>
    <s v="P010"/>
    <n v="1"/>
    <n v="7178"/>
    <n v="0"/>
    <x v="0"/>
    <n v="7"/>
    <n v="7178"/>
    <x v="6"/>
    <x v="4"/>
    <x v="0"/>
    <x v="13"/>
    <s v="Electronics"/>
    <s v="Printers"/>
    <n v="5600"/>
    <n v="5600"/>
    <n v="1578"/>
  </r>
  <r>
    <s v="ORD102853"/>
    <d v="2024-07-05T00:00:00"/>
    <s v="C0289"/>
    <s v="P016"/>
    <n v="5"/>
    <n v="260"/>
    <n v="0"/>
    <x v="0"/>
    <n v="7"/>
    <n v="1300"/>
    <x v="14"/>
    <x v="9"/>
    <x v="0"/>
    <x v="10"/>
    <s v="Office"/>
    <s v="Stationery"/>
    <n v="145"/>
    <n v="725"/>
    <n v="575"/>
  </r>
  <r>
    <s v="ORD102854"/>
    <d v="2025-08-23T00:00:00"/>
    <s v="C0056"/>
    <s v="P001"/>
    <n v="5"/>
    <n v="28500"/>
    <n v="0.03"/>
    <x v="0"/>
    <n v="7"/>
    <n v="138225"/>
    <x v="28"/>
    <x v="4"/>
    <x v="0"/>
    <x v="0"/>
    <s v="Electronics"/>
    <s v="Computers"/>
    <n v="22100"/>
    <n v="110500"/>
    <n v="27725"/>
  </r>
  <r>
    <s v="ORD102855"/>
    <d v="2024-12-03T00:00:00"/>
    <s v="C0367"/>
    <s v="P016"/>
    <n v="3"/>
    <n v="239.2"/>
    <n v="0.05"/>
    <x v="0"/>
    <n v="5"/>
    <n v="681.71999999999991"/>
    <x v="26"/>
    <x v="1"/>
    <x v="0"/>
    <x v="10"/>
    <s v="Office"/>
    <s v="Stationery"/>
    <n v="145"/>
    <n v="435"/>
    <n v="246.71999999999991"/>
  </r>
  <r>
    <s v="ORD102856"/>
    <d v="2025-01-19T00:00:00"/>
    <s v="C0296"/>
    <s v="P014"/>
    <n v="2"/>
    <n v="1932"/>
    <n v="0"/>
    <x v="0"/>
    <n v="1"/>
    <n v="3864"/>
    <x v="7"/>
    <x v="5"/>
    <x v="0"/>
    <x v="17"/>
    <s v="Electronics"/>
    <s v="Accessories"/>
    <n v="1180"/>
    <n v="2360"/>
    <n v="1504"/>
  </r>
  <r>
    <s v="ORD102857"/>
    <d v="2024-01-12T00:00:00"/>
    <s v="C0140"/>
    <s v="P005"/>
    <n v="1"/>
    <n v="6200"/>
    <n v="0.03"/>
    <x v="1"/>
    <n v="3"/>
    <n v="6014"/>
    <x v="18"/>
    <x v="9"/>
    <x v="1"/>
    <x v="15"/>
    <s v="Electronics"/>
    <s v="Displays"/>
    <n v="4300"/>
    <n v="4300"/>
    <n v="1714"/>
  </r>
  <r>
    <s v="ORD102858"/>
    <d v="2025-10-18T00:00:00"/>
    <s v="C0110"/>
    <s v="P002"/>
    <n v="4"/>
    <n v="18915"/>
    <n v="0.05"/>
    <x v="0"/>
    <n v="3"/>
    <n v="71877"/>
    <x v="19"/>
    <x v="1"/>
    <x v="0"/>
    <x v="8"/>
    <s v="Electronics"/>
    <s v="Computers"/>
    <n v="15100"/>
    <n v="60400"/>
    <n v="11477"/>
  </r>
  <r>
    <s v="ORD102859"/>
    <d v="2025-05-18T00:00:00"/>
    <s v="C0112"/>
    <s v="P009"/>
    <n v="2"/>
    <n v="185.4"/>
    <n v="0.03"/>
    <x v="0"/>
    <n v="2"/>
    <n v="359.67599999999999"/>
    <x v="34"/>
    <x v="8"/>
    <x v="1"/>
    <x v="12"/>
    <s v="Office"/>
    <s v="Stationery"/>
    <n v="75"/>
    <n v="150"/>
    <n v="209.67599999999999"/>
  </r>
  <r>
    <s v="ORD102860"/>
    <d v="2024-03-07T00:00:00"/>
    <s v="C0328"/>
    <s v="P001"/>
    <n v="1"/>
    <n v="29355"/>
    <n v="0.05"/>
    <x v="0"/>
    <n v="3"/>
    <n v="27887.25"/>
    <x v="22"/>
    <x v="6"/>
    <x v="2"/>
    <x v="0"/>
    <s v="Electronics"/>
    <s v="Computers"/>
    <n v="22100"/>
    <n v="22100"/>
    <n v="5787.25"/>
  </r>
  <r>
    <s v="ORD102861"/>
    <d v="2025-05-08T00:00:00"/>
    <s v="C0250"/>
    <s v="P009"/>
    <n v="4"/>
    <n v="185.4"/>
    <n v="0.05"/>
    <x v="0"/>
    <n v="5"/>
    <n v="704.52"/>
    <x v="34"/>
    <x v="10"/>
    <x v="1"/>
    <x v="12"/>
    <s v="Office"/>
    <s v="Stationery"/>
    <n v="75"/>
    <n v="300"/>
    <n v="404.52"/>
  </r>
  <r>
    <s v="ORD102862"/>
    <d v="2025-02-01T00:00:00"/>
    <s v="C0237"/>
    <s v="P001"/>
    <n v="3"/>
    <n v="26220"/>
    <n v="0.03"/>
    <x v="0"/>
    <n v="6"/>
    <n v="76300.2"/>
    <x v="8"/>
    <x v="10"/>
    <x v="1"/>
    <x v="0"/>
    <s v="Electronics"/>
    <s v="Computers"/>
    <n v="22100"/>
    <n v="66300"/>
    <n v="10000.199999999997"/>
  </r>
  <r>
    <s v="ORD102863"/>
    <d v="2025-01-17T00:00:00"/>
    <s v="C0361"/>
    <s v="P010"/>
    <n v="1"/>
    <n v="6808"/>
    <n v="0.05"/>
    <x v="0"/>
    <n v="5"/>
    <n v="6467.5999999999995"/>
    <x v="7"/>
    <x v="10"/>
    <x v="0"/>
    <x v="13"/>
    <s v="Electronics"/>
    <s v="Printers"/>
    <n v="5600"/>
    <n v="5600"/>
    <n v="867.59999999999945"/>
  </r>
  <r>
    <s v="ORD102864"/>
    <d v="2025-03-31T00:00:00"/>
    <s v="C0218"/>
    <s v="P017"/>
    <n v="20"/>
    <n v="4212"/>
    <n v="0.2"/>
    <x v="0"/>
    <n v="5"/>
    <n v="67392"/>
    <x v="12"/>
    <x v="0"/>
    <x v="2"/>
    <x v="7"/>
    <s v="Office"/>
    <s v="Furniture"/>
    <n v="2650"/>
    <n v="53000"/>
    <n v="14392"/>
  </r>
  <r>
    <s v="ORD102865"/>
    <d v="2024-07-26T00:00:00"/>
    <s v="C0198"/>
    <s v="P010"/>
    <n v="2"/>
    <n v="7992"/>
    <n v="0.1"/>
    <x v="0"/>
    <n v="6"/>
    <n v="14385.6"/>
    <x v="14"/>
    <x v="8"/>
    <x v="0"/>
    <x v="13"/>
    <s v="Electronics"/>
    <s v="Printers"/>
    <n v="5600"/>
    <n v="11200"/>
    <n v="3185.6000000000004"/>
  </r>
  <r>
    <s v="ORD102866"/>
    <d v="2025-07-12T00:00:00"/>
    <s v="C0212"/>
    <s v="P003"/>
    <n v="1"/>
    <n v="414"/>
    <n v="0.1"/>
    <x v="0"/>
    <n v="3"/>
    <n v="372.6"/>
    <x v="9"/>
    <x v="8"/>
    <x v="2"/>
    <x v="1"/>
    <s v="Electronics"/>
    <s v="Accessories"/>
    <n v="210"/>
    <n v="210"/>
    <n v="162.60000000000002"/>
  </r>
  <r>
    <s v="ORD102867"/>
    <d v="2024-01-04T00:00:00"/>
    <s v="C0275"/>
    <s v="P020"/>
    <n v="1"/>
    <n v="3977"/>
    <n v="0"/>
    <x v="0"/>
    <n v="1"/>
    <n v="3977"/>
    <x v="18"/>
    <x v="11"/>
    <x v="0"/>
    <x v="11"/>
    <s v="Electronics"/>
    <s v="Power"/>
    <n v="2950"/>
    <n v="2950"/>
    <n v="1027"/>
  </r>
  <r>
    <s v="ORD102868"/>
    <d v="2023-09-26T00:00:00"/>
    <s v="C0217"/>
    <s v="P011"/>
    <n v="1"/>
    <n v="950.6"/>
    <n v="0.05"/>
    <x v="0"/>
    <n v="2"/>
    <n v="903.06999999999994"/>
    <x v="4"/>
    <x v="3"/>
    <x v="2"/>
    <x v="5"/>
    <s v="Office"/>
    <s v="Supplies"/>
    <n v="510"/>
    <n v="510"/>
    <n v="393.06999999999994"/>
  </r>
  <r>
    <s v="ORD102869"/>
    <d v="2024-04-13T00:00:00"/>
    <s v="C0297"/>
    <s v="P020"/>
    <n v="2"/>
    <n v="4428"/>
    <n v="0"/>
    <x v="0"/>
    <n v="4"/>
    <n v="8856"/>
    <x v="6"/>
    <x v="4"/>
    <x v="1"/>
    <x v="11"/>
    <s v="Electronics"/>
    <s v="Power"/>
    <n v="2950"/>
    <n v="5900"/>
    <n v="2956"/>
  </r>
  <r>
    <s v="ORD102870"/>
    <d v="2023-07-24T00:00:00"/>
    <s v="C0049"/>
    <s v="P012"/>
    <n v="2"/>
    <n v="3708"/>
    <n v="0.03"/>
    <x v="0"/>
    <n v="6"/>
    <n v="7193.5199999999995"/>
    <x v="32"/>
    <x v="9"/>
    <x v="2"/>
    <x v="9"/>
    <s v="Electronics"/>
    <s v="Storage"/>
    <n v="2450"/>
    <n v="4900"/>
    <n v="2293.5199999999995"/>
  </r>
  <r>
    <s v="ORD102871"/>
    <d v="2024-07-06T00:00:00"/>
    <s v="C0138"/>
    <s v="P006"/>
    <n v="5"/>
    <n v="1287.5"/>
    <n v="0.05"/>
    <x v="0"/>
    <n v="2"/>
    <n v="6115.625"/>
    <x v="14"/>
    <x v="0"/>
    <x v="1"/>
    <x v="4"/>
    <s v="Electronics"/>
    <s v="Accessories"/>
    <n v="620"/>
    <n v="3100"/>
    <n v="3015.625"/>
  </r>
  <r>
    <s v="ORD102872"/>
    <d v="2024-04-27T00:00:00"/>
    <s v="C0398"/>
    <s v="P001"/>
    <n v="1"/>
    <n v="27645"/>
    <n v="0.1"/>
    <x v="0"/>
    <n v="2"/>
    <n v="24880.5"/>
    <x v="6"/>
    <x v="11"/>
    <x v="1"/>
    <x v="0"/>
    <s v="Electronics"/>
    <s v="Computers"/>
    <n v="22100"/>
    <n v="22100"/>
    <n v="2780.5"/>
  </r>
  <r>
    <s v="ORD102873"/>
    <d v="2025-06-04T00:00:00"/>
    <s v="C0237"/>
    <s v="P016"/>
    <n v="1"/>
    <n v="267.8"/>
    <n v="0.05"/>
    <x v="0"/>
    <n v="6"/>
    <n v="254.41"/>
    <x v="3"/>
    <x v="10"/>
    <x v="1"/>
    <x v="10"/>
    <s v="Office"/>
    <s v="Stationery"/>
    <n v="145"/>
    <n v="145"/>
    <n v="109.41"/>
  </r>
  <r>
    <s v="ORD102874"/>
    <d v="2025-02-19T00:00:00"/>
    <s v="C0163"/>
    <s v="P004"/>
    <n v="1"/>
    <n v="1850"/>
    <n v="0.1"/>
    <x v="0"/>
    <n v="2"/>
    <n v="1665"/>
    <x v="8"/>
    <x v="4"/>
    <x v="2"/>
    <x v="3"/>
    <s v="Electronics"/>
    <s v="Accessories"/>
    <n v="990"/>
    <n v="990"/>
    <n v="675"/>
  </r>
  <r>
    <s v="ORD102875"/>
    <d v="2024-02-06T00:00:00"/>
    <s v="C0266"/>
    <s v="P005"/>
    <n v="1"/>
    <n v="6200"/>
    <n v="0.05"/>
    <x v="2"/>
    <n v="1"/>
    <n v="5890"/>
    <x v="24"/>
    <x v="1"/>
    <x v="2"/>
    <x v="15"/>
    <s v="Electronics"/>
    <s v="Displays"/>
    <n v="4300"/>
    <n v="4300"/>
    <n v="1590"/>
  </r>
  <r>
    <s v="ORD102876"/>
    <d v="2023-10-26T00:00:00"/>
    <s v="C0240"/>
    <s v="P016"/>
    <n v="4"/>
    <n v="239.2"/>
    <n v="0.05"/>
    <x v="0"/>
    <n v="4"/>
    <n v="908.95999999999992"/>
    <x v="2"/>
    <x v="2"/>
    <x v="0"/>
    <x v="10"/>
    <s v="Office"/>
    <s v="Stationery"/>
    <n v="145"/>
    <n v="580"/>
    <n v="328.95999999999992"/>
  </r>
  <r>
    <s v="ORD102877"/>
    <d v="2023-11-03T00:00:00"/>
    <s v="C0370"/>
    <s v="P003"/>
    <n v="4"/>
    <n v="463.5"/>
    <n v="0.1"/>
    <x v="0"/>
    <n v="7"/>
    <n v="1668.6000000000001"/>
    <x v="0"/>
    <x v="2"/>
    <x v="0"/>
    <x v="1"/>
    <s v="Electronics"/>
    <s v="Accessories"/>
    <n v="210"/>
    <n v="840"/>
    <n v="828.60000000000014"/>
  </r>
  <r>
    <s v="ORD102878"/>
    <d v="2025-08-26T00:00:00"/>
    <s v="C0086"/>
    <s v="P013"/>
    <n v="10"/>
    <n v="1493.5"/>
    <n v="0.05"/>
    <x v="1"/>
    <n v="7"/>
    <n v="14188.25"/>
    <x v="28"/>
    <x v="3"/>
    <x v="1"/>
    <x v="2"/>
    <s v="Electronics"/>
    <s v="Accessories"/>
    <n v="790"/>
    <n v="7900"/>
    <n v="6288.25"/>
  </r>
  <r>
    <s v="ORD102879"/>
    <d v="2023-01-20T00:00:00"/>
    <s v="C0390"/>
    <s v="P002"/>
    <n v="2"/>
    <n v="18915"/>
    <n v="0.03"/>
    <x v="0"/>
    <n v="4"/>
    <n v="36695.1"/>
    <x v="35"/>
    <x v="11"/>
    <x v="2"/>
    <x v="8"/>
    <s v="Electronics"/>
    <s v="Computers"/>
    <n v="15100"/>
    <n v="30200"/>
    <n v="6495.0999999999985"/>
  </r>
  <r>
    <s v="ORD102880"/>
    <d v="2023-12-28T00:00:00"/>
    <s v="C0200"/>
    <s v="P012"/>
    <n v="1"/>
    <n v="3888"/>
    <n v="0"/>
    <x v="0"/>
    <n v="1"/>
    <n v="3888"/>
    <x v="25"/>
    <x v="1"/>
    <x v="0"/>
    <x v="9"/>
    <s v="Electronics"/>
    <s v="Storage"/>
    <n v="2450"/>
    <n v="2450"/>
    <n v="1438"/>
  </r>
  <r>
    <s v="ORD102881"/>
    <d v="2025-05-13T00:00:00"/>
    <s v="C0025"/>
    <s v="P003"/>
    <n v="4"/>
    <n v="450"/>
    <n v="0"/>
    <x v="0"/>
    <n v="3"/>
    <n v="1800"/>
    <x v="34"/>
    <x v="1"/>
    <x v="1"/>
    <x v="1"/>
    <s v="Electronics"/>
    <s v="Accessories"/>
    <n v="210"/>
    <n v="840"/>
    <n v="960"/>
  </r>
  <r>
    <s v="ORD102882"/>
    <d v="2025-10-20T00:00:00"/>
    <s v="C0348"/>
    <s v="P009"/>
    <n v="10"/>
    <n v="180"/>
    <n v="0.1"/>
    <x v="0"/>
    <n v="7"/>
    <n v="1620"/>
    <x v="19"/>
    <x v="3"/>
    <x v="0"/>
    <x v="12"/>
    <s v="Office"/>
    <s v="Stationery"/>
    <n v="75"/>
    <n v="750"/>
    <n v="870"/>
  </r>
  <r>
    <s v="ORD102883"/>
    <d v="2023-10-03T00:00:00"/>
    <s v="C0229"/>
    <s v="P013"/>
    <n v="20"/>
    <n v="1334"/>
    <n v="0.1"/>
    <x v="0"/>
    <n v="7"/>
    <n v="24012"/>
    <x v="2"/>
    <x v="8"/>
    <x v="1"/>
    <x v="2"/>
    <s v="Electronics"/>
    <s v="Accessories"/>
    <n v="790"/>
    <n v="15800"/>
    <n v="8212"/>
  </r>
  <r>
    <s v="ORD102884"/>
    <d v="2025-11-24T00:00:00"/>
    <s v="C0219"/>
    <s v="P013"/>
    <n v="5"/>
    <n v="1566"/>
    <n v="0.05"/>
    <x v="0"/>
    <n v="4"/>
    <n v="7438.5"/>
    <x v="20"/>
    <x v="2"/>
    <x v="0"/>
    <x v="2"/>
    <s v="Electronics"/>
    <s v="Accessories"/>
    <n v="790"/>
    <n v="3950"/>
    <n v="3488.5"/>
  </r>
  <r>
    <s v="ORD102885"/>
    <d v="2025-12-29T00:00:00"/>
    <s v="C0313"/>
    <s v="P006"/>
    <n v="2"/>
    <n v="1287.5"/>
    <n v="0.03"/>
    <x v="0"/>
    <n v="3"/>
    <n v="2497.75"/>
    <x v="11"/>
    <x v="4"/>
    <x v="0"/>
    <x v="4"/>
    <s v="Electronics"/>
    <s v="Accessories"/>
    <n v="620"/>
    <n v="1240"/>
    <n v="1257.75"/>
  </r>
  <r>
    <s v="ORD102886"/>
    <d v="2024-10-08T00:00:00"/>
    <s v="C0313"/>
    <s v="P001"/>
    <n v="3"/>
    <n v="29355"/>
    <n v="0.05"/>
    <x v="0"/>
    <n v="3"/>
    <n v="83661.75"/>
    <x v="13"/>
    <x v="4"/>
    <x v="0"/>
    <x v="0"/>
    <s v="Electronics"/>
    <s v="Computers"/>
    <n v="22100"/>
    <n v="66300"/>
    <n v="17361.75"/>
  </r>
  <r>
    <s v="ORD102887"/>
    <d v="2025-09-23T00:00:00"/>
    <s v="C0009"/>
    <s v="P015"/>
    <n v="1"/>
    <n v="1750"/>
    <n v="0"/>
    <x v="1"/>
    <n v="7"/>
    <n v="1750"/>
    <x v="29"/>
    <x v="3"/>
    <x v="1"/>
    <x v="14"/>
    <s v="Electronics"/>
    <s v="Networking"/>
    <n v="1050"/>
    <n v="1050"/>
    <n v="700"/>
  </r>
  <r>
    <s v="ORD102888"/>
    <d v="2024-09-06T00:00:00"/>
    <s v="C0071"/>
    <s v="P005"/>
    <n v="20"/>
    <n v="6386"/>
    <n v="0.1"/>
    <x v="0"/>
    <n v="7"/>
    <n v="114948"/>
    <x v="27"/>
    <x v="6"/>
    <x v="0"/>
    <x v="15"/>
    <s v="Electronics"/>
    <s v="Displays"/>
    <n v="4300"/>
    <n v="86000"/>
    <n v="28948"/>
  </r>
  <r>
    <s v="ORD102889"/>
    <d v="2024-05-28T00:00:00"/>
    <s v="C0103"/>
    <s v="P009"/>
    <n v="10"/>
    <n v="174.6"/>
    <n v="0"/>
    <x v="0"/>
    <n v="1"/>
    <n v="1746"/>
    <x v="15"/>
    <x v="7"/>
    <x v="0"/>
    <x v="12"/>
    <s v="Office"/>
    <s v="Stationery"/>
    <n v="75"/>
    <n v="750"/>
    <n v="996"/>
  </r>
  <r>
    <s v="ORD102890"/>
    <d v="2023-04-08T00:00:00"/>
    <s v="C0125"/>
    <s v="P015"/>
    <n v="20"/>
    <n v="1610"/>
    <n v="0.05"/>
    <x v="0"/>
    <n v="3"/>
    <n v="30590"/>
    <x v="31"/>
    <x v="11"/>
    <x v="2"/>
    <x v="14"/>
    <s v="Electronics"/>
    <s v="Networking"/>
    <n v="1050"/>
    <n v="21000"/>
    <n v="9590"/>
  </r>
  <r>
    <s v="ORD102891"/>
    <d v="2025-03-26T00:00:00"/>
    <s v="C0125"/>
    <s v="P009"/>
    <n v="2"/>
    <n v="165.6"/>
    <n v="0.03"/>
    <x v="0"/>
    <n v="5"/>
    <n v="321.26399999999995"/>
    <x v="12"/>
    <x v="11"/>
    <x v="2"/>
    <x v="12"/>
    <s v="Office"/>
    <s v="Stationery"/>
    <n v="75"/>
    <n v="150"/>
    <n v="171.26399999999995"/>
  </r>
  <r>
    <s v="ORD102892"/>
    <d v="2023-07-22T00:00:00"/>
    <s v="C0169"/>
    <s v="P002"/>
    <n v="1"/>
    <n v="17940"/>
    <n v="0"/>
    <x v="0"/>
    <n v="7"/>
    <n v="17940"/>
    <x v="32"/>
    <x v="3"/>
    <x v="0"/>
    <x v="8"/>
    <s v="Electronics"/>
    <s v="Computers"/>
    <n v="15100"/>
    <n v="15100"/>
    <n v="2840"/>
  </r>
  <r>
    <s v="ORD102893"/>
    <d v="2023-12-01T00:00:00"/>
    <s v="C0215"/>
    <s v="P017"/>
    <n v="1"/>
    <n v="4212"/>
    <n v="0"/>
    <x v="0"/>
    <n v="5"/>
    <n v="4212"/>
    <x v="25"/>
    <x v="8"/>
    <x v="0"/>
    <x v="7"/>
    <s v="Office"/>
    <s v="Furniture"/>
    <n v="2650"/>
    <n v="2650"/>
    <n v="1562"/>
  </r>
  <r>
    <s v="ORD102894"/>
    <d v="2023-05-03T00:00:00"/>
    <s v="C0107"/>
    <s v="P010"/>
    <n v="2"/>
    <n v="7622"/>
    <n v="0.15"/>
    <x v="0"/>
    <n v="7"/>
    <n v="12957.4"/>
    <x v="5"/>
    <x v="5"/>
    <x v="1"/>
    <x v="13"/>
    <s v="Electronics"/>
    <s v="Printers"/>
    <n v="5600"/>
    <n v="11200"/>
    <n v="1757.3999999999996"/>
  </r>
  <r>
    <s v="ORD102895"/>
    <d v="2024-03-17T00:00:00"/>
    <s v="C0105"/>
    <s v="P010"/>
    <n v="1"/>
    <n v="7400"/>
    <n v="0.05"/>
    <x v="0"/>
    <n v="3"/>
    <n v="7030"/>
    <x v="22"/>
    <x v="3"/>
    <x v="0"/>
    <x v="13"/>
    <s v="Electronics"/>
    <s v="Printers"/>
    <n v="5600"/>
    <n v="5600"/>
    <n v="1430"/>
  </r>
  <r>
    <s v="ORD102896"/>
    <d v="2024-06-04T00:00:00"/>
    <s v="C0046"/>
    <s v="P009"/>
    <n v="2"/>
    <n v="165.6"/>
    <n v="0"/>
    <x v="0"/>
    <n v="5"/>
    <n v="331.2"/>
    <x v="21"/>
    <x v="2"/>
    <x v="2"/>
    <x v="12"/>
    <s v="Office"/>
    <s v="Stationery"/>
    <n v="75"/>
    <n v="150"/>
    <n v="181.2"/>
  </r>
  <r>
    <s v="ORD102897"/>
    <d v="2025-09-02T00:00:00"/>
    <s v="C0130"/>
    <s v="P002"/>
    <n v="1"/>
    <n v="21060"/>
    <n v="0.15"/>
    <x v="2"/>
    <n v="4"/>
    <n v="17901"/>
    <x v="29"/>
    <x v="9"/>
    <x v="2"/>
    <x v="8"/>
    <s v="Electronics"/>
    <s v="Computers"/>
    <n v="15100"/>
    <n v="15100"/>
    <n v="2801"/>
  </r>
  <r>
    <s v="ORD102898"/>
    <d v="2023-07-17T00:00:00"/>
    <s v="C0348"/>
    <s v="P016"/>
    <n v="4"/>
    <n v="252.2"/>
    <n v="0"/>
    <x v="0"/>
    <n v="4"/>
    <n v="1008.8"/>
    <x v="32"/>
    <x v="3"/>
    <x v="0"/>
    <x v="10"/>
    <s v="Office"/>
    <s v="Stationery"/>
    <n v="145"/>
    <n v="580"/>
    <n v="428.79999999999995"/>
  </r>
  <r>
    <s v="ORD102899"/>
    <d v="2025-07-10T00:00:00"/>
    <s v="C0337"/>
    <s v="P013"/>
    <n v="1"/>
    <n v="1450"/>
    <n v="0"/>
    <x v="0"/>
    <n v="3"/>
    <n v="1450"/>
    <x v="9"/>
    <x v="6"/>
    <x v="0"/>
    <x v="2"/>
    <s v="Electronics"/>
    <s v="Accessories"/>
    <n v="790"/>
    <n v="790"/>
    <n v="660"/>
  </r>
  <r>
    <s v="ORD102900"/>
    <d v="2024-11-16T00:00:00"/>
    <s v="C0171"/>
    <s v="P007"/>
    <n v="1"/>
    <n v="5184"/>
    <n v="0.15"/>
    <x v="2"/>
    <n v="4"/>
    <n v="4406.3999999999996"/>
    <x v="33"/>
    <x v="2"/>
    <x v="2"/>
    <x v="16"/>
    <s v="Office"/>
    <s v="Furniture"/>
    <n v="3150"/>
    <n v="3150"/>
    <n v="1256.3999999999996"/>
  </r>
  <r>
    <s v="ORD102901"/>
    <d v="2024-06-16T00:00:00"/>
    <s v="C0149"/>
    <s v="P012"/>
    <n v="1"/>
    <n v="3312"/>
    <n v="0.1"/>
    <x v="0"/>
    <n v="6"/>
    <n v="2980.8"/>
    <x v="21"/>
    <x v="6"/>
    <x v="2"/>
    <x v="9"/>
    <s v="Electronics"/>
    <s v="Storage"/>
    <n v="2450"/>
    <n v="2450"/>
    <n v="530.80000000000018"/>
  </r>
  <r>
    <s v="ORD102902"/>
    <d v="2025-01-09T00:00:00"/>
    <s v="C0280"/>
    <s v="P003"/>
    <n v="1"/>
    <n v="414"/>
    <n v="0"/>
    <x v="0"/>
    <n v="4"/>
    <n v="414"/>
    <x v="7"/>
    <x v="4"/>
    <x v="0"/>
    <x v="1"/>
    <s v="Electronics"/>
    <s v="Accessories"/>
    <n v="210"/>
    <n v="210"/>
    <n v="204"/>
  </r>
  <r>
    <s v="ORD102903"/>
    <d v="2025-01-07T00:00:00"/>
    <s v="C0164"/>
    <s v="P015"/>
    <n v="1"/>
    <n v="1610"/>
    <n v="0.05"/>
    <x v="0"/>
    <n v="2"/>
    <n v="1529.5"/>
    <x v="7"/>
    <x v="2"/>
    <x v="0"/>
    <x v="14"/>
    <s v="Electronics"/>
    <s v="Networking"/>
    <n v="1050"/>
    <n v="1050"/>
    <n v="479.5"/>
  </r>
  <r>
    <s v="ORD102904"/>
    <d v="2024-06-11T00:00:00"/>
    <s v="C0254"/>
    <s v="P016"/>
    <n v="4"/>
    <n v="267.8"/>
    <n v="0.2"/>
    <x v="0"/>
    <n v="1"/>
    <n v="856.96"/>
    <x v="21"/>
    <x v="4"/>
    <x v="1"/>
    <x v="10"/>
    <s v="Office"/>
    <s v="Stationery"/>
    <n v="145"/>
    <n v="580"/>
    <n v="276.96000000000004"/>
  </r>
  <r>
    <s v="ORD102905"/>
    <d v="2024-12-05T00:00:00"/>
    <s v="C0357"/>
    <s v="P016"/>
    <n v="3"/>
    <n v="252.2"/>
    <n v="0.03"/>
    <x v="0"/>
    <n v="6"/>
    <n v="733.90199999999993"/>
    <x v="26"/>
    <x v="10"/>
    <x v="2"/>
    <x v="10"/>
    <s v="Office"/>
    <s v="Stationery"/>
    <n v="145"/>
    <n v="435"/>
    <n v="298.90199999999993"/>
  </r>
  <r>
    <s v="ORD102906"/>
    <d v="2023-02-10T00:00:00"/>
    <s v="C0196"/>
    <s v="P017"/>
    <n v="2"/>
    <n v="3783"/>
    <n v="0.1"/>
    <x v="0"/>
    <n v="1"/>
    <n v="6809.4000000000005"/>
    <x v="17"/>
    <x v="7"/>
    <x v="0"/>
    <x v="7"/>
    <s v="Office"/>
    <s v="Furniture"/>
    <n v="2650"/>
    <n v="5300"/>
    <n v="1509.4000000000005"/>
  </r>
  <r>
    <s v="ORD102907"/>
    <d v="2025-04-23T00:00:00"/>
    <s v="C0020"/>
    <s v="P001"/>
    <n v="2"/>
    <n v="30780"/>
    <n v="0.1"/>
    <x v="0"/>
    <n v="1"/>
    <n v="55404"/>
    <x v="30"/>
    <x v="0"/>
    <x v="2"/>
    <x v="0"/>
    <s v="Electronics"/>
    <s v="Computers"/>
    <n v="22100"/>
    <n v="44200"/>
    <n v="11204"/>
  </r>
  <r>
    <s v="ORD102908"/>
    <d v="2023-09-06T00:00:00"/>
    <s v="C0267"/>
    <s v="P010"/>
    <n v="1"/>
    <n v="6808"/>
    <n v="0.1"/>
    <x v="0"/>
    <n v="7"/>
    <n v="6127.2"/>
    <x v="4"/>
    <x v="0"/>
    <x v="1"/>
    <x v="13"/>
    <s v="Electronics"/>
    <s v="Printers"/>
    <n v="5600"/>
    <n v="5600"/>
    <n v="527.19999999999982"/>
  </r>
  <r>
    <s v="ORD102909"/>
    <d v="2024-12-20T00:00:00"/>
    <s v="C0023"/>
    <s v="P009"/>
    <n v="1"/>
    <n v="174.6"/>
    <n v="0.03"/>
    <x v="2"/>
    <n v="1"/>
    <n v="169.36199999999999"/>
    <x v="26"/>
    <x v="2"/>
    <x v="1"/>
    <x v="12"/>
    <s v="Office"/>
    <s v="Stationery"/>
    <n v="75"/>
    <n v="75"/>
    <n v="94.361999999999995"/>
  </r>
  <r>
    <s v="ORD102910"/>
    <d v="2024-02-12T00:00:00"/>
    <s v="C0308"/>
    <s v="P006"/>
    <n v="3"/>
    <n v="1350"/>
    <n v="0.1"/>
    <x v="0"/>
    <n v="2"/>
    <n v="3645"/>
    <x v="24"/>
    <x v="4"/>
    <x v="0"/>
    <x v="4"/>
    <s v="Electronics"/>
    <s v="Accessories"/>
    <n v="620"/>
    <n v="1860"/>
    <n v="1785"/>
  </r>
  <r>
    <s v="ORD102911"/>
    <d v="2023-12-24T00:00:00"/>
    <s v="C0135"/>
    <s v="P001"/>
    <n v="3"/>
    <n v="29355"/>
    <n v="0.03"/>
    <x v="0"/>
    <n v="7"/>
    <n v="85423.05"/>
    <x v="25"/>
    <x v="4"/>
    <x v="0"/>
    <x v="0"/>
    <s v="Electronics"/>
    <s v="Computers"/>
    <n v="22100"/>
    <n v="66300"/>
    <n v="19123.050000000003"/>
  </r>
  <r>
    <s v="ORD102912"/>
    <d v="2024-08-05T00:00:00"/>
    <s v="C0088"/>
    <s v="P008"/>
    <n v="2"/>
    <n v="8464"/>
    <n v="0.05"/>
    <x v="0"/>
    <n v="2"/>
    <n v="16081.599999999999"/>
    <x v="23"/>
    <x v="11"/>
    <x v="2"/>
    <x v="6"/>
    <s v="Office"/>
    <s v="Furniture"/>
    <n v="6500"/>
    <n v="13000"/>
    <n v="3081.5999999999985"/>
  </r>
  <r>
    <s v="ORD102913"/>
    <d v="2024-12-28T00:00:00"/>
    <s v="C0346"/>
    <s v="P020"/>
    <n v="2"/>
    <n v="4428"/>
    <n v="0"/>
    <x v="0"/>
    <n v="7"/>
    <n v="8856"/>
    <x v="26"/>
    <x v="6"/>
    <x v="1"/>
    <x v="11"/>
    <s v="Electronics"/>
    <s v="Power"/>
    <n v="2950"/>
    <n v="5900"/>
    <n v="2956"/>
  </r>
  <r>
    <s v="ORD102914"/>
    <d v="2024-10-27T00:00:00"/>
    <s v="C0156"/>
    <s v="P015"/>
    <n v="3"/>
    <n v="1750"/>
    <n v="0.1"/>
    <x v="0"/>
    <n v="7"/>
    <n v="4725"/>
    <x v="13"/>
    <x v="3"/>
    <x v="1"/>
    <x v="14"/>
    <s v="Electronics"/>
    <s v="Networking"/>
    <n v="1050"/>
    <n v="3150"/>
    <n v="1575"/>
  </r>
  <r>
    <s v="ORD102915"/>
    <d v="2025-11-11T00:00:00"/>
    <s v="C0368"/>
    <s v="P006"/>
    <n v="1"/>
    <n v="1150"/>
    <n v="0"/>
    <x v="0"/>
    <n v="5"/>
    <n v="1150"/>
    <x v="20"/>
    <x v="1"/>
    <x v="1"/>
    <x v="4"/>
    <s v="Electronics"/>
    <s v="Accessories"/>
    <n v="620"/>
    <n v="620"/>
    <n v="530"/>
  </r>
  <r>
    <s v="ORD102916"/>
    <d v="2025-09-25T00:00:00"/>
    <s v="C0346"/>
    <s v="P019"/>
    <n v="3"/>
    <n v="2279.5"/>
    <n v="0"/>
    <x v="0"/>
    <n v="4"/>
    <n v="6838.5"/>
    <x v="29"/>
    <x v="6"/>
    <x v="1"/>
    <x v="19"/>
    <s v="Electronics"/>
    <s v="POS Equipment"/>
    <n v="1420"/>
    <n v="4260"/>
    <n v="2578.5"/>
  </r>
  <r>
    <s v="ORD102917"/>
    <d v="2025-07-04T00:00:00"/>
    <s v="C0310"/>
    <s v="P018"/>
    <n v="2"/>
    <n v="13824"/>
    <n v="0"/>
    <x v="0"/>
    <n v="5"/>
    <n v="27648"/>
    <x v="9"/>
    <x v="11"/>
    <x v="0"/>
    <x v="18"/>
    <s v="Electronics"/>
    <s v="Displays"/>
    <n v="9700"/>
    <n v="19400"/>
    <n v="8248"/>
  </r>
  <r>
    <s v="ORD102918"/>
    <d v="2023-06-10T00:00:00"/>
    <s v="C0064"/>
    <s v="P011"/>
    <n v="3"/>
    <n v="950.6"/>
    <n v="0.1"/>
    <x v="0"/>
    <n v="4"/>
    <n v="2566.6200000000003"/>
    <x v="10"/>
    <x v="1"/>
    <x v="0"/>
    <x v="5"/>
    <s v="Office"/>
    <s v="Supplies"/>
    <n v="510"/>
    <n v="1530"/>
    <n v="1036.6200000000003"/>
  </r>
  <r>
    <s v="ORD102919"/>
    <d v="2025-02-19T00:00:00"/>
    <s v="C0376"/>
    <s v="P020"/>
    <n v="4"/>
    <n v="3772"/>
    <n v="0.1"/>
    <x v="0"/>
    <n v="7"/>
    <n v="13579.2"/>
    <x v="8"/>
    <x v="11"/>
    <x v="1"/>
    <x v="11"/>
    <s v="Electronics"/>
    <s v="Power"/>
    <n v="2950"/>
    <n v="11800"/>
    <n v="1779.2000000000007"/>
  </r>
  <r>
    <s v="ORD102920"/>
    <d v="2024-08-09T00:00:00"/>
    <s v="C0246"/>
    <s v="P009"/>
    <n v="3"/>
    <n v="165.6"/>
    <n v="0.05"/>
    <x v="0"/>
    <n v="7"/>
    <n v="471.95999999999992"/>
    <x v="23"/>
    <x v="7"/>
    <x v="0"/>
    <x v="12"/>
    <s v="Office"/>
    <s v="Stationery"/>
    <n v="75"/>
    <n v="225"/>
    <n v="246.95999999999992"/>
  </r>
  <r>
    <s v="ORD102921"/>
    <d v="2025-08-07T00:00:00"/>
    <s v="C0337"/>
    <s v="P016"/>
    <n v="2"/>
    <n v="252.2"/>
    <n v="0.03"/>
    <x v="0"/>
    <n v="5"/>
    <n v="489.26799999999997"/>
    <x v="28"/>
    <x v="6"/>
    <x v="0"/>
    <x v="10"/>
    <s v="Office"/>
    <s v="Stationery"/>
    <n v="145"/>
    <n v="290"/>
    <n v="199.26799999999997"/>
  </r>
  <r>
    <s v="ORD102922"/>
    <d v="2023-10-24T00:00:00"/>
    <s v="C0341"/>
    <s v="P009"/>
    <n v="2"/>
    <n v="165.6"/>
    <n v="0"/>
    <x v="0"/>
    <n v="7"/>
    <n v="331.2"/>
    <x v="2"/>
    <x v="5"/>
    <x v="1"/>
    <x v="12"/>
    <s v="Office"/>
    <s v="Stationery"/>
    <n v="75"/>
    <n v="150"/>
    <n v="181.2"/>
  </r>
  <r>
    <s v="ORD102923"/>
    <d v="2023-12-10T00:00:00"/>
    <s v="C0083"/>
    <s v="P015"/>
    <n v="2"/>
    <n v="1802.5"/>
    <n v="0"/>
    <x v="0"/>
    <n v="4"/>
    <n v="3605"/>
    <x v="25"/>
    <x v="5"/>
    <x v="2"/>
    <x v="14"/>
    <s v="Electronics"/>
    <s v="Networking"/>
    <n v="1050"/>
    <n v="2100"/>
    <n v="1505"/>
  </r>
  <r>
    <s v="ORD102924"/>
    <d v="2024-11-21T00:00:00"/>
    <s v="C0228"/>
    <s v="P009"/>
    <n v="2"/>
    <n v="194.4"/>
    <n v="0"/>
    <x v="0"/>
    <n v="2"/>
    <n v="388.8"/>
    <x v="33"/>
    <x v="2"/>
    <x v="0"/>
    <x v="12"/>
    <s v="Office"/>
    <s v="Stationery"/>
    <n v="75"/>
    <n v="150"/>
    <n v="238.8"/>
  </r>
  <r>
    <s v="ORD102925"/>
    <d v="2025-05-13T00:00:00"/>
    <s v="C0204"/>
    <s v="P009"/>
    <n v="1"/>
    <n v="185.4"/>
    <n v="0.2"/>
    <x v="0"/>
    <n v="2"/>
    <n v="148.32000000000002"/>
    <x v="34"/>
    <x v="5"/>
    <x v="0"/>
    <x v="12"/>
    <s v="Office"/>
    <s v="Stationery"/>
    <n v="75"/>
    <n v="75"/>
    <n v="73.320000000000022"/>
  </r>
  <r>
    <s v="ORD102926"/>
    <d v="2025-04-08T00:00:00"/>
    <s v="C0329"/>
    <s v="P010"/>
    <n v="2"/>
    <n v="7992"/>
    <n v="0.2"/>
    <x v="0"/>
    <n v="3"/>
    <n v="12787.2"/>
    <x v="30"/>
    <x v="9"/>
    <x v="0"/>
    <x v="13"/>
    <s v="Electronics"/>
    <s v="Printers"/>
    <n v="5600"/>
    <n v="11200"/>
    <n v="1587.2000000000007"/>
  </r>
  <r>
    <s v="ORD102927"/>
    <d v="2023-05-27T00:00:00"/>
    <s v="C0124"/>
    <s v="P011"/>
    <n v="3"/>
    <n v="1058.4000000000001"/>
    <n v="0.05"/>
    <x v="0"/>
    <n v="3"/>
    <n v="3016.44"/>
    <x v="5"/>
    <x v="0"/>
    <x v="1"/>
    <x v="5"/>
    <s v="Office"/>
    <s v="Supplies"/>
    <n v="510"/>
    <n v="1530"/>
    <n v="1486.44"/>
  </r>
  <r>
    <s v="ORD102928"/>
    <d v="2023-06-12T00:00:00"/>
    <s v="C0246"/>
    <s v="P011"/>
    <n v="2"/>
    <n v="1009.4"/>
    <n v="0.03"/>
    <x v="0"/>
    <n v="4"/>
    <n v="1958.2359999999999"/>
    <x v="10"/>
    <x v="7"/>
    <x v="0"/>
    <x v="5"/>
    <s v="Office"/>
    <s v="Supplies"/>
    <n v="510"/>
    <n v="1020"/>
    <n v="938.23599999999988"/>
  </r>
  <r>
    <s v="ORD102929"/>
    <d v="2023-11-28T00:00:00"/>
    <s v="C0013"/>
    <s v="P007"/>
    <n v="2"/>
    <n v="4656"/>
    <n v="0.15"/>
    <x v="0"/>
    <n v="6"/>
    <n v="7915.2"/>
    <x v="0"/>
    <x v="10"/>
    <x v="2"/>
    <x v="16"/>
    <s v="Office"/>
    <s v="Furniture"/>
    <n v="3150"/>
    <n v="6300"/>
    <n v="1615.1999999999998"/>
  </r>
  <r>
    <s v="ORD102930"/>
    <d v="2024-12-04T00:00:00"/>
    <s v="C0163"/>
    <s v="P009"/>
    <n v="1"/>
    <n v="165.6"/>
    <n v="0.15"/>
    <x v="1"/>
    <n v="3"/>
    <n v="140.76"/>
    <x v="26"/>
    <x v="4"/>
    <x v="2"/>
    <x v="12"/>
    <s v="Office"/>
    <s v="Stationery"/>
    <n v="75"/>
    <n v="75"/>
    <n v="65.759999999999991"/>
  </r>
  <r>
    <s v="ORD102931"/>
    <d v="2024-04-12T00:00:00"/>
    <s v="C0226"/>
    <s v="P003"/>
    <n v="1"/>
    <n v="463.5"/>
    <n v="0.03"/>
    <x v="0"/>
    <n v="2"/>
    <n v="449.59499999999997"/>
    <x v="6"/>
    <x v="6"/>
    <x v="1"/>
    <x v="1"/>
    <s v="Electronics"/>
    <s v="Accessories"/>
    <n v="210"/>
    <n v="210"/>
    <n v="239.59499999999997"/>
  </r>
  <r>
    <s v="ORD102932"/>
    <d v="2024-10-04T00:00:00"/>
    <s v="C0072"/>
    <s v="P010"/>
    <n v="2"/>
    <n v="7400"/>
    <n v="0.15"/>
    <x v="0"/>
    <n v="1"/>
    <n v="12580"/>
    <x v="13"/>
    <x v="6"/>
    <x v="0"/>
    <x v="13"/>
    <s v="Electronics"/>
    <s v="Printers"/>
    <n v="5600"/>
    <n v="11200"/>
    <n v="1380"/>
  </r>
  <r>
    <s v="ORD102933"/>
    <d v="2024-10-10T00:00:00"/>
    <s v="C0226"/>
    <s v="P009"/>
    <n v="1"/>
    <n v="165.6"/>
    <n v="0.15"/>
    <x v="0"/>
    <n v="4"/>
    <n v="140.76"/>
    <x v="13"/>
    <x v="6"/>
    <x v="1"/>
    <x v="12"/>
    <s v="Office"/>
    <s v="Stationery"/>
    <n v="75"/>
    <n v="75"/>
    <n v="65.759999999999991"/>
  </r>
  <r>
    <s v="ORD102934"/>
    <d v="2024-08-19T00:00:00"/>
    <s v="C0334"/>
    <s v="P001"/>
    <n v="1"/>
    <n v="26220"/>
    <n v="0"/>
    <x v="0"/>
    <n v="3"/>
    <n v="26220"/>
    <x v="23"/>
    <x v="2"/>
    <x v="2"/>
    <x v="0"/>
    <s v="Electronics"/>
    <s v="Computers"/>
    <n v="22100"/>
    <n v="22100"/>
    <n v="4120"/>
  </r>
  <r>
    <s v="ORD102935"/>
    <d v="2024-07-01T00:00:00"/>
    <s v="C0361"/>
    <s v="P005"/>
    <n v="2"/>
    <n v="6696"/>
    <n v="0.2"/>
    <x v="0"/>
    <n v="4"/>
    <n v="10713.6"/>
    <x v="14"/>
    <x v="10"/>
    <x v="0"/>
    <x v="15"/>
    <s v="Electronics"/>
    <s v="Displays"/>
    <n v="4300"/>
    <n v="8600"/>
    <n v="2113.6000000000004"/>
  </r>
  <r>
    <s v="ORD102936"/>
    <d v="2025-03-20T00:00:00"/>
    <s v="C0238"/>
    <s v="P006"/>
    <n v="50"/>
    <n v="1212.5"/>
    <n v="0.1"/>
    <x v="0"/>
    <n v="5"/>
    <n v="54562.5"/>
    <x v="12"/>
    <x v="10"/>
    <x v="0"/>
    <x v="4"/>
    <s v="Electronics"/>
    <s v="Accessories"/>
    <n v="620"/>
    <n v="31000"/>
    <n v="23562.5"/>
  </r>
  <r>
    <s v="ORD102937"/>
    <d v="2024-07-09T00:00:00"/>
    <s v="C0064"/>
    <s v="P003"/>
    <n v="1"/>
    <n v="436.5"/>
    <n v="0.03"/>
    <x v="0"/>
    <n v="6"/>
    <n v="423.40499999999997"/>
    <x v="14"/>
    <x v="1"/>
    <x v="0"/>
    <x v="1"/>
    <s v="Electronics"/>
    <s v="Accessories"/>
    <n v="210"/>
    <n v="210"/>
    <n v="213.40499999999997"/>
  </r>
  <r>
    <s v="ORD102938"/>
    <d v="2025-06-30T00:00:00"/>
    <s v="C0321"/>
    <s v="P009"/>
    <n v="1"/>
    <n v="180"/>
    <n v="0"/>
    <x v="0"/>
    <n v="1"/>
    <n v="180"/>
    <x v="3"/>
    <x v="1"/>
    <x v="0"/>
    <x v="12"/>
    <s v="Office"/>
    <s v="Stationery"/>
    <n v="75"/>
    <n v="75"/>
    <n v="105"/>
  </r>
  <r>
    <s v="ORD102939"/>
    <d v="2025-01-13T00:00:00"/>
    <s v="C0330"/>
    <s v="P007"/>
    <n v="2"/>
    <n v="4656"/>
    <n v="0.2"/>
    <x v="0"/>
    <n v="7"/>
    <n v="7449.6"/>
    <x v="7"/>
    <x v="10"/>
    <x v="1"/>
    <x v="16"/>
    <s v="Office"/>
    <s v="Furniture"/>
    <n v="3150"/>
    <n v="6300"/>
    <n v="1149.6000000000004"/>
  </r>
  <r>
    <s v="ORD102940"/>
    <d v="2025-12-02T00:00:00"/>
    <s v="C0310"/>
    <s v="P003"/>
    <n v="1"/>
    <n v="414"/>
    <n v="0.05"/>
    <x v="0"/>
    <n v="2"/>
    <n v="393.29999999999995"/>
    <x v="11"/>
    <x v="11"/>
    <x v="0"/>
    <x v="1"/>
    <s v="Electronics"/>
    <s v="Accessories"/>
    <n v="210"/>
    <n v="210"/>
    <n v="183.29999999999995"/>
  </r>
  <r>
    <s v="ORD102941"/>
    <d v="2025-07-11T00:00:00"/>
    <s v="C0007"/>
    <s v="P016"/>
    <n v="3"/>
    <n v="267.8"/>
    <n v="0.05"/>
    <x v="0"/>
    <n v="2"/>
    <n v="763.23"/>
    <x v="9"/>
    <x v="4"/>
    <x v="0"/>
    <x v="10"/>
    <s v="Office"/>
    <s v="Stationery"/>
    <n v="145"/>
    <n v="435"/>
    <n v="328.23"/>
  </r>
  <r>
    <s v="ORD102942"/>
    <d v="2025-04-27T00:00:00"/>
    <s v="C0089"/>
    <s v="P016"/>
    <n v="5"/>
    <n v="267.8"/>
    <n v="0"/>
    <x v="0"/>
    <n v="5"/>
    <n v="1339"/>
    <x v="30"/>
    <x v="9"/>
    <x v="0"/>
    <x v="10"/>
    <s v="Office"/>
    <s v="Stationery"/>
    <n v="145"/>
    <n v="725"/>
    <n v="614"/>
  </r>
  <r>
    <s v="ORD102943"/>
    <d v="2023-12-09T00:00:00"/>
    <s v="C0123"/>
    <s v="P009"/>
    <n v="2"/>
    <n v="180"/>
    <n v="0.2"/>
    <x v="0"/>
    <n v="3"/>
    <n v="288"/>
    <x v="25"/>
    <x v="4"/>
    <x v="0"/>
    <x v="12"/>
    <s v="Office"/>
    <s v="Stationery"/>
    <n v="75"/>
    <n v="150"/>
    <n v="138"/>
  </r>
  <r>
    <s v="ORD102944"/>
    <d v="2024-01-12T00:00:00"/>
    <s v="C0354"/>
    <s v="P009"/>
    <n v="1"/>
    <n v="180"/>
    <n v="0.03"/>
    <x v="1"/>
    <n v="5"/>
    <n v="174.6"/>
    <x v="18"/>
    <x v="8"/>
    <x v="1"/>
    <x v="12"/>
    <s v="Office"/>
    <s v="Stationery"/>
    <n v="75"/>
    <n v="75"/>
    <n v="99.6"/>
  </r>
  <r>
    <s v="ORD102945"/>
    <d v="2023-02-17T00:00:00"/>
    <s v="C0209"/>
    <s v="P006"/>
    <n v="3"/>
    <n v="1287.5"/>
    <n v="0"/>
    <x v="0"/>
    <n v="5"/>
    <n v="3862.5"/>
    <x v="17"/>
    <x v="2"/>
    <x v="0"/>
    <x v="4"/>
    <s v="Electronics"/>
    <s v="Accessories"/>
    <n v="620"/>
    <n v="1860"/>
    <n v="2002.5"/>
  </r>
  <r>
    <s v="ORD102946"/>
    <d v="2023-09-14T00:00:00"/>
    <s v="C0107"/>
    <s v="P016"/>
    <n v="1"/>
    <n v="260"/>
    <n v="0"/>
    <x v="0"/>
    <n v="3"/>
    <n v="260"/>
    <x v="4"/>
    <x v="5"/>
    <x v="1"/>
    <x v="10"/>
    <s v="Office"/>
    <s v="Stationery"/>
    <n v="145"/>
    <n v="145"/>
    <n v="115"/>
  </r>
  <r>
    <s v="ORD102947"/>
    <d v="2024-04-25T00:00:00"/>
    <s v="C0034"/>
    <s v="P006"/>
    <n v="1"/>
    <n v="1287.5"/>
    <n v="0.15"/>
    <x v="2"/>
    <n v="6"/>
    <n v="1094.375"/>
    <x v="6"/>
    <x v="3"/>
    <x v="0"/>
    <x v="4"/>
    <s v="Electronics"/>
    <s v="Accessories"/>
    <n v="620"/>
    <n v="620"/>
    <n v="474.375"/>
  </r>
  <r>
    <s v="ORD102948"/>
    <d v="2024-05-30T00:00:00"/>
    <s v="C0182"/>
    <s v="P016"/>
    <n v="5"/>
    <n v="280.8"/>
    <n v="0"/>
    <x v="0"/>
    <n v="3"/>
    <n v="1404"/>
    <x v="15"/>
    <x v="0"/>
    <x v="0"/>
    <x v="10"/>
    <s v="Office"/>
    <s v="Stationery"/>
    <n v="145"/>
    <n v="725"/>
    <n v="679"/>
  </r>
  <r>
    <s v="ORD102949"/>
    <d v="2023-06-13T00:00:00"/>
    <s v="C0152"/>
    <s v="P009"/>
    <n v="2"/>
    <n v="174.6"/>
    <n v="0.1"/>
    <x v="1"/>
    <n v="6"/>
    <n v="314.27999999999997"/>
    <x v="10"/>
    <x v="2"/>
    <x v="1"/>
    <x v="12"/>
    <s v="Office"/>
    <s v="Stationery"/>
    <n v="75"/>
    <n v="150"/>
    <n v="164.27999999999997"/>
  </r>
  <r>
    <s v="ORD102950"/>
    <d v="2024-03-07T00:00:00"/>
    <s v="C0220"/>
    <s v="P010"/>
    <n v="2"/>
    <n v="7622"/>
    <n v="0.1"/>
    <x v="0"/>
    <n v="4"/>
    <n v="13719.6"/>
    <x v="22"/>
    <x v="6"/>
    <x v="2"/>
    <x v="13"/>
    <s v="Electronics"/>
    <s v="Printers"/>
    <n v="5600"/>
    <n v="11200"/>
    <n v="2519.6000000000004"/>
  </r>
  <r>
    <s v="ORD102951"/>
    <d v="2023-12-08T00:00:00"/>
    <s v="C0266"/>
    <s v="P016"/>
    <n v="1"/>
    <n v="252.2"/>
    <n v="0"/>
    <x v="0"/>
    <n v="4"/>
    <n v="252.2"/>
    <x v="25"/>
    <x v="1"/>
    <x v="2"/>
    <x v="10"/>
    <s v="Office"/>
    <s v="Stationery"/>
    <n v="145"/>
    <n v="145"/>
    <n v="107.19999999999999"/>
  </r>
  <r>
    <s v="ORD102952"/>
    <d v="2025-03-24T00:00:00"/>
    <s v="C0269"/>
    <s v="P009"/>
    <n v="2"/>
    <n v="194.4"/>
    <n v="0.15"/>
    <x v="0"/>
    <n v="2"/>
    <n v="330.48"/>
    <x v="12"/>
    <x v="1"/>
    <x v="1"/>
    <x v="12"/>
    <s v="Office"/>
    <s v="Stationery"/>
    <n v="75"/>
    <n v="150"/>
    <n v="180.48000000000002"/>
  </r>
  <r>
    <s v="ORD102953"/>
    <d v="2023-07-30T00:00:00"/>
    <s v="C0334"/>
    <s v="P015"/>
    <n v="1"/>
    <n v="1890"/>
    <n v="0.05"/>
    <x v="0"/>
    <n v="6"/>
    <n v="1795.5"/>
    <x v="32"/>
    <x v="2"/>
    <x v="2"/>
    <x v="14"/>
    <s v="Electronics"/>
    <s v="Networking"/>
    <n v="1050"/>
    <n v="1050"/>
    <n v="745.5"/>
  </r>
  <r>
    <s v="ORD102954"/>
    <d v="2023-07-15T00:00:00"/>
    <s v="C0125"/>
    <s v="P004"/>
    <n v="4"/>
    <n v="1905.5"/>
    <n v="0.2"/>
    <x v="0"/>
    <n v="7"/>
    <n v="6097.6"/>
    <x v="32"/>
    <x v="11"/>
    <x v="2"/>
    <x v="3"/>
    <s v="Electronics"/>
    <s v="Accessories"/>
    <n v="990"/>
    <n v="3960"/>
    <n v="2137.6000000000004"/>
  </r>
  <r>
    <s v="ORD102955"/>
    <d v="2023-05-11T00:00:00"/>
    <s v="C0183"/>
    <s v="P009"/>
    <n v="1"/>
    <n v="180"/>
    <n v="0.03"/>
    <x v="0"/>
    <n v="6"/>
    <n v="174.6"/>
    <x v="5"/>
    <x v="4"/>
    <x v="0"/>
    <x v="12"/>
    <s v="Office"/>
    <s v="Stationery"/>
    <n v="75"/>
    <n v="75"/>
    <n v="99.6"/>
  </r>
  <r>
    <s v="ORD102956"/>
    <d v="2025-08-27T00:00:00"/>
    <s v="C0090"/>
    <s v="P001"/>
    <n v="2"/>
    <n v="29355"/>
    <n v="0.05"/>
    <x v="0"/>
    <n v="1"/>
    <n v="55774.5"/>
    <x v="28"/>
    <x v="6"/>
    <x v="0"/>
    <x v="0"/>
    <s v="Electronics"/>
    <s v="Computers"/>
    <n v="22100"/>
    <n v="44200"/>
    <n v="11574.5"/>
  </r>
  <r>
    <s v="ORD102957"/>
    <d v="2023-04-21T00:00:00"/>
    <s v="C0101"/>
    <s v="P001"/>
    <n v="1"/>
    <n v="30780"/>
    <n v="0.1"/>
    <x v="0"/>
    <n v="6"/>
    <n v="27702"/>
    <x v="31"/>
    <x v="6"/>
    <x v="0"/>
    <x v="0"/>
    <s v="Electronics"/>
    <s v="Computers"/>
    <n v="22100"/>
    <n v="22100"/>
    <n v="5602"/>
  </r>
  <r>
    <s v="ORD102958"/>
    <d v="2023-02-23T00:00:00"/>
    <s v="C0117"/>
    <s v="P009"/>
    <n v="5"/>
    <n v="185.4"/>
    <n v="0.15"/>
    <x v="0"/>
    <n v="5"/>
    <n v="787.94999999999993"/>
    <x v="17"/>
    <x v="5"/>
    <x v="0"/>
    <x v="12"/>
    <s v="Office"/>
    <s v="Stationery"/>
    <n v="75"/>
    <n v="375"/>
    <n v="412.94999999999993"/>
  </r>
  <r>
    <s v="ORD102959"/>
    <d v="2025-03-24T00:00:00"/>
    <s v="C0326"/>
    <s v="P005"/>
    <n v="3"/>
    <n v="6200"/>
    <n v="0.1"/>
    <x v="2"/>
    <n v="1"/>
    <n v="16740"/>
    <x v="12"/>
    <x v="6"/>
    <x v="0"/>
    <x v="15"/>
    <s v="Electronics"/>
    <s v="Displays"/>
    <n v="4300"/>
    <n v="12900"/>
    <n v="3840"/>
  </r>
  <r>
    <s v="ORD102960"/>
    <d v="2025-12-09T00:00:00"/>
    <s v="C0015"/>
    <s v="P004"/>
    <n v="1"/>
    <n v="1794.5"/>
    <n v="0.03"/>
    <x v="2"/>
    <n v="1"/>
    <n v="1740.665"/>
    <x v="11"/>
    <x v="3"/>
    <x v="0"/>
    <x v="3"/>
    <s v="Electronics"/>
    <s v="Accessories"/>
    <n v="990"/>
    <n v="990"/>
    <n v="750.66499999999996"/>
  </r>
  <r>
    <s v="ORD102961"/>
    <d v="2023-06-20T00:00:00"/>
    <s v="C0347"/>
    <s v="P006"/>
    <n v="1"/>
    <n v="1150"/>
    <n v="0"/>
    <x v="0"/>
    <n v="6"/>
    <n v="1150"/>
    <x v="10"/>
    <x v="6"/>
    <x v="1"/>
    <x v="4"/>
    <s v="Electronics"/>
    <s v="Accessories"/>
    <n v="620"/>
    <n v="620"/>
    <n v="530"/>
  </r>
  <r>
    <s v="ORD102962"/>
    <d v="2023-08-01T00:00:00"/>
    <s v="C0288"/>
    <s v="P003"/>
    <n v="1"/>
    <n v="436.5"/>
    <n v="0.03"/>
    <x v="1"/>
    <n v="2"/>
    <n v="423.40499999999997"/>
    <x v="16"/>
    <x v="3"/>
    <x v="1"/>
    <x v="1"/>
    <s v="Electronics"/>
    <s v="Accessories"/>
    <n v="210"/>
    <n v="210"/>
    <n v="213.40499999999997"/>
  </r>
  <r>
    <s v="ORD102963"/>
    <d v="2024-06-21T00:00:00"/>
    <s v="C0306"/>
    <s v="P017"/>
    <n v="1"/>
    <n v="3783"/>
    <n v="0.1"/>
    <x v="0"/>
    <n v="5"/>
    <n v="3404.7000000000003"/>
    <x v="21"/>
    <x v="6"/>
    <x v="0"/>
    <x v="7"/>
    <s v="Office"/>
    <s v="Furniture"/>
    <n v="2650"/>
    <n v="2650"/>
    <n v="754.70000000000027"/>
  </r>
  <r>
    <s v="ORD102964"/>
    <d v="2023-11-15T00:00:00"/>
    <s v="C0389"/>
    <s v="P016"/>
    <n v="1"/>
    <n v="239.2"/>
    <n v="0.1"/>
    <x v="0"/>
    <n v="1"/>
    <n v="215.28"/>
    <x v="0"/>
    <x v="11"/>
    <x v="1"/>
    <x v="10"/>
    <s v="Office"/>
    <s v="Stationery"/>
    <n v="145"/>
    <n v="145"/>
    <n v="70.28"/>
  </r>
  <r>
    <s v="ORD102965"/>
    <d v="2023-06-22T00:00:00"/>
    <s v="C0123"/>
    <s v="P002"/>
    <n v="2"/>
    <n v="21060"/>
    <n v="0"/>
    <x v="2"/>
    <n v="2"/>
    <n v="42120"/>
    <x v="10"/>
    <x v="4"/>
    <x v="0"/>
    <x v="8"/>
    <s v="Electronics"/>
    <s v="Computers"/>
    <n v="15100"/>
    <n v="30200"/>
    <n v="11920"/>
  </r>
  <r>
    <s v="ORD102966"/>
    <d v="2025-03-09T00:00:00"/>
    <s v="C0095"/>
    <s v="P007"/>
    <n v="4"/>
    <n v="4800"/>
    <n v="0"/>
    <x v="0"/>
    <n v="6"/>
    <n v="19200"/>
    <x v="12"/>
    <x v="2"/>
    <x v="1"/>
    <x v="16"/>
    <s v="Office"/>
    <s v="Furniture"/>
    <n v="3150"/>
    <n v="12600"/>
    <n v="6600"/>
  </r>
  <r>
    <s v="ORD102967"/>
    <d v="2024-09-25T00:00:00"/>
    <s v="C0094"/>
    <s v="P007"/>
    <n v="3"/>
    <n v="4800"/>
    <n v="0"/>
    <x v="0"/>
    <n v="3"/>
    <n v="14400"/>
    <x v="27"/>
    <x v="10"/>
    <x v="0"/>
    <x v="16"/>
    <s v="Office"/>
    <s v="Furniture"/>
    <n v="3150"/>
    <n v="9450"/>
    <n v="4950"/>
  </r>
  <r>
    <s v="ORD102968"/>
    <d v="2024-04-14T00:00:00"/>
    <s v="C0271"/>
    <s v="P009"/>
    <n v="1"/>
    <n v="180"/>
    <n v="0.03"/>
    <x v="0"/>
    <n v="1"/>
    <n v="174.6"/>
    <x v="6"/>
    <x v="8"/>
    <x v="1"/>
    <x v="12"/>
    <s v="Office"/>
    <s v="Stationery"/>
    <n v="75"/>
    <n v="75"/>
    <n v="99.6"/>
  </r>
  <r>
    <s v="ORD102969"/>
    <d v="2024-05-21T00:00:00"/>
    <s v="C0388"/>
    <s v="P004"/>
    <n v="2"/>
    <n v="1702"/>
    <n v="0.1"/>
    <x v="0"/>
    <n v="6"/>
    <n v="3063.6"/>
    <x v="15"/>
    <x v="10"/>
    <x v="0"/>
    <x v="3"/>
    <s v="Electronics"/>
    <s v="Accessories"/>
    <n v="990"/>
    <n v="1980"/>
    <n v="1083.5999999999999"/>
  </r>
  <r>
    <s v="ORD102970"/>
    <d v="2024-08-04T00:00:00"/>
    <s v="C0119"/>
    <s v="P002"/>
    <n v="1"/>
    <n v="17940"/>
    <n v="0.05"/>
    <x v="1"/>
    <n v="3"/>
    <n v="17043"/>
    <x v="23"/>
    <x v="6"/>
    <x v="0"/>
    <x v="8"/>
    <s v="Electronics"/>
    <s v="Computers"/>
    <n v="15100"/>
    <n v="15100"/>
    <n v="1943"/>
  </r>
  <r>
    <s v="ORD102971"/>
    <d v="2025-06-26T00:00:00"/>
    <s v="C0184"/>
    <s v="P006"/>
    <n v="1"/>
    <n v="1212.5"/>
    <n v="0.1"/>
    <x v="0"/>
    <n v="7"/>
    <n v="1091.25"/>
    <x v="3"/>
    <x v="11"/>
    <x v="0"/>
    <x v="4"/>
    <s v="Electronics"/>
    <s v="Accessories"/>
    <n v="620"/>
    <n v="620"/>
    <n v="471.25"/>
  </r>
  <r>
    <s v="ORD102972"/>
    <d v="2023-09-16T00:00:00"/>
    <s v="C0243"/>
    <s v="P008"/>
    <n v="1"/>
    <n v="8464"/>
    <n v="0.03"/>
    <x v="0"/>
    <n v="4"/>
    <n v="8210.08"/>
    <x v="4"/>
    <x v="3"/>
    <x v="0"/>
    <x v="6"/>
    <s v="Office"/>
    <s v="Furniture"/>
    <n v="6500"/>
    <n v="6500"/>
    <n v="1710.08"/>
  </r>
  <r>
    <s v="ORD102973"/>
    <d v="2023-09-26T00:00:00"/>
    <s v="C0049"/>
    <s v="P004"/>
    <n v="50"/>
    <n v="1794.5"/>
    <n v="0.15"/>
    <x v="0"/>
    <n v="7"/>
    <n v="76266.25"/>
    <x v="4"/>
    <x v="9"/>
    <x v="2"/>
    <x v="3"/>
    <s v="Electronics"/>
    <s v="Accessories"/>
    <n v="990"/>
    <n v="49500"/>
    <n v="26766.25"/>
  </r>
  <r>
    <s v="ORD102974"/>
    <d v="2025-12-14T00:00:00"/>
    <s v="C0217"/>
    <s v="P009"/>
    <n v="3"/>
    <n v="174.6"/>
    <n v="0.1"/>
    <x v="0"/>
    <n v="1"/>
    <n v="471.41999999999996"/>
    <x v="11"/>
    <x v="3"/>
    <x v="2"/>
    <x v="12"/>
    <s v="Office"/>
    <s v="Stationery"/>
    <n v="75"/>
    <n v="225"/>
    <n v="246.41999999999996"/>
  </r>
  <r>
    <s v="ORD102975"/>
    <d v="2023-12-16T00:00:00"/>
    <s v="C0218"/>
    <s v="P003"/>
    <n v="1"/>
    <n v="450"/>
    <n v="0.05"/>
    <x v="0"/>
    <n v="7"/>
    <n v="427.5"/>
    <x v="25"/>
    <x v="0"/>
    <x v="2"/>
    <x v="1"/>
    <s v="Electronics"/>
    <s v="Accessories"/>
    <n v="210"/>
    <n v="210"/>
    <n v="217.5"/>
  </r>
  <r>
    <s v="ORD102976"/>
    <d v="2023-02-28T00:00:00"/>
    <s v="C0201"/>
    <s v="P012"/>
    <n v="1"/>
    <n v="3888"/>
    <n v="0.05"/>
    <x v="0"/>
    <n v="5"/>
    <n v="3693.6"/>
    <x v="17"/>
    <x v="4"/>
    <x v="2"/>
    <x v="9"/>
    <s v="Electronics"/>
    <s v="Storage"/>
    <n v="2450"/>
    <n v="2450"/>
    <n v="1243.5999999999999"/>
  </r>
  <r>
    <s v="ORD102977"/>
    <d v="2023-03-13T00:00:00"/>
    <s v="C0309"/>
    <s v="P004"/>
    <n v="4"/>
    <n v="1794.5"/>
    <n v="0"/>
    <x v="0"/>
    <n v="5"/>
    <n v="7178"/>
    <x v="1"/>
    <x v="6"/>
    <x v="0"/>
    <x v="3"/>
    <s v="Electronics"/>
    <s v="Accessories"/>
    <n v="990"/>
    <n v="3960"/>
    <n v="3218"/>
  </r>
  <r>
    <s v="ORD102978"/>
    <d v="2024-12-31T00:00:00"/>
    <s v="C0038"/>
    <s v="P011"/>
    <n v="2"/>
    <n v="1009.4"/>
    <n v="0.2"/>
    <x v="0"/>
    <n v="1"/>
    <n v="1615.04"/>
    <x v="26"/>
    <x v="10"/>
    <x v="0"/>
    <x v="5"/>
    <s v="Office"/>
    <s v="Supplies"/>
    <n v="510"/>
    <n v="1020"/>
    <n v="595.04"/>
  </r>
  <r>
    <s v="ORD102979"/>
    <d v="2024-10-28T00:00:00"/>
    <s v="C0370"/>
    <s v="P013"/>
    <n v="2"/>
    <n v="1566"/>
    <n v="0.05"/>
    <x v="1"/>
    <n v="2"/>
    <n v="2975.3999999999996"/>
    <x v="13"/>
    <x v="2"/>
    <x v="0"/>
    <x v="2"/>
    <s v="Electronics"/>
    <s v="Accessories"/>
    <n v="790"/>
    <n v="1580"/>
    <n v="1395.3999999999996"/>
  </r>
  <r>
    <s v="ORD102980"/>
    <d v="2025-09-02T00:00:00"/>
    <s v="C0361"/>
    <s v="P017"/>
    <n v="3"/>
    <n v="4017"/>
    <n v="0"/>
    <x v="0"/>
    <n v="2"/>
    <n v="12051"/>
    <x v="29"/>
    <x v="10"/>
    <x v="0"/>
    <x v="7"/>
    <s v="Office"/>
    <s v="Furniture"/>
    <n v="2650"/>
    <n v="7950"/>
    <n v="4101"/>
  </r>
  <r>
    <s v="ORD102981"/>
    <d v="2025-08-14T00:00:00"/>
    <s v="C0111"/>
    <s v="P019"/>
    <n v="1"/>
    <n v="2279.5"/>
    <n v="0.1"/>
    <x v="0"/>
    <n v="5"/>
    <n v="2051.5500000000002"/>
    <x v="28"/>
    <x v="2"/>
    <x v="1"/>
    <x v="19"/>
    <s v="Electronics"/>
    <s v="POS Equipment"/>
    <n v="1420"/>
    <n v="1420"/>
    <n v="631.55000000000018"/>
  </r>
  <r>
    <s v="ORD102982"/>
    <d v="2024-07-11T00:00:00"/>
    <s v="C0020"/>
    <s v="P009"/>
    <n v="1"/>
    <n v="180"/>
    <n v="0.15"/>
    <x v="0"/>
    <n v="3"/>
    <n v="153"/>
    <x v="14"/>
    <x v="0"/>
    <x v="2"/>
    <x v="12"/>
    <s v="Office"/>
    <s v="Stationery"/>
    <n v="75"/>
    <n v="75"/>
    <n v="78"/>
  </r>
  <r>
    <s v="ORD102983"/>
    <d v="2025-06-30T00:00:00"/>
    <s v="C0030"/>
    <s v="P012"/>
    <n v="1"/>
    <n v="3888"/>
    <n v="0.1"/>
    <x v="0"/>
    <n v="3"/>
    <n v="3499.2000000000003"/>
    <x v="3"/>
    <x v="4"/>
    <x v="0"/>
    <x v="9"/>
    <s v="Electronics"/>
    <s v="Storage"/>
    <n v="2450"/>
    <n v="2450"/>
    <n v="1049.2000000000003"/>
  </r>
  <r>
    <s v="ORD102984"/>
    <d v="2023-10-04T00:00:00"/>
    <s v="C0348"/>
    <s v="P001"/>
    <n v="1"/>
    <n v="27645"/>
    <n v="0.1"/>
    <x v="0"/>
    <n v="2"/>
    <n v="24880.5"/>
    <x v="2"/>
    <x v="3"/>
    <x v="0"/>
    <x v="0"/>
    <s v="Electronics"/>
    <s v="Computers"/>
    <n v="22100"/>
    <n v="22100"/>
    <n v="2780.5"/>
  </r>
  <r>
    <s v="ORD102985"/>
    <d v="2023-12-29T00:00:00"/>
    <s v="C0242"/>
    <s v="P004"/>
    <n v="1"/>
    <n v="1850"/>
    <n v="0.05"/>
    <x v="0"/>
    <n v="5"/>
    <n v="1757.5"/>
    <x v="25"/>
    <x v="9"/>
    <x v="1"/>
    <x v="3"/>
    <s v="Electronics"/>
    <s v="Accessories"/>
    <n v="990"/>
    <n v="990"/>
    <n v="767.5"/>
  </r>
  <r>
    <s v="ORD102986"/>
    <d v="2025-07-24T00:00:00"/>
    <s v="C0057"/>
    <s v="P011"/>
    <n v="3"/>
    <n v="980"/>
    <n v="0.05"/>
    <x v="0"/>
    <n v="6"/>
    <n v="2793"/>
    <x v="9"/>
    <x v="2"/>
    <x v="2"/>
    <x v="5"/>
    <s v="Office"/>
    <s v="Supplies"/>
    <n v="510"/>
    <n v="1530"/>
    <n v="1263"/>
  </r>
  <r>
    <s v="ORD102987"/>
    <d v="2025-06-09T00:00:00"/>
    <s v="C0044"/>
    <s v="P004"/>
    <n v="2"/>
    <n v="1794.5"/>
    <n v="0.1"/>
    <x v="0"/>
    <n v="5"/>
    <n v="3230.1"/>
    <x v="3"/>
    <x v="11"/>
    <x v="2"/>
    <x v="3"/>
    <s v="Electronics"/>
    <s v="Accessories"/>
    <n v="990"/>
    <n v="1980"/>
    <n v="1250.0999999999999"/>
  </r>
  <r>
    <s v="ORD102988"/>
    <d v="2025-12-08T00:00:00"/>
    <s v="C0044"/>
    <s v="P007"/>
    <n v="4"/>
    <n v="4656"/>
    <n v="0.1"/>
    <x v="0"/>
    <n v="4"/>
    <n v="16761.600000000002"/>
    <x v="11"/>
    <x v="11"/>
    <x v="2"/>
    <x v="16"/>
    <s v="Office"/>
    <s v="Furniture"/>
    <n v="3150"/>
    <n v="12600"/>
    <n v="4161.6000000000022"/>
  </r>
  <r>
    <s v="ORD102989"/>
    <d v="2025-12-29T00:00:00"/>
    <s v="C0329"/>
    <s v="P002"/>
    <n v="1"/>
    <n v="17940"/>
    <n v="0.03"/>
    <x v="0"/>
    <n v="1"/>
    <n v="17401.8"/>
    <x v="11"/>
    <x v="9"/>
    <x v="0"/>
    <x v="8"/>
    <s v="Electronics"/>
    <s v="Computers"/>
    <n v="15100"/>
    <n v="15100"/>
    <n v="2301.7999999999993"/>
  </r>
  <r>
    <s v="ORD102990"/>
    <d v="2024-09-26T00:00:00"/>
    <s v="C0240"/>
    <s v="P019"/>
    <n v="2"/>
    <n v="2420.5"/>
    <n v="0.15"/>
    <x v="2"/>
    <n v="7"/>
    <n v="4114.8499999999995"/>
    <x v="27"/>
    <x v="2"/>
    <x v="0"/>
    <x v="19"/>
    <s v="Electronics"/>
    <s v="POS Equipment"/>
    <n v="1420"/>
    <n v="2840"/>
    <n v="1274.8499999999995"/>
  </r>
  <r>
    <s v="ORD102991"/>
    <d v="2024-12-12T00:00:00"/>
    <s v="C0232"/>
    <s v="P002"/>
    <n v="1"/>
    <n v="18915"/>
    <n v="0.05"/>
    <x v="0"/>
    <n v="2"/>
    <n v="17969.25"/>
    <x v="26"/>
    <x v="8"/>
    <x v="0"/>
    <x v="8"/>
    <s v="Electronics"/>
    <s v="Computers"/>
    <n v="15100"/>
    <n v="15100"/>
    <n v="2869.25"/>
  </r>
  <r>
    <s v="ORD102992"/>
    <d v="2025-09-13T00:00:00"/>
    <s v="C0043"/>
    <s v="P013"/>
    <n v="3"/>
    <n v="1566"/>
    <n v="0.05"/>
    <x v="0"/>
    <n v="2"/>
    <n v="4463.0999999999995"/>
    <x v="29"/>
    <x v="1"/>
    <x v="1"/>
    <x v="2"/>
    <s v="Electronics"/>
    <s v="Accessories"/>
    <n v="790"/>
    <n v="2370"/>
    <n v="2093.0999999999995"/>
  </r>
  <r>
    <s v="ORD102993"/>
    <d v="2024-04-10T00:00:00"/>
    <s v="C0304"/>
    <s v="P003"/>
    <n v="2"/>
    <n v="463.5"/>
    <n v="0.05"/>
    <x v="0"/>
    <n v="3"/>
    <n v="880.65"/>
    <x v="6"/>
    <x v="7"/>
    <x v="1"/>
    <x v="1"/>
    <s v="Electronics"/>
    <s v="Accessories"/>
    <n v="210"/>
    <n v="420"/>
    <n v="460.65"/>
  </r>
  <r>
    <s v="ORD102994"/>
    <d v="2023-07-03T00:00:00"/>
    <s v="C0348"/>
    <s v="P009"/>
    <n v="2"/>
    <n v="185.4"/>
    <n v="0"/>
    <x v="0"/>
    <n v="2"/>
    <n v="370.8"/>
    <x v="32"/>
    <x v="3"/>
    <x v="0"/>
    <x v="12"/>
    <s v="Office"/>
    <s v="Stationery"/>
    <n v="75"/>
    <n v="150"/>
    <n v="220.8"/>
  </r>
  <r>
    <s v="ORD102995"/>
    <d v="2025-06-23T00:00:00"/>
    <s v="C0350"/>
    <s v="P010"/>
    <n v="2"/>
    <n v="6808"/>
    <n v="0.05"/>
    <x v="0"/>
    <n v="7"/>
    <n v="12935.199999999999"/>
    <x v="3"/>
    <x v="10"/>
    <x v="1"/>
    <x v="13"/>
    <s v="Electronics"/>
    <s v="Printers"/>
    <n v="5600"/>
    <n v="11200"/>
    <n v="1735.1999999999989"/>
  </r>
  <r>
    <s v="ORD102996"/>
    <d v="2024-09-22T00:00:00"/>
    <s v="C0317"/>
    <s v="P011"/>
    <n v="4"/>
    <n v="901.6"/>
    <n v="0.03"/>
    <x v="0"/>
    <n v="3"/>
    <n v="3498.2080000000001"/>
    <x v="27"/>
    <x v="4"/>
    <x v="1"/>
    <x v="5"/>
    <s v="Office"/>
    <s v="Supplies"/>
    <n v="510"/>
    <n v="2040"/>
    <n v="1458.2080000000001"/>
  </r>
  <r>
    <s v="ORD102997"/>
    <d v="2025-01-19T00:00:00"/>
    <s v="C0027"/>
    <s v="P005"/>
    <n v="1"/>
    <n v="6014"/>
    <n v="0"/>
    <x v="0"/>
    <n v="4"/>
    <n v="6014"/>
    <x v="7"/>
    <x v="4"/>
    <x v="0"/>
    <x v="15"/>
    <s v="Electronics"/>
    <s v="Displays"/>
    <n v="4300"/>
    <n v="4300"/>
    <n v="1714"/>
  </r>
  <r>
    <s v="ORD102998"/>
    <d v="2025-04-24T00:00:00"/>
    <s v="C0267"/>
    <s v="P014"/>
    <n v="1"/>
    <n v="2163"/>
    <n v="0.05"/>
    <x v="0"/>
    <n v="2"/>
    <n v="2054.85"/>
    <x v="30"/>
    <x v="0"/>
    <x v="1"/>
    <x v="17"/>
    <s v="Electronics"/>
    <s v="Accessories"/>
    <n v="1180"/>
    <n v="1180"/>
    <n v="874.84999999999991"/>
  </r>
  <r>
    <s v="ORD102999"/>
    <d v="2024-06-16T00:00:00"/>
    <s v="C0159"/>
    <s v="P014"/>
    <n v="2"/>
    <n v="1932"/>
    <n v="0"/>
    <x v="0"/>
    <n v="4"/>
    <n v="3864"/>
    <x v="21"/>
    <x v="4"/>
    <x v="0"/>
    <x v="17"/>
    <s v="Electronics"/>
    <s v="Accessories"/>
    <n v="1180"/>
    <n v="2360"/>
    <n v="1504"/>
  </r>
  <r>
    <s v="ORD103000"/>
    <d v="2023-11-15T00:00:00"/>
    <s v="C0204"/>
    <s v="P009"/>
    <n v="1"/>
    <n v="165.6"/>
    <n v="0"/>
    <x v="0"/>
    <n v="6"/>
    <n v="165.6"/>
    <x v="0"/>
    <x v="5"/>
    <x v="0"/>
    <x v="12"/>
    <s v="Office"/>
    <s v="Stationery"/>
    <n v="75"/>
    <n v="75"/>
    <n v="90.6"/>
  </r>
  <r>
    <s v="ORD103001"/>
    <d v="2024-09-13T00:00:00"/>
    <s v="C0140"/>
    <s v="P015"/>
    <n v="1"/>
    <n v="1802.5"/>
    <n v="0.1"/>
    <x v="0"/>
    <n v="1"/>
    <n v="1622.25"/>
    <x v="27"/>
    <x v="9"/>
    <x v="1"/>
    <x v="14"/>
    <s v="Electronics"/>
    <s v="Networking"/>
    <n v="1050"/>
    <n v="1050"/>
    <n v="572.25"/>
  </r>
  <r>
    <s v="ORD103002"/>
    <d v="2023-01-22T00:00:00"/>
    <s v="C0371"/>
    <s v="P009"/>
    <n v="1"/>
    <n v="185.4"/>
    <n v="0.05"/>
    <x v="0"/>
    <n v="1"/>
    <n v="176.13"/>
    <x v="35"/>
    <x v="1"/>
    <x v="0"/>
    <x v="12"/>
    <s v="Office"/>
    <s v="Stationery"/>
    <n v="75"/>
    <n v="75"/>
    <n v="101.13"/>
  </r>
  <r>
    <s v="ORD103003"/>
    <d v="2023-01-01T00:00:00"/>
    <s v="C0282"/>
    <s v="P016"/>
    <n v="2"/>
    <n v="267.8"/>
    <n v="0"/>
    <x v="0"/>
    <n v="7"/>
    <n v="535.6"/>
    <x v="35"/>
    <x v="8"/>
    <x v="0"/>
    <x v="10"/>
    <s v="Office"/>
    <s v="Stationery"/>
    <n v="145"/>
    <n v="290"/>
    <n v="245.60000000000002"/>
  </r>
  <r>
    <s v="ORD103004"/>
    <d v="2025-12-07T00:00:00"/>
    <s v="C0125"/>
    <s v="P005"/>
    <n v="1"/>
    <n v="6386"/>
    <n v="0"/>
    <x v="0"/>
    <n v="2"/>
    <n v="6386"/>
    <x v="11"/>
    <x v="11"/>
    <x v="2"/>
    <x v="15"/>
    <s v="Electronics"/>
    <s v="Displays"/>
    <n v="4300"/>
    <n v="4300"/>
    <n v="2086"/>
  </r>
  <r>
    <s v="ORD103005"/>
    <d v="2023-10-07T00:00:00"/>
    <s v="C0051"/>
    <s v="P003"/>
    <n v="1"/>
    <n v="486"/>
    <n v="0"/>
    <x v="0"/>
    <n v="2"/>
    <n v="486"/>
    <x v="2"/>
    <x v="0"/>
    <x v="0"/>
    <x v="1"/>
    <s v="Electronics"/>
    <s v="Accessories"/>
    <n v="210"/>
    <n v="210"/>
    <n v="276"/>
  </r>
  <r>
    <s v="ORD103006"/>
    <d v="2024-12-05T00:00:00"/>
    <s v="C0282"/>
    <s v="P001"/>
    <n v="3"/>
    <n v="26220"/>
    <n v="0.15"/>
    <x v="0"/>
    <n v="5"/>
    <n v="66861"/>
    <x v="26"/>
    <x v="8"/>
    <x v="0"/>
    <x v="0"/>
    <s v="Electronics"/>
    <s v="Computers"/>
    <n v="22100"/>
    <n v="66300"/>
    <n v="561"/>
  </r>
  <r>
    <s v="ORD103007"/>
    <d v="2024-08-10T00:00:00"/>
    <s v="C0400"/>
    <s v="P003"/>
    <n v="2"/>
    <n v="436.5"/>
    <n v="0.03"/>
    <x v="0"/>
    <n v="5"/>
    <n v="846.81"/>
    <x v="23"/>
    <x v="6"/>
    <x v="0"/>
    <x v="1"/>
    <s v="Electronics"/>
    <s v="Accessories"/>
    <n v="210"/>
    <n v="420"/>
    <n v="426.80999999999995"/>
  </r>
  <r>
    <s v="ORD103008"/>
    <d v="2025-08-18T00:00:00"/>
    <s v="C0342"/>
    <s v="P010"/>
    <n v="3"/>
    <n v="7622"/>
    <n v="0.2"/>
    <x v="0"/>
    <n v="5"/>
    <n v="18292.8"/>
    <x v="28"/>
    <x v="6"/>
    <x v="2"/>
    <x v="13"/>
    <s v="Electronics"/>
    <s v="Printers"/>
    <n v="5600"/>
    <n v="16800"/>
    <n v="1492.7999999999993"/>
  </r>
  <r>
    <s v="ORD103009"/>
    <d v="2025-12-31T00:00:00"/>
    <s v="C0384"/>
    <s v="P001"/>
    <n v="2"/>
    <n v="28500"/>
    <n v="0.1"/>
    <x v="0"/>
    <n v="2"/>
    <n v="51300"/>
    <x v="11"/>
    <x v="3"/>
    <x v="0"/>
    <x v="0"/>
    <s v="Electronics"/>
    <s v="Computers"/>
    <n v="22100"/>
    <n v="44200"/>
    <n v="7100"/>
  </r>
  <r>
    <s v="ORD103010"/>
    <d v="2023-01-18T00:00:00"/>
    <s v="C0012"/>
    <s v="P001"/>
    <n v="1"/>
    <n v="26220"/>
    <n v="0"/>
    <x v="0"/>
    <n v="7"/>
    <n v="26220"/>
    <x v="35"/>
    <x v="0"/>
    <x v="1"/>
    <x v="0"/>
    <s v="Electronics"/>
    <s v="Computers"/>
    <n v="22100"/>
    <n v="22100"/>
    <n v="4120"/>
  </r>
  <r>
    <s v="ORD103011"/>
    <d v="2025-10-04T00:00:00"/>
    <s v="C0243"/>
    <s v="P001"/>
    <n v="5"/>
    <n v="29355"/>
    <n v="0"/>
    <x v="0"/>
    <n v="5"/>
    <n v="146775"/>
    <x v="19"/>
    <x v="3"/>
    <x v="0"/>
    <x v="0"/>
    <s v="Electronics"/>
    <s v="Computers"/>
    <n v="22100"/>
    <n v="110500"/>
    <n v="36275"/>
  </r>
  <r>
    <s v="ORD103012"/>
    <d v="2025-09-04T00:00:00"/>
    <s v="C0015"/>
    <s v="P006"/>
    <n v="3"/>
    <n v="1350"/>
    <n v="0.1"/>
    <x v="0"/>
    <n v="2"/>
    <n v="3645"/>
    <x v="29"/>
    <x v="3"/>
    <x v="0"/>
    <x v="4"/>
    <s v="Electronics"/>
    <s v="Accessories"/>
    <n v="620"/>
    <n v="1860"/>
    <n v="1785"/>
  </r>
  <r>
    <s v="ORD103013"/>
    <d v="2024-09-05T00:00:00"/>
    <s v="C0004"/>
    <s v="P004"/>
    <n v="2"/>
    <n v="1702"/>
    <n v="0.1"/>
    <x v="1"/>
    <n v="5"/>
    <n v="3063.6"/>
    <x v="27"/>
    <x v="5"/>
    <x v="1"/>
    <x v="3"/>
    <s v="Electronics"/>
    <s v="Accessories"/>
    <n v="990"/>
    <n v="1980"/>
    <n v="1083.5999999999999"/>
  </r>
  <r>
    <s v="ORD103014"/>
    <d v="2023-01-19T00:00:00"/>
    <s v="C0319"/>
    <s v="P014"/>
    <n v="1"/>
    <n v="2100"/>
    <n v="0.03"/>
    <x v="1"/>
    <n v="4"/>
    <n v="2037"/>
    <x v="35"/>
    <x v="7"/>
    <x v="0"/>
    <x v="17"/>
    <s v="Electronics"/>
    <s v="Accessories"/>
    <n v="1180"/>
    <n v="1180"/>
    <n v="857"/>
  </r>
  <r>
    <s v="ORD103015"/>
    <d v="2025-05-31T00:00:00"/>
    <s v="C0073"/>
    <s v="P011"/>
    <n v="2"/>
    <n v="980"/>
    <n v="0.03"/>
    <x v="0"/>
    <n v="5"/>
    <n v="1901.2"/>
    <x v="34"/>
    <x v="1"/>
    <x v="1"/>
    <x v="5"/>
    <s v="Office"/>
    <s v="Supplies"/>
    <n v="510"/>
    <n v="1020"/>
    <n v="881.2"/>
  </r>
  <r>
    <s v="ORD103016"/>
    <d v="2024-08-22T00:00:00"/>
    <s v="C0220"/>
    <s v="P003"/>
    <n v="2"/>
    <n v="436.5"/>
    <n v="0.05"/>
    <x v="0"/>
    <n v="7"/>
    <n v="829.34999999999991"/>
    <x v="23"/>
    <x v="6"/>
    <x v="2"/>
    <x v="1"/>
    <s v="Electronics"/>
    <s v="Accessories"/>
    <n v="210"/>
    <n v="420"/>
    <n v="409.34999999999991"/>
  </r>
  <r>
    <s v="ORD103017"/>
    <d v="2024-04-18T00:00:00"/>
    <s v="C0387"/>
    <s v="P002"/>
    <n v="3"/>
    <n v="21060"/>
    <n v="0.03"/>
    <x v="0"/>
    <n v="4"/>
    <n v="61284.6"/>
    <x v="6"/>
    <x v="10"/>
    <x v="0"/>
    <x v="8"/>
    <s v="Electronics"/>
    <s v="Computers"/>
    <n v="15100"/>
    <n v="45300"/>
    <n v="15984.599999999999"/>
  </r>
  <r>
    <s v="ORD103018"/>
    <d v="2023-01-15T00:00:00"/>
    <s v="C0182"/>
    <s v="P004"/>
    <n v="1"/>
    <n v="1794.5"/>
    <n v="0.1"/>
    <x v="0"/>
    <n v="4"/>
    <n v="1615.05"/>
    <x v="35"/>
    <x v="0"/>
    <x v="0"/>
    <x v="3"/>
    <s v="Electronics"/>
    <s v="Accessories"/>
    <n v="990"/>
    <n v="990"/>
    <n v="625.04999999999995"/>
  </r>
  <r>
    <s v="ORD103019"/>
    <d v="2025-02-04T00:00:00"/>
    <s v="C0226"/>
    <s v="P017"/>
    <n v="2"/>
    <n v="3588"/>
    <n v="0.03"/>
    <x v="0"/>
    <n v="4"/>
    <n v="6960.72"/>
    <x v="8"/>
    <x v="6"/>
    <x v="1"/>
    <x v="7"/>
    <s v="Office"/>
    <s v="Furniture"/>
    <n v="2650"/>
    <n v="5300"/>
    <n v="1660.7200000000003"/>
  </r>
  <r>
    <s v="ORD103020"/>
    <d v="2024-01-22T00:00:00"/>
    <s v="C0279"/>
    <s v="P002"/>
    <n v="4"/>
    <n v="21060"/>
    <n v="0.05"/>
    <x v="0"/>
    <n v="1"/>
    <n v="80028"/>
    <x v="18"/>
    <x v="9"/>
    <x v="1"/>
    <x v="8"/>
    <s v="Electronics"/>
    <s v="Computers"/>
    <n v="15100"/>
    <n v="60400"/>
    <n v="19628"/>
  </r>
  <r>
    <s v="ORD103021"/>
    <d v="2025-04-23T00:00:00"/>
    <s v="C0072"/>
    <s v="P003"/>
    <n v="1"/>
    <n v="450"/>
    <n v="0.1"/>
    <x v="2"/>
    <n v="3"/>
    <n v="405"/>
    <x v="30"/>
    <x v="6"/>
    <x v="0"/>
    <x v="1"/>
    <s v="Electronics"/>
    <s v="Accessories"/>
    <n v="210"/>
    <n v="210"/>
    <n v="195"/>
  </r>
  <r>
    <s v="ORD103022"/>
    <d v="2025-06-14T00:00:00"/>
    <s v="C0201"/>
    <s v="P005"/>
    <n v="4"/>
    <n v="6014"/>
    <n v="0.05"/>
    <x v="0"/>
    <n v="2"/>
    <n v="22853.200000000001"/>
    <x v="3"/>
    <x v="4"/>
    <x v="2"/>
    <x v="15"/>
    <s v="Electronics"/>
    <s v="Displays"/>
    <n v="4300"/>
    <n v="17200"/>
    <n v="5653.2000000000007"/>
  </r>
  <r>
    <s v="ORD103023"/>
    <d v="2025-03-19T00:00:00"/>
    <s v="C0349"/>
    <s v="P001"/>
    <n v="1"/>
    <n v="29355"/>
    <n v="0.03"/>
    <x v="0"/>
    <n v="3"/>
    <n v="28474.35"/>
    <x v="12"/>
    <x v="9"/>
    <x v="0"/>
    <x v="0"/>
    <s v="Electronics"/>
    <s v="Computers"/>
    <n v="22100"/>
    <n v="22100"/>
    <n v="6374.3499999999985"/>
  </r>
  <r>
    <s v="ORD103024"/>
    <d v="2024-05-26T00:00:00"/>
    <s v="C0344"/>
    <s v="P003"/>
    <n v="1"/>
    <n v="436.5"/>
    <n v="0"/>
    <x v="0"/>
    <n v="5"/>
    <n v="436.5"/>
    <x v="15"/>
    <x v="6"/>
    <x v="1"/>
    <x v="1"/>
    <s v="Electronics"/>
    <s v="Accessories"/>
    <n v="210"/>
    <n v="210"/>
    <n v="226.5"/>
  </r>
  <r>
    <s v="ORD103025"/>
    <d v="2023-12-01T00:00:00"/>
    <s v="C0273"/>
    <s v="P007"/>
    <n v="3"/>
    <n v="4656"/>
    <n v="0.15"/>
    <x v="0"/>
    <n v="4"/>
    <n v="11872.8"/>
    <x v="25"/>
    <x v="8"/>
    <x v="0"/>
    <x v="16"/>
    <s v="Office"/>
    <s v="Furniture"/>
    <n v="3150"/>
    <n v="9450"/>
    <n v="2422.7999999999993"/>
  </r>
  <r>
    <s v="ORD103026"/>
    <d v="2025-03-09T00:00:00"/>
    <s v="C0129"/>
    <s v="P001"/>
    <n v="1"/>
    <n v="29355"/>
    <n v="0.05"/>
    <x v="0"/>
    <n v="5"/>
    <n v="27887.25"/>
    <x v="12"/>
    <x v="11"/>
    <x v="0"/>
    <x v="0"/>
    <s v="Electronics"/>
    <s v="Computers"/>
    <n v="22100"/>
    <n v="22100"/>
    <n v="5787.25"/>
  </r>
  <r>
    <s v="ORD103027"/>
    <d v="2025-02-13T00:00:00"/>
    <s v="C0248"/>
    <s v="P009"/>
    <n v="5"/>
    <n v="174.6"/>
    <n v="0.03"/>
    <x v="0"/>
    <n v="2"/>
    <n v="846.81"/>
    <x v="8"/>
    <x v="8"/>
    <x v="1"/>
    <x v="12"/>
    <s v="Office"/>
    <s v="Stationery"/>
    <n v="75"/>
    <n v="375"/>
    <n v="471.80999999999995"/>
  </r>
  <r>
    <s v="ORD103028"/>
    <d v="2024-03-27T00:00:00"/>
    <s v="C0143"/>
    <s v="P001"/>
    <n v="2"/>
    <n v="29355"/>
    <n v="0.1"/>
    <x v="1"/>
    <n v="2"/>
    <n v="52839"/>
    <x v="22"/>
    <x v="4"/>
    <x v="0"/>
    <x v="0"/>
    <s v="Electronics"/>
    <s v="Computers"/>
    <n v="22100"/>
    <n v="44200"/>
    <n v="8639"/>
  </r>
  <r>
    <s v="ORD103029"/>
    <d v="2024-06-22T00:00:00"/>
    <s v="C0117"/>
    <s v="P007"/>
    <n v="3"/>
    <n v="4416"/>
    <n v="0.1"/>
    <x v="0"/>
    <n v="2"/>
    <n v="11923.2"/>
    <x v="21"/>
    <x v="5"/>
    <x v="0"/>
    <x v="16"/>
    <s v="Office"/>
    <s v="Furniture"/>
    <n v="3150"/>
    <n v="9450"/>
    <n v="2473.2000000000007"/>
  </r>
  <r>
    <s v="ORD103030"/>
    <d v="2023-06-12T00:00:00"/>
    <s v="C0075"/>
    <s v="P014"/>
    <n v="3"/>
    <n v="2268"/>
    <n v="0"/>
    <x v="0"/>
    <n v="4"/>
    <n v="6804"/>
    <x v="10"/>
    <x v="6"/>
    <x v="2"/>
    <x v="17"/>
    <s v="Electronics"/>
    <s v="Accessories"/>
    <n v="1180"/>
    <n v="3540"/>
    <n v="3264"/>
  </r>
  <r>
    <s v="ORD103031"/>
    <d v="2025-05-14T00:00:00"/>
    <s v="C0197"/>
    <s v="P018"/>
    <n v="1"/>
    <n v="12416"/>
    <n v="0"/>
    <x v="0"/>
    <n v="3"/>
    <n v="12416"/>
    <x v="34"/>
    <x v="3"/>
    <x v="0"/>
    <x v="18"/>
    <s v="Electronics"/>
    <s v="Displays"/>
    <n v="9700"/>
    <n v="9700"/>
    <n v="2716"/>
  </r>
  <r>
    <s v="ORD103032"/>
    <d v="2024-05-05T00:00:00"/>
    <s v="C0381"/>
    <s v="P001"/>
    <n v="5"/>
    <n v="27645"/>
    <n v="0.05"/>
    <x v="0"/>
    <n v="4"/>
    <n v="131313.75"/>
    <x v="15"/>
    <x v="6"/>
    <x v="0"/>
    <x v="0"/>
    <s v="Electronics"/>
    <s v="Computers"/>
    <n v="22100"/>
    <n v="110500"/>
    <n v="20813.75"/>
  </r>
  <r>
    <s v="ORD103033"/>
    <d v="2025-11-24T00:00:00"/>
    <s v="C0263"/>
    <s v="P003"/>
    <n v="1"/>
    <n v="463.5"/>
    <n v="0"/>
    <x v="0"/>
    <n v="1"/>
    <n v="463.5"/>
    <x v="20"/>
    <x v="3"/>
    <x v="0"/>
    <x v="1"/>
    <s v="Electronics"/>
    <s v="Accessories"/>
    <n v="210"/>
    <n v="210"/>
    <n v="253.5"/>
  </r>
  <r>
    <s v="ORD103034"/>
    <d v="2024-07-10T00:00:00"/>
    <s v="C0229"/>
    <s v="P009"/>
    <n v="3"/>
    <n v="185.4"/>
    <n v="0.1"/>
    <x v="0"/>
    <n v="4"/>
    <n v="500.58000000000004"/>
    <x v="14"/>
    <x v="8"/>
    <x v="1"/>
    <x v="12"/>
    <s v="Office"/>
    <s v="Stationery"/>
    <n v="75"/>
    <n v="225"/>
    <n v="275.58000000000004"/>
  </r>
  <r>
    <s v="ORD103035"/>
    <d v="2024-08-06T00:00:00"/>
    <s v="C0230"/>
    <s v="P006"/>
    <n v="2"/>
    <n v="1350"/>
    <n v="0.1"/>
    <x v="0"/>
    <n v="4"/>
    <n v="2430"/>
    <x v="23"/>
    <x v="11"/>
    <x v="0"/>
    <x v="4"/>
    <s v="Electronics"/>
    <s v="Accessories"/>
    <n v="620"/>
    <n v="1240"/>
    <n v="1190"/>
  </r>
  <r>
    <s v="ORD103036"/>
    <d v="2025-12-25T00:00:00"/>
    <s v="C0298"/>
    <s v="P016"/>
    <n v="2"/>
    <n v="280.8"/>
    <n v="0.05"/>
    <x v="0"/>
    <n v="7"/>
    <n v="533.52"/>
    <x v="11"/>
    <x v="6"/>
    <x v="1"/>
    <x v="10"/>
    <s v="Office"/>
    <s v="Stationery"/>
    <n v="145"/>
    <n v="290"/>
    <n v="243.51999999999998"/>
  </r>
  <r>
    <s v="ORD103037"/>
    <d v="2024-07-04T00:00:00"/>
    <s v="C0252"/>
    <s v="P003"/>
    <n v="1"/>
    <n v="450"/>
    <n v="0.05"/>
    <x v="0"/>
    <n v="3"/>
    <n v="427.5"/>
    <x v="14"/>
    <x v="5"/>
    <x v="0"/>
    <x v="1"/>
    <s v="Electronics"/>
    <s v="Accessories"/>
    <n v="210"/>
    <n v="210"/>
    <n v="217.5"/>
  </r>
  <r>
    <s v="ORD103038"/>
    <d v="2025-04-25T00:00:00"/>
    <s v="C0183"/>
    <s v="P020"/>
    <n v="2"/>
    <n v="3772"/>
    <n v="0.05"/>
    <x v="0"/>
    <n v="1"/>
    <n v="7166.7999999999993"/>
    <x v="30"/>
    <x v="4"/>
    <x v="0"/>
    <x v="11"/>
    <s v="Electronics"/>
    <s v="Power"/>
    <n v="2950"/>
    <n v="5900"/>
    <n v="1266.7999999999993"/>
  </r>
  <r>
    <s v="ORD103039"/>
    <d v="2024-01-21T00:00:00"/>
    <s v="C0005"/>
    <s v="P020"/>
    <n v="2"/>
    <n v="4223"/>
    <n v="0"/>
    <x v="0"/>
    <n v="7"/>
    <n v="8446"/>
    <x v="18"/>
    <x v="6"/>
    <x v="1"/>
    <x v="11"/>
    <s v="Electronics"/>
    <s v="Power"/>
    <n v="2950"/>
    <n v="5900"/>
    <n v="2546"/>
  </r>
  <r>
    <s v="ORD103040"/>
    <d v="2023-05-21T00:00:00"/>
    <s v="C0362"/>
    <s v="P019"/>
    <n v="1"/>
    <n v="2279.5"/>
    <n v="0"/>
    <x v="0"/>
    <n v="7"/>
    <n v="2279.5"/>
    <x v="5"/>
    <x v="1"/>
    <x v="1"/>
    <x v="19"/>
    <s v="Electronics"/>
    <s v="POS Equipment"/>
    <n v="1420"/>
    <n v="1420"/>
    <n v="859.5"/>
  </r>
  <r>
    <s v="ORD103041"/>
    <d v="2024-01-09T00:00:00"/>
    <s v="C0306"/>
    <s v="P002"/>
    <n v="2"/>
    <n v="19500"/>
    <n v="0.1"/>
    <x v="0"/>
    <n v="2"/>
    <n v="35100"/>
    <x v="18"/>
    <x v="6"/>
    <x v="0"/>
    <x v="8"/>
    <s v="Electronics"/>
    <s v="Computers"/>
    <n v="15100"/>
    <n v="30200"/>
    <n v="4900"/>
  </r>
  <r>
    <s v="ORD103042"/>
    <d v="2023-10-07T00:00:00"/>
    <s v="C0386"/>
    <s v="P014"/>
    <n v="1"/>
    <n v="2163"/>
    <n v="0.05"/>
    <x v="0"/>
    <n v="2"/>
    <n v="2054.85"/>
    <x v="2"/>
    <x v="8"/>
    <x v="1"/>
    <x v="17"/>
    <s v="Electronics"/>
    <s v="Accessories"/>
    <n v="1180"/>
    <n v="1180"/>
    <n v="874.84999999999991"/>
  </r>
  <r>
    <s v="ORD103043"/>
    <d v="2024-08-16T00:00:00"/>
    <s v="C0288"/>
    <s v="P009"/>
    <n v="2"/>
    <n v="165.6"/>
    <n v="0.05"/>
    <x v="1"/>
    <n v="5"/>
    <n v="314.64"/>
    <x v="23"/>
    <x v="3"/>
    <x v="1"/>
    <x v="12"/>
    <s v="Office"/>
    <s v="Stationery"/>
    <n v="75"/>
    <n v="150"/>
    <n v="164.64"/>
  </r>
  <r>
    <s v="ORD103044"/>
    <d v="2023-08-15T00:00:00"/>
    <s v="C0364"/>
    <s v="P016"/>
    <n v="2"/>
    <n v="280.8"/>
    <n v="0.15"/>
    <x v="0"/>
    <n v="5"/>
    <n v="477.36"/>
    <x v="16"/>
    <x v="5"/>
    <x v="0"/>
    <x v="10"/>
    <s v="Office"/>
    <s v="Stationery"/>
    <n v="145"/>
    <n v="290"/>
    <n v="187.36"/>
  </r>
  <r>
    <s v="ORD103045"/>
    <d v="2025-07-21T00:00:00"/>
    <s v="C0086"/>
    <s v="P020"/>
    <n v="3"/>
    <n v="3772"/>
    <n v="0.1"/>
    <x v="0"/>
    <n v="1"/>
    <n v="10184.4"/>
    <x v="9"/>
    <x v="3"/>
    <x v="1"/>
    <x v="11"/>
    <s v="Electronics"/>
    <s v="Power"/>
    <n v="2950"/>
    <n v="8850"/>
    <n v="1334.3999999999996"/>
  </r>
  <r>
    <s v="ORD103046"/>
    <d v="2025-07-16T00:00:00"/>
    <s v="C0219"/>
    <s v="P009"/>
    <n v="50"/>
    <n v="180"/>
    <n v="0"/>
    <x v="0"/>
    <n v="2"/>
    <n v="9000"/>
    <x v="9"/>
    <x v="2"/>
    <x v="0"/>
    <x v="12"/>
    <s v="Office"/>
    <s v="Stationery"/>
    <n v="75"/>
    <n v="3750"/>
    <n v="5250"/>
  </r>
  <r>
    <s v="ORD103047"/>
    <d v="2024-07-11T00:00:00"/>
    <s v="C0114"/>
    <s v="P002"/>
    <n v="3"/>
    <n v="18915"/>
    <n v="0.05"/>
    <x v="0"/>
    <n v="7"/>
    <n v="53907.75"/>
    <x v="14"/>
    <x v="5"/>
    <x v="0"/>
    <x v="8"/>
    <s v="Electronics"/>
    <s v="Computers"/>
    <n v="15100"/>
    <n v="45300"/>
    <n v="8607.75"/>
  </r>
  <r>
    <s v="ORD103048"/>
    <d v="2025-10-04T00:00:00"/>
    <s v="C0241"/>
    <s v="P004"/>
    <n v="2"/>
    <n v="1998"/>
    <n v="0.03"/>
    <x v="0"/>
    <n v="7"/>
    <n v="3876.12"/>
    <x v="19"/>
    <x v="7"/>
    <x v="2"/>
    <x v="3"/>
    <s v="Electronics"/>
    <s v="Accessories"/>
    <n v="990"/>
    <n v="1980"/>
    <n v="1896.12"/>
  </r>
  <r>
    <s v="ORD103049"/>
    <d v="2024-01-20T00:00:00"/>
    <s v="C0159"/>
    <s v="P016"/>
    <n v="3"/>
    <n v="239.2"/>
    <n v="0"/>
    <x v="0"/>
    <n v="5"/>
    <n v="717.59999999999991"/>
    <x v="18"/>
    <x v="4"/>
    <x v="0"/>
    <x v="10"/>
    <s v="Office"/>
    <s v="Stationery"/>
    <n v="145"/>
    <n v="435"/>
    <n v="282.59999999999991"/>
  </r>
  <r>
    <s v="ORD103050"/>
    <d v="2024-10-18T00:00:00"/>
    <s v="C0152"/>
    <s v="P006"/>
    <n v="1"/>
    <n v="1250"/>
    <n v="0.05"/>
    <x v="0"/>
    <n v="4"/>
    <n v="1187.5"/>
    <x v="13"/>
    <x v="2"/>
    <x v="1"/>
    <x v="4"/>
    <s v="Electronics"/>
    <s v="Accessories"/>
    <n v="620"/>
    <n v="620"/>
    <n v="567.5"/>
  </r>
  <r>
    <s v="ORD103051"/>
    <d v="2023-02-09T00:00:00"/>
    <s v="C0121"/>
    <s v="P016"/>
    <n v="3"/>
    <n v="280.8"/>
    <n v="0.05"/>
    <x v="0"/>
    <n v="2"/>
    <n v="800.28000000000009"/>
    <x v="17"/>
    <x v="5"/>
    <x v="0"/>
    <x v="10"/>
    <s v="Office"/>
    <s v="Stationery"/>
    <n v="145"/>
    <n v="435"/>
    <n v="365.28000000000009"/>
  </r>
  <r>
    <s v="ORD103052"/>
    <d v="2023-11-08T00:00:00"/>
    <s v="C0143"/>
    <s v="P009"/>
    <n v="50"/>
    <n v="174.6"/>
    <n v="0.05"/>
    <x v="0"/>
    <n v="3"/>
    <n v="8293.5"/>
    <x v="0"/>
    <x v="4"/>
    <x v="0"/>
    <x v="12"/>
    <s v="Office"/>
    <s v="Stationery"/>
    <n v="75"/>
    <n v="3750"/>
    <n v="4543.5"/>
  </r>
  <r>
    <s v="ORD103053"/>
    <d v="2023-04-12T00:00:00"/>
    <s v="C0176"/>
    <s v="P015"/>
    <n v="1"/>
    <n v="1750"/>
    <n v="0"/>
    <x v="0"/>
    <n v="6"/>
    <n v="1750"/>
    <x v="31"/>
    <x v="7"/>
    <x v="2"/>
    <x v="14"/>
    <s v="Electronics"/>
    <s v="Networking"/>
    <n v="1050"/>
    <n v="1050"/>
    <n v="700"/>
  </r>
  <r>
    <s v="ORD103054"/>
    <d v="2025-12-31T00:00:00"/>
    <s v="C0286"/>
    <s v="P003"/>
    <n v="4"/>
    <n v="414"/>
    <n v="0.05"/>
    <x v="0"/>
    <n v="7"/>
    <n v="1573.1999999999998"/>
    <x v="11"/>
    <x v="0"/>
    <x v="0"/>
    <x v="1"/>
    <s v="Electronics"/>
    <s v="Accessories"/>
    <n v="210"/>
    <n v="840"/>
    <n v="733.19999999999982"/>
  </r>
  <r>
    <s v="ORD103055"/>
    <d v="2023-02-15T00:00:00"/>
    <s v="C0253"/>
    <s v="P004"/>
    <n v="4"/>
    <n v="1794.5"/>
    <n v="0.15"/>
    <x v="0"/>
    <n v="6"/>
    <n v="6101.3"/>
    <x v="17"/>
    <x v="5"/>
    <x v="0"/>
    <x v="3"/>
    <s v="Electronics"/>
    <s v="Accessories"/>
    <n v="990"/>
    <n v="3960"/>
    <n v="2141.3000000000002"/>
  </r>
  <r>
    <s v="ORD103056"/>
    <d v="2024-01-16T00:00:00"/>
    <s v="C0362"/>
    <s v="P020"/>
    <n v="1"/>
    <n v="3772"/>
    <n v="0"/>
    <x v="0"/>
    <n v="2"/>
    <n v="3772"/>
    <x v="18"/>
    <x v="1"/>
    <x v="1"/>
    <x v="11"/>
    <s v="Electronics"/>
    <s v="Power"/>
    <n v="2950"/>
    <n v="2950"/>
    <n v="822"/>
  </r>
  <r>
    <s v="ORD103057"/>
    <d v="2023-07-29T00:00:00"/>
    <s v="C0134"/>
    <s v="P010"/>
    <n v="1"/>
    <n v="6808"/>
    <n v="0.1"/>
    <x v="0"/>
    <n v="5"/>
    <n v="6127.2"/>
    <x v="32"/>
    <x v="3"/>
    <x v="1"/>
    <x v="13"/>
    <s v="Electronics"/>
    <s v="Printers"/>
    <n v="5600"/>
    <n v="5600"/>
    <n v="527.19999999999982"/>
  </r>
  <r>
    <s v="ORD103058"/>
    <d v="2024-07-31T00:00:00"/>
    <s v="C0120"/>
    <s v="P004"/>
    <n v="1"/>
    <n v="1905.5"/>
    <n v="0"/>
    <x v="0"/>
    <n v="2"/>
    <n v="1905.5"/>
    <x v="14"/>
    <x v="10"/>
    <x v="0"/>
    <x v="3"/>
    <s v="Electronics"/>
    <s v="Accessories"/>
    <n v="990"/>
    <n v="990"/>
    <n v="915.5"/>
  </r>
  <r>
    <s v="ORD103059"/>
    <d v="2024-07-05T00:00:00"/>
    <s v="C0396"/>
    <s v="P001"/>
    <n v="3"/>
    <n v="30780"/>
    <n v="0.03"/>
    <x v="0"/>
    <n v="3"/>
    <n v="89569.8"/>
    <x v="14"/>
    <x v="3"/>
    <x v="1"/>
    <x v="0"/>
    <s v="Electronics"/>
    <s v="Computers"/>
    <n v="22100"/>
    <n v="66300"/>
    <n v="23269.800000000003"/>
  </r>
  <r>
    <s v="ORD103060"/>
    <d v="2023-09-14T00:00:00"/>
    <s v="C0319"/>
    <s v="P015"/>
    <n v="1"/>
    <n v="1890"/>
    <n v="0.05"/>
    <x v="0"/>
    <n v="3"/>
    <n v="1795.5"/>
    <x v="4"/>
    <x v="7"/>
    <x v="0"/>
    <x v="14"/>
    <s v="Electronics"/>
    <s v="Networking"/>
    <n v="1050"/>
    <n v="1050"/>
    <n v="745.5"/>
  </r>
  <r>
    <s v="ORD103061"/>
    <d v="2025-06-16T00:00:00"/>
    <s v="C0297"/>
    <s v="P016"/>
    <n v="2"/>
    <n v="252.2"/>
    <n v="0.05"/>
    <x v="1"/>
    <n v="1"/>
    <n v="479.17999999999995"/>
    <x v="3"/>
    <x v="4"/>
    <x v="1"/>
    <x v="10"/>
    <s v="Office"/>
    <s v="Stationery"/>
    <n v="145"/>
    <n v="290"/>
    <n v="189.17999999999995"/>
  </r>
  <r>
    <s v="ORD103062"/>
    <d v="2023-01-17T00:00:00"/>
    <s v="C0384"/>
    <s v="P010"/>
    <n v="2"/>
    <n v="7178"/>
    <n v="0.1"/>
    <x v="0"/>
    <n v="6"/>
    <n v="12920.4"/>
    <x v="35"/>
    <x v="3"/>
    <x v="0"/>
    <x v="13"/>
    <s v="Electronics"/>
    <s v="Printers"/>
    <n v="5600"/>
    <n v="11200"/>
    <n v="1720.3999999999996"/>
  </r>
  <r>
    <s v="ORD103063"/>
    <d v="2024-04-21T00:00:00"/>
    <s v="C0097"/>
    <s v="P015"/>
    <n v="1"/>
    <n v="1610"/>
    <n v="0.03"/>
    <x v="0"/>
    <n v="1"/>
    <n v="1561.7"/>
    <x v="6"/>
    <x v="11"/>
    <x v="1"/>
    <x v="14"/>
    <s v="Electronics"/>
    <s v="Networking"/>
    <n v="1050"/>
    <n v="1050"/>
    <n v="511.70000000000005"/>
  </r>
  <r>
    <s v="ORD103064"/>
    <d v="2023-07-04T00:00:00"/>
    <s v="C0111"/>
    <s v="P016"/>
    <n v="10"/>
    <n v="267.8"/>
    <n v="0"/>
    <x v="0"/>
    <n v="1"/>
    <n v="2678"/>
    <x v="32"/>
    <x v="2"/>
    <x v="1"/>
    <x v="10"/>
    <s v="Office"/>
    <s v="Stationery"/>
    <n v="145"/>
    <n v="1450"/>
    <n v="1228"/>
  </r>
  <r>
    <s v="ORD103065"/>
    <d v="2023-11-05T00:00:00"/>
    <s v="C0070"/>
    <s v="P009"/>
    <n v="1"/>
    <n v="174.6"/>
    <n v="0.1"/>
    <x v="2"/>
    <n v="6"/>
    <n v="157.13999999999999"/>
    <x v="0"/>
    <x v="8"/>
    <x v="0"/>
    <x v="12"/>
    <s v="Office"/>
    <s v="Stationery"/>
    <n v="75"/>
    <n v="75"/>
    <n v="82.139999999999986"/>
  </r>
  <r>
    <s v="ORD103066"/>
    <d v="2023-01-31T00:00:00"/>
    <s v="C0157"/>
    <s v="P017"/>
    <n v="1"/>
    <n v="3783"/>
    <n v="0.1"/>
    <x v="0"/>
    <n v="3"/>
    <n v="3404.7000000000003"/>
    <x v="35"/>
    <x v="7"/>
    <x v="1"/>
    <x v="7"/>
    <s v="Office"/>
    <s v="Furniture"/>
    <n v="2650"/>
    <n v="2650"/>
    <n v="754.70000000000027"/>
  </r>
  <r>
    <s v="ORD103067"/>
    <d v="2025-10-07T00:00:00"/>
    <s v="C0316"/>
    <s v="P002"/>
    <n v="2"/>
    <n v="18915"/>
    <n v="0.1"/>
    <x v="0"/>
    <n v="6"/>
    <n v="34047"/>
    <x v="19"/>
    <x v="1"/>
    <x v="2"/>
    <x v="8"/>
    <s v="Electronics"/>
    <s v="Computers"/>
    <n v="15100"/>
    <n v="30200"/>
    <n v="3847"/>
  </r>
  <r>
    <s v="ORD103068"/>
    <d v="2024-03-20T00:00:00"/>
    <s v="C0095"/>
    <s v="P017"/>
    <n v="3"/>
    <n v="4017"/>
    <n v="0.03"/>
    <x v="1"/>
    <n v="1"/>
    <n v="11689.47"/>
    <x v="22"/>
    <x v="2"/>
    <x v="1"/>
    <x v="7"/>
    <s v="Office"/>
    <s v="Furniture"/>
    <n v="2650"/>
    <n v="7950"/>
    <n v="3739.4699999999993"/>
  </r>
  <r>
    <s v="ORD103069"/>
    <d v="2024-12-01T00:00:00"/>
    <s v="C0052"/>
    <s v="P016"/>
    <n v="2"/>
    <n v="260"/>
    <n v="0"/>
    <x v="0"/>
    <n v="7"/>
    <n v="520"/>
    <x v="26"/>
    <x v="10"/>
    <x v="0"/>
    <x v="10"/>
    <s v="Office"/>
    <s v="Stationery"/>
    <n v="145"/>
    <n v="290"/>
    <n v="230"/>
  </r>
  <r>
    <s v="ORD103070"/>
    <d v="2025-05-10T00:00:00"/>
    <s v="C0139"/>
    <s v="P020"/>
    <n v="1"/>
    <n v="3772"/>
    <n v="0"/>
    <x v="0"/>
    <n v="7"/>
    <n v="3772"/>
    <x v="34"/>
    <x v="8"/>
    <x v="0"/>
    <x v="11"/>
    <s v="Electronics"/>
    <s v="Power"/>
    <n v="2950"/>
    <n v="2950"/>
    <n v="822"/>
  </r>
  <r>
    <s v="ORD103071"/>
    <d v="2024-09-30T00:00:00"/>
    <s v="C0189"/>
    <s v="P016"/>
    <n v="1"/>
    <n v="280.8"/>
    <n v="0.03"/>
    <x v="0"/>
    <n v="6"/>
    <n v="272.37599999999998"/>
    <x v="27"/>
    <x v="10"/>
    <x v="0"/>
    <x v="10"/>
    <s v="Office"/>
    <s v="Stationery"/>
    <n v="145"/>
    <n v="145"/>
    <n v="127.37599999999998"/>
  </r>
  <r>
    <s v="ORD103072"/>
    <d v="2025-10-17T00:00:00"/>
    <s v="C0047"/>
    <s v="P016"/>
    <n v="1"/>
    <n v="280.8"/>
    <n v="0.05"/>
    <x v="0"/>
    <n v="3"/>
    <n v="266.76"/>
    <x v="19"/>
    <x v="0"/>
    <x v="1"/>
    <x v="10"/>
    <s v="Office"/>
    <s v="Stationery"/>
    <n v="145"/>
    <n v="145"/>
    <n v="121.75999999999999"/>
  </r>
  <r>
    <s v="ORD103073"/>
    <d v="2025-01-30T00:00:00"/>
    <s v="C0141"/>
    <s v="P008"/>
    <n v="1"/>
    <n v="9936"/>
    <n v="0"/>
    <x v="0"/>
    <n v="3"/>
    <n v="9936"/>
    <x v="7"/>
    <x v="7"/>
    <x v="2"/>
    <x v="6"/>
    <s v="Office"/>
    <s v="Furniture"/>
    <n v="6500"/>
    <n v="6500"/>
    <n v="3436"/>
  </r>
  <r>
    <s v="ORD103074"/>
    <d v="2025-08-07T00:00:00"/>
    <s v="C0277"/>
    <s v="P003"/>
    <n v="2"/>
    <n v="414"/>
    <n v="0.15"/>
    <x v="0"/>
    <n v="3"/>
    <n v="703.8"/>
    <x v="28"/>
    <x v="3"/>
    <x v="0"/>
    <x v="1"/>
    <s v="Electronics"/>
    <s v="Accessories"/>
    <n v="210"/>
    <n v="420"/>
    <n v="283.79999999999995"/>
  </r>
  <r>
    <s v="ORD103075"/>
    <d v="2023-03-06T00:00:00"/>
    <s v="C0326"/>
    <s v="P005"/>
    <n v="1"/>
    <n v="6200"/>
    <n v="0.2"/>
    <x v="0"/>
    <n v="5"/>
    <n v="4960"/>
    <x v="1"/>
    <x v="6"/>
    <x v="0"/>
    <x v="15"/>
    <s v="Electronics"/>
    <s v="Displays"/>
    <n v="4300"/>
    <n v="4300"/>
    <n v="660"/>
  </r>
  <r>
    <s v="ORD103076"/>
    <d v="2024-11-07T00:00:00"/>
    <s v="C0092"/>
    <s v="P001"/>
    <n v="1"/>
    <n v="26220"/>
    <n v="0.1"/>
    <x v="0"/>
    <n v="1"/>
    <n v="23598"/>
    <x v="33"/>
    <x v="5"/>
    <x v="0"/>
    <x v="0"/>
    <s v="Electronics"/>
    <s v="Computers"/>
    <n v="22100"/>
    <n v="22100"/>
    <n v="1498"/>
  </r>
  <r>
    <s v="ORD103077"/>
    <d v="2023-06-14T00:00:00"/>
    <s v="C0103"/>
    <s v="P001"/>
    <n v="1"/>
    <n v="28500"/>
    <n v="0.05"/>
    <x v="0"/>
    <n v="5"/>
    <n v="27075"/>
    <x v="10"/>
    <x v="7"/>
    <x v="0"/>
    <x v="0"/>
    <s v="Electronics"/>
    <s v="Computers"/>
    <n v="22100"/>
    <n v="22100"/>
    <n v="4975"/>
  </r>
  <r>
    <s v="ORD103078"/>
    <d v="2023-10-27T00:00:00"/>
    <s v="C0090"/>
    <s v="P011"/>
    <n v="1"/>
    <n v="950.6"/>
    <n v="0"/>
    <x v="0"/>
    <n v="4"/>
    <n v="950.6"/>
    <x v="2"/>
    <x v="6"/>
    <x v="0"/>
    <x v="5"/>
    <s v="Office"/>
    <s v="Supplies"/>
    <n v="510"/>
    <n v="510"/>
    <n v="440.6"/>
  </r>
  <r>
    <s v="ORD103079"/>
    <d v="2023-04-25T00:00:00"/>
    <s v="C0340"/>
    <s v="P009"/>
    <n v="5"/>
    <n v="185.4"/>
    <n v="0.05"/>
    <x v="0"/>
    <n v="5"/>
    <n v="880.65"/>
    <x v="31"/>
    <x v="6"/>
    <x v="1"/>
    <x v="12"/>
    <s v="Office"/>
    <s v="Stationery"/>
    <n v="75"/>
    <n v="375"/>
    <n v="505.65"/>
  </r>
  <r>
    <s v="ORD103080"/>
    <d v="2024-06-29T00:00:00"/>
    <s v="C0119"/>
    <s v="P006"/>
    <n v="2"/>
    <n v="1150"/>
    <n v="0.05"/>
    <x v="0"/>
    <n v="1"/>
    <n v="2185"/>
    <x v="21"/>
    <x v="6"/>
    <x v="0"/>
    <x v="4"/>
    <s v="Electronics"/>
    <s v="Accessories"/>
    <n v="620"/>
    <n v="1240"/>
    <n v="945"/>
  </r>
  <r>
    <s v="ORD103081"/>
    <d v="2025-03-14T00:00:00"/>
    <s v="C0278"/>
    <s v="P011"/>
    <n v="3"/>
    <n v="950.6"/>
    <n v="0.05"/>
    <x v="0"/>
    <n v="5"/>
    <n v="2709.21"/>
    <x v="12"/>
    <x v="0"/>
    <x v="2"/>
    <x v="5"/>
    <s v="Office"/>
    <s v="Supplies"/>
    <n v="510"/>
    <n v="1530"/>
    <n v="1179.21"/>
  </r>
  <r>
    <s v="ORD103082"/>
    <d v="2023-05-27T00:00:00"/>
    <s v="C0157"/>
    <s v="P015"/>
    <n v="1"/>
    <n v="1697.5"/>
    <n v="0"/>
    <x v="0"/>
    <n v="6"/>
    <n v="1697.5"/>
    <x v="5"/>
    <x v="7"/>
    <x v="1"/>
    <x v="14"/>
    <s v="Electronics"/>
    <s v="Networking"/>
    <n v="1050"/>
    <n v="1050"/>
    <n v="647.5"/>
  </r>
  <r>
    <s v="ORD103083"/>
    <d v="2025-08-20T00:00:00"/>
    <s v="C0382"/>
    <s v="P003"/>
    <n v="1"/>
    <n v="463.5"/>
    <n v="0"/>
    <x v="0"/>
    <n v="6"/>
    <n v="463.5"/>
    <x v="28"/>
    <x v="11"/>
    <x v="0"/>
    <x v="1"/>
    <s v="Electronics"/>
    <s v="Accessories"/>
    <n v="210"/>
    <n v="210"/>
    <n v="253.5"/>
  </r>
  <r>
    <s v="ORD103084"/>
    <d v="2024-01-07T00:00:00"/>
    <s v="C0310"/>
    <s v="P009"/>
    <n v="1"/>
    <n v="174.6"/>
    <n v="0"/>
    <x v="0"/>
    <n v="1"/>
    <n v="174.6"/>
    <x v="18"/>
    <x v="11"/>
    <x v="0"/>
    <x v="12"/>
    <s v="Office"/>
    <s v="Stationery"/>
    <n v="75"/>
    <n v="75"/>
    <n v="99.6"/>
  </r>
  <r>
    <s v="ORD103085"/>
    <d v="2024-01-29T00:00:00"/>
    <s v="C0378"/>
    <s v="P018"/>
    <n v="2"/>
    <n v="13184"/>
    <n v="0.15"/>
    <x v="0"/>
    <n v="1"/>
    <n v="22412.799999999999"/>
    <x v="18"/>
    <x v="0"/>
    <x v="1"/>
    <x v="18"/>
    <s v="Electronics"/>
    <s v="Displays"/>
    <n v="9700"/>
    <n v="19400"/>
    <n v="3012.7999999999993"/>
  </r>
  <r>
    <s v="ORD103086"/>
    <d v="2024-05-27T00:00:00"/>
    <s v="C0398"/>
    <s v="P009"/>
    <n v="3"/>
    <n v="180"/>
    <n v="0"/>
    <x v="0"/>
    <n v="5"/>
    <n v="540"/>
    <x v="15"/>
    <x v="11"/>
    <x v="1"/>
    <x v="12"/>
    <s v="Office"/>
    <s v="Stationery"/>
    <n v="75"/>
    <n v="225"/>
    <n v="315"/>
  </r>
  <r>
    <s v="ORD103087"/>
    <d v="2025-02-20T00:00:00"/>
    <s v="C0318"/>
    <s v="P003"/>
    <n v="10"/>
    <n v="486"/>
    <n v="0.03"/>
    <x v="0"/>
    <n v="3"/>
    <n v="4714.2"/>
    <x v="8"/>
    <x v="4"/>
    <x v="0"/>
    <x v="1"/>
    <s v="Electronics"/>
    <s v="Accessories"/>
    <n v="210"/>
    <n v="2100"/>
    <n v="2614.1999999999998"/>
  </r>
  <r>
    <s v="ORD103088"/>
    <d v="2023-01-26T00:00:00"/>
    <s v="C0012"/>
    <s v="P003"/>
    <n v="2"/>
    <n v="450"/>
    <n v="0"/>
    <x v="0"/>
    <n v="5"/>
    <n v="900"/>
    <x v="35"/>
    <x v="0"/>
    <x v="1"/>
    <x v="1"/>
    <s v="Electronics"/>
    <s v="Accessories"/>
    <n v="210"/>
    <n v="420"/>
    <n v="480"/>
  </r>
  <r>
    <s v="ORD103089"/>
    <d v="2023-09-07T00:00:00"/>
    <s v="C0268"/>
    <s v="P011"/>
    <n v="3"/>
    <n v="980"/>
    <n v="0.05"/>
    <x v="0"/>
    <n v="4"/>
    <n v="2793"/>
    <x v="4"/>
    <x v="3"/>
    <x v="0"/>
    <x v="5"/>
    <s v="Office"/>
    <s v="Supplies"/>
    <n v="510"/>
    <n v="1530"/>
    <n v="1263"/>
  </r>
  <r>
    <s v="ORD103090"/>
    <d v="2024-05-24T00:00:00"/>
    <s v="C0005"/>
    <s v="P016"/>
    <n v="1"/>
    <n v="267.8"/>
    <n v="0.1"/>
    <x v="0"/>
    <n v="4"/>
    <n v="241.02"/>
    <x v="15"/>
    <x v="6"/>
    <x v="1"/>
    <x v="10"/>
    <s v="Office"/>
    <s v="Stationery"/>
    <n v="145"/>
    <n v="145"/>
    <n v="96.02000000000001"/>
  </r>
  <r>
    <s v="ORD103091"/>
    <d v="2025-02-27T00:00:00"/>
    <s v="C0108"/>
    <s v="P005"/>
    <n v="1"/>
    <n v="5704"/>
    <n v="0.1"/>
    <x v="0"/>
    <n v="3"/>
    <n v="5133.6000000000004"/>
    <x v="8"/>
    <x v="0"/>
    <x v="1"/>
    <x v="15"/>
    <s v="Electronics"/>
    <s v="Displays"/>
    <n v="4300"/>
    <n v="4300"/>
    <n v="833.60000000000036"/>
  </r>
  <r>
    <s v="ORD103092"/>
    <d v="2025-06-26T00:00:00"/>
    <s v="C0235"/>
    <s v="P001"/>
    <n v="1"/>
    <n v="30780"/>
    <n v="0.05"/>
    <x v="0"/>
    <n v="7"/>
    <n v="29241"/>
    <x v="3"/>
    <x v="11"/>
    <x v="2"/>
    <x v="0"/>
    <s v="Electronics"/>
    <s v="Computers"/>
    <n v="22100"/>
    <n v="22100"/>
    <n v="7141"/>
  </r>
  <r>
    <s v="ORD103093"/>
    <d v="2024-05-21T00:00:00"/>
    <s v="C0302"/>
    <s v="P011"/>
    <n v="1"/>
    <n v="950.6"/>
    <n v="0.05"/>
    <x v="1"/>
    <n v="2"/>
    <n v="903.06999999999994"/>
    <x v="15"/>
    <x v="2"/>
    <x v="0"/>
    <x v="5"/>
    <s v="Office"/>
    <s v="Supplies"/>
    <n v="510"/>
    <n v="510"/>
    <n v="393.06999999999994"/>
  </r>
  <r>
    <s v="ORD103094"/>
    <d v="2023-03-10T00:00:00"/>
    <s v="C0146"/>
    <s v="P018"/>
    <n v="3"/>
    <n v="13824"/>
    <n v="0.1"/>
    <x v="0"/>
    <n v="5"/>
    <n v="37324.800000000003"/>
    <x v="1"/>
    <x v="7"/>
    <x v="1"/>
    <x v="18"/>
    <s v="Electronics"/>
    <s v="Displays"/>
    <n v="9700"/>
    <n v="29100"/>
    <n v="8224.8000000000029"/>
  </r>
  <r>
    <s v="ORD103095"/>
    <d v="2024-02-12T00:00:00"/>
    <s v="C0221"/>
    <s v="P019"/>
    <n v="2"/>
    <n v="2538"/>
    <n v="0.05"/>
    <x v="0"/>
    <n v="1"/>
    <n v="4822.2"/>
    <x v="24"/>
    <x v="5"/>
    <x v="2"/>
    <x v="19"/>
    <s v="Electronics"/>
    <s v="POS Equipment"/>
    <n v="1420"/>
    <n v="2840"/>
    <n v="1982.1999999999998"/>
  </r>
  <r>
    <s v="ORD103096"/>
    <d v="2025-08-01T00:00:00"/>
    <s v="C0055"/>
    <s v="P008"/>
    <n v="2"/>
    <n v="8464"/>
    <n v="0.15"/>
    <x v="0"/>
    <n v="4"/>
    <n v="14388.8"/>
    <x v="28"/>
    <x v="4"/>
    <x v="2"/>
    <x v="6"/>
    <s v="Office"/>
    <s v="Furniture"/>
    <n v="6500"/>
    <n v="13000"/>
    <n v="1388.7999999999993"/>
  </r>
  <r>
    <s v="ORD103097"/>
    <d v="2023-07-12T00:00:00"/>
    <s v="C0044"/>
    <s v="P011"/>
    <n v="4"/>
    <n v="1058.4000000000001"/>
    <n v="0.05"/>
    <x v="0"/>
    <n v="1"/>
    <n v="4021.92"/>
    <x v="32"/>
    <x v="11"/>
    <x v="2"/>
    <x v="5"/>
    <s v="Office"/>
    <s v="Supplies"/>
    <n v="510"/>
    <n v="2040"/>
    <n v="1981.92"/>
  </r>
  <r>
    <s v="ORD103098"/>
    <d v="2025-12-03T00:00:00"/>
    <s v="C0111"/>
    <s v="P019"/>
    <n v="3"/>
    <n v="2350"/>
    <n v="0.1"/>
    <x v="2"/>
    <n v="4"/>
    <n v="6345"/>
    <x v="11"/>
    <x v="2"/>
    <x v="1"/>
    <x v="19"/>
    <s v="Electronics"/>
    <s v="POS Equipment"/>
    <n v="1420"/>
    <n v="4260"/>
    <n v="2085"/>
  </r>
  <r>
    <s v="ORD103099"/>
    <d v="2024-03-02T00:00:00"/>
    <s v="C0201"/>
    <s v="P002"/>
    <n v="2"/>
    <n v="19500"/>
    <n v="0.03"/>
    <x v="0"/>
    <n v="1"/>
    <n v="37830"/>
    <x v="22"/>
    <x v="4"/>
    <x v="2"/>
    <x v="8"/>
    <s v="Electronics"/>
    <s v="Computers"/>
    <n v="15100"/>
    <n v="30200"/>
    <n v="7630"/>
  </r>
  <r>
    <s v="ORD103100"/>
    <d v="2025-08-26T00:00:00"/>
    <s v="C0040"/>
    <s v="P012"/>
    <n v="2"/>
    <n v="3888"/>
    <n v="0.05"/>
    <x v="0"/>
    <n v="1"/>
    <n v="7387.2"/>
    <x v="28"/>
    <x v="6"/>
    <x v="1"/>
    <x v="9"/>
    <s v="Electronics"/>
    <s v="Storage"/>
    <n v="2450"/>
    <n v="4900"/>
    <n v="2487.1999999999998"/>
  </r>
  <r>
    <s v="ORD103101"/>
    <d v="2025-03-07T00:00:00"/>
    <s v="C0340"/>
    <s v="P007"/>
    <n v="1"/>
    <n v="5184"/>
    <n v="0.15"/>
    <x v="0"/>
    <n v="2"/>
    <n v="4406.3999999999996"/>
    <x v="12"/>
    <x v="6"/>
    <x v="1"/>
    <x v="16"/>
    <s v="Office"/>
    <s v="Furniture"/>
    <n v="3150"/>
    <n v="3150"/>
    <n v="1256.3999999999996"/>
  </r>
  <r>
    <s v="ORD103102"/>
    <d v="2024-10-01T00:00:00"/>
    <s v="C0107"/>
    <s v="P005"/>
    <n v="10"/>
    <n v="6200"/>
    <n v="0.05"/>
    <x v="0"/>
    <n v="4"/>
    <n v="58900"/>
    <x v="13"/>
    <x v="5"/>
    <x v="1"/>
    <x v="15"/>
    <s v="Electronics"/>
    <s v="Displays"/>
    <n v="4300"/>
    <n v="43000"/>
    <n v="15900"/>
  </r>
  <r>
    <s v="ORD103103"/>
    <d v="2024-10-23T00:00:00"/>
    <s v="C0168"/>
    <s v="P010"/>
    <n v="1"/>
    <n v="7400"/>
    <n v="0.03"/>
    <x v="1"/>
    <n v="6"/>
    <n v="7178"/>
    <x v="13"/>
    <x v="10"/>
    <x v="2"/>
    <x v="13"/>
    <s v="Electronics"/>
    <s v="Printers"/>
    <n v="5600"/>
    <n v="5600"/>
    <n v="1578"/>
  </r>
  <r>
    <s v="ORD103104"/>
    <d v="2023-11-21T00:00:00"/>
    <s v="C0210"/>
    <s v="P006"/>
    <n v="1"/>
    <n v="1350"/>
    <n v="0.1"/>
    <x v="0"/>
    <n v="3"/>
    <n v="1215"/>
    <x v="0"/>
    <x v="9"/>
    <x v="2"/>
    <x v="4"/>
    <s v="Electronics"/>
    <s v="Accessories"/>
    <n v="620"/>
    <n v="620"/>
    <n v="595"/>
  </r>
  <r>
    <s v="ORD103105"/>
    <d v="2023-03-28T00:00:00"/>
    <s v="C0070"/>
    <s v="P005"/>
    <n v="4"/>
    <n v="6200"/>
    <n v="0.15"/>
    <x v="0"/>
    <n v="4"/>
    <n v="21080"/>
    <x v="1"/>
    <x v="8"/>
    <x v="0"/>
    <x v="15"/>
    <s v="Electronics"/>
    <s v="Displays"/>
    <n v="4300"/>
    <n v="17200"/>
    <n v="3880"/>
  </r>
  <r>
    <s v="ORD103106"/>
    <d v="2025-12-02T00:00:00"/>
    <s v="C0360"/>
    <s v="P002"/>
    <n v="2"/>
    <n v="18915"/>
    <n v="0.15"/>
    <x v="0"/>
    <n v="1"/>
    <n v="32155.5"/>
    <x v="11"/>
    <x v="8"/>
    <x v="1"/>
    <x v="8"/>
    <s v="Electronics"/>
    <s v="Computers"/>
    <n v="15100"/>
    <n v="30200"/>
    <n v="1955.5"/>
  </r>
  <r>
    <s v="ORD103107"/>
    <d v="2023-09-08T00:00:00"/>
    <s v="C0018"/>
    <s v="P005"/>
    <n v="4"/>
    <n v="6200"/>
    <n v="0"/>
    <x v="0"/>
    <n v="7"/>
    <n v="24800"/>
    <x v="4"/>
    <x v="3"/>
    <x v="1"/>
    <x v="15"/>
    <s v="Electronics"/>
    <s v="Displays"/>
    <n v="4300"/>
    <n v="17200"/>
    <n v="7600"/>
  </r>
  <r>
    <s v="ORD103108"/>
    <d v="2024-06-02T00:00:00"/>
    <s v="C0166"/>
    <s v="P004"/>
    <n v="4"/>
    <n v="1905.5"/>
    <n v="0.05"/>
    <x v="0"/>
    <n v="4"/>
    <n v="7240.9"/>
    <x v="21"/>
    <x v="5"/>
    <x v="2"/>
    <x v="3"/>
    <s v="Electronics"/>
    <s v="Accessories"/>
    <n v="990"/>
    <n v="3960"/>
    <n v="3280.8999999999996"/>
  </r>
  <r>
    <s v="ORD103109"/>
    <d v="2025-09-12T00:00:00"/>
    <s v="C0155"/>
    <s v="P016"/>
    <n v="2"/>
    <n v="239.2"/>
    <n v="0.05"/>
    <x v="0"/>
    <n v="2"/>
    <n v="454.47999999999996"/>
    <x v="29"/>
    <x v="9"/>
    <x v="2"/>
    <x v="10"/>
    <s v="Office"/>
    <s v="Stationery"/>
    <n v="145"/>
    <n v="290"/>
    <n v="164.47999999999996"/>
  </r>
  <r>
    <s v="ORD103110"/>
    <d v="2024-09-03T00:00:00"/>
    <s v="C0148"/>
    <s v="P009"/>
    <n v="2"/>
    <n v="185.4"/>
    <n v="0.15"/>
    <x v="0"/>
    <n v="6"/>
    <n v="315.18"/>
    <x v="27"/>
    <x v="4"/>
    <x v="1"/>
    <x v="12"/>
    <s v="Office"/>
    <s v="Stationery"/>
    <n v="75"/>
    <n v="150"/>
    <n v="165.18"/>
  </r>
  <r>
    <s v="ORD103111"/>
    <d v="2024-02-11T00:00:00"/>
    <s v="C0166"/>
    <s v="P007"/>
    <n v="2"/>
    <n v="4656"/>
    <n v="0"/>
    <x v="0"/>
    <n v="1"/>
    <n v="9312"/>
    <x v="24"/>
    <x v="5"/>
    <x v="2"/>
    <x v="16"/>
    <s v="Office"/>
    <s v="Furniture"/>
    <n v="3150"/>
    <n v="6300"/>
    <n v="3012"/>
  </r>
  <r>
    <s v="ORD103112"/>
    <d v="2025-01-08T00:00:00"/>
    <s v="C0392"/>
    <s v="P015"/>
    <n v="1"/>
    <n v="1890"/>
    <n v="0.05"/>
    <x v="0"/>
    <n v="1"/>
    <n v="1795.5"/>
    <x v="7"/>
    <x v="4"/>
    <x v="0"/>
    <x v="14"/>
    <s v="Electronics"/>
    <s v="Networking"/>
    <n v="1050"/>
    <n v="1050"/>
    <n v="745.5"/>
  </r>
  <r>
    <s v="ORD103113"/>
    <d v="2023-04-17T00:00:00"/>
    <s v="C0313"/>
    <s v="P019"/>
    <n v="2"/>
    <n v="2162"/>
    <n v="0.1"/>
    <x v="0"/>
    <n v="5"/>
    <n v="3891.6"/>
    <x v="31"/>
    <x v="4"/>
    <x v="0"/>
    <x v="19"/>
    <s v="Electronics"/>
    <s v="POS Equipment"/>
    <n v="1420"/>
    <n v="2840"/>
    <n v="1051.5999999999999"/>
  </r>
  <r>
    <s v="ORD103114"/>
    <d v="2024-03-22T00:00:00"/>
    <s v="C0076"/>
    <s v="P016"/>
    <n v="5"/>
    <n v="267.8"/>
    <n v="0.05"/>
    <x v="0"/>
    <n v="7"/>
    <n v="1272.05"/>
    <x v="22"/>
    <x v="11"/>
    <x v="0"/>
    <x v="10"/>
    <s v="Office"/>
    <s v="Stationery"/>
    <n v="145"/>
    <n v="725"/>
    <n v="547.04999999999995"/>
  </r>
  <r>
    <s v="ORD103115"/>
    <d v="2023-08-20T00:00:00"/>
    <s v="C0111"/>
    <s v="P009"/>
    <n v="1"/>
    <n v="185.4"/>
    <n v="0"/>
    <x v="1"/>
    <n v="6"/>
    <n v="185.4"/>
    <x v="16"/>
    <x v="2"/>
    <x v="1"/>
    <x v="12"/>
    <s v="Office"/>
    <s v="Stationery"/>
    <n v="75"/>
    <n v="75"/>
    <n v="110.4"/>
  </r>
  <r>
    <s v="ORD103116"/>
    <d v="2024-04-28T00:00:00"/>
    <s v="C0130"/>
    <s v="P008"/>
    <n v="1"/>
    <n v="9200"/>
    <n v="0"/>
    <x v="0"/>
    <n v="4"/>
    <n v="9200"/>
    <x v="6"/>
    <x v="9"/>
    <x v="2"/>
    <x v="6"/>
    <s v="Office"/>
    <s v="Furniture"/>
    <n v="6500"/>
    <n v="6500"/>
    <n v="2700"/>
  </r>
  <r>
    <s v="ORD103117"/>
    <d v="2025-06-08T00:00:00"/>
    <s v="C0307"/>
    <s v="P009"/>
    <n v="1"/>
    <n v="174.6"/>
    <n v="0"/>
    <x v="0"/>
    <n v="6"/>
    <n v="174.6"/>
    <x v="3"/>
    <x v="10"/>
    <x v="0"/>
    <x v="12"/>
    <s v="Office"/>
    <s v="Stationery"/>
    <n v="75"/>
    <n v="75"/>
    <n v="99.6"/>
  </r>
  <r>
    <s v="ORD103118"/>
    <d v="2024-10-26T00:00:00"/>
    <s v="C0101"/>
    <s v="P019"/>
    <n v="1"/>
    <n v="2420.5"/>
    <n v="0.1"/>
    <x v="0"/>
    <n v="6"/>
    <n v="2178.4500000000003"/>
    <x v="13"/>
    <x v="6"/>
    <x v="0"/>
    <x v="19"/>
    <s v="Electronics"/>
    <s v="POS Equipment"/>
    <n v="1420"/>
    <n v="1420"/>
    <n v="758.45000000000027"/>
  </r>
  <r>
    <s v="ORD103119"/>
    <d v="2023-01-31T00:00:00"/>
    <s v="C0025"/>
    <s v="P016"/>
    <n v="2"/>
    <n v="252.2"/>
    <n v="0.1"/>
    <x v="1"/>
    <n v="3"/>
    <n v="453.96"/>
    <x v="35"/>
    <x v="1"/>
    <x v="1"/>
    <x v="10"/>
    <s v="Office"/>
    <s v="Stationery"/>
    <n v="145"/>
    <n v="290"/>
    <n v="163.95999999999998"/>
  </r>
  <r>
    <s v="ORD103120"/>
    <d v="2023-12-09T00:00:00"/>
    <s v="C0183"/>
    <s v="P005"/>
    <n v="2"/>
    <n v="6386"/>
    <n v="0"/>
    <x v="0"/>
    <n v="2"/>
    <n v="12772"/>
    <x v="25"/>
    <x v="4"/>
    <x v="0"/>
    <x v="15"/>
    <s v="Electronics"/>
    <s v="Displays"/>
    <n v="4300"/>
    <n v="8600"/>
    <n v="4172"/>
  </r>
  <r>
    <s v="ORD103121"/>
    <d v="2024-07-19T00:00:00"/>
    <s v="C0201"/>
    <s v="P007"/>
    <n v="2"/>
    <n v="4800"/>
    <n v="0.1"/>
    <x v="0"/>
    <n v="5"/>
    <n v="8640"/>
    <x v="14"/>
    <x v="4"/>
    <x v="2"/>
    <x v="16"/>
    <s v="Office"/>
    <s v="Furniture"/>
    <n v="3150"/>
    <n v="6300"/>
    <n v="2340"/>
  </r>
  <r>
    <s v="ORD103122"/>
    <d v="2023-09-03T00:00:00"/>
    <s v="C0310"/>
    <s v="P017"/>
    <n v="2"/>
    <n v="4017"/>
    <n v="0"/>
    <x v="0"/>
    <n v="7"/>
    <n v="8034"/>
    <x v="4"/>
    <x v="11"/>
    <x v="0"/>
    <x v="7"/>
    <s v="Office"/>
    <s v="Furniture"/>
    <n v="2650"/>
    <n v="5300"/>
    <n v="2734"/>
  </r>
  <r>
    <s v="ORD103123"/>
    <d v="2025-03-21T00:00:00"/>
    <s v="C0314"/>
    <s v="P016"/>
    <n v="1"/>
    <n v="260"/>
    <n v="0.1"/>
    <x v="1"/>
    <n v="7"/>
    <n v="234"/>
    <x v="12"/>
    <x v="6"/>
    <x v="1"/>
    <x v="10"/>
    <s v="Office"/>
    <s v="Stationery"/>
    <n v="145"/>
    <n v="145"/>
    <n v="89"/>
  </r>
  <r>
    <s v="ORD103124"/>
    <d v="2024-05-12T00:00:00"/>
    <s v="C0172"/>
    <s v="P009"/>
    <n v="1"/>
    <n v="180"/>
    <n v="0.15"/>
    <x v="0"/>
    <n v="4"/>
    <n v="153"/>
    <x v="15"/>
    <x v="11"/>
    <x v="1"/>
    <x v="12"/>
    <s v="Office"/>
    <s v="Stationery"/>
    <n v="75"/>
    <n v="75"/>
    <n v="78"/>
  </r>
  <r>
    <s v="ORD103125"/>
    <d v="2023-01-19T00:00:00"/>
    <s v="C0015"/>
    <s v="P015"/>
    <n v="10"/>
    <n v="1697.5"/>
    <n v="0.05"/>
    <x v="0"/>
    <n v="5"/>
    <n v="16126.25"/>
    <x v="35"/>
    <x v="3"/>
    <x v="0"/>
    <x v="14"/>
    <s v="Electronics"/>
    <s v="Networking"/>
    <n v="1050"/>
    <n v="10500"/>
    <n v="5626.25"/>
  </r>
  <r>
    <s v="ORD103126"/>
    <d v="2023-03-28T00:00:00"/>
    <s v="C0013"/>
    <s v="P009"/>
    <n v="1"/>
    <n v="174.6"/>
    <n v="0"/>
    <x v="0"/>
    <n v="4"/>
    <n v="174.6"/>
    <x v="1"/>
    <x v="10"/>
    <x v="2"/>
    <x v="12"/>
    <s v="Office"/>
    <s v="Stationery"/>
    <n v="75"/>
    <n v="75"/>
    <n v="99.6"/>
  </r>
  <r>
    <s v="ORD103127"/>
    <d v="2025-08-31T00:00:00"/>
    <s v="C0042"/>
    <s v="P009"/>
    <n v="1"/>
    <n v="185.4"/>
    <n v="0.03"/>
    <x v="0"/>
    <n v="1"/>
    <n v="179.83799999999999"/>
    <x v="28"/>
    <x v="7"/>
    <x v="1"/>
    <x v="12"/>
    <s v="Office"/>
    <s v="Stationery"/>
    <n v="75"/>
    <n v="75"/>
    <n v="104.83799999999999"/>
  </r>
  <r>
    <s v="ORD103128"/>
    <d v="2023-11-14T00:00:00"/>
    <s v="C0242"/>
    <s v="P005"/>
    <n v="3"/>
    <n v="6014"/>
    <n v="0"/>
    <x v="0"/>
    <n v="7"/>
    <n v="18042"/>
    <x v="0"/>
    <x v="9"/>
    <x v="1"/>
    <x v="15"/>
    <s v="Electronics"/>
    <s v="Displays"/>
    <n v="4300"/>
    <n v="12900"/>
    <n v="5142"/>
  </r>
  <r>
    <s v="ORD103129"/>
    <d v="2025-01-30T00:00:00"/>
    <s v="C0368"/>
    <s v="P001"/>
    <n v="1"/>
    <n v="28500"/>
    <n v="0.1"/>
    <x v="0"/>
    <n v="3"/>
    <n v="25650"/>
    <x v="7"/>
    <x v="1"/>
    <x v="1"/>
    <x v="0"/>
    <s v="Electronics"/>
    <s v="Computers"/>
    <n v="22100"/>
    <n v="22100"/>
    <n v="3550"/>
  </r>
  <r>
    <s v="ORD103130"/>
    <d v="2023-07-03T00:00:00"/>
    <s v="C0372"/>
    <s v="P007"/>
    <n v="2"/>
    <n v="4656"/>
    <n v="0.1"/>
    <x v="0"/>
    <n v="3"/>
    <n v="8380.8000000000011"/>
    <x v="32"/>
    <x v="2"/>
    <x v="1"/>
    <x v="16"/>
    <s v="Office"/>
    <s v="Furniture"/>
    <n v="3150"/>
    <n v="6300"/>
    <n v="2080.8000000000011"/>
  </r>
  <r>
    <s v="ORD103131"/>
    <d v="2024-05-24T00:00:00"/>
    <s v="C0171"/>
    <s v="P004"/>
    <n v="2"/>
    <n v="1905.5"/>
    <n v="0.03"/>
    <x v="0"/>
    <n v="2"/>
    <n v="3696.67"/>
    <x v="15"/>
    <x v="2"/>
    <x v="2"/>
    <x v="3"/>
    <s v="Electronics"/>
    <s v="Accessories"/>
    <n v="990"/>
    <n v="1980"/>
    <n v="1716.67"/>
  </r>
  <r>
    <s v="ORD103132"/>
    <d v="2023-11-19T00:00:00"/>
    <s v="C0347"/>
    <s v="P017"/>
    <n v="1"/>
    <n v="4017"/>
    <n v="0.05"/>
    <x v="0"/>
    <n v="6"/>
    <n v="3816.1499999999996"/>
    <x v="0"/>
    <x v="6"/>
    <x v="1"/>
    <x v="7"/>
    <s v="Office"/>
    <s v="Furniture"/>
    <n v="2650"/>
    <n v="2650"/>
    <n v="1166.1499999999996"/>
  </r>
  <r>
    <s v="ORD103133"/>
    <d v="2025-10-20T00:00:00"/>
    <s v="C0344"/>
    <s v="P017"/>
    <n v="3"/>
    <n v="3588"/>
    <n v="0"/>
    <x v="0"/>
    <n v="5"/>
    <n v="10764"/>
    <x v="19"/>
    <x v="6"/>
    <x v="1"/>
    <x v="7"/>
    <s v="Office"/>
    <s v="Furniture"/>
    <n v="2650"/>
    <n v="7950"/>
    <n v="2814"/>
  </r>
  <r>
    <s v="ORD103134"/>
    <d v="2023-07-07T00:00:00"/>
    <s v="C0036"/>
    <s v="P014"/>
    <n v="1"/>
    <n v="2037"/>
    <n v="0.1"/>
    <x v="0"/>
    <n v="7"/>
    <n v="1833.3"/>
    <x v="32"/>
    <x v="1"/>
    <x v="1"/>
    <x v="17"/>
    <s v="Electronics"/>
    <s v="Accessories"/>
    <n v="1180"/>
    <n v="1180"/>
    <n v="653.29999999999995"/>
  </r>
  <r>
    <s v="ORD103135"/>
    <d v="2024-11-24T00:00:00"/>
    <s v="C0216"/>
    <s v="P012"/>
    <n v="1"/>
    <n v="3888"/>
    <n v="0.1"/>
    <x v="0"/>
    <n v="5"/>
    <n v="3499.2000000000003"/>
    <x v="33"/>
    <x v="5"/>
    <x v="1"/>
    <x v="9"/>
    <s v="Electronics"/>
    <s v="Storage"/>
    <n v="2450"/>
    <n v="2450"/>
    <n v="1049.2000000000003"/>
  </r>
  <r>
    <s v="ORD103136"/>
    <d v="2023-05-03T00:00:00"/>
    <s v="C0205"/>
    <s v="P011"/>
    <n v="4"/>
    <n v="901.6"/>
    <n v="0"/>
    <x v="0"/>
    <n v="3"/>
    <n v="3606.4"/>
    <x v="5"/>
    <x v="2"/>
    <x v="0"/>
    <x v="5"/>
    <s v="Office"/>
    <s v="Supplies"/>
    <n v="510"/>
    <n v="2040"/>
    <n v="1566.4"/>
  </r>
  <r>
    <s v="ORD103137"/>
    <d v="2023-05-03T00:00:00"/>
    <s v="C0384"/>
    <s v="P009"/>
    <n v="10"/>
    <n v="180"/>
    <n v="0.03"/>
    <x v="0"/>
    <n v="6"/>
    <n v="1746"/>
    <x v="5"/>
    <x v="3"/>
    <x v="0"/>
    <x v="12"/>
    <s v="Office"/>
    <s v="Stationery"/>
    <n v="75"/>
    <n v="750"/>
    <n v="996"/>
  </r>
  <r>
    <s v="ORD103138"/>
    <d v="2024-12-29T00:00:00"/>
    <s v="C0230"/>
    <s v="P005"/>
    <n v="2"/>
    <n v="5704"/>
    <n v="0.05"/>
    <x v="0"/>
    <n v="4"/>
    <n v="10837.6"/>
    <x v="26"/>
    <x v="11"/>
    <x v="0"/>
    <x v="15"/>
    <s v="Electronics"/>
    <s v="Displays"/>
    <n v="4300"/>
    <n v="8600"/>
    <n v="2237.6000000000004"/>
  </r>
  <r>
    <s v="ORD103139"/>
    <d v="2023-11-12T00:00:00"/>
    <s v="C0343"/>
    <s v="P009"/>
    <n v="1"/>
    <n v="185.4"/>
    <n v="0.1"/>
    <x v="0"/>
    <n v="6"/>
    <n v="166.86"/>
    <x v="0"/>
    <x v="1"/>
    <x v="1"/>
    <x v="12"/>
    <s v="Office"/>
    <s v="Stationery"/>
    <n v="75"/>
    <n v="75"/>
    <n v="91.860000000000014"/>
  </r>
  <r>
    <s v="ORD103140"/>
    <d v="2023-08-08T00:00:00"/>
    <s v="C0197"/>
    <s v="P012"/>
    <n v="2"/>
    <n v="3492"/>
    <n v="0.1"/>
    <x v="0"/>
    <n v="3"/>
    <n v="6285.6"/>
    <x v="16"/>
    <x v="3"/>
    <x v="0"/>
    <x v="9"/>
    <s v="Electronics"/>
    <s v="Storage"/>
    <n v="2450"/>
    <n v="4900"/>
    <n v="1385.6000000000004"/>
  </r>
  <r>
    <s v="ORD103141"/>
    <d v="2023-09-15T00:00:00"/>
    <s v="C0189"/>
    <s v="P013"/>
    <n v="1"/>
    <n v="1566"/>
    <n v="0.05"/>
    <x v="0"/>
    <n v="6"/>
    <n v="1487.6999999999998"/>
    <x v="4"/>
    <x v="10"/>
    <x v="0"/>
    <x v="2"/>
    <s v="Electronics"/>
    <s v="Accessories"/>
    <n v="790"/>
    <n v="790"/>
    <n v="697.69999999999982"/>
  </r>
  <r>
    <s v="ORD103142"/>
    <d v="2025-09-26T00:00:00"/>
    <s v="C0142"/>
    <s v="P011"/>
    <n v="3"/>
    <n v="950.6"/>
    <n v="0.1"/>
    <x v="0"/>
    <n v="2"/>
    <n v="2566.6200000000003"/>
    <x v="29"/>
    <x v="1"/>
    <x v="1"/>
    <x v="5"/>
    <s v="Office"/>
    <s v="Supplies"/>
    <n v="510"/>
    <n v="1530"/>
    <n v="1036.6200000000003"/>
  </r>
  <r>
    <s v="ORD103143"/>
    <d v="2024-04-21T00:00:00"/>
    <s v="C0096"/>
    <s v="P010"/>
    <n v="2"/>
    <n v="7400"/>
    <n v="0.15"/>
    <x v="0"/>
    <n v="7"/>
    <n v="12580"/>
    <x v="6"/>
    <x v="1"/>
    <x v="0"/>
    <x v="13"/>
    <s v="Electronics"/>
    <s v="Printers"/>
    <n v="5600"/>
    <n v="11200"/>
    <n v="1380"/>
  </r>
  <r>
    <s v="ORD103144"/>
    <d v="2024-10-10T00:00:00"/>
    <s v="C0124"/>
    <s v="P009"/>
    <n v="2"/>
    <n v="185.4"/>
    <n v="0"/>
    <x v="0"/>
    <n v="3"/>
    <n v="370.8"/>
    <x v="13"/>
    <x v="0"/>
    <x v="1"/>
    <x v="12"/>
    <s v="Office"/>
    <s v="Stationery"/>
    <n v="75"/>
    <n v="150"/>
    <n v="220.8"/>
  </r>
  <r>
    <s v="ORD103145"/>
    <d v="2024-12-12T00:00:00"/>
    <s v="C0035"/>
    <s v="P001"/>
    <n v="1"/>
    <n v="26220"/>
    <n v="0.05"/>
    <x v="0"/>
    <n v="3"/>
    <n v="24909"/>
    <x v="26"/>
    <x v="10"/>
    <x v="0"/>
    <x v="0"/>
    <s v="Electronics"/>
    <s v="Computers"/>
    <n v="22100"/>
    <n v="22100"/>
    <n v="2809"/>
  </r>
  <r>
    <s v="ORD103146"/>
    <d v="2025-06-17T00:00:00"/>
    <s v="C0231"/>
    <s v="P009"/>
    <n v="4"/>
    <n v="174.6"/>
    <n v="0.05"/>
    <x v="0"/>
    <n v="3"/>
    <n v="663.4799999999999"/>
    <x v="3"/>
    <x v="0"/>
    <x v="0"/>
    <x v="12"/>
    <s v="Office"/>
    <s v="Stationery"/>
    <n v="75"/>
    <n v="300"/>
    <n v="363.4799999999999"/>
  </r>
  <r>
    <s v="ORD103147"/>
    <d v="2024-01-31T00:00:00"/>
    <s v="C0380"/>
    <s v="P009"/>
    <n v="2"/>
    <n v="174.6"/>
    <n v="0"/>
    <x v="0"/>
    <n v="3"/>
    <n v="349.2"/>
    <x v="18"/>
    <x v="5"/>
    <x v="1"/>
    <x v="12"/>
    <s v="Office"/>
    <s v="Stationery"/>
    <n v="75"/>
    <n v="150"/>
    <n v="199.2"/>
  </r>
  <r>
    <s v="ORD103148"/>
    <d v="2023-02-13T00:00:00"/>
    <s v="C0002"/>
    <s v="P016"/>
    <n v="1"/>
    <n v="280.8"/>
    <n v="0"/>
    <x v="0"/>
    <n v="6"/>
    <n v="280.8"/>
    <x v="17"/>
    <x v="1"/>
    <x v="1"/>
    <x v="10"/>
    <s v="Office"/>
    <s v="Stationery"/>
    <n v="145"/>
    <n v="145"/>
    <n v="135.80000000000001"/>
  </r>
  <r>
    <s v="ORD103149"/>
    <d v="2025-02-12T00:00:00"/>
    <s v="C0086"/>
    <s v="P016"/>
    <n v="5"/>
    <n v="252.2"/>
    <n v="0.1"/>
    <x v="0"/>
    <n v="2"/>
    <n v="1134.9000000000001"/>
    <x v="8"/>
    <x v="3"/>
    <x v="1"/>
    <x v="10"/>
    <s v="Office"/>
    <s v="Stationery"/>
    <n v="145"/>
    <n v="725"/>
    <n v="409.90000000000009"/>
  </r>
  <r>
    <s v="ORD103150"/>
    <d v="2025-01-03T00:00:00"/>
    <s v="C0043"/>
    <s v="P016"/>
    <n v="2"/>
    <n v="267.8"/>
    <n v="0.03"/>
    <x v="1"/>
    <n v="7"/>
    <n v="519.53200000000004"/>
    <x v="7"/>
    <x v="1"/>
    <x v="1"/>
    <x v="10"/>
    <s v="Office"/>
    <s v="Stationery"/>
    <n v="145"/>
    <n v="290"/>
    <n v="229.53200000000004"/>
  </r>
  <r>
    <s v="ORD103151"/>
    <d v="2023-10-03T00:00:00"/>
    <s v="C0155"/>
    <s v="P009"/>
    <n v="1"/>
    <n v="165.6"/>
    <n v="0.2"/>
    <x v="1"/>
    <n v="1"/>
    <n v="132.47999999999999"/>
    <x v="2"/>
    <x v="9"/>
    <x v="2"/>
    <x v="12"/>
    <s v="Office"/>
    <s v="Stationery"/>
    <n v="75"/>
    <n v="75"/>
    <n v="57.47999999999999"/>
  </r>
  <r>
    <s v="ORD103152"/>
    <d v="2024-05-28T00:00:00"/>
    <s v="C0097"/>
    <s v="P009"/>
    <n v="1"/>
    <n v="180"/>
    <n v="0.05"/>
    <x v="0"/>
    <n v="4"/>
    <n v="171"/>
    <x v="15"/>
    <x v="11"/>
    <x v="1"/>
    <x v="12"/>
    <s v="Office"/>
    <s v="Stationery"/>
    <n v="75"/>
    <n v="75"/>
    <n v="96"/>
  </r>
  <r>
    <s v="ORD103153"/>
    <d v="2023-03-22T00:00:00"/>
    <s v="C0274"/>
    <s v="P015"/>
    <n v="4"/>
    <n v="1750"/>
    <n v="0"/>
    <x v="0"/>
    <n v="5"/>
    <n v="7000"/>
    <x v="1"/>
    <x v="3"/>
    <x v="1"/>
    <x v="14"/>
    <s v="Electronics"/>
    <s v="Networking"/>
    <n v="1050"/>
    <n v="4200"/>
    <n v="2800"/>
  </r>
  <r>
    <s v="ORD103154"/>
    <d v="2025-09-20T00:00:00"/>
    <s v="C0187"/>
    <s v="P015"/>
    <n v="2"/>
    <n v="1610"/>
    <n v="0.05"/>
    <x v="0"/>
    <n v="3"/>
    <n v="3059"/>
    <x v="29"/>
    <x v="8"/>
    <x v="2"/>
    <x v="14"/>
    <s v="Electronics"/>
    <s v="Networking"/>
    <n v="1050"/>
    <n v="2100"/>
    <n v="959"/>
  </r>
  <r>
    <s v="ORD103155"/>
    <d v="2025-06-15T00:00:00"/>
    <s v="C0318"/>
    <s v="P016"/>
    <n v="1"/>
    <n v="280.8"/>
    <n v="0.05"/>
    <x v="0"/>
    <n v="6"/>
    <n v="266.76"/>
    <x v="3"/>
    <x v="4"/>
    <x v="0"/>
    <x v="10"/>
    <s v="Office"/>
    <s v="Stationery"/>
    <n v="145"/>
    <n v="145"/>
    <n v="121.75999999999999"/>
  </r>
  <r>
    <s v="ORD103156"/>
    <d v="2024-08-26T00:00:00"/>
    <s v="C0039"/>
    <s v="P015"/>
    <n v="5"/>
    <n v="1890"/>
    <n v="0.2"/>
    <x v="0"/>
    <n v="7"/>
    <n v="7560"/>
    <x v="23"/>
    <x v="5"/>
    <x v="1"/>
    <x v="14"/>
    <s v="Electronics"/>
    <s v="Networking"/>
    <n v="1050"/>
    <n v="5250"/>
    <n v="2310"/>
  </r>
  <r>
    <s v="ORD103157"/>
    <d v="2025-09-30T00:00:00"/>
    <s v="C0057"/>
    <s v="P009"/>
    <n v="1"/>
    <n v="180"/>
    <n v="0.1"/>
    <x v="0"/>
    <n v="5"/>
    <n v="162"/>
    <x v="29"/>
    <x v="2"/>
    <x v="2"/>
    <x v="12"/>
    <s v="Office"/>
    <s v="Stationery"/>
    <n v="75"/>
    <n v="75"/>
    <n v="87"/>
  </r>
  <r>
    <s v="ORD103158"/>
    <d v="2024-01-24T00:00:00"/>
    <s v="C0050"/>
    <s v="P003"/>
    <n v="2"/>
    <n v="450"/>
    <n v="0.05"/>
    <x v="2"/>
    <n v="1"/>
    <n v="855"/>
    <x v="18"/>
    <x v="4"/>
    <x v="1"/>
    <x v="1"/>
    <s v="Electronics"/>
    <s v="Accessories"/>
    <n v="210"/>
    <n v="420"/>
    <n v="435"/>
  </r>
  <r>
    <s v="ORD103159"/>
    <d v="2024-01-18T00:00:00"/>
    <s v="C0367"/>
    <s v="P010"/>
    <n v="3"/>
    <n v="6808"/>
    <n v="0.2"/>
    <x v="2"/>
    <n v="1"/>
    <n v="16339.2"/>
    <x v="18"/>
    <x v="1"/>
    <x v="0"/>
    <x v="13"/>
    <s v="Electronics"/>
    <s v="Printers"/>
    <n v="5600"/>
    <n v="16800"/>
    <n v="-460.79999999999927"/>
  </r>
  <r>
    <s v="ORD103160"/>
    <d v="2024-12-13T00:00:00"/>
    <s v="C0198"/>
    <s v="P016"/>
    <n v="1"/>
    <n v="252.2"/>
    <n v="0.1"/>
    <x v="2"/>
    <n v="2"/>
    <n v="226.98"/>
    <x v="26"/>
    <x v="8"/>
    <x v="0"/>
    <x v="10"/>
    <s v="Office"/>
    <s v="Stationery"/>
    <n v="145"/>
    <n v="145"/>
    <n v="81.97999999999999"/>
  </r>
  <r>
    <s v="ORD103161"/>
    <d v="2024-10-24T00:00:00"/>
    <s v="C0081"/>
    <s v="P005"/>
    <n v="1"/>
    <n v="6696"/>
    <n v="0.15"/>
    <x v="0"/>
    <n v="6"/>
    <n v="5691.5999999999995"/>
    <x v="13"/>
    <x v="11"/>
    <x v="0"/>
    <x v="15"/>
    <s v="Electronics"/>
    <s v="Displays"/>
    <n v="4300"/>
    <n v="4300"/>
    <n v="1391.5999999999995"/>
  </r>
  <r>
    <s v="ORD103162"/>
    <d v="2025-08-17T00:00:00"/>
    <s v="C0391"/>
    <s v="P016"/>
    <n v="4"/>
    <n v="280.8"/>
    <n v="0.1"/>
    <x v="0"/>
    <n v="1"/>
    <n v="1010.8800000000001"/>
    <x v="28"/>
    <x v="3"/>
    <x v="0"/>
    <x v="10"/>
    <s v="Office"/>
    <s v="Stationery"/>
    <n v="145"/>
    <n v="580"/>
    <n v="430.88000000000011"/>
  </r>
  <r>
    <s v="ORD103163"/>
    <d v="2024-07-17T00:00:00"/>
    <s v="C0080"/>
    <s v="P009"/>
    <n v="2"/>
    <n v="174.6"/>
    <n v="0"/>
    <x v="2"/>
    <n v="3"/>
    <n v="349.2"/>
    <x v="14"/>
    <x v="3"/>
    <x v="1"/>
    <x v="12"/>
    <s v="Office"/>
    <s v="Stationery"/>
    <n v="75"/>
    <n v="150"/>
    <n v="199.2"/>
  </r>
  <r>
    <s v="ORD103164"/>
    <d v="2023-11-25T00:00:00"/>
    <s v="C0046"/>
    <s v="P013"/>
    <n v="1"/>
    <n v="1334"/>
    <n v="0.03"/>
    <x v="0"/>
    <n v="3"/>
    <n v="1293.98"/>
    <x v="0"/>
    <x v="2"/>
    <x v="2"/>
    <x v="2"/>
    <s v="Electronics"/>
    <s v="Accessories"/>
    <n v="790"/>
    <n v="790"/>
    <n v="503.98"/>
  </r>
  <r>
    <s v="ORD103165"/>
    <d v="2023-05-22T00:00:00"/>
    <s v="C0028"/>
    <s v="P003"/>
    <n v="10"/>
    <n v="450"/>
    <n v="0"/>
    <x v="0"/>
    <n v="7"/>
    <n v="4500"/>
    <x v="5"/>
    <x v="5"/>
    <x v="2"/>
    <x v="1"/>
    <s v="Electronics"/>
    <s v="Accessories"/>
    <n v="210"/>
    <n v="2100"/>
    <n v="2400"/>
  </r>
  <r>
    <s v="ORD103166"/>
    <d v="2025-12-23T00:00:00"/>
    <s v="C0006"/>
    <s v="P005"/>
    <n v="2"/>
    <n v="6696"/>
    <n v="0"/>
    <x v="0"/>
    <n v="1"/>
    <n v="13392"/>
    <x v="11"/>
    <x v="7"/>
    <x v="0"/>
    <x v="15"/>
    <s v="Electronics"/>
    <s v="Displays"/>
    <n v="4300"/>
    <n v="8600"/>
    <n v="4792"/>
  </r>
  <r>
    <s v="ORD103167"/>
    <d v="2023-11-14T00:00:00"/>
    <s v="C0380"/>
    <s v="P011"/>
    <n v="1"/>
    <n v="1058.4000000000001"/>
    <n v="0.05"/>
    <x v="0"/>
    <n v="3"/>
    <n v="1005.48"/>
    <x v="0"/>
    <x v="5"/>
    <x v="1"/>
    <x v="5"/>
    <s v="Office"/>
    <s v="Supplies"/>
    <n v="510"/>
    <n v="510"/>
    <n v="495.48"/>
  </r>
  <r>
    <s v="ORD103168"/>
    <d v="2025-07-09T00:00:00"/>
    <s v="C0209"/>
    <s v="P005"/>
    <n v="3"/>
    <n v="6386"/>
    <n v="0"/>
    <x v="0"/>
    <n v="3"/>
    <n v="19158"/>
    <x v="9"/>
    <x v="2"/>
    <x v="0"/>
    <x v="15"/>
    <s v="Electronics"/>
    <s v="Displays"/>
    <n v="4300"/>
    <n v="12900"/>
    <n v="6258"/>
  </r>
  <r>
    <s v="ORD103169"/>
    <d v="2024-08-28T00:00:00"/>
    <s v="C0156"/>
    <s v="P020"/>
    <n v="1"/>
    <n v="4428"/>
    <n v="0.1"/>
    <x v="0"/>
    <n v="5"/>
    <n v="3985.2000000000003"/>
    <x v="23"/>
    <x v="3"/>
    <x v="1"/>
    <x v="11"/>
    <s v="Electronics"/>
    <s v="Power"/>
    <n v="2950"/>
    <n v="2950"/>
    <n v="1035.2000000000003"/>
  </r>
  <r>
    <s v="ORD103170"/>
    <d v="2024-06-23T00:00:00"/>
    <s v="C0209"/>
    <s v="P002"/>
    <n v="5"/>
    <n v="21060"/>
    <n v="0"/>
    <x v="0"/>
    <n v="4"/>
    <n v="105300"/>
    <x v="21"/>
    <x v="2"/>
    <x v="0"/>
    <x v="8"/>
    <s v="Electronics"/>
    <s v="Computers"/>
    <n v="15100"/>
    <n v="75500"/>
    <n v="29800"/>
  </r>
  <r>
    <s v="ORD103171"/>
    <d v="2025-01-21T00:00:00"/>
    <s v="C0043"/>
    <s v="P005"/>
    <n v="5"/>
    <n v="5704"/>
    <n v="0"/>
    <x v="2"/>
    <n v="6"/>
    <n v="28520"/>
    <x v="7"/>
    <x v="1"/>
    <x v="1"/>
    <x v="15"/>
    <s v="Electronics"/>
    <s v="Displays"/>
    <n v="4300"/>
    <n v="21500"/>
    <n v="7020"/>
  </r>
  <r>
    <s v="ORD103172"/>
    <d v="2025-07-18T00:00:00"/>
    <s v="C0329"/>
    <s v="P014"/>
    <n v="1"/>
    <n v="2268"/>
    <n v="0"/>
    <x v="0"/>
    <n v="7"/>
    <n v="2268"/>
    <x v="9"/>
    <x v="9"/>
    <x v="0"/>
    <x v="17"/>
    <s v="Electronics"/>
    <s v="Accessories"/>
    <n v="1180"/>
    <n v="1180"/>
    <n v="1088"/>
  </r>
  <r>
    <s v="ORD103173"/>
    <d v="2023-01-02T00:00:00"/>
    <s v="C0360"/>
    <s v="P016"/>
    <n v="3"/>
    <n v="252.2"/>
    <n v="0"/>
    <x v="0"/>
    <n v="7"/>
    <n v="756.59999999999991"/>
    <x v="35"/>
    <x v="8"/>
    <x v="1"/>
    <x v="10"/>
    <s v="Office"/>
    <s v="Stationery"/>
    <n v="145"/>
    <n v="435"/>
    <n v="321.59999999999991"/>
  </r>
  <r>
    <s v="ORD103174"/>
    <d v="2025-11-02T00:00:00"/>
    <s v="C0208"/>
    <s v="P014"/>
    <n v="2"/>
    <n v="2163"/>
    <n v="0.1"/>
    <x v="1"/>
    <n v="2"/>
    <n v="3893.4"/>
    <x v="20"/>
    <x v="1"/>
    <x v="1"/>
    <x v="17"/>
    <s v="Electronics"/>
    <s v="Accessories"/>
    <n v="1180"/>
    <n v="2360"/>
    <n v="1533.4"/>
  </r>
  <r>
    <s v="ORD103175"/>
    <d v="2025-02-15T00:00:00"/>
    <s v="C0325"/>
    <s v="P013"/>
    <n v="4"/>
    <n v="1450"/>
    <n v="0.15"/>
    <x v="0"/>
    <n v="6"/>
    <n v="4930"/>
    <x v="8"/>
    <x v="8"/>
    <x v="0"/>
    <x v="2"/>
    <s v="Electronics"/>
    <s v="Accessories"/>
    <n v="790"/>
    <n v="3160"/>
    <n v="1770"/>
  </r>
  <r>
    <s v="ORD103176"/>
    <d v="2024-01-15T00:00:00"/>
    <s v="C0317"/>
    <s v="P015"/>
    <n v="2"/>
    <n v="1802.5"/>
    <n v="0.2"/>
    <x v="0"/>
    <n v="2"/>
    <n v="2884"/>
    <x v="18"/>
    <x v="4"/>
    <x v="1"/>
    <x v="14"/>
    <s v="Electronics"/>
    <s v="Networking"/>
    <n v="1050"/>
    <n v="2100"/>
    <n v="784"/>
  </r>
  <r>
    <s v="ORD103177"/>
    <d v="2023-02-08T00:00:00"/>
    <s v="C0255"/>
    <s v="P011"/>
    <n v="2"/>
    <n v="901.6"/>
    <n v="0.1"/>
    <x v="0"/>
    <n v="5"/>
    <n v="1622.88"/>
    <x v="17"/>
    <x v="0"/>
    <x v="0"/>
    <x v="5"/>
    <s v="Office"/>
    <s v="Supplies"/>
    <n v="510"/>
    <n v="1020"/>
    <n v="602.88000000000011"/>
  </r>
  <r>
    <s v="ORD103178"/>
    <d v="2025-01-15T00:00:00"/>
    <s v="C0339"/>
    <s v="P004"/>
    <n v="3"/>
    <n v="1850"/>
    <n v="0.05"/>
    <x v="0"/>
    <n v="5"/>
    <n v="5272.5"/>
    <x v="7"/>
    <x v="10"/>
    <x v="0"/>
    <x v="3"/>
    <s v="Electronics"/>
    <s v="Accessories"/>
    <n v="990"/>
    <n v="2970"/>
    <n v="2302.5"/>
  </r>
  <r>
    <s v="ORD103179"/>
    <d v="2024-05-04T00:00:00"/>
    <s v="C0026"/>
    <s v="P011"/>
    <n v="3"/>
    <n v="950.6"/>
    <n v="0"/>
    <x v="0"/>
    <n v="6"/>
    <n v="2851.8"/>
    <x v="15"/>
    <x v="8"/>
    <x v="1"/>
    <x v="5"/>
    <s v="Office"/>
    <s v="Supplies"/>
    <n v="510"/>
    <n v="1530"/>
    <n v="1321.8000000000002"/>
  </r>
  <r>
    <s v="ORD103180"/>
    <d v="2024-10-18T00:00:00"/>
    <s v="C0137"/>
    <s v="P012"/>
    <n v="2"/>
    <n v="3888"/>
    <n v="0.05"/>
    <x v="0"/>
    <n v="7"/>
    <n v="7387.2"/>
    <x v="13"/>
    <x v="1"/>
    <x v="1"/>
    <x v="9"/>
    <s v="Electronics"/>
    <s v="Storage"/>
    <n v="2450"/>
    <n v="4900"/>
    <n v="2487.1999999999998"/>
  </r>
  <r>
    <s v="ORD103181"/>
    <d v="2023-05-10T00:00:00"/>
    <s v="C0238"/>
    <s v="P003"/>
    <n v="5"/>
    <n v="436.5"/>
    <n v="0.05"/>
    <x v="0"/>
    <n v="3"/>
    <n v="2073.375"/>
    <x v="5"/>
    <x v="10"/>
    <x v="0"/>
    <x v="1"/>
    <s v="Electronics"/>
    <s v="Accessories"/>
    <n v="210"/>
    <n v="1050"/>
    <n v="1023.375"/>
  </r>
  <r>
    <s v="ORD103182"/>
    <d v="2025-03-04T00:00:00"/>
    <s v="C0368"/>
    <s v="P003"/>
    <n v="4"/>
    <n v="450"/>
    <n v="0.1"/>
    <x v="0"/>
    <n v="7"/>
    <n v="1620"/>
    <x v="12"/>
    <x v="1"/>
    <x v="1"/>
    <x v="1"/>
    <s v="Electronics"/>
    <s v="Accessories"/>
    <n v="210"/>
    <n v="840"/>
    <n v="780"/>
  </r>
  <r>
    <s v="ORD103183"/>
    <d v="2024-01-24T00:00:00"/>
    <s v="C0362"/>
    <s v="P012"/>
    <n v="5"/>
    <n v="3888"/>
    <n v="0.03"/>
    <x v="0"/>
    <n v="1"/>
    <n v="18856.8"/>
    <x v="18"/>
    <x v="1"/>
    <x v="1"/>
    <x v="9"/>
    <s v="Electronics"/>
    <s v="Storage"/>
    <n v="2450"/>
    <n v="12250"/>
    <n v="6606.7999999999993"/>
  </r>
  <r>
    <s v="ORD103184"/>
    <d v="2025-12-09T00:00:00"/>
    <s v="C0015"/>
    <s v="P005"/>
    <n v="1"/>
    <n v="6014"/>
    <n v="0"/>
    <x v="0"/>
    <n v="3"/>
    <n v="6014"/>
    <x v="11"/>
    <x v="3"/>
    <x v="0"/>
    <x v="15"/>
    <s v="Electronics"/>
    <s v="Displays"/>
    <n v="4300"/>
    <n v="4300"/>
    <n v="1714"/>
  </r>
  <r>
    <s v="ORD103185"/>
    <d v="2025-10-15T00:00:00"/>
    <s v="C0245"/>
    <s v="P016"/>
    <n v="1"/>
    <n v="267.8"/>
    <n v="0.1"/>
    <x v="0"/>
    <n v="3"/>
    <n v="241.02"/>
    <x v="19"/>
    <x v="6"/>
    <x v="1"/>
    <x v="10"/>
    <s v="Office"/>
    <s v="Stationery"/>
    <n v="145"/>
    <n v="145"/>
    <n v="96.02000000000001"/>
  </r>
  <r>
    <s v="ORD103186"/>
    <d v="2023-11-12T00:00:00"/>
    <s v="C0297"/>
    <s v="P001"/>
    <n v="1"/>
    <n v="26220"/>
    <n v="0.05"/>
    <x v="2"/>
    <n v="5"/>
    <n v="24909"/>
    <x v="0"/>
    <x v="4"/>
    <x v="1"/>
    <x v="0"/>
    <s v="Electronics"/>
    <s v="Computers"/>
    <n v="22100"/>
    <n v="22100"/>
    <n v="2809"/>
  </r>
  <r>
    <s v="ORD103187"/>
    <d v="2024-08-02T00:00:00"/>
    <s v="C0224"/>
    <s v="P009"/>
    <n v="1"/>
    <n v="180"/>
    <n v="0"/>
    <x v="0"/>
    <n v="4"/>
    <n v="180"/>
    <x v="23"/>
    <x v="10"/>
    <x v="0"/>
    <x v="12"/>
    <s v="Office"/>
    <s v="Stationery"/>
    <n v="75"/>
    <n v="75"/>
    <n v="105"/>
  </r>
  <r>
    <s v="ORD103188"/>
    <d v="2024-10-22T00:00:00"/>
    <s v="C0182"/>
    <s v="P006"/>
    <n v="2"/>
    <n v="1212.5"/>
    <n v="0"/>
    <x v="0"/>
    <n v="5"/>
    <n v="2425"/>
    <x v="13"/>
    <x v="0"/>
    <x v="0"/>
    <x v="4"/>
    <s v="Electronics"/>
    <s v="Accessories"/>
    <n v="620"/>
    <n v="1240"/>
    <n v="1185"/>
  </r>
  <r>
    <s v="ORD103189"/>
    <d v="2025-04-19T00:00:00"/>
    <s v="C0262"/>
    <s v="P009"/>
    <n v="2"/>
    <n v="185.4"/>
    <n v="0.03"/>
    <x v="0"/>
    <n v="5"/>
    <n v="359.67599999999999"/>
    <x v="30"/>
    <x v="9"/>
    <x v="1"/>
    <x v="12"/>
    <s v="Office"/>
    <s v="Stationery"/>
    <n v="75"/>
    <n v="150"/>
    <n v="209.67599999999999"/>
  </r>
  <r>
    <s v="ORD103190"/>
    <d v="2024-10-21T00:00:00"/>
    <s v="C0122"/>
    <s v="P011"/>
    <n v="1"/>
    <n v="1009.4"/>
    <n v="0.1"/>
    <x v="0"/>
    <n v="6"/>
    <n v="908.46"/>
    <x v="13"/>
    <x v="2"/>
    <x v="0"/>
    <x v="5"/>
    <s v="Office"/>
    <s v="Supplies"/>
    <n v="510"/>
    <n v="510"/>
    <n v="398.46000000000004"/>
  </r>
  <r>
    <s v="ORD103191"/>
    <d v="2023-08-15T00:00:00"/>
    <s v="C0071"/>
    <s v="P003"/>
    <n v="4"/>
    <n v="414"/>
    <n v="0.15"/>
    <x v="2"/>
    <n v="7"/>
    <n v="1407.6"/>
    <x v="16"/>
    <x v="6"/>
    <x v="0"/>
    <x v="1"/>
    <s v="Electronics"/>
    <s v="Accessories"/>
    <n v="210"/>
    <n v="840"/>
    <n v="567.59999999999991"/>
  </r>
  <r>
    <s v="ORD103192"/>
    <d v="2023-07-17T00:00:00"/>
    <s v="C0100"/>
    <s v="P013"/>
    <n v="2"/>
    <n v="1334"/>
    <n v="0.15"/>
    <x v="0"/>
    <n v="5"/>
    <n v="2267.7999999999997"/>
    <x v="32"/>
    <x v="6"/>
    <x v="1"/>
    <x v="2"/>
    <s v="Electronics"/>
    <s v="Accessories"/>
    <n v="790"/>
    <n v="1580"/>
    <n v="687.79999999999973"/>
  </r>
  <r>
    <s v="ORD103193"/>
    <d v="2025-12-07T00:00:00"/>
    <s v="C0386"/>
    <s v="P005"/>
    <n v="2"/>
    <n v="5704"/>
    <n v="0.1"/>
    <x v="0"/>
    <n v="2"/>
    <n v="10267.200000000001"/>
    <x v="11"/>
    <x v="8"/>
    <x v="1"/>
    <x v="15"/>
    <s v="Electronics"/>
    <s v="Displays"/>
    <n v="4300"/>
    <n v="8600"/>
    <n v="1667.2000000000007"/>
  </r>
  <r>
    <s v="ORD103194"/>
    <d v="2023-05-17T00:00:00"/>
    <s v="C0107"/>
    <s v="P009"/>
    <n v="1"/>
    <n v="180"/>
    <n v="0.15"/>
    <x v="0"/>
    <n v="7"/>
    <n v="153"/>
    <x v="5"/>
    <x v="5"/>
    <x v="1"/>
    <x v="12"/>
    <s v="Office"/>
    <s v="Stationery"/>
    <n v="75"/>
    <n v="75"/>
    <n v="78"/>
  </r>
  <r>
    <s v="ORD103195"/>
    <d v="2023-03-31T00:00:00"/>
    <s v="C0166"/>
    <s v="P020"/>
    <n v="3"/>
    <n v="4428"/>
    <n v="0"/>
    <x v="0"/>
    <n v="3"/>
    <n v="13284"/>
    <x v="1"/>
    <x v="5"/>
    <x v="2"/>
    <x v="11"/>
    <s v="Electronics"/>
    <s v="Power"/>
    <n v="2950"/>
    <n v="8850"/>
    <n v="4434"/>
  </r>
  <r>
    <s v="ORD103196"/>
    <d v="2023-09-23T00:00:00"/>
    <s v="C0302"/>
    <s v="P005"/>
    <n v="3"/>
    <n v="5704"/>
    <n v="0"/>
    <x v="0"/>
    <n v="6"/>
    <n v="17112"/>
    <x v="4"/>
    <x v="2"/>
    <x v="0"/>
    <x v="15"/>
    <s v="Electronics"/>
    <s v="Displays"/>
    <n v="4300"/>
    <n v="12900"/>
    <n v="4212"/>
  </r>
  <r>
    <s v="ORD103197"/>
    <d v="2024-01-01T00:00:00"/>
    <s v="C0186"/>
    <s v="P001"/>
    <n v="1"/>
    <n v="29355"/>
    <n v="0"/>
    <x v="0"/>
    <n v="3"/>
    <n v="29355"/>
    <x v="18"/>
    <x v="0"/>
    <x v="0"/>
    <x v="0"/>
    <s v="Electronics"/>
    <s v="Computers"/>
    <n v="22100"/>
    <n v="22100"/>
    <n v="7255"/>
  </r>
  <r>
    <s v="ORD103198"/>
    <d v="2023-03-06T00:00:00"/>
    <s v="C0377"/>
    <s v="P016"/>
    <n v="1"/>
    <n v="252.2"/>
    <n v="0.05"/>
    <x v="0"/>
    <n v="3"/>
    <n v="239.58999999999997"/>
    <x v="1"/>
    <x v="8"/>
    <x v="0"/>
    <x v="10"/>
    <s v="Office"/>
    <s v="Stationery"/>
    <n v="145"/>
    <n v="145"/>
    <n v="94.589999999999975"/>
  </r>
  <r>
    <s v="ORD103199"/>
    <d v="2024-02-18T00:00:00"/>
    <s v="C0065"/>
    <s v="P014"/>
    <n v="2"/>
    <n v="2163"/>
    <n v="0.05"/>
    <x v="0"/>
    <n v="3"/>
    <n v="4109.7"/>
    <x v="24"/>
    <x v="3"/>
    <x v="2"/>
    <x v="17"/>
    <s v="Electronics"/>
    <s v="Accessories"/>
    <n v="1180"/>
    <n v="2360"/>
    <n v="1749.6999999999998"/>
  </r>
  <r>
    <s v="ORD103200"/>
    <d v="2023-08-08T00:00:00"/>
    <s v="C0389"/>
    <s v="P016"/>
    <n v="2"/>
    <n v="280.8"/>
    <n v="0.1"/>
    <x v="0"/>
    <n v="7"/>
    <n v="505.44000000000005"/>
    <x v="16"/>
    <x v="11"/>
    <x v="1"/>
    <x v="10"/>
    <s v="Office"/>
    <s v="Stationery"/>
    <n v="145"/>
    <n v="290"/>
    <n v="215.44000000000005"/>
  </r>
  <r>
    <s v="ORD103201"/>
    <d v="2025-09-21T00:00:00"/>
    <s v="C0353"/>
    <s v="P006"/>
    <n v="2"/>
    <n v="1350"/>
    <n v="0.15"/>
    <x v="0"/>
    <n v="6"/>
    <n v="2295"/>
    <x v="29"/>
    <x v="4"/>
    <x v="0"/>
    <x v="4"/>
    <s v="Electronics"/>
    <s v="Accessories"/>
    <n v="620"/>
    <n v="1240"/>
    <n v="1055"/>
  </r>
  <r>
    <s v="ORD103202"/>
    <d v="2024-01-28T00:00:00"/>
    <s v="C0274"/>
    <s v="P018"/>
    <n v="2"/>
    <n v="12416"/>
    <n v="0.05"/>
    <x v="0"/>
    <n v="5"/>
    <n v="23590.399999999998"/>
    <x v="18"/>
    <x v="3"/>
    <x v="1"/>
    <x v="18"/>
    <s v="Electronics"/>
    <s v="Displays"/>
    <n v="9700"/>
    <n v="19400"/>
    <n v="4190.3999999999978"/>
  </r>
  <r>
    <s v="ORD103203"/>
    <d v="2023-07-22T00:00:00"/>
    <s v="C0390"/>
    <s v="P016"/>
    <n v="3"/>
    <n v="280.8"/>
    <n v="0"/>
    <x v="0"/>
    <n v="2"/>
    <n v="842.40000000000009"/>
    <x v="32"/>
    <x v="11"/>
    <x v="2"/>
    <x v="10"/>
    <s v="Office"/>
    <s v="Stationery"/>
    <n v="145"/>
    <n v="435"/>
    <n v="407.40000000000009"/>
  </r>
  <r>
    <s v="ORD103204"/>
    <d v="2023-03-07T00:00:00"/>
    <s v="C0262"/>
    <s v="P001"/>
    <n v="2"/>
    <n v="29355"/>
    <n v="0.05"/>
    <x v="0"/>
    <n v="7"/>
    <n v="55774.5"/>
    <x v="1"/>
    <x v="9"/>
    <x v="1"/>
    <x v="0"/>
    <s v="Electronics"/>
    <s v="Computers"/>
    <n v="22100"/>
    <n v="44200"/>
    <n v="11574.5"/>
  </r>
  <r>
    <s v="ORD103205"/>
    <d v="2025-03-06T00:00:00"/>
    <s v="C0210"/>
    <s v="P008"/>
    <n v="2"/>
    <n v="9936"/>
    <n v="0"/>
    <x v="1"/>
    <n v="3"/>
    <n v="19872"/>
    <x v="12"/>
    <x v="9"/>
    <x v="2"/>
    <x v="6"/>
    <s v="Office"/>
    <s v="Furniture"/>
    <n v="6500"/>
    <n v="13000"/>
    <n v="6872"/>
  </r>
  <r>
    <s v="ORD103206"/>
    <d v="2025-09-30T00:00:00"/>
    <s v="C0283"/>
    <s v="P006"/>
    <n v="1"/>
    <n v="1250"/>
    <n v="0.1"/>
    <x v="0"/>
    <n v="7"/>
    <n v="1125"/>
    <x v="29"/>
    <x v="7"/>
    <x v="0"/>
    <x v="4"/>
    <s v="Electronics"/>
    <s v="Accessories"/>
    <n v="620"/>
    <n v="620"/>
    <n v="505"/>
  </r>
  <r>
    <s v="ORD103207"/>
    <d v="2025-12-12T00:00:00"/>
    <s v="C0172"/>
    <s v="P010"/>
    <n v="1"/>
    <n v="7178"/>
    <n v="0.03"/>
    <x v="0"/>
    <n v="4"/>
    <n v="6962.66"/>
    <x v="11"/>
    <x v="11"/>
    <x v="1"/>
    <x v="13"/>
    <s v="Electronics"/>
    <s v="Printers"/>
    <n v="5600"/>
    <n v="5600"/>
    <n v="1362.6599999999999"/>
  </r>
  <r>
    <s v="ORD103208"/>
    <d v="2024-06-08T00:00:00"/>
    <s v="C0177"/>
    <s v="P006"/>
    <n v="3"/>
    <n v="1250"/>
    <n v="0.05"/>
    <x v="0"/>
    <n v="5"/>
    <n v="3562.5"/>
    <x v="21"/>
    <x v="5"/>
    <x v="1"/>
    <x v="4"/>
    <s v="Electronics"/>
    <s v="Accessories"/>
    <n v="620"/>
    <n v="1860"/>
    <n v="1702.5"/>
  </r>
  <r>
    <s v="ORD103209"/>
    <d v="2023-04-11T00:00:00"/>
    <s v="C0251"/>
    <s v="P013"/>
    <n v="1"/>
    <n v="1493.5"/>
    <n v="0.2"/>
    <x v="0"/>
    <n v="6"/>
    <n v="1194.8"/>
    <x v="31"/>
    <x v="1"/>
    <x v="0"/>
    <x v="2"/>
    <s v="Electronics"/>
    <s v="Accessories"/>
    <n v="790"/>
    <n v="790"/>
    <n v="404.79999999999995"/>
  </r>
  <r>
    <s v="ORD103210"/>
    <d v="2025-01-20T00:00:00"/>
    <s v="C0326"/>
    <s v="P002"/>
    <n v="1"/>
    <n v="21060"/>
    <n v="0.03"/>
    <x v="1"/>
    <n v="2"/>
    <n v="20428.2"/>
    <x v="7"/>
    <x v="6"/>
    <x v="0"/>
    <x v="8"/>
    <s v="Electronics"/>
    <s v="Computers"/>
    <n v="15100"/>
    <n v="15100"/>
    <n v="5328.2000000000007"/>
  </r>
  <r>
    <s v="ORD103211"/>
    <d v="2024-03-28T00:00:00"/>
    <s v="C0166"/>
    <s v="P008"/>
    <n v="3"/>
    <n v="8464"/>
    <n v="0.1"/>
    <x v="0"/>
    <n v="4"/>
    <n v="22852.799999999999"/>
    <x v="22"/>
    <x v="5"/>
    <x v="2"/>
    <x v="6"/>
    <s v="Office"/>
    <s v="Furniture"/>
    <n v="6500"/>
    <n v="19500"/>
    <n v="3352.7999999999993"/>
  </r>
  <r>
    <s v="ORD103212"/>
    <d v="2023-05-26T00:00:00"/>
    <s v="C0115"/>
    <s v="P004"/>
    <n v="1"/>
    <n v="1905.5"/>
    <n v="0.03"/>
    <x v="0"/>
    <n v="7"/>
    <n v="1848.335"/>
    <x v="5"/>
    <x v="9"/>
    <x v="1"/>
    <x v="3"/>
    <s v="Electronics"/>
    <s v="Accessories"/>
    <n v="990"/>
    <n v="990"/>
    <n v="858.33500000000004"/>
  </r>
  <r>
    <s v="ORD103213"/>
    <d v="2023-01-27T00:00:00"/>
    <s v="C0329"/>
    <s v="P006"/>
    <n v="2"/>
    <n v="1150"/>
    <n v="0.05"/>
    <x v="0"/>
    <n v="5"/>
    <n v="2185"/>
    <x v="35"/>
    <x v="9"/>
    <x v="0"/>
    <x v="4"/>
    <s v="Electronics"/>
    <s v="Accessories"/>
    <n v="620"/>
    <n v="1240"/>
    <n v="945"/>
  </r>
  <r>
    <s v="ORD103214"/>
    <d v="2024-03-03T00:00:00"/>
    <s v="C0370"/>
    <s v="P008"/>
    <n v="1"/>
    <n v="8464"/>
    <n v="0.05"/>
    <x v="0"/>
    <n v="6"/>
    <n v="8040.7999999999993"/>
    <x v="22"/>
    <x v="2"/>
    <x v="0"/>
    <x v="6"/>
    <s v="Office"/>
    <s v="Furniture"/>
    <n v="6500"/>
    <n v="6500"/>
    <n v="1540.7999999999993"/>
  </r>
  <r>
    <s v="ORD103215"/>
    <d v="2025-10-03T00:00:00"/>
    <s v="C0095"/>
    <s v="P009"/>
    <n v="1"/>
    <n v="165.6"/>
    <n v="0.03"/>
    <x v="0"/>
    <n v="1"/>
    <n v="160.63199999999998"/>
    <x v="19"/>
    <x v="2"/>
    <x v="1"/>
    <x v="12"/>
    <s v="Office"/>
    <s v="Stationery"/>
    <n v="75"/>
    <n v="75"/>
    <n v="85.631999999999977"/>
  </r>
  <r>
    <s v="ORD103216"/>
    <d v="2023-06-13T00:00:00"/>
    <s v="C0378"/>
    <s v="P002"/>
    <n v="1"/>
    <n v="20085"/>
    <n v="0.1"/>
    <x v="0"/>
    <n v="3"/>
    <n v="18076.5"/>
    <x v="10"/>
    <x v="0"/>
    <x v="1"/>
    <x v="8"/>
    <s v="Electronics"/>
    <s v="Computers"/>
    <n v="15100"/>
    <n v="15100"/>
    <n v="2976.5"/>
  </r>
  <r>
    <s v="ORD103217"/>
    <d v="2025-08-16T00:00:00"/>
    <s v="C0269"/>
    <s v="P003"/>
    <n v="1"/>
    <n v="486"/>
    <n v="0.1"/>
    <x v="0"/>
    <n v="7"/>
    <n v="437.40000000000003"/>
    <x v="28"/>
    <x v="1"/>
    <x v="1"/>
    <x v="1"/>
    <s v="Electronics"/>
    <s v="Accessories"/>
    <n v="210"/>
    <n v="210"/>
    <n v="227.40000000000003"/>
  </r>
  <r>
    <s v="ORD103218"/>
    <d v="2023-05-05T00:00:00"/>
    <s v="C0086"/>
    <s v="P012"/>
    <n v="2"/>
    <n v="3708"/>
    <n v="0.05"/>
    <x v="0"/>
    <n v="5"/>
    <n v="7045.2"/>
    <x v="5"/>
    <x v="3"/>
    <x v="1"/>
    <x v="9"/>
    <s v="Electronics"/>
    <s v="Storage"/>
    <n v="2450"/>
    <n v="4900"/>
    <n v="2145.1999999999998"/>
  </r>
  <r>
    <s v="ORD103219"/>
    <d v="2025-01-09T00:00:00"/>
    <s v="C0224"/>
    <s v="P015"/>
    <n v="2"/>
    <n v="1610"/>
    <n v="0.2"/>
    <x v="0"/>
    <n v="7"/>
    <n v="2576"/>
    <x v="7"/>
    <x v="10"/>
    <x v="0"/>
    <x v="14"/>
    <s v="Electronics"/>
    <s v="Networking"/>
    <n v="1050"/>
    <n v="2100"/>
    <n v="476"/>
  </r>
  <r>
    <s v="ORD103220"/>
    <d v="2025-05-01T00:00:00"/>
    <s v="C0018"/>
    <s v="P009"/>
    <n v="1"/>
    <n v="174.6"/>
    <n v="0"/>
    <x v="0"/>
    <n v="1"/>
    <n v="174.6"/>
    <x v="34"/>
    <x v="3"/>
    <x v="1"/>
    <x v="12"/>
    <s v="Office"/>
    <s v="Stationery"/>
    <n v="75"/>
    <n v="75"/>
    <n v="99.6"/>
  </r>
  <r>
    <s v="ORD103221"/>
    <d v="2025-01-25T00:00:00"/>
    <s v="C0171"/>
    <s v="P002"/>
    <n v="4"/>
    <n v="20085"/>
    <n v="0.1"/>
    <x v="0"/>
    <n v="5"/>
    <n v="72306"/>
    <x v="7"/>
    <x v="2"/>
    <x v="2"/>
    <x v="8"/>
    <s v="Electronics"/>
    <s v="Computers"/>
    <n v="15100"/>
    <n v="60400"/>
    <n v="11906"/>
  </r>
  <r>
    <s v="ORD103222"/>
    <d v="2023-04-30T00:00:00"/>
    <s v="C0383"/>
    <s v="P007"/>
    <n v="2"/>
    <n v="4800"/>
    <n v="0.03"/>
    <x v="0"/>
    <n v="1"/>
    <n v="9312"/>
    <x v="31"/>
    <x v="2"/>
    <x v="1"/>
    <x v="16"/>
    <s v="Office"/>
    <s v="Furniture"/>
    <n v="3150"/>
    <n v="6300"/>
    <n v="3012"/>
  </r>
  <r>
    <s v="ORD103223"/>
    <d v="2024-06-28T00:00:00"/>
    <s v="C0300"/>
    <s v="P006"/>
    <n v="1"/>
    <n v="1287.5"/>
    <n v="0"/>
    <x v="1"/>
    <n v="4"/>
    <n v="1287.5"/>
    <x v="21"/>
    <x v="11"/>
    <x v="0"/>
    <x v="4"/>
    <s v="Electronics"/>
    <s v="Accessories"/>
    <n v="620"/>
    <n v="620"/>
    <n v="667.5"/>
  </r>
  <r>
    <s v="ORD103224"/>
    <d v="2025-12-19T00:00:00"/>
    <s v="C0383"/>
    <s v="P016"/>
    <n v="4"/>
    <n v="267.8"/>
    <n v="0.05"/>
    <x v="0"/>
    <n v="2"/>
    <n v="1017.64"/>
    <x v="11"/>
    <x v="2"/>
    <x v="1"/>
    <x v="10"/>
    <s v="Office"/>
    <s v="Stationery"/>
    <n v="145"/>
    <n v="580"/>
    <n v="437.64"/>
  </r>
  <r>
    <s v="ORD103225"/>
    <d v="2023-03-25T00:00:00"/>
    <s v="C0171"/>
    <s v="P001"/>
    <n v="3"/>
    <n v="29355"/>
    <n v="0.15"/>
    <x v="0"/>
    <n v="3"/>
    <n v="74855.25"/>
    <x v="1"/>
    <x v="2"/>
    <x v="2"/>
    <x v="0"/>
    <s v="Electronics"/>
    <s v="Computers"/>
    <n v="22100"/>
    <n v="66300"/>
    <n v="8555.25"/>
  </r>
  <r>
    <s v="ORD103226"/>
    <d v="2023-05-25T00:00:00"/>
    <s v="C0033"/>
    <s v="P011"/>
    <n v="1"/>
    <n v="950.6"/>
    <n v="0.1"/>
    <x v="0"/>
    <n v="3"/>
    <n v="855.54000000000008"/>
    <x v="5"/>
    <x v="8"/>
    <x v="0"/>
    <x v="5"/>
    <s v="Office"/>
    <s v="Supplies"/>
    <n v="510"/>
    <n v="510"/>
    <n v="345.54000000000008"/>
  </r>
  <r>
    <s v="ORD103227"/>
    <d v="2024-09-14T00:00:00"/>
    <s v="C0379"/>
    <s v="P008"/>
    <n v="2"/>
    <n v="8924"/>
    <n v="0.1"/>
    <x v="0"/>
    <n v="1"/>
    <n v="16063.2"/>
    <x v="27"/>
    <x v="3"/>
    <x v="0"/>
    <x v="6"/>
    <s v="Office"/>
    <s v="Furniture"/>
    <n v="6500"/>
    <n v="13000"/>
    <n v="3063.2000000000007"/>
  </r>
  <r>
    <s v="ORD103228"/>
    <d v="2023-06-09T00:00:00"/>
    <s v="C0044"/>
    <s v="P003"/>
    <n v="4"/>
    <n v="450"/>
    <n v="0.2"/>
    <x v="0"/>
    <n v="7"/>
    <n v="1440"/>
    <x v="10"/>
    <x v="11"/>
    <x v="2"/>
    <x v="1"/>
    <s v="Electronics"/>
    <s v="Accessories"/>
    <n v="210"/>
    <n v="840"/>
    <n v="600"/>
  </r>
  <r>
    <s v="ORD103229"/>
    <d v="2024-03-18T00:00:00"/>
    <s v="C0337"/>
    <s v="P015"/>
    <n v="1"/>
    <n v="1697.5"/>
    <n v="0.15"/>
    <x v="0"/>
    <n v="4"/>
    <n v="1442.875"/>
    <x v="22"/>
    <x v="6"/>
    <x v="0"/>
    <x v="14"/>
    <s v="Electronics"/>
    <s v="Networking"/>
    <n v="1050"/>
    <n v="1050"/>
    <n v="392.875"/>
  </r>
  <r>
    <s v="ORD103230"/>
    <d v="2025-11-29T00:00:00"/>
    <s v="C0164"/>
    <s v="P006"/>
    <n v="2"/>
    <n v="1150"/>
    <n v="0.15"/>
    <x v="0"/>
    <n v="4"/>
    <n v="1955"/>
    <x v="20"/>
    <x v="2"/>
    <x v="0"/>
    <x v="4"/>
    <s v="Electronics"/>
    <s v="Accessories"/>
    <n v="620"/>
    <n v="1240"/>
    <n v="715"/>
  </r>
  <r>
    <s v="ORD103231"/>
    <d v="2023-07-18T00:00:00"/>
    <s v="C0311"/>
    <s v="P004"/>
    <n v="1"/>
    <n v="1905.5"/>
    <n v="0.1"/>
    <x v="0"/>
    <n v="6"/>
    <n v="1714.95"/>
    <x v="32"/>
    <x v="8"/>
    <x v="1"/>
    <x v="3"/>
    <s v="Electronics"/>
    <s v="Accessories"/>
    <n v="990"/>
    <n v="990"/>
    <n v="724.95"/>
  </r>
  <r>
    <s v="ORD103232"/>
    <d v="2023-07-27T00:00:00"/>
    <s v="C0229"/>
    <s v="P007"/>
    <n v="2"/>
    <n v="4416"/>
    <n v="0.1"/>
    <x v="0"/>
    <n v="1"/>
    <n v="7948.8"/>
    <x v="32"/>
    <x v="8"/>
    <x v="1"/>
    <x v="16"/>
    <s v="Office"/>
    <s v="Furniture"/>
    <n v="3150"/>
    <n v="6300"/>
    <n v="1648.8000000000002"/>
  </r>
  <r>
    <s v="ORD103233"/>
    <d v="2024-04-18T00:00:00"/>
    <s v="C0289"/>
    <s v="P012"/>
    <n v="3"/>
    <n v="3312"/>
    <n v="0.05"/>
    <x v="0"/>
    <n v="4"/>
    <n v="9439.1999999999989"/>
    <x v="6"/>
    <x v="9"/>
    <x v="0"/>
    <x v="9"/>
    <s v="Electronics"/>
    <s v="Storage"/>
    <n v="2450"/>
    <n v="7350"/>
    <n v="2089.1999999999989"/>
  </r>
  <r>
    <s v="ORD103234"/>
    <d v="2025-12-24T00:00:00"/>
    <s v="C0036"/>
    <s v="P007"/>
    <n v="1"/>
    <n v="4800"/>
    <n v="0"/>
    <x v="0"/>
    <n v="5"/>
    <n v="4800"/>
    <x v="11"/>
    <x v="1"/>
    <x v="1"/>
    <x v="16"/>
    <s v="Office"/>
    <s v="Furniture"/>
    <n v="3150"/>
    <n v="3150"/>
    <n v="1650"/>
  </r>
  <r>
    <s v="ORD103235"/>
    <d v="2025-02-28T00:00:00"/>
    <s v="C0174"/>
    <s v="P015"/>
    <n v="1"/>
    <n v="1610"/>
    <n v="0.05"/>
    <x v="0"/>
    <n v="5"/>
    <n v="1529.5"/>
    <x v="8"/>
    <x v="9"/>
    <x v="0"/>
    <x v="14"/>
    <s v="Electronics"/>
    <s v="Networking"/>
    <n v="1050"/>
    <n v="1050"/>
    <n v="479.5"/>
  </r>
  <r>
    <s v="ORD103236"/>
    <d v="2024-01-24T00:00:00"/>
    <s v="C0389"/>
    <s v="P003"/>
    <n v="3"/>
    <n v="436.5"/>
    <n v="0.05"/>
    <x v="0"/>
    <n v="6"/>
    <n v="1244.0249999999999"/>
    <x v="18"/>
    <x v="11"/>
    <x v="1"/>
    <x v="1"/>
    <s v="Electronics"/>
    <s v="Accessories"/>
    <n v="210"/>
    <n v="630"/>
    <n v="614.02499999999986"/>
  </r>
  <r>
    <s v="ORD103237"/>
    <d v="2024-01-31T00:00:00"/>
    <s v="C0140"/>
    <s v="P010"/>
    <n v="2"/>
    <n v="7622"/>
    <n v="0.03"/>
    <x v="0"/>
    <n v="5"/>
    <n v="14786.68"/>
    <x v="18"/>
    <x v="9"/>
    <x v="1"/>
    <x v="13"/>
    <s v="Electronics"/>
    <s v="Printers"/>
    <n v="5600"/>
    <n v="11200"/>
    <n v="3586.6800000000003"/>
  </r>
  <r>
    <s v="ORD103238"/>
    <d v="2025-12-13T00:00:00"/>
    <s v="C0247"/>
    <s v="P016"/>
    <n v="1"/>
    <n v="260"/>
    <n v="0.03"/>
    <x v="0"/>
    <n v="6"/>
    <n v="252.2"/>
    <x v="11"/>
    <x v="10"/>
    <x v="0"/>
    <x v="10"/>
    <s v="Office"/>
    <s v="Stationery"/>
    <n v="145"/>
    <n v="145"/>
    <n v="107.19999999999999"/>
  </r>
  <r>
    <s v="ORD103239"/>
    <d v="2024-05-24T00:00:00"/>
    <s v="C0108"/>
    <s v="P015"/>
    <n v="2"/>
    <n v="1750"/>
    <n v="0"/>
    <x v="0"/>
    <n v="5"/>
    <n v="3500"/>
    <x v="15"/>
    <x v="0"/>
    <x v="1"/>
    <x v="14"/>
    <s v="Electronics"/>
    <s v="Networking"/>
    <n v="1050"/>
    <n v="2100"/>
    <n v="1400"/>
  </r>
  <r>
    <s v="ORD103240"/>
    <d v="2024-01-02T00:00:00"/>
    <s v="C0253"/>
    <s v="P009"/>
    <n v="1"/>
    <n v="185.4"/>
    <n v="0.1"/>
    <x v="0"/>
    <n v="2"/>
    <n v="166.86"/>
    <x v="18"/>
    <x v="5"/>
    <x v="0"/>
    <x v="12"/>
    <s v="Office"/>
    <s v="Stationery"/>
    <n v="75"/>
    <n v="75"/>
    <n v="91.860000000000014"/>
  </r>
  <r>
    <s v="ORD103241"/>
    <d v="2025-04-30T00:00:00"/>
    <s v="C0299"/>
    <s v="P013"/>
    <n v="1"/>
    <n v="1566"/>
    <n v="0.15"/>
    <x v="0"/>
    <n v="4"/>
    <n v="1331.1"/>
    <x v="30"/>
    <x v="8"/>
    <x v="0"/>
    <x v="2"/>
    <s v="Electronics"/>
    <s v="Accessories"/>
    <n v="790"/>
    <n v="790"/>
    <n v="541.09999999999991"/>
  </r>
  <r>
    <s v="ORD103242"/>
    <d v="2023-08-05T00:00:00"/>
    <s v="C0356"/>
    <s v="P019"/>
    <n v="1"/>
    <n v="2162"/>
    <n v="0.03"/>
    <x v="0"/>
    <n v="4"/>
    <n v="2097.14"/>
    <x v="16"/>
    <x v="2"/>
    <x v="1"/>
    <x v="19"/>
    <s v="Electronics"/>
    <s v="POS Equipment"/>
    <n v="1420"/>
    <n v="1420"/>
    <n v="677.13999999999987"/>
  </r>
  <r>
    <s v="ORD103243"/>
    <d v="2025-01-03T00:00:00"/>
    <s v="C0027"/>
    <s v="P009"/>
    <n v="2"/>
    <n v="165.6"/>
    <n v="0"/>
    <x v="0"/>
    <n v="3"/>
    <n v="331.2"/>
    <x v="7"/>
    <x v="4"/>
    <x v="0"/>
    <x v="12"/>
    <s v="Office"/>
    <s v="Stationery"/>
    <n v="75"/>
    <n v="150"/>
    <n v="181.2"/>
  </r>
  <r>
    <s v="ORD103244"/>
    <d v="2025-07-28T00:00:00"/>
    <s v="C0118"/>
    <s v="P009"/>
    <n v="3"/>
    <n v="194.4"/>
    <n v="0.2"/>
    <x v="0"/>
    <n v="1"/>
    <n v="466.56000000000006"/>
    <x v="9"/>
    <x v="10"/>
    <x v="1"/>
    <x v="12"/>
    <s v="Office"/>
    <s v="Stationery"/>
    <n v="75"/>
    <n v="225"/>
    <n v="241.56000000000006"/>
  </r>
  <r>
    <s v="ORD103245"/>
    <d v="2025-05-24T00:00:00"/>
    <s v="C0338"/>
    <s v="P016"/>
    <n v="1"/>
    <n v="280.8"/>
    <n v="0.05"/>
    <x v="0"/>
    <n v="3"/>
    <n v="266.76"/>
    <x v="34"/>
    <x v="5"/>
    <x v="0"/>
    <x v="10"/>
    <s v="Office"/>
    <s v="Stationery"/>
    <n v="145"/>
    <n v="145"/>
    <n v="121.75999999999999"/>
  </r>
  <r>
    <s v="ORD103246"/>
    <d v="2023-08-02T00:00:00"/>
    <s v="C0257"/>
    <s v="P009"/>
    <n v="1"/>
    <n v="180"/>
    <n v="0"/>
    <x v="0"/>
    <n v="6"/>
    <n v="180"/>
    <x v="16"/>
    <x v="2"/>
    <x v="0"/>
    <x v="12"/>
    <s v="Office"/>
    <s v="Stationery"/>
    <n v="75"/>
    <n v="75"/>
    <n v="105"/>
  </r>
  <r>
    <s v="ORD103247"/>
    <d v="2023-12-08T00:00:00"/>
    <s v="C0325"/>
    <s v="P019"/>
    <n v="2"/>
    <n v="2162"/>
    <n v="0.03"/>
    <x v="0"/>
    <n v="6"/>
    <n v="4194.28"/>
    <x v="25"/>
    <x v="8"/>
    <x v="0"/>
    <x v="19"/>
    <s v="Electronics"/>
    <s v="POS Equipment"/>
    <n v="1420"/>
    <n v="2840"/>
    <n v="1354.2799999999997"/>
  </r>
  <r>
    <s v="ORD103248"/>
    <d v="2024-01-05T00:00:00"/>
    <s v="C0110"/>
    <s v="P007"/>
    <n v="2"/>
    <n v="4800"/>
    <n v="0"/>
    <x v="0"/>
    <n v="5"/>
    <n v="9600"/>
    <x v="18"/>
    <x v="1"/>
    <x v="0"/>
    <x v="16"/>
    <s v="Office"/>
    <s v="Furniture"/>
    <n v="3150"/>
    <n v="6300"/>
    <n v="3300"/>
  </r>
  <r>
    <s v="ORD103249"/>
    <d v="2025-04-02T00:00:00"/>
    <s v="C0191"/>
    <s v="P006"/>
    <n v="1"/>
    <n v="1150"/>
    <n v="0.1"/>
    <x v="0"/>
    <n v="5"/>
    <n v="1035"/>
    <x v="30"/>
    <x v="9"/>
    <x v="0"/>
    <x v="4"/>
    <s v="Electronics"/>
    <s v="Accessories"/>
    <n v="620"/>
    <n v="620"/>
    <n v="415"/>
  </r>
  <r>
    <s v="ORD103250"/>
    <d v="2025-10-30T00:00:00"/>
    <s v="C0177"/>
    <s v="P015"/>
    <n v="2"/>
    <n v="1890"/>
    <n v="0.03"/>
    <x v="0"/>
    <n v="5"/>
    <n v="3666.6"/>
    <x v="19"/>
    <x v="5"/>
    <x v="1"/>
    <x v="14"/>
    <s v="Electronics"/>
    <s v="Networking"/>
    <n v="1050"/>
    <n v="2100"/>
    <n v="1566.6"/>
  </r>
  <r>
    <s v="ORD103251"/>
    <d v="2024-11-22T00:00:00"/>
    <s v="C0210"/>
    <s v="P002"/>
    <n v="1"/>
    <n v="18915"/>
    <n v="0.1"/>
    <x v="1"/>
    <n v="7"/>
    <n v="17023.5"/>
    <x v="33"/>
    <x v="9"/>
    <x v="2"/>
    <x v="8"/>
    <s v="Electronics"/>
    <s v="Computers"/>
    <n v="15100"/>
    <n v="15100"/>
    <n v="1923.5"/>
  </r>
  <r>
    <s v="ORD103252"/>
    <d v="2023-11-20T00:00:00"/>
    <s v="C0322"/>
    <s v="P017"/>
    <n v="2"/>
    <n v="3783"/>
    <n v="0.03"/>
    <x v="0"/>
    <n v="6"/>
    <n v="7339.0199999999995"/>
    <x v="0"/>
    <x v="3"/>
    <x v="1"/>
    <x v="7"/>
    <s v="Office"/>
    <s v="Furniture"/>
    <n v="2650"/>
    <n v="5300"/>
    <n v="2039.0199999999995"/>
  </r>
  <r>
    <s v="ORD103253"/>
    <d v="2025-12-29T00:00:00"/>
    <s v="C0327"/>
    <s v="P014"/>
    <n v="1"/>
    <n v="1932"/>
    <n v="0.03"/>
    <x v="0"/>
    <n v="3"/>
    <n v="1874.04"/>
    <x v="11"/>
    <x v="7"/>
    <x v="1"/>
    <x v="17"/>
    <s v="Electronics"/>
    <s v="Accessories"/>
    <n v="1180"/>
    <n v="1180"/>
    <n v="694.04"/>
  </r>
  <r>
    <s v="ORD103254"/>
    <d v="2025-06-26T00:00:00"/>
    <s v="C0304"/>
    <s v="P007"/>
    <n v="50"/>
    <n v="4944"/>
    <n v="0.05"/>
    <x v="0"/>
    <n v="6"/>
    <n v="234840"/>
    <x v="3"/>
    <x v="7"/>
    <x v="1"/>
    <x v="16"/>
    <s v="Office"/>
    <s v="Furniture"/>
    <n v="3150"/>
    <n v="157500"/>
    <n v="77340"/>
  </r>
  <r>
    <s v="ORD103255"/>
    <d v="2024-12-22T00:00:00"/>
    <s v="C0343"/>
    <s v="P020"/>
    <n v="2"/>
    <n v="3977"/>
    <n v="0.2"/>
    <x v="0"/>
    <n v="3"/>
    <n v="6363.2000000000007"/>
    <x v="26"/>
    <x v="1"/>
    <x v="1"/>
    <x v="11"/>
    <s v="Electronics"/>
    <s v="Power"/>
    <n v="2950"/>
    <n v="5900"/>
    <n v="463.20000000000073"/>
  </r>
  <r>
    <s v="ORD103256"/>
    <d v="2024-10-07T00:00:00"/>
    <s v="C0293"/>
    <s v="P013"/>
    <n v="1"/>
    <n v="1334"/>
    <n v="0.05"/>
    <x v="0"/>
    <n v="3"/>
    <n v="1267.3"/>
    <x v="13"/>
    <x v="2"/>
    <x v="0"/>
    <x v="2"/>
    <s v="Electronics"/>
    <s v="Accessories"/>
    <n v="790"/>
    <n v="790"/>
    <n v="477.29999999999995"/>
  </r>
  <r>
    <s v="ORD103257"/>
    <d v="2024-10-26T00:00:00"/>
    <s v="C0393"/>
    <s v="P007"/>
    <n v="1"/>
    <n v="4416"/>
    <n v="0.05"/>
    <x v="0"/>
    <n v="7"/>
    <n v="4195.2"/>
    <x v="13"/>
    <x v="9"/>
    <x v="0"/>
    <x v="16"/>
    <s v="Office"/>
    <s v="Furniture"/>
    <n v="3150"/>
    <n v="3150"/>
    <n v="1045.1999999999998"/>
  </r>
  <r>
    <s v="ORD103258"/>
    <d v="2025-01-31T00:00:00"/>
    <s v="C0010"/>
    <s v="P007"/>
    <n v="1"/>
    <n v="4800"/>
    <n v="0.05"/>
    <x v="0"/>
    <n v="7"/>
    <n v="4560"/>
    <x v="7"/>
    <x v="1"/>
    <x v="2"/>
    <x v="16"/>
    <s v="Office"/>
    <s v="Furniture"/>
    <n v="3150"/>
    <n v="3150"/>
    <n v="1410"/>
  </r>
  <r>
    <s v="ORD103259"/>
    <d v="2025-04-24T00:00:00"/>
    <s v="C0054"/>
    <s v="P001"/>
    <n v="2"/>
    <n v="26220"/>
    <n v="0.2"/>
    <x v="0"/>
    <n v="7"/>
    <n v="41952"/>
    <x v="30"/>
    <x v="0"/>
    <x v="0"/>
    <x v="0"/>
    <s v="Electronics"/>
    <s v="Computers"/>
    <n v="22100"/>
    <n v="44200"/>
    <n v="-2248"/>
  </r>
  <r>
    <s v="ORD103260"/>
    <d v="2025-05-31T00:00:00"/>
    <s v="C0295"/>
    <s v="P012"/>
    <n v="1"/>
    <n v="3888"/>
    <n v="0.05"/>
    <x v="0"/>
    <n v="5"/>
    <n v="3693.6"/>
    <x v="34"/>
    <x v="6"/>
    <x v="0"/>
    <x v="9"/>
    <s v="Electronics"/>
    <s v="Storage"/>
    <n v="2450"/>
    <n v="2450"/>
    <n v="1243.5999999999999"/>
  </r>
  <r>
    <s v="ORD103261"/>
    <d v="2024-10-24T00:00:00"/>
    <s v="C0349"/>
    <s v="P005"/>
    <n v="1"/>
    <n v="6014"/>
    <n v="0"/>
    <x v="0"/>
    <n v="5"/>
    <n v="6014"/>
    <x v="13"/>
    <x v="9"/>
    <x v="0"/>
    <x v="15"/>
    <s v="Electronics"/>
    <s v="Displays"/>
    <n v="4300"/>
    <n v="4300"/>
    <n v="1714"/>
  </r>
  <r>
    <s v="ORD103262"/>
    <d v="2024-05-07T00:00:00"/>
    <s v="C0122"/>
    <s v="P016"/>
    <n v="2"/>
    <n v="280.8"/>
    <n v="0.05"/>
    <x v="0"/>
    <n v="2"/>
    <n v="533.52"/>
    <x v="15"/>
    <x v="2"/>
    <x v="0"/>
    <x v="10"/>
    <s v="Office"/>
    <s v="Stationery"/>
    <n v="145"/>
    <n v="290"/>
    <n v="243.51999999999998"/>
  </r>
  <r>
    <s v="ORD103263"/>
    <d v="2024-03-14T00:00:00"/>
    <s v="C0102"/>
    <s v="P006"/>
    <n v="3"/>
    <n v="1287.5"/>
    <n v="0.2"/>
    <x v="0"/>
    <n v="6"/>
    <n v="3090"/>
    <x v="22"/>
    <x v="8"/>
    <x v="0"/>
    <x v="4"/>
    <s v="Electronics"/>
    <s v="Accessories"/>
    <n v="620"/>
    <n v="1860"/>
    <n v="1230"/>
  </r>
  <r>
    <s v="ORD103264"/>
    <d v="2025-02-07T00:00:00"/>
    <s v="C0361"/>
    <s v="P015"/>
    <n v="2"/>
    <n v="1802.5"/>
    <n v="0"/>
    <x v="0"/>
    <n v="2"/>
    <n v="3605"/>
    <x v="8"/>
    <x v="10"/>
    <x v="0"/>
    <x v="14"/>
    <s v="Electronics"/>
    <s v="Networking"/>
    <n v="1050"/>
    <n v="2100"/>
    <n v="1505"/>
  </r>
  <r>
    <s v="ORD103265"/>
    <d v="2024-06-04T00:00:00"/>
    <s v="C0276"/>
    <s v="P003"/>
    <n v="1"/>
    <n v="414"/>
    <n v="0.2"/>
    <x v="0"/>
    <n v="3"/>
    <n v="331.20000000000005"/>
    <x v="21"/>
    <x v="4"/>
    <x v="0"/>
    <x v="1"/>
    <s v="Electronics"/>
    <s v="Accessories"/>
    <n v="210"/>
    <n v="210"/>
    <n v="121.20000000000005"/>
  </r>
  <r>
    <s v="ORD103266"/>
    <d v="2025-01-07T00:00:00"/>
    <s v="C0386"/>
    <s v="P016"/>
    <n v="1"/>
    <n v="239.2"/>
    <n v="0"/>
    <x v="0"/>
    <n v="5"/>
    <n v="239.2"/>
    <x v="7"/>
    <x v="8"/>
    <x v="1"/>
    <x v="10"/>
    <s v="Office"/>
    <s v="Stationery"/>
    <n v="145"/>
    <n v="145"/>
    <n v="94.199999999999989"/>
  </r>
  <r>
    <s v="ORD103267"/>
    <d v="2025-07-15T00:00:00"/>
    <s v="C0159"/>
    <s v="P009"/>
    <n v="1"/>
    <n v="180"/>
    <n v="0.2"/>
    <x v="0"/>
    <n v="4"/>
    <n v="144"/>
    <x v="9"/>
    <x v="4"/>
    <x v="0"/>
    <x v="12"/>
    <s v="Office"/>
    <s v="Stationery"/>
    <n v="75"/>
    <n v="75"/>
    <n v="69"/>
  </r>
  <r>
    <s v="ORD103268"/>
    <d v="2025-07-05T00:00:00"/>
    <s v="C0116"/>
    <s v="P016"/>
    <n v="1"/>
    <n v="280.8"/>
    <n v="0.03"/>
    <x v="0"/>
    <n v="1"/>
    <n v="272.37599999999998"/>
    <x v="9"/>
    <x v="9"/>
    <x v="1"/>
    <x v="10"/>
    <s v="Office"/>
    <s v="Stationery"/>
    <n v="145"/>
    <n v="145"/>
    <n v="127.37599999999998"/>
  </r>
  <r>
    <s v="ORD103269"/>
    <d v="2025-03-24T00:00:00"/>
    <s v="C0138"/>
    <s v="P019"/>
    <n v="2"/>
    <n v="2162"/>
    <n v="0"/>
    <x v="0"/>
    <n v="6"/>
    <n v="4324"/>
    <x v="12"/>
    <x v="0"/>
    <x v="1"/>
    <x v="19"/>
    <s v="Electronics"/>
    <s v="POS Equipment"/>
    <n v="1420"/>
    <n v="2840"/>
    <n v="1484"/>
  </r>
  <r>
    <s v="ORD103270"/>
    <d v="2023-01-01T00:00:00"/>
    <s v="C0027"/>
    <s v="P001"/>
    <n v="5"/>
    <n v="27645"/>
    <n v="0.1"/>
    <x v="0"/>
    <n v="4"/>
    <n v="124402.5"/>
    <x v="35"/>
    <x v="4"/>
    <x v="0"/>
    <x v="0"/>
    <s v="Electronics"/>
    <s v="Computers"/>
    <n v="22100"/>
    <n v="110500"/>
    <n v="13902.5"/>
  </r>
  <r>
    <s v="ORD103271"/>
    <d v="2023-03-12T00:00:00"/>
    <s v="C0288"/>
    <s v="P016"/>
    <n v="4"/>
    <n v="267.8"/>
    <n v="0.1"/>
    <x v="0"/>
    <n v="7"/>
    <n v="964.08"/>
    <x v="1"/>
    <x v="3"/>
    <x v="1"/>
    <x v="10"/>
    <s v="Office"/>
    <s v="Stationery"/>
    <n v="145"/>
    <n v="580"/>
    <n v="384.08000000000004"/>
  </r>
  <r>
    <s v="ORD103272"/>
    <d v="2024-08-05T00:00:00"/>
    <s v="C0343"/>
    <s v="P006"/>
    <n v="1"/>
    <n v="1287.5"/>
    <n v="0.1"/>
    <x v="1"/>
    <n v="6"/>
    <n v="1158.75"/>
    <x v="23"/>
    <x v="1"/>
    <x v="1"/>
    <x v="4"/>
    <s v="Electronics"/>
    <s v="Accessories"/>
    <n v="620"/>
    <n v="620"/>
    <n v="538.75"/>
  </r>
  <r>
    <s v="ORD103273"/>
    <d v="2023-02-03T00:00:00"/>
    <s v="C0035"/>
    <s v="P015"/>
    <n v="1"/>
    <n v="1890"/>
    <n v="0.15"/>
    <x v="0"/>
    <n v="4"/>
    <n v="1606.5"/>
    <x v="17"/>
    <x v="10"/>
    <x v="0"/>
    <x v="14"/>
    <s v="Electronics"/>
    <s v="Networking"/>
    <n v="1050"/>
    <n v="1050"/>
    <n v="556.5"/>
  </r>
  <r>
    <s v="ORD103274"/>
    <d v="2025-11-26T00:00:00"/>
    <s v="C0054"/>
    <s v="P018"/>
    <n v="1"/>
    <n v="12416"/>
    <n v="0.1"/>
    <x v="2"/>
    <n v="7"/>
    <n v="11174.4"/>
    <x v="20"/>
    <x v="0"/>
    <x v="0"/>
    <x v="18"/>
    <s v="Electronics"/>
    <s v="Displays"/>
    <n v="9700"/>
    <n v="9700"/>
    <n v="1474.3999999999996"/>
  </r>
  <r>
    <s v="ORD103275"/>
    <d v="2023-10-04T00:00:00"/>
    <s v="C0039"/>
    <s v="P016"/>
    <n v="1"/>
    <n v="252.2"/>
    <n v="0.03"/>
    <x v="0"/>
    <n v="4"/>
    <n v="244.63399999999999"/>
    <x v="2"/>
    <x v="5"/>
    <x v="1"/>
    <x v="10"/>
    <s v="Office"/>
    <s v="Stationery"/>
    <n v="145"/>
    <n v="145"/>
    <n v="99.633999999999986"/>
  </r>
  <r>
    <s v="ORD103276"/>
    <d v="2024-09-10T00:00:00"/>
    <s v="C0056"/>
    <s v="P002"/>
    <n v="2"/>
    <n v="21060"/>
    <n v="0.05"/>
    <x v="2"/>
    <n v="7"/>
    <n v="40014"/>
    <x v="27"/>
    <x v="4"/>
    <x v="0"/>
    <x v="8"/>
    <s v="Electronics"/>
    <s v="Computers"/>
    <n v="15100"/>
    <n v="30200"/>
    <n v="9814"/>
  </r>
  <r>
    <s v="ORD103277"/>
    <d v="2023-01-14T00:00:00"/>
    <s v="C0317"/>
    <s v="P006"/>
    <n v="4"/>
    <n v="1287.5"/>
    <n v="0.2"/>
    <x v="0"/>
    <n v="4"/>
    <n v="4120"/>
    <x v="35"/>
    <x v="4"/>
    <x v="1"/>
    <x v="4"/>
    <s v="Electronics"/>
    <s v="Accessories"/>
    <n v="620"/>
    <n v="2480"/>
    <n v="1640"/>
  </r>
  <r>
    <s v="ORD103278"/>
    <d v="2024-09-07T00:00:00"/>
    <s v="C0323"/>
    <s v="P019"/>
    <n v="2"/>
    <n v="2420.5"/>
    <n v="0.15"/>
    <x v="0"/>
    <n v="2"/>
    <n v="4114.8499999999995"/>
    <x v="27"/>
    <x v="1"/>
    <x v="0"/>
    <x v="19"/>
    <s v="Electronics"/>
    <s v="POS Equipment"/>
    <n v="1420"/>
    <n v="2840"/>
    <n v="1274.8499999999995"/>
  </r>
  <r>
    <s v="ORD103279"/>
    <d v="2024-03-30T00:00:00"/>
    <s v="C0163"/>
    <s v="P007"/>
    <n v="1"/>
    <n v="4416"/>
    <n v="0"/>
    <x v="0"/>
    <n v="7"/>
    <n v="4416"/>
    <x v="22"/>
    <x v="4"/>
    <x v="2"/>
    <x v="16"/>
    <s v="Office"/>
    <s v="Furniture"/>
    <n v="3150"/>
    <n v="3150"/>
    <n v="1266"/>
  </r>
  <r>
    <s v="ORD103280"/>
    <d v="2024-03-15T00:00:00"/>
    <s v="C0341"/>
    <s v="P013"/>
    <n v="4"/>
    <n v="1450"/>
    <n v="0"/>
    <x v="0"/>
    <n v="4"/>
    <n v="5800"/>
    <x v="22"/>
    <x v="5"/>
    <x v="1"/>
    <x v="2"/>
    <s v="Electronics"/>
    <s v="Accessories"/>
    <n v="790"/>
    <n v="3160"/>
    <n v="2640"/>
  </r>
  <r>
    <s v="ORD103281"/>
    <d v="2024-10-06T00:00:00"/>
    <s v="C0010"/>
    <s v="P003"/>
    <n v="3"/>
    <n v="436.5"/>
    <n v="0"/>
    <x v="0"/>
    <n v="6"/>
    <n v="1309.5"/>
    <x v="13"/>
    <x v="1"/>
    <x v="2"/>
    <x v="1"/>
    <s v="Electronics"/>
    <s v="Accessories"/>
    <n v="210"/>
    <n v="630"/>
    <n v="679.5"/>
  </r>
  <r>
    <s v="ORD103282"/>
    <d v="2023-02-14T00:00:00"/>
    <s v="C0052"/>
    <s v="P012"/>
    <n v="3"/>
    <n v="3492"/>
    <n v="0.05"/>
    <x v="2"/>
    <n v="4"/>
    <n v="9952.1999999999989"/>
    <x v="17"/>
    <x v="10"/>
    <x v="0"/>
    <x v="9"/>
    <s v="Electronics"/>
    <s v="Storage"/>
    <n v="2450"/>
    <n v="7350"/>
    <n v="2602.1999999999989"/>
  </r>
  <r>
    <s v="ORD103283"/>
    <d v="2024-07-19T00:00:00"/>
    <s v="C0400"/>
    <s v="P009"/>
    <n v="1"/>
    <n v="180"/>
    <n v="0.15"/>
    <x v="1"/>
    <n v="3"/>
    <n v="153"/>
    <x v="14"/>
    <x v="6"/>
    <x v="0"/>
    <x v="12"/>
    <s v="Office"/>
    <s v="Stationery"/>
    <n v="75"/>
    <n v="75"/>
    <n v="78"/>
  </r>
  <r>
    <s v="ORD103284"/>
    <d v="2025-11-13T00:00:00"/>
    <s v="C0069"/>
    <s v="P007"/>
    <n v="1"/>
    <n v="4416"/>
    <n v="0"/>
    <x v="0"/>
    <n v="2"/>
    <n v="4416"/>
    <x v="20"/>
    <x v="3"/>
    <x v="2"/>
    <x v="16"/>
    <s v="Office"/>
    <s v="Furniture"/>
    <n v="3150"/>
    <n v="3150"/>
    <n v="1266"/>
  </r>
  <r>
    <s v="ORD103285"/>
    <d v="2023-11-13T00:00:00"/>
    <s v="C0137"/>
    <s v="P004"/>
    <n v="20"/>
    <n v="1702"/>
    <n v="0"/>
    <x v="0"/>
    <n v="5"/>
    <n v="34040"/>
    <x v="0"/>
    <x v="1"/>
    <x v="1"/>
    <x v="3"/>
    <s v="Electronics"/>
    <s v="Accessories"/>
    <n v="990"/>
    <n v="19800"/>
    <n v="14240"/>
  </r>
  <r>
    <s v="ORD103286"/>
    <d v="2023-07-13T00:00:00"/>
    <s v="C0200"/>
    <s v="P003"/>
    <n v="1"/>
    <n v="414"/>
    <n v="0.05"/>
    <x v="0"/>
    <n v="4"/>
    <n v="393.29999999999995"/>
    <x v="32"/>
    <x v="1"/>
    <x v="0"/>
    <x v="1"/>
    <s v="Electronics"/>
    <s v="Accessories"/>
    <n v="210"/>
    <n v="210"/>
    <n v="183.29999999999995"/>
  </r>
  <r>
    <s v="ORD103287"/>
    <d v="2023-03-19T00:00:00"/>
    <s v="C0240"/>
    <s v="P017"/>
    <n v="5"/>
    <n v="3588"/>
    <n v="0.1"/>
    <x v="0"/>
    <n v="4"/>
    <n v="16146"/>
    <x v="1"/>
    <x v="2"/>
    <x v="0"/>
    <x v="7"/>
    <s v="Office"/>
    <s v="Furniture"/>
    <n v="2650"/>
    <n v="13250"/>
    <n v="2896"/>
  </r>
  <r>
    <s v="ORD103288"/>
    <d v="2025-07-31T00:00:00"/>
    <s v="C0248"/>
    <s v="P012"/>
    <n v="2"/>
    <n v="3888"/>
    <n v="0"/>
    <x v="0"/>
    <n v="2"/>
    <n v="7776"/>
    <x v="9"/>
    <x v="8"/>
    <x v="1"/>
    <x v="9"/>
    <s v="Electronics"/>
    <s v="Storage"/>
    <n v="2450"/>
    <n v="4900"/>
    <n v="2876"/>
  </r>
  <r>
    <s v="ORD103289"/>
    <d v="2024-12-29T00:00:00"/>
    <s v="C0192"/>
    <s v="P014"/>
    <n v="1"/>
    <n v="2163"/>
    <n v="0.1"/>
    <x v="0"/>
    <n v="1"/>
    <n v="1946.7"/>
    <x v="26"/>
    <x v="3"/>
    <x v="1"/>
    <x v="17"/>
    <s v="Electronics"/>
    <s v="Accessories"/>
    <n v="1180"/>
    <n v="1180"/>
    <n v="766.7"/>
  </r>
  <r>
    <s v="ORD103290"/>
    <d v="2023-11-16T00:00:00"/>
    <s v="C0095"/>
    <s v="P011"/>
    <n v="10"/>
    <n v="1009.4"/>
    <n v="0"/>
    <x v="0"/>
    <n v="5"/>
    <n v="10094"/>
    <x v="0"/>
    <x v="2"/>
    <x v="1"/>
    <x v="5"/>
    <s v="Office"/>
    <s v="Supplies"/>
    <n v="510"/>
    <n v="5100"/>
    <n v="4994"/>
  </r>
  <r>
    <s v="ORD103291"/>
    <d v="2023-10-11T00:00:00"/>
    <s v="C0203"/>
    <s v="P016"/>
    <n v="2"/>
    <n v="260"/>
    <n v="0"/>
    <x v="0"/>
    <n v="5"/>
    <n v="520"/>
    <x v="2"/>
    <x v="9"/>
    <x v="1"/>
    <x v="10"/>
    <s v="Office"/>
    <s v="Stationery"/>
    <n v="145"/>
    <n v="290"/>
    <n v="230"/>
  </r>
  <r>
    <s v="ORD103292"/>
    <d v="2024-06-26T00:00:00"/>
    <s v="C0116"/>
    <s v="P004"/>
    <n v="4"/>
    <n v="1794.5"/>
    <n v="0.03"/>
    <x v="0"/>
    <n v="3"/>
    <n v="6962.66"/>
    <x v="21"/>
    <x v="9"/>
    <x v="1"/>
    <x v="3"/>
    <s v="Electronics"/>
    <s v="Accessories"/>
    <n v="990"/>
    <n v="3960"/>
    <n v="3002.66"/>
  </r>
  <r>
    <s v="ORD103293"/>
    <d v="2025-01-21T00:00:00"/>
    <s v="C0132"/>
    <s v="P015"/>
    <n v="2"/>
    <n v="1802.5"/>
    <n v="0"/>
    <x v="0"/>
    <n v="1"/>
    <n v="3605"/>
    <x v="7"/>
    <x v="4"/>
    <x v="0"/>
    <x v="14"/>
    <s v="Electronics"/>
    <s v="Networking"/>
    <n v="1050"/>
    <n v="2100"/>
    <n v="1505"/>
  </r>
  <r>
    <s v="ORD103294"/>
    <d v="2024-05-26T00:00:00"/>
    <s v="C0166"/>
    <s v="P007"/>
    <n v="3"/>
    <n v="4656"/>
    <n v="0.05"/>
    <x v="0"/>
    <n v="7"/>
    <n v="13269.599999999999"/>
    <x v="15"/>
    <x v="5"/>
    <x v="2"/>
    <x v="16"/>
    <s v="Office"/>
    <s v="Furniture"/>
    <n v="3150"/>
    <n v="9450"/>
    <n v="3819.5999999999985"/>
  </r>
  <r>
    <s v="ORD103295"/>
    <d v="2024-04-22T00:00:00"/>
    <s v="C0292"/>
    <s v="P017"/>
    <n v="1"/>
    <n v="4212"/>
    <n v="0.1"/>
    <x v="0"/>
    <n v="6"/>
    <n v="3790.8"/>
    <x v="6"/>
    <x v="6"/>
    <x v="0"/>
    <x v="7"/>
    <s v="Office"/>
    <s v="Furniture"/>
    <n v="2650"/>
    <n v="2650"/>
    <n v="1140.8000000000002"/>
  </r>
  <r>
    <s v="ORD103296"/>
    <d v="2024-06-08T00:00:00"/>
    <s v="C0153"/>
    <s v="P001"/>
    <n v="1"/>
    <n v="26220"/>
    <n v="0.1"/>
    <x v="0"/>
    <n v="6"/>
    <n v="23598"/>
    <x v="21"/>
    <x v="1"/>
    <x v="0"/>
    <x v="0"/>
    <s v="Electronics"/>
    <s v="Computers"/>
    <n v="22100"/>
    <n v="22100"/>
    <n v="1498"/>
  </r>
  <r>
    <s v="ORD103297"/>
    <d v="2024-09-07T00:00:00"/>
    <s v="C0283"/>
    <s v="P001"/>
    <n v="1"/>
    <n v="28500"/>
    <n v="0.05"/>
    <x v="0"/>
    <n v="4"/>
    <n v="27075"/>
    <x v="27"/>
    <x v="7"/>
    <x v="0"/>
    <x v="0"/>
    <s v="Electronics"/>
    <s v="Computers"/>
    <n v="22100"/>
    <n v="22100"/>
    <n v="4975"/>
  </r>
  <r>
    <s v="ORD103298"/>
    <d v="2023-07-08T00:00:00"/>
    <s v="C0073"/>
    <s v="P020"/>
    <n v="2"/>
    <n v="4223"/>
    <n v="0.2"/>
    <x v="0"/>
    <n v="2"/>
    <n v="6756.8"/>
    <x v="32"/>
    <x v="1"/>
    <x v="1"/>
    <x v="11"/>
    <s v="Electronics"/>
    <s v="Power"/>
    <n v="2950"/>
    <n v="5900"/>
    <n v="856.80000000000018"/>
  </r>
  <r>
    <s v="ORD103299"/>
    <d v="2025-03-29T00:00:00"/>
    <s v="C0171"/>
    <s v="P002"/>
    <n v="5"/>
    <n v="17940"/>
    <n v="0.05"/>
    <x v="0"/>
    <n v="4"/>
    <n v="85215"/>
    <x v="12"/>
    <x v="2"/>
    <x v="2"/>
    <x v="8"/>
    <s v="Electronics"/>
    <s v="Computers"/>
    <n v="15100"/>
    <n v="75500"/>
    <n v="9715"/>
  </r>
  <r>
    <s v="ORD103300"/>
    <d v="2024-03-21T00:00:00"/>
    <s v="C0400"/>
    <s v="P014"/>
    <n v="4"/>
    <n v="2037"/>
    <n v="0.03"/>
    <x v="0"/>
    <n v="2"/>
    <n v="7903.5599999999995"/>
    <x v="22"/>
    <x v="6"/>
    <x v="0"/>
    <x v="17"/>
    <s v="Electronics"/>
    <s v="Accessories"/>
    <n v="1180"/>
    <n v="4720"/>
    <n v="3183.5599999999995"/>
  </r>
  <r>
    <s v="ORD103301"/>
    <d v="2023-06-08T00:00:00"/>
    <s v="C0293"/>
    <s v="P002"/>
    <n v="3"/>
    <n v="17940"/>
    <n v="0.05"/>
    <x v="0"/>
    <n v="3"/>
    <n v="51129"/>
    <x v="10"/>
    <x v="2"/>
    <x v="0"/>
    <x v="8"/>
    <s v="Electronics"/>
    <s v="Computers"/>
    <n v="15100"/>
    <n v="45300"/>
    <n v="5829"/>
  </r>
  <r>
    <s v="ORD103302"/>
    <d v="2024-10-26T00:00:00"/>
    <s v="C0264"/>
    <s v="P015"/>
    <n v="1"/>
    <n v="1890"/>
    <n v="0"/>
    <x v="0"/>
    <n v="3"/>
    <n v="1890"/>
    <x v="13"/>
    <x v="3"/>
    <x v="0"/>
    <x v="14"/>
    <s v="Electronics"/>
    <s v="Networking"/>
    <n v="1050"/>
    <n v="1050"/>
    <n v="840"/>
  </r>
  <r>
    <s v="ORD103303"/>
    <d v="2025-09-15T00:00:00"/>
    <s v="C0388"/>
    <s v="P010"/>
    <n v="2"/>
    <n v="7400"/>
    <n v="0"/>
    <x v="0"/>
    <n v="6"/>
    <n v="14800"/>
    <x v="29"/>
    <x v="10"/>
    <x v="0"/>
    <x v="13"/>
    <s v="Electronics"/>
    <s v="Printers"/>
    <n v="5600"/>
    <n v="11200"/>
    <n v="3600"/>
  </r>
  <r>
    <s v="ORD103304"/>
    <d v="2023-12-21T00:00:00"/>
    <s v="C0210"/>
    <s v="P002"/>
    <n v="1"/>
    <n v="18915"/>
    <n v="0.15"/>
    <x v="0"/>
    <n v="1"/>
    <n v="16077.75"/>
    <x v="25"/>
    <x v="9"/>
    <x v="2"/>
    <x v="8"/>
    <s v="Electronics"/>
    <s v="Computers"/>
    <n v="15100"/>
    <n v="15100"/>
    <n v="977.75"/>
  </r>
  <r>
    <s v="ORD103305"/>
    <d v="2025-09-26T00:00:00"/>
    <s v="C0174"/>
    <s v="P009"/>
    <n v="5"/>
    <n v="185.4"/>
    <n v="0.05"/>
    <x v="0"/>
    <n v="6"/>
    <n v="880.65"/>
    <x v="29"/>
    <x v="9"/>
    <x v="0"/>
    <x v="12"/>
    <s v="Office"/>
    <s v="Stationery"/>
    <n v="75"/>
    <n v="375"/>
    <n v="505.65"/>
  </r>
  <r>
    <s v="ORD103306"/>
    <d v="2023-07-15T00:00:00"/>
    <s v="C0014"/>
    <s v="P006"/>
    <n v="4"/>
    <n v="1150"/>
    <n v="0.03"/>
    <x v="1"/>
    <n v="7"/>
    <n v="4462"/>
    <x v="32"/>
    <x v="10"/>
    <x v="0"/>
    <x v="4"/>
    <s v="Electronics"/>
    <s v="Accessories"/>
    <n v="620"/>
    <n v="2480"/>
    <n v="1982"/>
  </r>
  <r>
    <s v="ORD103307"/>
    <d v="2024-09-07T00:00:00"/>
    <s v="C0279"/>
    <s v="P002"/>
    <n v="1"/>
    <n v="17940"/>
    <n v="0.05"/>
    <x v="0"/>
    <n v="6"/>
    <n v="17043"/>
    <x v="27"/>
    <x v="9"/>
    <x v="1"/>
    <x v="8"/>
    <s v="Electronics"/>
    <s v="Computers"/>
    <n v="15100"/>
    <n v="15100"/>
    <n v="1943"/>
  </r>
  <r>
    <s v="ORD103308"/>
    <d v="2023-03-18T00:00:00"/>
    <s v="C0247"/>
    <s v="P011"/>
    <n v="2"/>
    <n v="901.6"/>
    <n v="0.15"/>
    <x v="0"/>
    <n v="7"/>
    <n v="1532.72"/>
    <x v="1"/>
    <x v="10"/>
    <x v="0"/>
    <x v="5"/>
    <s v="Office"/>
    <s v="Supplies"/>
    <n v="510"/>
    <n v="1020"/>
    <n v="512.72"/>
  </r>
  <r>
    <s v="ORD103309"/>
    <d v="2025-02-20T00:00:00"/>
    <s v="C0233"/>
    <s v="P016"/>
    <n v="1"/>
    <n v="267.8"/>
    <n v="0"/>
    <x v="0"/>
    <n v="1"/>
    <n v="267.8"/>
    <x v="8"/>
    <x v="0"/>
    <x v="0"/>
    <x v="10"/>
    <s v="Office"/>
    <s v="Stationery"/>
    <n v="145"/>
    <n v="145"/>
    <n v="122.80000000000001"/>
  </r>
  <r>
    <s v="ORD103310"/>
    <d v="2023-06-10T00:00:00"/>
    <s v="C0177"/>
    <s v="P003"/>
    <n v="1"/>
    <n v="463.5"/>
    <n v="0.15"/>
    <x v="1"/>
    <n v="3"/>
    <n v="393.97499999999997"/>
    <x v="10"/>
    <x v="5"/>
    <x v="1"/>
    <x v="1"/>
    <s v="Electronics"/>
    <s v="Accessories"/>
    <n v="210"/>
    <n v="210"/>
    <n v="183.97499999999997"/>
  </r>
  <r>
    <s v="ORD103311"/>
    <d v="2023-04-25T00:00:00"/>
    <s v="C0130"/>
    <s v="P002"/>
    <n v="5"/>
    <n v="20085"/>
    <n v="0"/>
    <x v="0"/>
    <n v="4"/>
    <n v="100425"/>
    <x v="31"/>
    <x v="9"/>
    <x v="2"/>
    <x v="8"/>
    <s v="Electronics"/>
    <s v="Computers"/>
    <n v="15100"/>
    <n v="75500"/>
    <n v="24925"/>
  </r>
  <r>
    <s v="ORD103312"/>
    <d v="2024-11-15T00:00:00"/>
    <s v="C0119"/>
    <s v="P004"/>
    <n v="3"/>
    <n v="1998"/>
    <n v="0.05"/>
    <x v="0"/>
    <n v="4"/>
    <n v="5694.3"/>
    <x v="33"/>
    <x v="6"/>
    <x v="0"/>
    <x v="3"/>
    <s v="Electronics"/>
    <s v="Accessories"/>
    <n v="990"/>
    <n v="2970"/>
    <n v="2724.3"/>
  </r>
  <r>
    <s v="ORD103313"/>
    <d v="2024-12-13T00:00:00"/>
    <s v="C0133"/>
    <s v="P007"/>
    <n v="1"/>
    <n v="5184"/>
    <n v="0.05"/>
    <x v="0"/>
    <n v="4"/>
    <n v="4924.8"/>
    <x v="26"/>
    <x v="10"/>
    <x v="0"/>
    <x v="16"/>
    <s v="Office"/>
    <s v="Furniture"/>
    <n v="3150"/>
    <n v="3150"/>
    <n v="1774.8000000000002"/>
  </r>
  <r>
    <s v="ORD103314"/>
    <d v="2025-06-08T00:00:00"/>
    <s v="C0342"/>
    <s v="P009"/>
    <n v="2"/>
    <n v="165.6"/>
    <n v="0"/>
    <x v="0"/>
    <n v="3"/>
    <n v="331.2"/>
    <x v="3"/>
    <x v="6"/>
    <x v="2"/>
    <x v="12"/>
    <s v="Office"/>
    <s v="Stationery"/>
    <n v="75"/>
    <n v="150"/>
    <n v="181.2"/>
  </r>
  <r>
    <s v="ORD103315"/>
    <d v="2025-05-03T00:00:00"/>
    <s v="C0336"/>
    <s v="P006"/>
    <n v="4"/>
    <n v="1350"/>
    <n v="0.1"/>
    <x v="0"/>
    <n v="6"/>
    <n v="4860"/>
    <x v="34"/>
    <x v="11"/>
    <x v="0"/>
    <x v="4"/>
    <s v="Electronics"/>
    <s v="Accessories"/>
    <n v="620"/>
    <n v="2480"/>
    <n v="2380"/>
  </r>
  <r>
    <s v="ORD103316"/>
    <d v="2023-09-04T00:00:00"/>
    <s v="C0120"/>
    <s v="P012"/>
    <n v="4"/>
    <n v="3708"/>
    <n v="0.1"/>
    <x v="0"/>
    <n v="2"/>
    <n v="13348.800000000001"/>
    <x v="4"/>
    <x v="10"/>
    <x v="0"/>
    <x v="9"/>
    <s v="Electronics"/>
    <s v="Storage"/>
    <n v="2450"/>
    <n v="9800"/>
    <n v="3548.8000000000011"/>
  </r>
  <r>
    <s v="ORD103317"/>
    <d v="2024-04-09T00:00:00"/>
    <s v="C0298"/>
    <s v="P003"/>
    <n v="3"/>
    <n v="463.5"/>
    <n v="0.03"/>
    <x v="0"/>
    <n v="4"/>
    <n v="1348.7849999999999"/>
    <x v="6"/>
    <x v="6"/>
    <x v="1"/>
    <x v="1"/>
    <s v="Electronics"/>
    <s v="Accessories"/>
    <n v="210"/>
    <n v="630"/>
    <n v="718.78499999999985"/>
  </r>
  <r>
    <s v="ORD103318"/>
    <d v="2023-01-24T00:00:00"/>
    <s v="C0136"/>
    <s v="P016"/>
    <n v="50"/>
    <n v="260"/>
    <n v="0"/>
    <x v="0"/>
    <n v="5"/>
    <n v="13000"/>
    <x v="35"/>
    <x v="2"/>
    <x v="0"/>
    <x v="10"/>
    <s v="Office"/>
    <s v="Stationery"/>
    <n v="145"/>
    <n v="7250"/>
    <n v="5750"/>
  </r>
  <r>
    <s v="ORD103319"/>
    <d v="2025-02-22T00:00:00"/>
    <s v="C0274"/>
    <s v="P005"/>
    <n v="4"/>
    <n v="6696"/>
    <n v="0.03"/>
    <x v="0"/>
    <n v="4"/>
    <n v="25980.48"/>
    <x v="8"/>
    <x v="3"/>
    <x v="1"/>
    <x v="15"/>
    <s v="Electronics"/>
    <s v="Displays"/>
    <n v="4300"/>
    <n v="17200"/>
    <n v="8780.48"/>
  </r>
  <r>
    <s v="ORD103320"/>
    <d v="2023-04-21T00:00:00"/>
    <s v="C0112"/>
    <s v="P013"/>
    <n v="4"/>
    <n v="1566"/>
    <n v="0"/>
    <x v="0"/>
    <n v="1"/>
    <n v="6264"/>
    <x v="31"/>
    <x v="8"/>
    <x v="1"/>
    <x v="2"/>
    <s v="Electronics"/>
    <s v="Accessories"/>
    <n v="790"/>
    <n v="3160"/>
    <n v="3104"/>
  </r>
  <r>
    <s v="ORD103321"/>
    <d v="2024-09-16T00:00:00"/>
    <s v="C0149"/>
    <s v="P016"/>
    <n v="1"/>
    <n v="239.2"/>
    <n v="0.05"/>
    <x v="0"/>
    <n v="5"/>
    <n v="227.23999999999998"/>
    <x v="27"/>
    <x v="6"/>
    <x v="2"/>
    <x v="10"/>
    <s v="Office"/>
    <s v="Stationery"/>
    <n v="145"/>
    <n v="145"/>
    <n v="82.239999999999981"/>
  </r>
  <r>
    <s v="ORD103322"/>
    <d v="2025-12-09T00:00:00"/>
    <s v="C0185"/>
    <s v="P016"/>
    <n v="4"/>
    <n v="260"/>
    <n v="0.1"/>
    <x v="0"/>
    <n v="1"/>
    <n v="936"/>
    <x v="11"/>
    <x v="6"/>
    <x v="0"/>
    <x v="10"/>
    <s v="Office"/>
    <s v="Stationery"/>
    <n v="145"/>
    <n v="580"/>
    <n v="356"/>
  </r>
  <r>
    <s v="ORD103323"/>
    <d v="2023-03-26T00:00:00"/>
    <s v="C0027"/>
    <s v="P002"/>
    <n v="2"/>
    <n v="21060"/>
    <n v="0.05"/>
    <x v="0"/>
    <n v="4"/>
    <n v="40014"/>
    <x v="1"/>
    <x v="4"/>
    <x v="0"/>
    <x v="8"/>
    <s v="Electronics"/>
    <s v="Computers"/>
    <n v="15100"/>
    <n v="30200"/>
    <n v="9814"/>
  </r>
  <r>
    <s v="ORD103324"/>
    <d v="2024-10-15T00:00:00"/>
    <s v="C0345"/>
    <s v="P006"/>
    <n v="3"/>
    <n v="1287.5"/>
    <n v="0.03"/>
    <x v="0"/>
    <n v="5"/>
    <n v="3746.625"/>
    <x v="13"/>
    <x v="2"/>
    <x v="2"/>
    <x v="4"/>
    <s v="Electronics"/>
    <s v="Accessories"/>
    <n v="620"/>
    <n v="1860"/>
    <n v="1886.625"/>
  </r>
  <r>
    <s v="ORD103325"/>
    <d v="2023-11-03T00:00:00"/>
    <s v="C0078"/>
    <s v="P015"/>
    <n v="1"/>
    <n v="1890"/>
    <n v="0"/>
    <x v="0"/>
    <n v="3"/>
    <n v="1890"/>
    <x v="0"/>
    <x v="2"/>
    <x v="0"/>
    <x v="14"/>
    <s v="Electronics"/>
    <s v="Networking"/>
    <n v="1050"/>
    <n v="1050"/>
    <n v="840"/>
  </r>
  <r>
    <s v="ORD103326"/>
    <d v="2024-10-31T00:00:00"/>
    <s v="C0349"/>
    <s v="P018"/>
    <n v="1"/>
    <n v="12416"/>
    <n v="0.05"/>
    <x v="0"/>
    <n v="3"/>
    <n v="11795.199999999999"/>
    <x v="13"/>
    <x v="9"/>
    <x v="0"/>
    <x v="18"/>
    <s v="Electronics"/>
    <s v="Displays"/>
    <n v="9700"/>
    <n v="9700"/>
    <n v="2095.1999999999989"/>
  </r>
  <r>
    <s v="ORD103327"/>
    <d v="2025-10-25T00:00:00"/>
    <s v="C0195"/>
    <s v="P019"/>
    <n v="2"/>
    <n v="2350"/>
    <n v="0.1"/>
    <x v="0"/>
    <n v="4"/>
    <n v="4230"/>
    <x v="19"/>
    <x v="8"/>
    <x v="0"/>
    <x v="19"/>
    <s v="Electronics"/>
    <s v="POS Equipment"/>
    <n v="1420"/>
    <n v="2840"/>
    <n v="1390"/>
  </r>
  <r>
    <s v="ORD103328"/>
    <d v="2024-03-28T00:00:00"/>
    <s v="C0303"/>
    <s v="P007"/>
    <n v="3"/>
    <n v="4656"/>
    <n v="0.15"/>
    <x v="2"/>
    <n v="6"/>
    <n v="11872.8"/>
    <x v="22"/>
    <x v="3"/>
    <x v="0"/>
    <x v="16"/>
    <s v="Office"/>
    <s v="Furniture"/>
    <n v="3150"/>
    <n v="9450"/>
    <n v="2422.7999999999993"/>
  </r>
  <r>
    <s v="ORD103329"/>
    <d v="2023-11-10T00:00:00"/>
    <s v="C0035"/>
    <s v="P016"/>
    <n v="1"/>
    <n v="252.2"/>
    <n v="0.15"/>
    <x v="0"/>
    <n v="4"/>
    <n v="214.36999999999998"/>
    <x v="0"/>
    <x v="10"/>
    <x v="0"/>
    <x v="10"/>
    <s v="Office"/>
    <s v="Stationery"/>
    <n v="145"/>
    <n v="145"/>
    <n v="69.369999999999976"/>
  </r>
  <r>
    <s v="ORD103330"/>
    <d v="2023-04-14T00:00:00"/>
    <s v="C0393"/>
    <s v="P001"/>
    <n v="4"/>
    <n v="29355"/>
    <n v="0.15"/>
    <x v="0"/>
    <n v="3"/>
    <n v="99807"/>
    <x v="31"/>
    <x v="9"/>
    <x v="0"/>
    <x v="0"/>
    <s v="Electronics"/>
    <s v="Computers"/>
    <n v="22100"/>
    <n v="88400"/>
    <n v="11407"/>
  </r>
  <r>
    <s v="ORD103331"/>
    <d v="2025-03-15T00:00:00"/>
    <s v="C0388"/>
    <s v="P009"/>
    <n v="2"/>
    <n v="194.4"/>
    <n v="0.05"/>
    <x v="0"/>
    <n v="2"/>
    <n v="369.36"/>
    <x v="12"/>
    <x v="10"/>
    <x v="0"/>
    <x v="12"/>
    <s v="Office"/>
    <s v="Stationery"/>
    <n v="75"/>
    <n v="150"/>
    <n v="219.36"/>
  </r>
  <r>
    <s v="ORD103332"/>
    <d v="2025-07-01T00:00:00"/>
    <s v="C0255"/>
    <s v="P007"/>
    <n v="2"/>
    <n v="4656"/>
    <n v="0.15"/>
    <x v="0"/>
    <n v="4"/>
    <n v="7915.2"/>
    <x v="9"/>
    <x v="0"/>
    <x v="0"/>
    <x v="16"/>
    <s v="Office"/>
    <s v="Furniture"/>
    <n v="3150"/>
    <n v="6300"/>
    <n v="1615.1999999999998"/>
  </r>
  <r>
    <s v="ORD103333"/>
    <d v="2025-10-30T00:00:00"/>
    <s v="C0044"/>
    <s v="P002"/>
    <n v="1"/>
    <n v="20085"/>
    <n v="0.1"/>
    <x v="2"/>
    <n v="1"/>
    <n v="18076.5"/>
    <x v="19"/>
    <x v="11"/>
    <x v="2"/>
    <x v="8"/>
    <s v="Electronics"/>
    <s v="Computers"/>
    <n v="15100"/>
    <n v="15100"/>
    <n v="2976.5"/>
  </r>
  <r>
    <s v="ORD103334"/>
    <d v="2023-07-04T00:00:00"/>
    <s v="C0306"/>
    <s v="P003"/>
    <n v="1"/>
    <n v="436.5"/>
    <n v="0.1"/>
    <x v="0"/>
    <n v="5"/>
    <n v="392.85"/>
    <x v="32"/>
    <x v="6"/>
    <x v="0"/>
    <x v="1"/>
    <s v="Electronics"/>
    <s v="Accessories"/>
    <n v="210"/>
    <n v="210"/>
    <n v="182.85000000000002"/>
  </r>
  <r>
    <s v="ORD103335"/>
    <d v="2024-03-30T00:00:00"/>
    <s v="C0335"/>
    <s v="P019"/>
    <n v="5"/>
    <n v="2350"/>
    <n v="0"/>
    <x v="0"/>
    <n v="6"/>
    <n v="11750"/>
    <x v="22"/>
    <x v="0"/>
    <x v="0"/>
    <x v="19"/>
    <s v="Electronics"/>
    <s v="POS Equipment"/>
    <n v="1420"/>
    <n v="7100"/>
    <n v="4650"/>
  </r>
  <r>
    <s v="ORD103336"/>
    <d v="2025-06-03T00:00:00"/>
    <s v="C0124"/>
    <s v="P018"/>
    <n v="1"/>
    <n v="12416"/>
    <n v="0"/>
    <x v="0"/>
    <n v="2"/>
    <n v="12416"/>
    <x v="3"/>
    <x v="0"/>
    <x v="1"/>
    <x v="18"/>
    <s v="Electronics"/>
    <s v="Displays"/>
    <n v="9700"/>
    <n v="9700"/>
    <n v="2716"/>
  </r>
  <r>
    <s v="ORD103337"/>
    <d v="2024-08-16T00:00:00"/>
    <s v="C0195"/>
    <s v="P004"/>
    <n v="1"/>
    <n v="1905.5"/>
    <n v="0.1"/>
    <x v="1"/>
    <n v="7"/>
    <n v="1714.95"/>
    <x v="23"/>
    <x v="8"/>
    <x v="0"/>
    <x v="3"/>
    <s v="Electronics"/>
    <s v="Accessories"/>
    <n v="990"/>
    <n v="990"/>
    <n v="724.95"/>
  </r>
  <r>
    <s v="ORD103338"/>
    <d v="2025-03-18T00:00:00"/>
    <s v="C0194"/>
    <s v="P016"/>
    <n v="2"/>
    <n v="260"/>
    <n v="0.1"/>
    <x v="0"/>
    <n v="1"/>
    <n v="468"/>
    <x v="12"/>
    <x v="6"/>
    <x v="1"/>
    <x v="10"/>
    <s v="Office"/>
    <s v="Stationery"/>
    <n v="145"/>
    <n v="290"/>
    <n v="178"/>
  </r>
  <r>
    <s v="ORD103339"/>
    <d v="2023-10-31T00:00:00"/>
    <s v="C0177"/>
    <s v="P007"/>
    <n v="2"/>
    <n v="4656"/>
    <n v="0.03"/>
    <x v="0"/>
    <n v="4"/>
    <n v="9032.64"/>
    <x v="2"/>
    <x v="5"/>
    <x v="1"/>
    <x v="16"/>
    <s v="Office"/>
    <s v="Furniture"/>
    <n v="3150"/>
    <n v="6300"/>
    <n v="2732.6399999999994"/>
  </r>
  <r>
    <s v="ORD103340"/>
    <d v="2023-09-28T00:00:00"/>
    <s v="C0072"/>
    <s v="P006"/>
    <n v="2"/>
    <n v="1150"/>
    <n v="0"/>
    <x v="0"/>
    <n v="4"/>
    <n v="2300"/>
    <x v="4"/>
    <x v="6"/>
    <x v="0"/>
    <x v="4"/>
    <s v="Electronics"/>
    <s v="Accessories"/>
    <n v="620"/>
    <n v="1240"/>
    <n v="1060"/>
  </r>
  <r>
    <s v="ORD103341"/>
    <d v="2024-11-19T00:00:00"/>
    <s v="C0025"/>
    <s v="P013"/>
    <n v="1"/>
    <n v="1493.5"/>
    <n v="0.15"/>
    <x v="0"/>
    <n v="5"/>
    <n v="1269.4749999999999"/>
    <x v="33"/>
    <x v="1"/>
    <x v="1"/>
    <x v="2"/>
    <s v="Electronics"/>
    <s v="Accessories"/>
    <n v="790"/>
    <n v="790"/>
    <n v="479.47499999999991"/>
  </r>
  <r>
    <s v="ORD103342"/>
    <d v="2023-06-19T00:00:00"/>
    <s v="C0285"/>
    <s v="P016"/>
    <n v="1"/>
    <n v="280.8"/>
    <n v="0.05"/>
    <x v="1"/>
    <n v="2"/>
    <n v="266.76"/>
    <x v="10"/>
    <x v="1"/>
    <x v="1"/>
    <x v="10"/>
    <s v="Office"/>
    <s v="Stationery"/>
    <n v="145"/>
    <n v="145"/>
    <n v="121.75999999999999"/>
  </r>
  <r>
    <s v="ORD103343"/>
    <d v="2025-09-01T00:00:00"/>
    <s v="C0297"/>
    <s v="P002"/>
    <n v="2"/>
    <n v="21060"/>
    <n v="0.1"/>
    <x v="0"/>
    <n v="3"/>
    <n v="37908"/>
    <x v="29"/>
    <x v="4"/>
    <x v="1"/>
    <x v="8"/>
    <s v="Electronics"/>
    <s v="Computers"/>
    <n v="15100"/>
    <n v="30200"/>
    <n v="7708"/>
  </r>
  <r>
    <s v="ORD103344"/>
    <d v="2023-04-11T00:00:00"/>
    <s v="C0160"/>
    <s v="P006"/>
    <n v="5"/>
    <n v="1350"/>
    <n v="0.1"/>
    <x v="0"/>
    <n v="4"/>
    <n v="6075"/>
    <x v="31"/>
    <x v="2"/>
    <x v="0"/>
    <x v="4"/>
    <s v="Electronics"/>
    <s v="Accessories"/>
    <n v="620"/>
    <n v="3100"/>
    <n v="2975"/>
  </r>
  <r>
    <s v="ORD103345"/>
    <d v="2025-03-28T00:00:00"/>
    <s v="C0155"/>
    <s v="P008"/>
    <n v="20"/>
    <n v="9200"/>
    <n v="0.03"/>
    <x v="0"/>
    <n v="5"/>
    <n v="178480"/>
    <x v="12"/>
    <x v="9"/>
    <x v="2"/>
    <x v="6"/>
    <s v="Office"/>
    <s v="Furniture"/>
    <n v="6500"/>
    <n v="130000"/>
    <n v="48480"/>
  </r>
  <r>
    <s v="ORD103346"/>
    <d v="2024-06-21T00:00:00"/>
    <s v="C0218"/>
    <s v="P016"/>
    <n v="2"/>
    <n v="267.8"/>
    <n v="0.05"/>
    <x v="0"/>
    <n v="2"/>
    <n v="508.82"/>
    <x v="21"/>
    <x v="0"/>
    <x v="2"/>
    <x v="10"/>
    <s v="Office"/>
    <s v="Stationery"/>
    <n v="145"/>
    <n v="290"/>
    <n v="218.82"/>
  </r>
  <r>
    <s v="ORD103347"/>
    <d v="2023-06-24T00:00:00"/>
    <s v="C0370"/>
    <s v="P001"/>
    <n v="2"/>
    <n v="27645"/>
    <n v="0"/>
    <x v="0"/>
    <n v="1"/>
    <n v="55290"/>
    <x v="10"/>
    <x v="2"/>
    <x v="0"/>
    <x v="0"/>
    <s v="Electronics"/>
    <s v="Computers"/>
    <n v="22100"/>
    <n v="44200"/>
    <n v="11090"/>
  </r>
  <r>
    <s v="ORD103348"/>
    <d v="2025-03-27T00:00:00"/>
    <s v="C0018"/>
    <s v="P017"/>
    <n v="5"/>
    <n v="3588"/>
    <n v="0.05"/>
    <x v="0"/>
    <n v="3"/>
    <n v="17043"/>
    <x v="12"/>
    <x v="3"/>
    <x v="1"/>
    <x v="7"/>
    <s v="Office"/>
    <s v="Furniture"/>
    <n v="2650"/>
    <n v="13250"/>
    <n v="3793"/>
  </r>
  <r>
    <s v="ORD103349"/>
    <d v="2025-10-24T00:00:00"/>
    <s v="C0213"/>
    <s v="P010"/>
    <n v="5"/>
    <n v="7992"/>
    <n v="0.1"/>
    <x v="0"/>
    <n v="5"/>
    <n v="35964"/>
    <x v="19"/>
    <x v="5"/>
    <x v="0"/>
    <x v="13"/>
    <s v="Electronics"/>
    <s v="Printers"/>
    <n v="5600"/>
    <n v="28000"/>
    <n v="7964"/>
  </r>
  <r>
    <s v="ORD103350"/>
    <d v="2025-06-08T00:00:00"/>
    <s v="C0290"/>
    <s v="P016"/>
    <n v="2"/>
    <n v="267.8"/>
    <n v="0"/>
    <x v="1"/>
    <n v="4"/>
    <n v="535.6"/>
    <x v="3"/>
    <x v="1"/>
    <x v="1"/>
    <x v="10"/>
    <s v="Office"/>
    <s v="Stationery"/>
    <n v="145"/>
    <n v="290"/>
    <n v="245.60000000000002"/>
  </r>
  <r>
    <s v="ORD103351"/>
    <d v="2023-09-25T00:00:00"/>
    <s v="C0359"/>
    <s v="P003"/>
    <n v="1"/>
    <n v="436.5"/>
    <n v="0.1"/>
    <x v="0"/>
    <n v="7"/>
    <n v="392.85"/>
    <x v="4"/>
    <x v="10"/>
    <x v="1"/>
    <x v="1"/>
    <s v="Electronics"/>
    <s v="Accessories"/>
    <n v="210"/>
    <n v="210"/>
    <n v="182.85000000000002"/>
  </r>
  <r>
    <s v="ORD103352"/>
    <d v="2023-10-04T00:00:00"/>
    <s v="C0296"/>
    <s v="P008"/>
    <n v="4"/>
    <n v="9476"/>
    <n v="0.15"/>
    <x v="0"/>
    <n v="3"/>
    <n v="32218.399999999998"/>
    <x v="2"/>
    <x v="5"/>
    <x v="0"/>
    <x v="6"/>
    <s v="Office"/>
    <s v="Furniture"/>
    <n v="6500"/>
    <n v="26000"/>
    <n v="6218.3999999999978"/>
  </r>
  <r>
    <s v="ORD103353"/>
    <d v="2025-09-11T00:00:00"/>
    <s v="C0219"/>
    <s v="P005"/>
    <n v="1"/>
    <n v="6014"/>
    <n v="0.1"/>
    <x v="0"/>
    <n v="5"/>
    <n v="5412.6"/>
    <x v="29"/>
    <x v="2"/>
    <x v="0"/>
    <x v="15"/>
    <s v="Electronics"/>
    <s v="Displays"/>
    <n v="4300"/>
    <n v="4300"/>
    <n v="1112.6000000000004"/>
  </r>
  <r>
    <s v="ORD103354"/>
    <d v="2024-02-10T00:00:00"/>
    <s v="C0003"/>
    <s v="P001"/>
    <n v="1"/>
    <n v="26220"/>
    <n v="0.1"/>
    <x v="0"/>
    <n v="4"/>
    <n v="23598"/>
    <x v="24"/>
    <x v="4"/>
    <x v="0"/>
    <x v="0"/>
    <s v="Electronics"/>
    <s v="Computers"/>
    <n v="22100"/>
    <n v="22100"/>
    <n v="1498"/>
  </r>
  <r>
    <s v="ORD103355"/>
    <d v="2025-09-26T00:00:00"/>
    <s v="C0351"/>
    <s v="P005"/>
    <n v="1"/>
    <n v="5704"/>
    <n v="0"/>
    <x v="0"/>
    <n v="6"/>
    <n v="5704"/>
    <x v="29"/>
    <x v="5"/>
    <x v="1"/>
    <x v="15"/>
    <s v="Electronics"/>
    <s v="Displays"/>
    <n v="4300"/>
    <n v="4300"/>
    <n v="1404"/>
  </r>
  <r>
    <s v="ORD103356"/>
    <d v="2025-03-20T00:00:00"/>
    <s v="C0002"/>
    <s v="P012"/>
    <n v="1"/>
    <n v="3708"/>
    <n v="0.03"/>
    <x v="0"/>
    <n v="3"/>
    <n v="3596.7599999999998"/>
    <x v="12"/>
    <x v="1"/>
    <x v="1"/>
    <x v="9"/>
    <s v="Electronics"/>
    <s v="Storage"/>
    <n v="2450"/>
    <n v="2450"/>
    <n v="1146.7599999999998"/>
  </r>
  <r>
    <s v="ORD103357"/>
    <d v="2024-02-06T00:00:00"/>
    <s v="C0142"/>
    <s v="P002"/>
    <n v="2"/>
    <n v="21060"/>
    <n v="0"/>
    <x v="0"/>
    <n v="1"/>
    <n v="42120"/>
    <x v="24"/>
    <x v="1"/>
    <x v="1"/>
    <x v="8"/>
    <s v="Electronics"/>
    <s v="Computers"/>
    <n v="15100"/>
    <n v="30200"/>
    <n v="11920"/>
  </r>
  <r>
    <s v="ORD103358"/>
    <d v="2025-12-09T00:00:00"/>
    <s v="C0138"/>
    <s v="P001"/>
    <n v="1"/>
    <n v="27645"/>
    <n v="0.15"/>
    <x v="0"/>
    <n v="6"/>
    <n v="23498.25"/>
    <x v="11"/>
    <x v="0"/>
    <x v="1"/>
    <x v="0"/>
    <s v="Electronics"/>
    <s v="Computers"/>
    <n v="22100"/>
    <n v="22100"/>
    <n v="1398.25"/>
  </r>
  <r>
    <s v="ORD103359"/>
    <d v="2024-05-19T00:00:00"/>
    <s v="C0051"/>
    <s v="P001"/>
    <n v="1"/>
    <n v="29355"/>
    <n v="0.1"/>
    <x v="0"/>
    <n v="3"/>
    <n v="26419.5"/>
    <x v="15"/>
    <x v="0"/>
    <x v="0"/>
    <x v="0"/>
    <s v="Electronics"/>
    <s v="Computers"/>
    <n v="22100"/>
    <n v="22100"/>
    <n v="4319.5"/>
  </r>
  <r>
    <s v="ORD103360"/>
    <d v="2024-05-11T00:00:00"/>
    <s v="C0027"/>
    <s v="P005"/>
    <n v="1"/>
    <n v="6386"/>
    <n v="0"/>
    <x v="0"/>
    <n v="7"/>
    <n v="6386"/>
    <x v="15"/>
    <x v="4"/>
    <x v="0"/>
    <x v="15"/>
    <s v="Electronics"/>
    <s v="Displays"/>
    <n v="4300"/>
    <n v="4300"/>
    <n v="2086"/>
  </r>
  <r>
    <s v="ORD103361"/>
    <d v="2023-05-27T00:00:00"/>
    <s v="C0377"/>
    <s v="P006"/>
    <n v="2"/>
    <n v="1212.5"/>
    <n v="0"/>
    <x v="0"/>
    <n v="3"/>
    <n v="2425"/>
    <x v="5"/>
    <x v="8"/>
    <x v="0"/>
    <x v="4"/>
    <s v="Electronics"/>
    <s v="Accessories"/>
    <n v="620"/>
    <n v="1240"/>
    <n v="1185"/>
  </r>
  <r>
    <s v="ORD103362"/>
    <d v="2024-06-29T00:00:00"/>
    <s v="C0253"/>
    <s v="P009"/>
    <n v="1"/>
    <n v="174.6"/>
    <n v="0.1"/>
    <x v="0"/>
    <n v="5"/>
    <n v="157.13999999999999"/>
    <x v="21"/>
    <x v="5"/>
    <x v="0"/>
    <x v="12"/>
    <s v="Office"/>
    <s v="Stationery"/>
    <n v="75"/>
    <n v="75"/>
    <n v="82.139999999999986"/>
  </r>
  <r>
    <s v="ORD103363"/>
    <d v="2025-05-30T00:00:00"/>
    <s v="C0006"/>
    <s v="P013"/>
    <n v="2"/>
    <n v="1334"/>
    <n v="0.15"/>
    <x v="0"/>
    <n v="5"/>
    <n v="2267.7999999999997"/>
    <x v="34"/>
    <x v="7"/>
    <x v="0"/>
    <x v="2"/>
    <s v="Electronics"/>
    <s v="Accessories"/>
    <n v="790"/>
    <n v="1580"/>
    <n v="687.79999999999973"/>
  </r>
  <r>
    <s v="ORD103364"/>
    <d v="2024-10-24T00:00:00"/>
    <s v="C0069"/>
    <s v="P003"/>
    <n v="1"/>
    <n v="414"/>
    <n v="0"/>
    <x v="0"/>
    <n v="3"/>
    <n v="414"/>
    <x v="13"/>
    <x v="3"/>
    <x v="2"/>
    <x v="1"/>
    <s v="Electronics"/>
    <s v="Accessories"/>
    <n v="210"/>
    <n v="210"/>
    <n v="204"/>
  </r>
  <r>
    <s v="ORD103365"/>
    <d v="2023-07-03T00:00:00"/>
    <s v="C0052"/>
    <s v="P009"/>
    <n v="2"/>
    <n v="185.4"/>
    <n v="0"/>
    <x v="0"/>
    <n v="6"/>
    <n v="370.8"/>
    <x v="32"/>
    <x v="10"/>
    <x v="0"/>
    <x v="12"/>
    <s v="Office"/>
    <s v="Stationery"/>
    <n v="75"/>
    <n v="150"/>
    <n v="220.8"/>
  </r>
  <r>
    <s v="ORD103366"/>
    <d v="2023-08-19T00:00:00"/>
    <s v="C0222"/>
    <s v="P002"/>
    <n v="2"/>
    <n v="20085"/>
    <n v="0.1"/>
    <x v="0"/>
    <n v="2"/>
    <n v="36153"/>
    <x v="16"/>
    <x v="9"/>
    <x v="0"/>
    <x v="8"/>
    <s v="Electronics"/>
    <s v="Computers"/>
    <n v="15100"/>
    <n v="30200"/>
    <n v="5953"/>
  </r>
  <r>
    <s v="ORD103367"/>
    <d v="2025-04-27T00:00:00"/>
    <s v="C0293"/>
    <s v="P006"/>
    <n v="1"/>
    <n v="1150"/>
    <n v="0.15"/>
    <x v="0"/>
    <n v="6"/>
    <n v="977.5"/>
    <x v="30"/>
    <x v="2"/>
    <x v="0"/>
    <x v="4"/>
    <s v="Electronics"/>
    <s v="Accessories"/>
    <n v="620"/>
    <n v="620"/>
    <n v="357.5"/>
  </r>
  <r>
    <s v="ORD103368"/>
    <d v="2025-05-17T00:00:00"/>
    <s v="C0065"/>
    <s v="P013"/>
    <n v="1"/>
    <n v="1406.5"/>
    <n v="0.2"/>
    <x v="0"/>
    <n v="1"/>
    <n v="1125.2"/>
    <x v="34"/>
    <x v="3"/>
    <x v="2"/>
    <x v="2"/>
    <s v="Electronics"/>
    <s v="Accessories"/>
    <n v="790"/>
    <n v="790"/>
    <n v="335.20000000000005"/>
  </r>
  <r>
    <s v="ORD103369"/>
    <d v="2025-01-18T00:00:00"/>
    <s v="C0295"/>
    <s v="P016"/>
    <n v="2"/>
    <n v="252.2"/>
    <n v="0.1"/>
    <x v="0"/>
    <n v="5"/>
    <n v="453.96"/>
    <x v="7"/>
    <x v="6"/>
    <x v="0"/>
    <x v="10"/>
    <s v="Office"/>
    <s v="Stationery"/>
    <n v="145"/>
    <n v="290"/>
    <n v="163.95999999999998"/>
  </r>
  <r>
    <s v="ORD103370"/>
    <d v="2024-12-14T00:00:00"/>
    <s v="C0053"/>
    <s v="P003"/>
    <n v="1"/>
    <n v="450"/>
    <n v="0.15"/>
    <x v="0"/>
    <n v="1"/>
    <n v="382.5"/>
    <x v="26"/>
    <x v="5"/>
    <x v="0"/>
    <x v="1"/>
    <s v="Electronics"/>
    <s v="Accessories"/>
    <n v="210"/>
    <n v="210"/>
    <n v="172.5"/>
  </r>
  <r>
    <s v="ORD103371"/>
    <d v="2024-01-26T00:00:00"/>
    <s v="C0109"/>
    <s v="P008"/>
    <n v="3"/>
    <n v="9476"/>
    <n v="0"/>
    <x v="0"/>
    <n v="1"/>
    <n v="28428"/>
    <x v="18"/>
    <x v="11"/>
    <x v="0"/>
    <x v="6"/>
    <s v="Office"/>
    <s v="Furniture"/>
    <n v="6500"/>
    <n v="19500"/>
    <n v="8928"/>
  </r>
  <r>
    <s v="ORD103372"/>
    <d v="2024-10-18T00:00:00"/>
    <s v="C0239"/>
    <s v="P017"/>
    <n v="1"/>
    <n v="4017"/>
    <n v="0.03"/>
    <x v="0"/>
    <n v="7"/>
    <n v="3896.49"/>
    <x v="13"/>
    <x v="0"/>
    <x v="0"/>
    <x v="7"/>
    <s v="Office"/>
    <s v="Furniture"/>
    <n v="2650"/>
    <n v="2650"/>
    <n v="1246.4899999999998"/>
  </r>
  <r>
    <s v="ORD103373"/>
    <d v="2024-12-06T00:00:00"/>
    <s v="C0094"/>
    <s v="P019"/>
    <n v="1"/>
    <n v="2420.5"/>
    <n v="0.1"/>
    <x v="0"/>
    <n v="2"/>
    <n v="2178.4500000000003"/>
    <x v="26"/>
    <x v="10"/>
    <x v="0"/>
    <x v="19"/>
    <s v="Electronics"/>
    <s v="POS Equipment"/>
    <n v="1420"/>
    <n v="1420"/>
    <n v="758.45000000000027"/>
  </r>
  <r>
    <s v="ORD103374"/>
    <d v="2023-02-19T00:00:00"/>
    <s v="C0178"/>
    <s v="P007"/>
    <n v="2"/>
    <n v="5184"/>
    <n v="0.15"/>
    <x v="0"/>
    <n v="1"/>
    <n v="8812.7999999999993"/>
    <x v="17"/>
    <x v="7"/>
    <x v="0"/>
    <x v="16"/>
    <s v="Office"/>
    <s v="Furniture"/>
    <n v="3150"/>
    <n v="6300"/>
    <n v="2512.7999999999993"/>
  </r>
  <r>
    <s v="ORD103375"/>
    <d v="2024-09-16T00:00:00"/>
    <s v="C0335"/>
    <s v="P003"/>
    <n v="2"/>
    <n v="463.5"/>
    <n v="0.1"/>
    <x v="0"/>
    <n v="6"/>
    <n v="834.30000000000007"/>
    <x v="27"/>
    <x v="0"/>
    <x v="0"/>
    <x v="1"/>
    <s v="Electronics"/>
    <s v="Accessories"/>
    <n v="210"/>
    <n v="420"/>
    <n v="414.30000000000007"/>
  </r>
  <r>
    <s v="ORD103376"/>
    <d v="2023-12-13T00:00:00"/>
    <s v="C0237"/>
    <s v="P009"/>
    <n v="2"/>
    <n v="180"/>
    <n v="0"/>
    <x v="0"/>
    <n v="2"/>
    <n v="360"/>
    <x v="25"/>
    <x v="10"/>
    <x v="1"/>
    <x v="12"/>
    <s v="Office"/>
    <s v="Stationery"/>
    <n v="75"/>
    <n v="150"/>
    <n v="210"/>
  </r>
  <r>
    <s v="ORD103377"/>
    <d v="2024-12-17T00:00:00"/>
    <s v="C0176"/>
    <s v="P011"/>
    <n v="4"/>
    <n v="1058.4000000000001"/>
    <n v="0.15"/>
    <x v="0"/>
    <n v="2"/>
    <n v="3598.5600000000004"/>
    <x v="26"/>
    <x v="7"/>
    <x v="2"/>
    <x v="5"/>
    <s v="Office"/>
    <s v="Supplies"/>
    <n v="510"/>
    <n v="2040"/>
    <n v="1558.5600000000004"/>
  </r>
  <r>
    <s v="ORD103378"/>
    <d v="2025-06-24T00:00:00"/>
    <s v="C0193"/>
    <s v="P011"/>
    <n v="1"/>
    <n v="901.6"/>
    <n v="0.03"/>
    <x v="0"/>
    <n v="6"/>
    <n v="874.55200000000002"/>
    <x v="3"/>
    <x v="6"/>
    <x v="1"/>
    <x v="5"/>
    <s v="Office"/>
    <s v="Supplies"/>
    <n v="510"/>
    <n v="510"/>
    <n v="364.55200000000002"/>
  </r>
  <r>
    <s v="ORD103379"/>
    <d v="2023-10-26T00:00:00"/>
    <s v="C0115"/>
    <s v="P016"/>
    <n v="5"/>
    <n v="239.2"/>
    <n v="0.1"/>
    <x v="0"/>
    <n v="5"/>
    <n v="1076.4000000000001"/>
    <x v="2"/>
    <x v="9"/>
    <x v="1"/>
    <x v="10"/>
    <s v="Office"/>
    <s v="Stationery"/>
    <n v="145"/>
    <n v="725"/>
    <n v="351.40000000000009"/>
  </r>
  <r>
    <s v="ORD103380"/>
    <d v="2025-06-21T00:00:00"/>
    <s v="C0116"/>
    <s v="P001"/>
    <n v="1"/>
    <n v="30780"/>
    <n v="0.1"/>
    <x v="0"/>
    <n v="2"/>
    <n v="27702"/>
    <x v="3"/>
    <x v="9"/>
    <x v="1"/>
    <x v="0"/>
    <s v="Electronics"/>
    <s v="Computers"/>
    <n v="22100"/>
    <n v="22100"/>
    <n v="5602"/>
  </r>
  <r>
    <s v="ORD103381"/>
    <d v="2023-04-02T00:00:00"/>
    <s v="C0298"/>
    <s v="P005"/>
    <n v="4"/>
    <n v="5704"/>
    <n v="0.05"/>
    <x v="0"/>
    <n v="5"/>
    <n v="21675.200000000001"/>
    <x v="31"/>
    <x v="6"/>
    <x v="1"/>
    <x v="15"/>
    <s v="Electronics"/>
    <s v="Displays"/>
    <n v="4300"/>
    <n v="17200"/>
    <n v="4475.2000000000007"/>
  </r>
  <r>
    <s v="ORD103382"/>
    <d v="2024-04-23T00:00:00"/>
    <s v="C0308"/>
    <s v="P005"/>
    <n v="1"/>
    <n v="6200"/>
    <n v="0.05"/>
    <x v="0"/>
    <n v="2"/>
    <n v="5890"/>
    <x v="6"/>
    <x v="4"/>
    <x v="0"/>
    <x v="15"/>
    <s v="Electronics"/>
    <s v="Displays"/>
    <n v="4300"/>
    <n v="4300"/>
    <n v="1590"/>
  </r>
  <r>
    <s v="ORD103383"/>
    <d v="2024-02-13T00:00:00"/>
    <s v="C0086"/>
    <s v="P005"/>
    <n v="1"/>
    <n v="6014"/>
    <n v="0"/>
    <x v="0"/>
    <n v="2"/>
    <n v="6014"/>
    <x v="24"/>
    <x v="3"/>
    <x v="1"/>
    <x v="15"/>
    <s v="Electronics"/>
    <s v="Displays"/>
    <n v="4300"/>
    <n v="4300"/>
    <n v="1714"/>
  </r>
  <r>
    <s v="ORD103384"/>
    <d v="2025-02-04T00:00:00"/>
    <s v="C0114"/>
    <s v="P017"/>
    <n v="1"/>
    <n v="4212"/>
    <n v="0"/>
    <x v="0"/>
    <n v="1"/>
    <n v="4212"/>
    <x v="8"/>
    <x v="5"/>
    <x v="0"/>
    <x v="7"/>
    <s v="Office"/>
    <s v="Furniture"/>
    <n v="2650"/>
    <n v="2650"/>
    <n v="1562"/>
  </r>
  <r>
    <s v="ORD103385"/>
    <d v="2023-11-16T00:00:00"/>
    <s v="C0138"/>
    <s v="P013"/>
    <n v="5"/>
    <n v="1334"/>
    <n v="0.15"/>
    <x v="0"/>
    <n v="2"/>
    <n v="5669.5"/>
    <x v="0"/>
    <x v="0"/>
    <x v="1"/>
    <x v="2"/>
    <s v="Electronics"/>
    <s v="Accessories"/>
    <n v="790"/>
    <n v="3950"/>
    <n v="1719.5"/>
  </r>
  <r>
    <s v="ORD103386"/>
    <d v="2023-06-25T00:00:00"/>
    <s v="C0056"/>
    <s v="P009"/>
    <n v="10"/>
    <n v="165.6"/>
    <n v="0.1"/>
    <x v="0"/>
    <n v="2"/>
    <n v="1490.4"/>
    <x v="10"/>
    <x v="4"/>
    <x v="0"/>
    <x v="12"/>
    <s v="Office"/>
    <s v="Stationery"/>
    <n v="75"/>
    <n v="750"/>
    <n v="740.40000000000009"/>
  </r>
  <r>
    <s v="ORD103387"/>
    <d v="2023-08-19T00:00:00"/>
    <s v="C0034"/>
    <s v="P007"/>
    <n v="1"/>
    <n v="4800"/>
    <n v="0.05"/>
    <x v="2"/>
    <n v="1"/>
    <n v="4560"/>
    <x v="16"/>
    <x v="3"/>
    <x v="0"/>
    <x v="16"/>
    <s v="Office"/>
    <s v="Furniture"/>
    <n v="3150"/>
    <n v="3150"/>
    <n v="1410"/>
  </r>
  <r>
    <s v="ORD103388"/>
    <d v="2023-04-22T00:00:00"/>
    <s v="C0325"/>
    <s v="P016"/>
    <n v="1"/>
    <n v="260"/>
    <n v="0"/>
    <x v="0"/>
    <n v="2"/>
    <n v="260"/>
    <x v="31"/>
    <x v="8"/>
    <x v="0"/>
    <x v="10"/>
    <s v="Office"/>
    <s v="Stationery"/>
    <n v="145"/>
    <n v="145"/>
    <n v="115"/>
  </r>
  <r>
    <s v="ORD103389"/>
    <d v="2024-05-12T00:00:00"/>
    <s v="C0169"/>
    <s v="P004"/>
    <n v="2"/>
    <n v="1850"/>
    <n v="0.05"/>
    <x v="0"/>
    <n v="2"/>
    <n v="3515"/>
    <x v="15"/>
    <x v="3"/>
    <x v="0"/>
    <x v="3"/>
    <s v="Electronics"/>
    <s v="Accessories"/>
    <n v="990"/>
    <n v="1980"/>
    <n v="1535"/>
  </r>
  <r>
    <s v="ORD103390"/>
    <d v="2023-10-30T00:00:00"/>
    <s v="C0327"/>
    <s v="P010"/>
    <n v="1"/>
    <n v="7400"/>
    <n v="0.05"/>
    <x v="0"/>
    <n v="6"/>
    <n v="7030"/>
    <x v="2"/>
    <x v="7"/>
    <x v="1"/>
    <x v="13"/>
    <s v="Electronics"/>
    <s v="Printers"/>
    <n v="5600"/>
    <n v="5600"/>
    <n v="1430"/>
  </r>
  <r>
    <s v="ORD103391"/>
    <d v="2024-08-12T00:00:00"/>
    <s v="C0245"/>
    <s v="P009"/>
    <n v="3"/>
    <n v="165.6"/>
    <n v="0.2"/>
    <x v="0"/>
    <n v="5"/>
    <n v="397.44"/>
    <x v="23"/>
    <x v="6"/>
    <x v="1"/>
    <x v="12"/>
    <s v="Office"/>
    <s v="Stationery"/>
    <n v="75"/>
    <n v="225"/>
    <n v="172.44"/>
  </r>
  <r>
    <s v="ORD103392"/>
    <d v="2023-01-29T00:00:00"/>
    <s v="C0087"/>
    <s v="P001"/>
    <n v="1"/>
    <n v="27645"/>
    <n v="0.1"/>
    <x v="0"/>
    <n v="7"/>
    <n v="24880.5"/>
    <x v="35"/>
    <x v="8"/>
    <x v="1"/>
    <x v="0"/>
    <s v="Electronics"/>
    <s v="Computers"/>
    <n v="22100"/>
    <n v="22100"/>
    <n v="2780.5"/>
  </r>
  <r>
    <s v="ORD103393"/>
    <d v="2024-12-04T00:00:00"/>
    <s v="C0167"/>
    <s v="P004"/>
    <n v="1"/>
    <n v="1794.5"/>
    <n v="0"/>
    <x v="0"/>
    <n v="5"/>
    <n v="1794.5"/>
    <x v="26"/>
    <x v="2"/>
    <x v="0"/>
    <x v="3"/>
    <s v="Electronics"/>
    <s v="Accessories"/>
    <n v="990"/>
    <n v="990"/>
    <n v="804.5"/>
  </r>
  <r>
    <s v="ORD103394"/>
    <d v="2023-08-16T00:00:00"/>
    <s v="C0326"/>
    <s v="P001"/>
    <n v="1"/>
    <n v="28500"/>
    <n v="0.15"/>
    <x v="0"/>
    <n v="7"/>
    <n v="24225"/>
    <x v="16"/>
    <x v="6"/>
    <x v="0"/>
    <x v="0"/>
    <s v="Electronics"/>
    <s v="Computers"/>
    <n v="22100"/>
    <n v="22100"/>
    <n v="2125"/>
  </r>
  <r>
    <s v="ORD103395"/>
    <d v="2024-09-16T00:00:00"/>
    <s v="C0160"/>
    <s v="P016"/>
    <n v="1"/>
    <n v="267.8"/>
    <n v="0.05"/>
    <x v="0"/>
    <n v="6"/>
    <n v="254.41"/>
    <x v="27"/>
    <x v="2"/>
    <x v="0"/>
    <x v="10"/>
    <s v="Office"/>
    <s v="Stationery"/>
    <n v="145"/>
    <n v="145"/>
    <n v="109.41"/>
  </r>
  <r>
    <s v="ORD103396"/>
    <d v="2025-07-10T00:00:00"/>
    <s v="C0163"/>
    <s v="P013"/>
    <n v="1"/>
    <n v="1334"/>
    <n v="0.1"/>
    <x v="0"/>
    <n v="6"/>
    <n v="1200.6000000000001"/>
    <x v="9"/>
    <x v="4"/>
    <x v="2"/>
    <x v="2"/>
    <s v="Electronics"/>
    <s v="Accessories"/>
    <n v="790"/>
    <n v="790"/>
    <n v="410.60000000000014"/>
  </r>
  <r>
    <s v="ORD103397"/>
    <d v="2025-08-22T00:00:00"/>
    <s v="C0206"/>
    <s v="P004"/>
    <n v="2"/>
    <n v="1998"/>
    <n v="0"/>
    <x v="0"/>
    <n v="1"/>
    <n v="3996"/>
    <x v="28"/>
    <x v="0"/>
    <x v="1"/>
    <x v="3"/>
    <s v="Electronics"/>
    <s v="Accessories"/>
    <n v="990"/>
    <n v="1980"/>
    <n v="2016"/>
  </r>
  <r>
    <s v="ORD103398"/>
    <d v="2023-02-16T00:00:00"/>
    <s v="C0227"/>
    <s v="P014"/>
    <n v="10"/>
    <n v="2100"/>
    <n v="0.2"/>
    <x v="0"/>
    <n v="2"/>
    <n v="16800"/>
    <x v="17"/>
    <x v="7"/>
    <x v="0"/>
    <x v="17"/>
    <s v="Electronics"/>
    <s v="Accessories"/>
    <n v="1180"/>
    <n v="11800"/>
    <n v="5000"/>
  </r>
  <r>
    <s v="ORD103399"/>
    <d v="2024-11-10T00:00:00"/>
    <s v="C0119"/>
    <s v="P005"/>
    <n v="3"/>
    <n v="6386"/>
    <n v="0.05"/>
    <x v="0"/>
    <n v="7"/>
    <n v="18200.099999999999"/>
    <x v="33"/>
    <x v="6"/>
    <x v="0"/>
    <x v="15"/>
    <s v="Electronics"/>
    <s v="Displays"/>
    <n v="4300"/>
    <n v="12900"/>
    <n v="5300.0999999999985"/>
  </r>
  <r>
    <s v="ORD103400"/>
    <d v="2024-03-04T00:00:00"/>
    <s v="C0399"/>
    <s v="P003"/>
    <n v="3"/>
    <n v="436.5"/>
    <n v="0.1"/>
    <x v="0"/>
    <n v="2"/>
    <n v="1178.55"/>
    <x v="22"/>
    <x v="10"/>
    <x v="1"/>
    <x v="1"/>
    <s v="Electronics"/>
    <s v="Accessories"/>
    <n v="210"/>
    <n v="630"/>
    <n v="548.54999999999995"/>
  </r>
  <r>
    <s v="ORD103401"/>
    <d v="2024-03-09T00:00:00"/>
    <s v="C0286"/>
    <s v="P009"/>
    <n v="3"/>
    <n v="180"/>
    <n v="0.05"/>
    <x v="0"/>
    <n v="7"/>
    <n v="513"/>
    <x v="22"/>
    <x v="0"/>
    <x v="0"/>
    <x v="12"/>
    <s v="Office"/>
    <s v="Stationery"/>
    <n v="75"/>
    <n v="225"/>
    <n v="288"/>
  </r>
  <r>
    <s v="ORD103402"/>
    <d v="2024-02-22T00:00:00"/>
    <s v="C0051"/>
    <s v="P016"/>
    <n v="5"/>
    <n v="252.2"/>
    <n v="0"/>
    <x v="0"/>
    <n v="3"/>
    <n v="1261"/>
    <x v="24"/>
    <x v="0"/>
    <x v="0"/>
    <x v="10"/>
    <s v="Office"/>
    <s v="Stationery"/>
    <n v="145"/>
    <n v="725"/>
    <n v="536"/>
  </r>
  <r>
    <s v="ORD103403"/>
    <d v="2025-12-07T00:00:00"/>
    <s v="C0323"/>
    <s v="P006"/>
    <n v="5"/>
    <n v="1212.5"/>
    <n v="0"/>
    <x v="2"/>
    <n v="4"/>
    <n v="6062.5"/>
    <x v="11"/>
    <x v="1"/>
    <x v="0"/>
    <x v="4"/>
    <s v="Electronics"/>
    <s v="Accessories"/>
    <n v="620"/>
    <n v="3100"/>
    <n v="2962.5"/>
  </r>
  <r>
    <s v="ORD103404"/>
    <d v="2024-06-13T00:00:00"/>
    <s v="C0092"/>
    <s v="P005"/>
    <n v="1"/>
    <n v="6386"/>
    <n v="0.15"/>
    <x v="0"/>
    <n v="5"/>
    <n v="5428.0999999999995"/>
    <x v="21"/>
    <x v="5"/>
    <x v="0"/>
    <x v="15"/>
    <s v="Electronics"/>
    <s v="Displays"/>
    <n v="4300"/>
    <n v="4300"/>
    <n v="1128.0999999999995"/>
  </r>
  <r>
    <s v="ORD103405"/>
    <d v="2025-09-16T00:00:00"/>
    <s v="C0098"/>
    <s v="P009"/>
    <n v="3"/>
    <n v="185.4"/>
    <n v="0"/>
    <x v="0"/>
    <n v="3"/>
    <n v="556.20000000000005"/>
    <x v="29"/>
    <x v="5"/>
    <x v="1"/>
    <x v="12"/>
    <s v="Office"/>
    <s v="Stationery"/>
    <n v="75"/>
    <n v="225"/>
    <n v="331.20000000000005"/>
  </r>
  <r>
    <s v="ORD103406"/>
    <d v="2023-10-17T00:00:00"/>
    <s v="C0038"/>
    <s v="P001"/>
    <n v="1"/>
    <n v="27645"/>
    <n v="0"/>
    <x v="0"/>
    <n v="1"/>
    <n v="27645"/>
    <x v="2"/>
    <x v="10"/>
    <x v="0"/>
    <x v="0"/>
    <s v="Electronics"/>
    <s v="Computers"/>
    <n v="22100"/>
    <n v="22100"/>
    <n v="5545"/>
  </r>
  <r>
    <s v="ORD103407"/>
    <d v="2023-02-07T00:00:00"/>
    <s v="C0250"/>
    <s v="P016"/>
    <n v="3"/>
    <n v="260"/>
    <n v="0.2"/>
    <x v="0"/>
    <n v="7"/>
    <n v="624"/>
    <x v="17"/>
    <x v="10"/>
    <x v="1"/>
    <x v="10"/>
    <s v="Office"/>
    <s v="Stationery"/>
    <n v="145"/>
    <n v="435"/>
    <n v="189"/>
  </r>
  <r>
    <s v="ORD103408"/>
    <d v="2025-02-10T00:00:00"/>
    <s v="C0301"/>
    <s v="P009"/>
    <n v="10"/>
    <n v="180"/>
    <n v="0.05"/>
    <x v="0"/>
    <n v="3"/>
    <n v="1710"/>
    <x v="8"/>
    <x v="4"/>
    <x v="0"/>
    <x v="12"/>
    <s v="Office"/>
    <s v="Stationery"/>
    <n v="75"/>
    <n v="750"/>
    <n v="960"/>
  </r>
  <r>
    <s v="ORD103409"/>
    <d v="2025-12-14T00:00:00"/>
    <s v="C0332"/>
    <s v="P003"/>
    <n v="4"/>
    <n v="450"/>
    <n v="0.2"/>
    <x v="0"/>
    <n v="1"/>
    <n v="1440"/>
    <x v="11"/>
    <x v="10"/>
    <x v="0"/>
    <x v="1"/>
    <s v="Electronics"/>
    <s v="Accessories"/>
    <n v="210"/>
    <n v="840"/>
    <n v="600"/>
  </r>
  <r>
    <s v="ORD103410"/>
    <d v="2023-03-31T00:00:00"/>
    <s v="C0318"/>
    <s v="P002"/>
    <n v="1"/>
    <n v="19500"/>
    <n v="0.15"/>
    <x v="0"/>
    <n v="2"/>
    <n v="16575"/>
    <x v="1"/>
    <x v="4"/>
    <x v="0"/>
    <x v="8"/>
    <s v="Electronics"/>
    <s v="Computers"/>
    <n v="15100"/>
    <n v="15100"/>
    <n v="1475"/>
  </r>
  <r>
    <s v="ORD103411"/>
    <d v="2024-06-07T00:00:00"/>
    <s v="C0019"/>
    <s v="P009"/>
    <n v="10"/>
    <n v="194.4"/>
    <n v="0"/>
    <x v="0"/>
    <n v="2"/>
    <n v="1944"/>
    <x v="21"/>
    <x v="11"/>
    <x v="1"/>
    <x v="12"/>
    <s v="Office"/>
    <s v="Stationery"/>
    <n v="75"/>
    <n v="750"/>
    <n v="1194"/>
  </r>
  <r>
    <s v="ORD103412"/>
    <d v="2023-12-15T00:00:00"/>
    <s v="C0376"/>
    <s v="P016"/>
    <n v="20"/>
    <n v="260"/>
    <n v="0.15"/>
    <x v="0"/>
    <n v="6"/>
    <n v="4420"/>
    <x v="25"/>
    <x v="11"/>
    <x v="1"/>
    <x v="10"/>
    <s v="Office"/>
    <s v="Stationery"/>
    <n v="145"/>
    <n v="2900"/>
    <n v="1520"/>
  </r>
  <r>
    <s v="ORD103413"/>
    <d v="2023-05-04T00:00:00"/>
    <s v="C0353"/>
    <s v="P004"/>
    <n v="1"/>
    <n v="1850"/>
    <n v="0.15"/>
    <x v="2"/>
    <n v="5"/>
    <n v="1572.5"/>
    <x v="5"/>
    <x v="4"/>
    <x v="0"/>
    <x v="3"/>
    <s v="Electronics"/>
    <s v="Accessories"/>
    <n v="990"/>
    <n v="990"/>
    <n v="582.5"/>
  </r>
  <r>
    <s v="ORD103414"/>
    <d v="2024-08-04T00:00:00"/>
    <s v="C0241"/>
    <s v="P013"/>
    <n v="1"/>
    <n v="1493.5"/>
    <n v="0.15"/>
    <x v="0"/>
    <n v="4"/>
    <n v="1269.4749999999999"/>
    <x v="23"/>
    <x v="7"/>
    <x v="2"/>
    <x v="2"/>
    <s v="Electronics"/>
    <s v="Accessories"/>
    <n v="790"/>
    <n v="790"/>
    <n v="479.47499999999991"/>
  </r>
  <r>
    <s v="ORD103415"/>
    <d v="2024-02-16T00:00:00"/>
    <s v="C0201"/>
    <s v="P019"/>
    <n v="2"/>
    <n v="2279.5"/>
    <n v="0"/>
    <x v="0"/>
    <n v="6"/>
    <n v="4559"/>
    <x v="24"/>
    <x v="4"/>
    <x v="2"/>
    <x v="19"/>
    <s v="Electronics"/>
    <s v="POS Equipment"/>
    <n v="1420"/>
    <n v="2840"/>
    <n v="1719"/>
  </r>
  <r>
    <s v="ORD103416"/>
    <d v="2024-07-09T00:00:00"/>
    <s v="C0143"/>
    <s v="P003"/>
    <n v="1"/>
    <n v="414"/>
    <n v="0.1"/>
    <x v="0"/>
    <n v="6"/>
    <n v="372.6"/>
    <x v="14"/>
    <x v="4"/>
    <x v="0"/>
    <x v="1"/>
    <s v="Electronics"/>
    <s v="Accessories"/>
    <n v="210"/>
    <n v="210"/>
    <n v="162.60000000000002"/>
  </r>
  <r>
    <s v="ORD103417"/>
    <d v="2023-04-19T00:00:00"/>
    <s v="C0039"/>
    <s v="P008"/>
    <n v="3"/>
    <n v="9936"/>
    <n v="0.1"/>
    <x v="1"/>
    <n v="6"/>
    <n v="26827.200000000001"/>
    <x v="31"/>
    <x v="5"/>
    <x v="1"/>
    <x v="6"/>
    <s v="Office"/>
    <s v="Furniture"/>
    <n v="6500"/>
    <n v="19500"/>
    <n v="7327.2000000000007"/>
  </r>
  <r>
    <s v="ORD103418"/>
    <d v="2025-08-10T00:00:00"/>
    <s v="C0162"/>
    <s v="P009"/>
    <n v="1"/>
    <n v="165.6"/>
    <n v="0.05"/>
    <x v="1"/>
    <n v="3"/>
    <n v="157.32"/>
    <x v="28"/>
    <x v="7"/>
    <x v="0"/>
    <x v="12"/>
    <s v="Office"/>
    <s v="Stationery"/>
    <n v="75"/>
    <n v="75"/>
    <n v="82.32"/>
  </r>
  <r>
    <s v="ORD103419"/>
    <d v="2023-01-18T00:00:00"/>
    <s v="C0079"/>
    <s v="P001"/>
    <n v="1"/>
    <n v="30780"/>
    <n v="0.05"/>
    <x v="0"/>
    <n v="7"/>
    <n v="29241"/>
    <x v="35"/>
    <x v="1"/>
    <x v="0"/>
    <x v="0"/>
    <s v="Electronics"/>
    <s v="Computers"/>
    <n v="22100"/>
    <n v="22100"/>
    <n v="7141"/>
  </r>
  <r>
    <s v="ORD103420"/>
    <d v="2023-05-17T00:00:00"/>
    <s v="C0334"/>
    <s v="P006"/>
    <n v="2"/>
    <n v="1287.5"/>
    <n v="0.05"/>
    <x v="0"/>
    <n v="2"/>
    <n v="2446.25"/>
    <x v="5"/>
    <x v="2"/>
    <x v="2"/>
    <x v="4"/>
    <s v="Electronics"/>
    <s v="Accessories"/>
    <n v="620"/>
    <n v="1240"/>
    <n v="1206.25"/>
  </r>
  <r>
    <s v="ORD103421"/>
    <d v="2025-03-06T00:00:00"/>
    <s v="C0355"/>
    <s v="P013"/>
    <n v="10"/>
    <n v="1334"/>
    <n v="0.15"/>
    <x v="0"/>
    <n v="6"/>
    <n v="11339"/>
    <x v="12"/>
    <x v="6"/>
    <x v="1"/>
    <x v="2"/>
    <s v="Electronics"/>
    <s v="Accessories"/>
    <n v="790"/>
    <n v="7900"/>
    <n v="3439"/>
  </r>
  <r>
    <s v="ORD103422"/>
    <d v="2024-07-09T00:00:00"/>
    <s v="C0020"/>
    <s v="P015"/>
    <n v="1"/>
    <n v="1610"/>
    <n v="0.15"/>
    <x v="0"/>
    <n v="4"/>
    <n v="1368.5"/>
    <x v="14"/>
    <x v="0"/>
    <x v="2"/>
    <x v="14"/>
    <s v="Electronics"/>
    <s v="Networking"/>
    <n v="1050"/>
    <n v="1050"/>
    <n v="318.5"/>
  </r>
  <r>
    <s v="ORD103423"/>
    <d v="2025-01-07T00:00:00"/>
    <s v="C0026"/>
    <s v="P014"/>
    <n v="3"/>
    <n v="2268"/>
    <n v="0"/>
    <x v="0"/>
    <n v="5"/>
    <n v="6804"/>
    <x v="7"/>
    <x v="8"/>
    <x v="1"/>
    <x v="17"/>
    <s v="Electronics"/>
    <s v="Accessories"/>
    <n v="1180"/>
    <n v="3540"/>
    <n v="3264"/>
  </r>
  <r>
    <s v="ORD103424"/>
    <d v="2023-08-09T00:00:00"/>
    <s v="C0051"/>
    <s v="P009"/>
    <n v="2"/>
    <n v="174.6"/>
    <n v="0"/>
    <x v="0"/>
    <n v="4"/>
    <n v="349.2"/>
    <x v="16"/>
    <x v="0"/>
    <x v="0"/>
    <x v="12"/>
    <s v="Office"/>
    <s v="Stationery"/>
    <n v="75"/>
    <n v="150"/>
    <n v="199.2"/>
  </r>
  <r>
    <s v="ORD103425"/>
    <d v="2023-02-09T00:00:00"/>
    <s v="C0198"/>
    <s v="P012"/>
    <n v="5"/>
    <n v="3888"/>
    <n v="0.05"/>
    <x v="0"/>
    <n v="5"/>
    <n v="18468"/>
    <x v="17"/>
    <x v="8"/>
    <x v="0"/>
    <x v="9"/>
    <s v="Electronics"/>
    <s v="Storage"/>
    <n v="2450"/>
    <n v="12250"/>
    <n v="6218"/>
  </r>
  <r>
    <s v="ORD103426"/>
    <d v="2024-08-22T00:00:00"/>
    <s v="C0275"/>
    <s v="P009"/>
    <n v="3"/>
    <n v="165.6"/>
    <n v="0.05"/>
    <x v="0"/>
    <n v="4"/>
    <n v="471.95999999999992"/>
    <x v="23"/>
    <x v="11"/>
    <x v="0"/>
    <x v="12"/>
    <s v="Office"/>
    <s v="Stationery"/>
    <n v="75"/>
    <n v="225"/>
    <n v="246.95999999999992"/>
  </r>
  <r>
    <s v="ORD103427"/>
    <d v="2025-03-02T00:00:00"/>
    <s v="C0024"/>
    <s v="P018"/>
    <n v="50"/>
    <n v="11776"/>
    <n v="0.1"/>
    <x v="0"/>
    <n v="4"/>
    <n v="529920"/>
    <x v="12"/>
    <x v="0"/>
    <x v="2"/>
    <x v="18"/>
    <s v="Electronics"/>
    <s v="Displays"/>
    <n v="9700"/>
    <n v="485000"/>
    <n v="44920"/>
  </r>
  <r>
    <s v="ORD103428"/>
    <d v="2024-04-18T00:00:00"/>
    <s v="C0275"/>
    <s v="P014"/>
    <n v="3"/>
    <n v="2163"/>
    <n v="0.05"/>
    <x v="0"/>
    <n v="1"/>
    <n v="6164.5499999999993"/>
    <x v="6"/>
    <x v="11"/>
    <x v="0"/>
    <x v="17"/>
    <s v="Electronics"/>
    <s v="Accessories"/>
    <n v="1180"/>
    <n v="3540"/>
    <n v="2624.5499999999993"/>
  </r>
  <r>
    <s v="ORD103429"/>
    <d v="2025-02-18T00:00:00"/>
    <s v="C0080"/>
    <s v="P009"/>
    <n v="3"/>
    <n v="174.6"/>
    <n v="0.1"/>
    <x v="0"/>
    <n v="5"/>
    <n v="471.41999999999996"/>
    <x v="8"/>
    <x v="3"/>
    <x v="1"/>
    <x v="12"/>
    <s v="Office"/>
    <s v="Stationery"/>
    <n v="75"/>
    <n v="225"/>
    <n v="246.41999999999996"/>
  </r>
  <r>
    <s v="ORD103430"/>
    <d v="2025-11-07T00:00:00"/>
    <s v="C0343"/>
    <s v="P002"/>
    <n v="10"/>
    <n v="19500"/>
    <n v="0.05"/>
    <x v="0"/>
    <n v="4"/>
    <n v="185250"/>
    <x v="20"/>
    <x v="1"/>
    <x v="1"/>
    <x v="8"/>
    <s v="Electronics"/>
    <s v="Computers"/>
    <n v="15100"/>
    <n v="151000"/>
    <n v="34250"/>
  </r>
  <r>
    <s v="ORD103431"/>
    <d v="2023-07-23T00:00:00"/>
    <s v="C0216"/>
    <s v="P003"/>
    <n v="1"/>
    <n v="463.5"/>
    <n v="0.05"/>
    <x v="0"/>
    <n v="6"/>
    <n v="440.32499999999999"/>
    <x v="32"/>
    <x v="5"/>
    <x v="1"/>
    <x v="1"/>
    <s v="Electronics"/>
    <s v="Accessories"/>
    <n v="210"/>
    <n v="210"/>
    <n v="230.32499999999999"/>
  </r>
  <r>
    <s v="ORD103432"/>
    <d v="2024-10-08T00:00:00"/>
    <s v="C0274"/>
    <s v="P015"/>
    <n v="1"/>
    <n v="1802.5"/>
    <n v="0.05"/>
    <x v="2"/>
    <n v="5"/>
    <n v="1712.375"/>
    <x v="13"/>
    <x v="3"/>
    <x v="1"/>
    <x v="14"/>
    <s v="Electronics"/>
    <s v="Networking"/>
    <n v="1050"/>
    <n v="1050"/>
    <n v="662.375"/>
  </r>
  <r>
    <s v="ORD103433"/>
    <d v="2025-09-19T00:00:00"/>
    <s v="C0300"/>
    <s v="P015"/>
    <n v="2"/>
    <n v="1890"/>
    <n v="0.03"/>
    <x v="0"/>
    <n v="3"/>
    <n v="3666.6"/>
    <x v="29"/>
    <x v="11"/>
    <x v="0"/>
    <x v="14"/>
    <s v="Electronics"/>
    <s v="Networking"/>
    <n v="1050"/>
    <n v="2100"/>
    <n v="1566.6"/>
  </r>
  <r>
    <s v="ORD103434"/>
    <d v="2025-12-24T00:00:00"/>
    <s v="C0312"/>
    <s v="P020"/>
    <n v="2"/>
    <n v="4223"/>
    <n v="0.05"/>
    <x v="0"/>
    <n v="4"/>
    <n v="8023.7"/>
    <x v="11"/>
    <x v="11"/>
    <x v="0"/>
    <x v="11"/>
    <s v="Electronics"/>
    <s v="Power"/>
    <n v="2950"/>
    <n v="5900"/>
    <n v="2123.6999999999998"/>
  </r>
  <r>
    <s v="ORD103435"/>
    <d v="2023-06-30T00:00:00"/>
    <s v="C0289"/>
    <s v="P009"/>
    <n v="1"/>
    <n v="185.4"/>
    <n v="0.03"/>
    <x v="0"/>
    <n v="4"/>
    <n v="179.83799999999999"/>
    <x v="10"/>
    <x v="9"/>
    <x v="0"/>
    <x v="12"/>
    <s v="Office"/>
    <s v="Stationery"/>
    <n v="75"/>
    <n v="75"/>
    <n v="104.83799999999999"/>
  </r>
  <r>
    <s v="ORD103436"/>
    <d v="2024-01-17T00:00:00"/>
    <s v="C0036"/>
    <s v="P009"/>
    <n v="4"/>
    <n v="180"/>
    <n v="0.1"/>
    <x v="1"/>
    <n v="1"/>
    <n v="648"/>
    <x v="18"/>
    <x v="1"/>
    <x v="1"/>
    <x v="12"/>
    <s v="Office"/>
    <s v="Stationery"/>
    <n v="75"/>
    <n v="300"/>
    <n v="348"/>
  </r>
  <r>
    <s v="ORD103437"/>
    <d v="2024-02-12T00:00:00"/>
    <s v="C0182"/>
    <s v="P008"/>
    <n v="2"/>
    <n v="9200"/>
    <n v="0.1"/>
    <x v="0"/>
    <n v="7"/>
    <n v="16560"/>
    <x v="24"/>
    <x v="0"/>
    <x v="0"/>
    <x v="6"/>
    <s v="Office"/>
    <s v="Furniture"/>
    <n v="6500"/>
    <n v="13000"/>
    <n v="3560"/>
  </r>
  <r>
    <s v="ORD103438"/>
    <d v="2025-10-22T00:00:00"/>
    <s v="C0156"/>
    <s v="P007"/>
    <n v="1"/>
    <n v="4416"/>
    <n v="0.05"/>
    <x v="1"/>
    <n v="6"/>
    <n v="4195.2"/>
    <x v="19"/>
    <x v="3"/>
    <x v="1"/>
    <x v="16"/>
    <s v="Office"/>
    <s v="Furniture"/>
    <n v="3150"/>
    <n v="3150"/>
    <n v="1045.1999999999998"/>
  </r>
  <r>
    <s v="ORD103439"/>
    <d v="2025-07-26T00:00:00"/>
    <s v="C0302"/>
    <s v="P009"/>
    <n v="5"/>
    <n v="165.6"/>
    <n v="0.1"/>
    <x v="0"/>
    <n v="5"/>
    <n v="745.2"/>
    <x v="9"/>
    <x v="2"/>
    <x v="0"/>
    <x v="12"/>
    <s v="Office"/>
    <s v="Stationery"/>
    <n v="75"/>
    <n v="375"/>
    <n v="370.20000000000005"/>
  </r>
  <r>
    <s v="ORD103440"/>
    <d v="2023-02-14T00:00:00"/>
    <s v="C0178"/>
    <s v="P016"/>
    <n v="2"/>
    <n v="252.2"/>
    <n v="0"/>
    <x v="0"/>
    <n v="4"/>
    <n v="504.4"/>
    <x v="17"/>
    <x v="7"/>
    <x v="0"/>
    <x v="10"/>
    <s v="Office"/>
    <s v="Stationery"/>
    <n v="145"/>
    <n v="290"/>
    <n v="214.39999999999998"/>
  </r>
  <r>
    <s v="ORD103441"/>
    <d v="2023-03-23T00:00:00"/>
    <s v="C0124"/>
    <s v="P009"/>
    <n v="1"/>
    <n v="174.6"/>
    <n v="0"/>
    <x v="0"/>
    <n v="5"/>
    <n v="174.6"/>
    <x v="1"/>
    <x v="0"/>
    <x v="1"/>
    <x v="12"/>
    <s v="Office"/>
    <s v="Stationery"/>
    <n v="75"/>
    <n v="75"/>
    <n v="99.6"/>
  </r>
  <r>
    <s v="ORD103442"/>
    <d v="2024-05-21T00:00:00"/>
    <s v="C0304"/>
    <s v="P009"/>
    <n v="3"/>
    <n v="185.4"/>
    <n v="0"/>
    <x v="0"/>
    <n v="4"/>
    <n v="556.20000000000005"/>
    <x v="15"/>
    <x v="7"/>
    <x v="1"/>
    <x v="12"/>
    <s v="Office"/>
    <s v="Stationery"/>
    <n v="75"/>
    <n v="225"/>
    <n v="331.20000000000005"/>
  </r>
  <r>
    <s v="ORD103443"/>
    <d v="2025-12-20T00:00:00"/>
    <s v="C0007"/>
    <s v="P012"/>
    <n v="4"/>
    <n v="3492"/>
    <n v="0"/>
    <x v="0"/>
    <n v="3"/>
    <n v="13968"/>
    <x v="11"/>
    <x v="4"/>
    <x v="0"/>
    <x v="9"/>
    <s v="Electronics"/>
    <s v="Storage"/>
    <n v="2450"/>
    <n v="9800"/>
    <n v="4168"/>
  </r>
  <r>
    <s v="ORD103444"/>
    <d v="2024-09-16T00:00:00"/>
    <s v="C0149"/>
    <s v="P019"/>
    <n v="1"/>
    <n v="2162"/>
    <n v="0.1"/>
    <x v="2"/>
    <n v="3"/>
    <n v="1945.8"/>
    <x v="27"/>
    <x v="6"/>
    <x v="2"/>
    <x v="19"/>
    <s v="Electronics"/>
    <s v="POS Equipment"/>
    <n v="1420"/>
    <n v="1420"/>
    <n v="525.79999999999995"/>
  </r>
  <r>
    <s v="ORD103445"/>
    <d v="2024-11-14T00:00:00"/>
    <s v="C0017"/>
    <s v="P011"/>
    <n v="2"/>
    <n v="901.6"/>
    <n v="0.1"/>
    <x v="0"/>
    <n v="5"/>
    <n v="1622.88"/>
    <x v="33"/>
    <x v="4"/>
    <x v="0"/>
    <x v="5"/>
    <s v="Office"/>
    <s v="Supplies"/>
    <n v="510"/>
    <n v="1020"/>
    <n v="602.88000000000011"/>
  </r>
  <r>
    <s v="ORD103446"/>
    <d v="2025-09-30T00:00:00"/>
    <s v="C0291"/>
    <s v="P016"/>
    <n v="4"/>
    <n v="267.8"/>
    <n v="0.05"/>
    <x v="0"/>
    <n v="5"/>
    <n v="1017.64"/>
    <x v="29"/>
    <x v="11"/>
    <x v="1"/>
    <x v="10"/>
    <s v="Office"/>
    <s v="Stationery"/>
    <n v="145"/>
    <n v="580"/>
    <n v="437.64"/>
  </r>
  <r>
    <s v="ORD103447"/>
    <d v="2025-03-16T00:00:00"/>
    <s v="C0159"/>
    <s v="P009"/>
    <n v="1"/>
    <n v="185.4"/>
    <n v="0"/>
    <x v="0"/>
    <n v="7"/>
    <n v="185.4"/>
    <x v="12"/>
    <x v="4"/>
    <x v="0"/>
    <x v="12"/>
    <s v="Office"/>
    <s v="Stationery"/>
    <n v="75"/>
    <n v="75"/>
    <n v="110.4"/>
  </r>
  <r>
    <s v="ORD103448"/>
    <d v="2023-11-18T00:00:00"/>
    <s v="C0128"/>
    <s v="P015"/>
    <n v="2"/>
    <n v="1610"/>
    <n v="0"/>
    <x v="0"/>
    <n v="3"/>
    <n v="3220"/>
    <x v="0"/>
    <x v="0"/>
    <x v="0"/>
    <x v="14"/>
    <s v="Electronics"/>
    <s v="Networking"/>
    <n v="1050"/>
    <n v="2100"/>
    <n v="1120"/>
  </r>
  <r>
    <s v="ORD103449"/>
    <d v="2023-02-07T00:00:00"/>
    <s v="C0081"/>
    <s v="P004"/>
    <n v="2"/>
    <n v="1998"/>
    <n v="0.15"/>
    <x v="2"/>
    <n v="4"/>
    <n v="3396.6"/>
    <x v="17"/>
    <x v="11"/>
    <x v="0"/>
    <x v="3"/>
    <s v="Electronics"/>
    <s v="Accessories"/>
    <n v="990"/>
    <n v="1980"/>
    <n v="1416.6"/>
  </r>
  <r>
    <s v="ORD103450"/>
    <d v="2024-12-11T00:00:00"/>
    <s v="C0366"/>
    <s v="P013"/>
    <n v="1"/>
    <n v="1493.5"/>
    <n v="0.2"/>
    <x v="0"/>
    <n v="6"/>
    <n v="1194.8"/>
    <x v="26"/>
    <x v="11"/>
    <x v="0"/>
    <x v="2"/>
    <s v="Electronics"/>
    <s v="Accessories"/>
    <n v="790"/>
    <n v="790"/>
    <n v="404.79999999999995"/>
  </r>
  <r>
    <s v="ORD103451"/>
    <d v="2024-12-21T00:00:00"/>
    <s v="C0139"/>
    <s v="P008"/>
    <n v="1"/>
    <n v="9476"/>
    <n v="0"/>
    <x v="0"/>
    <n v="6"/>
    <n v="9476"/>
    <x v="26"/>
    <x v="8"/>
    <x v="0"/>
    <x v="6"/>
    <s v="Office"/>
    <s v="Furniture"/>
    <n v="6500"/>
    <n v="6500"/>
    <n v="2976"/>
  </r>
  <r>
    <s v="ORD103452"/>
    <d v="2024-12-28T00:00:00"/>
    <s v="C0052"/>
    <s v="P003"/>
    <n v="2"/>
    <n v="463.5"/>
    <n v="0"/>
    <x v="0"/>
    <n v="4"/>
    <n v="927"/>
    <x v="26"/>
    <x v="10"/>
    <x v="0"/>
    <x v="1"/>
    <s v="Electronics"/>
    <s v="Accessories"/>
    <n v="210"/>
    <n v="420"/>
    <n v="507"/>
  </r>
  <r>
    <s v="ORD103453"/>
    <d v="2024-09-11T00:00:00"/>
    <s v="C0324"/>
    <s v="P015"/>
    <n v="1"/>
    <n v="1610"/>
    <n v="0"/>
    <x v="0"/>
    <n v="2"/>
    <n v="1610"/>
    <x v="27"/>
    <x v="2"/>
    <x v="2"/>
    <x v="14"/>
    <s v="Electronics"/>
    <s v="Networking"/>
    <n v="1050"/>
    <n v="1050"/>
    <n v="560"/>
  </r>
  <r>
    <s v="ORD103454"/>
    <d v="2024-04-28T00:00:00"/>
    <s v="C0147"/>
    <s v="P004"/>
    <n v="1"/>
    <n v="1905.5"/>
    <n v="0.1"/>
    <x v="0"/>
    <n v="7"/>
    <n v="1714.95"/>
    <x v="6"/>
    <x v="6"/>
    <x v="0"/>
    <x v="3"/>
    <s v="Electronics"/>
    <s v="Accessories"/>
    <n v="990"/>
    <n v="990"/>
    <n v="724.95"/>
  </r>
  <r>
    <s v="ORD103455"/>
    <d v="2025-10-23T00:00:00"/>
    <s v="C0053"/>
    <s v="P020"/>
    <n v="1"/>
    <n v="3772"/>
    <n v="0.1"/>
    <x v="0"/>
    <n v="6"/>
    <n v="3394.8"/>
    <x v="19"/>
    <x v="5"/>
    <x v="0"/>
    <x v="11"/>
    <s v="Electronics"/>
    <s v="Power"/>
    <n v="2950"/>
    <n v="2950"/>
    <n v="444.80000000000018"/>
  </r>
  <r>
    <s v="ORD103456"/>
    <d v="2024-07-18T00:00:00"/>
    <s v="C0135"/>
    <s v="P001"/>
    <n v="1"/>
    <n v="30780"/>
    <n v="0.15"/>
    <x v="0"/>
    <n v="7"/>
    <n v="26163"/>
    <x v="14"/>
    <x v="4"/>
    <x v="0"/>
    <x v="0"/>
    <s v="Electronics"/>
    <s v="Computers"/>
    <n v="22100"/>
    <n v="22100"/>
    <n v="4063"/>
  </r>
  <r>
    <s v="ORD103457"/>
    <d v="2023-05-07T00:00:00"/>
    <s v="C0007"/>
    <s v="P009"/>
    <n v="1"/>
    <n v="185.4"/>
    <n v="0.03"/>
    <x v="0"/>
    <n v="5"/>
    <n v="179.83799999999999"/>
    <x v="5"/>
    <x v="4"/>
    <x v="0"/>
    <x v="12"/>
    <s v="Office"/>
    <s v="Stationery"/>
    <n v="75"/>
    <n v="75"/>
    <n v="104.83799999999999"/>
  </r>
  <r>
    <s v="ORD103458"/>
    <d v="2024-06-11T00:00:00"/>
    <s v="C0093"/>
    <s v="P016"/>
    <n v="1"/>
    <n v="252.2"/>
    <n v="0.05"/>
    <x v="0"/>
    <n v="7"/>
    <n v="239.58999999999997"/>
    <x v="21"/>
    <x v="1"/>
    <x v="2"/>
    <x v="10"/>
    <s v="Office"/>
    <s v="Stationery"/>
    <n v="145"/>
    <n v="145"/>
    <n v="94.589999999999975"/>
  </r>
  <r>
    <s v="ORD103459"/>
    <d v="2025-03-03T00:00:00"/>
    <s v="C0326"/>
    <s v="P005"/>
    <n v="2"/>
    <n v="6696"/>
    <n v="0.05"/>
    <x v="0"/>
    <n v="4"/>
    <n v="12722.4"/>
    <x v="12"/>
    <x v="6"/>
    <x v="0"/>
    <x v="15"/>
    <s v="Electronics"/>
    <s v="Displays"/>
    <n v="4300"/>
    <n v="8600"/>
    <n v="4122.3999999999996"/>
  </r>
  <r>
    <s v="ORD103460"/>
    <d v="2023-03-02T00:00:00"/>
    <s v="C0072"/>
    <s v="P002"/>
    <n v="2"/>
    <n v="21060"/>
    <n v="0.03"/>
    <x v="0"/>
    <n v="7"/>
    <n v="40856.400000000001"/>
    <x v="1"/>
    <x v="6"/>
    <x v="0"/>
    <x v="8"/>
    <s v="Electronics"/>
    <s v="Computers"/>
    <n v="15100"/>
    <n v="30200"/>
    <n v="10656.400000000001"/>
  </r>
  <r>
    <s v="ORD103461"/>
    <d v="2024-07-27T00:00:00"/>
    <s v="C0145"/>
    <s v="P016"/>
    <n v="1"/>
    <n v="252.2"/>
    <n v="0"/>
    <x v="0"/>
    <n v="3"/>
    <n v="252.2"/>
    <x v="14"/>
    <x v="10"/>
    <x v="2"/>
    <x v="10"/>
    <s v="Office"/>
    <s v="Stationery"/>
    <n v="145"/>
    <n v="145"/>
    <n v="107.19999999999999"/>
  </r>
  <r>
    <s v="ORD103462"/>
    <d v="2024-04-06T00:00:00"/>
    <s v="C0077"/>
    <s v="P013"/>
    <n v="1"/>
    <n v="1566"/>
    <n v="0.1"/>
    <x v="0"/>
    <n v="1"/>
    <n v="1409.4"/>
    <x v="6"/>
    <x v="11"/>
    <x v="0"/>
    <x v="2"/>
    <s v="Electronics"/>
    <s v="Accessories"/>
    <n v="790"/>
    <n v="790"/>
    <n v="619.40000000000009"/>
  </r>
  <r>
    <s v="ORD103463"/>
    <d v="2023-11-07T00:00:00"/>
    <s v="C0237"/>
    <s v="P004"/>
    <n v="1"/>
    <n v="1702"/>
    <n v="0.03"/>
    <x v="0"/>
    <n v="1"/>
    <n v="1650.94"/>
    <x v="0"/>
    <x v="10"/>
    <x v="1"/>
    <x v="3"/>
    <s v="Electronics"/>
    <s v="Accessories"/>
    <n v="990"/>
    <n v="990"/>
    <n v="660.94"/>
  </r>
  <r>
    <s v="ORD103464"/>
    <d v="2024-11-30T00:00:00"/>
    <s v="C0057"/>
    <s v="P016"/>
    <n v="5"/>
    <n v="239.2"/>
    <n v="0.1"/>
    <x v="0"/>
    <n v="4"/>
    <n v="1076.4000000000001"/>
    <x v="33"/>
    <x v="2"/>
    <x v="2"/>
    <x v="10"/>
    <s v="Office"/>
    <s v="Stationery"/>
    <n v="145"/>
    <n v="725"/>
    <n v="351.40000000000009"/>
  </r>
  <r>
    <s v="ORD103465"/>
    <d v="2025-03-15T00:00:00"/>
    <s v="C0063"/>
    <s v="P011"/>
    <n v="5"/>
    <n v="901.6"/>
    <n v="0.05"/>
    <x v="0"/>
    <n v="5"/>
    <n v="4282.5999999999995"/>
    <x v="12"/>
    <x v="7"/>
    <x v="0"/>
    <x v="5"/>
    <s v="Office"/>
    <s v="Supplies"/>
    <n v="510"/>
    <n v="2550"/>
    <n v="1732.5999999999995"/>
  </r>
  <r>
    <s v="ORD103466"/>
    <d v="2023-10-09T00:00:00"/>
    <s v="C0197"/>
    <s v="P008"/>
    <n v="1"/>
    <n v="9200"/>
    <n v="0.05"/>
    <x v="0"/>
    <n v="1"/>
    <n v="8740"/>
    <x v="2"/>
    <x v="3"/>
    <x v="0"/>
    <x v="6"/>
    <s v="Office"/>
    <s v="Furniture"/>
    <n v="6500"/>
    <n v="6500"/>
    <n v="2240"/>
  </r>
  <r>
    <s v="ORD103467"/>
    <d v="2023-06-29T00:00:00"/>
    <s v="C0291"/>
    <s v="P016"/>
    <n v="4"/>
    <n v="239.2"/>
    <n v="0.1"/>
    <x v="0"/>
    <n v="7"/>
    <n v="861.12"/>
    <x v="10"/>
    <x v="11"/>
    <x v="1"/>
    <x v="10"/>
    <s v="Office"/>
    <s v="Stationery"/>
    <n v="145"/>
    <n v="580"/>
    <n v="281.12"/>
  </r>
  <r>
    <s v="ORD103468"/>
    <d v="2025-02-21T00:00:00"/>
    <s v="C0065"/>
    <s v="P015"/>
    <n v="3"/>
    <n v="1802.5"/>
    <n v="0.2"/>
    <x v="0"/>
    <n v="2"/>
    <n v="4326"/>
    <x v="8"/>
    <x v="3"/>
    <x v="2"/>
    <x v="14"/>
    <s v="Electronics"/>
    <s v="Networking"/>
    <n v="1050"/>
    <n v="3150"/>
    <n v="1176"/>
  </r>
  <r>
    <s v="ORD103469"/>
    <d v="2025-12-02T00:00:00"/>
    <s v="C0372"/>
    <s v="P016"/>
    <n v="2"/>
    <n v="280.8"/>
    <n v="0.05"/>
    <x v="0"/>
    <n v="3"/>
    <n v="533.52"/>
    <x v="11"/>
    <x v="2"/>
    <x v="1"/>
    <x v="10"/>
    <s v="Office"/>
    <s v="Stationery"/>
    <n v="145"/>
    <n v="290"/>
    <n v="243.51999999999998"/>
  </r>
  <r>
    <s v="ORD103470"/>
    <d v="2024-04-10T00:00:00"/>
    <s v="C0024"/>
    <s v="P001"/>
    <n v="1"/>
    <n v="26220"/>
    <n v="0"/>
    <x v="0"/>
    <n v="1"/>
    <n v="26220"/>
    <x v="6"/>
    <x v="0"/>
    <x v="2"/>
    <x v="0"/>
    <s v="Electronics"/>
    <s v="Computers"/>
    <n v="22100"/>
    <n v="22100"/>
    <n v="4120"/>
  </r>
  <r>
    <s v="ORD103471"/>
    <d v="2025-05-04T00:00:00"/>
    <s v="C0057"/>
    <s v="P009"/>
    <n v="10"/>
    <n v="194.4"/>
    <n v="0.05"/>
    <x v="0"/>
    <n v="3"/>
    <n v="1846.8"/>
    <x v="34"/>
    <x v="2"/>
    <x v="2"/>
    <x v="12"/>
    <s v="Office"/>
    <s v="Stationery"/>
    <n v="75"/>
    <n v="750"/>
    <n v="1096.8"/>
  </r>
  <r>
    <s v="ORD103472"/>
    <d v="2024-05-07T00:00:00"/>
    <s v="C0358"/>
    <s v="P017"/>
    <n v="3"/>
    <n v="3783"/>
    <n v="0.03"/>
    <x v="0"/>
    <n v="7"/>
    <n v="11008.529999999999"/>
    <x v="15"/>
    <x v="6"/>
    <x v="2"/>
    <x v="7"/>
    <s v="Office"/>
    <s v="Furniture"/>
    <n v="2650"/>
    <n v="7950"/>
    <n v="3058.5299999999988"/>
  </r>
  <r>
    <s v="ORD103473"/>
    <d v="2023-11-09T00:00:00"/>
    <s v="C0002"/>
    <s v="P011"/>
    <n v="1"/>
    <n v="1009.4"/>
    <n v="0"/>
    <x v="0"/>
    <n v="1"/>
    <n v="1009.4"/>
    <x v="0"/>
    <x v="1"/>
    <x v="1"/>
    <x v="5"/>
    <s v="Office"/>
    <s v="Supplies"/>
    <n v="510"/>
    <n v="510"/>
    <n v="499.4"/>
  </r>
  <r>
    <s v="ORD103474"/>
    <d v="2025-05-23T00:00:00"/>
    <s v="C0141"/>
    <s v="P010"/>
    <n v="3"/>
    <n v="7622"/>
    <n v="0.05"/>
    <x v="0"/>
    <n v="7"/>
    <n v="21722.7"/>
    <x v="34"/>
    <x v="7"/>
    <x v="2"/>
    <x v="13"/>
    <s v="Electronics"/>
    <s v="Printers"/>
    <n v="5600"/>
    <n v="16800"/>
    <n v="4922.7000000000007"/>
  </r>
  <r>
    <s v="ORD103475"/>
    <d v="2024-10-01T00:00:00"/>
    <s v="C0270"/>
    <s v="P009"/>
    <n v="1"/>
    <n v="165.6"/>
    <n v="0"/>
    <x v="0"/>
    <n v="7"/>
    <n v="165.6"/>
    <x v="13"/>
    <x v="0"/>
    <x v="1"/>
    <x v="12"/>
    <s v="Office"/>
    <s v="Stationery"/>
    <n v="75"/>
    <n v="75"/>
    <n v="90.6"/>
  </r>
  <r>
    <s v="ORD103476"/>
    <d v="2024-11-05T00:00:00"/>
    <s v="C0200"/>
    <s v="P006"/>
    <n v="1"/>
    <n v="1287.5"/>
    <n v="0"/>
    <x v="0"/>
    <n v="4"/>
    <n v="1287.5"/>
    <x v="33"/>
    <x v="1"/>
    <x v="0"/>
    <x v="4"/>
    <s v="Electronics"/>
    <s v="Accessories"/>
    <n v="620"/>
    <n v="620"/>
    <n v="667.5"/>
  </r>
  <r>
    <s v="ORD103477"/>
    <d v="2025-07-08T00:00:00"/>
    <s v="C0242"/>
    <s v="P006"/>
    <n v="2"/>
    <n v="1150"/>
    <n v="0.05"/>
    <x v="0"/>
    <n v="2"/>
    <n v="2185"/>
    <x v="9"/>
    <x v="9"/>
    <x v="1"/>
    <x v="4"/>
    <s v="Electronics"/>
    <s v="Accessories"/>
    <n v="620"/>
    <n v="1240"/>
    <n v="945"/>
  </r>
  <r>
    <s v="ORD103478"/>
    <d v="2023-09-27T00:00:00"/>
    <s v="C0231"/>
    <s v="P003"/>
    <n v="1"/>
    <n v="486"/>
    <n v="0.05"/>
    <x v="0"/>
    <n v="5"/>
    <n v="461.7"/>
    <x v="4"/>
    <x v="0"/>
    <x v="0"/>
    <x v="1"/>
    <s v="Electronics"/>
    <s v="Accessories"/>
    <n v="210"/>
    <n v="210"/>
    <n v="251.7"/>
  </r>
  <r>
    <s v="ORD103479"/>
    <d v="2024-02-28T00:00:00"/>
    <s v="C0310"/>
    <s v="P009"/>
    <n v="10"/>
    <n v="174.6"/>
    <n v="0.05"/>
    <x v="0"/>
    <n v="4"/>
    <n v="1658.6999999999998"/>
    <x v="24"/>
    <x v="11"/>
    <x v="0"/>
    <x v="12"/>
    <s v="Office"/>
    <s v="Stationery"/>
    <n v="75"/>
    <n v="750"/>
    <n v="908.69999999999982"/>
  </r>
  <r>
    <s v="ORD103480"/>
    <d v="2023-10-11T00:00:00"/>
    <s v="C0315"/>
    <s v="P014"/>
    <n v="1"/>
    <n v="2037"/>
    <n v="0.1"/>
    <x v="0"/>
    <n v="3"/>
    <n v="1833.3"/>
    <x v="2"/>
    <x v="2"/>
    <x v="0"/>
    <x v="17"/>
    <s v="Electronics"/>
    <s v="Accessories"/>
    <n v="1180"/>
    <n v="1180"/>
    <n v="653.29999999999995"/>
  </r>
  <r>
    <s v="ORD103481"/>
    <d v="2024-02-19T00:00:00"/>
    <s v="C0198"/>
    <s v="P002"/>
    <n v="1"/>
    <n v="18915"/>
    <n v="0.05"/>
    <x v="0"/>
    <n v="3"/>
    <n v="17969.25"/>
    <x v="24"/>
    <x v="8"/>
    <x v="0"/>
    <x v="8"/>
    <s v="Electronics"/>
    <s v="Computers"/>
    <n v="15100"/>
    <n v="15100"/>
    <n v="2869.25"/>
  </r>
  <r>
    <s v="ORD103482"/>
    <d v="2023-10-10T00:00:00"/>
    <s v="C0034"/>
    <s v="P004"/>
    <n v="3"/>
    <n v="1998"/>
    <n v="0"/>
    <x v="0"/>
    <n v="4"/>
    <n v="5994"/>
    <x v="2"/>
    <x v="3"/>
    <x v="0"/>
    <x v="3"/>
    <s v="Electronics"/>
    <s v="Accessories"/>
    <n v="990"/>
    <n v="2970"/>
    <n v="3024"/>
  </r>
  <r>
    <s v="ORD103483"/>
    <d v="2024-09-24T00:00:00"/>
    <s v="C0351"/>
    <s v="P004"/>
    <n v="4"/>
    <n v="1702"/>
    <n v="0"/>
    <x v="0"/>
    <n v="4"/>
    <n v="6808"/>
    <x v="27"/>
    <x v="5"/>
    <x v="1"/>
    <x v="3"/>
    <s v="Electronics"/>
    <s v="Accessories"/>
    <n v="990"/>
    <n v="3960"/>
    <n v="2848"/>
  </r>
  <r>
    <s v="ORD103484"/>
    <d v="2025-12-08T00:00:00"/>
    <s v="C0152"/>
    <s v="P012"/>
    <n v="1"/>
    <n v="3312"/>
    <n v="0"/>
    <x v="0"/>
    <n v="1"/>
    <n v="3312"/>
    <x v="11"/>
    <x v="2"/>
    <x v="1"/>
    <x v="9"/>
    <s v="Electronics"/>
    <s v="Storage"/>
    <n v="2450"/>
    <n v="2450"/>
    <n v="862"/>
  </r>
  <r>
    <s v="ORD103485"/>
    <d v="2023-10-04T00:00:00"/>
    <s v="C0148"/>
    <s v="P007"/>
    <n v="1"/>
    <n v="4800"/>
    <n v="0.05"/>
    <x v="2"/>
    <n v="4"/>
    <n v="4560"/>
    <x v="2"/>
    <x v="4"/>
    <x v="1"/>
    <x v="16"/>
    <s v="Office"/>
    <s v="Furniture"/>
    <n v="3150"/>
    <n v="3150"/>
    <n v="1410"/>
  </r>
  <r>
    <s v="ORD103486"/>
    <d v="2025-05-30T00:00:00"/>
    <s v="C0154"/>
    <s v="P009"/>
    <n v="4"/>
    <n v="185.4"/>
    <n v="0.1"/>
    <x v="0"/>
    <n v="7"/>
    <n v="667.44"/>
    <x v="34"/>
    <x v="9"/>
    <x v="1"/>
    <x v="12"/>
    <s v="Office"/>
    <s v="Stationery"/>
    <n v="75"/>
    <n v="300"/>
    <n v="367.44000000000005"/>
  </r>
  <r>
    <s v="ORD103487"/>
    <d v="2023-10-25T00:00:00"/>
    <s v="C0140"/>
    <s v="P009"/>
    <n v="2"/>
    <n v="194.4"/>
    <n v="0"/>
    <x v="0"/>
    <n v="6"/>
    <n v="388.8"/>
    <x v="2"/>
    <x v="9"/>
    <x v="1"/>
    <x v="12"/>
    <s v="Office"/>
    <s v="Stationery"/>
    <n v="75"/>
    <n v="150"/>
    <n v="238.8"/>
  </r>
  <r>
    <s v="ORD103488"/>
    <d v="2023-11-20T00:00:00"/>
    <s v="C0055"/>
    <s v="P004"/>
    <n v="1"/>
    <n v="1702"/>
    <n v="0.15"/>
    <x v="0"/>
    <n v="4"/>
    <n v="1446.7"/>
    <x v="0"/>
    <x v="4"/>
    <x v="2"/>
    <x v="3"/>
    <s v="Electronics"/>
    <s v="Accessories"/>
    <n v="990"/>
    <n v="990"/>
    <n v="456.70000000000005"/>
  </r>
  <r>
    <s v="ORD103489"/>
    <d v="2024-10-12T00:00:00"/>
    <s v="C0037"/>
    <s v="P001"/>
    <n v="2"/>
    <n v="27645"/>
    <n v="0.1"/>
    <x v="0"/>
    <n v="3"/>
    <n v="49761"/>
    <x v="13"/>
    <x v="8"/>
    <x v="0"/>
    <x v="0"/>
    <s v="Electronics"/>
    <s v="Computers"/>
    <n v="22100"/>
    <n v="44200"/>
    <n v="5561"/>
  </r>
  <r>
    <s v="ORD103490"/>
    <d v="2023-05-19T00:00:00"/>
    <s v="C0104"/>
    <s v="P011"/>
    <n v="4"/>
    <n v="901.6"/>
    <n v="0.05"/>
    <x v="0"/>
    <n v="1"/>
    <n v="3426.08"/>
    <x v="5"/>
    <x v="10"/>
    <x v="0"/>
    <x v="5"/>
    <s v="Office"/>
    <s v="Supplies"/>
    <n v="510"/>
    <n v="2040"/>
    <n v="1386.08"/>
  </r>
  <r>
    <s v="ORD103491"/>
    <d v="2025-12-27T00:00:00"/>
    <s v="C0294"/>
    <s v="P009"/>
    <n v="3"/>
    <n v="185.4"/>
    <n v="0.1"/>
    <x v="2"/>
    <n v="3"/>
    <n v="500.58000000000004"/>
    <x v="11"/>
    <x v="3"/>
    <x v="0"/>
    <x v="12"/>
    <s v="Office"/>
    <s v="Stationery"/>
    <n v="75"/>
    <n v="225"/>
    <n v="275.58000000000004"/>
  </r>
  <r>
    <s v="ORD103492"/>
    <d v="2023-08-31T00:00:00"/>
    <s v="C0088"/>
    <s v="P011"/>
    <n v="5"/>
    <n v="980"/>
    <n v="0"/>
    <x v="0"/>
    <n v="7"/>
    <n v="4900"/>
    <x v="16"/>
    <x v="11"/>
    <x v="2"/>
    <x v="5"/>
    <s v="Office"/>
    <s v="Supplies"/>
    <n v="510"/>
    <n v="2550"/>
    <n v="2350"/>
  </r>
  <r>
    <s v="ORD103493"/>
    <d v="2024-01-13T00:00:00"/>
    <s v="C0304"/>
    <s v="P006"/>
    <n v="2"/>
    <n v="1250"/>
    <n v="0"/>
    <x v="0"/>
    <n v="6"/>
    <n v="2500"/>
    <x v="18"/>
    <x v="7"/>
    <x v="1"/>
    <x v="4"/>
    <s v="Electronics"/>
    <s v="Accessories"/>
    <n v="620"/>
    <n v="1240"/>
    <n v="1260"/>
  </r>
  <r>
    <s v="ORD103494"/>
    <d v="2024-10-12T00:00:00"/>
    <s v="C0340"/>
    <s v="P009"/>
    <n v="2"/>
    <n v="185.4"/>
    <n v="0.2"/>
    <x v="1"/>
    <n v="3"/>
    <n v="296.64000000000004"/>
    <x v="13"/>
    <x v="6"/>
    <x v="1"/>
    <x v="12"/>
    <s v="Office"/>
    <s v="Stationery"/>
    <n v="75"/>
    <n v="150"/>
    <n v="146.64000000000004"/>
  </r>
  <r>
    <s v="ORD103495"/>
    <d v="2023-10-26T00:00:00"/>
    <s v="C0118"/>
    <s v="P018"/>
    <n v="2"/>
    <n v="11776"/>
    <n v="0.05"/>
    <x v="0"/>
    <n v="7"/>
    <n v="22374.399999999998"/>
    <x v="2"/>
    <x v="10"/>
    <x v="1"/>
    <x v="18"/>
    <s v="Electronics"/>
    <s v="Displays"/>
    <n v="9700"/>
    <n v="19400"/>
    <n v="2974.3999999999978"/>
  </r>
  <r>
    <s v="ORD103496"/>
    <d v="2023-03-02T00:00:00"/>
    <s v="C0120"/>
    <s v="P003"/>
    <n v="1"/>
    <n v="414"/>
    <n v="0.15"/>
    <x v="0"/>
    <n v="3"/>
    <n v="351.9"/>
    <x v="1"/>
    <x v="10"/>
    <x v="0"/>
    <x v="1"/>
    <s v="Electronics"/>
    <s v="Accessories"/>
    <n v="210"/>
    <n v="210"/>
    <n v="141.89999999999998"/>
  </r>
  <r>
    <s v="ORD103497"/>
    <d v="2024-10-14T00:00:00"/>
    <s v="C0300"/>
    <s v="P011"/>
    <n v="2"/>
    <n v="1009.4"/>
    <n v="0.05"/>
    <x v="2"/>
    <n v="2"/>
    <n v="1917.86"/>
    <x v="13"/>
    <x v="11"/>
    <x v="0"/>
    <x v="5"/>
    <s v="Office"/>
    <s v="Supplies"/>
    <n v="510"/>
    <n v="1020"/>
    <n v="897.8599999999999"/>
  </r>
  <r>
    <s v="ORD103498"/>
    <d v="2025-04-27T00:00:00"/>
    <s v="C0368"/>
    <s v="P013"/>
    <n v="1"/>
    <n v="1566"/>
    <n v="0.05"/>
    <x v="0"/>
    <n v="2"/>
    <n v="1487.6999999999998"/>
    <x v="30"/>
    <x v="1"/>
    <x v="1"/>
    <x v="2"/>
    <s v="Electronics"/>
    <s v="Accessories"/>
    <n v="790"/>
    <n v="790"/>
    <n v="697.69999999999982"/>
  </r>
  <r>
    <s v="ORD103499"/>
    <d v="2025-04-22T00:00:00"/>
    <s v="C0233"/>
    <s v="P002"/>
    <n v="1"/>
    <n v="21060"/>
    <n v="0.15"/>
    <x v="0"/>
    <n v="6"/>
    <n v="17901"/>
    <x v="30"/>
    <x v="0"/>
    <x v="0"/>
    <x v="8"/>
    <s v="Electronics"/>
    <s v="Computers"/>
    <n v="15100"/>
    <n v="15100"/>
    <n v="2801"/>
  </r>
  <r>
    <s v="ORD103500"/>
    <d v="2024-09-13T00:00:00"/>
    <s v="C0140"/>
    <s v="P017"/>
    <n v="2"/>
    <n v="3783"/>
    <n v="0.15"/>
    <x v="0"/>
    <n v="6"/>
    <n v="6431.0999999999995"/>
    <x v="27"/>
    <x v="9"/>
    <x v="1"/>
    <x v="7"/>
    <s v="Office"/>
    <s v="Furniture"/>
    <n v="2650"/>
    <n v="5300"/>
    <n v="1131.0999999999995"/>
  </r>
  <r>
    <s v="ORD103501"/>
    <d v="2025-06-26T00:00:00"/>
    <s v="C0179"/>
    <s v="P016"/>
    <n v="4"/>
    <n v="267.8"/>
    <n v="0.15"/>
    <x v="2"/>
    <n v="2"/>
    <n v="910.52"/>
    <x v="3"/>
    <x v="9"/>
    <x v="0"/>
    <x v="10"/>
    <s v="Office"/>
    <s v="Stationery"/>
    <n v="145"/>
    <n v="580"/>
    <n v="330.52"/>
  </r>
  <r>
    <s v="ORD103502"/>
    <d v="2024-07-14T00:00:00"/>
    <s v="C0079"/>
    <s v="P016"/>
    <n v="4"/>
    <n v="267.8"/>
    <n v="0.05"/>
    <x v="0"/>
    <n v="3"/>
    <n v="1017.64"/>
    <x v="14"/>
    <x v="1"/>
    <x v="0"/>
    <x v="10"/>
    <s v="Office"/>
    <s v="Stationery"/>
    <n v="145"/>
    <n v="580"/>
    <n v="437.64"/>
  </r>
  <r>
    <s v="ORD103503"/>
    <d v="2023-11-08T00:00:00"/>
    <s v="C0124"/>
    <s v="P013"/>
    <n v="1"/>
    <n v="1406.5"/>
    <n v="0.1"/>
    <x v="1"/>
    <n v="4"/>
    <n v="1265.8500000000001"/>
    <x v="0"/>
    <x v="0"/>
    <x v="1"/>
    <x v="2"/>
    <s v="Electronics"/>
    <s v="Accessories"/>
    <n v="790"/>
    <n v="790"/>
    <n v="475.85000000000014"/>
  </r>
  <r>
    <s v="ORD103504"/>
    <d v="2024-01-20T00:00:00"/>
    <s v="C0200"/>
    <s v="P017"/>
    <n v="2"/>
    <n v="3588"/>
    <n v="0.05"/>
    <x v="0"/>
    <n v="5"/>
    <n v="6817.2"/>
    <x v="18"/>
    <x v="1"/>
    <x v="0"/>
    <x v="7"/>
    <s v="Office"/>
    <s v="Furniture"/>
    <n v="2650"/>
    <n v="5300"/>
    <n v="1517.1999999999998"/>
  </r>
  <r>
    <s v="ORD103505"/>
    <d v="2023-08-07T00:00:00"/>
    <s v="C0245"/>
    <s v="P012"/>
    <n v="4"/>
    <n v="3600"/>
    <n v="0.05"/>
    <x v="0"/>
    <n v="6"/>
    <n v="13680"/>
    <x v="16"/>
    <x v="6"/>
    <x v="1"/>
    <x v="9"/>
    <s v="Electronics"/>
    <s v="Storage"/>
    <n v="2450"/>
    <n v="9800"/>
    <n v="3880"/>
  </r>
  <r>
    <s v="ORD103506"/>
    <d v="2023-09-27T00:00:00"/>
    <s v="C0070"/>
    <s v="P003"/>
    <n v="1"/>
    <n v="463.5"/>
    <n v="0.1"/>
    <x v="0"/>
    <n v="5"/>
    <n v="417.15000000000003"/>
    <x v="4"/>
    <x v="8"/>
    <x v="0"/>
    <x v="1"/>
    <s v="Electronics"/>
    <s v="Accessories"/>
    <n v="210"/>
    <n v="210"/>
    <n v="207.15000000000003"/>
  </r>
  <r>
    <s v="ORD103507"/>
    <d v="2024-01-14T00:00:00"/>
    <s v="C0190"/>
    <s v="P003"/>
    <n v="3"/>
    <n v="463.5"/>
    <n v="0.03"/>
    <x v="0"/>
    <n v="5"/>
    <n v="1348.7849999999999"/>
    <x v="18"/>
    <x v="4"/>
    <x v="2"/>
    <x v="1"/>
    <s v="Electronics"/>
    <s v="Accessories"/>
    <n v="210"/>
    <n v="630"/>
    <n v="718.78499999999985"/>
  </r>
  <r>
    <s v="ORD103508"/>
    <d v="2023-02-23T00:00:00"/>
    <s v="C0306"/>
    <s v="P009"/>
    <n v="2"/>
    <n v="165.6"/>
    <n v="0.15"/>
    <x v="0"/>
    <n v="6"/>
    <n v="281.52"/>
    <x v="17"/>
    <x v="6"/>
    <x v="0"/>
    <x v="12"/>
    <s v="Office"/>
    <s v="Stationery"/>
    <n v="75"/>
    <n v="150"/>
    <n v="131.51999999999998"/>
  </r>
  <r>
    <s v="ORD103509"/>
    <d v="2024-06-30T00:00:00"/>
    <s v="C0185"/>
    <s v="P012"/>
    <n v="2"/>
    <n v="3492"/>
    <n v="0.05"/>
    <x v="0"/>
    <n v="6"/>
    <n v="6634.7999999999993"/>
    <x v="21"/>
    <x v="6"/>
    <x v="0"/>
    <x v="9"/>
    <s v="Electronics"/>
    <s v="Storage"/>
    <n v="2450"/>
    <n v="4900"/>
    <n v="1734.7999999999993"/>
  </r>
  <r>
    <s v="ORD103510"/>
    <d v="2024-04-17T00:00:00"/>
    <s v="C0357"/>
    <s v="P003"/>
    <n v="4"/>
    <n v="414"/>
    <n v="0.1"/>
    <x v="2"/>
    <n v="4"/>
    <n v="1490.4"/>
    <x v="6"/>
    <x v="10"/>
    <x v="2"/>
    <x v="1"/>
    <s v="Electronics"/>
    <s v="Accessories"/>
    <n v="210"/>
    <n v="840"/>
    <n v="650.40000000000009"/>
  </r>
  <r>
    <s v="ORD103511"/>
    <d v="2024-04-20T00:00:00"/>
    <s v="C0299"/>
    <s v="P019"/>
    <n v="10"/>
    <n v="2350"/>
    <n v="0.03"/>
    <x v="0"/>
    <n v="7"/>
    <n v="22795"/>
    <x v="6"/>
    <x v="8"/>
    <x v="0"/>
    <x v="19"/>
    <s v="Electronics"/>
    <s v="POS Equipment"/>
    <n v="1420"/>
    <n v="14200"/>
    <n v="8595"/>
  </r>
  <r>
    <s v="ORD103512"/>
    <d v="2024-04-17T00:00:00"/>
    <s v="C0169"/>
    <s v="P012"/>
    <n v="1"/>
    <n v="3492"/>
    <n v="0.03"/>
    <x v="0"/>
    <n v="1"/>
    <n v="3387.24"/>
    <x v="6"/>
    <x v="3"/>
    <x v="0"/>
    <x v="9"/>
    <s v="Electronics"/>
    <s v="Storage"/>
    <n v="2450"/>
    <n v="2450"/>
    <n v="937.23999999999978"/>
  </r>
  <r>
    <s v="ORD103513"/>
    <d v="2023-02-23T00:00:00"/>
    <s v="C0057"/>
    <s v="P012"/>
    <n v="2"/>
    <n v="3312"/>
    <n v="0"/>
    <x v="0"/>
    <n v="1"/>
    <n v="6624"/>
    <x v="17"/>
    <x v="2"/>
    <x v="2"/>
    <x v="9"/>
    <s v="Electronics"/>
    <s v="Storage"/>
    <n v="2450"/>
    <n v="4900"/>
    <n v="1724"/>
  </r>
  <r>
    <s v="ORD103514"/>
    <d v="2025-01-05T00:00:00"/>
    <s v="C0300"/>
    <s v="P008"/>
    <n v="2"/>
    <n v="9936"/>
    <n v="0"/>
    <x v="0"/>
    <n v="7"/>
    <n v="19872"/>
    <x v="7"/>
    <x v="11"/>
    <x v="0"/>
    <x v="6"/>
    <s v="Office"/>
    <s v="Furniture"/>
    <n v="6500"/>
    <n v="13000"/>
    <n v="6872"/>
  </r>
  <r>
    <s v="ORD103515"/>
    <d v="2023-06-12T00:00:00"/>
    <s v="C0321"/>
    <s v="P014"/>
    <n v="2"/>
    <n v="2037"/>
    <n v="0.2"/>
    <x v="0"/>
    <n v="1"/>
    <n v="3259.2000000000003"/>
    <x v="10"/>
    <x v="1"/>
    <x v="0"/>
    <x v="17"/>
    <s v="Electronics"/>
    <s v="Accessories"/>
    <n v="1180"/>
    <n v="2360"/>
    <n v="899.20000000000027"/>
  </r>
  <r>
    <s v="ORD103516"/>
    <d v="2025-09-03T00:00:00"/>
    <s v="C0379"/>
    <s v="P001"/>
    <n v="2"/>
    <n v="27645"/>
    <n v="0.1"/>
    <x v="0"/>
    <n v="7"/>
    <n v="49761"/>
    <x v="29"/>
    <x v="3"/>
    <x v="0"/>
    <x v="0"/>
    <s v="Electronics"/>
    <s v="Computers"/>
    <n v="22100"/>
    <n v="44200"/>
    <n v="5561"/>
  </r>
  <r>
    <s v="ORD103517"/>
    <d v="2023-10-02T00:00:00"/>
    <s v="C0193"/>
    <s v="P005"/>
    <n v="4"/>
    <n v="6696"/>
    <n v="0"/>
    <x v="0"/>
    <n v="6"/>
    <n v="26784"/>
    <x v="2"/>
    <x v="6"/>
    <x v="1"/>
    <x v="15"/>
    <s v="Electronics"/>
    <s v="Displays"/>
    <n v="4300"/>
    <n v="17200"/>
    <n v="9584"/>
  </r>
  <r>
    <s v="ORD103518"/>
    <d v="2025-10-25T00:00:00"/>
    <s v="C0208"/>
    <s v="P016"/>
    <n v="2"/>
    <n v="252.2"/>
    <n v="0.1"/>
    <x v="0"/>
    <n v="1"/>
    <n v="453.96"/>
    <x v="19"/>
    <x v="1"/>
    <x v="1"/>
    <x v="10"/>
    <s v="Office"/>
    <s v="Stationery"/>
    <n v="145"/>
    <n v="290"/>
    <n v="163.95999999999998"/>
  </r>
  <r>
    <s v="ORD103519"/>
    <d v="2025-08-18T00:00:00"/>
    <s v="C0135"/>
    <s v="P004"/>
    <n v="2"/>
    <n v="1905.5"/>
    <n v="0.1"/>
    <x v="1"/>
    <n v="4"/>
    <n v="3429.9"/>
    <x v="28"/>
    <x v="4"/>
    <x v="0"/>
    <x v="3"/>
    <s v="Electronics"/>
    <s v="Accessories"/>
    <n v="990"/>
    <n v="1980"/>
    <n v="1449.9"/>
  </r>
  <r>
    <s v="ORD103520"/>
    <d v="2025-02-04T00:00:00"/>
    <s v="C0126"/>
    <s v="P019"/>
    <n v="2"/>
    <n v="2420.5"/>
    <n v="0.15"/>
    <x v="1"/>
    <n v="3"/>
    <n v="4114.8499999999995"/>
    <x v="8"/>
    <x v="11"/>
    <x v="2"/>
    <x v="19"/>
    <s v="Electronics"/>
    <s v="POS Equipment"/>
    <n v="1420"/>
    <n v="2840"/>
    <n v="1274.8499999999995"/>
  </r>
  <r>
    <s v="ORD103521"/>
    <d v="2024-01-12T00:00:00"/>
    <s v="C0036"/>
    <s v="P013"/>
    <n v="2"/>
    <n v="1406.5"/>
    <n v="0.2"/>
    <x v="0"/>
    <n v="5"/>
    <n v="2250.4"/>
    <x v="18"/>
    <x v="1"/>
    <x v="1"/>
    <x v="2"/>
    <s v="Electronics"/>
    <s v="Accessories"/>
    <n v="790"/>
    <n v="1580"/>
    <n v="670.40000000000009"/>
  </r>
  <r>
    <s v="ORD103522"/>
    <d v="2025-03-04T00:00:00"/>
    <s v="C0072"/>
    <s v="P010"/>
    <n v="1"/>
    <n v="7178"/>
    <n v="0.1"/>
    <x v="0"/>
    <n v="4"/>
    <n v="6460.2"/>
    <x v="12"/>
    <x v="6"/>
    <x v="0"/>
    <x v="13"/>
    <s v="Electronics"/>
    <s v="Printers"/>
    <n v="5600"/>
    <n v="5600"/>
    <n v="860.19999999999982"/>
  </r>
  <r>
    <s v="ORD103523"/>
    <d v="2025-10-03T00:00:00"/>
    <s v="C0063"/>
    <s v="P016"/>
    <n v="2"/>
    <n v="239.2"/>
    <n v="0.05"/>
    <x v="0"/>
    <n v="6"/>
    <n v="454.47999999999996"/>
    <x v="19"/>
    <x v="7"/>
    <x v="0"/>
    <x v="10"/>
    <s v="Office"/>
    <s v="Stationery"/>
    <n v="145"/>
    <n v="290"/>
    <n v="164.47999999999996"/>
  </r>
  <r>
    <s v="ORD103524"/>
    <d v="2025-08-28T00:00:00"/>
    <s v="C0015"/>
    <s v="P004"/>
    <n v="1"/>
    <n v="1905.5"/>
    <n v="0"/>
    <x v="0"/>
    <n v="6"/>
    <n v="1905.5"/>
    <x v="28"/>
    <x v="3"/>
    <x v="0"/>
    <x v="3"/>
    <s v="Electronics"/>
    <s v="Accessories"/>
    <n v="990"/>
    <n v="990"/>
    <n v="915.5"/>
  </r>
  <r>
    <s v="ORD103525"/>
    <d v="2023-10-09T00:00:00"/>
    <s v="C0123"/>
    <s v="P009"/>
    <n v="2"/>
    <n v="174.6"/>
    <n v="0.03"/>
    <x v="0"/>
    <n v="5"/>
    <n v="338.72399999999999"/>
    <x v="2"/>
    <x v="4"/>
    <x v="0"/>
    <x v="12"/>
    <s v="Office"/>
    <s v="Stationery"/>
    <n v="75"/>
    <n v="150"/>
    <n v="188.72399999999999"/>
  </r>
  <r>
    <s v="ORD103526"/>
    <d v="2023-12-02T00:00:00"/>
    <s v="C0237"/>
    <s v="P002"/>
    <n v="2"/>
    <n v="17940"/>
    <n v="0.1"/>
    <x v="0"/>
    <n v="7"/>
    <n v="32292"/>
    <x v="25"/>
    <x v="10"/>
    <x v="1"/>
    <x v="8"/>
    <s v="Electronics"/>
    <s v="Computers"/>
    <n v="15100"/>
    <n v="30200"/>
    <n v="2092"/>
  </r>
  <r>
    <s v="ORD103527"/>
    <d v="2024-01-31T00:00:00"/>
    <s v="C0035"/>
    <s v="P011"/>
    <n v="3"/>
    <n v="950.6"/>
    <n v="0.1"/>
    <x v="2"/>
    <n v="2"/>
    <n v="2566.6200000000003"/>
    <x v="18"/>
    <x v="10"/>
    <x v="0"/>
    <x v="5"/>
    <s v="Office"/>
    <s v="Supplies"/>
    <n v="510"/>
    <n v="1530"/>
    <n v="1036.6200000000003"/>
  </r>
  <r>
    <s v="ORD103528"/>
    <d v="2024-04-08T00:00:00"/>
    <s v="C0274"/>
    <s v="P015"/>
    <n v="1"/>
    <n v="1802.5"/>
    <n v="0.1"/>
    <x v="1"/>
    <n v="2"/>
    <n v="1622.25"/>
    <x v="6"/>
    <x v="3"/>
    <x v="1"/>
    <x v="14"/>
    <s v="Electronics"/>
    <s v="Networking"/>
    <n v="1050"/>
    <n v="1050"/>
    <n v="572.25"/>
  </r>
  <r>
    <s v="ORD103529"/>
    <d v="2023-03-08T00:00:00"/>
    <s v="C0309"/>
    <s v="P007"/>
    <n v="1"/>
    <n v="5184"/>
    <n v="0"/>
    <x v="0"/>
    <n v="5"/>
    <n v="5184"/>
    <x v="1"/>
    <x v="6"/>
    <x v="0"/>
    <x v="16"/>
    <s v="Office"/>
    <s v="Furniture"/>
    <n v="3150"/>
    <n v="3150"/>
    <n v="2034"/>
  </r>
  <r>
    <s v="ORD103530"/>
    <d v="2025-04-16T00:00:00"/>
    <s v="C0085"/>
    <s v="P006"/>
    <n v="5"/>
    <n v="1250"/>
    <n v="0"/>
    <x v="0"/>
    <n v="7"/>
    <n v="6250"/>
    <x v="30"/>
    <x v="8"/>
    <x v="2"/>
    <x v="4"/>
    <s v="Electronics"/>
    <s v="Accessories"/>
    <n v="620"/>
    <n v="3100"/>
    <n v="3150"/>
  </r>
  <r>
    <s v="ORD103531"/>
    <d v="2023-01-31T00:00:00"/>
    <s v="C0155"/>
    <s v="P004"/>
    <n v="3"/>
    <n v="1850"/>
    <n v="0.1"/>
    <x v="0"/>
    <n v="6"/>
    <n v="4995"/>
    <x v="35"/>
    <x v="9"/>
    <x v="2"/>
    <x v="3"/>
    <s v="Electronics"/>
    <s v="Accessories"/>
    <n v="990"/>
    <n v="2970"/>
    <n v="2025"/>
  </r>
  <r>
    <s v="ORD103532"/>
    <d v="2024-07-06T00:00:00"/>
    <s v="C0393"/>
    <s v="P011"/>
    <n v="3"/>
    <n v="1058.4000000000001"/>
    <n v="0.05"/>
    <x v="0"/>
    <n v="1"/>
    <n v="3016.44"/>
    <x v="14"/>
    <x v="9"/>
    <x v="0"/>
    <x v="5"/>
    <s v="Office"/>
    <s v="Supplies"/>
    <n v="510"/>
    <n v="1530"/>
    <n v="1486.44"/>
  </r>
  <r>
    <s v="ORD103533"/>
    <d v="2025-04-25T00:00:00"/>
    <s v="C0114"/>
    <s v="P002"/>
    <n v="1"/>
    <n v="20085"/>
    <n v="0"/>
    <x v="0"/>
    <n v="5"/>
    <n v="20085"/>
    <x v="30"/>
    <x v="5"/>
    <x v="0"/>
    <x v="8"/>
    <s v="Electronics"/>
    <s v="Computers"/>
    <n v="15100"/>
    <n v="15100"/>
    <n v="4985"/>
  </r>
  <r>
    <s v="ORD103534"/>
    <d v="2024-03-31T00:00:00"/>
    <s v="C0288"/>
    <s v="P001"/>
    <n v="2"/>
    <n v="26220"/>
    <n v="0.15"/>
    <x v="0"/>
    <n v="3"/>
    <n v="44574"/>
    <x v="22"/>
    <x v="3"/>
    <x v="1"/>
    <x v="0"/>
    <s v="Electronics"/>
    <s v="Computers"/>
    <n v="22100"/>
    <n v="44200"/>
    <n v="374"/>
  </r>
  <r>
    <s v="ORD103535"/>
    <d v="2024-02-20T00:00:00"/>
    <s v="C0338"/>
    <s v="P011"/>
    <n v="3"/>
    <n v="901.6"/>
    <n v="0.1"/>
    <x v="1"/>
    <n v="6"/>
    <n v="2434.3200000000002"/>
    <x v="24"/>
    <x v="5"/>
    <x v="0"/>
    <x v="5"/>
    <s v="Office"/>
    <s v="Supplies"/>
    <n v="510"/>
    <n v="1530"/>
    <n v="904.32000000000016"/>
  </r>
  <r>
    <s v="ORD103536"/>
    <d v="2024-02-23T00:00:00"/>
    <s v="C0400"/>
    <s v="P016"/>
    <n v="2"/>
    <n v="267.8"/>
    <n v="0.15"/>
    <x v="0"/>
    <n v="3"/>
    <n v="455.26"/>
    <x v="24"/>
    <x v="6"/>
    <x v="0"/>
    <x v="10"/>
    <s v="Office"/>
    <s v="Stationery"/>
    <n v="145"/>
    <n v="290"/>
    <n v="165.26"/>
  </r>
  <r>
    <s v="ORD103537"/>
    <d v="2023-05-16T00:00:00"/>
    <s v="C0353"/>
    <s v="P011"/>
    <n v="1"/>
    <n v="980"/>
    <n v="0.2"/>
    <x v="2"/>
    <n v="4"/>
    <n v="784"/>
    <x v="5"/>
    <x v="4"/>
    <x v="0"/>
    <x v="5"/>
    <s v="Office"/>
    <s v="Supplies"/>
    <n v="510"/>
    <n v="510"/>
    <n v="274"/>
  </r>
  <r>
    <s v="ORD103538"/>
    <d v="2023-12-29T00:00:00"/>
    <s v="C0212"/>
    <s v="P003"/>
    <n v="1"/>
    <n v="463.5"/>
    <n v="0.03"/>
    <x v="0"/>
    <n v="2"/>
    <n v="449.59499999999997"/>
    <x v="25"/>
    <x v="8"/>
    <x v="2"/>
    <x v="1"/>
    <s v="Electronics"/>
    <s v="Accessories"/>
    <n v="210"/>
    <n v="210"/>
    <n v="239.59499999999997"/>
  </r>
  <r>
    <s v="ORD103539"/>
    <d v="2025-06-18T00:00:00"/>
    <s v="C0261"/>
    <s v="P003"/>
    <n v="1"/>
    <n v="486"/>
    <n v="0.1"/>
    <x v="0"/>
    <n v="3"/>
    <n v="437.40000000000003"/>
    <x v="3"/>
    <x v="2"/>
    <x v="1"/>
    <x v="1"/>
    <s v="Electronics"/>
    <s v="Accessories"/>
    <n v="210"/>
    <n v="210"/>
    <n v="227.40000000000003"/>
  </r>
  <r>
    <s v="ORD103540"/>
    <d v="2025-09-30T00:00:00"/>
    <s v="C0318"/>
    <s v="P006"/>
    <n v="2"/>
    <n v="1287.5"/>
    <n v="0.05"/>
    <x v="0"/>
    <n v="4"/>
    <n v="2446.25"/>
    <x v="29"/>
    <x v="4"/>
    <x v="0"/>
    <x v="4"/>
    <s v="Electronics"/>
    <s v="Accessories"/>
    <n v="620"/>
    <n v="1240"/>
    <n v="1206.25"/>
  </r>
  <r>
    <s v="ORD103541"/>
    <d v="2024-10-27T00:00:00"/>
    <s v="C0293"/>
    <s v="P020"/>
    <n v="1"/>
    <n v="4100"/>
    <n v="0.2"/>
    <x v="0"/>
    <n v="3"/>
    <n v="3280"/>
    <x v="13"/>
    <x v="2"/>
    <x v="0"/>
    <x v="11"/>
    <s v="Electronics"/>
    <s v="Power"/>
    <n v="2950"/>
    <n v="2950"/>
    <n v="330"/>
  </r>
  <r>
    <s v="ORD103542"/>
    <d v="2025-07-26T00:00:00"/>
    <s v="C0035"/>
    <s v="P015"/>
    <n v="2"/>
    <n v="1697.5"/>
    <n v="0"/>
    <x v="0"/>
    <n v="6"/>
    <n v="3395"/>
    <x v="9"/>
    <x v="10"/>
    <x v="0"/>
    <x v="14"/>
    <s v="Electronics"/>
    <s v="Networking"/>
    <n v="1050"/>
    <n v="2100"/>
    <n v="1295"/>
  </r>
  <r>
    <s v="ORD103543"/>
    <d v="2024-05-20T00:00:00"/>
    <s v="C0033"/>
    <s v="P002"/>
    <n v="2"/>
    <n v="18915"/>
    <n v="0.2"/>
    <x v="2"/>
    <n v="4"/>
    <n v="30264"/>
    <x v="15"/>
    <x v="8"/>
    <x v="0"/>
    <x v="8"/>
    <s v="Electronics"/>
    <s v="Computers"/>
    <n v="15100"/>
    <n v="30200"/>
    <n v="64"/>
  </r>
  <r>
    <s v="ORD103544"/>
    <d v="2025-05-25T00:00:00"/>
    <s v="C0364"/>
    <s v="P001"/>
    <n v="2"/>
    <n v="27645"/>
    <n v="0.2"/>
    <x v="0"/>
    <n v="6"/>
    <n v="44232"/>
    <x v="34"/>
    <x v="5"/>
    <x v="0"/>
    <x v="0"/>
    <s v="Electronics"/>
    <s v="Computers"/>
    <n v="22100"/>
    <n v="44200"/>
    <n v="32"/>
  </r>
  <r>
    <s v="ORD103545"/>
    <d v="2025-04-09T00:00:00"/>
    <s v="C0221"/>
    <s v="P009"/>
    <n v="1"/>
    <n v="174.6"/>
    <n v="0.03"/>
    <x v="0"/>
    <n v="6"/>
    <n v="169.36199999999999"/>
    <x v="30"/>
    <x v="5"/>
    <x v="2"/>
    <x v="12"/>
    <s v="Office"/>
    <s v="Stationery"/>
    <n v="75"/>
    <n v="75"/>
    <n v="94.361999999999995"/>
  </r>
  <r>
    <s v="ORD103546"/>
    <d v="2023-03-27T00:00:00"/>
    <s v="C0106"/>
    <s v="P016"/>
    <n v="1"/>
    <n v="239.2"/>
    <n v="0.05"/>
    <x v="0"/>
    <n v="2"/>
    <n v="227.23999999999998"/>
    <x v="1"/>
    <x v="9"/>
    <x v="1"/>
    <x v="10"/>
    <s v="Office"/>
    <s v="Stationery"/>
    <n v="145"/>
    <n v="145"/>
    <n v="82.239999999999981"/>
  </r>
  <r>
    <s v="ORD103547"/>
    <d v="2025-02-18T00:00:00"/>
    <s v="C0261"/>
    <s v="P001"/>
    <n v="3"/>
    <n v="30780"/>
    <n v="0.2"/>
    <x v="0"/>
    <n v="6"/>
    <n v="73872"/>
    <x v="8"/>
    <x v="2"/>
    <x v="1"/>
    <x v="0"/>
    <s v="Electronics"/>
    <s v="Computers"/>
    <n v="22100"/>
    <n v="66300"/>
    <n v="7572"/>
  </r>
  <r>
    <s v="ORD103548"/>
    <d v="2024-10-02T00:00:00"/>
    <s v="C0262"/>
    <s v="P010"/>
    <n v="2"/>
    <n v="7178"/>
    <n v="0.1"/>
    <x v="0"/>
    <n v="4"/>
    <n v="12920.4"/>
    <x v="13"/>
    <x v="9"/>
    <x v="1"/>
    <x v="13"/>
    <s v="Electronics"/>
    <s v="Printers"/>
    <n v="5600"/>
    <n v="11200"/>
    <n v="1720.3999999999996"/>
  </r>
  <r>
    <s v="ORD103549"/>
    <d v="2025-03-18T00:00:00"/>
    <s v="C0268"/>
    <s v="P013"/>
    <n v="2"/>
    <n v="1334"/>
    <n v="0"/>
    <x v="0"/>
    <n v="6"/>
    <n v="2668"/>
    <x v="12"/>
    <x v="3"/>
    <x v="0"/>
    <x v="2"/>
    <s v="Electronics"/>
    <s v="Accessories"/>
    <n v="790"/>
    <n v="1580"/>
    <n v="1088"/>
  </r>
  <r>
    <s v="ORD103550"/>
    <d v="2025-12-11T00:00:00"/>
    <s v="C0181"/>
    <s v="P008"/>
    <n v="3"/>
    <n v="9200"/>
    <n v="0.05"/>
    <x v="0"/>
    <n v="1"/>
    <n v="26220"/>
    <x v="11"/>
    <x v="0"/>
    <x v="1"/>
    <x v="6"/>
    <s v="Office"/>
    <s v="Furniture"/>
    <n v="6500"/>
    <n v="19500"/>
    <n v="6720"/>
  </r>
  <r>
    <s v="ORD103551"/>
    <d v="2023-03-20T00:00:00"/>
    <s v="C0004"/>
    <s v="P009"/>
    <n v="1"/>
    <n v="185.4"/>
    <n v="0.15"/>
    <x v="0"/>
    <n v="2"/>
    <n v="157.59"/>
    <x v="1"/>
    <x v="5"/>
    <x v="1"/>
    <x v="12"/>
    <s v="Office"/>
    <s v="Stationery"/>
    <n v="75"/>
    <n v="75"/>
    <n v="82.59"/>
  </r>
  <r>
    <s v="ORD103552"/>
    <d v="2025-12-02T00:00:00"/>
    <s v="C0130"/>
    <s v="P010"/>
    <n v="4"/>
    <n v="6808"/>
    <n v="0.05"/>
    <x v="0"/>
    <n v="4"/>
    <n v="25870.399999999998"/>
    <x v="11"/>
    <x v="9"/>
    <x v="2"/>
    <x v="13"/>
    <s v="Electronics"/>
    <s v="Printers"/>
    <n v="5600"/>
    <n v="22400"/>
    <n v="3470.3999999999978"/>
  </r>
  <r>
    <s v="ORD103553"/>
    <d v="2023-08-12T00:00:00"/>
    <s v="C0221"/>
    <s v="P011"/>
    <n v="3"/>
    <n v="950.6"/>
    <n v="0.05"/>
    <x v="0"/>
    <n v="2"/>
    <n v="2709.21"/>
    <x v="16"/>
    <x v="5"/>
    <x v="2"/>
    <x v="5"/>
    <s v="Office"/>
    <s v="Supplies"/>
    <n v="510"/>
    <n v="1530"/>
    <n v="1179.21"/>
  </r>
  <r>
    <s v="ORD103554"/>
    <d v="2025-07-13T00:00:00"/>
    <s v="C0375"/>
    <s v="P011"/>
    <n v="1"/>
    <n v="980"/>
    <n v="0"/>
    <x v="0"/>
    <n v="1"/>
    <n v="980"/>
    <x v="9"/>
    <x v="1"/>
    <x v="1"/>
    <x v="5"/>
    <s v="Office"/>
    <s v="Supplies"/>
    <n v="510"/>
    <n v="510"/>
    <n v="470"/>
  </r>
  <r>
    <s v="ORD103555"/>
    <d v="2025-07-24T00:00:00"/>
    <s v="C0042"/>
    <s v="P019"/>
    <n v="1"/>
    <n v="2162"/>
    <n v="0.05"/>
    <x v="0"/>
    <n v="7"/>
    <n v="2053.9"/>
    <x v="9"/>
    <x v="7"/>
    <x v="1"/>
    <x v="19"/>
    <s v="Electronics"/>
    <s v="POS Equipment"/>
    <n v="1420"/>
    <n v="1420"/>
    <n v="633.90000000000009"/>
  </r>
  <r>
    <s v="ORD103556"/>
    <d v="2023-03-28T00:00:00"/>
    <s v="C0066"/>
    <s v="P004"/>
    <n v="1"/>
    <n v="1794.5"/>
    <n v="0"/>
    <x v="0"/>
    <n v="2"/>
    <n v="1794.5"/>
    <x v="1"/>
    <x v="10"/>
    <x v="0"/>
    <x v="3"/>
    <s v="Electronics"/>
    <s v="Accessories"/>
    <n v="990"/>
    <n v="990"/>
    <n v="804.5"/>
  </r>
  <r>
    <s v="ORD103557"/>
    <d v="2024-05-18T00:00:00"/>
    <s v="C0232"/>
    <s v="P008"/>
    <n v="1"/>
    <n v="8924"/>
    <n v="0.03"/>
    <x v="0"/>
    <n v="6"/>
    <n v="8656.2800000000007"/>
    <x v="15"/>
    <x v="8"/>
    <x v="0"/>
    <x v="6"/>
    <s v="Office"/>
    <s v="Furniture"/>
    <n v="6500"/>
    <n v="6500"/>
    <n v="2156.2800000000007"/>
  </r>
  <r>
    <s v="ORD103558"/>
    <d v="2025-11-28T00:00:00"/>
    <s v="C0002"/>
    <s v="P009"/>
    <n v="3"/>
    <n v="174.6"/>
    <n v="0.1"/>
    <x v="0"/>
    <n v="7"/>
    <n v="471.41999999999996"/>
    <x v="20"/>
    <x v="1"/>
    <x v="1"/>
    <x v="12"/>
    <s v="Office"/>
    <s v="Stationery"/>
    <n v="75"/>
    <n v="225"/>
    <n v="246.41999999999996"/>
  </r>
  <r>
    <s v="ORD103559"/>
    <d v="2025-03-21T00:00:00"/>
    <s v="C0102"/>
    <s v="P011"/>
    <n v="50"/>
    <n v="980"/>
    <n v="0.1"/>
    <x v="0"/>
    <n v="4"/>
    <n v="44100"/>
    <x v="12"/>
    <x v="8"/>
    <x v="0"/>
    <x v="5"/>
    <s v="Office"/>
    <s v="Supplies"/>
    <n v="510"/>
    <n v="25500"/>
    <n v="18600"/>
  </r>
  <r>
    <s v="ORD103560"/>
    <d v="2023-03-22T00:00:00"/>
    <s v="C0073"/>
    <s v="P015"/>
    <n v="4"/>
    <n v="1890"/>
    <n v="0"/>
    <x v="0"/>
    <n v="7"/>
    <n v="7560"/>
    <x v="1"/>
    <x v="1"/>
    <x v="1"/>
    <x v="14"/>
    <s v="Electronics"/>
    <s v="Networking"/>
    <n v="1050"/>
    <n v="4200"/>
    <n v="3360"/>
  </r>
  <r>
    <s v="ORD103561"/>
    <d v="2025-03-04T00:00:00"/>
    <s v="C0203"/>
    <s v="P008"/>
    <n v="1"/>
    <n v="9476"/>
    <n v="0.15"/>
    <x v="0"/>
    <n v="5"/>
    <n v="8054.5999999999995"/>
    <x v="12"/>
    <x v="9"/>
    <x v="1"/>
    <x v="6"/>
    <s v="Office"/>
    <s v="Furniture"/>
    <n v="6500"/>
    <n v="6500"/>
    <n v="1554.5999999999995"/>
  </r>
  <r>
    <s v="ORD103562"/>
    <d v="2025-11-23T00:00:00"/>
    <s v="C0286"/>
    <s v="P007"/>
    <n v="2"/>
    <n v="4800"/>
    <n v="0"/>
    <x v="0"/>
    <n v="1"/>
    <n v="9600"/>
    <x v="20"/>
    <x v="0"/>
    <x v="0"/>
    <x v="16"/>
    <s v="Office"/>
    <s v="Furniture"/>
    <n v="3150"/>
    <n v="6300"/>
    <n v="3300"/>
  </r>
  <r>
    <s v="ORD103563"/>
    <d v="2023-04-11T00:00:00"/>
    <s v="C0143"/>
    <s v="P004"/>
    <n v="5"/>
    <n v="1702"/>
    <n v="0.2"/>
    <x v="0"/>
    <n v="4"/>
    <n v="6808"/>
    <x v="31"/>
    <x v="4"/>
    <x v="0"/>
    <x v="3"/>
    <s v="Electronics"/>
    <s v="Accessories"/>
    <n v="990"/>
    <n v="4950"/>
    <n v="1858"/>
  </r>
  <r>
    <s v="ORD103564"/>
    <d v="2024-01-24T00:00:00"/>
    <s v="C0298"/>
    <s v="P007"/>
    <n v="2"/>
    <n v="4416"/>
    <n v="0.1"/>
    <x v="0"/>
    <n v="7"/>
    <n v="7948.8"/>
    <x v="18"/>
    <x v="6"/>
    <x v="1"/>
    <x v="16"/>
    <s v="Office"/>
    <s v="Furniture"/>
    <n v="3150"/>
    <n v="6300"/>
    <n v="1648.8000000000002"/>
  </r>
  <r>
    <s v="ORD103565"/>
    <d v="2024-08-19T00:00:00"/>
    <s v="C0283"/>
    <s v="P014"/>
    <n v="1"/>
    <n v="2100"/>
    <n v="0.1"/>
    <x v="0"/>
    <n v="4"/>
    <n v="1890"/>
    <x v="23"/>
    <x v="7"/>
    <x v="0"/>
    <x v="17"/>
    <s v="Electronics"/>
    <s v="Accessories"/>
    <n v="1180"/>
    <n v="1180"/>
    <n v="710"/>
  </r>
  <r>
    <s v="ORD103566"/>
    <d v="2025-06-19T00:00:00"/>
    <s v="C0298"/>
    <s v="P005"/>
    <n v="10"/>
    <n v="6014"/>
    <n v="0.05"/>
    <x v="0"/>
    <n v="3"/>
    <n v="57133"/>
    <x v="3"/>
    <x v="6"/>
    <x v="1"/>
    <x v="15"/>
    <s v="Electronics"/>
    <s v="Displays"/>
    <n v="4300"/>
    <n v="43000"/>
    <n v="14133"/>
  </r>
  <r>
    <s v="ORD103567"/>
    <d v="2025-03-26T00:00:00"/>
    <s v="C0184"/>
    <s v="P002"/>
    <n v="1"/>
    <n v="17940"/>
    <n v="0.1"/>
    <x v="2"/>
    <n v="4"/>
    <n v="16146"/>
    <x v="12"/>
    <x v="11"/>
    <x v="0"/>
    <x v="8"/>
    <s v="Electronics"/>
    <s v="Computers"/>
    <n v="15100"/>
    <n v="15100"/>
    <n v="1046"/>
  </r>
  <r>
    <s v="ORD103568"/>
    <d v="2024-09-15T00:00:00"/>
    <s v="C0362"/>
    <s v="P011"/>
    <n v="1"/>
    <n v="950.6"/>
    <n v="0"/>
    <x v="0"/>
    <n v="6"/>
    <n v="950.6"/>
    <x v="27"/>
    <x v="1"/>
    <x v="1"/>
    <x v="5"/>
    <s v="Office"/>
    <s v="Supplies"/>
    <n v="510"/>
    <n v="510"/>
    <n v="440.6"/>
  </r>
  <r>
    <s v="ORD103569"/>
    <d v="2024-08-08T00:00:00"/>
    <s v="C0082"/>
    <s v="P006"/>
    <n v="3"/>
    <n v="1212.5"/>
    <n v="0"/>
    <x v="0"/>
    <n v="5"/>
    <n v="3637.5"/>
    <x v="23"/>
    <x v="6"/>
    <x v="0"/>
    <x v="4"/>
    <s v="Electronics"/>
    <s v="Accessories"/>
    <n v="620"/>
    <n v="1860"/>
    <n v="1777.5"/>
  </r>
  <r>
    <s v="ORD103570"/>
    <d v="2025-08-02T00:00:00"/>
    <s v="C0167"/>
    <s v="P018"/>
    <n v="2"/>
    <n v="13824"/>
    <n v="0"/>
    <x v="0"/>
    <n v="4"/>
    <n v="27648"/>
    <x v="28"/>
    <x v="2"/>
    <x v="0"/>
    <x v="18"/>
    <s v="Electronics"/>
    <s v="Displays"/>
    <n v="9700"/>
    <n v="19400"/>
    <n v="8248"/>
  </r>
  <r>
    <s v="ORD103571"/>
    <d v="2023-12-07T00:00:00"/>
    <s v="C0121"/>
    <s v="P011"/>
    <n v="1"/>
    <n v="980"/>
    <n v="0.1"/>
    <x v="2"/>
    <n v="7"/>
    <n v="882"/>
    <x v="25"/>
    <x v="5"/>
    <x v="0"/>
    <x v="5"/>
    <s v="Office"/>
    <s v="Supplies"/>
    <n v="510"/>
    <n v="510"/>
    <n v="372"/>
  </r>
  <r>
    <s v="ORD103572"/>
    <d v="2025-05-15T00:00:00"/>
    <s v="C0255"/>
    <s v="P013"/>
    <n v="50"/>
    <n v="1406.5"/>
    <n v="0.15"/>
    <x v="0"/>
    <n v="6"/>
    <n v="59776.25"/>
    <x v="34"/>
    <x v="0"/>
    <x v="0"/>
    <x v="2"/>
    <s v="Electronics"/>
    <s v="Accessories"/>
    <n v="790"/>
    <n v="39500"/>
    <n v="20276.25"/>
  </r>
  <r>
    <s v="ORD103573"/>
    <d v="2024-08-25T00:00:00"/>
    <s v="C0187"/>
    <s v="P003"/>
    <n v="1"/>
    <n v="414"/>
    <n v="0"/>
    <x v="1"/>
    <n v="7"/>
    <n v="414"/>
    <x v="23"/>
    <x v="8"/>
    <x v="2"/>
    <x v="1"/>
    <s v="Electronics"/>
    <s v="Accessories"/>
    <n v="210"/>
    <n v="210"/>
    <n v="204"/>
  </r>
  <r>
    <s v="ORD103574"/>
    <d v="2023-04-22T00:00:00"/>
    <s v="C0167"/>
    <s v="P003"/>
    <n v="1"/>
    <n v="463.5"/>
    <n v="0.1"/>
    <x v="0"/>
    <n v="6"/>
    <n v="417.15000000000003"/>
    <x v="31"/>
    <x v="2"/>
    <x v="0"/>
    <x v="1"/>
    <s v="Electronics"/>
    <s v="Accessories"/>
    <n v="210"/>
    <n v="210"/>
    <n v="207.15000000000003"/>
  </r>
  <r>
    <s v="ORD103575"/>
    <d v="2025-11-24T00:00:00"/>
    <s v="C0276"/>
    <s v="P009"/>
    <n v="1"/>
    <n v="165.6"/>
    <n v="0"/>
    <x v="2"/>
    <n v="3"/>
    <n v="165.6"/>
    <x v="20"/>
    <x v="4"/>
    <x v="0"/>
    <x v="12"/>
    <s v="Office"/>
    <s v="Stationery"/>
    <n v="75"/>
    <n v="75"/>
    <n v="90.6"/>
  </r>
  <r>
    <s v="ORD103576"/>
    <d v="2023-10-19T00:00:00"/>
    <s v="C0010"/>
    <s v="P009"/>
    <n v="10"/>
    <n v="165.6"/>
    <n v="0"/>
    <x v="2"/>
    <n v="7"/>
    <n v="1656"/>
    <x v="2"/>
    <x v="1"/>
    <x v="2"/>
    <x v="12"/>
    <s v="Office"/>
    <s v="Stationery"/>
    <n v="75"/>
    <n v="750"/>
    <n v="906"/>
  </r>
  <r>
    <s v="ORD103577"/>
    <d v="2025-08-07T00:00:00"/>
    <s v="C0260"/>
    <s v="P016"/>
    <n v="1"/>
    <n v="280.8"/>
    <n v="0.05"/>
    <x v="0"/>
    <n v="4"/>
    <n v="266.76"/>
    <x v="28"/>
    <x v="9"/>
    <x v="0"/>
    <x v="10"/>
    <s v="Office"/>
    <s v="Stationery"/>
    <n v="145"/>
    <n v="145"/>
    <n v="121.75999999999999"/>
  </r>
  <r>
    <s v="ORD103578"/>
    <d v="2025-07-14T00:00:00"/>
    <s v="C0159"/>
    <s v="P002"/>
    <n v="4"/>
    <n v="18915"/>
    <n v="0"/>
    <x v="2"/>
    <n v="2"/>
    <n v="75660"/>
    <x v="9"/>
    <x v="4"/>
    <x v="0"/>
    <x v="8"/>
    <s v="Electronics"/>
    <s v="Computers"/>
    <n v="15100"/>
    <n v="60400"/>
    <n v="15260"/>
  </r>
  <r>
    <s v="ORD103579"/>
    <d v="2023-07-05T00:00:00"/>
    <s v="C0360"/>
    <s v="P006"/>
    <n v="1"/>
    <n v="1250"/>
    <n v="0.1"/>
    <x v="0"/>
    <n v="2"/>
    <n v="1125"/>
    <x v="32"/>
    <x v="8"/>
    <x v="1"/>
    <x v="4"/>
    <s v="Electronics"/>
    <s v="Accessories"/>
    <n v="620"/>
    <n v="620"/>
    <n v="505"/>
  </r>
  <r>
    <s v="ORD103580"/>
    <d v="2025-10-22T00:00:00"/>
    <s v="C0378"/>
    <s v="P001"/>
    <n v="3"/>
    <n v="30780"/>
    <n v="0.03"/>
    <x v="0"/>
    <n v="4"/>
    <n v="89569.8"/>
    <x v="19"/>
    <x v="0"/>
    <x v="1"/>
    <x v="0"/>
    <s v="Electronics"/>
    <s v="Computers"/>
    <n v="22100"/>
    <n v="66300"/>
    <n v="23269.800000000003"/>
  </r>
  <r>
    <s v="ORD103581"/>
    <d v="2023-08-20T00:00:00"/>
    <s v="C0046"/>
    <s v="P011"/>
    <n v="1"/>
    <n v="950.6"/>
    <n v="0.1"/>
    <x v="2"/>
    <n v="7"/>
    <n v="855.54000000000008"/>
    <x v="16"/>
    <x v="2"/>
    <x v="2"/>
    <x v="5"/>
    <s v="Office"/>
    <s v="Supplies"/>
    <n v="510"/>
    <n v="510"/>
    <n v="345.54000000000008"/>
  </r>
  <r>
    <s v="ORD103582"/>
    <d v="2024-01-04T00:00:00"/>
    <s v="C0010"/>
    <s v="P010"/>
    <n v="3"/>
    <n v="7400"/>
    <n v="0.05"/>
    <x v="2"/>
    <n v="4"/>
    <n v="21090"/>
    <x v="18"/>
    <x v="1"/>
    <x v="2"/>
    <x v="13"/>
    <s v="Electronics"/>
    <s v="Printers"/>
    <n v="5600"/>
    <n v="16800"/>
    <n v="4290"/>
  </r>
  <r>
    <s v="ORD103583"/>
    <d v="2023-10-05T00:00:00"/>
    <s v="C0167"/>
    <s v="P016"/>
    <n v="3"/>
    <n v="239.2"/>
    <n v="0"/>
    <x v="0"/>
    <n v="5"/>
    <n v="717.59999999999991"/>
    <x v="2"/>
    <x v="2"/>
    <x v="0"/>
    <x v="10"/>
    <s v="Office"/>
    <s v="Stationery"/>
    <n v="145"/>
    <n v="435"/>
    <n v="282.59999999999991"/>
  </r>
  <r>
    <s v="ORD103584"/>
    <d v="2025-03-16T00:00:00"/>
    <s v="C0183"/>
    <s v="P010"/>
    <n v="10"/>
    <n v="7992"/>
    <n v="0.05"/>
    <x v="1"/>
    <n v="7"/>
    <n v="75924"/>
    <x v="12"/>
    <x v="4"/>
    <x v="0"/>
    <x v="13"/>
    <s v="Electronics"/>
    <s v="Printers"/>
    <n v="5600"/>
    <n v="56000"/>
    <n v="19924"/>
  </r>
  <r>
    <s v="ORD103585"/>
    <d v="2025-04-26T00:00:00"/>
    <s v="C0179"/>
    <s v="P014"/>
    <n v="2"/>
    <n v="2037"/>
    <n v="0"/>
    <x v="0"/>
    <n v="2"/>
    <n v="4074"/>
    <x v="30"/>
    <x v="9"/>
    <x v="0"/>
    <x v="17"/>
    <s v="Electronics"/>
    <s v="Accessories"/>
    <n v="1180"/>
    <n v="2360"/>
    <n v="1714"/>
  </r>
  <r>
    <s v="ORD103586"/>
    <d v="2024-10-24T00:00:00"/>
    <s v="C0268"/>
    <s v="P007"/>
    <n v="2"/>
    <n v="4944"/>
    <n v="0"/>
    <x v="1"/>
    <n v="2"/>
    <n v="9888"/>
    <x v="13"/>
    <x v="3"/>
    <x v="0"/>
    <x v="16"/>
    <s v="Office"/>
    <s v="Furniture"/>
    <n v="3150"/>
    <n v="6300"/>
    <n v="3588"/>
  </r>
  <r>
    <s v="ORD103587"/>
    <d v="2025-07-12T00:00:00"/>
    <s v="C0222"/>
    <s v="P005"/>
    <n v="3"/>
    <n v="5704"/>
    <n v="0"/>
    <x v="0"/>
    <n v="5"/>
    <n v="17112"/>
    <x v="9"/>
    <x v="9"/>
    <x v="0"/>
    <x v="15"/>
    <s v="Electronics"/>
    <s v="Displays"/>
    <n v="4300"/>
    <n v="12900"/>
    <n v="4212"/>
  </r>
  <r>
    <s v="ORD103588"/>
    <d v="2023-02-21T00:00:00"/>
    <s v="C0301"/>
    <s v="P016"/>
    <n v="2"/>
    <n v="252.2"/>
    <n v="0"/>
    <x v="2"/>
    <n v="4"/>
    <n v="504.4"/>
    <x v="17"/>
    <x v="4"/>
    <x v="0"/>
    <x v="10"/>
    <s v="Office"/>
    <s v="Stationery"/>
    <n v="145"/>
    <n v="290"/>
    <n v="214.39999999999998"/>
  </r>
  <r>
    <s v="ORD103589"/>
    <d v="2024-01-02T00:00:00"/>
    <s v="C0055"/>
    <s v="P005"/>
    <n v="3"/>
    <n v="6014"/>
    <n v="0.1"/>
    <x v="0"/>
    <n v="7"/>
    <n v="16237.800000000001"/>
    <x v="18"/>
    <x v="4"/>
    <x v="2"/>
    <x v="15"/>
    <s v="Electronics"/>
    <s v="Displays"/>
    <n v="4300"/>
    <n v="12900"/>
    <n v="3337.8000000000011"/>
  </r>
  <r>
    <s v="ORD103590"/>
    <d v="2025-07-18T00:00:00"/>
    <s v="C0296"/>
    <s v="P011"/>
    <n v="4"/>
    <n v="1058.4000000000001"/>
    <n v="0"/>
    <x v="0"/>
    <n v="3"/>
    <n v="4233.6000000000004"/>
    <x v="9"/>
    <x v="5"/>
    <x v="0"/>
    <x v="5"/>
    <s v="Office"/>
    <s v="Supplies"/>
    <n v="510"/>
    <n v="2040"/>
    <n v="2193.6000000000004"/>
  </r>
  <r>
    <s v="ORD103591"/>
    <d v="2024-02-18T00:00:00"/>
    <s v="C0025"/>
    <s v="P013"/>
    <n v="5"/>
    <n v="1406.5"/>
    <n v="0"/>
    <x v="0"/>
    <n v="6"/>
    <n v="7032.5"/>
    <x v="24"/>
    <x v="1"/>
    <x v="1"/>
    <x v="2"/>
    <s v="Electronics"/>
    <s v="Accessories"/>
    <n v="790"/>
    <n v="3950"/>
    <n v="3082.5"/>
  </r>
  <r>
    <s v="ORD103592"/>
    <d v="2025-07-20T00:00:00"/>
    <s v="C0266"/>
    <s v="P009"/>
    <n v="3"/>
    <n v="174.6"/>
    <n v="0.05"/>
    <x v="0"/>
    <n v="5"/>
    <n v="497.60999999999996"/>
    <x v="9"/>
    <x v="1"/>
    <x v="2"/>
    <x v="12"/>
    <s v="Office"/>
    <s v="Stationery"/>
    <n v="75"/>
    <n v="225"/>
    <n v="272.60999999999996"/>
  </r>
  <r>
    <s v="ORD103593"/>
    <d v="2023-07-04T00:00:00"/>
    <s v="C0263"/>
    <s v="P016"/>
    <n v="1"/>
    <n v="239.2"/>
    <n v="0.05"/>
    <x v="0"/>
    <n v="7"/>
    <n v="227.23999999999998"/>
    <x v="32"/>
    <x v="3"/>
    <x v="0"/>
    <x v="10"/>
    <s v="Office"/>
    <s v="Stationery"/>
    <n v="145"/>
    <n v="145"/>
    <n v="82.239999999999981"/>
  </r>
  <r>
    <s v="ORD103594"/>
    <d v="2024-05-27T00:00:00"/>
    <s v="C0295"/>
    <s v="P004"/>
    <n v="2"/>
    <n v="1794.5"/>
    <n v="0"/>
    <x v="1"/>
    <n v="5"/>
    <n v="3589"/>
    <x v="15"/>
    <x v="6"/>
    <x v="0"/>
    <x v="3"/>
    <s v="Electronics"/>
    <s v="Accessories"/>
    <n v="990"/>
    <n v="1980"/>
    <n v="1609"/>
  </r>
  <r>
    <s v="ORD103595"/>
    <d v="2024-10-25T00:00:00"/>
    <s v="C0003"/>
    <s v="P001"/>
    <n v="2"/>
    <n v="29355"/>
    <n v="0.05"/>
    <x v="0"/>
    <n v="5"/>
    <n v="55774.5"/>
    <x v="13"/>
    <x v="4"/>
    <x v="0"/>
    <x v="0"/>
    <s v="Electronics"/>
    <s v="Computers"/>
    <n v="22100"/>
    <n v="44200"/>
    <n v="11574.5"/>
  </r>
  <r>
    <s v="ORD103596"/>
    <d v="2023-12-02T00:00:00"/>
    <s v="C0373"/>
    <s v="P016"/>
    <n v="2"/>
    <n v="260"/>
    <n v="0.1"/>
    <x v="0"/>
    <n v="6"/>
    <n v="468"/>
    <x v="25"/>
    <x v="10"/>
    <x v="0"/>
    <x v="10"/>
    <s v="Office"/>
    <s v="Stationery"/>
    <n v="145"/>
    <n v="290"/>
    <n v="178"/>
  </r>
  <r>
    <s v="ORD103597"/>
    <d v="2023-09-11T00:00:00"/>
    <s v="C0338"/>
    <s v="P016"/>
    <n v="1"/>
    <n v="260"/>
    <n v="0"/>
    <x v="0"/>
    <n v="1"/>
    <n v="260"/>
    <x v="4"/>
    <x v="5"/>
    <x v="0"/>
    <x v="10"/>
    <s v="Office"/>
    <s v="Stationery"/>
    <n v="145"/>
    <n v="145"/>
    <n v="115"/>
  </r>
  <r>
    <s v="ORD103598"/>
    <d v="2023-07-06T00:00:00"/>
    <s v="C0298"/>
    <s v="P009"/>
    <n v="5"/>
    <n v="174.6"/>
    <n v="0.1"/>
    <x v="0"/>
    <n v="6"/>
    <n v="785.7"/>
    <x v="32"/>
    <x v="6"/>
    <x v="1"/>
    <x v="12"/>
    <s v="Office"/>
    <s v="Stationery"/>
    <n v="75"/>
    <n v="375"/>
    <n v="410.70000000000005"/>
  </r>
  <r>
    <s v="ORD103599"/>
    <d v="2023-08-22T00:00:00"/>
    <s v="C0176"/>
    <s v="P015"/>
    <n v="1"/>
    <n v="1697.5"/>
    <n v="0"/>
    <x v="0"/>
    <n v="3"/>
    <n v="1697.5"/>
    <x v="16"/>
    <x v="7"/>
    <x v="2"/>
    <x v="14"/>
    <s v="Electronics"/>
    <s v="Networking"/>
    <n v="1050"/>
    <n v="1050"/>
    <n v="647.5"/>
  </r>
  <r>
    <s v="ORD103600"/>
    <d v="2025-07-09T00:00:00"/>
    <s v="C0056"/>
    <s v="P020"/>
    <n v="3"/>
    <n v="3772"/>
    <n v="0.15"/>
    <x v="0"/>
    <n v="2"/>
    <n v="9618.6"/>
    <x v="9"/>
    <x v="4"/>
    <x v="0"/>
    <x v="11"/>
    <s v="Electronics"/>
    <s v="Power"/>
    <n v="2950"/>
    <n v="8850"/>
    <n v="768.60000000000036"/>
  </r>
  <r>
    <s v="ORD103601"/>
    <d v="2025-01-13T00:00:00"/>
    <s v="C0334"/>
    <s v="P006"/>
    <n v="5"/>
    <n v="1212.5"/>
    <n v="0.15"/>
    <x v="0"/>
    <n v="6"/>
    <n v="5153.125"/>
    <x v="7"/>
    <x v="2"/>
    <x v="2"/>
    <x v="4"/>
    <s v="Electronics"/>
    <s v="Accessories"/>
    <n v="620"/>
    <n v="3100"/>
    <n v="2053.125"/>
  </r>
  <r>
    <s v="ORD103602"/>
    <d v="2023-06-24T00:00:00"/>
    <s v="C0291"/>
    <s v="P011"/>
    <n v="3"/>
    <n v="1009.4"/>
    <n v="0.1"/>
    <x v="0"/>
    <n v="5"/>
    <n v="2725.38"/>
    <x v="10"/>
    <x v="11"/>
    <x v="1"/>
    <x v="5"/>
    <s v="Office"/>
    <s v="Supplies"/>
    <n v="510"/>
    <n v="1530"/>
    <n v="1195.3800000000001"/>
  </r>
  <r>
    <s v="ORD103603"/>
    <d v="2025-12-08T00:00:00"/>
    <s v="C0187"/>
    <s v="P019"/>
    <n v="2"/>
    <n v="2350"/>
    <n v="0.05"/>
    <x v="0"/>
    <n v="6"/>
    <n v="4465"/>
    <x v="11"/>
    <x v="8"/>
    <x v="2"/>
    <x v="19"/>
    <s v="Electronics"/>
    <s v="POS Equipment"/>
    <n v="1420"/>
    <n v="2840"/>
    <n v="1625"/>
  </r>
  <r>
    <s v="ORD103604"/>
    <d v="2025-02-25T00:00:00"/>
    <s v="C0214"/>
    <s v="P009"/>
    <n v="2"/>
    <n v="194.4"/>
    <n v="0"/>
    <x v="0"/>
    <n v="3"/>
    <n v="388.8"/>
    <x v="8"/>
    <x v="10"/>
    <x v="1"/>
    <x v="12"/>
    <s v="Office"/>
    <s v="Stationery"/>
    <n v="75"/>
    <n v="150"/>
    <n v="238.8"/>
  </r>
  <r>
    <s v="ORD103605"/>
    <d v="2025-11-13T00:00:00"/>
    <s v="C0112"/>
    <s v="P020"/>
    <n v="50"/>
    <n v="3772"/>
    <n v="0.05"/>
    <x v="2"/>
    <n v="2"/>
    <n v="179170"/>
    <x v="20"/>
    <x v="8"/>
    <x v="1"/>
    <x v="11"/>
    <s v="Electronics"/>
    <s v="Power"/>
    <n v="2950"/>
    <n v="147500"/>
    <n v="31670"/>
  </r>
  <r>
    <s v="ORD103606"/>
    <d v="2023-11-24T00:00:00"/>
    <s v="C0227"/>
    <s v="P001"/>
    <n v="2"/>
    <n v="26220"/>
    <n v="0.1"/>
    <x v="0"/>
    <n v="4"/>
    <n v="47196"/>
    <x v="0"/>
    <x v="7"/>
    <x v="0"/>
    <x v="0"/>
    <s v="Electronics"/>
    <s v="Computers"/>
    <n v="22100"/>
    <n v="44200"/>
    <n v="2996"/>
  </r>
  <r>
    <s v="ORD103607"/>
    <d v="2025-02-14T00:00:00"/>
    <s v="C0049"/>
    <s v="P019"/>
    <n v="4"/>
    <n v="2279.5"/>
    <n v="0.03"/>
    <x v="0"/>
    <n v="6"/>
    <n v="8844.4599999999991"/>
    <x v="8"/>
    <x v="9"/>
    <x v="2"/>
    <x v="19"/>
    <s v="Electronics"/>
    <s v="POS Equipment"/>
    <n v="1420"/>
    <n v="5680"/>
    <n v="3164.4599999999991"/>
  </r>
  <r>
    <s v="ORD103608"/>
    <d v="2025-02-18T00:00:00"/>
    <s v="C0261"/>
    <s v="P001"/>
    <n v="2"/>
    <n v="29355"/>
    <n v="0.05"/>
    <x v="0"/>
    <n v="2"/>
    <n v="55774.5"/>
    <x v="8"/>
    <x v="2"/>
    <x v="1"/>
    <x v="0"/>
    <s v="Electronics"/>
    <s v="Computers"/>
    <n v="22100"/>
    <n v="44200"/>
    <n v="11574.5"/>
  </r>
  <r>
    <s v="ORD103609"/>
    <d v="2023-03-31T00:00:00"/>
    <s v="C0257"/>
    <s v="P013"/>
    <n v="1"/>
    <n v="1334"/>
    <n v="0"/>
    <x v="0"/>
    <n v="5"/>
    <n v="1334"/>
    <x v="1"/>
    <x v="2"/>
    <x v="0"/>
    <x v="2"/>
    <s v="Electronics"/>
    <s v="Accessories"/>
    <n v="790"/>
    <n v="790"/>
    <n v="544"/>
  </r>
  <r>
    <s v="ORD103610"/>
    <d v="2023-12-16T00:00:00"/>
    <s v="C0175"/>
    <s v="P011"/>
    <n v="1"/>
    <n v="1058.4000000000001"/>
    <n v="0.03"/>
    <x v="0"/>
    <n v="6"/>
    <n v="1026.6480000000001"/>
    <x v="25"/>
    <x v="1"/>
    <x v="1"/>
    <x v="5"/>
    <s v="Office"/>
    <s v="Supplies"/>
    <n v="510"/>
    <n v="510"/>
    <n v="516.64800000000014"/>
  </r>
  <r>
    <s v="ORD103611"/>
    <d v="2024-11-17T00:00:00"/>
    <s v="C0045"/>
    <s v="P003"/>
    <n v="3"/>
    <n v="436.5"/>
    <n v="0.15"/>
    <x v="0"/>
    <n v="4"/>
    <n v="1113.075"/>
    <x v="33"/>
    <x v="10"/>
    <x v="1"/>
    <x v="1"/>
    <s v="Electronics"/>
    <s v="Accessories"/>
    <n v="210"/>
    <n v="630"/>
    <n v="483.07500000000005"/>
  </r>
  <r>
    <s v="ORD103612"/>
    <d v="2023-11-04T00:00:00"/>
    <s v="C0082"/>
    <s v="P005"/>
    <n v="2"/>
    <n v="6200"/>
    <n v="0.1"/>
    <x v="0"/>
    <n v="7"/>
    <n v="11160"/>
    <x v="0"/>
    <x v="6"/>
    <x v="0"/>
    <x v="15"/>
    <s v="Electronics"/>
    <s v="Displays"/>
    <n v="4300"/>
    <n v="8600"/>
    <n v="2560"/>
  </r>
  <r>
    <s v="ORD103613"/>
    <d v="2023-11-29T00:00:00"/>
    <s v="C0320"/>
    <s v="P002"/>
    <n v="2"/>
    <n v="19500"/>
    <n v="0.05"/>
    <x v="0"/>
    <n v="2"/>
    <n v="37050"/>
    <x v="0"/>
    <x v="1"/>
    <x v="0"/>
    <x v="8"/>
    <s v="Electronics"/>
    <s v="Computers"/>
    <n v="15100"/>
    <n v="30200"/>
    <n v="6850"/>
  </r>
  <r>
    <s v="ORD103614"/>
    <d v="2023-10-24T00:00:00"/>
    <s v="C0126"/>
    <s v="P020"/>
    <n v="1"/>
    <n v="4223"/>
    <n v="0"/>
    <x v="0"/>
    <n v="5"/>
    <n v="4223"/>
    <x v="2"/>
    <x v="11"/>
    <x v="2"/>
    <x v="11"/>
    <s v="Electronics"/>
    <s v="Power"/>
    <n v="2950"/>
    <n v="2950"/>
    <n v="1273"/>
  </r>
  <r>
    <s v="ORD103615"/>
    <d v="2024-01-02T00:00:00"/>
    <s v="C0018"/>
    <s v="P006"/>
    <n v="2"/>
    <n v="1250"/>
    <n v="0.03"/>
    <x v="0"/>
    <n v="4"/>
    <n v="2425"/>
    <x v="18"/>
    <x v="3"/>
    <x v="1"/>
    <x v="4"/>
    <s v="Electronics"/>
    <s v="Accessories"/>
    <n v="620"/>
    <n v="1240"/>
    <n v="1185"/>
  </r>
  <r>
    <s v="ORD103616"/>
    <d v="2023-04-16T00:00:00"/>
    <s v="C0022"/>
    <s v="P020"/>
    <n v="5"/>
    <n v="3977"/>
    <n v="0"/>
    <x v="0"/>
    <n v="4"/>
    <n v="19885"/>
    <x v="31"/>
    <x v="8"/>
    <x v="0"/>
    <x v="11"/>
    <s v="Electronics"/>
    <s v="Power"/>
    <n v="2950"/>
    <n v="14750"/>
    <n v="5135"/>
  </r>
  <r>
    <s v="ORD103617"/>
    <d v="2025-05-09T00:00:00"/>
    <s v="C0100"/>
    <s v="P004"/>
    <n v="1"/>
    <n v="1850"/>
    <n v="0"/>
    <x v="1"/>
    <n v="3"/>
    <n v="1850"/>
    <x v="34"/>
    <x v="6"/>
    <x v="1"/>
    <x v="3"/>
    <s v="Electronics"/>
    <s v="Accessories"/>
    <n v="990"/>
    <n v="990"/>
    <n v="860"/>
  </r>
  <r>
    <s v="ORD103618"/>
    <d v="2024-09-22T00:00:00"/>
    <s v="C0241"/>
    <s v="P010"/>
    <n v="3"/>
    <n v="6808"/>
    <n v="0.1"/>
    <x v="0"/>
    <n v="5"/>
    <n v="18381.600000000002"/>
    <x v="27"/>
    <x v="7"/>
    <x v="2"/>
    <x v="13"/>
    <s v="Electronics"/>
    <s v="Printers"/>
    <n v="5600"/>
    <n v="16800"/>
    <n v="1581.6000000000022"/>
  </r>
  <r>
    <s v="ORD103619"/>
    <d v="2024-09-25T00:00:00"/>
    <s v="C0340"/>
    <s v="P004"/>
    <n v="2"/>
    <n v="1794.5"/>
    <n v="0.05"/>
    <x v="0"/>
    <n v="7"/>
    <n v="3409.5499999999997"/>
    <x v="27"/>
    <x v="6"/>
    <x v="1"/>
    <x v="3"/>
    <s v="Electronics"/>
    <s v="Accessories"/>
    <n v="990"/>
    <n v="1980"/>
    <n v="1429.5499999999997"/>
  </r>
  <r>
    <s v="ORD103620"/>
    <d v="2025-07-02T00:00:00"/>
    <s v="C0215"/>
    <s v="P001"/>
    <n v="1"/>
    <n v="29355"/>
    <n v="0.1"/>
    <x v="0"/>
    <n v="2"/>
    <n v="26419.5"/>
    <x v="9"/>
    <x v="8"/>
    <x v="0"/>
    <x v="0"/>
    <s v="Electronics"/>
    <s v="Computers"/>
    <n v="22100"/>
    <n v="22100"/>
    <n v="4319.5"/>
  </r>
  <r>
    <s v="ORD103621"/>
    <d v="2024-08-14T00:00:00"/>
    <s v="C0077"/>
    <s v="P003"/>
    <n v="5"/>
    <n v="486"/>
    <n v="0.1"/>
    <x v="0"/>
    <n v="6"/>
    <n v="2187"/>
    <x v="23"/>
    <x v="11"/>
    <x v="0"/>
    <x v="1"/>
    <s v="Electronics"/>
    <s v="Accessories"/>
    <n v="210"/>
    <n v="1050"/>
    <n v="1137"/>
  </r>
  <r>
    <s v="ORD103622"/>
    <d v="2024-01-06T00:00:00"/>
    <s v="C0198"/>
    <s v="P001"/>
    <n v="1"/>
    <n v="29355"/>
    <n v="0.05"/>
    <x v="0"/>
    <n v="6"/>
    <n v="27887.25"/>
    <x v="18"/>
    <x v="8"/>
    <x v="0"/>
    <x v="0"/>
    <s v="Electronics"/>
    <s v="Computers"/>
    <n v="22100"/>
    <n v="22100"/>
    <n v="5787.25"/>
  </r>
  <r>
    <s v="ORD103623"/>
    <d v="2023-08-29T00:00:00"/>
    <s v="C0132"/>
    <s v="P001"/>
    <n v="1"/>
    <n v="28500"/>
    <n v="0.1"/>
    <x v="0"/>
    <n v="3"/>
    <n v="25650"/>
    <x v="16"/>
    <x v="4"/>
    <x v="0"/>
    <x v="0"/>
    <s v="Electronics"/>
    <s v="Computers"/>
    <n v="22100"/>
    <n v="22100"/>
    <n v="3550"/>
  </r>
  <r>
    <s v="ORD103624"/>
    <d v="2023-09-27T00:00:00"/>
    <s v="C0209"/>
    <s v="P001"/>
    <n v="1"/>
    <n v="28500"/>
    <n v="0.05"/>
    <x v="0"/>
    <n v="4"/>
    <n v="27075"/>
    <x v="4"/>
    <x v="2"/>
    <x v="0"/>
    <x v="0"/>
    <s v="Electronics"/>
    <s v="Computers"/>
    <n v="22100"/>
    <n v="22100"/>
    <n v="4975"/>
  </r>
  <r>
    <s v="ORD103625"/>
    <d v="2024-02-20T00:00:00"/>
    <s v="C0311"/>
    <s v="P015"/>
    <n v="3"/>
    <n v="1750"/>
    <n v="0.15"/>
    <x v="0"/>
    <n v="6"/>
    <n v="4462.5"/>
    <x v="24"/>
    <x v="8"/>
    <x v="1"/>
    <x v="14"/>
    <s v="Electronics"/>
    <s v="Networking"/>
    <n v="1050"/>
    <n v="3150"/>
    <n v="1312.5"/>
  </r>
  <r>
    <s v="ORD103626"/>
    <d v="2023-01-08T00:00:00"/>
    <s v="C0210"/>
    <s v="P003"/>
    <n v="4"/>
    <n v="436.5"/>
    <n v="0.05"/>
    <x v="0"/>
    <n v="3"/>
    <n v="1658.6999999999998"/>
    <x v="35"/>
    <x v="9"/>
    <x v="2"/>
    <x v="1"/>
    <s v="Electronics"/>
    <s v="Accessories"/>
    <n v="210"/>
    <n v="840"/>
    <n v="818.69999999999982"/>
  </r>
  <r>
    <s v="ORD103627"/>
    <d v="2024-06-02T00:00:00"/>
    <s v="C0211"/>
    <s v="P012"/>
    <n v="1"/>
    <n v="3888"/>
    <n v="0"/>
    <x v="0"/>
    <n v="2"/>
    <n v="3888"/>
    <x v="21"/>
    <x v="8"/>
    <x v="0"/>
    <x v="9"/>
    <s v="Electronics"/>
    <s v="Storage"/>
    <n v="2450"/>
    <n v="2450"/>
    <n v="1438"/>
  </r>
  <r>
    <s v="ORD103628"/>
    <d v="2023-01-26T00:00:00"/>
    <s v="C0194"/>
    <s v="P007"/>
    <n v="3"/>
    <n v="4656"/>
    <n v="0.2"/>
    <x v="0"/>
    <n v="5"/>
    <n v="11174.400000000001"/>
    <x v="35"/>
    <x v="6"/>
    <x v="1"/>
    <x v="16"/>
    <s v="Office"/>
    <s v="Furniture"/>
    <n v="3150"/>
    <n v="9450"/>
    <n v="1724.4000000000015"/>
  </r>
  <r>
    <s v="ORD103629"/>
    <d v="2025-07-28T00:00:00"/>
    <s v="C0352"/>
    <s v="P001"/>
    <n v="1"/>
    <n v="26220"/>
    <n v="0.05"/>
    <x v="0"/>
    <n v="3"/>
    <n v="24909"/>
    <x v="9"/>
    <x v="3"/>
    <x v="2"/>
    <x v="0"/>
    <s v="Electronics"/>
    <s v="Computers"/>
    <n v="22100"/>
    <n v="22100"/>
    <n v="2809"/>
  </r>
  <r>
    <s v="ORD103630"/>
    <d v="2025-10-16T00:00:00"/>
    <s v="C0206"/>
    <s v="P012"/>
    <n v="1"/>
    <n v="3888"/>
    <n v="0"/>
    <x v="0"/>
    <n v="4"/>
    <n v="3888"/>
    <x v="19"/>
    <x v="0"/>
    <x v="1"/>
    <x v="9"/>
    <s v="Electronics"/>
    <s v="Storage"/>
    <n v="2450"/>
    <n v="2450"/>
    <n v="1438"/>
  </r>
  <r>
    <s v="ORD103631"/>
    <d v="2025-10-18T00:00:00"/>
    <s v="C0370"/>
    <s v="P001"/>
    <n v="1"/>
    <n v="28500"/>
    <n v="0.1"/>
    <x v="0"/>
    <n v="1"/>
    <n v="25650"/>
    <x v="19"/>
    <x v="2"/>
    <x v="0"/>
    <x v="0"/>
    <s v="Electronics"/>
    <s v="Computers"/>
    <n v="22100"/>
    <n v="22100"/>
    <n v="3550"/>
  </r>
  <r>
    <s v="ORD103632"/>
    <d v="2023-01-12T00:00:00"/>
    <s v="C0107"/>
    <s v="P003"/>
    <n v="1"/>
    <n v="486"/>
    <n v="0"/>
    <x v="0"/>
    <n v="4"/>
    <n v="486"/>
    <x v="35"/>
    <x v="5"/>
    <x v="1"/>
    <x v="1"/>
    <s v="Electronics"/>
    <s v="Accessories"/>
    <n v="210"/>
    <n v="210"/>
    <n v="276"/>
  </r>
  <r>
    <s v="ORD103633"/>
    <d v="2025-10-07T00:00:00"/>
    <s v="C0059"/>
    <s v="P016"/>
    <n v="1"/>
    <n v="239.2"/>
    <n v="0.05"/>
    <x v="0"/>
    <n v="2"/>
    <n v="227.23999999999998"/>
    <x v="19"/>
    <x v="5"/>
    <x v="0"/>
    <x v="10"/>
    <s v="Office"/>
    <s v="Stationery"/>
    <n v="145"/>
    <n v="145"/>
    <n v="82.239999999999981"/>
  </r>
  <r>
    <s v="ORD103634"/>
    <d v="2024-05-02T00:00:00"/>
    <s v="C0119"/>
    <s v="P014"/>
    <n v="2"/>
    <n v="1932"/>
    <n v="0.1"/>
    <x v="0"/>
    <n v="4"/>
    <n v="3477.6"/>
    <x v="15"/>
    <x v="6"/>
    <x v="0"/>
    <x v="17"/>
    <s v="Electronics"/>
    <s v="Accessories"/>
    <n v="1180"/>
    <n v="2360"/>
    <n v="1117.5999999999999"/>
  </r>
  <r>
    <s v="ORD103635"/>
    <d v="2024-03-20T00:00:00"/>
    <s v="C0313"/>
    <s v="P015"/>
    <n v="1"/>
    <n v="1610"/>
    <n v="0.15"/>
    <x v="0"/>
    <n v="4"/>
    <n v="1368.5"/>
    <x v="22"/>
    <x v="4"/>
    <x v="0"/>
    <x v="14"/>
    <s v="Electronics"/>
    <s v="Networking"/>
    <n v="1050"/>
    <n v="1050"/>
    <n v="318.5"/>
  </r>
  <r>
    <s v="ORD103636"/>
    <d v="2025-09-01T00:00:00"/>
    <s v="C0089"/>
    <s v="P002"/>
    <n v="5"/>
    <n v="17940"/>
    <n v="0.15"/>
    <x v="1"/>
    <n v="2"/>
    <n v="76245"/>
    <x v="29"/>
    <x v="9"/>
    <x v="0"/>
    <x v="8"/>
    <s v="Electronics"/>
    <s v="Computers"/>
    <n v="15100"/>
    <n v="75500"/>
    <n v="745"/>
  </r>
  <r>
    <s v="ORD103637"/>
    <d v="2025-07-18T00:00:00"/>
    <s v="C0262"/>
    <s v="P016"/>
    <n v="1"/>
    <n v="267.8"/>
    <n v="0.05"/>
    <x v="0"/>
    <n v="4"/>
    <n v="254.41"/>
    <x v="9"/>
    <x v="9"/>
    <x v="1"/>
    <x v="10"/>
    <s v="Office"/>
    <s v="Stationery"/>
    <n v="145"/>
    <n v="145"/>
    <n v="109.41"/>
  </r>
  <r>
    <s v="ORD103638"/>
    <d v="2025-04-19T00:00:00"/>
    <s v="C0162"/>
    <s v="P015"/>
    <n v="1"/>
    <n v="1890"/>
    <n v="0.03"/>
    <x v="0"/>
    <n v="5"/>
    <n v="1833.3"/>
    <x v="30"/>
    <x v="7"/>
    <x v="0"/>
    <x v="14"/>
    <s v="Electronics"/>
    <s v="Networking"/>
    <n v="1050"/>
    <n v="1050"/>
    <n v="783.3"/>
  </r>
  <r>
    <s v="ORD103639"/>
    <d v="2025-06-23T00:00:00"/>
    <s v="C0086"/>
    <s v="P016"/>
    <n v="5"/>
    <n v="252.2"/>
    <n v="0"/>
    <x v="0"/>
    <n v="2"/>
    <n v="1261"/>
    <x v="3"/>
    <x v="3"/>
    <x v="1"/>
    <x v="10"/>
    <s v="Office"/>
    <s v="Stationery"/>
    <n v="145"/>
    <n v="725"/>
    <n v="536"/>
  </r>
  <r>
    <s v="ORD103640"/>
    <d v="2023-06-12T00:00:00"/>
    <s v="C0266"/>
    <s v="P013"/>
    <n v="4"/>
    <n v="1334"/>
    <n v="0.2"/>
    <x v="2"/>
    <n v="2"/>
    <n v="4268.8"/>
    <x v="10"/>
    <x v="1"/>
    <x v="2"/>
    <x v="2"/>
    <s v="Electronics"/>
    <s v="Accessories"/>
    <n v="790"/>
    <n v="3160"/>
    <n v="1108.8000000000002"/>
  </r>
  <r>
    <s v="ORD103641"/>
    <d v="2023-01-14T00:00:00"/>
    <s v="C0296"/>
    <s v="P008"/>
    <n v="2"/>
    <n v="9200"/>
    <n v="0"/>
    <x v="0"/>
    <n v="3"/>
    <n v="18400"/>
    <x v="35"/>
    <x v="5"/>
    <x v="0"/>
    <x v="6"/>
    <s v="Office"/>
    <s v="Furniture"/>
    <n v="6500"/>
    <n v="13000"/>
    <n v="5400"/>
  </r>
  <r>
    <s v="ORD103642"/>
    <d v="2024-05-16T00:00:00"/>
    <s v="C0166"/>
    <s v="P009"/>
    <n v="1"/>
    <n v="180"/>
    <n v="0.05"/>
    <x v="0"/>
    <n v="5"/>
    <n v="171"/>
    <x v="15"/>
    <x v="5"/>
    <x v="2"/>
    <x v="12"/>
    <s v="Office"/>
    <s v="Stationery"/>
    <n v="75"/>
    <n v="75"/>
    <n v="96"/>
  </r>
  <r>
    <s v="ORD103643"/>
    <d v="2024-07-23T00:00:00"/>
    <s v="C0355"/>
    <s v="P008"/>
    <n v="4"/>
    <n v="9476"/>
    <n v="0.15"/>
    <x v="2"/>
    <n v="4"/>
    <n v="32218.399999999998"/>
    <x v="14"/>
    <x v="6"/>
    <x v="1"/>
    <x v="6"/>
    <s v="Office"/>
    <s v="Furniture"/>
    <n v="6500"/>
    <n v="26000"/>
    <n v="6218.3999999999978"/>
  </r>
  <r>
    <s v="ORD103644"/>
    <d v="2024-03-01T00:00:00"/>
    <s v="C0322"/>
    <s v="P003"/>
    <n v="1"/>
    <n v="450"/>
    <n v="0"/>
    <x v="0"/>
    <n v="4"/>
    <n v="450"/>
    <x v="22"/>
    <x v="3"/>
    <x v="1"/>
    <x v="1"/>
    <s v="Electronics"/>
    <s v="Accessories"/>
    <n v="210"/>
    <n v="210"/>
    <n v="240"/>
  </r>
  <r>
    <s v="ORD103645"/>
    <d v="2023-04-11T00:00:00"/>
    <s v="C0356"/>
    <s v="P010"/>
    <n v="1"/>
    <n v="7622"/>
    <n v="0.05"/>
    <x v="0"/>
    <n v="1"/>
    <n v="7240.9"/>
    <x v="31"/>
    <x v="2"/>
    <x v="1"/>
    <x v="13"/>
    <s v="Electronics"/>
    <s v="Printers"/>
    <n v="5600"/>
    <n v="5600"/>
    <n v="1640.8999999999996"/>
  </r>
  <r>
    <s v="ORD103646"/>
    <d v="2024-01-14T00:00:00"/>
    <s v="C0357"/>
    <s v="P009"/>
    <n v="3"/>
    <n v="180"/>
    <n v="0.03"/>
    <x v="0"/>
    <n v="4"/>
    <n v="523.79999999999995"/>
    <x v="18"/>
    <x v="10"/>
    <x v="2"/>
    <x v="12"/>
    <s v="Office"/>
    <s v="Stationery"/>
    <n v="75"/>
    <n v="225"/>
    <n v="298.79999999999995"/>
  </r>
  <r>
    <s v="ORD103647"/>
    <d v="2023-10-31T00:00:00"/>
    <s v="C0028"/>
    <s v="P015"/>
    <n v="50"/>
    <n v="1610"/>
    <n v="0"/>
    <x v="0"/>
    <n v="5"/>
    <n v="80500"/>
    <x v="2"/>
    <x v="5"/>
    <x v="2"/>
    <x v="14"/>
    <s v="Electronics"/>
    <s v="Networking"/>
    <n v="1050"/>
    <n v="52500"/>
    <n v="28000"/>
  </r>
  <r>
    <s v="ORD103648"/>
    <d v="2023-04-23T00:00:00"/>
    <s v="C0079"/>
    <s v="P011"/>
    <n v="2"/>
    <n v="950.6"/>
    <n v="0.03"/>
    <x v="0"/>
    <n v="5"/>
    <n v="1844.164"/>
    <x v="31"/>
    <x v="1"/>
    <x v="0"/>
    <x v="5"/>
    <s v="Office"/>
    <s v="Supplies"/>
    <n v="510"/>
    <n v="1020"/>
    <n v="824.16399999999999"/>
  </r>
  <r>
    <s v="ORD103649"/>
    <d v="2024-12-15T00:00:00"/>
    <s v="C0076"/>
    <s v="P003"/>
    <n v="5"/>
    <n v="414"/>
    <n v="0.1"/>
    <x v="0"/>
    <n v="3"/>
    <n v="1863"/>
    <x v="26"/>
    <x v="11"/>
    <x v="0"/>
    <x v="1"/>
    <s v="Electronics"/>
    <s v="Accessories"/>
    <n v="210"/>
    <n v="1050"/>
    <n v="813"/>
  </r>
  <r>
    <s v="ORD103650"/>
    <d v="2023-03-17T00:00:00"/>
    <s v="C0014"/>
    <s v="P002"/>
    <n v="1"/>
    <n v="18915"/>
    <n v="0.15"/>
    <x v="0"/>
    <n v="5"/>
    <n v="16077.75"/>
    <x v="1"/>
    <x v="10"/>
    <x v="0"/>
    <x v="8"/>
    <s v="Electronics"/>
    <s v="Computers"/>
    <n v="15100"/>
    <n v="15100"/>
    <n v="977.75"/>
  </r>
  <r>
    <s v="ORD103651"/>
    <d v="2023-10-25T00:00:00"/>
    <s v="C0018"/>
    <s v="P018"/>
    <n v="1"/>
    <n v="13184"/>
    <n v="0.05"/>
    <x v="0"/>
    <n v="2"/>
    <n v="12524.8"/>
    <x v="2"/>
    <x v="3"/>
    <x v="1"/>
    <x v="18"/>
    <s v="Electronics"/>
    <s v="Displays"/>
    <n v="9700"/>
    <n v="9700"/>
    <n v="2824.7999999999993"/>
  </r>
  <r>
    <s v="ORD103652"/>
    <d v="2023-03-08T00:00:00"/>
    <s v="C0329"/>
    <s v="P002"/>
    <n v="1"/>
    <n v="19500"/>
    <n v="0.2"/>
    <x v="2"/>
    <n v="5"/>
    <n v="15600"/>
    <x v="1"/>
    <x v="9"/>
    <x v="0"/>
    <x v="8"/>
    <s v="Electronics"/>
    <s v="Computers"/>
    <n v="15100"/>
    <n v="15100"/>
    <n v="500"/>
  </r>
  <r>
    <s v="ORD103653"/>
    <d v="2024-09-03T00:00:00"/>
    <s v="C0326"/>
    <s v="P016"/>
    <n v="1"/>
    <n v="267.8"/>
    <n v="0.05"/>
    <x v="0"/>
    <n v="1"/>
    <n v="254.41"/>
    <x v="27"/>
    <x v="6"/>
    <x v="0"/>
    <x v="10"/>
    <s v="Office"/>
    <s v="Stationery"/>
    <n v="145"/>
    <n v="145"/>
    <n v="109.41"/>
  </r>
  <r>
    <s v="ORD103654"/>
    <d v="2024-11-09T00:00:00"/>
    <s v="C0390"/>
    <s v="P016"/>
    <n v="3"/>
    <n v="260"/>
    <n v="0"/>
    <x v="0"/>
    <n v="2"/>
    <n v="780"/>
    <x v="33"/>
    <x v="11"/>
    <x v="2"/>
    <x v="10"/>
    <s v="Office"/>
    <s v="Stationery"/>
    <n v="145"/>
    <n v="435"/>
    <n v="345"/>
  </r>
  <r>
    <s v="ORD103655"/>
    <d v="2023-06-29T00:00:00"/>
    <s v="C0345"/>
    <s v="P020"/>
    <n v="3"/>
    <n v="3772"/>
    <n v="0.1"/>
    <x v="0"/>
    <n v="1"/>
    <n v="10184.4"/>
    <x v="10"/>
    <x v="2"/>
    <x v="2"/>
    <x v="11"/>
    <s v="Electronics"/>
    <s v="Power"/>
    <n v="2950"/>
    <n v="8850"/>
    <n v="1334.3999999999996"/>
  </r>
  <r>
    <s v="ORD103656"/>
    <d v="2023-04-11T00:00:00"/>
    <s v="C0044"/>
    <s v="P011"/>
    <n v="20"/>
    <n v="1058.4000000000001"/>
    <n v="0.1"/>
    <x v="0"/>
    <n v="5"/>
    <n v="19051.2"/>
    <x v="31"/>
    <x v="11"/>
    <x v="2"/>
    <x v="5"/>
    <s v="Office"/>
    <s v="Supplies"/>
    <n v="510"/>
    <n v="10200"/>
    <n v="8851.2000000000007"/>
  </r>
  <r>
    <s v="ORD103657"/>
    <d v="2023-08-12T00:00:00"/>
    <s v="C0360"/>
    <s v="P009"/>
    <n v="1"/>
    <n v="165.6"/>
    <n v="0.1"/>
    <x v="0"/>
    <n v="6"/>
    <n v="149.04"/>
    <x v="16"/>
    <x v="8"/>
    <x v="1"/>
    <x v="12"/>
    <s v="Office"/>
    <s v="Stationery"/>
    <n v="75"/>
    <n v="75"/>
    <n v="74.039999999999992"/>
  </r>
  <r>
    <s v="ORD103658"/>
    <d v="2025-05-03T00:00:00"/>
    <s v="C0053"/>
    <s v="P007"/>
    <n v="1"/>
    <n v="4416"/>
    <n v="0.05"/>
    <x v="0"/>
    <n v="6"/>
    <n v="4195.2"/>
    <x v="34"/>
    <x v="5"/>
    <x v="0"/>
    <x v="16"/>
    <s v="Office"/>
    <s v="Furniture"/>
    <n v="3150"/>
    <n v="3150"/>
    <n v="1045.1999999999998"/>
  </r>
  <r>
    <s v="ORD103659"/>
    <d v="2024-01-01T00:00:00"/>
    <s v="C0242"/>
    <s v="P019"/>
    <n v="4"/>
    <n v="2162"/>
    <n v="0"/>
    <x v="0"/>
    <n v="5"/>
    <n v="8648"/>
    <x v="18"/>
    <x v="9"/>
    <x v="1"/>
    <x v="19"/>
    <s v="Electronics"/>
    <s v="POS Equipment"/>
    <n v="1420"/>
    <n v="5680"/>
    <n v="2968"/>
  </r>
  <r>
    <s v="ORD103660"/>
    <d v="2023-11-27T00:00:00"/>
    <s v="C0375"/>
    <s v="P011"/>
    <n v="2"/>
    <n v="1009.4"/>
    <n v="0.05"/>
    <x v="0"/>
    <n v="3"/>
    <n v="1917.86"/>
    <x v="0"/>
    <x v="1"/>
    <x v="1"/>
    <x v="5"/>
    <s v="Office"/>
    <s v="Supplies"/>
    <n v="510"/>
    <n v="1020"/>
    <n v="897.8599999999999"/>
  </r>
  <r>
    <s v="ORD103661"/>
    <d v="2024-08-05T00:00:00"/>
    <s v="C0343"/>
    <s v="P008"/>
    <n v="1"/>
    <n v="8464"/>
    <n v="0"/>
    <x v="1"/>
    <n v="5"/>
    <n v="8464"/>
    <x v="23"/>
    <x v="1"/>
    <x v="1"/>
    <x v="6"/>
    <s v="Office"/>
    <s v="Furniture"/>
    <n v="6500"/>
    <n v="6500"/>
    <n v="1964"/>
  </r>
  <r>
    <s v="ORD103662"/>
    <d v="2023-12-30T00:00:00"/>
    <s v="C0027"/>
    <s v="P017"/>
    <n v="3"/>
    <n v="3588"/>
    <n v="0.1"/>
    <x v="0"/>
    <n v="6"/>
    <n v="9687.6"/>
    <x v="25"/>
    <x v="4"/>
    <x v="0"/>
    <x v="7"/>
    <s v="Office"/>
    <s v="Furniture"/>
    <n v="2650"/>
    <n v="7950"/>
    <n v="1737.6000000000004"/>
  </r>
  <r>
    <s v="ORD103663"/>
    <d v="2025-07-21T00:00:00"/>
    <s v="C0372"/>
    <s v="P006"/>
    <n v="1"/>
    <n v="1250"/>
    <n v="0"/>
    <x v="0"/>
    <n v="3"/>
    <n v="1250"/>
    <x v="9"/>
    <x v="2"/>
    <x v="1"/>
    <x v="4"/>
    <s v="Electronics"/>
    <s v="Accessories"/>
    <n v="620"/>
    <n v="620"/>
    <n v="630"/>
  </r>
  <r>
    <s v="ORD103664"/>
    <d v="2025-01-07T00:00:00"/>
    <s v="C0084"/>
    <s v="P010"/>
    <n v="3"/>
    <n v="7178"/>
    <n v="0.1"/>
    <x v="0"/>
    <n v="1"/>
    <n v="19380.600000000002"/>
    <x v="7"/>
    <x v="8"/>
    <x v="2"/>
    <x v="13"/>
    <s v="Electronics"/>
    <s v="Printers"/>
    <n v="5600"/>
    <n v="16800"/>
    <n v="2580.6000000000022"/>
  </r>
  <r>
    <s v="ORD103665"/>
    <d v="2023-03-15T00:00:00"/>
    <s v="C0346"/>
    <s v="P002"/>
    <n v="1"/>
    <n v="20085"/>
    <n v="0.03"/>
    <x v="0"/>
    <n v="5"/>
    <n v="19482.45"/>
    <x v="1"/>
    <x v="6"/>
    <x v="1"/>
    <x v="8"/>
    <s v="Electronics"/>
    <s v="Computers"/>
    <n v="15100"/>
    <n v="15100"/>
    <n v="4382.4500000000007"/>
  </r>
  <r>
    <s v="ORD103666"/>
    <d v="2023-07-10T00:00:00"/>
    <s v="C0332"/>
    <s v="P009"/>
    <n v="2"/>
    <n v="180"/>
    <n v="0.1"/>
    <x v="0"/>
    <n v="4"/>
    <n v="324"/>
    <x v="32"/>
    <x v="10"/>
    <x v="0"/>
    <x v="12"/>
    <s v="Office"/>
    <s v="Stationery"/>
    <n v="75"/>
    <n v="150"/>
    <n v="174"/>
  </r>
  <r>
    <s v="ORD103667"/>
    <d v="2024-09-04T00:00:00"/>
    <s v="C0384"/>
    <s v="P006"/>
    <n v="20"/>
    <n v="1250"/>
    <n v="0"/>
    <x v="0"/>
    <n v="3"/>
    <n v="25000"/>
    <x v="27"/>
    <x v="3"/>
    <x v="0"/>
    <x v="4"/>
    <s v="Electronics"/>
    <s v="Accessories"/>
    <n v="620"/>
    <n v="12400"/>
    <n v="12600"/>
  </r>
  <r>
    <s v="ORD103668"/>
    <d v="2024-10-23T00:00:00"/>
    <s v="C0340"/>
    <s v="P003"/>
    <n v="3"/>
    <n v="486"/>
    <n v="0.1"/>
    <x v="0"/>
    <n v="6"/>
    <n v="1312.2"/>
    <x v="13"/>
    <x v="6"/>
    <x v="1"/>
    <x v="1"/>
    <s v="Electronics"/>
    <s v="Accessories"/>
    <n v="210"/>
    <n v="630"/>
    <n v="682.2"/>
  </r>
  <r>
    <s v="ORD103669"/>
    <d v="2025-01-24T00:00:00"/>
    <s v="C0145"/>
    <s v="P003"/>
    <n v="1"/>
    <n v="450"/>
    <n v="0"/>
    <x v="0"/>
    <n v="2"/>
    <n v="450"/>
    <x v="7"/>
    <x v="10"/>
    <x v="2"/>
    <x v="1"/>
    <s v="Electronics"/>
    <s v="Accessories"/>
    <n v="210"/>
    <n v="210"/>
    <n v="240"/>
  </r>
  <r>
    <s v="ORD103670"/>
    <d v="2025-02-15T00:00:00"/>
    <s v="C0021"/>
    <s v="P009"/>
    <n v="10"/>
    <n v="180"/>
    <n v="0"/>
    <x v="1"/>
    <n v="2"/>
    <n v="1800"/>
    <x v="8"/>
    <x v="6"/>
    <x v="0"/>
    <x v="12"/>
    <s v="Office"/>
    <s v="Stationery"/>
    <n v="75"/>
    <n v="750"/>
    <n v="1050"/>
  </r>
  <r>
    <s v="ORD103671"/>
    <d v="2023-05-19T00:00:00"/>
    <s v="C0400"/>
    <s v="P004"/>
    <n v="20"/>
    <n v="1794.5"/>
    <n v="0.15"/>
    <x v="0"/>
    <n v="7"/>
    <n v="30506.5"/>
    <x v="5"/>
    <x v="6"/>
    <x v="0"/>
    <x v="3"/>
    <s v="Electronics"/>
    <s v="Accessories"/>
    <n v="990"/>
    <n v="19800"/>
    <n v="10706.5"/>
  </r>
  <r>
    <s v="ORD103672"/>
    <d v="2025-05-25T00:00:00"/>
    <s v="C0380"/>
    <s v="P014"/>
    <n v="2"/>
    <n v="2268"/>
    <n v="0.05"/>
    <x v="0"/>
    <n v="6"/>
    <n v="4309.2"/>
    <x v="34"/>
    <x v="5"/>
    <x v="1"/>
    <x v="17"/>
    <s v="Electronics"/>
    <s v="Accessories"/>
    <n v="1180"/>
    <n v="2360"/>
    <n v="1949.1999999999998"/>
  </r>
  <r>
    <s v="ORD103673"/>
    <d v="2023-05-13T00:00:00"/>
    <s v="C0193"/>
    <s v="P012"/>
    <n v="3"/>
    <n v="3312"/>
    <n v="0.1"/>
    <x v="0"/>
    <n v="4"/>
    <n v="8942.4"/>
    <x v="5"/>
    <x v="6"/>
    <x v="1"/>
    <x v="9"/>
    <s v="Electronics"/>
    <s v="Storage"/>
    <n v="2450"/>
    <n v="7350"/>
    <n v="1592.3999999999996"/>
  </r>
  <r>
    <s v="ORD103674"/>
    <d v="2024-08-22T00:00:00"/>
    <s v="C0235"/>
    <s v="P015"/>
    <n v="1"/>
    <n v="1610"/>
    <n v="0.1"/>
    <x v="0"/>
    <n v="5"/>
    <n v="1449"/>
    <x v="23"/>
    <x v="11"/>
    <x v="2"/>
    <x v="14"/>
    <s v="Electronics"/>
    <s v="Networking"/>
    <n v="1050"/>
    <n v="1050"/>
    <n v="399"/>
  </r>
  <r>
    <s v="ORD103675"/>
    <d v="2025-08-22T00:00:00"/>
    <s v="C0265"/>
    <s v="P013"/>
    <n v="2"/>
    <n v="1450"/>
    <n v="0"/>
    <x v="0"/>
    <n v="5"/>
    <n v="2900"/>
    <x v="28"/>
    <x v="6"/>
    <x v="0"/>
    <x v="2"/>
    <s v="Electronics"/>
    <s v="Accessories"/>
    <n v="790"/>
    <n v="1580"/>
    <n v="1320"/>
  </r>
  <r>
    <s v="ORD103676"/>
    <d v="2023-10-03T00:00:00"/>
    <s v="C0173"/>
    <s v="P001"/>
    <n v="2"/>
    <n v="27645"/>
    <n v="0"/>
    <x v="0"/>
    <n v="3"/>
    <n v="55290"/>
    <x v="2"/>
    <x v="3"/>
    <x v="0"/>
    <x v="0"/>
    <s v="Electronics"/>
    <s v="Computers"/>
    <n v="22100"/>
    <n v="44200"/>
    <n v="11090"/>
  </r>
  <r>
    <s v="ORD103677"/>
    <d v="2023-09-07T00:00:00"/>
    <s v="C0136"/>
    <s v="P009"/>
    <n v="1"/>
    <n v="194.4"/>
    <n v="0.05"/>
    <x v="0"/>
    <n v="2"/>
    <n v="184.68"/>
    <x v="4"/>
    <x v="2"/>
    <x v="0"/>
    <x v="12"/>
    <s v="Office"/>
    <s v="Stationery"/>
    <n v="75"/>
    <n v="75"/>
    <n v="109.68"/>
  </r>
  <r>
    <s v="ORD103678"/>
    <d v="2024-07-16T00:00:00"/>
    <s v="C0192"/>
    <s v="P003"/>
    <n v="3"/>
    <n v="450"/>
    <n v="0"/>
    <x v="0"/>
    <n v="5"/>
    <n v="1350"/>
    <x v="14"/>
    <x v="3"/>
    <x v="1"/>
    <x v="1"/>
    <s v="Electronics"/>
    <s v="Accessories"/>
    <n v="210"/>
    <n v="630"/>
    <n v="720"/>
  </r>
  <r>
    <s v="ORD103679"/>
    <d v="2024-11-05T00:00:00"/>
    <s v="C0060"/>
    <s v="P002"/>
    <n v="1"/>
    <n v="17940"/>
    <n v="0.15"/>
    <x v="0"/>
    <n v="7"/>
    <n v="15249"/>
    <x v="33"/>
    <x v="7"/>
    <x v="0"/>
    <x v="8"/>
    <s v="Electronics"/>
    <s v="Computers"/>
    <n v="15100"/>
    <n v="15100"/>
    <n v="149"/>
  </r>
  <r>
    <s v="ORD103680"/>
    <d v="2025-12-15T00:00:00"/>
    <s v="C0037"/>
    <s v="P013"/>
    <n v="10"/>
    <n v="1450"/>
    <n v="0.03"/>
    <x v="0"/>
    <n v="5"/>
    <n v="14065"/>
    <x v="11"/>
    <x v="8"/>
    <x v="0"/>
    <x v="2"/>
    <s v="Electronics"/>
    <s v="Accessories"/>
    <n v="790"/>
    <n v="7900"/>
    <n v="6165"/>
  </r>
  <r>
    <s v="ORD103681"/>
    <d v="2025-04-27T00:00:00"/>
    <s v="C0343"/>
    <s v="P011"/>
    <n v="50"/>
    <n v="980"/>
    <n v="0.05"/>
    <x v="0"/>
    <n v="1"/>
    <n v="46550"/>
    <x v="30"/>
    <x v="1"/>
    <x v="1"/>
    <x v="5"/>
    <s v="Office"/>
    <s v="Supplies"/>
    <n v="510"/>
    <n v="25500"/>
    <n v="21050"/>
  </r>
  <r>
    <s v="ORD103682"/>
    <d v="2025-12-10T00:00:00"/>
    <s v="C0296"/>
    <s v="P004"/>
    <n v="1"/>
    <n v="1998"/>
    <n v="0.1"/>
    <x v="0"/>
    <n v="6"/>
    <n v="1798.2"/>
    <x v="11"/>
    <x v="5"/>
    <x v="0"/>
    <x v="3"/>
    <s v="Electronics"/>
    <s v="Accessories"/>
    <n v="990"/>
    <n v="990"/>
    <n v="808.2"/>
  </r>
  <r>
    <s v="ORD103683"/>
    <d v="2024-03-05T00:00:00"/>
    <s v="C0356"/>
    <s v="P009"/>
    <n v="1"/>
    <n v="180"/>
    <n v="0.1"/>
    <x v="0"/>
    <n v="1"/>
    <n v="162"/>
    <x v="22"/>
    <x v="2"/>
    <x v="1"/>
    <x v="12"/>
    <s v="Office"/>
    <s v="Stationery"/>
    <n v="75"/>
    <n v="75"/>
    <n v="87"/>
  </r>
  <r>
    <s v="ORD103684"/>
    <d v="2024-03-04T00:00:00"/>
    <s v="C0021"/>
    <s v="P016"/>
    <n v="4"/>
    <n v="252.2"/>
    <n v="0.1"/>
    <x v="0"/>
    <n v="2"/>
    <n v="907.92"/>
    <x v="22"/>
    <x v="6"/>
    <x v="0"/>
    <x v="10"/>
    <s v="Office"/>
    <s v="Stationery"/>
    <n v="145"/>
    <n v="580"/>
    <n v="327.91999999999996"/>
  </r>
  <r>
    <s v="ORD103685"/>
    <d v="2023-04-30T00:00:00"/>
    <s v="C0254"/>
    <s v="P006"/>
    <n v="2"/>
    <n v="1212.5"/>
    <n v="0"/>
    <x v="0"/>
    <n v="3"/>
    <n v="2425"/>
    <x v="31"/>
    <x v="4"/>
    <x v="1"/>
    <x v="4"/>
    <s v="Electronics"/>
    <s v="Accessories"/>
    <n v="620"/>
    <n v="1240"/>
    <n v="1185"/>
  </r>
  <r>
    <s v="ORD103686"/>
    <d v="2023-08-12T00:00:00"/>
    <s v="C0084"/>
    <s v="P010"/>
    <n v="4"/>
    <n v="7992"/>
    <n v="0.15"/>
    <x v="1"/>
    <n v="7"/>
    <n v="27172.799999999999"/>
    <x v="16"/>
    <x v="8"/>
    <x v="2"/>
    <x v="13"/>
    <s v="Electronics"/>
    <s v="Printers"/>
    <n v="5600"/>
    <n v="22400"/>
    <n v="4772.7999999999993"/>
  </r>
  <r>
    <s v="ORD103687"/>
    <d v="2025-12-19T00:00:00"/>
    <s v="C0053"/>
    <s v="P010"/>
    <n v="3"/>
    <n v="7178"/>
    <n v="0.2"/>
    <x v="0"/>
    <n v="7"/>
    <n v="17227.2"/>
    <x v="11"/>
    <x v="5"/>
    <x v="0"/>
    <x v="13"/>
    <s v="Electronics"/>
    <s v="Printers"/>
    <n v="5600"/>
    <n v="16800"/>
    <n v="427.20000000000073"/>
  </r>
  <r>
    <s v="ORD103688"/>
    <d v="2023-06-29T00:00:00"/>
    <s v="C0350"/>
    <s v="P005"/>
    <n v="1"/>
    <n v="6696"/>
    <n v="0"/>
    <x v="0"/>
    <n v="1"/>
    <n v="6696"/>
    <x v="10"/>
    <x v="10"/>
    <x v="1"/>
    <x v="15"/>
    <s v="Electronics"/>
    <s v="Displays"/>
    <n v="4300"/>
    <n v="4300"/>
    <n v="2396"/>
  </r>
  <r>
    <s v="ORD103689"/>
    <d v="2025-09-17T00:00:00"/>
    <s v="C0299"/>
    <s v="P005"/>
    <n v="1"/>
    <n v="6386"/>
    <n v="0.2"/>
    <x v="0"/>
    <n v="5"/>
    <n v="5108.8"/>
    <x v="29"/>
    <x v="8"/>
    <x v="0"/>
    <x v="15"/>
    <s v="Electronics"/>
    <s v="Displays"/>
    <n v="4300"/>
    <n v="4300"/>
    <n v="808.80000000000018"/>
  </r>
  <r>
    <s v="ORD103690"/>
    <d v="2024-08-11T00:00:00"/>
    <s v="C0350"/>
    <s v="P017"/>
    <n v="2"/>
    <n v="3783"/>
    <n v="0"/>
    <x v="0"/>
    <n v="4"/>
    <n v="7566"/>
    <x v="23"/>
    <x v="10"/>
    <x v="1"/>
    <x v="7"/>
    <s v="Office"/>
    <s v="Furniture"/>
    <n v="2650"/>
    <n v="5300"/>
    <n v="2266"/>
  </r>
  <r>
    <s v="ORD103691"/>
    <d v="2025-05-24T00:00:00"/>
    <s v="C0173"/>
    <s v="P003"/>
    <n v="2"/>
    <n v="450"/>
    <n v="0.03"/>
    <x v="0"/>
    <n v="7"/>
    <n v="873"/>
    <x v="34"/>
    <x v="3"/>
    <x v="0"/>
    <x v="1"/>
    <s v="Electronics"/>
    <s v="Accessories"/>
    <n v="210"/>
    <n v="420"/>
    <n v="453"/>
  </r>
  <r>
    <s v="ORD103692"/>
    <d v="2024-10-10T00:00:00"/>
    <s v="C0217"/>
    <s v="P016"/>
    <n v="2"/>
    <n v="267.8"/>
    <n v="0.05"/>
    <x v="0"/>
    <n v="6"/>
    <n v="508.82"/>
    <x v="13"/>
    <x v="3"/>
    <x v="2"/>
    <x v="10"/>
    <s v="Office"/>
    <s v="Stationery"/>
    <n v="145"/>
    <n v="290"/>
    <n v="218.82"/>
  </r>
  <r>
    <s v="ORD103693"/>
    <d v="2024-06-15T00:00:00"/>
    <s v="C0302"/>
    <s v="P011"/>
    <n v="50"/>
    <n v="1058.4000000000001"/>
    <n v="0.05"/>
    <x v="0"/>
    <n v="3"/>
    <n v="50274.000000000007"/>
    <x v="21"/>
    <x v="2"/>
    <x v="0"/>
    <x v="5"/>
    <s v="Office"/>
    <s v="Supplies"/>
    <n v="510"/>
    <n v="25500"/>
    <n v="24774.000000000007"/>
  </r>
  <r>
    <s v="ORD103694"/>
    <d v="2025-12-12T00:00:00"/>
    <s v="C0263"/>
    <s v="P005"/>
    <n v="1"/>
    <n v="6386"/>
    <n v="0.1"/>
    <x v="2"/>
    <n v="2"/>
    <n v="5747.4000000000005"/>
    <x v="11"/>
    <x v="3"/>
    <x v="0"/>
    <x v="15"/>
    <s v="Electronics"/>
    <s v="Displays"/>
    <n v="4300"/>
    <n v="4300"/>
    <n v="1447.4000000000005"/>
  </r>
  <r>
    <s v="ORD103695"/>
    <d v="2024-12-25T00:00:00"/>
    <s v="C0060"/>
    <s v="P005"/>
    <n v="5"/>
    <n v="6014"/>
    <n v="0.1"/>
    <x v="0"/>
    <n v="6"/>
    <n v="27063"/>
    <x v="26"/>
    <x v="7"/>
    <x v="0"/>
    <x v="15"/>
    <s v="Electronics"/>
    <s v="Displays"/>
    <n v="4300"/>
    <n v="21500"/>
    <n v="5563"/>
  </r>
  <r>
    <s v="ORD103696"/>
    <d v="2023-09-23T00:00:00"/>
    <s v="C0213"/>
    <s v="P020"/>
    <n v="50"/>
    <n v="3772"/>
    <n v="0.1"/>
    <x v="2"/>
    <n v="4"/>
    <n v="169740"/>
    <x v="4"/>
    <x v="5"/>
    <x v="0"/>
    <x v="11"/>
    <s v="Electronics"/>
    <s v="Power"/>
    <n v="2950"/>
    <n v="147500"/>
    <n v="22240"/>
  </r>
  <r>
    <s v="ORD103697"/>
    <d v="2025-10-13T00:00:00"/>
    <s v="C0233"/>
    <s v="P003"/>
    <n v="1"/>
    <n v="414"/>
    <n v="0.2"/>
    <x v="0"/>
    <n v="3"/>
    <n v="331.20000000000005"/>
    <x v="19"/>
    <x v="0"/>
    <x v="0"/>
    <x v="1"/>
    <s v="Electronics"/>
    <s v="Accessories"/>
    <n v="210"/>
    <n v="210"/>
    <n v="121.20000000000005"/>
  </r>
  <r>
    <s v="ORD103698"/>
    <d v="2025-11-30T00:00:00"/>
    <s v="C0128"/>
    <s v="P007"/>
    <n v="2"/>
    <n v="4416"/>
    <n v="0"/>
    <x v="0"/>
    <n v="7"/>
    <n v="8832"/>
    <x v="20"/>
    <x v="0"/>
    <x v="0"/>
    <x v="16"/>
    <s v="Office"/>
    <s v="Furniture"/>
    <n v="3150"/>
    <n v="6300"/>
    <n v="2532"/>
  </r>
  <r>
    <s v="ORD103699"/>
    <d v="2025-10-16T00:00:00"/>
    <s v="C0147"/>
    <s v="P020"/>
    <n v="3"/>
    <n v="4223"/>
    <n v="0.05"/>
    <x v="0"/>
    <n v="7"/>
    <n v="12035.55"/>
    <x v="19"/>
    <x v="6"/>
    <x v="0"/>
    <x v="11"/>
    <s v="Electronics"/>
    <s v="Power"/>
    <n v="2950"/>
    <n v="8850"/>
    <n v="3185.5499999999993"/>
  </r>
  <r>
    <s v="ORD103700"/>
    <d v="2025-10-05T00:00:00"/>
    <s v="C0209"/>
    <s v="P012"/>
    <n v="1"/>
    <n v="3312"/>
    <n v="0.2"/>
    <x v="0"/>
    <n v="7"/>
    <n v="2649.6000000000004"/>
    <x v="19"/>
    <x v="2"/>
    <x v="0"/>
    <x v="9"/>
    <s v="Electronics"/>
    <s v="Storage"/>
    <n v="2450"/>
    <n v="2450"/>
    <n v="199.60000000000036"/>
  </r>
  <r>
    <s v="ORD103701"/>
    <d v="2024-01-04T00:00:00"/>
    <s v="C0362"/>
    <s v="P007"/>
    <n v="1"/>
    <n v="4656"/>
    <n v="0.15"/>
    <x v="0"/>
    <n v="7"/>
    <n v="3957.6"/>
    <x v="18"/>
    <x v="1"/>
    <x v="1"/>
    <x v="16"/>
    <s v="Office"/>
    <s v="Furniture"/>
    <n v="3150"/>
    <n v="3150"/>
    <n v="807.59999999999991"/>
  </r>
  <r>
    <s v="ORD103702"/>
    <d v="2024-04-21T00:00:00"/>
    <s v="C0337"/>
    <s v="P009"/>
    <n v="1"/>
    <n v="194.4"/>
    <n v="0"/>
    <x v="0"/>
    <n v="3"/>
    <n v="194.4"/>
    <x v="6"/>
    <x v="6"/>
    <x v="0"/>
    <x v="12"/>
    <s v="Office"/>
    <s v="Stationery"/>
    <n v="75"/>
    <n v="75"/>
    <n v="119.4"/>
  </r>
  <r>
    <s v="ORD103703"/>
    <d v="2024-08-17T00:00:00"/>
    <s v="C0053"/>
    <s v="P019"/>
    <n v="1"/>
    <n v="2279.5"/>
    <n v="0.1"/>
    <x v="0"/>
    <n v="3"/>
    <n v="2051.5500000000002"/>
    <x v="23"/>
    <x v="5"/>
    <x v="0"/>
    <x v="19"/>
    <s v="Electronics"/>
    <s v="POS Equipment"/>
    <n v="1420"/>
    <n v="1420"/>
    <n v="631.55000000000018"/>
  </r>
  <r>
    <s v="ORD103704"/>
    <d v="2024-02-01T00:00:00"/>
    <s v="C0028"/>
    <s v="P004"/>
    <n v="1"/>
    <n v="1905.5"/>
    <n v="0.2"/>
    <x v="0"/>
    <n v="6"/>
    <n v="1524.4"/>
    <x v="24"/>
    <x v="5"/>
    <x v="2"/>
    <x v="3"/>
    <s v="Electronics"/>
    <s v="Accessories"/>
    <n v="990"/>
    <n v="990"/>
    <n v="534.40000000000009"/>
  </r>
  <r>
    <s v="ORD103705"/>
    <d v="2023-01-04T00:00:00"/>
    <s v="C0252"/>
    <s v="P013"/>
    <n v="1"/>
    <n v="1493.5"/>
    <n v="0.05"/>
    <x v="0"/>
    <n v="3"/>
    <n v="1418.825"/>
    <x v="35"/>
    <x v="5"/>
    <x v="0"/>
    <x v="2"/>
    <s v="Electronics"/>
    <s v="Accessories"/>
    <n v="790"/>
    <n v="790"/>
    <n v="628.82500000000005"/>
  </r>
  <r>
    <s v="ORD103706"/>
    <d v="2023-08-31T00:00:00"/>
    <s v="C0181"/>
    <s v="P009"/>
    <n v="1"/>
    <n v="165.6"/>
    <n v="0.1"/>
    <x v="0"/>
    <n v="6"/>
    <n v="149.04"/>
    <x v="16"/>
    <x v="0"/>
    <x v="1"/>
    <x v="12"/>
    <s v="Office"/>
    <s v="Stationery"/>
    <n v="75"/>
    <n v="75"/>
    <n v="74.039999999999992"/>
  </r>
  <r>
    <s v="ORD103707"/>
    <d v="2023-02-19T00:00:00"/>
    <s v="C0279"/>
    <s v="P002"/>
    <n v="3"/>
    <n v="20085"/>
    <n v="0.05"/>
    <x v="0"/>
    <n v="4"/>
    <n v="57242.25"/>
    <x v="17"/>
    <x v="9"/>
    <x v="1"/>
    <x v="8"/>
    <s v="Electronics"/>
    <s v="Computers"/>
    <n v="15100"/>
    <n v="45300"/>
    <n v="11942.25"/>
  </r>
  <r>
    <s v="ORD103708"/>
    <d v="2025-08-10T00:00:00"/>
    <s v="C0025"/>
    <s v="P009"/>
    <n v="5"/>
    <n v="185.4"/>
    <n v="0"/>
    <x v="0"/>
    <n v="3"/>
    <n v="927"/>
    <x v="28"/>
    <x v="1"/>
    <x v="1"/>
    <x v="12"/>
    <s v="Office"/>
    <s v="Stationery"/>
    <n v="75"/>
    <n v="375"/>
    <n v="552"/>
  </r>
  <r>
    <s v="ORD103709"/>
    <d v="2023-08-30T00:00:00"/>
    <s v="C0262"/>
    <s v="P006"/>
    <n v="1"/>
    <n v="1287.5"/>
    <n v="0.03"/>
    <x v="0"/>
    <n v="3"/>
    <n v="1248.875"/>
    <x v="16"/>
    <x v="9"/>
    <x v="1"/>
    <x v="4"/>
    <s v="Electronics"/>
    <s v="Accessories"/>
    <n v="620"/>
    <n v="620"/>
    <n v="628.875"/>
  </r>
  <r>
    <s v="ORD103710"/>
    <d v="2024-02-29T00:00:00"/>
    <s v="C0152"/>
    <s v="P013"/>
    <n v="1"/>
    <n v="1334"/>
    <n v="0"/>
    <x v="0"/>
    <n v="6"/>
    <n v="1334"/>
    <x v="24"/>
    <x v="2"/>
    <x v="1"/>
    <x v="2"/>
    <s v="Electronics"/>
    <s v="Accessories"/>
    <n v="790"/>
    <n v="790"/>
    <n v="544"/>
  </r>
  <r>
    <s v="ORD103711"/>
    <d v="2025-04-29T00:00:00"/>
    <s v="C0174"/>
    <s v="P009"/>
    <n v="1"/>
    <n v="174.6"/>
    <n v="0.15"/>
    <x v="0"/>
    <n v="5"/>
    <n v="148.41"/>
    <x v="30"/>
    <x v="9"/>
    <x v="0"/>
    <x v="12"/>
    <s v="Office"/>
    <s v="Stationery"/>
    <n v="75"/>
    <n v="75"/>
    <n v="73.41"/>
  </r>
  <r>
    <s v="ORD103712"/>
    <d v="2025-04-27T00:00:00"/>
    <s v="C0300"/>
    <s v="P007"/>
    <n v="1"/>
    <n v="4800"/>
    <n v="0.1"/>
    <x v="0"/>
    <n v="4"/>
    <n v="4320"/>
    <x v="30"/>
    <x v="11"/>
    <x v="0"/>
    <x v="16"/>
    <s v="Office"/>
    <s v="Furniture"/>
    <n v="3150"/>
    <n v="3150"/>
    <n v="1170"/>
  </r>
  <r>
    <s v="ORD103713"/>
    <d v="2023-04-04T00:00:00"/>
    <s v="C0366"/>
    <s v="P011"/>
    <n v="2"/>
    <n v="980"/>
    <n v="0"/>
    <x v="0"/>
    <n v="2"/>
    <n v="1960"/>
    <x v="31"/>
    <x v="11"/>
    <x v="0"/>
    <x v="5"/>
    <s v="Office"/>
    <s v="Supplies"/>
    <n v="510"/>
    <n v="1020"/>
    <n v="940"/>
  </r>
  <r>
    <s v="ORD103714"/>
    <d v="2024-11-14T00:00:00"/>
    <s v="C0273"/>
    <s v="P020"/>
    <n v="50"/>
    <n v="4223"/>
    <n v="0.15"/>
    <x v="0"/>
    <n v="1"/>
    <n v="179477.5"/>
    <x v="33"/>
    <x v="8"/>
    <x v="0"/>
    <x v="11"/>
    <s v="Electronics"/>
    <s v="Power"/>
    <n v="2950"/>
    <n v="147500"/>
    <n v="31977.5"/>
  </r>
  <r>
    <s v="ORD103715"/>
    <d v="2024-12-17T00:00:00"/>
    <s v="C0343"/>
    <s v="P004"/>
    <n v="1"/>
    <n v="1794.5"/>
    <n v="0.1"/>
    <x v="0"/>
    <n v="7"/>
    <n v="1615.05"/>
    <x v="26"/>
    <x v="1"/>
    <x v="1"/>
    <x v="3"/>
    <s v="Electronics"/>
    <s v="Accessories"/>
    <n v="990"/>
    <n v="990"/>
    <n v="625.04999999999995"/>
  </r>
  <r>
    <s v="ORD103716"/>
    <d v="2024-03-10T00:00:00"/>
    <s v="C0047"/>
    <s v="P017"/>
    <n v="3"/>
    <n v="3783"/>
    <n v="0"/>
    <x v="0"/>
    <n v="1"/>
    <n v="11349"/>
    <x v="22"/>
    <x v="0"/>
    <x v="1"/>
    <x v="7"/>
    <s v="Office"/>
    <s v="Furniture"/>
    <n v="2650"/>
    <n v="7950"/>
    <n v="3399"/>
  </r>
  <r>
    <s v="ORD103717"/>
    <d v="2023-01-24T00:00:00"/>
    <s v="C0222"/>
    <s v="P003"/>
    <n v="10"/>
    <n v="486"/>
    <n v="0.05"/>
    <x v="0"/>
    <n v="7"/>
    <n v="4617"/>
    <x v="35"/>
    <x v="9"/>
    <x v="0"/>
    <x v="1"/>
    <s v="Electronics"/>
    <s v="Accessories"/>
    <n v="210"/>
    <n v="2100"/>
    <n v="2517"/>
  </r>
  <r>
    <s v="ORD103718"/>
    <d v="2024-02-17T00:00:00"/>
    <s v="C0384"/>
    <s v="P009"/>
    <n v="2"/>
    <n v="185.4"/>
    <n v="0"/>
    <x v="1"/>
    <n v="6"/>
    <n v="370.8"/>
    <x v="24"/>
    <x v="3"/>
    <x v="0"/>
    <x v="12"/>
    <s v="Office"/>
    <s v="Stationery"/>
    <n v="75"/>
    <n v="150"/>
    <n v="220.8"/>
  </r>
  <r>
    <s v="ORD103719"/>
    <d v="2024-07-30T00:00:00"/>
    <s v="C0174"/>
    <s v="P012"/>
    <n v="1"/>
    <n v="3492"/>
    <n v="0.05"/>
    <x v="0"/>
    <n v="1"/>
    <n v="3317.3999999999996"/>
    <x v="14"/>
    <x v="9"/>
    <x v="0"/>
    <x v="9"/>
    <s v="Electronics"/>
    <s v="Storage"/>
    <n v="2450"/>
    <n v="2450"/>
    <n v="867.39999999999964"/>
  </r>
  <r>
    <s v="ORD103720"/>
    <d v="2024-06-05T00:00:00"/>
    <s v="C0077"/>
    <s v="P013"/>
    <n v="1"/>
    <n v="1493.5"/>
    <n v="0.05"/>
    <x v="0"/>
    <n v="3"/>
    <n v="1418.825"/>
    <x v="21"/>
    <x v="11"/>
    <x v="0"/>
    <x v="2"/>
    <s v="Electronics"/>
    <s v="Accessories"/>
    <n v="790"/>
    <n v="790"/>
    <n v="628.82500000000005"/>
  </r>
  <r>
    <s v="ORD103721"/>
    <d v="2023-05-19T00:00:00"/>
    <s v="C0041"/>
    <s v="P009"/>
    <n v="10"/>
    <n v="165.6"/>
    <n v="0.03"/>
    <x v="0"/>
    <n v="2"/>
    <n v="1606.32"/>
    <x v="5"/>
    <x v="1"/>
    <x v="0"/>
    <x v="12"/>
    <s v="Office"/>
    <s v="Stationery"/>
    <n v="75"/>
    <n v="750"/>
    <n v="856.31999999999994"/>
  </r>
  <r>
    <s v="ORD103722"/>
    <d v="2024-09-22T00:00:00"/>
    <s v="C0137"/>
    <s v="P016"/>
    <n v="2"/>
    <n v="260"/>
    <n v="0.1"/>
    <x v="0"/>
    <n v="6"/>
    <n v="468"/>
    <x v="27"/>
    <x v="1"/>
    <x v="1"/>
    <x v="10"/>
    <s v="Office"/>
    <s v="Stationery"/>
    <n v="145"/>
    <n v="290"/>
    <n v="178"/>
  </r>
  <r>
    <s v="ORD103723"/>
    <d v="2024-09-06T00:00:00"/>
    <s v="C0246"/>
    <s v="P013"/>
    <n v="1"/>
    <n v="1493.5"/>
    <n v="0"/>
    <x v="2"/>
    <n v="2"/>
    <n v="1493.5"/>
    <x v="27"/>
    <x v="7"/>
    <x v="0"/>
    <x v="2"/>
    <s v="Electronics"/>
    <s v="Accessories"/>
    <n v="790"/>
    <n v="790"/>
    <n v="703.5"/>
  </r>
  <r>
    <s v="ORD103724"/>
    <d v="2025-11-03T00:00:00"/>
    <s v="C0232"/>
    <s v="P016"/>
    <n v="2"/>
    <n v="239.2"/>
    <n v="0"/>
    <x v="0"/>
    <n v="3"/>
    <n v="478.4"/>
    <x v="20"/>
    <x v="8"/>
    <x v="0"/>
    <x v="10"/>
    <s v="Office"/>
    <s v="Stationery"/>
    <n v="145"/>
    <n v="290"/>
    <n v="188.39999999999998"/>
  </r>
  <r>
    <s v="ORD103725"/>
    <d v="2024-10-25T00:00:00"/>
    <s v="C0362"/>
    <s v="P009"/>
    <n v="2"/>
    <n v="174.6"/>
    <n v="0"/>
    <x v="0"/>
    <n v="4"/>
    <n v="349.2"/>
    <x v="13"/>
    <x v="1"/>
    <x v="1"/>
    <x v="12"/>
    <s v="Office"/>
    <s v="Stationery"/>
    <n v="75"/>
    <n v="150"/>
    <n v="199.2"/>
  </r>
  <r>
    <s v="ORD103726"/>
    <d v="2023-01-13T00:00:00"/>
    <s v="C0326"/>
    <s v="P004"/>
    <n v="2"/>
    <n v="1794.5"/>
    <n v="0"/>
    <x v="0"/>
    <n v="7"/>
    <n v="3589"/>
    <x v="35"/>
    <x v="6"/>
    <x v="0"/>
    <x v="3"/>
    <s v="Electronics"/>
    <s v="Accessories"/>
    <n v="990"/>
    <n v="1980"/>
    <n v="1609"/>
  </r>
  <r>
    <s v="ORD103727"/>
    <d v="2023-08-22T00:00:00"/>
    <s v="C0012"/>
    <s v="P009"/>
    <n v="1"/>
    <n v="174.6"/>
    <n v="0.1"/>
    <x v="0"/>
    <n v="6"/>
    <n v="157.13999999999999"/>
    <x v="16"/>
    <x v="0"/>
    <x v="1"/>
    <x v="12"/>
    <s v="Office"/>
    <s v="Stationery"/>
    <n v="75"/>
    <n v="75"/>
    <n v="82.139999999999986"/>
  </r>
  <r>
    <s v="ORD103728"/>
    <d v="2024-11-13T00:00:00"/>
    <s v="C0170"/>
    <s v="P020"/>
    <n v="1"/>
    <n v="4100"/>
    <n v="0.15"/>
    <x v="0"/>
    <n v="6"/>
    <n v="3485"/>
    <x v="33"/>
    <x v="10"/>
    <x v="0"/>
    <x v="11"/>
    <s v="Electronics"/>
    <s v="Power"/>
    <n v="2950"/>
    <n v="2950"/>
    <n v="535"/>
  </r>
  <r>
    <s v="ORD103729"/>
    <d v="2024-11-30T00:00:00"/>
    <s v="C0351"/>
    <s v="P015"/>
    <n v="1"/>
    <n v="1890"/>
    <n v="0.1"/>
    <x v="1"/>
    <n v="4"/>
    <n v="1701"/>
    <x v="33"/>
    <x v="5"/>
    <x v="1"/>
    <x v="14"/>
    <s v="Electronics"/>
    <s v="Networking"/>
    <n v="1050"/>
    <n v="1050"/>
    <n v="651"/>
  </r>
  <r>
    <s v="ORD103730"/>
    <d v="2025-03-22T00:00:00"/>
    <s v="C0151"/>
    <s v="P012"/>
    <n v="1"/>
    <n v="3708"/>
    <n v="0.05"/>
    <x v="0"/>
    <n v="7"/>
    <n v="3522.6"/>
    <x v="12"/>
    <x v="5"/>
    <x v="1"/>
    <x v="9"/>
    <s v="Electronics"/>
    <s v="Storage"/>
    <n v="2450"/>
    <n v="2450"/>
    <n v="1072.5999999999999"/>
  </r>
  <r>
    <s v="ORD103731"/>
    <d v="2023-03-01T00:00:00"/>
    <s v="C0185"/>
    <s v="P019"/>
    <n v="3"/>
    <n v="2420.5"/>
    <n v="0.05"/>
    <x v="0"/>
    <n v="4"/>
    <n v="6898.4249999999993"/>
    <x v="1"/>
    <x v="6"/>
    <x v="0"/>
    <x v="19"/>
    <s v="Electronics"/>
    <s v="POS Equipment"/>
    <n v="1420"/>
    <n v="4260"/>
    <n v="2638.4249999999993"/>
  </r>
  <r>
    <s v="ORD103732"/>
    <d v="2023-12-26T00:00:00"/>
    <s v="C0236"/>
    <s v="P016"/>
    <n v="1"/>
    <n v="267.8"/>
    <n v="0.15"/>
    <x v="2"/>
    <n v="3"/>
    <n v="227.63"/>
    <x v="25"/>
    <x v="5"/>
    <x v="0"/>
    <x v="10"/>
    <s v="Office"/>
    <s v="Stationery"/>
    <n v="145"/>
    <n v="145"/>
    <n v="82.63"/>
  </r>
  <r>
    <s v="ORD103733"/>
    <d v="2024-02-02T00:00:00"/>
    <s v="C0006"/>
    <s v="P007"/>
    <n v="1"/>
    <n v="4800"/>
    <n v="0.05"/>
    <x v="1"/>
    <n v="3"/>
    <n v="4560"/>
    <x v="24"/>
    <x v="7"/>
    <x v="0"/>
    <x v="16"/>
    <s v="Office"/>
    <s v="Furniture"/>
    <n v="3150"/>
    <n v="3150"/>
    <n v="1410"/>
  </r>
  <r>
    <s v="ORD103734"/>
    <d v="2024-11-07T00:00:00"/>
    <s v="C0221"/>
    <s v="P014"/>
    <n v="2"/>
    <n v="2037"/>
    <n v="0"/>
    <x v="0"/>
    <n v="5"/>
    <n v="4074"/>
    <x v="33"/>
    <x v="5"/>
    <x v="2"/>
    <x v="17"/>
    <s v="Electronics"/>
    <s v="Accessories"/>
    <n v="1180"/>
    <n v="2360"/>
    <n v="1714"/>
  </r>
  <r>
    <s v="ORD103735"/>
    <d v="2024-11-23T00:00:00"/>
    <s v="C0354"/>
    <s v="P016"/>
    <n v="1"/>
    <n v="280.8"/>
    <n v="0.05"/>
    <x v="0"/>
    <n v="4"/>
    <n v="266.76"/>
    <x v="33"/>
    <x v="8"/>
    <x v="1"/>
    <x v="10"/>
    <s v="Office"/>
    <s v="Stationery"/>
    <n v="145"/>
    <n v="145"/>
    <n v="121.75999999999999"/>
  </r>
  <r>
    <s v="ORD103736"/>
    <d v="2025-09-08T00:00:00"/>
    <s v="C0225"/>
    <s v="P017"/>
    <n v="1"/>
    <n v="4017"/>
    <n v="0.15"/>
    <x v="0"/>
    <n v="5"/>
    <n v="3414.45"/>
    <x v="29"/>
    <x v="3"/>
    <x v="2"/>
    <x v="7"/>
    <s v="Office"/>
    <s v="Furniture"/>
    <n v="2650"/>
    <n v="2650"/>
    <n v="764.44999999999982"/>
  </r>
  <r>
    <s v="ORD103737"/>
    <d v="2025-08-29T00:00:00"/>
    <s v="C0161"/>
    <s v="P004"/>
    <n v="2"/>
    <n v="1998"/>
    <n v="0.1"/>
    <x v="0"/>
    <n v="2"/>
    <n v="3596.4"/>
    <x v="28"/>
    <x v="0"/>
    <x v="0"/>
    <x v="3"/>
    <s v="Electronics"/>
    <s v="Accessories"/>
    <n v="990"/>
    <n v="1980"/>
    <n v="1616.4"/>
  </r>
  <r>
    <s v="ORD103738"/>
    <d v="2023-03-14T00:00:00"/>
    <s v="C0017"/>
    <s v="P008"/>
    <n v="2"/>
    <n v="8464"/>
    <n v="0.05"/>
    <x v="0"/>
    <n v="2"/>
    <n v="16081.599999999999"/>
    <x v="1"/>
    <x v="4"/>
    <x v="0"/>
    <x v="6"/>
    <s v="Office"/>
    <s v="Furniture"/>
    <n v="6500"/>
    <n v="13000"/>
    <n v="3081.5999999999985"/>
  </r>
  <r>
    <s v="ORD103739"/>
    <d v="2023-10-06T00:00:00"/>
    <s v="C0066"/>
    <s v="P001"/>
    <n v="10"/>
    <n v="26220"/>
    <n v="0"/>
    <x v="2"/>
    <n v="5"/>
    <n v="262200"/>
    <x v="2"/>
    <x v="10"/>
    <x v="0"/>
    <x v="0"/>
    <s v="Electronics"/>
    <s v="Computers"/>
    <n v="22100"/>
    <n v="221000"/>
    <n v="41200"/>
  </r>
  <r>
    <s v="ORD103740"/>
    <d v="2025-09-13T00:00:00"/>
    <s v="C0356"/>
    <s v="P009"/>
    <n v="1"/>
    <n v="194.4"/>
    <n v="0.05"/>
    <x v="0"/>
    <n v="4"/>
    <n v="184.68"/>
    <x v="29"/>
    <x v="2"/>
    <x v="1"/>
    <x v="12"/>
    <s v="Office"/>
    <s v="Stationery"/>
    <n v="75"/>
    <n v="75"/>
    <n v="109.68"/>
  </r>
  <r>
    <s v="ORD103741"/>
    <d v="2023-11-15T00:00:00"/>
    <s v="C0115"/>
    <s v="P003"/>
    <n v="1"/>
    <n v="463.5"/>
    <n v="0.05"/>
    <x v="0"/>
    <n v="5"/>
    <n v="440.32499999999999"/>
    <x v="0"/>
    <x v="9"/>
    <x v="1"/>
    <x v="1"/>
    <s v="Electronics"/>
    <s v="Accessories"/>
    <n v="210"/>
    <n v="210"/>
    <n v="230.32499999999999"/>
  </r>
  <r>
    <s v="ORD103742"/>
    <d v="2025-08-01T00:00:00"/>
    <s v="C0039"/>
    <s v="P015"/>
    <n v="1"/>
    <n v="1610"/>
    <n v="0.2"/>
    <x v="0"/>
    <n v="2"/>
    <n v="1288"/>
    <x v="28"/>
    <x v="5"/>
    <x v="1"/>
    <x v="14"/>
    <s v="Electronics"/>
    <s v="Networking"/>
    <n v="1050"/>
    <n v="1050"/>
    <n v="238"/>
  </r>
  <r>
    <s v="ORD103743"/>
    <d v="2024-11-17T00:00:00"/>
    <s v="C0144"/>
    <s v="P003"/>
    <n v="4"/>
    <n v="436.5"/>
    <n v="0.03"/>
    <x v="0"/>
    <n v="2"/>
    <n v="1693.62"/>
    <x v="33"/>
    <x v="2"/>
    <x v="1"/>
    <x v="1"/>
    <s v="Electronics"/>
    <s v="Accessories"/>
    <n v="210"/>
    <n v="840"/>
    <n v="853.61999999999989"/>
  </r>
  <r>
    <s v="ORD103744"/>
    <d v="2025-08-05T00:00:00"/>
    <s v="C0231"/>
    <s v="P011"/>
    <n v="2"/>
    <n v="1058.4000000000001"/>
    <n v="0.1"/>
    <x v="0"/>
    <n v="3"/>
    <n v="1905.1200000000001"/>
    <x v="28"/>
    <x v="0"/>
    <x v="0"/>
    <x v="5"/>
    <s v="Office"/>
    <s v="Supplies"/>
    <n v="510"/>
    <n v="1020"/>
    <n v="885.12000000000012"/>
  </r>
  <r>
    <s v="ORD103745"/>
    <d v="2025-04-27T00:00:00"/>
    <s v="C0188"/>
    <s v="P017"/>
    <n v="2"/>
    <n v="4212"/>
    <n v="0.03"/>
    <x v="0"/>
    <n v="5"/>
    <n v="8171.28"/>
    <x v="30"/>
    <x v="8"/>
    <x v="1"/>
    <x v="7"/>
    <s v="Office"/>
    <s v="Furniture"/>
    <n v="2650"/>
    <n v="5300"/>
    <n v="2871.2799999999997"/>
  </r>
  <r>
    <s v="ORD103746"/>
    <d v="2023-04-25T00:00:00"/>
    <s v="C0152"/>
    <s v="P012"/>
    <n v="1"/>
    <n v="3708"/>
    <n v="0.03"/>
    <x v="0"/>
    <n v="5"/>
    <n v="3596.7599999999998"/>
    <x v="31"/>
    <x v="2"/>
    <x v="1"/>
    <x v="9"/>
    <s v="Electronics"/>
    <s v="Storage"/>
    <n v="2450"/>
    <n v="2450"/>
    <n v="1146.7599999999998"/>
  </r>
  <r>
    <s v="ORD103747"/>
    <d v="2025-12-03T00:00:00"/>
    <s v="C0189"/>
    <s v="P007"/>
    <n v="1"/>
    <n v="4800"/>
    <n v="0.03"/>
    <x v="0"/>
    <n v="6"/>
    <n v="4656"/>
    <x v="11"/>
    <x v="10"/>
    <x v="0"/>
    <x v="16"/>
    <s v="Office"/>
    <s v="Furniture"/>
    <n v="3150"/>
    <n v="3150"/>
    <n v="1506"/>
  </r>
  <r>
    <s v="ORD103748"/>
    <d v="2024-09-05T00:00:00"/>
    <s v="C0069"/>
    <s v="P011"/>
    <n v="2"/>
    <n v="901.6"/>
    <n v="0.05"/>
    <x v="0"/>
    <n v="3"/>
    <n v="1713.04"/>
    <x v="27"/>
    <x v="3"/>
    <x v="2"/>
    <x v="5"/>
    <s v="Office"/>
    <s v="Supplies"/>
    <n v="510"/>
    <n v="1020"/>
    <n v="693.04"/>
  </r>
  <r>
    <s v="ORD103749"/>
    <d v="2024-10-08T00:00:00"/>
    <s v="C0147"/>
    <s v="P016"/>
    <n v="5"/>
    <n v="280.8"/>
    <n v="0"/>
    <x v="0"/>
    <n v="2"/>
    <n v="1404"/>
    <x v="13"/>
    <x v="6"/>
    <x v="0"/>
    <x v="10"/>
    <s v="Office"/>
    <s v="Stationery"/>
    <n v="145"/>
    <n v="725"/>
    <n v="679"/>
  </r>
  <r>
    <s v="ORD103750"/>
    <d v="2023-02-08T00:00:00"/>
    <s v="C0068"/>
    <s v="P013"/>
    <n v="3"/>
    <n v="1450"/>
    <n v="0"/>
    <x v="1"/>
    <n v="4"/>
    <n v="4350"/>
    <x v="17"/>
    <x v="1"/>
    <x v="0"/>
    <x v="2"/>
    <s v="Electronics"/>
    <s v="Accessories"/>
    <n v="790"/>
    <n v="2370"/>
    <n v="1980"/>
  </r>
  <r>
    <s v="ORD103751"/>
    <d v="2024-03-02T00:00:00"/>
    <s v="C0397"/>
    <s v="P016"/>
    <n v="2"/>
    <n v="280.8"/>
    <n v="0"/>
    <x v="0"/>
    <n v="4"/>
    <n v="561.6"/>
    <x v="22"/>
    <x v="2"/>
    <x v="0"/>
    <x v="10"/>
    <s v="Office"/>
    <s v="Stationery"/>
    <n v="145"/>
    <n v="290"/>
    <n v="271.60000000000002"/>
  </r>
  <r>
    <s v="ORD103752"/>
    <d v="2024-11-10T00:00:00"/>
    <s v="C0050"/>
    <s v="P012"/>
    <n v="4"/>
    <n v="3888"/>
    <n v="0.05"/>
    <x v="0"/>
    <n v="3"/>
    <n v="14774.4"/>
    <x v="33"/>
    <x v="4"/>
    <x v="1"/>
    <x v="9"/>
    <s v="Electronics"/>
    <s v="Storage"/>
    <n v="2450"/>
    <n v="9800"/>
    <n v="4974.3999999999996"/>
  </r>
  <r>
    <s v="ORD103753"/>
    <d v="2024-12-25T00:00:00"/>
    <s v="C0192"/>
    <s v="P016"/>
    <n v="2"/>
    <n v="260"/>
    <n v="0.03"/>
    <x v="0"/>
    <n v="2"/>
    <n v="504.4"/>
    <x v="26"/>
    <x v="3"/>
    <x v="1"/>
    <x v="10"/>
    <s v="Office"/>
    <s v="Stationery"/>
    <n v="145"/>
    <n v="290"/>
    <n v="214.39999999999998"/>
  </r>
  <r>
    <s v="ORD103754"/>
    <d v="2023-05-16T00:00:00"/>
    <s v="C0341"/>
    <s v="P001"/>
    <n v="1"/>
    <n v="29355"/>
    <n v="0.1"/>
    <x v="1"/>
    <n v="4"/>
    <n v="26419.5"/>
    <x v="5"/>
    <x v="5"/>
    <x v="1"/>
    <x v="0"/>
    <s v="Electronics"/>
    <s v="Computers"/>
    <n v="22100"/>
    <n v="22100"/>
    <n v="4319.5"/>
  </r>
  <r>
    <s v="ORD103755"/>
    <d v="2023-11-02T00:00:00"/>
    <s v="C0263"/>
    <s v="P003"/>
    <n v="3"/>
    <n v="486"/>
    <n v="0"/>
    <x v="2"/>
    <n v="2"/>
    <n v="1458"/>
    <x v="0"/>
    <x v="3"/>
    <x v="0"/>
    <x v="1"/>
    <s v="Electronics"/>
    <s v="Accessories"/>
    <n v="210"/>
    <n v="630"/>
    <n v="828"/>
  </r>
  <r>
    <s v="ORD103756"/>
    <d v="2024-07-28T00:00:00"/>
    <s v="C0186"/>
    <s v="P016"/>
    <n v="3"/>
    <n v="252.2"/>
    <n v="0"/>
    <x v="1"/>
    <n v="7"/>
    <n v="756.59999999999991"/>
    <x v="14"/>
    <x v="0"/>
    <x v="0"/>
    <x v="10"/>
    <s v="Office"/>
    <s v="Stationery"/>
    <n v="145"/>
    <n v="435"/>
    <n v="321.59999999999991"/>
  </r>
  <r>
    <s v="ORD103757"/>
    <d v="2023-03-05T00:00:00"/>
    <s v="C0146"/>
    <s v="P003"/>
    <n v="4"/>
    <n v="450"/>
    <n v="0"/>
    <x v="0"/>
    <n v="5"/>
    <n v="1800"/>
    <x v="1"/>
    <x v="7"/>
    <x v="1"/>
    <x v="1"/>
    <s v="Electronics"/>
    <s v="Accessories"/>
    <n v="210"/>
    <n v="840"/>
    <n v="960"/>
  </r>
  <r>
    <s v="ORD103758"/>
    <d v="2024-11-25T00:00:00"/>
    <s v="C0396"/>
    <s v="P003"/>
    <n v="2"/>
    <n v="450"/>
    <n v="0.1"/>
    <x v="0"/>
    <n v="1"/>
    <n v="810"/>
    <x v="33"/>
    <x v="3"/>
    <x v="1"/>
    <x v="1"/>
    <s v="Electronics"/>
    <s v="Accessories"/>
    <n v="210"/>
    <n v="420"/>
    <n v="390"/>
  </r>
  <r>
    <s v="ORD103759"/>
    <d v="2025-02-07T00:00:00"/>
    <s v="C0047"/>
    <s v="P010"/>
    <n v="1"/>
    <n v="6808"/>
    <n v="0.1"/>
    <x v="1"/>
    <n v="3"/>
    <n v="6127.2"/>
    <x v="8"/>
    <x v="0"/>
    <x v="1"/>
    <x v="13"/>
    <s v="Electronics"/>
    <s v="Printers"/>
    <n v="5600"/>
    <n v="5600"/>
    <n v="527.19999999999982"/>
  </r>
  <r>
    <s v="ORD103760"/>
    <d v="2025-12-30T00:00:00"/>
    <s v="C0338"/>
    <s v="P013"/>
    <n v="1"/>
    <n v="1493.5"/>
    <n v="0.05"/>
    <x v="0"/>
    <n v="1"/>
    <n v="1418.825"/>
    <x v="11"/>
    <x v="5"/>
    <x v="0"/>
    <x v="2"/>
    <s v="Electronics"/>
    <s v="Accessories"/>
    <n v="790"/>
    <n v="790"/>
    <n v="628.82500000000005"/>
  </r>
  <r>
    <s v="ORD103761"/>
    <d v="2023-12-06T00:00:00"/>
    <s v="C0145"/>
    <s v="P013"/>
    <n v="5"/>
    <n v="1493.5"/>
    <n v="0.05"/>
    <x v="0"/>
    <n v="2"/>
    <n v="7094.125"/>
    <x v="25"/>
    <x v="10"/>
    <x v="2"/>
    <x v="2"/>
    <s v="Electronics"/>
    <s v="Accessories"/>
    <n v="790"/>
    <n v="3950"/>
    <n v="3144.125"/>
  </r>
  <r>
    <s v="ORD103762"/>
    <d v="2025-03-08T00:00:00"/>
    <s v="C0336"/>
    <s v="P016"/>
    <n v="1"/>
    <n v="252.2"/>
    <n v="0.03"/>
    <x v="0"/>
    <n v="1"/>
    <n v="244.63399999999999"/>
    <x v="12"/>
    <x v="11"/>
    <x v="0"/>
    <x v="10"/>
    <s v="Office"/>
    <s v="Stationery"/>
    <n v="145"/>
    <n v="145"/>
    <n v="99.633999999999986"/>
  </r>
  <r>
    <s v="ORD103763"/>
    <d v="2024-01-19T00:00:00"/>
    <s v="C0305"/>
    <s v="P010"/>
    <n v="1"/>
    <n v="6808"/>
    <n v="0"/>
    <x v="0"/>
    <n v="6"/>
    <n v="6808"/>
    <x v="18"/>
    <x v="7"/>
    <x v="0"/>
    <x v="13"/>
    <s v="Electronics"/>
    <s v="Printers"/>
    <n v="5600"/>
    <n v="5600"/>
    <n v="1208"/>
  </r>
  <r>
    <s v="ORD103764"/>
    <d v="2023-08-28T00:00:00"/>
    <s v="C0135"/>
    <s v="P020"/>
    <n v="3"/>
    <n v="4100"/>
    <n v="0.05"/>
    <x v="0"/>
    <n v="5"/>
    <n v="11685"/>
    <x v="16"/>
    <x v="4"/>
    <x v="0"/>
    <x v="11"/>
    <s v="Electronics"/>
    <s v="Power"/>
    <n v="2950"/>
    <n v="8850"/>
    <n v="2835"/>
  </r>
  <r>
    <s v="ORD103765"/>
    <d v="2024-09-23T00:00:00"/>
    <s v="C0320"/>
    <s v="P015"/>
    <n v="2"/>
    <n v="1697.5"/>
    <n v="0.15"/>
    <x v="0"/>
    <n v="4"/>
    <n v="2885.75"/>
    <x v="27"/>
    <x v="1"/>
    <x v="0"/>
    <x v="14"/>
    <s v="Electronics"/>
    <s v="Networking"/>
    <n v="1050"/>
    <n v="2100"/>
    <n v="785.75"/>
  </r>
  <r>
    <s v="ORD103766"/>
    <d v="2024-10-06T00:00:00"/>
    <s v="C0253"/>
    <s v="P002"/>
    <n v="1"/>
    <n v="18915"/>
    <n v="0"/>
    <x v="0"/>
    <n v="1"/>
    <n v="18915"/>
    <x v="13"/>
    <x v="5"/>
    <x v="0"/>
    <x v="8"/>
    <s v="Electronics"/>
    <s v="Computers"/>
    <n v="15100"/>
    <n v="15100"/>
    <n v="3815"/>
  </r>
  <r>
    <s v="ORD103767"/>
    <d v="2023-03-06T00:00:00"/>
    <s v="C0318"/>
    <s v="P015"/>
    <n v="1"/>
    <n v="1697.5"/>
    <n v="0.05"/>
    <x v="2"/>
    <n v="1"/>
    <n v="1612.625"/>
    <x v="1"/>
    <x v="4"/>
    <x v="0"/>
    <x v="14"/>
    <s v="Electronics"/>
    <s v="Networking"/>
    <n v="1050"/>
    <n v="1050"/>
    <n v="562.625"/>
  </r>
  <r>
    <s v="ORD103768"/>
    <d v="2024-07-10T00:00:00"/>
    <s v="C0304"/>
    <s v="P002"/>
    <n v="4"/>
    <n v="21060"/>
    <n v="0"/>
    <x v="0"/>
    <n v="5"/>
    <n v="84240"/>
    <x v="14"/>
    <x v="7"/>
    <x v="1"/>
    <x v="8"/>
    <s v="Electronics"/>
    <s v="Computers"/>
    <n v="15100"/>
    <n v="60400"/>
    <n v="23840"/>
  </r>
  <r>
    <s v="ORD103769"/>
    <d v="2025-04-27T00:00:00"/>
    <s v="C0280"/>
    <s v="P001"/>
    <n v="2"/>
    <n v="26220"/>
    <n v="0.05"/>
    <x v="0"/>
    <n v="3"/>
    <n v="49818"/>
    <x v="30"/>
    <x v="4"/>
    <x v="0"/>
    <x v="0"/>
    <s v="Electronics"/>
    <s v="Computers"/>
    <n v="22100"/>
    <n v="44200"/>
    <n v="5618"/>
  </r>
  <r>
    <s v="ORD103770"/>
    <d v="2023-06-27T00:00:00"/>
    <s v="C0081"/>
    <s v="P016"/>
    <n v="1"/>
    <n v="280.8"/>
    <n v="0"/>
    <x v="0"/>
    <n v="5"/>
    <n v="280.8"/>
    <x v="10"/>
    <x v="11"/>
    <x v="0"/>
    <x v="10"/>
    <s v="Office"/>
    <s v="Stationery"/>
    <n v="145"/>
    <n v="145"/>
    <n v="135.80000000000001"/>
  </r>
  <r>
    <s v="ORD103771"/>
    <d v="2025-10-14T00:00:00"/>
    <s v="C0079"/>
    <s v="P001"/>
    <n v="1"/>
    <n v="27645"/>
    <n v="0"/>
    <x v="0"/>
    <n v="5"/>
    <n v="27645"/>
    <x v="19"/>
    <x v="1"/>
    <x v="0"/>
    <x v="0"/>
    <s v="Electronics"/>
    <s v="Computers"/>
    <n v="22100"/>
    <n v="22100"/>
    <n v="5545"/>
  </r>
  <r>
    <s v="ORD103772"/>
    <d v="2024-05-01T00:00:00"/>
    <s v="C0357"/>
    <s v="P013"/>
    <n v="1"/>
    <n v="1493.5"/>
    <n v="0.2"/>
    <x v="0"/>
    <n v="4"/>
    <n v="1194.8"/>
    <x v="15"/>
    <x v="10"/>
    <x v="2"/>
    <x v="2"/>
    <s v="Electronics"/>
    <s v="Accessories"/>
    <n v="790"/>
    <n v="790"/>
    <n v="404.79999999999995"/>
  </r>
  <r>
    <s v="ORD103773"/>
    <d v="2025-01-31T00:00:00"/>
    <s v="C0321"/>
    <s v="P016"/>
    <n v="1"/>
    <n v="239.2"/>
    <n v="0.2"/>
    <x v="2"/>
    <n v="6"/>
    <n v="191.36"/>
    <x v="7"/>
    <x v="1"/>
    <x v="0"/>
    <x v="10"/>
    <s v="Office"/>
    <s v="Stationery"/>
    <n v="145"/>
    <n v="145"/>
    <n v="46.360000000000014"/>
  </r>
  <r>
    <s v="ORD103774"/>
    <d v="2025-07-14T00:00:00"/>
    <s v="C0036"/>
    <s v="P016"/>
    <n v="5"/>
    <n v="239.2"/>
    <n v="0"/>
    <x v="0"/>
    <n v="6"/>
    <n v="1196"/>
    <x v="9"/>
    <x v="1"/>
    <x v="1"/>
    <x v="10"/>
    <s v="Office"/>
    <s v="Stationery"/>
    <n v="145"/>
    <n v="725"/>
    <n v="471"/>
  </r>
  <r>
    <s v="ORD103775"/>
    <d v="2024-09-11T00:00:00"/>
    <s v="C0289"/>
    <s v="P010"/>
    <n v="1"/>
    <n v="6808"/>
    <n v="0.15"/>
    <x v="0"/>
    <n v="4"/>
    <n v="5786.8"/>
    <x v="27"/>
    <x v="9"/>
    <x v="0"/>
    <x v="13"/>
    <s v="Electronics"/>
    <s v="Printers"/>
    <n v="5600"/>
    <n v="5600"/>
    <n v="186.80000000000018"/>
  </r>
  <r>
    <s v="ORD103776"/>
    <d v="2024-03-18T00:00:00"/>
    <s v="C0165"/>
    <s v="P005"/>
    <n v="4"/>
    <n v="5704"/>
    <n v="0"/>
    <x v="0"/>
    <n v="7"/>
    <n v="22816"/>
    <x v="22"/>
    <x v="1"/>
    <x v="1"/>
    <x v="15"/>
    <s v="Electronics"/>
    <s v="Displays"/>
    <n v="4300"/>
    <n v="17200"/>
    <n v="5616"/>
  </r>
  <r>
    <s v="ORD103777"/>
    <d v="2025-12-11T00:00:00"/>
    <s v="C0391"/>
    <s v="P003"/>
    <n v="4"/>
    <n v="436.5"/>
    <n v="0"/>
    <x v="0"/>
    <n v="5"/>
    <n v="1746"/>
    <x v="11"/>
    <x v="3"/>
    <x v="0"/>
    <x v="1"/>
    <s v="Electronics"/>
    <s v="Accessories"/>
    <n v="210"/>
    <n v="840"/>
    <n v="906"/>
  </r>
  <r>
    <s v="ORD103778"/>
    <d v="2024-09-11T00:00:00"/>
    <s v="C0015"/>
    <s v="P006"/>
    <n v="10"/>
    <n v="1150"/>
    <n v="0"/>
    <x v="0"/>
    <n v="7"/>
    <n v="11500"/>
    <x v="27"/>
    <x v="3"/>
    <x v="0"/>
    <x v="4"/>
    <s v="Electronics"/>
    <s v="Accessories"/>
    <n v="620"/>
    <n v="6200"/>
    <n v="5300"/>
  </r>
  <r>
    <s v="ORD103779"/>
    <d v="2023-12-25T00:00:00"/>
    <s v="C0030"/>
    <s v="P007"/>
    <n v="4"/>
    <n v="4944"/>
    <n v="0.05"/>
    <x v="0"/>
    <n v="2"/>
    <n v="18787.2"/>
    <x v="25"/>
    <x v="4"/>
    <x v="0"/>
    <x v="16"/>
    <s v="Office"/>
    <s v="Furniture"/>
    <n v="3150"/>
    <n v="12600"/>
    <n v="6187.2000000000007"/>
  </r>
  <r>
    <s v="ORD103780"/>
    <d v="2023-08-18T00:00:00"/>
    <s v="C0335"/>
    <s v="P006"/>
    <n v="2"/>
    <n v="1212.5"/>
    <n v="0"/>
    <x v="0"/>
    <n v="6"/>
    <n v="2425"/>
    <x v="16"/>
    <x v="0"/>
    <x v="0"/>
    <x v="4"/>
    <s v="Electronics"/>
    <s v="Accessories"/>
    <n v="620"/>
    <n v="1240"/>
    <n v="1185"/>
  </r>
  <r>
    <s v="ORD103781"/>
    <d v="2025-02-05T00:00:00"/>
    <s v="C0202"/>
    <s v="P003"/>
    <n v="1"/>
    <n v="436.5"/>
    <n v="0.1"/>
    <x v="2"/>
    <n v="5"/>
    <n v="392.85"/>
    <x v="8"/>
    <x v="4"/>
    <x v="0"/>
    <x v="1"/>
    <s v="Electronics"/>
    <s v="Accessories"/>
    <n v="210"/>
    <n v="210"/>
    <n v="182.85000000000002"/>
  </r>
  <r>
    <s v="ORD103782"/>
    <d v="2023-03-18T00:00:00"/>
    <s v="C0048"/>
    <s v="P014"/>
    <n v="2"/>
    <n v="1932"/>
    <n v="0.03"/>
    <x v="1"/>
    <n v="7"/>
    <n v="3748.08"/>
    <x v="1"/>
    <x v="1"/>
    <x v="1"/>
    <x v="17"/>
    <s v="Electronics"/>
    <s v="Accessories"/>
    <n v="1180"/>
    <n v="2360"/>
    <n v="1388.08"/>
  </r>
  <r>
    <s v="ORD103783"/>
    <d v="2024-02-18T00:00:00"/>
    <s v="C0016"/>
    <s v="P009"/>
    <n v="10"/>
    <n v="194.4"/>
    <n v="0.05"/>
    <x v="0"/>
    <n v="2"/>
    <n v="1846.8"/>
    <x v="24"/>
    <x v="6"/>
    <x v="0"/>
    <x v="12"/>
    <s v="Office"/>
    <s v="Stationery"/>
    <n v="75"/>
    <n v="750"/>
    <n v="1096.8"/>
  </r>
  <r>
    <s v="ORD103784"/>
    <d v="2023-07-09T00:00:00"/>
    <s v="C0205"/>
    <s v="P001"/>
    <n v="4"/>
    <n v="26220"/>
    <n v="0"/>
    <x v="0"/>
    <n v="3"/>
    <n v="104880"/>
    <x v="32"/>
    <x v="2"/>
    <x v="0"/>
    <x v="0"/>
    <s v="Electronics"/>
    <s v="Computers"/>
    <n v="22100"/>
    <n v="88400"/>
    <n v="16480"/>
  </r>
  <r>
    <s v="ORD103785"/>
    <d v="2025-06-27T00:00:00"/>
    <s v="C0306"/>
    <s v="P007"/>
    <n v="4"/>
    <n v="4944"/>
    <n v="0.03"/>
    <x v="0"/>
    <n v="7"/>
    <n v="19182.72"/>
    <x v="3"/>
    <x v="6"/>
    <x v="0"/>
    <x v="16"/>
    <s v="Office"/>
    <s v="Furniture"/>
    <n v="3150"/>
    <n v="12600"/>
    <n v="6582.7200000000012"/>
  </r>
  <r>
    <s v="ORD103786"/>
    <d v="2025-11-02T00:00:00"/>
    <s v="C0393"/>
    <s v="P013"/>
    <n v="1"/>
    <n v="1493.5"/>
    <n v="0"/>
    <x v="0"/>
    <n v="6"/>
    <n v="1493.5"/>
    <x v="20"/>
    <x v="9"/>
    <x v="0"/>
    <x v="2"/>
    <s v="Electronics"/>
    <s v="Accessories"/>
    <n v="790"/>
    <n v="790"/>
    <n v="703.5"/>
  </r>
  <r>
    <s v="ORD103787"/>
    <d v="2023-02-21T00:00:00"/>
    <s v="C0268"/>
    <s v="P013"/>
    <n v="4"/>
    <n v="1334"/>
    <n v="0.05"/>
    <x v="0"/>
    <n v="1"/>
    <n v="5069.2"/>
    <x v="17"/>
    <x v="3"/>
    <x v="0"/>
    <x v="2"/>
    <s v="Electronics"/>
    <s v="Accessories"/>
    <n v="790"/>
    <n v="3160"/>
    <n v="1909.1999999999998"/>
  </r>
  <r>
    <s v="ORD103788"/>
    <d v="2025-09-15T00:00:00"/>
    <s v="C0025"/>
    <s v="P005"/>
    <n v="2"/>
    <n v="6014"/>
    <n v="0"/>
    <x v="0"/>
    <n v="2"/>
    <n v="12028"/>
    <x v="29"/>
    <x v="1"/>
    <x v="1"/>
    <x v="15"/>
    <s v="Electronics"/>
    <s v="Displays"/>
    <n v="4300"/>
    <n v="8600"/>
    <n v="3428"/>
  </r>
  <r>
    <s v="ORD103789"/>
    <d v="2025-10-21T00:00:00"/>
    <s v="C0386"/>
    <s v="P016"/>
    <n v="1"/>
    <n v="280.8"/>
    <n v="0.1"/>
    <x v="0"/>
    <n v="6"/>
    <n v="252.72000000000003"/>
    <x v="19"/>
    <x v="8"/>
    <x v="1"/>
    <x v="10"/>
    <s v="Office"/>
    <s v="Stationery"/>
    <n v="145"/>
    <n v="145"/>
    <n v="107.72000000000003"/>
  </r>
  <r>
    <s v="ORD103790"/>
    <d v="2023-11-12T00:00:00"/>
    <s v="C0270"/>
    <s v="P009"/>
    <n v="2"/>
    <n v="194.4"/>
    <n v="0.15"/>
    <x v="0"/>
    <n v="4"/>
    <n v="330.48"/>
    <x v="0"/>
    <x v="0"/>
    <x v="1"/>
    <x v="12"/>
    <s v="Office"/>
    <s v="Stationery"/>
    <n v="75"/>
    <n v="150"/>
    <n v="180.48000000000002"/>
  </r>
  <r>
    <s v="ORD103791"/>
    <d v="2024-01-25T00:00:00"/>
    <s v="C0375"/>
    <s v="P006"/>
    <n v="1"/>
    <n v="1350"/>
    <n v="0.05"/>
    <x v="0"/>
    <n v="7"/>
    <n v="1282.5"/>
    <x v="18"/>
    <x v="1"/>
    <x v="1"/>
    <x v="4"/>
    <s v="Electronics"/>
    <s v="Accessories"/>
    <n v="620"/>
    <n v="620"/>
    <n v="662.5"/>
  </r>
  <r>
    <s v="ORD103792"/>
    <d v="2024-11-27T00:00:00"/>
    <s v="C0278"/>
    <s v="P016"/>
    <n v="4"/>
    <n v="252.2"/>
    <n v="0.1"/>
    <x v="0"/>
    <n v="3"/>
    <n v="907.92"/>
    <x v="33"/>
    <x v="0"/>
    <x v="2"/>
    <x v="10"/>
    <s v="Office"/>
    <s v="Stationery"/>
    <n v="145"/>
    <n v="580"/>
    <n v="327.91999999999996"/>
  </r>
  <r>
    <s v="ORD103793"/>
    <d v="2025-09-17T00:00:00"/>
    <s v="C0183"/>
    <s v="P014"/>
    <n v="1"/>
    <n v="1932"/>
    <n v="0"/>
    <x v="0"/>
    <n v="5"/>
    <n v="1932"/>
    <x v="29"/>
    <x v="4"/>
    <x v="0"/>
    <x v="17"/>
    <s v="Electronics"/>
    <s v="Accessories"/>
    <n v="1180"/>
    <n v="1180"/>
    <n v="752"/>
  </r>
  <r>
    <s v="ORD103794"/>
    <d v="2025-12-08T00:00:00"/>
    <s v="C0013"/>
    <s v="P019"/>
    <n v="10"/>
    <n v="2350"/>
    <n v="0.05"/>
    <x v="0"/>
    <n v="7"/>
    <n v="22325"/>
    <x v="11"/>
    <x v="10"/>
    <x v="2"/>
    <x v="19"/>
    <s v="Electronics"/>
    <s v="POS Equipment"/>
    <n v="1420"/>
    <n v="14200"/>
    <n v="8125"/>
  </r>
  <r>
    <s v="ORD103795"/>
    <d v="2024-09-27T00:00:00"/>
    <s v="C0254"/>
    <s v="P004"/>
    <n v="2"/>
    <n v="1794.5"/>
    <n v="0.05"/>
    <x v="0"/>
    <n v="4"/>
    <n v="3409.5499999999997"/>
    <x v="27"/>
    <x v="4"/>
    <x v="1"/>
    <x v="3"/>
    <s v="Electronics"/>
    <s v="Accessories"/>
    <n v="990"/>
    <n v="1980"/>
    <n v="1429.5499999999997"/>
  </r>
  <r>
    <s v="ORD103796"/>
    <d v="2024-11-01T00:00:00"/>
    <s v="C0326"/>
    <s v="P016"/>
    <n v="1"/>
    <n v="252.2"/>
    <n v="0.05"/>
    <x v="0"/>
    <n v="6"/>
    <n v="239.58999999999997"/>
    <x v="33"/>
    <x v="6"/>
    <x v="0"/>
    <x v="10"/>
    <s v="Office"/>
    <s v="Stationery"/>
    <n v="145"/>
    <n v="145"/>
    <n v="94.589999999999975"/>
  </r>
  <r>
    <s v="ORD103797"/>
    <d v="2023-10-21T00:00:00"/>
    <s v="C0131"/>
    <s v="P004"/>
    <n v="2"/>
    <n v="1998"/>
    <n v="0.03"/>
    <x v="0"/>
    <n v="7"/>
    <n v="3876.12"/>
    <x v="2"/>
    <x v="4"/>
    <x v="1"/>
    <x v="3"/>
    <s v="Electronics"/>
    <s v="Accessories"/>
    <n v="990"/>
    <n v="1980"/>
    <n v="1896.12"/>
  </r>
  <r>
    <s v="ORD103798"/>
    <d v="2023-07-21T00:00:00"/>
    <s v="C0221"/>
    <s v="P005"/>
    <n v="3"/>
    <n v="6200"/>
    <n v="0"/>
    <x v="0"/>
    <n v="7"/>
    <n v="18600"/>
    <x v="32"/>
    <x v="5"/>
    <x v="2"/>
    <x v="15"/>
    <s v="Electronics"/>
    <s v="Displays"/>
    <n v="4300"/>
    <n v="12900"/>
    <n v="5700"/>
  </r>
  <r>
    <s v="ORD103799"/>
    <d v="2025-11-23T00:00:00"/>
    <s v="C0020"/>
    <s v="P002"/>
    <n v="1"/>
    <n v="17940"/>
    <n v="0.05"/>
    <x v="0"/>
    <n v="2"/>
    <n v="17043"/>
    <x v="20"/>
    <x v="0"/>
    <x v="2"/>
    <x v="8"/>
    <s v="Electronics"/>
    <s v="Computers"/>
    <n v="15100"/>
    <n v="15100"/>
    <n v="1943"/>
  </r>
  <r>
    <s v="ORD103800"/>
    <d v="2023-09-29T00:00:00"/>
    <s v="C0247"/>
    <s v="P010"/>
    <n v="1"/>
    <n v="6808"/>
    <n v="0"/>
    <x v="0"/>
    <n v="1"/>
    <n v="6808"/>
    <x v="4"/>
    <x v="10"/>
    <x v="0"/>
    <x v="13"/>
    <s v="Electronics"/>
    <s v="Printers"/>
    <n v="5600"/>
    <n v="5600"/>
    <n v="1208"/>
  </r>
  <r>
    <s v="ORD103801"/>
    <d v="2024-02-25T00:00:00"/>
    <s v="C0057"/>
    <s v="P009"/>
    <n v="3"/>
    <n v="180"/>
    <n v="0"/>
    <x v="0"/>
    <n v="4"/>
    <n v="540"/>
    <x v="24"/>
    <x v="2"/>
    <x v="2"/>
    <x v="12"/>
    <s v="Office"/>
    <s v="Stationery"/>
    <n v="75"/>
    <n v="225"/>
    <n v="315"/>
  </r>
  <r>
    <s v="ORD103802"/>
    <d v="2023-03-16T00:00:00"/>
    <s v="C0058"/>
    <s v="P003"/>
    <n v="3"/>
    <n v="436.5"/>
    <n v="0.1"/>
    <x v="1"/>
    <n v="1"/>
    <n v="1178.55"/>
    <x v="1"/>
    <x v="0"/>
    <x v="0"/>
    <x v="1"/>
    <s v="Electronics"/>
    <s v="Accessories"/>
    <n v="210"/>
    <n v="630"/>
    <n v="548.54999999999995"/>
  </r>
  <r>
    <s v="ORD103803"/>
    <d v="2025-07-29T00:00:00"/>
    <s v="C0196"/>
    <s v="P008"/>
    <n v="1"/>
    <n v="9200"/>
    <n v="0.03"/>
    <x v="0"/>
    <n v="2"/>
    <n v="8924"/>
    <x v="9"/>
    <x v="7"/>
    <x v="0"/>
    <x v="6"/>
    <s v="Office"/>
    <s v="Furniture"/>
    <n v="6500"/>
    <n v="6500"/>
    <n v="2424"/>
  </r>
  <r>
    <s v="ORD103804"/>
    <d v="2025-03-04T00:00:00"/>
    <s v="C0039"/>
    <s v="P016"/>
    <n v="1"/>
    <n v="280.8"/>
    <n v="0"/>
    <x v="0"/>
    <n v="1"/>
    <n v="280.8"/>
    <x v="12"/>
    <x v="5"/>
    <x v="1"/>
    <x v="10"/>
    <s v="Office"/>
    <s v="Stationery"/>
    <n v="145"/>
    <n v="145"/>
    <n v="135.80000000000001"/>
  </r>
  <r>
    <s v="ORD103805"/>
    <d v="2025-12-05T00:00:00"/>
    <s v="C0175"/>
    <s v="P015"/>
    <n v="1"/>
    <n v="1750"/>
    <n v="0.03"/>
    <x v="0"/>
    <n v="3"/>
    <n v="1697.5"/>
    <x v="11"/>
    <x v="1"/>
    <x v="1"/>
    <x v="14"/>
    <s v="Electronics"/>
    <s v="Networking"/>
    <n v="1050"/>
    <n v="1050"/>
    <n v="647.5"/>
  </r>
  <r>
    <s v="ORD103806"/>
    <d v="2023-08-26T00:00:00"/>
    <s v="C0204"/>
    <s v="P003"/>
    <n v="2"/>
    <n v="436.5"/>
    <n v="0.03"/>
    <x v="0"/>
    <n v="7"/>
    <n v="846.81"/>
    <x v="16"/>
    <x v="5"/>
    <x v="0"/>
    <x v="1"/>
    <s v="Electronics"/>
    <s v="Accessories"/>
    <n v="210"/>
    <n v="420"/>
    <n v="426.80999999999995"/>
  </r>
  <r>
    <s v="ORD103807"/>
    <d v="2023-01-09T00:00:00"/>
    <s v="C0119"/>
    <s v="P018"/>
    <n v="2"/>
    <n v="11776"/>
    <n v="0.2"/>
    <x v="0"/>
    <n v="2"/>
    <n v="18841.600000000002"/>
    <x v="35"/>
    <x v="6"/>
    <x v="0"/>
    <x v="18"/>
    <s v="Electronics"/>
    <s v="Displays"/>
    <n v="9700"/>
    <n v="19400"/>
    <n v="-558.39999999999782"/>
  </r>
  <r>
    <s v="ORD103808"/>
    <d v="2024-09-28T00:00:00"/>
    <s v="C0347"/>
    <s v="P005"/>
    <n v="1"/>
    <n v="6200"/>
    <n v="0"/>
    <x v="0"/>
    <n v="5"/>
    <n v="6200"/>
    <x v="27"/>
    <x v="6"/>
    <x v="1"/>
    <x v="15"/>
    <s v="Electronics"/>
    <s v="Displays"/>
    <n v="4300"/>
    <n v="4300"/>
    <n v="1900"/>
  </r>
  <r>
    <s v="ORD103809"/>
    <d v="2023-04-01T00:00:00"/>
    <s v="C0211"/>
    <s v="P006"/>
    <n v="3"/>
    <n v="1150"/>
    <n v="0"/>
    <x v="2"/>
    <n v="7"/>
    <n v="3450"/>
    <x v="31"/>
    <x v="8"/>
    <x v="0"/>
    <x v="4"/>
    <s v="Electronics"/>
    <s v="Accessories"/>
    <n v="620"/>
    <n v="1860"/>
    <n v="1590"/>
  </r>
  <r>
    <s v="ORD103810"/>
    <d v="2023-06-28T00:00:00"/>
    <s v="C0308"/>
    <s v="P002"/>
    <n v="10"/>
    <n v="18915"/>
    <n v="0"/>
    <x v="0"/>
    <n v="2"/>
    <n v="189150"/>
    <x v="10"/>
    <x v="4"/>
    <x v="0"/>
    <x v="8"/>
    <s v="Electronics"/>
    <s v="Computers"/>
    <n v="15100"/>
    <n v="151000"/>
    <n v="38150"/>
  </r>
  <r>
    <s v="ORD103811"/>
    <d v="2024-11-13T00:00:00"/>
    <s v="C0193"/>
    <s v="P020"/>
    <n v="3"/>
    <n v="4223"/>
    <n v="0.15"/>
    <x v="0"/>
    <n v="6"/>
    <n v="10768.65"/>
    <x v="33"/>
    <x v="6"/>
    <x v="1"/>
    <x v="11"/>
    <s v="Electronics"/>
    <s v="Power"/>
    <n v="2950"/>
    <n v="8850"/>
    <n v="1918.6499999999996"/>
  </r>
  <r>
    <s v="ORD103812"/>
    <d v="2025-08-14T00:00:00"/>
    <s v="C0373"/>
    <s v="P002"/>
    <n v="10"/>
    <n v="20085"/>
    <n v="0.1"/>
    <x v="0"/>
    <n v="4"/>
    <n v="180765"/>
    <x v="28"/>
    <x v="10"/>
    <x v="0"/>
    <x v="8"/>
    <s v="Electronics"/>
    <s v="Computers"/>
    <n v="15100"/>
    <n v="151000"/>
    <n v="29765"/>
  </r>
  <r>
    <s v="ORD103813"/>
    <d v="2023-04-05T00:00:00"/>
    <s v="C0119"/>
    <s v="P015"/>
    <n v="2"/>
    <n v="1610"/>
    <n v="0.2"/>
    <x v="0"/>
    <n v="6"/>
    <n v="2576"/>
    <x v="31"/>
    <x v="6"/>
    <x v="0"/>
    <x v="14"/>
    <s v="Electronics"/>
    <s v="Networking"/>
    <n v="1050"/>
    <n v="2100"/>
    <n v="476"/>
  </r>
  <r>
    <s v="ORD103814"/>
    <d v="2023-07-31T00:00:00"/>
    <s v="C0011"/>
    <s v="P011"/>
    <n v="20"/>
    <n v="1058.4000000000001"/>
    <n v="0"/>
    <x v="0"/>
    <n v="6"/>
    <n v="21168"/>
    <x v="32"/>
    <x v="10"/>
    <x v="1"/>
    <x v="5"/>
    <s v="Office"/>
    <s v="Supplies"/>
    <n v="510"/>
    <n v="10200"/>
    <n v="10968"/>
  </r>
  <r>
    <s v="ORD103815"/>
    <d v="2025-12-02T00:00:00"/>
    <s v="C0044"/>
    <s v="P011"/>
    <n v="1"/>
    <n v="980"/>
    <n v="0"/>
    <x v="0"/>
    <n v="2"/>
    <n v="980"/>
    <x v="11"/>
    <x v="11"/>
    <x v="2"/>
    <x v="5"/>
    <s v="Office"/>
    <s v="Supplies"/>
    <n v="510"/>
    <n v="510"/>
    <n v="470"/>
  </r>
  <r>
    <s v="ORD103816"/>
    <d v="2024-10-01T00:00:00"/>
    <s v="C0355"/>
    <s v="P008"/>
    <n v="3"/>
    <n v="8464"/>
    <n v="0"/>
    <x v="0"/>
    <n v="6"/>
    <n v="25392"/>
    <x v="13"/>
    <x v="6"/>
    <x v="1"/>
    <x v="6"/>
    <s v="Office"/>
    <s v="Furniture"/>
    <n v="6500"/>
    <n v="19500"/>
    <n v="5892"/>
  </r>
  <r>
    <s v="ORD103817"/>
    <d v="2023-02-16T00:00:00"/>
    <s v="C0140"/>
    <s v="P004"/>
    <n v="1"/>
    <n v="1905.5"/>
    <n v="0.1"/>
    <x v="0"/>
    <n v="6"/>
    <n v="1714.95"/>
    <x v="17"/>
    <x v="9"/>
    <x v="1"/>
    <x v="3"/>
    <s v="Electronics"/>
    <s v="Accessories"/>
    <n v="990"/>
    <n v="990"/>
    <n v="724.95"/>
  </r>
  <r>
    <s v="ORD103818"/>
    <d v="2024-10-01T00:00:00"/>
    <s v="C0250"/>
    <s v="P008"/>
    <n v="5"/>
    <n v="9200"/>
    <n v="0.1"/>
    <x v="0"/>
    <n v="6"/>
    <n v="41400"/>
    <x v="13"/>
    <x v="10"/>
    <x v="1"/>
    <x v="6"/>
    <s v="Office"/>
    <s v="Furniture"/>
    <n v="6500"/>
    <n v="32500"/>
    <n v="8900"/>
  </r>
  <r>
    <s v="ORD103819"/>
    <d v="2024-03-05T00:00:00"/>
    <s v="C0093"/>
    <s v="P003"/>
    <n v="2"/>
    <n v="450"/>
    <n v="0"/>
    <x v="0"/>
    <n v="4"/>
    <n v="900"/>
    <x v="22"/>
    <x v="1"/>
    <x v="2"/>
    <x v="1"/>
    <s v="Electronics"/>
    <s v="Accessories"/>
    <n v="210"/>
    <n v="420"/>
    <n v="480"/>
  </r>
  <r>
    <s v="ORD103820"/>
    <d v="2024-10-19T00:00:00"/>
    <s v="C0169"/>
    <s v="P008"/>
    <n v="1"/>
    <n v="8464"/>
    <n v="0.2"/>
    <x v="0"/>
    <n v="4"/>
    <n v="6771.2000000000007"/>
    <x v="13"/>
    <x v="3"/>
    <x v="0"/>
    <x v="6"/>
    <s v="Office"/>
    <s v="Furniture"/>
    <n v="6500"/>
    <n v="6500"/>
    <n v="271.20000000000073"/>
  </r>
  <r>
    <s v="ORD103821"/>
    <d v="2024-02-15T00:00:00"/>
    <s v="C0358"/>
    <s v="P016"/>
    <n v="10"/>
    <n v="267.8"/>
    <n v="0"/>
    <x v="0"/>
    <n v="5"/>
    <n v="2678"/>
    <x v="24"/>
    <x v="6"/>
    <x v="2"/>
    <x v="10"/>
    <s v="Office"/>
    <s v="Stationery"/>
    <n v="145"/>
    <n v="1450"/>
    <n v="1228"/>
  </r>
  <r>
    <s v="ORD103822"/>
    <d v="2024-01-30T00:00:00"/>
    <s v="C0007"/>
    <s v="P001"/>
    <n v="1"/>
    <n v="26220"/>
    <n v="0.1"/>
    <x v="0"/>
    <n v="3"/>
    <n v="23598"/>
    <x v="18"/>
    <x v="4"/>
    <x v="0"/>
    <x v="0"/>
    <s v="Electronics"/>
    <s v="Computers"/>
    <n v="22100"/>
    <n v="22100"/>
    <n v="1498"/>
  </r>
  <r>
    <s v="ORD103823"/>
    <d v="2024-08-09T00:00:00"/>
    <s v="C0297"/>
    <s v="P005"/>
    <n v="2"/>
    <n v="6200"/>
    <n v="0.1"/>
    <x v="0"/>
    <n v="2"/>
    <n v="11160"/>
    <x v="23"/>
    <x v="4"/>
    <x v="1"/>
    <x v="15"/>
    <s v="Electronics"/>
    <s v="Displays"/>
    <n v="4300"/>
    <n v="8600"/>
    <n v="2560"/>
  </r>
  <r>
    <s v="ORD103824"/>
    <d v="2024-07-20T00:00:00"/>
    <s v="C0346"/>
    <s v="P004"/>
    <n v="1"/>
    <n v="1905.5"/>
    <n v="0.1"/>
    <x v="0"/>
    <n v="7"/>
    <n v="1714.95"/>
    <x v="14"/>
    <x v="6"/>
    <x v="1"/>
    <x v="3"/>
    <s v="Electronics"/>
    <s v="Accessories"/>
    <n v="990"/>
    <n v="990"/>
    <n v="724.95"/>
  </r>
  <r>
    <s v="ORD103825"/>
    <d v="2025-12-26T00:00:00"/>
    <s v="C0143"/>
    <s v="P003"/>
    <n v="5"/>
    <n v="486"/>
    <n v="0.05"/>
    <x v="0"/>
    <n v="6"/>
    <n v="2308.5"/>
    <x v="11"/>
    <x v="4"/>
    <x v="0"/>
    <x v="1"/>
    <s v="Electronics"/>
    <s v="Accessories"/>
    <n v="210"/>
    <n v="1050"/>
    <n v="1258.5"/>
  </r>
  <r>
    <s v="ORD103826"/>
    <d v="2024-10-15T00:00:00"/>
    <s v="C0024"/>
    <s v="P019"/>
    <n v="1"/>
    <n v="2420.5"/>
    <n v="0"/>
    <x v="0"/>
    <n v="1"/>
    <n v="2420.5"/>
    <x v="13"/>
    <x v="0"/>
    <x v="2"/>
    <x v="19"/>
    <s v="Electronics"/>
    <s v="POS Equipment"/>
    <n v="1420"/>
    <n v="1420"/>
    <n v="1000.5"/>
  </r>
  <r>
    <s v="ORD103827"/>
    <d v="2025-06-22T00:00:00"/>
    <s v="C0365"/>
    <s v="P003"/>
    <n v="2"/>
    <n v="450"/>
    <n v="0.05"/>
    <x v="2"/>
    <n v="6"/>
    <n v="855"/>
    <x v="3"/>
    <x v="0"/>
    <x v="1"/>
    <x v="1"/>
    <s v="Electronics"/>
    <s v="Accessories"/>
    <n v="210"/>
    <n v="420"/>
    <n v="435"/>
  </r>
  <r>
    <s v="ORD103828"/>
    <d v="2023-08-29T00:00:00"/>
    <s v="C0021"/>
    <s v="P014"/>
    <n v="4"/>
    <n v="2268"/>
    <n v="0.03"/>
    <x v="0"/>
    <n v="6"/>
    <n v="8799.84"/>
    <x v="16"/>
    <x v="6"/>
    <x v="0"/>
    <x v="17"/>
    <s v="Electronics"/>
    <s v="Accessories"/>
    <n v="1180"/>
    <n v="4720"/>
    <n v="4079.84"/>
  </r>
  <r>
    <s v="ORD103829"/>
    <d v="2024-07-12T00:00:00"/>
    <s v="C0148"/>
    <s v="P017"/>
    <n v="1"/>
    <n v="3783"/>
    <n v="0.03"/>
    <x v="0"/>
    <n v="2"/>
    <n v="3669.5099999999998"/>
    <x v="14"/>
    <x v="4"/>
    <x v="1"/>
    <x v="7"/>
    <s v="Office"/>
    <s v="Furniture"/>
    <n v="2650"/>
    <n v="2650"/>
    <n v="1019.5099999999998"/>
  </r>
  <r>
    <s v="ORD103830"/>
    <d v="2023-11-02T00:00:00"/>
    <s v="C0278"/>
    <s v="P015"/>
    <n v="1"/>
    <n v="1697.5"/>
    <n v="0.05"/>
    <x v="0"/>
    <n v="7"/>
    <n v="1612.625"/>
    <x v="0"/>
    <x v="0"/>
    <x v="2"/>
    <x v="14"/>
    <s v="Electronics"/>
    <s v="Networking"/>
    <n v="1050"/>
    <n v="1050"/>
    <n v="562.625"/>
  </r>
  <r>
    <s v="ORD103831"/>
    <d v="2023-11-19T00:00:00"/>
    <s v="C0184"/>
    <s v="P009"/>
    <n v="4"/>
    <n v="185.4"/>
    <n v="0.05"/>
    <x v="0"/>
    <n v="6"/>
    <n v="704.52"/>
    <x v="0"/>
    <x v="11"/>
    <x v="0"/>
    <x v="12"/>
    <s v="Office"/>
    <s v="Stationery"/>
    <n v="75"/>
    <n v="300"/>
    <n v="404.52"/>
  </r>
  <r>
    <s v="ORD103832"/>
    <d v="2024-07-14T00:00:00"/>
    <s v="C0071"/>
    <s v="P003"/>
    <n v="1"/>
    <n v="450"/>
    <n v="0.03"/>
    <x v="0"/>
    <n v="6"/>
    <n v="436.5"/>
    <x v="14"/>
    <x v="6"/>
    <x v="0"/>
    <x v="1"/>
    <s v="Electronics"/>
    <s v="Accessories"/>
    <n v="210"/>
    <n v="210"/>
    <n v="226.5"/>
  </r>
  <r>
    <s v="ORD103833"/>
    <d v="2023-08-23T00:00:00"/>
    <s v="C0043"/>
    <s v="P009"/>
    <n v="1"/>
    <n v="194.4"/>
    <n v="0"/>
    <x v="0"/>
    <n v="1"/>
    <n v="194.4"/>
    <x v="16"/>
    <x v="1"/>
    <x v="1"/>
    <x v="12"/>
    <s v="Office"/>
    <s v="Stationery"/>
    <n v="75"/>
    <n v="75"/>
    <n v="119.4"/>
  </r>
  <r>
    <s v="ORD103834"/>
    <d v="2023-02-01T00:00:00"/>
    <s v="C0240"/>
    <s v="P016"/>
    <n v="10"/>
    <n v="280.8"/>
    <n v="0.1"/>
    <x v="0"/>
    <n v="6"/>
    <n v="2527.2000000000003"/>
    <x v="17"/>
    <x v="2"/>
    <x v="0"/>
    <x v="10"/>
    <s v="Office"/>
    <s v="Stationery"/>
    <n v="145"/>
    <n v="1450"/>
    <n v="1077.2000000000003"/>
  </r>
  <r>
    <s v="ORD103835"/>
    <d v="2025-11-18T00:00:00"/>
    <s v="C0250"/>
    <s v="P018"/>
    <n v="3"/>
    <n v="11776"/>
    <n v="0"/>
    <x v="0"/>
    <n v="1"/>
    <n v="35328"/>
    <x v="20"/>
    <x v="10"/>
    <x v="1"/>
    <x v="18"/>
    <s v="Electronics"/>
    <s v="Displays"/>
    <n v="9700"/>
    <n v="29100"/>
    <n v="6228"/>
  </r>
  <r>
    <s v="ORD103836"/>
    <d v="2023-07-29T00:00:00"/>
    <s v="C0206"/>
    <s v="P005"/>
    <n v="1"/>
    <n v="6386"/>
    <n v="0.1"/>
    <x v="0"/>
    <n v="1"/>
    <n v="5747.4000000000005"/>
    <x v="32"/>
    <x v="0"/>
    <x v="1"/>
    <x v="15"/>
    <s v="Electronics"/>
    <s v="Displays"/>
    <n v="4300"/>
    <n v="4300"/>
    <n v="1447.4000000000005"/>
  </r>
  <r>
    <s v="ORD103837"/>
    <d v="2024-02-28T00:00:00"/>
    <s v="C0259"/>
    <s v="P020"/>
    <n v="1"/>
    <n v="4428"/>
    <n v="0.05"/>
    <x v="0"/>
    <n v="2"/>
    <n v="4206.5999999999995"/>
    <x v="24"/>
    <x v="1"/>
    <x v="0"/>
    <x v="11"/>
    <s v="Electronics"/>
    <s v="Power"/>
    <n v="2950"/>
    <n v="2950"/>
    <n v="1256.5999999999995"/>
  </r>
  <r>
    <s v="ORD103838"/>
    <d v="2024-12-18T00:00:00"/>
    <s v="C0155"/>
    <s v="P014"/>
    <n v="4"/>
    <n v="2163"/>
    <n v="0"/>
    <x v="0"/>
    <n v="7"/>
    <n v="8652"/>
    <x v="26"/>
    <x v="9"/>
    <x v="2"/>
    <x v="17"/>
    <s v="Electronics"/>
    <s v="Accessories"/>
    <n v="1180"/>
    <n v="4720"/>
    <n v="3932"/>
  </r>
  <r>
    <s v="ORD103839"/>
    <d v="2024-10-14T00:00:00"/>
    <s v="C0280"/>
    <s v="P012"/>
    <n v="4"/>
    <n v="3600"/>
    <n v="0.2"/>
    <x v="0"/>
    <n v="4"/>
    <n v="11520"/>
    <x v="13"/>
    <x v="4"/>
    <x v="0"/>
    <x v="9"/>
    <s v="Electronics"/>
    <s v="Storage"/>
    <n v="2450"/>
    <n v="9800"/>
    <n v="1720"/>
  </r>
  <r>
    <s v="ORD103840"/>
    <d v="2024-07-09T00:00:00"/>
    <s v="C0343"/>
    <s v="P020"/>
    <n v="2"/>
    <n v="4100"/>
    <n v="0.05"/>
    <x v="0"/>
    <n v="6"/>
    <n v="7790"/>
    <x v="14"/>
    <x v="1"/>
    <x v="1"/>
    <x v="11"/>
    <s v="Electronics"/>
    <s v="Power"/>
    <n v="2950"/>
    <n v="5900"/>
    <n v="1890"/>
  </r>
  <r>
    <s v="ORD103841"/>
    <d v="2023-10-17T00:00:00"/>
    <s v="C0003"/>
    <s v="P009"/>
    <n v="1"/>
    <n v="194.4"/>
    <n v="0.05"/>
    <x v="0"/>
    <n v="2"/>
    <n v="184.68"/>
    <x v="2"/>
    <x v="4"/>
    <x v="0"/>
    <x v="12"/>
    <s v="Office"/>
    <s v="Stationery"/>
    <n v="75"/>
    <n v="75"/>
    <n v="109.68"/>
  </r>
  <r>
    <s v="ORD103842"/>
    <d v="2024-08-03T00:00:00"/>
    <s v="C0089"/>
    <s v="P006"/>
    <n v="1"/>
    <n v="1150"/>
    <n v="0"/>
    <x v="0"/>
    <n v="6"/>
    <n v="1150"/>
    <x v="23"/>
    <x v="9"/>
    <x v="0"/>
    <x v="4"/>
    <s v="Electronics"/>
    <s v="Accessories"/>
    <n v="620"/>
    <n v="620"/>
    <n v="530"/>
  </r>
  <r>
    <s v="ORD103843"/>
    <d v="2024-05-16T00:00:00"/>
    <s v="C0016"/>
    <s v="P015"/>
    <n v="2"/>
    <n v="1697.5"/>
    <n v="0.1"/>
    <x v="0"/>
    <n v="5"/>
    <n v="3055.5"/>
    <x v="15"/>
    <x v="6"/>
    <x v="0"/>
    <x v="14"/>
    <s v="Electronics"/>
    <s v="Networking"/>
    <n v="1050"/>
    <n v="2100"/>
    <n v="955.5"/>
  </r>
  <r>
    <s v="ORD103844"/>
    <d v="2023-12-17T00:00:00"/>
    <s v="C0031"/>
    <s v="P020"/>
    <n v="2"/>
    <n v="4223"/>
    <n v="0.03"/>
    <x v="0"/>
    <n v="5"/>
    <n v="8192.619999999999"/>
    <x v="25"/>
    <x v="8"/>
    <x v="0"/>
    <x v="11"/>
    <s v="Electronics"/>
    <s v="Power"/>
    <n v="2950"/>
    <n v="5900"/>
    <n v="2292.619999999999"/>
  </r>
  <r>
    <s v="ORD103845"/>
    <d v="2023-05-26T00:00:00"/>
    <s v="C0369"/>
    <s v="P008"/>
    <n v="4"/>
    <n v="9936"/>
    <n v="0.2"/>
    <x v="0"/>
    <n v="6"/>
    <n v="31795.200000000001"/>
    <x v="5"/>
    <x v="11"/>
    <x v="0"/>
    <x v="6"/>
    <s v="Office"/>
    <s v="Furniture"/>
    <n v="6500"/>
    <n v="26000"/>
    <n v="5795.2000000000007"/>
  </r>
  <r>
    <s v="ORD103846"/>
    <d v="2024-09-29T00:00:00"/>
    <s v="C0236"/>
    <s v="P020"/>
    <n v="1"/>
    <n v="4100"/>
    <n v="0.03"/>
    <x v="0"/>
    <n v="5"/>
    <n v="3977"/>
    <x v="27"/>
    <x v="5"/>
    <x v="0"/>
    <x v="11"/>
    <s v="Electronics"/>
    <s v="Power"/>
    <n v="2950"/>
    <n v="2950"/>
    <n v="1027"/>
  </r>
  <r>
    <s v="ORD103847"/>
    <d v="2024-11-24T00:00:00"/>
    <s v="C0056"/>
    <s v="P003"/>
    <n v="3"/>
    <n v="414"/>
    <n v="0.1"/>
    <x v="0"/>
    <n v="6"/>
    <n v="1117.8"/>
    <x v="33"/>
    <x v="4"/>
    <x v="0"/>
    <x v="1"/>
    <s v="Electronics"/>
    <s v="Accessories"/>
    <n v="210"/>
    <n v="630"/>
    <n v="487.79999999999995"/>
  </r>
  <r>
    <s v="ORD103848"/>
    <d v="2025-06-27T00:00:00"/>
    <s v="C0388"/>
    <s v="P009"/>
    <n v="3"/>
    <n v="165.6"/>
    <n v="0.05"/>
    <x v="0"/>
    <n v="4"/>
    <n v="471.95999999999992"/>
    <x v="3"/>
    <x v="10"/>
    <x v="0"/>
    <x v="12"/>
    <s v="Office"/>
    <s v="Stationery"/>
    <n v="75"/>
    <n v="225"/>
    <n v="246.95999999999992"/>
  </r>
  <r>
    <s v="ORD103849"/>
    <d v="2023-04-14T00:00:00"/>
    <s v="C0032"/>
    <s v="P009"/>
    <n v="2"/>
    <n v="194.4"/>
    <n v="0.1"/>
    <x v="0"/>
    <n v="6"/>
    <n v="349.92"/>
    <x v="31"/>
    <x v="6"/>
    <x v="0"/>
    <x v="12"/>
    <s v="Office"/>
    <s v="Stationery"/>
    <n v="75"/>
    <n v="150"/>
    <n v="199.92000000000002"/>
  </r>
  <r>
    <s v="ORD103850"/>
    <d v="2023-09-24T00:00:00"/>
    <s v="C0223"/>
    <s v="P013"/>
    <n v="3"/>
    <n v="1566"/>
    <n v="0"/>
    <x v="0"/>
    <n v="7"/>
    <n v="4698"/>
    <x v="4"/>
    <x v="8"/>
    <x v="0"/>
    <x v="2"/>
    <s v="Electronics"/>
    <s v="Accessories"/>
    <n v="790"/>
    <n v="2370"/>
    <n v="2328"/>
  </r>
  <r>
    <s v="ORD103851"/>
    <d v="2023-03-01T00:00:00"/>
    <s v="C0386"/>
    <s v="P016"/>
    <n v="3"/>
    <n v="280.8"/>
    <n v="0.2"/>
    <x v="1"/>
    <n v="2"/>
    <n v="673.92000000000007"/>
    <x v="1"/>
    <x v="8"/>
    <x v="1"/>
    <x v="10"/>
    <s v="Office"/>
    <s v="Stationery"/>
    <n v="145"/>
    <n v="435"/>
    <n v="238.92000000000007"/>
  </r>
  <r>
    <s v="ORD103852"/>
    <d v="2025-08-22T00:00:00"/>
    <s v="C0139"/>
    <s v="P005"/>
    <n v="2"/>
    <n v="6386"/>
    <n v="0.05"/>
    <x v="0"/>
    <n v="4"/>
    <n v="12133.4"/>
    <x v="28"/>
    <x v="8"/>
    <x v="0"/>
    <x v="15"/>
    <s v="Electronics"/>
    <s v="Displays"/>
    <n v="4300"/>
    <n v="8600"/>
    <n v="3533.3999999999996"/>
  </r>
  <r>
    <s v="ORD103853"/>
    <d v="2023-04-14T00:00:00"/>
    <s v="C0351"/>
    <s v="P016"/>
    <n v="1"/>
    <n v="267.8"/>
    <n v="0.03"/>
    <x v="0"/>
    <n v="7"/>
    <n v="259.76600000000002"/>
    <x v="31"/>
    <x v="5"/>
    <x v="1"/>
    <x v="10"/>
    <s v="Office"/>
    <s v="Stationery"/>
    <n v="145"/>
    <n v="145"/>
    <n v="114.76600000000002"/>
  </r>
  <r>
    <s v="ORD103854"/>
    <d v="2023-08-05T00:00:00"/>
    <s v="C0138"/>
    <s v="P005"/>
    <n v="4"/>
    <n v="6386"/>
    <n v="0.03"/>
    <x v="0"/>
    <n v="4"/>
    <n v="24777.68"/>
    <x v="16"/>
    <x v="0"/>
    <x v="1"/>
    <x v="15"/>
    <s v="Electronics"/>
    <s v="Displays"/>
    <n v="4300"/>
    <n v="17200"/>
    <n v="7577.68"/>
  </r>
  <r>
    <s v="ORD103855"/>
    <d v="2025-02-24T00:00:00"/>
    <s v="C0347"/>
    <s v="P007"/>
    <n v="1"/>
    <n v="5184"/>
    <n v="0.05"/>
    <x v="0"/>
    <n v="4"/>
    <n v="4924.8"/>
    <x v="8"/>
    <x v="6"/>
    <x v="1"/>
    <x v="16"/>
    <s v="Office"/>
    <s v="Furniture"/>
    <n v="3150"/>
    <n v="3150"/>
    <n v="1774.8000000000002"/>
  </r>
  <r>
    <s v="ORD103856"/>
    <d v="2023-04-21T00:00:00"/>
    <s v="C0139"/>
    <s v="P020"/>
    <n v="2"/>
    <n v="4428"/>
    <n v="0.03"/>
    <x v="0"/>
    <n v="7"/>
    <n v="8590.32"/>
    <x v="31"/>
    <x v="8"/>
    <x v="0"/>
    <x v="11"/>
    <s v="Electronics"/>
    <s v="Power"/>
    <n v="2950"/>
    <n v="5900"/>
    <n v="2690.3199999999997"/>
  </r>
  <r>
    <s v="ORD103857"/>
    <d v="2023-06-26T00:00:00"/>
    <s v="C0158"/>
    <s v="P001"/>
    <n v="1"/>
    <n v="27645"/>
    <n v="0.1"/>
    <x v="0"/>
    <n v="4"/>
    <n v="24880.5"/>
    <x v="10"/>
    <x v="5"/>
    <x v="2"/>
    <x v="0"/>
    <s v="Electronics"/>
    <s v="Computers"/>
    <n v="22100"/>
    <n v="22100"/>
    <n v="2780.5"/>
  </r>
  <r>
    <s v="ORD103858"/>
    <d v="2025-05-23T00:00:00"/>
    <s v="C0204"/>
    <s v="P020"/>
    <n v="2"/>
    <n v="3977"/>
    <n v="0"/>
    <x v="0"/>
    <n v="6"/>
    <n v="7954"/>
    <x v="34"/>
    <x v="5"/>
    <x v="0"/>
    <x v="11"/>
    <s v="Electronics"/>
    <s v="Power"/>
    <n v="2950"/>
    <n v="5900"/>
    <n v="2054"/>
  </r>
  <r>
    <s v="ORD103859"/>
    <d v="2025-03-13T00:00:00"/>
    <s v="C0131"/>
    <s v="P007"/>
    <n v="1"/>
    <n v="4800"/>
    <n v="0.2"/>
    <x v="0"/>
    <n v="1"/>
    <n v="3840"/>
    <x v="12"/>
    <x v="4"/>
    <x v="1"/>
    <x v="16"/>
    <s v="Office"/>
    <s v="Furniture"/>
    <n v="3150"/>
    <n v="3150"/>
    <n v="690"/>
  </r>
  <r>
    <s v="ORD103860"/>
    <d v="2024-01-02T00:00:00"/>
    <s v="C0367"/>
    <s v="P011"/>
    <n v="3"/>
    <n v="1009.4"/>
    <n v="0.1"/>
    <x v="0"/>
    <n v="7"/>
    <n v="2725.38"/>
    <x v="18"/>
    <x v="1"/>
    <x v="0"/>
    <x v="5"/>
    <s v="Office"/>
    <s v="Supplies"/>
    <n v="510"/>
    <n v="1530"/>
    <n v="1195.3800000000001"/>
  </r>
  <r>
    <s v="ORD103861"/>
    <d v="2025-07-02T00:00:00"/>
    <s v="C0376"/>
    <s v="P015"/>
    <n v="1"/>
    <n v="1750"/>
    <n v="0"/>
    <x v="0"/>
    <n v="2"/>
    <n v="1750"/>
    <x v="9"/>
    <x v="11"/>
    <x v="1"/>
    <x v="14"/>
    <s v="Electronics"/>
    <s v="Networking"/>
    <n v="1050"/>
    <n v="1050"/>
    <n v="700"/>
  </r>
  <r>
    <s v="ORD103862"/>
    <d v="2024-12-29T00:00:00"/>
    <s v="C0140"/>
    <s v="P012"/>
    <n v="2"/>
    <n v="3708"/>
    <n v="0.03"/>
    <x v="0"/>
    <n v="6"/>
    <n v="7193.5199999999995"/>
    <x v="26"/>
    <x v="9"/>
    <x v="1"/>
    <x v="9"/>
    <s v="Electronics"/>
    <s v="Storage"/>
    <n v="2450"/>
    <n v="4900"/>
    <n v="2293.5199999999995"/>
  </r>
  <r>
    <s v="ORD103863"/>
    <d v="2024-10-01T00:00:00"/>
    <s v="C0247"/>
    <s v="P010"/>
    <n v="3"/>
    <n v="7992"/>
    <n v="0.05"/>
    <x v="0"/>
    <n v="6"/>
    <n v="22777.200000000001"/>
    <x v="13"/>
    <x v="10"/>
    <x v="0"/>
    <x v="13"/>
    <s v="Electronics"/>
    <s v="Printers"/>
    <n v="5600"/>
    <n v="16800"/>
    <n v="5977.2000000000007"/>
  </r>
  <r>
    <s v="ORD103864"/>
    <d v="2024-11-11T00:00:00"/>
    <s v="C0108"/>
    <s v="P015"/>
    <n v="1"/>
    <n v="1802.5"/>
    <n v="0.05"/>
    <x v="0"/>
    <n v="2"/>
    <n v="1712.375"/>
    <x v="33"/>
    <x v="0"/>
    <x v="1"/>
    <x v="14"/>
    <s v="Electronics"/>
    <s v="Networking"/>
    <n v="1050"/>
    <n v="1050"/>
    <n v="662.375"/>
  </r>
  <r>
    <s v="ORD103865"/>
    <d v="2024-02-10T00:00:00"/>
    <s v="C0119"/>
    <s v="P009"/>
    <n v="1"/>
    <n v="180"/>
    <n v="0"/>
    <x v="0"/>
    <n v="3"/>
    <n v="180"/>
    <x v="24"/>
    <x v="6"/>
    <x v="0"/>
    <x v="12"/>
    <s v="Office"/>
    <s v="Stationery"/>
    <n v="75"/>
    <n v="75"/>
    <n v="105"/>
  </r>
  <r>
    <s v="ORD103866"/>
    <d v="2025-12-28T00:00:00"/>
    <s v="C0082"/>
    <s v="P013"/>
    <n v="3"/>
    <n v="1566"/>
    <n v="0"/>
    <x v="0"/>
    <n v="7"/>
    <n v="4698"/>
    <x v="11"/>
    <x v="6"/>
    <x v="0"/>
    <x v="2"/>
    <s v="Electronics"/>
    <s v="Accessories"/>
    <n v="790"/>
    <n v="2370"/>
    <n v="2328"/>
  </r>
  <r>
    <s v="ORD103867"/>
    <d v="2023-06-10T00:00:00"/>
    <s v="C0113"/>
    <s v="P016"/>
    <n v="2"/>
    <n v="252.2"/>
    <n v="0"/>
    <x v="0"/>
    <n v="2"/>
    <n v="504.4"/>
    <x v="10"/>
    <x v="4"/>
    <x v="0"/>
    <x v="10"/>
    <s v="Office"/>
    <s v="Stationery"/>
    <n v="145"/>
    <n v="290"/>
    <n v="214.39999999999998"/>
  </r>
  <r>
    <s v="ORD103868"/>
    <d v="2025-08-11T00:00:00"/>
    <s v="C0120"/>
    <s v="P002"/>
    <n v="3"/>
    <n v="20085"/>
    <n v="0.1"/>
    <x v="0"/>
    <n v="6"/>
    <n v="54229.5"/>
    <x v="28"/>
    <x v="10"/>
    <x v="0"/>
    <x v="8"/>
    <s v="Electronics"/>
    <s v="Computers"/>
    <n v="15100"/>
    <n v="45300"/>
    <n v="8929.5"/>
  </r>
  <r>
    <s v="ORD103869"/>
    <d v="2023-09-27T00:00:00"/>
    <s v="C0004"/>
    <s v="P016"/>
    <n v="2"/>
    <n v="280.8"/>
    <n v="0.03"/>
    <x v="0"/>
    <n v="3"/>
    <n v="544.75199999999995"/>
    <x v="4"/>
    <x v="5"/>
    <x v="1"/>
    <x v="10"/>
    <s v="Office"/>
    <s v="Stationery"/>
    <n v="145"/>
    <n v="290"/>
    <n v="254.75199999999995"/>
  </r>
  <r>
    <s v="ORD103870"/>
    <d v="2023-07-10T00:00:00"/>
    <s v="C0018"/>
    <s v="P018"/>
    <n v="1"/>
    <n v="13184"/>
    <n v="0"/>
    <x v="0"/>
    <n v="2"/>
    <n v="13184"/>
    <x v="32"/>
    <x v="3"/>
    <x v="1"/>
    <x v="18"/>
    <s v="Electronics"/>
    <s v="Displays"/>
    <n v="9700"/>
    <n v="9700"/>
    <n v="3484"/>
  </r>
  <r>
    <s v="ORD103871"/>
    <d v="2025-08-17T00:00:00"/>
    <s v="C0101"/>
    <s v="P016"/>
    <n v="3"/>
    <n v="280.8"/>
    <n v="0.15"/>
    <x v="0"/>
    <n v="5"/>
    <n v="716.04000000000008"/>
    <x v="28"/>
    <x v="6"/>
    <x v="0"/>
    <x v="10"/>
    <s v="Office"/>
    <s v="Stationery"/>
    <n v="145"/>
    <n v="435"/>
    <n v="281.04000000000008"/>
  </r>
  <r>
    <s v="ORD103872"/>
    <d v="2023-07-19T00:00:00"/>
    <s v="C0205"/>
    <s v="P005"/>
    <n v="2"/>
    <n v="5704"/>
    <n v="0"/>
    <x v="0"/>
    <n v="5"/>
    <n v="11408"/>
    <x v="32"/>
    <x v="2"/>
    <x v="0"/>
    <x v="15"/>
    <s v="Electronics"/>
    <s v="Displays"/>
    <n v="4300"/>
    <n v="8600"/>
    <n v="2808"/>
  </r>
  <r>
    <s v="ORD103873"/>
    <d v="2025-07-22T00:00:00"/>
    <s v="C0007"/>
    <s v="P011"/>
    <n v="1"/>
    <n v="950.6"/>
    <n v="0.05"/>
    <x v="0"/>
    <n v="7"/>
    <n v="903.06999999999994"/>
    <x v="9"/>
    <x v="4"/>
    <x v="0"/>
    <x v="5"/>
    <s v="Office"/>
    <s v="Supplies"/>
    <n v="510"/>
    <n v="510"/>
    <n v="393.06999999999994"/>
  </r>
  <r>
    <s v="ORD103874"/>
    <d v="2024-09-27T00:00:00"/>
    <s v="C0321"/>
    <s v="P013"/>
    <n v="1"/>
    <n v="1334"/>
    <n v="0.05"/>
    <x v="0"/>
    <n v="6"/>
    <n v="1267.3"/>
    <x v="27"/>
    <x v="1"/>
    <x v="0"/>
    <x v="2"/>
    <s v="Electronics"/>
    <s v="Accessories"/>
    <n v="790"/>
    <n v="790"/>
    <n v="477.29999999999995"/>
  </r>
  <r>
    <s v="ORD103875"/>
    <d v="2025-08-11T00:00:00"/>
    <s v="C0009"/>
    <s v="P007"/>
    <n v="5"/>
    <n v="4944"/>
    <n v="0"/>
    <x v="0"/>
    <n v="3"/>
    <n v="24720"/>
    <x v="28"/>
    <x v="3"/>
    <x v="1"/>
    <x v="16"/>
    <s v="Office"/>
    <s v="Furniture"/>
    <n v="3150"/>
    <n v="15750"/>
    <n v="8970"/>
  </r>
  <r>
    <s v="ORD103876"/>
    <d v="2025-08-21T00:00:00"/>
    <s v="C0373"/>
    <s v="P005"/>
    <n v="4"/>
    <n v="6014"/>
    <n v="0"/>
    <x v="0"/>
    <n v="6"/>
    <n v="24056"/>
    <x v="28"/>
    <x v="10"/>
    <x v="0"/>
    <x v="15"/>
    <s v="Electronics"/>
    <s v="Displays"/>
    <n v="4300"/>
    <n v="17200"/>
    <n v="6856"/>
  </r>
  <r>
    <s v="ORD103877"/>
    <d v="2024-04-19T00:00:00"/>
    <s v="C0114"/>
    <s v="P009"/>
    <n v="2"/>
    <n v="174.6"/>
    <n v="0.05"/>
    <x v="0"/>
    <n v="2"/>
    <n v="331.73999999999995"/>
    <x v="6"/>
    <x v="5"/>
    <x v="0"/>
    <x v="12"/>
    <s v="Office"/>
    <s v="Stationery"/>
    <n v="75"/>
    <n v="150"/>
    <n v="181.73999999999995"/>
  </r>
  <r>
    <s v="ORD103878"/>
    <d v="2024-04-03T00:00:00"/>
    <s v="C0323"/>
    <s v="P013"/>
    <n v="4"/>
    <n v="1406.5"/>
    <n v="0.1"/>
    <x v="2"/>
    <n v="5"/>
    <n v="5063.4000000000005"/>
    <x v="6"/>
    <x v="1"/>
    <x v="0"/>
    <x v="2"/>
    <s v="Electronics"/>
    <s v="Accessories"/>
    <n v="790"/>
    <n v="3160"/>
    <n v="1903.4000000000005"/>
  </r>
  <r>
    <s v="ORD103879"/>
    <d v="2023-10-22T00:00:00"/>
    <s v="C0272"/>
    <s v="P008"/>
    <n v="1"/>
    <n v="8924"/>
    <n v="0"/>
    <x v="2"/>
    <n v="5"/>
    <n v="8924"/>
    <x v="2"/>
    <x v="8"/>
    <x v="2"/>
    <x v="6"/>
    <s v="Office"/>
    <s v="Furniture"/>
    <n v="6500"/>
    <n v="6500"/>
    <n v="2424"/>
  </r>
  <r>
    <s v="ORD103880"/>
    <d v="2024-06-12T00:00:00"/>
    <s v="C0110"/>
    <s v="P020"/>
    <n v="2"/>
    <n v="4428"/>
    <n v="0"/>
    <x v="0"/>
    <n v="5"/>
    <n v="8856"/>
    <x v="21"/>
    <x v="1"/>
    <x v="0"/>
    <x v="11"/>
    <s v="Electronics"/>
    <s v="Power"/>
    <n v="2950"/>
    <n v="5900"/>
    <n v="2956"/>
  </r>
  <r>
    <s v="ORD103881"/>
    <d v="2025-01-14T00:00:00"/>
    <s v="C0240"/>
    <s v="P017"/>
    <n v="5"/>
    <n v="4212"/>
    <n v="0.15"/>
    <x v="0"/>
    <n v="1"/>
    <n v="17901"/>
    <x v="7"/>
    <x v="2"/>
    <x v="0"/>
    <x v="7"/>
    <s v="Office"/>
    <s v="Furniture"/>
    <n v="2650"/>
    <n v="13250"/>
    <n v="4651"/>
  </r>
  <r>
    <s v="ORD103882"/>
    <d v="2025-03-13T00:00:00"/>
    <s v="C0012"/>
    <s v="P013"/>
    <n v="1"/>
    <n v="1334"/>
    <n v="0.05"/>
    <x v="0"/>
    <n v="5"/>
    <n v="1267.3"/>
    <x v="12"/>
    <x v="0"/>
    <x v="1"/>
    <x v="2"/>
    <s v="Electronics"/>
    <s v="Accessories"/>
    <n v="790"/>
    <n v="790"/>
    <n v="477.29999999999995"/>
  </r>
  <r>
    <s v="ORD103883"/>
    <d v="2024-01-11T00:00:00"/>
    <s v="C0216"/>
    <s v="P016"/>
    <n v="10"/>
    <n v="260"/>
    <n v="0.1"/>
    <x v="0"/>
    <n v="6"/>
    <n v="2340"/>
    <x v="18"/>
    <x v="5"/>
    <x v="1"/>
    <x v="10"/>
    <s v="Office"/>
    <s v="Stationery"/>
    <n v="145"/>
    <n v="1450"/>
    <n v="890"/>
  </r>
  <r>
    <s v="ORD103884"/>
    <d v="2024-11-07T00:00:00"/>
    <s v="C0170"/>
    <s v="P001"/>
    <n v="1"/>
    <n v="29355"/>
    <n v="0.05"/>
    <x v="1"/>
    <n v="6"/>
    <n v="27887.25"/>
    <x v="33"/>
    <x v="10"/>
    <x v="0"/>
    <x v="0"/>
    <s v="Electronics"/>
    <s v="Computers"/>
    <n v="22100"/>
    <n v="22100"/>
    <n v="5787.25"/>
  </r>
  <r>
    <s v="ORD103885"/>
    <d v="2024-10-27T00:00:00"/>
    <s v="C0327"/>
    <s v="P009"/>
    <n v="3"/>
    <n v="165.6"/>
    <n v="0.03"/>
    <x v="0"/>
    <n v="3"/>
    <n v="481.89599999999996"/>
    <x v="13"/>
    <x v="7"/>
    <x v="1"/>
    <x v="12"/>
    <s v="Office"/>
    <s v="Stationery"/>
    <n v="75"/>
    <n v="225"/>
    <n v="256.89599999999996"/>
  </r>
  <r>
    <s v="ORD103886"/>
    <d v="2025-07-17T00:00:00"/>
    <s v="C0242"/>
    <s v="P009"/>
    <n v="1"/>
    <n v="180"/>
    <n v="0.1"/>
    <x v="0"/>
    <n v="5"/>
    <n v="162"/>
    <x v="9"/>
    <x v="9"/>
    <x v="1"/>
    <x v="12"/>
    <s v="Office"/>
    <s v="Stationery"/>
    <n v="75"/>
    <n v="75"/>
    <n v="87"/>
  </r>
  <r>
    <s v="ORD103887"/>
    <d v="2025-09-25T00:00:00"/>
    <s v="C0073"/>
    <s v="P008"/>
    <n v="2"/>
    <n v="9200"/>
    <n v="0.1"/>
    <x v="0"/>
    <n v="6"/>
    <n v="16560"/>
    <x v="29"/>
    <x v="1"/>
    <x v="1"/>
    <x v="6"/>
    <s v="Office"/>
    <s v="Furniture"/>
    <n v="6500"/>
    <n v="13000"/>
    <n v="3560"/>
  </r>
  <r>
    <s v="ORD103888"/>
    <d v="2023-03-03T00:00:00"/>
    <s v="C0271"/>
    <s v="P001"/>
    <n v="1"/>
    <n v="28500"/>
    <n v="0"/>
    <x v="0"/>
    <n v="2"/>
    <n v="28500"/>
    <x v="1"/>
    <x v="8"/>
    <x v="1"/>
    <x v="0"/>
    <s v="Electronics"/>
    <s v="Computers"/>
    <n v="22100"/>
    <n v="22100"/>
    <n v="6400"/>
  </r>
  <r>
    <s v="ORD103889"/>
    <d v="2023-05-14T00:00:00"/>
    <s v="C0167"/>
    <s v="P003"/>
    <n v="1"/>
    <n v="463.5"/>
    <n v="0"/>
    <x v="0"/>
    <n v="3"/>
    <n v="463.5"/>
    <x v="5"/>
    <x v="2"/>
    <x v="0"/>
    <x v="1"/>
    <s v="Electronics"/>
    <s v="Accessories"/>
    <n v="210"/>
    <n v="210"/>
    <n v="253.5"/>
  </r>
  <r>
    <s v="ORD103890"/>
    <d v="2025-08-31T00:00:00"/>
    <s v="C0347"/>
    <s v="P003"/>
    <n v="20"/>
    <n v="436.5"/>
    <n v="0.05"/>
    <x v="0"/>
    <n v="3"/>
    <n v="8293.5"/>
    <x v="28"/>
    <x v="6"/>
    <x v="1"/>
    <x v="1"/>
    <s v="Electronics"/>
    <s v="Accessories"/>
    <n v="210"/>
    <n v="4200"/>
    <n v="4093.5"/>
  </r>
  <r>
    <s v="ORD103891"/>
    <d v="2023-08-20T00:00:00"/>
    <s v="C0148"/>
    <s v="P017"/>
    <n v="1"/>
    <n v="4212"/>
    <n v="0.05"/>
    <x v="0"/>
    <n v="6"/>
    <n v="4001.3999999999996"/>
    <x v="16"/>
    <x v="4"/>
    <x v="1"/>
    <x v="7"/>
    <s v="Office"/>
    <s v="Furniture"/>
    <n v="2650"/>
    <n v="2650"/>
    <n v="1351.3999999999996"/>
  </r>
  <r>
    <s v="ORD103892"/>
    <d v="2024-12-20T00:00:00"/>
    <s v="C0186"/>
    <s v="P005"/>
    <n v="2"/>
    <n v="6200"/>
    <n v="0"/>
    <x v="0"/>
    <n v="5"/>
    <n v="12400"/>
    <x v="26"/>
    <x v="0"/>
    <x v="0"/>
    <x v="15"/>
    <s v="Electronics"/>
    <s v="Displays"/>
    <n v="4300"/>
    <n v="8600"/>
    <n v="3800"/>
  </r>
  <r>
    <s v="ORD103893"/>
    <d v="2025-09-07T00:00:00"/>
    <s v="C0017"/>
    <s v="P009"/>
    <n v="1"/>
    <n v="165.6"/>
    <n v="0"/>
    <x v="0"/>
    <n v="7"/>
    <n v="165.6"/>
    <x v="29"/>
    <x v="4"/>
    <x v="0"/>
    <x v="12"/>
    <s v="Office"/>
    <s v="Stationery"/>
    <n v="75"/>
    <n v="75"/>
    <n v="90.6"/>
  </r>
  <r>
    <s v="ORD103894"/>
    <d v="2025-08-02T00:00:00"/>
    <s v="C0105"/>
    <s v="P019"/>
    <n v="1"/>
    <n v="2420.5"/>
    <n v="0"/>
    <x v="0"/>
    <n v="2"/>
    <n v="2420.5"/>
    <x v="28"/>
    <x v="3"/>
    <x v="0"/>
    <x v="19"/>
    <s v="Electronics"/>
    <s v="POS Equipment"/>
    <n v="1420"/>
    <n v="1420"/>
    <n v="1000.5"/>
  </r>
  <r>
    <s v="ORD103895"/>
    <d v="2023-12-16T00:00:00"/>
    <s v="C0200"/>
    <s v="P006"/>
    <n v="2"/>
    <n v="1287.5"/>
    <n v="0"/>
    <x v="0"/>
    <n v="2"/>
    <n v="2575"/>
    <x v="25"/>
    <x v="1"/>
    <x v="0"/>
    <x v="4"/>
    <s v="Electronics"/>
    <s v="Accessories"/>
    <n v="620"/>
    <n v="1240"/>
    <n v="1335"/>
  </r>
  <r>
    <s v="ORD103896"/>
    <d v="2024-08-01T00:00:00"/>
    <s v="C0374"/>
    <s v="P003"/>
    <n v="1"/>
    <n v="486"/>
    <n v="0.05"/>
    <x v="0"/>
    <n v="5"/>
    <n v="461.7"/>
    <x v="23"/>
    <x v="4"/>
    <x v="1"/>
    <x v="1"/>
    <s v="Electronics"/>
    <s v="Accessories"/>
    <n v="210"/>
    <n v="210"/>
    <n v="251.7"/>
  </r>
  <r>
    <s v="ORD103897"/>
    <d v="2024-12-14T00:00:00"/>
    <s v="C0219"/>
    <s v="P020"/>
    <n v="2"/>
    <n v="3772"/>
    <n v="0.1"/>
    <x v="0"/>
    <n v="1"/>
    <n v="6789.6"/>
    <x v="26"/>
    <x v="2"/>
    <x v="0"/>
    <x v="11"/>
    <s v="Electronics"/>
    <s v="Power"/>
    <n v="2950"/>
    <n v="5900"/>
    <n v="889.60000000000036"/>
  </r>
  <r>
    <s v="ORD103898"/>
    <d v="2023-09-18T00:00:00"/>
    <s v="C0155"/>
    <s v="P011"/>
    <n v="2"/>
    <n v="1009.4"/>
    <n v="0.03"/>
    <x v="2"/>
    <n v="1"/>
    <n v="1958.2359999999999"/>
    <x v="4"/>
    <x v="9"/>
    <x v="2"/>
    <x v="5"/>
    <s v="Office"/>
    <s v="Supplies"/>
    <n v="510"/>
    <n v="1020"/>
    <n v="938.23599999999988"/>
  </r>
  <r>
    <s v="ORD103899"/>
    <d v="2025-11-06T00:00:00"/>
    <s v="C0107"/>
    <s v="P014"/>
    <n v="20"/>
    <n v="2037"/>
    <n v="0.03"/>
    <x v="0"/>
    <n v="7"/>
    <n v="39517.799999999996"/>
    <x v="20"/>
    <x v="5"/>
    <x v="1"/>
    <x v="17"/>
    <s v="Electronics"/>
    <s v="Accessories"/>
    <n v="1180"/>
    <n v="23600"/>
    <n v="15917.799999999996"/>
  </r>
  <r>
    <s v="ORD103900"/>
    <d v="2023-07-30T00:00:00"/>
    <s v="C0394"/>
    <s v="P009"/>
    <n v="2"/>
    <n v="194.4"/>
    <n v="0.05"/>
    <x v="0"/>
    <n v="4"/>
    <n v="369.36"/>
    <x v="32"/>
    <x v="1"/>
    <x v="1"/>
    <x v="12"/>
    <s v="Office"/>
    <s v="Stationery"/>
    <n v="75"/>
    <n v="150"/>
    <n v="219.36"/>
  </r>
  <r>
    <s v="ORD103901"/>
    <d v="2025-04-10T00:00:00"/>
    <s v="C0315"/>
    <s v="P009"/>
    <n v="1"/>
    <n v="180"/>
    <n v="0"/>
    <x v="2"/>
    <n v="7"/>
    <n v="180"/>
    <x v="30"/>
    <x v="2"/>
    <x v="0"/>
    <x v="12"/>
    <s v="Office"/>
    <s v="Stationery"/>
    <n v="75"/>
    <n v="75"/>
    <n v="105"/>
  </r>
  <r>
    <s v="ORD103902"/>
    <d v="2023-08-08T00:00:00"/>
    <s v="C0316"/>
    <s v="P001"/>
    <n v="3"/>
    <n v="30780"/>
    <n v="0"/>
    <x v="0"/>
    <n v="4"/>
    <n v="92340"/>
    <x v="16"/>
    <x v="1"/>
    <x v="2"/>
    <x v="0"/>
    <s v="Electronics"/>
    <s v="Computers"/>
    <n v="22100"/>
    <n v="66300"/>
    <n v="26040"/>
  </r>
  <r>
    <s v="ORD103903"/>
    <d v="2024-10-29T00:00:00"/>
    <s v="C0395"/>
    <s v="P005"/>
    <n v="3"/>
    <n v="6200"/>
    <n v="0.05"/>
    <x v="0"/>
    <n v="1"/>
    <n v="17670"/>
    <x v="13"/>
    <x v="8"/>
    <x v="0"/>
    <x v="15"/>
    <s v="Electronics"/>
    <s v="Displays"/>
    <n v="4300"/>
    <n v="12900"/>
    <n v="4770"/>
  </r>
  <r>
    <s v="ORD103904"/>
    <d v="2023-05-26T00:00:00"/>
    <s v="C0385"/>
    <s v="P005"/>
    <n v="2"/>
    <n v="6014"/>
    <n v="0.1"/>
    <x v="0"/>
    <n v="5"/>
    <n v="10825.2"/>
    <x v="5"/>
    <x v="6"/>
    <x v="0"/>
    <x v="15"/>
    <s v="Electronics"/>
    <s v="Displays"/>
    <n v="4300"/>
    <n v="8600"/>
    <n v="2225.2000000000007"/>
  </r>
  <r>
    <s v="ORD103905"/>
    <d v="2024-09-10T00:00:00"/>
    <s v="C0131"/>
    <s v="P016"/>
    <n v="5"/>
    <n v="252.2"/>
    <n v="0.1"/>
    <x v="2"/>
    <n v="5"/>
    <n v="1134.9000000000001"/>
    <x v="27"/>
    <x v="4"/>
    <x v="1"/>
    <x v="10"/>
    <s v="Office"/>
    <s v="Stationery"/>
    <n v="145"/>
    <n v="725"/>
    <n v="409.90000000000009"/>
  </r>
  <r>
    <s v="ORD103906"/>
    <d v="2025-12-27T00:00:00"/>
    <s v="C0282"/>
    <s v="P009"/>
    <n v="4"/>
    <n v="180"/>
    <n v="0"/>
    <x v="1"/>
    <n v="1"/>
    <n v="720"/>
    <x v="11"/>
    <x v="8"/>
    <x v="0"/>
    <x v="12"/>
    <s v="Office"/>
    <s v="Stationery"/>
    <n v="75"/>
    <n v="300"/>
    <n v="420"/>
  </r>
  <r>
    <s v="ORD103907"/>
    <d v="2025-08-02T00:00:00"/>
    <s v="C0200"/>
    <s v="P012"/>
    <n v="2"/>
    <n v="3312"/>
    <n v="0.05"/>
    <x v="0"/>
    <n v="7"/>
    <n v="6292.7999999999993"/>
    <x v="28"/>
    <x v="1"/>
    <x v="0"/>
    <x v="9"/>
    <s v="Electronics"/>
    <s v="Storage"/>
    <n v="2450"/>
    <n v="4900"/>
    <n v="1392.7999999999993"/>
  </r>
  <r>
    <s v="ORD103908"/>
    <d v="2025-03-31T00:00:00"/>
    <s v="C0379"/>
    <s v="P016"/>
    <n v="2"/>
    <n v="239.2"/>
    <n v="0.05"/>
    <x v="1"/>
    <n v="5"/>
    <n v="454.47999999999996"/>
    <x v="12"/>
    <x v="3"/>
    <x v="0"/>
    <x v="10"/>
    <s v="Office"/>
    <s v="Stationery"/>
    <n v="145"/>
    <n v="290"/>
    <n v="164.47999999999996"/>
  </r>
  <r>
    <s v="ORD103909"/>
    <d v="2025-04-26T00:00:00"/>
    <s v="C0228"/>
    <s v="P009"/>
    <n v="1"/>
    <n v="180"/>
    <n v="0.03"/>
    <x v="0"/>
    <n v="4"/>
    <n v="174.6"/>
    <x v="30"/>
    <x v="2"/>
    <x v="0"/>
    <x v="12"/>
    <s v="Office"/>
    <s v="Stationery"/>
    <n v="75"/>
    <n v="75"/>
    <n v="99.6"/>
  </r>
  <r>
    <s v="ORD103910"/>
    <d v="2024-05-03T00:00:00"/>
    <s v="C0317"/>
    <s v="P009"/>
    <n v="1"/>
    <n v="165.6"/>
    <n v="0.03"/>
    <x v="0"/>
    <n v="1"/>
    <n v="160.63199999999998"/>
    <x v="15"/>
    <x v="4"/>
    <x v="1"/>
    <x v="12"/>
    <s v="Office"/>
    <s v="Stationery"/>
    <n v="75"/>
    <n v="75"/>
    <n v="85.631999999999977"/>
  </r>
  <r>
    <s v="ORD103911"/>
    <d v="2024-05-14T00:00:00"/>
    <s v="C0024"/>
    <s v="P003"/>
    <n v="2"/>
    <n v="486"/>
    <n v="0.1"/>
    <x v="0"/>
    <n v="4"/>
    <n v="874.80000000000007"/>
    <x v="15"/>
    <x v="0"/>
    <x v="2"/>
    <x v="1"/>
    <s v="Electronics"/>
    <s v="Accessories"/>
    <n v="210"/>
    <n v="420"/>
    <n v="454.80000000000007"/>
  </r>
  <r>
    <s v="ORD103912"/>
    <d v="2023-11-22T00:00:00"/>
    <s v="C0312"/>
    <s v="P005"/>
    <n v="10"/>
    <n v="6014"/>
    <n v="0"/>
    <x v="0"/>
    <n v="7"/>
    <n v="60140"/>
    <x v="0"/>
    <x v="11"/>
    <x v="0"/>
    <x v="15"/>
    <s v="Electronics"/>
    <s v="Displays"/>
    <n v="4300"/>
    <n v="43000"/>
    <n v="17140"/>
  </r>
  <r>
    <s v="ORD103913"/>
    <d v="2025-09-14T00:00:00"/>
    <s v="C0184"/>
    <s v="P016"/>
    <n v="1"/>
    <n v="267.8"/>
    <n v="0.05"/>
    <x v="0"/>
    <n v="1"/>
    <n v="254.41"/>
    <x v="29"/>
    <x v="11"/>
    <x v="0"/>
    <x v="10"/>
    <s v="Office"/>
    <s v="Stationery"/>
    <n v="145"/>
    <n v="145"/>
    <n v="109.41"/>
  </r>
  <r>
    <s v="ORD103914"/>
    <d v="2025-02-25T00:00:00"/>
    <s v="C0053"/>
    <s v="P003"/>
    <n v="3"/>
    <n v="463.5"/>
    <n v="0"/>
    <x v="0"/>
    <n v="4"/>
    <n v="1390.5"/>
    <x v="8"/>
    <x v="5"/>
    <x v="0"/>
    <x v="1"/>
    <s v="Electronics"/>
    <s v="Accessories"/>
    <n v="210"/>
    <n v="630"/>
    <n v="760.5"/>
  </r>
  <r>
    <s v="ORD103915"/>
    <d v="2023-05-16T00:00:00"/>
    <s v="C0267"/>
    <s v="P001"/>
    <n v="2"/>
    <n v="27645"/>
    <n v="0.03"/>
    <x v="0"/>
    <n v="5"/>
    <n v="53631.299999999996"/>
    <x v="5"/>
    <x v="0"/>
    <x v="1"/>
    <x v="0"/>
    <s v="Electronics"/>
    <s v="Computers"/>
    <n v="22100"/>
    <n v="44200"/>
    <n v="9431.2999999999956"/>
  </r>
  <r>
    <s v="ORD103916"/>
    <d v="2024-11-28T00:00:00"/>
    <s v="C0219"/>
    <s v="P005"/>
    <n v="1"/>
    <n v="6200"/>
    <n v="0.05"/>
    <x v="0"/>
    <n v="4"/>
    <n v="5890"/>
    <x v="33"/>
    <x v="2"/>
    <x v="0"/>
    <x v="15"/>
    <s v="Electronics"/>
    <s v="Displays"/>
    <n v="4300"/>
    <n v="4300"/>
    <n v="1590"/>
  </r>
  <r>
    <s v="ORD103917"/>
    <d v="2024-03-02T00:00:00"/>
    <s v="C0226"/>
    <s v="P007"/>
    <n v="1"/>
    <n v="4944"/>
    <n v="0.1"/>
    <x v="0"/>
    <n v="6"/>
    <n v="4449.6000000000004"/>
    <x v="22"/>
    <x v="6"/>
    <x v="1"/>
    <x v="16"/>
    <s v="Office"/>
    <s v="Furniture"/>
    <n v="3150"/>
    <n v="3150"/>
    <n v="1299.6000000000004"/>
  </r>
  <r>
    <s v="ORD103918"/>
    <d v="2025-06-01T00:00:00"/>
    <s v="C0042"/>
    <s v="P014"/>
    <n v="2"/>
    <n v="2037"/>
    <n v="0"/>
    <x v="0"/>
    <n v="1"/>
    <n v="4074"/>
    <x v="3"/>
    <x v="7"/>
    <x v="1"/>
    <x v="17"/>
    <s v="Electronics"/>
    <s v="Accessories"/>
    <n v="1180"/>
    <n v="2360"/>
    <n v="1714"/>
  </r>
  <r>
    <s v="ORD103919"/>
    <d v="2025-06-10T00:00:00"/>
    <s v="C0122"/>
    <s v="P020"/>
    <n v="3"/>
    <n v="4223"/>
    <n v="0.1"/>
    <x v="2"/>
    <n v="5"/>
    <n v="11402.1"/>
    <x v="3"/>
    <x v="2"/>
    <x v="0"/>
    <x v="11"/>
    <s v="Electronics"/>
    <s v="Power"/>
    <n v="2950"/>
    <n v="8850"/>
    <n v="2552.1000000000004"/>
  </r>
  <r>
    <s v="ORD103920"/>
    <d v="2024-12-01T00:00:00"/>
    <s v="C0364"/>
    <s v="P015"/>
    <n v="2"/>
    <n v="1610"/>
    <n v="0.05"/>
    <x v="1"/>
    <n v="1"/>
    <n v="3059"/>
    <x v="26"/>
    <x v="5"/>
    <x v="0"/>
    <x v="14"/>
    <s v="Electronics"/>
    <s v="Networking"/>
    <n v="1050"/>
    <n v="2100"/>
    <n v="959"/>
  </r>
  <r>
    <s v="ORD103921"/>
    <d v="2024-04-28T00:00:00"/>
    <s v="C0155"/>
    <s v="P001"/>
    <n v="1"/>
    <n v="30780"/>
    <n v="0.05"/>
    <x v="0"/>
    <n v="3"/>
    <n v="29241"/>
    <x v="6"/>
    <x v="9"/>
    <x v="2"/>
    <x v="0"/>
    <s v="Electronics"/>
    <s v="Computers"/>
    <n v="22100"/>
    <n v="22100"/>
    <n v="7141"/>
  </r>
  <r>
    <s v="ORD103922"/>
    <d v="2023-12-21T00:00:00"/>
    <s v="C0279"/>
    <s v="P003"/>
    <n v="1"/>
    <n v="463.5"/>
    <n v="0"/>
    <x v="0"/>
    <n v="5"/>
    <n v="463.5"/>
    <x v="25"/>
    <x v="9"/>
    <x v="1"/>
    <x v="1"/>
    <s v="Electronics"/>
    <s v="Accessories"/>
    <n v="210"/>
    <n v="210"/>
    <n v="253.5"/>
  </r>
  <r>
    <s v="ORD103923"/>
    <d v="2023-06-09T00:00:00"/>
    <s v="C0384"/>
    <s v="P005"/>
    <n v="1"/>
    <n v="5704"/>
    <n v="0"/>
    <x v="0"/>
    <n v="7"/>
    <n v="5704"/>
    <x v="10"/>
    <x v="3"/>
    <x v="0"/>
    <x v="15"/>
    <s v="Electronics"/>
    <s v="Displays"/>
    <n v="4300"/>
    <n v="4300"/>
    <n v="1404"/>
  </r>
  <r>
    <s v="ORD103924"/>
    <d v="2025-09-23T00:00:00"/>
    <s v="C0266"/>
    <s v="P009"/>
    <n v="1"/>
    <n v="165.6"/>
    <n v="0"/>
    <x v="0"/>
    <n v="7"/>
    <n v="165.6"/>
    <x v="29"/>
    <x v="1"/>
    <x v="2"/>
    <x v="12"/>
    <s v="Office"/>
    <s v="Stationery"/>
    <n v="75"/>
    <n v="75"/>
    <n v="90.6"/>
  </r>
  <r>
    <s v="ORD103925"/>
    <d v="2023-08-23T00:00:00"/>
    <s v="C0239"/>
    <s v="P006"/>
    <n v="1"/>
    <n v="1350"/>
    <n v="0"/>
    <x v="0"/>
    <n v="1"/>
    <n v="1350"/>
    <x v="16"/>
    <x v="0"/>
    <x v="0"/>
    <x v="4"/>
    <s v="Electronics"/>
    <s v="Accessories"/>
    <n v="620"/>
    <n v="620"/>
    <n v="730"/>
  </r>
  <r>
    <s v="ORD103926"/>
    <d v="2025-08-06T00:00:00"/>
    <s v="C0335"/>
    <s v="P007"/>
    <n v="3"/>
    <n v="5184"/>
    <n v="0"/>
    <x v="0"/>
    <n v="5"/>
    <n v="15552"/>
    <x v="28"/>
    <x v="0"/>
    <x v="0"/>
    <x v="16"/>
    <s v="Office"/>
    <s v="Furniture"/>
    <n v="3150"/>
    <n v="9450"/>
    <n v="6102"/>
  </r>
  <r>
    <s v="ORD103927"/>
    <d v="2024-10-28T00:00:00"/>
    <s v="C0206"/>
    <s v="P002"/>
    <n v="2"/>
    <n v="19500"/>
    <n v="0"/>
    <x v="0"/>
    <n v="1"/>
    <n v="39000"/>
    <x v="13"/>
    <x v="0"/>
    <x v="1"/>
    <x v="8"/>
    <s v="Electronics"/>
    <s v="Computers"/>
    <n v="15100"/>
    <n v="30200"/>
    <n v="8800"/>
  </r>
  <r>
    <s v="ORD103928"/>
    <d v="2023-07-19T00:00:00"/>
    <s v="C0344"/>
    <s v="P010"/>
    <n v="4"/>
    <n v="7992"/>
    <n v="0"/>
    <x v="1"/>
    <n v="4"/>
    <n v="31968"/>
    <x v="32"/>
    <x v="6"/>
    <x v="1"/>
    <x v="13"/>
    <s v="Electronics"/>
    <s v="Printers"/>
    <n v="5600"/>
    <n v="22400"/>
    <n v="9568"/>
  </r>
  <r>
    <s v="ORD103929"/>
    <d v="2025-06-30T00:00:00"/>
    <s v="C0042"/>
    <s v="P009"/>
    <n v="2"/>
    <n v="185.4"/>
    <n v="0"/>
    <x v="0"/>
    <n v="1"/>
    <n v="370.8"/>
    <x v="3"/>
    <x v="7"/>
    <x v="1"/>
    <x v="12"/>
    <s v="Office"/>
    <s v="Stationery"/>
    <n v="75"/>
    <n v="150"/>
    <n v="220.8"/>
  </r>
  <r>
    <s v="ORD103930"/>
    <d v="2023-12-27T00:00:00"/>
    <s v="C0313"/>
    <s v="P012"/>
    <n v="10"/>
    <n v="3888"/>
    <n v="0.15"/>
    <x v="0"/>
    <n v="7"/>
    <n v="33048"/>
    <x v="25"/>
    <x v="4"/>
    <x v="0"/>
    <x v="9"/>
    <s v="Electronics"/>
    <s v="Storage"/>
    <n v="2450"/>
    <n v="24500"/>
    <n v="8548"/>
  </r>
  <r>
    <s v="ORD103931"/>
    <d v="2024-09-22T00:00:00"/>
    <s v="C0286"/>
    <s v="P016"/>
    <n v="5"/>
    <n v="260"/>
    <n v="0"/>
    <x v="1"/>
    <n v="6"/>
    <n v="1300"/>
    <x v="27"/>
    <x v="0"/>
    <x v="0"/>
    <x v="10"/>
    <s v="Office"/>
    <s v="Stationery"/>
    <n v="145"/>
    <n v="725"/>
    <n v="575"/>
  </r>
  <r>
    <s v="ORD103932"/>
    <d v="2025-04-11T00:00:00"/>
    <s v="C0217"/>
    <s v="P002"/>
    <n v="1"/>
    <n v="21060"/>
    <n v="0"/>
    <x v="0"/>
    <n v="1"/>
    <n v="21060"/>
    <x v="30"/>
    <x v="3"/>
    <x v="2"/>
    <x v="8"/>
    <s v="Electronics"/>
    <s v="Computers"/>
    <n v="15100"/>
    <n v="15100"/>
    <n v="5960"/>
  </r>
  <r>
    <s v="ORD103933"/>
    <d v="2023-05-23T00:00:00"/>
    <s v="C0144"/>
    <s v="P015"/>
    <n v="2"/>
    <n v="1697.5"/>
    <n v="0.2"/>
    <x v="0"/>
    <n v="7"/>
    <n v="2716"/>
    <x v="5"/>
    <x v="2"/>
    <x v="1"/>
    <x v="14"/>
    <s v="Electronics"/>
    <s v="Networking"/>
    <n v="1050"/>
    <n v="2100"/>
    <n v="616"/>
  </r>
  <r>
    <s v="ORD103934"/>
    <d v="2023-08-11T00:00:00"/>
    <s v="C0396"/>
    <s v="P018"/>
    <n v="3"/>
    <n v="11776"/>
    <n v="0.1"/>
    <x v="1"/>
    <n v="7"/>
    <n v="31795.200000000001"/>
    <x v="16"/>
    <x v="3"/>
    <x v="1"/>
    <x v="18"/>
    <s v="Electronics"/>
    <s v="Displays"/>
    <n v="9700"/>
    <n v="29100"/>
    <n v="2695.2000000000007"/>
  </r>
  <r>
    <s v="ORD103935"/>
    <d v="2025-02-15T00:00:00"/>
    <s v="C0347"/>
    <s v="P003"/>
    <n v="1"/>
    <n v="463.5"/>
    <n v="0.05"/>
    <x v="0"/>
    <n v="3"/>
    <n v="440.32499999999999"/>
    <x v="8"/>
    <x v="6"/>
    <x v="1"/>
    <x v="1"/>
    <s v="Electronics"/>
    <s v="Accessories"/>
    <n v="210"/>
    <n v="210"/>
    <n v="230.32499999999999"/>
  </r>
  <r>
    <s v="ORD103936"/>
    <d v="2024-11-01T00:00:00"/>
    <s v="C0367"/>
    <s v="P007"/>
    <n v="2"/>
    <n v="5184"/>
    <n v="0"/>
    <x v="0"/>
    <n v="1"/>
    <n v="10368"/>
    <x v="33"/>
    <x v="1"/>
    <x v="0"/>
    <x v="16"/>
    <s v="Office"/>
    <s v="Furniture"/>
    <n v="3150"/>
    <n v="6300"/>
    <n v="4068"/>
  </r>
  <r>
    <s v="ORD103937"/>
    <d v="2025-10-09T00:00:00"/>
    <s v="C0093"/>
    <s v="P013"/>
    <n v="5"/>
    <n v="1406.5"/>
    <n v="0.1"/>
    <x v="0"/>
    <n v="1"/>
    <n v="6329.25"/>
    <x v="19"/>
    <x v="1"/>
    <x v="2"/>
    <x v="2"/>
    <s v="Electronics"/>
    <s v="Accessories"/>
    <n v="790"/>
    <n v="3950"/>
    <n v="2379.25"/>
  </r>
  <r>
    <s v="ORD103938"/>
    <d v="2023-05-06T00:00:00"/>
    <s v="C0304"/>
    <s v="P020"/>
    <n v="50"/>
    <n v="4100"/>
    <n v="0.2"/>
    <x v="0"/>
    <n v="4"/>
    <n v="164000"/>
    <x v="5"/>
    <x v="7"/>
    <x v="1"/>
    <x v="11"/>
    <s v="Electronics"/>
    <s v="Power"/>
    <n v="2950"/>
    <n v="147500"/>
    <n v="16500"/>
  </r>
  <r>
    <s v="ORD103939"/>
    <d v="2023-07-05T00:00:00"/>
    <s v="C0087"/>
    <s v="P012"/>
    <n v="1"/>
    <n v="3888"/>
    <n v="0.05"/>
    <x v="0"/>
    <n v="1"/>
    <n v="3693.6"/>
    <x v="32"/>
    <x v="8"/>
    <x v="1"/>
    <x v="9"/>
    <s v="Electronics"/>
    <s v="Storage"/>
    <n v="2450"/>
    <n v="2450"/>
    <n v="1243.5999999999999"/>
  </r>
  <r>
    <s v="ORD103940"/>
    <d v="2024-03-21T00:00:00"/>
    <s v="C0063"/>
    <s v="P009"/>
    <n v="2"/>
    <n v="174.6"/>
    <n v="0.15"/>
    <x v="0"/>
    <n v="7"/>
    <n v="296.82"/>
    <x v="22"/>
    <x v="7"/>
    <x v="0"/>
    <x v="12"/>
    <s v="Office"/>
    <s v="Stationery"/>
    <n v="75"/>
    <n v="150"/>
    <n v="146.82"/>
  </r>
  <r>
    <s v="ORD103941"/>
    <d v="2023-10-12T00:00:00"/>
    <s v="C0348"/>
    <s v="P004"/>
    <n v="2"/>
    <n v="1998"/>
    <n v="0.15"/>
    <x v="0"/>
    <n v="2"/>
    <n v="3396.6"/>
    <x v="2"/>
    <x v="3"/>
    <x v="0"/>
    <x v="3"/>
    <s v="Electronics"/>
    <s v="Accessories"/>
    <n v="990"/>
    <n v="1980"/>
    <n v="1416.6"/>
  </r>
  <r>
    <s v="ORD103942"/>
    <d v="2023-01-01T00:00:00"/>
    <s v="C0299"/>
    <s v="P006"/>
    <n v="4"/>
    <n v="1350"/>
    <n v="0.1"/>
    <x v="0"/>
    <n v="2"/>
    <n v="4860"/>
    <x v="35"/>
    <x v="8"/>
    <x v="0"/>
    <x v="4"/>
    <s v="Electronics"/>
    <s v="Accessories"/>
    <n v="620"/>
    <n v="2480"/>
    <n v="2380"/>
  </r>
  <r>
    <s v="ORD103943"/>
    <d v="2023-10-28T00:00:00"/>
    <s v="C0078"/>
    <s v="P001"/>
    <n v="1"/>
    <n v="28500"/>
    <n v="0.1"/>
    <x v="0"/>
    <n v="4"/>
    <n v="25650"/>
    <x v="2"/>
    <x v="2"/>
    <x v="0"/>
    <x v="0"/>
    <s v="Electronics"/>
    <s v="Computers"/>
    <n v="22100"/>
    <n v="22100"/>
    <n v="3550"/>
  </r>
  <r>
    <s v="ORD103944"/>
    <d v="2023-11-02T00:00:00"/>
    <s v="C0353"/>
    <s v="P010"/>
    <n v="2"/>
    <n v="7992"/>
    <n v="0.2"/>
    <x v="0"/>
    <n v="7"/>
    <n v="12787.2"/>
    <x v="0"/>
    <x v="4"/>
    <x v="0"/>
    <x v="13"/>
    <s v="Electronics"/>
    <s v="Printers"/>
    <n v="5600"/>
    <n v="11200"/>
    <n v="1587.2000000000007"/>
  </r>
  <r>
    <s v="ORD103945"/>
    <d v="2025-07-16T00:00:00"/>
    <s v="C0299"/>
    <s v="P001"/>
    <n v="3"/>
    <n v="26220"/>
    <n v="0.05"/>
    <x v="0"/>
    <n v="5"/>
    <n v="74727"/>
    <x v="9"/>
    <x v="8"/>
    <x v="0"/>
    <x v="0"/>
    <s v="Electronics"/>
    <s v="Computers"/>
    <n v="22100"/>
    <n v="66300"/>
    <n v="8427"/>
  </r>
  <r>
    <s v="ORD103946"/>
    <d v="2025-12-24T00:00:00"/>
    <s v="C0148"/>
    <s v="P001"/>
    <n v="1"/>
    <n v="28500"/>
    <n v="0"/>
    <x v="0"/>
    <n v="7"/>
    <n v="28500"/>
    <x v="11"/>
    <x v="4"/>
    <x v="1"/>
    <x v="0"/>
    <s v="Electronics"/>
    <s v="Computers"/>
    <n v="22100"/>
    <n v="22100"/>
    <n v="6400"/>
  </r>
  <r>
    <s v="ORD103947"/>
    <d v="2024-08-19T00:00:00"/>
    <s v="C0112"/>
    <s v="P001"/>
    <n v="3"/>
    <n v="26220"/>
    <n v="0.05"/>
    <x v="0"/>
    <n v="3"/>
    <n v="74727"/>
    <x v="23"/>
    <x v="8"/>
    <x v="1"/>
    <x v="0"/>
    <s v="Electronics"/>
    <s v="Computers"/>
    <n v="22100"/>
    <n v="66300"/>
    <n v="8427"/>
  </r>
  <r>
    <s v="ORD103948"/>
    <d v="2025-03-09T00:00:00"/>
    <s v="C0353"/>
    <s v="P015"/>
    <n v="4"/>
    <n v="1610"/>
    <n v="0"/>
    <x v="0"/>
    <n v="7"/>
    <n v="6440"/>
    <x v="12"/>
    <x v="4"/>
    <x v="0"/>
    <x v="14"/>
    <s v="Electronics"/>
    <s v="Networking"/>
    <n v="1050"/>
    <n v="4200"/>
    <n v="2240"/>
  </r>
  <r>
    <s v="ORD103949"/>
    <d v="2025-07-04T00:00:00"/>
    <s v="C0022"/>
    <s v="P007"/>
    <n v="4"/>
    <n v="4416"/>
    <n v="0.1"/>
    <x v="0"/>
    <n v="1"/>
    <n v="15897.6"/>
    <x v="9"/>
    <x v="8"/>
    <x v="0"/>
    <x v="16"/>
    <s v="Office"/>
    <s v="Furniture"/>
    <n v="3150"/>
    <n v="12600"/>
    <n v="3297.6000000000004"/>
  </r>
  <r>
    <s v="ORD103950"/>
    <d v="2024-02-05T00:00:00"/>
    <s v="C0397"/>
    <s v="P004"/>
    <n v="2"/>
    <n v="1794.5"/>
    <n v="0"/>
    <x v="0"/>
    <n v="3"/>
    <n v="3589"/>
    <x v="24"/>
    <x v="2"/>
    <x v="0"/>
    <x v="3"/>
    <s v="Electronics"/>
    <s v="Accessories"/>
    <n v="990"/>
    <n v="1980"/>
    <n v="1609"/>
  </r>
  <r>
    <s v="ORD103951"/>
    <d v="2024-02-26T00:00:00"/>
    <s v="C0181"/>
    <s v="P005"/>
    <n v="1"/>
    <n v="6386"/>
    <n v="0"/>
    <x v="0"/>
    <n v="7"/>
    <n v="6386"/>
    <x v="24"/>
    <x v="0"/>
    <x v="1"/>
    <x v="15"/>
    <s v="Electronics"/>
    <s v="Displays"/>
    <n v="4300"/>
    <n v="4300"/>
    <n v="2086"/>
  </r>
  <r>
    <s v="ORD103952"/>
    <d v="2024-10-10T00:00:00"/>
    <s v="C0257"/>
    <s v="P014"/>
    <n v="1"/>
    <n v="2037"/>
    <n v="0.1"/>
    <x v="0"/>
    <n v="3"/>
    <n v="1833.3"/>
    <x v="13"/>
    <x v="2"/>
    <x v="0"/>
    <x v="17"/>
    <s v="Electronics"/>
    <s v="Accessories"/>
    <n v="1180"/>
    <n v="1180"/>
    <n v="653.29999999999995"/>
  </r>
  <r>
    <s v="ORD103953"/>
    <d v="2024-09-05T00:00:00"/>
    <s v="C0305"/>
    <s v="P007"/>
    <n v="2"/>
    <n v="5184"/>
    <n v="0.05"/>
    <x v="1"/>
    <n v="3"/>
    <n v="9849.6"/>
    <x v="27"/>
    <x v="7"/>
    <x v="0"/>
    <x v="16"/>
    <s v="Office"/>
    <s v="Furniture"/>
    <n v="3150"/>
    <n v="6300"/>
    <n v="3549.6000000000004"/>
  </r>
  <r>
    <s v="ORD103954"/>
    <d v="2024-09-15T00:00:00"/>
    <s v="C0021"/>
    <s v="P010"/>
    <n v="2"/>
    <n v="7178"/>
    <n v="0.05"/>
    <x v="0"/>
    <n v="3"/>
    <n v="13638.199999999999"/>
    <x v="27"/>
    <x v="6"/>
    <x v="0"/>
    <x v="13"/>
    <s v="Electronics"/>
    <s v="Printers"/>
    <n v="5600"/>
    <n v="11200"/>
    <n v="2438.1999999999989"/>
  </r>
  <r>
    <s v="ORD103955"/>
    <d v="2025-06-09T00:00:00"/>
    <s v="C0317"/>
    <s v="P003"/>
    <n v="2"/>
    <n v="450"/>
    <n v="0.05"/>
    <x v="0"/>
    <n v="7"/>
    <n v="855"/>
    <x v="3"/>
    <x v="4"/>
    <x v="1"/>
    <x v="1"/>
    <s v="Electronics"/>
    <s v="Accessories"/>
    <n v="210"/>
    <n v="420"/>
    <n v="435"/>
  </r>
  <r>
    <s v="ORD103956"/>
    <d v="2024-12-06T00:00:00"/>
    <s v="C0227"/>
    <s v="P020"/>
    <n v="5"/>
    <n v="3977"/>
    <n v="0.03"/>
    <x v="0"/>
    <n v="7"/>
    <n v="19288.45"/>
    <x v="26"/>
    <x v="7"/>
    <x v="0"/>
    <x v="11"/>
    <s v="Electronics"/>
    <s v="Power"/>
    <n v="2950"/>
    <n v="14750"/>
    <n v="4538.4500000000007"/>
  </r>
  <r>
    <s v="ORD103957"/>
    <d v="2023-07-02T00:00:00"/>
    <s v="C0148"/>
    <s v="P011"/>
    <n v="2"/>
    <n v="1009.4"/>
    <n v="0.05"/>
    <x v="0"/>
    <n v="7"/>
    <n v="1917.86"/>
    <x v="32"/>
    <x v="4"/>
    <x v="1"/>
    <x v="5"/>
    <s v="Office"/>
    <s v="Supplies"/>
    <n v="510"/>
    <n v="1020"/>
    <n v="897.8599999999999"/>
  </r>
  <r>
    <s v="ORD103958"/>
    <d v="2023-01-17T00:00:00"/>
    <s v="C0023"/>
    <s v="P006"/>
    <n v="1"/>
    <n v="1250"/>
    <n v="0.05"/>
    <x v="0"/>
    <n v="6"/>
    <n v="1187.5"/>
    <x v="35"/>
    <x v="2"/>
    <x v="1"/>
    <x v="4"/>
    <s v="Electronics"/>
    <s v="Accessories"/>
    <n v="620"/>
    <n v="620"/>
    <n v="567.5"/>
  </r>
  <r>
    <s v="ORD103959"/>
    <d v="2025-11-11T00:00:00"/>
    <s v="C0241"/>
    <s v="P007"/>
    <n v="20"/>
    <n v="4944"/>
    <n v="0.15"/>
    <x v="0"/>
    <n v="1"/>
    <n v="84048"/>
    <x v="20"/>
    <x v="7"/>
    <x v="2"/>
    <x v="16"/>
    <s v="Office"/>
    <s v="Furniture"/>
    <n v="3150"/>
    <n v="63000"/>
    <n v="21048"/>
  </r>
  <r>
    <s v="ORD103960"/>
    <d v="2025-04-07T00:00:00"/>
    <s v="C0352"/>
    <s v="P003"/>
    <n v="1"/>
    <n v="486"/>
    <n v="0.1"/>
    <x v="2"/>
    <n v="1"/>
    <n v="437.40000000000003"/>
    <x v="30"/>
    <x v="3"/>
    <x v="2"/>
    <x v="1"/>
    <s v="Electronics"/>
    <s v="Accessories"/>
    <n v="210"/>
    <n v="210"/>
    <n v="227.40000000000003"/>
  </r>
  <r>
    <s v="ORD103961"/>
    <d v="2023-09-19T00:00:00"/>
    <s v="C0200"/>
    <s v="P003"/>
    <n v="1"/>
    <n v="486"/>
    <n v="0.03"/>
    <x v="0"/>
    <n v="2"/>
    <n v="471.41999999999996"/>
    <x v="4"/>
    <x v="1"/>
    <x v="0"/>
    <x v="1"/>
    <s v="Electronics"/>
    <s v="Accessories"/>
    <n v="210"/>
    <n v="210"/>
    <n v="261.41999999999996"/>
  </r>
  <r>
    <s v="ORD103962"/>
    <d v="2024-08-25T00:00:00"/>
    <s v="C0268"/>
    <s v="P005"/>
    <n v="1"/>
    <n v="6386"/>
    <n v="0.15"/>
    <x v="0"/>
    <n v="6"/>
    <n v="5428.0999999999995"/>
    <x v="23"/>
    <x v="3"/>
    <x v="0"/>
    <x v="15"/>
    <s v="Electronics"/>
    <s v="Displays"/>
    <n v="4300"/>
    <n v="4300"/>
    <n v="1128.0999999999995"/>
  </r>
  <r>
    <s v="ORD103963"/>
    <d v="2023-05-08T00:00:00"/>
    <s v="C0346"/>
    <s v="P020"/>
    <n v="1"/>
    <n v="3772"/>
    <n v="0"/>
    <x v="0"/>
    <n v="2"/>
    <n v="3772"/>
    <x v="5"/>
    <x v="6"/>
    <x v="1"/>
    <x v="11"/>
    <s v="Electronics"/>
    <s v="Power"/>
    <n v="2950"/>
    <n v="2950"/>
    <n v="822"/>
  </r>
  <r>
    <s v="ORD103964"/>
    <d v="2025-01-26T00:00:00"/>
    <s v="C0382"/>
    <s v="P016"/>
    <n v="2"/>
    <n v="260"/>
    <n v="0"/>
    <x v="0"/>
    <n v="3"/>
    <n v="520"/>
    <x v="7"/>
    <x v="11"/>
    <x v="0"/>
    <x v="10"/>
    <s v="Office"/>
    <s v="Stationery"/>
    <n v="145"/>
    <n v="290"/>
    <n v="230"/>
  </r>
  <r>
    <s v="ORD103965"/>
    <d v="2023-04-19T00:00:00"/>
    <s v="C0255"/>
    <s v="P016"/>
    <n v="10"/>
    <n v="252.2"/>
    <n v="0"/>
    <x v="1"/>
    <n v="3"/>
    <n v="2522"/>
    <x v="31"/>
    <x v="0"/>
    <x v="0"/>
    <x v="10"/>
    <s v="Office"/>
    <s v="Stationery"/>
    <n v="145"/>
    <n v="1450"/>
    <n v="1072"/>
  </r>
  <r>
    <s v="ORD103966"/>
    <d v="2023-01-02T00:00:00"/>
    <s v="C0092"/>
    <s v="P003"/>
    <n v="10"/>
    <n v="450"/>
    <n v="0"/>
    <x v="0"/>
    <n v="4"/>
    <n v="4500"/>
    <x v="35"/>
    <x v="5"/>
    <x v="0"/>
    <x v="1"/>
    <s v="Electronics"/>
    <s v="Accessories"/>
    <n v="210"/>
    <n v="2100"/>
    <n v="2400"/>
  </r>
  <r>
    <s v="ORD103967"/>
    <d v="2025-01-05T00:00:00"/>
    <s v="C0001"/>
    <s v="P016"/>
    <n v="2"/>
    <n v="280.8"/>
    <n v="0.1"/>
    <x v="0"/>
    <n v="4"/>
    <n v="505.44000000000005"/>
    <x v="7"/>
    <x v="2"/>
    <x v="0"/>
    <x v="10"/>
    <s v="Office"/>
    <s v="Stationery"/>
    <n v="145"/>
    <n v="290"/>
    <n v="215.44000000000005"/>
  </r>
  <r>
    <s v="ORD103968"/>
    <d v="2023-08-13T00:00:00"/>
    <s v="C0232"/>
    <s v="P016"/>
    <n v="1"/>
    <n v="260"/>
    <n v="0.2"/>
    <x v="0"/>
    <n v="7"/>
    <n v="208"/>
    <x v="16"/>
    <x v="8"/>
    <x v="0"/>
    <x v="10"/>
    <s v="Office"/>
    <s v="Stationery"/>
    <n v="145"/>
    <n v="145"/>
    <n v="63"/>
  </r>
  <r>
    <s v="ORD103969"/>
    <d v="2024-07-31T00:00:00"/>
    <s v="C0321"/>
    <s v="P003"/>
    <n v="1"/>
    <n v="436.5"/>
    <n v="0.03"/>
    <x v="0"/>
    <n v="2"/>
    <n v="423.40499999999997"/>
    <x v="14"/>
    <x v="1"/>
    <x v="0"/>
    <x v="1"/>
    <s v="Electronics"/>
    <s v="Accessories"/>
    <n v="210"/>
    <n v="210"/>
    <n v="213.40499999999997"/>
  </r>
  <r>
    <s v="ORD103970"/>
    <d v="2023-03-05T00:00:00"/>
    <s v="C0264"/>
    <s v="P013"/>
    <n v="1"/>
    <n v="1493.5"/>
    <n v="0"/>
    <x v="0"/>
    <n v="7"/>
    <n v="1493.5"/>
    <x v="1"/>
    <x v="3"/>
    <x v="0"/>
    <x v="2"/>
    <s v="Electronics"/>
    <s v="Accessories"/>
    <n v="790"/>
    <n v="790"/>
    <n v="703.5"/>
  </r>
  <r>
    <s v="ORD103971"/>
    <d v="2024-04-26T00:00:00"/>
    <s v="C0148"/>
    <s v="P011"/>
    <n v="2"/>
    <n v="950.6"/>
    <n v="0"/>
    <x v="0"/>
    <n v="6"/>
    <n v="1901.2"/>
    <x v="6"/>
    <x v="4"/>
    <x v="1"/>
    <x v="5"/>
    <s v="Office"/>
    <s v="Supplies"/>
    <n v="510"/>
    <n v="1020"/>
    <n v="881.2"/>
  </r>
  <r>
    <s v="ORD103972"/>
    <d v="2025-06-03T00:00:00"/>
    <s v="C0310"/>
    <s v="P003"/>
    <n v="1"/>
    <n v="436.5"/>
    <n v="0.15"/>
    <x v="0"/>
    <n v="3"/>
    <n v="371.02499999999998"/>
    <x v="3"/>
    <x v="11"/>
    <x v="0"/>
    <x v="1"/>
    <s v="Electronics"/>
    <s v="Accessories"/>
    <n v="210"/>
    <n v="210"/>
    <n v="161.02499999999998"/>
  </r>
  <r>
    <s v="ORD103973"/>
    <d v="2025-03-18T00:00:00"/>
    <s v="C0116"/>
    <s v="P016"/>
    <n v="3"/>
    <n v="260"/>
    <n v="0.15"/>
    <x v="0"/>
    <n v="1"/>
    <n v="663"/>
    <x v="12"/>
    <x v="9"/>
    <x v="1"/>
    <x v="10"/>
    <s v="Office"/>
    <s v="Stationery"/>
    <n v="145"/>
    <n v="435"/>
    <n v="228"/>
  </r>
  <r>
    <s v="ORD103974"/>
    <d v="2024-10-13T00:00:00"/>
    <s v="C0016"/>
    <s v="P005"/>
    <n v="3"/>
    <n v="6696"/>
    <n v="0.15"/>
    <x v="0"/>
    <n v="2"/>
    <n v="17074.8"/>
    <x v="13"/>
    <x v="6"/>
    <x v="0"/>
    <x v="15"/>
    <s v="Electronics"/>
    <s v="Displays"/>
    <n v="4300"/>
    <n v="12900"/>
    <n v="4174.7999999999993"/>
  </r>
  <r>
    <s v="ORD103975"/>
    <d v="2025-02-22T00:00:00"/>
    <s v="C0101"/>
    <s v="P005"/>
    <n v="3"/>
    <n v="6386"/>
    <n v="0.15"/>
    <x v="0"/>
    <n v="7"/>
    <n v="16284.3"/>
    <x v="8"/>
    <x v="6"/>
    <x v="0"/>
    <x v="15"/>
    <s v="Electronics"/>
    <s v="Displays"/>
    <n v="4300"/>
    <n v="12900"/>
    <n v="3384.2999999999993"/>
  </r>
  <r>
    <s v="ORD103976"/>
    <d v="2025-04-11T00:00:00"/>
    <s v="C0353"/>
    <s v="P009"/>
    <n v="4"/>
    <n v="165.6"/>
    <n v="0.1"/>
    <x v="0"/>
    <n v="1"/>
    <n v="596.16"/>
    <x v="30"/>
    <x v="4"/>
    <x v="0"/>
    <x v="12"/>
    <s v="Office"/>
    <s v="Stationery"/>
    <n v="75"/>
    <n v="300"/>
    <n v="296.15999999999997"/>
  </r>
  <r>
    <s v="ORD103977"/>
    <d v="2025-02-20T00:00:00"/>
    <s v="C0272"/>
    <s v="P008"/>
    <n v="1"/>
    <n v="8464"/>
    <n v="0"/>
    <x v="0"/>
    <n v="5"/>
    <n v="8464"/>
    <x v="8"/>
    <x v="8"/>
    <x v="2"/>
    <x v="6"/>
    <s v="Office"/>
    <s v="Furniture"/>
    <n v="6500"/>
    <n v="6500"/>
    <n v="1964"/>
  </r>
  <r>
    <s v="ORD103978"/>
    <d v="2025-06-10T00:00:00"/>
    <s v="C0382"/>
    <s v="P016"/>
    <n v="2"/>
    <n v="280.8"/>
    <n v="0"/>
    <x v="0"/>
    <n v="1"/>
    <n v="561.6"/>
    <x v="3"/>
    <x v="11"/>
    <x v="0"/>
    <x v="10"/>
    <s v="Office"/>
    <s v="Stationery"/>
    <n v="145"/>
    <n v="290"/>
    <n v="271.60000000000002"/>
  </r>
  <r>
    <s v="ORD103979"/>
    <d v="2024-03-08T00:00:00"/>
    <s v="C0291"/>
    <s v="P016"/>
    <n v="1"/>
    <n v="260"/>
    <n v="0"/>
    <x v="0"/>
    <n v="4"/>
    <n v="260"/>
    <x v="22"/>
    <x v="11"/>
    <x v="1"/>
    <x v="10"/>
    <s v="Office"/>
    <s v="Stationery"/>
    <n v="145"/>
    <n v="145"/>
    <n v="115"/>
  </r>
  <r>
    <s v="ORD103980"/>
    <d v="2023-12-22T00:00:00"/>
    <s v="C0316"/>
    <s v="P009"/>
    <n v="3"/>
    <n v="185.4"/>
    <n v="0.1"/>
    <x v="0"/>
    <n v="3"/>
    <n v="500.58000000000004"/>
    <x v="25"/>
    <x v="1"/>
    <x v="2"/>
    <x v="12"/>
    <s v="Office"/>
    <s v="Stationery"/>
    <n v="75"/>
    <n v="225"/>
    <n v="275.58000000000004"/>
  </r>
  <r>
    <s v="ORD103981"/>
    <d v="2025-08-30T00:00:00"/>
    <s v="C0232"/>
    <s v="P009"/>
    <n v="20"/>
    <n v="180"/>
    <n v="0.15"/>
    <x v="0"/>
    <n v="7"/>
    <n v="3060"/>
    <x v="28"/>
    <x v="8"/>
    <x v="0"/>
    <x v="12"/>
    <s v="Office"/>
    <s v="Stationery"/>
    <n v="75"/>
    <n v="1500"/>
    <n v="1560"/>
  </r>
  <r>
    <s v="ORD103982"/>
    <d v="2023-10-12T00:00:00"/>
    <s v="C0258"/>
    <s v="P013"/>
    <n v="2"/>
    <n v="1566"/>
    <n v="0"/>
    <x v="0"/>
    <n v="4"/>
    <n v="3132"/>
    <x v="2"/>
    <x v="11"/>
    <x v="2"/>
    <x v="2"/>
    <s v="Electronics"/>
    <s v="Accessories"/>
    <n v="790"/>
    <n v="1580"/>
    <n v="1552"/>
  </r>
  <r>
    <s v="ORD103983"/>
    <d v="2024-01-21T00:00:00"/>
    <s v="C0077"/>
    <s v="P016"/>
    <n v="1"/>
    <n v="260"/>
    <n v="0.1"/>
    <x v="0"/>
    <n v="3"/>
    <n v="234"/>
    <x v="18"/>
    <x v="11"/>
    <x v="0"/>
    <x v="10"/>
    <s v="Office"/>
    <s v="Stationery"/>
    <n v="145"/>
    <n v="145"/>
    <n v="89"/>
  </r>
  <r>
    <s v="ORD103984"/>
    <d v="2025-02-26T00:00:00"/>
    <s v="C0060"/>
    <s v="P003"/>
    <n v="1"/>
    <n v="463.5"/>
    <n v="0.2"/>
    <x v="0"/>
    <n v="7"/>
    <n v="370.8"/>
    <x v="8"/>
    <x v="7"/>
    <x v="0"/>
    <x v="1"/>
    <s v="Electronics"/>
    <s v="Accessories"/>
    <n v="210"/>
    <n v="210"/>
    <n v="160.80000000000001"/>
  </r>
  <r>
    <s v="ORD103985"/>
    <d v="2025-01-07T00:00:00"/>
    <s v="C0013"/>
    <s v="P003"/>
    <n v="1"/>
    <n v="436.5"/>
    <n v="0"/>
    <x v="0"/>
    <n v="5"/>
    <n v="436.5"/>
    <x v="7"/>
    <x v="10"/>
    <x v="2"/>
    <x v="1"/>
    <s v="Electronics"/>
    <s v="Accessories"/>
    <n v="210"/>
    <n v="210"/>
    <n v="226.5"/>
  </r>
  <r>
    <s v="ORD103986"/>
    <d v="2025-05-04T00:00:00"/>
    <s v="C0096"/>
    <s v="P014"/>
    <n v="2"/>
    <n v="2163"/>
    <n v="0"/>
    <x v="2"/>
    <n v="4"/>
    <n v="4326"/>
    <x v="34"/>
    <x v="1"/>
    <x v="0"/>
    <x v="17"/>
    <s v="Electronics"/>
    <s v="Accessories"/>
    <n v="1180"/>
    <n v="2360"/>
    <n v="1966"/>
  </r>
  <r>
    <s v="ORD103987"/>
    <d v="2023-11-12T00:00:00"/>
    <s v="C0223"/>
    <s v="P007"/>
    <n v="1"/>
    <n v="4944"/>
    <n v="0.1"/>
    <x v="0"/>
    <n v="5"/>
    <n v="4449.6000000000004"/>
    <x v="0"/>
    <x v="8"/>
    <x v="0"/>
    <x v="16"/>
    <s v="Office"/>
    <s v="Furniture"/>
    <n v="3150"/>
    <n v="3150"/>
    <n v="1299.6000000000004"/>
  </r>
  <r>
    <s v="ORD103988"/>
    <d v="2024-08-13T00:00:00"/>
    <s v="C0254"/>
    <s v="P010"/>
    <n v="1"/>
    <n v="7992"/>
    <n v="0.05"/>
    <x v="0"/>
    <n v="2"/>
    <n v="7592.4"/>
    <x v="23"/>
    <x v="4"/>
    <x v="1"/>
    <x v="13"/>
    <s v="Electronics"/>
    <s v="Printers"/>
    <n v="5600"/>
    <n v="5600"/>
    <n v="1992.3999999999996"/>
  </r>
  <r>
    <s v="ORD103989"/>
    <d v="2023-09-15T00:00:00"/>
    <s v="C0242"/>
    <s v="P001"/>
    <n v="1"/>
    <n v="26220"/>
    <n v="0.1"/>
    <x v="0"/>
    <n v="6"/>
    <n v="23598"/>
    <x v="4"/>
    <x v="9"/>
    <x v="1"/>
    <x v="0"/>
    <s v="Electronics"/>
    <s v="Computers"/>
    <n v="22100"/>
    <n v="22100"/>
    <n v="1498"/>
  </r>
  <r>
    <s v="ORD103990"/>
    <d v="2023-10-03T00:00:00"/>
    <s v="C0285"/>
    <s v="P017"/>
    <n v="1"/>
    <n v="3783"/>
    <n v="0"/>
    <x v="0"/>
    <n v="6"/>
    <n v="3783"/>
    <x v="2"/>
    <x v="1"/>
    <x v="1"/>
    <x v="7"/>
    <s v="Office"/>
    <s v="Furniture"/>
    <n v="2650"/>
    <n v="2650"/>
    <n v="1133"/>
  </r>
  <r>
    <s v="ORD103991"/>
    <d v="2023-01-24T00:00:00"/>
    <s v="C0066"/>
    <s v="P003"/>
    <n v="1"/>
    <n v="414"/>
    <n v="0.05"/>
    <x v="0"/>
    <n v="1"/>
    <n v="393.29999999999995"/>
    <x v="35"/>
    <x v="10"/>
    <x v="0"/>
    <x v="1"/>
    <s v="Electronics"/>
    <s v="Accessories"/>
    <n v="210"/>
    <n v="210"/>
    <n v="183.29999999999995"/>
  </r>
  <r>
    <s v="ORD103992"/>
    <d v="2023-05-27T00:00:00"/>
    <s v="C0135"/>
    <s v="P004"/>
    <n v="1"/>
    <n v="1702"/>
    <n v="0"/>
    <x v="0"/>
    <n v="3"/>
    <n v="1702"/>
    <x v="5"/>
    <x v="4"/>
    <x v="0"/>
    <x v="3"/>
    <s v="Electronics"/>
    <s v="Accessories"/>
    <n v="990"/>
    <n v="990"/>
    <n v="712"/>
  </r>
  <r>
    <s v="ORD103993"/>
    <d v="2023-02-02T00:00:00"/>
    <s v="C0183"/>
    <s v="P017"/>
    <n v="1"/>
    <n v="4212"/>
    <n v="0.03"/>
    <x v="0"/>
    <n v="6"/>
    <n v="4085.64"/>
    <x v="17"/>
    <x v="4"/>
    <x v="0"/>
    <x v="7"/>
    <s v="Office"/>
    <s v="Furniture"/>
    <n v="2650"/>
    <n v="2650"/>
    <n v="1435.6399999999999"/>
  </r>
  <r>
    <s v="ORD103994"/>
    <d v="2023-10-22T00:00:00"/>
    <s v="C0139"/>
    <s v="P009"/>
    <n v="5"/>
    <n v="174.6"/>
    <n v="0"/>
    <x v="0"/>
    <n v="7"/>
    <n v="873"/>
    <x v="2"/>
    <x v="8"/>
    <x v="0"/>
    <x v="12"/>
    <s v="Office"/>
    <s v="Stationery"/>
    <n v="75"/>
    <n v="375"/>
    <n v="498"/>
  </r>
  <r>
    <s v="ORD103995"/>
    <d v="2025-09-23T00:00:00"/>
    <s v="C0063"/>
    <s v="P009"/>
    <n v="3"/>
    <n v="180"/>
    <n v="0"/>
    <x v="0"/>
    <n v="3"/>
    <n v="540"/>
    <x v="29"/>
    <x v="7"/>
    <x v="0"/>
    <x v="12"/>
    <s v="Office"/>
    <s v="Stationery"/>
    <n v="75"/>
    <n v="225"/>
    <n v="315"/>
  </r>
  <r>
    <s v="ORD103996"/>
    <d v="2025-06-13T00:00:00"/>
    <s v="C0231"/>
    <s v="P015"/>
    <n v="1"/>
    <n v="1802.5"/>
    <n v="0.15"/>
    <x v="0"/>
    <n v="1"/>
    <n v="1532.125"/>
    <x v="3"/>
    <x v="0"/>
    <x v="0"/>
    <x v="14"/>
    <s v="Electronics"/>
    <s v="Networking"/>
    <n v="1050"/>
    <n v="1050"/>
    <n v="482.125"/>
  </r>
  <r>
    <s v="ORD103997"/>
    <d v="2023-10-06T00:00:00"/>
    <s v="C0024"/>
    <s v="P001"/>
    <n v="3"/>
    <n v="28500"/>
    <n v="0"/>
    <x v="0"/>
    <n v="5"/>
    <n v="85500"/>
    <x v="2"/>
    <x v="0"/>
    <x v="2"/>
    <x v="0"/>
    <s v="Electronics"/>
    <s v="Computers"/>
    <n v="22100"/>
    <n v="66300"/>
    <n v="19200"/>
  </r>
  <r>
    <s v="ORD103998"/>
    <d v="2023-06-23T00:00:00"/>
    <s v="C0379"/>
    <s v="P009"/>
    <n v="3"/>
    <n v="180"/>
    <n v="0.1"/>
    <x v="0"/>
    <n v="6"/>
    <n v="486"/>
    <x v="10"/>
    <x v="3"/>
    <x v="0"/>
    <x v="12"/>
    <s v="Office"/>
    <s v="Stationery"/>
    <n v="75"/>
    <n v="225"/>
    <n v="261"/>
  </r>
  <r>
    <s v="ORD103999"/>
    <d v="2023-10-09T00:00:00"/>
    <s v="C0272"/>
    <s v="P002"/>
    <n v="2"/>
    <n v="17940"/>
    <n v="0.1"/>
    <x v="0"/>
    <n v="4"/>
    <n v="32292"/>
    <x v="2"/>
    <x v="8"/>
    <x v="2"/>
    <x v="8"/>
    <s v="Electronics"/>
    <s v="Computers"/>
    <n v="15100"/>
    <n v="30200"/>
    <n v="2092"/>
  </r>
  <r>
    <s v="ORD104000"/>
    <d v="2025-05-01T00:00:00"/>
    <s v="C0364"/>
    <s v="P001"/>
    <n v="50"/>
    <n v="27645"/>
    <n v="0"/>
    <x v="0"/>
    <n v="2"/>
    <n v="1382250"/>
    <x v="34"/>
    <x v="5"/>
    <x v="0"/>
    <x v="0"/>
    <s v="Electronics"/>
    <s v="Computers"/>
    <n v="22100"/>
    <n v="1105000"/>
    <n v="277250"/>
  </r>
  <r>
    <s v="ORD104001"/>
    <d v="2025-07-22T00:00:00"/>
    <s v="C0131"/>
    <s v="P009"/>
    <n v="1"/>
    <n v="185.4"/>
    <n v="0.2"/>
    <x v="0"/>
    <n v="2"/>
    <n v="148.32000000000002"/>
    <x v="9"/>
    <x v="4"/>
    <x v="1"/>
    <x v="12"/>
    <s v="Office"/>
    <s v="Stationery"/>
    <n v="75"/>
    <n v="75"/>
    <n v="73.320000000000022"/>
  </r>
  <r>
    <s v="ORD104002"/>
    <d v="2025-05-21T00:00:00"/>
    <s v="C0148"/>
    <s v="P009"/>
    <n v="2"/>
    <n v="165.6"/>
    <n v="0.2"/>
    <x v="0"/>
    <n v="1"/>
    <n v="264.95999999999998"/>
    <x v="34"/>
    <x v="4"/>
    <x v="1"/>
    <x v="12"/>
    <s v="Office"/>
    <s v="Stationery"/>
    <n v="75"/>
    <n v="150"/>
    <n v="114.95999999999998"/>
  </r>
  <r>
    <s v="ORD104003"/>
    <d v="2024-01-04T00:00:00"/>
    <s v="C0096"/>
    <s v="P003"/>
    <n v="1"/>
    <n v="486"/>
    <n v="0.03"/>
    <x v="0"/>
    <n v="4"/>
    <n v="471.41999999999996"/>
    <x v="18"/>
    <x v="1"/>
    <x v="0"/>
    <x v="1"/>
    <s v="Electronics"/>
    <s v="Accessories"/>
    <n v="210"/>
    <n v="210"/>
    <n v="261.41999999999996"/>
  </r>
  <r>
    <s v="ORD104004"/>
    <d v="2025-07-19T00:00:00"/>
    <s v="C0231"/>
    <s v="P001"/>
    <n v="1"/>
    <n v="26220"/>
    <n v="0.2"/>
    <x v="0"/>
    <n v="6"/>
    <n v="20976"/>
    <x v="9"/>
    <x v="0"/>
    <x v="0"/>
    <x v="0"/>
    <s v="Electronics"/>
    <s v="Computers"/>
    <n v="22100"/>
    <n v="22100"/>
    <n v="-1124"/>
  </r>
  <r>
    <s v="ORD104005"/>
    <d v="2025-11-09T00:00:00"/>
    <s v="C0269"/>
    <s v="P016"/>
    <n v="1"/>
    <n v="267.8"/>
    <n v="0.05"/>
    <x v="0"/>
    <n v="4"/>
    <n v="254.41"/>
    <x v="20"/>
    <x v="1"/>
    <x v="1"/>
    <x v="10"/>
    <s v="Office"/>
    <s v="Stationery"/>
    <n v="145"/>
    <n v="145"/>
    <n v="109.41"/>
  </r>
  <r>
    <s v="ORD104006"/>
    <d v="2025-05-18T00:00:00"/>
    <s v="C0255"/>
    <s v="P013"/>
    <n v="1"/>
    <n v="1493.5"/>
    <n v="0"/>
    <x v="0"/>
    <n v="4"/>
    <n v="1493.5"/>
    <x v="34"/>
    <x v="0"/>
    <x v="0"/>
    <x v="2"/>
    <s v="Electronics"/>
    <s v="Accessories"/>
    <n v="790"/>
    <n v="790"/>
    <n v="703.5"/>
  </r>
  <r>
    <s v="ORD104007"/>
    <d v="2025-07-10T00:00:00"/>
    <s v="C0391"/>
    <s v="P016"/>
    <n v="1"/>
    <n v="239.2"/>
    <n v="0"/>
    <x v="2"/>
    <n v="4"/>
    <n v="239.2"/>
    <x v="9"/>
    <x v="3"/>
    <x v="0"/>
    <x v="10"/>
    <s v="Office"/>
    <s v="Stationery"/>
    <n v="145"/>
    <n v="145"/>
    <n v="94.199999999999989"/>
  </r>
  <r>
    <s v="ORD104008"/>
    <d v="2025-02-26T00:00:00"/>
    <s v="C0072"/>
    <s v="P019"/>
    <n v="1"/>
    <n v="2538"/>
    <n v="0.15"/>
    <x v="0"/>
    <n v="2"/>
    <n v="2157.2999999999997"/>
    <x v="8"/>
    <x v="6"/>
    <x v="0"/>
    <x v="19"/>
    <s v="Electronics"/>
    <s v="POS Equipment"/>
    <n v="1420"/>
    <n v="1420"/>
    <n v="737.29999999999973"/>
  </r>
  <r>
    <s v="ORD104009"/>
    <d v="2024-12-28T00:00:00"/>
    <s v="C0331"/>
    <s v="P015"/>
    <n v="2"/>
    <n v="1610"/>
    <n v="0.05"/>
    <x v="1"/>
    <n v="7"/>
    <n v="3059"/>
    <x v="26"/>
    <x v="10"/>
    <x v="0"/>
    <x v="14"/>
    <s v="Electronics"/>
    <s v="Networking"/>
    <n v="1050"/>
    <n v="2100"/>
    <n v="959"/>
  </r>
  <r>
    <s v="ORD104010"/>
    <d v="2024-04-07T00:00:00"/>
    <s v="C0213"/>
    <s v="P016"/>
    <n v="4"/>
    <n v="280.8"/>
    <n v="0"/>
    <x v="0"/>
    <n v="3"/>
    <n v="1123.2"/>
    <x v="6"/>
    <x v="5"/>
    <x v="0"/>
    <x v="10"/>
    <s v="Office"/>
    <s v="Stationery"/>
    <n v="145"/>
    <n v="580"/>
    <n v="543.20000000000005"/>
  </r>
  <r>
    <s v="ORD104011"/>
    <d v="2024-01-16T00:00:00"/>
    <s v="C0069"/>
    <s v="P015"/>
    <n v="2"/>
    <n v="1697.5"/>
    <n v="0.05"/>
    <x v="0"/>
    <n v="1"/>
    <n v="3225.25"/>
    <x v="18"/>
    <x v="3"/>
    <x v="2"/>
    <x v="14"/>
    <s v="Electronics"/>
    <s v="Networking"/>
    <n v="1050"/>
    <n v="2100"/>
    <n v="1125.25"/>
  </r>
  <r>
    <s v="ORD104012"/>
    <d v="2025-05-19T00:00:00"/>
    <s v="C0370"/>
    <s v="P017"/>
    <n v="3"/>
    <n v="4212"/>
    <n v="0.2"/>
    <x v="0"/>
    <n v="2"/>
    <n v="10108.800000000001"/>
    <x v="34"/>
    <x v="2"/>
    <x v="0"/>
    <x v="7"/>
    <s v="Office"/>
    <s v="Furniture"/>
    <n v="2650"/>
    <n v="7950"/>
    <n v="2158.8000000000011"/>
  </r>
  <r>
    <s v="ORD104013"/>
    <d v="2023-01-16T00:00:00"/>
    <s v="C0019"/>
    <s v="P012"/>
    <n v="5"/>
    <n v="3708"/>
    <n v="0.1"/>
    <x v="0"/>
    <n v="3"/>
    <n v="16686"/>
    <x v="35"/>
    <x v="11"/>
    <x v="1"/>
    <x v="9"/>
    <s v="Electronics"/>
    <s v="Storage"/>
    <n v="2450"/>
    <n v="12250"/>
    <n v="4436"/>
  </r>
  <r>
    <s v="ORD104014"/>
    <d v="2025-10-17T00:00:00"/>
    <s v="C0119"/>
    <s v="P009"/>
    <n v="1"/>
    <n v="174.6"/>
    <n v="0"/>
    <x v="1"/>
    <n v="2"/>
    <n v="174.6"/>
    <x v="19"/>
    <x v="6"/>
    <x v="0"/>
    <x v="12"/>
    <s v="Office"/>
    <s v="Stationery"/>
    <n v="75"/>
    <n v="75"/>
    <n v="99.6"/>
  </r>
  <r>
    <s v="ORD104015"/>
    <d v="2024-04-29T00:00:00"/>
    <s v="C0267"/>
    <s v="P020"/>
    <n v="4"/>
    <n v="4100"/>
    <n v="0.05"/>
    <x v="2"/>
    <n v="1"/>
    <n v="15580"/>
    <x v="6"/>
    <x v="0"/>
    <x v="1"/>
    <x v="11"/>
    <s v="Electronics"/>
    <s v="Power"/>
    <n v="2950"/>
    <n v="11800"/>
    <n v="3780"/>
  </r>
  <r>
    <s v="ORD104016"/>
    <d v="2025-10-24T00:00:00"/>
    <s v="C0267"/>
    <s v="P002"/>
    <n v="2"/>
    <n v="20085"/>
    <n v="0.03"/>
    <x v="0"/>
    <n v="3"/>
    <n v="38964.9"/>
    <x v="19"/>
    <x v="0"/>
    <x v="1"/>
    <x v="8"/>
    <s v="Electronics"/>
    <s v="Computers"/>
    <n v="15100"/>
    <n v="30200"/>
    <n v="8764.9000000000015"/>
  </r>
  <r>
    <s v="ORD104017"/>
    <d v="2024-07-05T00:00:00"/>
    <s v="C0015"/>
    <s v="P003"/>
    <n v="4"/>
    <n v="436.5"/>
    <n v="0.05"/>
    <x v="0"/>
    <n v="4"/>
    <n v="1658.6999999999998"/>
    <x v="14"/>
    <x v="3"/>
    <x v="0"/>
    <x v="1"/>
    <s v="Electronics"/>
    <s v="Accessories"/>
    <n v="210"/>
    <n v="840"/>
    <n v="818.69999999999982"/>
  </r>
  <r>
    <s v="ORD104018"/>
    <d v="2025-04-21T00:00:00"/>
    <s v="C0010"/>
    <s v="P014"/>
    <n v="1"/>
    <n v="2037"/>
    <n v="0.1"/>
    <x v="0"/>
    <n v="5"/>
    <n v="1833.3"/>
    <x v="30"/>
    <x v="1"/>
    <x v="2"/>
    <x v="17"/>
    <s v="Electronics"/>
    <s v="Accessories"/>
    <n v="1180"/>
    <n v="1180"/>
    <n v="653.29999999999995"/>
  </r>
  <r>
    <s v="ORD104019"/>
    <d v="2025-01-21T00:00:00"/>
    <s v="C0353"/>
    <s v="P002"/>
    <n v="1"/>
    <n v="19500"/>
    <n v="0.05"/>
    <x v="1"/>
    <n v="6"/>
    <n v="18525"/>
    <x v="7"/>
    <x v="4"/>
    <x v="0"/>
    <x v="8"/>
    <s v="Electronics"/>
    <s v="Computers"/>
    <n v="15100"/>
    <n v="15100"/>
    <n v="3425"/>
  </r>
  <r>
    <s v="ORD104020"/>
    <d v="2023-03-10T00:00:00"/>
    <s v="C0283"/>
    <s v="P020"/>
    <n v="3"/>
    <n v="4100"/>
    <n v="0.05"/>
    <x v="0"/>
    <n v="1"/>
    <n v="11685"/>
    <x v="1"/>
    <x v="7"/>
    <x v="0"/>
    <x v="11"/>
    <s v="Electronics"/>
    <s v="Power"/>
    <n v="2950"/>
    <n v="8850"/>
    <n v="2835"/>
  </r>
  <r>
    <s v="ORD104021"/>
    <d v="2023-03-19T00:00:00"/>
    <s v="C0256"/>
    <s v="P011"/>
    <n v="2"/>
    <n v="950.6"/>
    <n v="0.15"/>
    <x v="0"/>
    <n v="7"/>
    <n v="1616.02"/>
    <x v="1"/>
    <x v="7"/>
    <x v="0"/>
    <x v="5"/>
    <s v="Office"/>
    <s v="Supplies"/>
    <n v="510"/>
    <n v="1020"/>
    <n v="596.02"/>
  </r>
  <r>
    <s v="ORD104022"/>
    <d v="2025-09-16T00:00:00"/>
    <s v="C0353"/>
    <s v="P008"/>
    <n v="1"/>
    <n v="9936"/>
    <n v="0.05"/>
    <x v="0"/>
    <n v="4"/>
    <n v="9439.1999999999989"/>
    <x v="29"/>
    <x v="4"/>
    <x v="0"/>
    <x v="6"/>
    <s v="Office"/>
    <s v="Furniture"/>
    <n v="6500"/>
    <n v="6500"/>
    <n v="2939.1999999999989"/>
  </r>
  <r>
    <s v="ORD104023"/>
    <d v="2025-01-24T00:00:00"/>
    <s v="C0253"/>
    <s v="P008"/>
    <n v="2"/>
    <n v="9200"/>
    <n v="0.05"/>
    <x v="0"/>
    <n v="5"/>
    <n v="17480"/>
    <x v="7"/>
    <x v="5"/>
    <x v="0"/>
    <x v="6"/>
    <s v="Office"/>
    <s v="Furniture"/>
    <n v="6500"/>
    <n v="13000"/>
    <n v="4480"/>
  </r>
  <r>
    <s v="ORD104024"/>
    <d v="2023-08-20T00:00:00"/>
    <s v="C0107"/>
    <s v="P008"/>
    <n v="4"/>
    <n v="9200"/>
    <n v="0"/>
    <x v="0"/>
    <n v="5"/>
    <n v="36800"/>
    <x v="16"/>
    <x v="5"/>
    <x v="1"/>
    <x v="6"/>
    <s v="Office"/>
    <s v="Furniture"/>
    <n v="6500"/>
    <n v="26000"/>
    <n v="10800"/>
  </r>
  <r>
    <s v="ORD104025"/>
    <d v="2025-09-13T00:00:00"/>
    <s v="C0178"/>
    <s v="P002"/>
    <n v="1"/>
    <n v="21060"/>
    <n v="0"/>
    <x v="0"/>
    <n v="5"/>
    <n v="21060"/>
    <x v="29"/>
    <x v="7"/>
    <x v="0"/>
    <x v="8"/>
    <s v="Electronics"/>
    <s v="Computers"/>
    <n v="15100"/>
    <n v="15100"/>
    <n v="5960"/>
  </r>
  <r>
    <s v="ORD104026"/>
    <d v="2023-06-13T00:00:00"/>
    <s v="C0092"/>
    <s v="P015"/>
    <n v="2"/>
    <n v="1802.5"/>
    <n v="0.15"/>
    <x v="0"/>
    <n v="5"/>
    <n v="3064.25"/>
    <x v="10"/>
    <x v="5"/>
    <x v="0"/>
    <x v="14"/>
    <s v="Electronics"/>
    <s v="Networking"/>
    <n v="1050"/>
    <n v="2100"/>
    <n v="964.25"/>
  </r>
  <r>
    <s v="ORD104027"/>
    <d v="2023-10-18T00:00:00"/>
    <s v="C0348"/>
    <s v="P011"/>
    <n v="4"/>
    <n v="1009.4"/>
    <n v="0"/>
    <x v="0"/>
    <n v="1"/>
    <n v="4037.6"/>
    <x v="2"/>
    <x v="3"/>
    <x v="0"/>
    <x v="5"/>
    <s v="Office"/>
    <s v="Supplies"/>
    <n v="510"/>
    <n v="2040"/>
    <n v="1997.6"/>
  </r>
  <r>
    <s v="ORD104028"/>
    <d v="2025-12-14T00:00:00"/>
    <s v="C0042"/>
    <s v="P002"/>
    <n v="1"/>
    <n v="17940"/>
    <n v="0.03"/>
    <x v="0"/>
    <n v="1"/>
    <n v="17401.8"/>
    <x v="11"/>
    <x v="7"/>
    <x v="1"/>
    <x v="8"/>
    <s v="Electronics"/>
    <s v="Computers"/>
    <n v="15100"/>
    <n v="15100"/>
    <n v="2301.7999999999993"/>
  </r>
  <r>
    <s v="ORD104029"/>
    <d v="2024-07-26T00:00:00"/>
    <s v="C0094"/>
    <s v="P005"/>
    <n v="3"/>
    <n v="6386"/>
    <n v="0.2"/>
    <x v="0"/>
    <n v="2"/>
    <n v="15326.400000000001"/>
    <x v="14"/>
    <x v="10"/>
    <x v="0"/>
    <x v="15"/>
    <s v="Electronics"/>
    <s v="Displays"/>
    <n v="4300"/>
    <n v="12900"/>
    <n v="2426.4000000000015"/>
  </r>
  <r>
    <s v="ORD104030"/>
    <d v="2025-08-10T00:00:00"/>
    <s v="C0134"/>
    <s v="P014"/>
    <n v="50"/>
    <n v="2268"/>
    <n v="0"/>
    <x v="0"/>
    <n v="6"/>
    <n v="113400"/>
    <x v="28"/>
    <x v="3"/>
    <x v="1"/>
    <x v="17"/>
    <s v="Electronics"/>
    <s v="Accessories"/>
    <n v="1180"/>
    <n v="59000"/>
    <n v="54400"/>
  </r>
  <r>
    <s v="ORD104031"/>
    <d v="2025-11-24T00:00:00"/>
    <s v="C0202"/>
    <s v="P009"/>
    <n v="1"/>
    <n v="185.4"/>
    <n v="0.1"/>
    <x v="1"/>
    <n v="3"/>
    <n v="166.86"/>
    <x v="20"/>
    <x v="4"/>
    <x v="0"/>
    <x v="12"/>
    <s v="Office"/>
    <s v="Stationery"/>
    <n v="75"/>
    <n v="75"/>
    <n v="91.860000000000014"/>
  </r>
  <r>
    <s v="ORD104032"/>
    <d v="2023-06-10T00:00:00"/>
    <s v="C0361"/>
    <s v="P016"/>
    <n v="2"/>
    <n v="260"/>
    <n v="0.1"/>
    <x v="2"/>
    <n v="6"/>
    <n v="468"/>
    <x v="10"/>
    <x v="10"/>
    <x v="0"/>
    <x v="10"/>
    <s v="Office"/>
    <s v="Stationery"/>
    <n v="145"/>
    <n v="290"/>
    <n v="178"/>
  </r>
  <r>
    <s v="ORD104033"/>
    <d v="2025-12-07T00:00:00"/>
    <s v="C0046"/>
    <s v="P011"/>
    <n v="1"/>
    <n v="1009.4"/>
    <n v="0"/>
    <x v="0"/>
    <n v="1"/>
    <n v="1009.4"/>
    <x v="11"/>
    <x v="2"/>
    <x v="2"/>
    <x v="5"/>
    <s v="Office"/>
    <s v="Supplies"/>
    <n v="510"/>
    <n v="510"/>
    <n v="499.4"/>
  </r>
  <r>
    <s v="ORD104034"/>
    <d v="2023-07-01T00:00:00"/>
    <s v="C0314"/>
    <s v="P007"/>
    <n v="5"/>
    <n v="4944"/>
    <n v="0.05"/>
    <x v="0"/>
    <n v="4"/>
    <n v="23484"/>
    <x v="32"/>
    <x v="6"/>
    <x v="1"/>
    <x v="16"/>
    <s v="Office"/>
    <s v="Furniture"/>
    <n v="3150"/>
    <n v="15750"/>
    <n v="7734"/>
  </r>
  <r>
    <s v="ORD104035"/>
    <d v="2024-05-17T00:00:00"/>
    <s v="C0019"/>
    <s v="P003"/>
    <n v="2"/>
    <n v="463.5"/>
    <n v="0"/>
    <x v="0"/>
    <n v="7"/>
    <n v="927"/>
    <x v="15"/>
    <x v="11"/>
    <x v="1"/>
    <x v="1"/>
    <s v="Electronics"/>
    <s v="Accessories"/>
    <n v="210"/>
    <n v="420"/>
    <n v="507"/>
  </r>
  <r>
    <s v="ORD104036"/>
    <d v="2025-08-25T00:00:00"/>
    <s v="C0093"/>
    <s v="P003"/>
    <n v="2"/>
    <n v="436.5"/>
    <n v="0.1"/>
    <x v="0"/>
    <n v="5"/>
    <n v="785.7"/>
    <x v="28"/>
    <x v="1"/>
    <x v="2"/>
    <x v="1"/>
    <s v="Electronics"/>
    <s v="Accessories"/>
    <n v="210"/>
    <n v="420"/>
    <n v="365.70000000000005"/>
  </r>
  <r>
    <s v="ORD104037"/>
    <d v="2023-06-09T00:00:00"/>
    <s v="C0291"/>
    <s v="P015"/>
    <n v="2"/>
    <n v="1697.5"/>
    <n v="0.15"/>
    <x v="1"/>
    <n v="5"/>
    <n v="2885.75"/>
    <x v="10"/>
    <x v="11"/>
    <x v="1"/>
    <x v="14"/>
    <s v="Electronics"/>
    <s v="Networking"/>
    <n v="1050"/>
    <n v="2100"/>
    <n v="785.75"/>
  </r>
  <r>
    <s v="ORD104038"/>
    <d v="2024-10-01T00:00:00"/>
    <s v="C0054"/>
    <s v="P020"/>
    <n v="2"/>
    <n v="4100"/>
    <n v="0.03"/>
    <x v="0"/>
    <n v="5"/>
    <n v="7954"/>
    <x v="13"/>
    <x v="0"/>
    <x v="0"/>
    <x v="11"/>
    <s v="Electronics"/>
    <s v="Power"/>
    <n v="2950"/>
    <n v="5900"/>
    <n v="2054"/>
  </r>
  <r>
    <s v="ORD104039"/>
    <d v="2023-04-19T00:00:00"/>
    <s v="C0394"/>
    <s v="P003"/>
    <n v="4"/>
    <n v="463.5"/>
    <n v="0"/>
    <x v="0"/>
    <n v="3"/>
    <n v="1854"/>
    <x v="31"/>
    <x v="1"/>
    <x v="1"/>
    <x v="1"/>
    <s v="Electronics"/>
    <s v="Accessories"/>
    <n v="210"/>
    <n v="840"/>
    <n v="1014"/>
  </r>
  <r>
    <s v="ORD104040"/>
    <d v="2024-12-04T00:00:00"/>
    <s v="C0317"/>
    <s v="P005"/>
    <n v="1"/>
    <n v="6386"/>
    <n v="0.1"/>
    <x v="0"/>
    <n v="7"/>
    <n v="5747.4000000000005"/>
    <x v="26"/>
    <x v="4"/>
    <x v="1"/>
    <x v="15"/>
    <s v="Electronics"/>
    <s v="Displays"/>
    <n v="4300"/>
    <n v="4300"/>
    <n v="1447.4000000000005"/>
  </r>
  <r>
    <s v="ORD104041"/>
    <d v="2025-12-31T00:00:00"/>
    <s v="C0212"/>
    <s v="P003"/>
    <n v="1"/>
    <n v="486"/>
    <n v="0.05"/>
    <x v="0"/>
    <n v="5"/>
    <n v="461.7"/>
    <x v="11"/>
    <x v="8"/>
    <x v="2"/>
    <x v="1"/>
    <s v="Electronics"/>
    <s v="Accessories"/>
    <n v="210"/>
    <n v="210"/>
    <n v="251.7"/>
  </r>
  <r>
    <s v="ORD104042"/>
    <d v="2023-01-23T00:00:00"/>
    <s v="C0275"/>
    <s v="P010"/>
    <n v="4"/>
    <n v="7992"/>
    <n v="0.05"/>
    <x v="0"/>
    <n v="7"/>
    <n v="30369.599999999999"/>
    <x v="35"/>
    <x v="11"/>
    <x v="0"/>
    <x v="13"/>
    <s v="Electronics"/>
    <s v="Printers"/>
    <n v="5600"/>
    <n v="22400"/>
    <n v="7969.5999999999985"/>
  </r>
  <r>
    <s v="ORD104043"/>
    <d v="2025-08-18T00:00:00"/>
    <s v="C0345"/>
    <s v="P009"/>
    <n v="2"/>
    <n v="174.6"/>
    <n v="0.2"/>
    <x v="0"/>
    <n v="4"/>
    <n v="279.36"/>
    <x v="28"/>
    <x v="2"/>
    <x v="2"/>
    <x v="12"/>
    <s v="Office"/>
    <s v="Stationery"/>
    <n v="75"/>
    <n v="150"/>
    <n v="129.36000000000001"/>
  </r>
  <r>
    <s v="ORD104044"/>
    <d v="2025-07-18T00:00:00"/>
    <s v="C0303"/>
    <s v="P016"/>
    <n v="1"/>
    <n v="252.2"/>
    <n v="0.2"/>
    <x v="1"/>
    <n v="7"/>
    <n v="201.76"/>
    <x v="9"/>
    <x v="3"/>
    <x v="0"/>
    <x v="10"/>
    <s v="Office"/>
    <s v="Stationery"/>
    <n v="145"/>
    <n v="145"/>
    <n v="56.759999999999991"/>
  </r>
  <r>
    <s v="ORD104045"/>
    <d v="2025-11-15T00:00:00"/>
    <s v="C0140"/>
    <s v="P008"/>
    <n v="4"/>
    <n v="8464"/>
    <n v="0"/>
    <x v="0"/>
    <n v="4"/>
    <n v="33856"/>
    <x v="20"/>
    <x v="9"/>
    <x v="1"/>
    <x v="6"/>
    <s v="Office"/>
    <s v="Furniture"/>
    <n v="6500"/>
    <n v="26000"/>
    <n v="7856"/>
  </r>
  <r>
    <s v="ORD104046"/>
    <d v="2025-08-18T00:00:00"/>
    <s v="C0253"/>
    <s v="P007"/>
    <n v="2"/>
    <n v="4800"/>
    <n v="0.05"/>
    <x v="0"/>
    <n v="7"/>
    <n v="9120"/>
    <x v="28"/>
    <x v="5"/>
    <x v="0"/>
    <x v="16"/>
    <s v="Office"/>
    <s v="Furniture"/>
    <n v="3150"/>
    <n v="6300"/>
    <n v="2820"/>
  </r>
  <r>
    <s v="ORD104047"/>
    <d v="2024-11-09T00:00:00"/>
    <s v="C0172"/>
    <s v="P004"/>
    <n v="2"/>
    <n v="1905.5"/>
    <n v="0.03"/>
    <x v="0"/>
    <n v="5"/>
    <n v="3696.67"/>
    <x v="33"/>
    <x v="11"/>
    <x v="1"/>
    <x v="3"/>
    <s v="Electronics"/>
    <s v="Accessories"/>
    <n v="990"/>
    <n v="1980"/>
    <n v="1716.67"/>
  </r>
  <r>
    <s v="ORD104048"/>
    <d v="2025-05-12T00:00:00"/>
    <s v="C0227"/>
    <s v="P011"/>
    <n v="3"/>
    <n v="980"/>
    <n v="0.03"/>
    <x v="0"/>
    <n v="6"/>
    <n v="2851.7999999999997"/>
    <x v="34"/>
    <x v="7"/>
    <x v="0"/>
    <x v="5"/>
    <s v="Office"/>
    <s v="Supplies"/>
    <n v="510"/>
    <n v="1530"/>
    <n v="1321.7999999999997"/>
  </r>
  <r>
    <s v="ORD104049"/>
    <d v="2024-12-23T00:00:00"/>
    <s v="C0227"/>
    <s v="P004"/>
    <n v="5"/>
    <n v="1850"/>
    <n v="0.1"/>
    <x v="0"/>
    <n v="2"/>
    <n v="8325"/>
    <x v="26"/>
    <x v="7"/>
    <x v="0"/>
    <x v="3"/>
    <s v="Electronics"/>
    <s v="Accessories"/>
    <n v="990"/>
    <n v="4950"/>
    <n v="3375"/>
  </r>
  <r>
    <s v="ORD104050"/>
    <d v="2024-08-26T00:00:00"/>
    <s v="C0397"/>
    <s v="P004"/>
    <n v="1"/>
    <n v="1905.5"/>
    <n v="0.05"/>
    <x v="0"/>
    <n v="1"/>
    <n v="1810.2249999999999"/>
    <x v="23"/>
    <x v="2"/>
    <x v="0"/>
    <x v="3"/>
    <s v="Electronics"/>
    <s v="Accessories"/>
    <n v="990"/>
    <n v="990"/>
    <n v="820.22499999999991"/>
  </r>
  <r>
    <s v="ORD104051"/>
    <d v="2024-08-15T00:00:00"/>
    <s v="C0140"/>
    <s v="P010"/>
    <n v="3"/>
    <n v="7992"/>
    <n v="0.05"/>
    <x v="0"/>
    <n v="2"/>
    <n v="22777.200000000001"/>
    <x v="23"/>
    <x v="9"/>
    <x v="1"/>
    <x v="13"/>
    <s v="Electronics"/>
    <s v="Printers"/>
    <n v="5600"/>
    <n v="16800"/>
    <n v="5977.2000000000007"/>
  </r>
  <r>
    <s v="ORD104052"/>
    <d v="2023-12-10T00:00:00"/>
    <s v="C0133"/>
    <s v="P012"/>
    <n v="1"/>
    <n v="3312"/>
    <n v="0"/>
    <x v="0"/>
    <n v="3"/>
    <n v="3312"/>
    <x v="25"/>
    <x v="10"/>
    <x v="0"/>
    <x v="9"/>
    <s v="Electronics"/>
    <s v="Storage"/>
    <n v="2450"/>
    <n v="2450"/>
    <n v="862"/>
  </r>
  <r>
    <s v="ORD104053"/>
    <d v="2023-03-14T00:00:00"/>
    <s v="C0017"/>
    <s v="P005"/>
    <n v="3"/>
    <n v="6386"/>
    <n v="0.05"/>
    <x v="0"/>
    <n v="5"/>
    <n v="18200.099999999999"/>
    <x v="1"/>
    <x v="4"/>
    <x v="0"/>
    <x v="15"/>
    <s v="Electronics"/>
    <s v="Displays"/>
    <n v="4300"/>
    <n v="12900"/>
    <n v="5300.0999999999985"/>
  </r>
  <r>
    <s v="ORD104054"/>
    <d v="2024-09-14T00:00:00"/>
    <s v="C0374"/>
    <s v="P003"/>
    <n v="2"/>
    <n v="463.5"/>
    <n v="0.05"/>
    <x v="0"/>
    <n v="5"/>
    <n v="880.65"/>
    <x v="27"/>
    <x v="4"/>
    <x v="1"/>
    <x v="1"/>
    <s v="Electronics"/>
    <s v="Accessories"/>
    <n v="210"/>
    <n v="420"/>
    <n v="460.65"/>
  </r>
  <r>
    <s v="ORD104055"/>
    <d v="2024-06-17T00:00:00"/>
    <s v="C0209"/>
    <s v="P003"/>
    <n v="2"/>
    <n v="450"/>
    <n v="0.2"/>
    <x v="0"/>
    <n v="6"/>
    <n v="720"/>
    <x v="21"/>
    <x v="2"/>
    <x v="0"/>
    <x v="1"/>
    <s v="Electronics"/>
    <s v="Accessories"/>
    <n v="210"/>
    <n v="420"/>
    <n v="300"/>
  </r>
  <r>
    <s v="ORD104056"/>
    <d v="2023-05-06T00:00:00"/>
    <s v="C0400"/>
    <s v="P017"/>
    <n v="1"/>
    <n v="3783"/>
    <n v="0.05"/>
    <x v="0"/>
    <n v="7"/>
    <n v="3593.85"/>
    <x v="5"/>
    <x v="6"/>
    <x v="0"/>
    <x v="7"/>
    <s v="Office"/>
    <s v="Furniture"/>
    <n v="2650"/>
    <n v="2650"/>
    <n v="943.84999999999991"/>
  </r>
  <r>
    <s v="ORD104057"/>
    <d v="2025-08-27T00:00:00"/>
    <s v="C0045"/>
    <s v="P016"/>
    <n v="1"/>
    <n v="267.8"/>
    <n v="0"/>
    <x v="0"/>
    <n v="6"/>
    <n v="267.8"/>
    <x v="28"/>
    <x v="10"/>
    <x v="1"/>
    <x v="10"/>
    <s v="Office"/>
    <s v="Stationery"/>
    <n v="145"/>
    <n v="145"/>
    <n v="122.80000000000001"/>
  </r>
  <r>
    <s v="ORD104058"/>
    <d v="2023-12-13T00:00:00"/>
    <s v="C0016"/>
    <s v="P004"/>
    <n v="1"/>
    <n v="1702"/>
    <n v="0.1"/>
    <x v="0"/>
    <n v="4"/>
    <n v="1531.8"/>
    <x v="25"/>
    <x v="6"/>
    <x v="0"/>
    <x v="3"/>
    <s v="Electronics"/>
    <s v="Accessories"/>
    <n v="990"/>
    <n v="990"/>
    <n v="541.79999999999995"/>
  </r>
  <r>
    <s v="ORD104059"/>
    <d v="2023-04-16T00:00:00"/>
    <s v="C0118"/>
    <s v="P006"/>
    <n v="4"/>
    <n v="1287.5"/>
    <n v="0.05"/>
    <x v="0"/>
    <n v="2"/>
    <n v="4892.5"/>
    <x v="31"/>
    <x v="10"/>
    <x v="1"/>
    <x v="4"/>
    <s v="Electronics"/>
    <s v="Accessories"/>
    <n v="620"/>
    <n v="2480"/>
    <n v="2412.5"/>
  </r>
  <r>
    <s v="ORD104060"/>
    <d v="2024-08-20T00:00:00"/>
    <s v="C0203"/>
    <s v="P016"/>
    <n v="2"/>
    <n v="267.8"/>
    <n v="0"/>
    <x v="2"/>
    <n v="7"/>
    <n v="535.6"/>
    <x v="23"/>
    <x v="9"/>
    <x v="1"/>
    <x v="10"/>
    <s v="Office"/>
    <s v="Stationery"/>
    <n v="145"/>
    <n v="290"/>
    <n v="245.60000000000002"/>
  </r>
  <r>
    <s v="ORD104061"/>
    <d v="2023-02-25T00:00:00"/>
    <s v="C0202"/>
    <s v="P019"/>
    <n v="4"/>
    <n v="2162"/>
    <n v="0"/>
    <x v="0"/>
    <n v="2"/>
    <n v="8648"/>
    <x v="17"/>
    <x v="4"/>
    <x v="0"/>
    <x v="19"/>
    <s v="Electronics"/>
    <s v="POS Equipment"/>
    <n v="1420"/>
    <n v="5680"/>
    <n v="2968"/>
  </r>
  <r>
    <s v="ORD104062"/>
    <d v="2024-08-10T00:00:00"/>
    <s v="C0101"/>
    <s v="P016"/>
    <n v="4"/>
    <n v="280.8"/>
    <n v="0.05"/>
    <x v="0"/>
    <n v="3"/>
    <n v="1067.04"/>
    <x v="23"/>
    <x v="6"/>
    <x v="0"/>
    <x v="10"/>
    <s v="Office"/>
    <s v="Stationery"/>
    <n v="145"/>
    <n v="580"/>
    <n v="487.03999999999996"/>
  </r>
  <r>
    <s v="ORD104063"/>
    <d v="2025-09-19T00:00:00"/>
    <s v="C0028"/>
    <s v="P011"/>
    <n v="3"/>
    <n v="1058.4000000000001"/>
    <n v="0"/>
    <x v="0"/>
    <n v="1"/>
    <n v="3175.2000000000003"/>
    <x v="29"/>
    <x v="5"/>
    <x v="2"/>
    <x v="5"/>
    <s v="Office"/>
    <s v="Supplies"/>
    <n v="510"/>
    <n v="1530"/>
    <n v="1645.2000000000003"/>
  </r>
  <r>
    <s v="ORD104064"/>
    <d v="2023-06-18T00:00:00"/>
    <s v="C0011"/>
    <s v="P016"/>
    <n v="1"/>
    <n v="267.8"/>
    <n v="0.05"/>
    <x v="0"/>
    <n v="5"/>
    <n v="254.41"/>
    <x v="10"/>
    <x v="10"/>
    <x v="1"/>
    <x v="10"/>
    <s v="Office"/>
    <s v="Stationery"/>
    <n v="145"/>
    <n v="145"/>
    <n v="109.41"/>
  </r>
  <r>
    <s v="ORD104065"/>
    <d v="2023-09-17T00:00:00"/>
    <s v="C0306"/>
    <s v="P002"/>
    <n v="1"/>
    <n v="20085"/>
    <n v="0"/>
    <x v="0"/>
    <n v="5"/>
    <n v="20085"/>
    <x v="4"/>
    <x v="6"/>
    <x v="0"/>
    <x v="8"/>
    <s v="Electronics"/>
    <s v="Computers"/>
    <n v="15100"/>
    <n v="15100"/>
    <n v="4985"/>
  </r>
  <r>
    <s v="ORD104066"/>
    <d v="2025-11-01T00:00:00"/>
    <s v="C0244"/>
    <s v="P016"/>
    <n v="2"/>
    <n v="267.8"/>
    <n v="0"/>
    <x v="0"/>
    <n v="2"/>
    <n v="535.6"/>
    <x v="20"/>
    <x v="6"/>
    <x v="1"/>
    <x v="10"/>
    <s v="Office"/>
    <s v="Stationery"/>
    <n v="145"/>
    <n v="290"/>
    <n v="245.60000000000002"/>
  </r>
  <r>
    <s v="ORD104067"/>
    <d v="2023-06-07T00:00:00"/>
    <s v="C0012"/>
    <s v="P016"/>
    <n v="2"/>
    <n v="260"/>
    <n v="0"/>
    <x v="1"/>
    <n v="4"/>
    <n v="520"/>
    <x v="10"/>
    <x v="0"/>
    <x v="1"/>
    <x v="10"/>
    <s v="Office"/>
    <s v="Stationery"/>
    <n v="145"/>
    <n v="290"/>
    <n v="230"/>
  </r>
  <r>
    <s v="ORD104068"/>
    <d v="2024-07-23T00:00:00"/>
    <s v="C0191"/>
    <s v="P016"/>
    <n v="1"/>
    <n v="267.8"/>
    <n v="0.05"/>
    <x v="0"/>
    <n v="3"/>
    <n v="254.41"/>
    <x v="14"/>
    <x v="9"/>
    <x v="0"/>
    <x v="10"/>
    <s v="Office"/>
    <s v="Stationery"/>
    <n v="145"/>
    <n v="145"/>
    <n v="109.41"/>
  </r>
  <r>
    <s v="ORD104069"/>
    <d v="2024-05-31T00:00:00"/>
    <s v="C0177"/>
    <s v="P001"/>
    <n v="2"/>
    <n v="27645"/>
    <n v="0.03"/>
    <x v="0"/>
    <n v="4"/>
    <n v="53631.299999999996"/>
    <x v="15"/>
    <x v="5"/>
    <x v="1"/>
    <x v="0"/>
    <s v="Electronics"/>
    <s v="Computers"/>
    <n v="22100"/>
    <n v="44200"/>
    <n v="9431.2999999999956"/>
  </r>
  <r>
    <s v="ORD104070"/>
    <d v="2023-09-29T00:00:00"/>
    <s v="C0207"/>
    <s v="P001"/>
    <n v="4"/>
    <n v="29355"/>
    <n v="0.03"/>
    <x v="0"/>
    <n v="1"/>
    <n v="113897.4"/>
    <x v="4"/>
    <x v="5"/>
    <x v="0"/>
    <x v="0"/>
    <s v="Electronics"/>
    <s v="Computers"/>
    <n v="22100"/>
    <n v="88400"/>
    <n v="25497.399999999994"/>
  </r>
  <r>
    <s v="ORD104071"/>
    <d v="2024-07-29T00:00:00"/>
    <s v="C0326"/>
    <s v="P009"/>
    <n v="4"/>
    <n v="194.4"/>
    <n v="0.1"/>
    <x v="0"/>
    <n v="2"/>
    <n v="699.84"/>
    <x v="14"/>
    <x v="6"/>
    <x v="0"/>
    <x v="12"/>
    <s v="Office"/>
    <s v="Stationery"/>
    <n v="75"/>
    <n v="300"/>
    <n v="399.84000000000003"/>
  </r>
  <r>
    <s v="ORD104072"/>
    <d v="2024-07-17T00:00:00"/>
    <s v="C0123"/>
    <s v="P011"/>
    <n v="4"/>
    <n v="1009.4"/>
    <n v="0.15"/>
    <x v="0"/>
    <n v="5"/>
    <n v="3431.96"/>
    <x v="14"/>
    <x v="4"/>
    <x v="0"/>
    <x v="5"/>
    <s v="Office"/>
    <s v="Supplies"/>
    <n v="510"/>
    <n v="2040"/>
    <n v="1391.96"/>
  </r>
  <r>
    <s v="ORD104073"/>
    <d v="2024-06-10T00:00:00"/>
    <s v="C0097"/>
    <s v="P002"/>
    <n v="2"/>
    <n v="19500"/>
    <n v="0.03"/>
    <x v="0"/>
    <n v="5"/>
    <n v="37830"/>
    <x v="21"/>
    <x v="11"/>
    <x v="1"/>
    <x v="8"/>
    <s v="Electronics"/>
    <s v="Computers"/>
    <n v="15100"/>
    <n v="30200"/>
    <n v="7630"/>
  </r>
  <r>
    <s v="ORD104074"/>
    <d v="2023-01-30T00:00:00"/>
    <s v="C0345"/>
    <s v="P019"/>
    <n v="1"/>
    <n v="2279.5"/>
    <n v="0.15"/>
    <x v="0"/>
    <n v="4"/>
    <n v="1937.575"/>
    <x v="35"/>
    <x v="2"/>
    <x v="2"/>
    <x v="19"/>
    <s v="Electronics"/>
    <s v="POS Equipment"/>
    <n v="1420"/>
    <n v="1420"/>
    <n v="517.57500000000005"/>
  </r>
  <r>
    <s v="ORD104075"/>
    <d v="2023-08-17T00:00:00"/>
    <s v="C0229"/>
    <s v="P018"/>
    <n v="1"/>
    <n v="13824"/>
    <n v="0.1"/>
    <x v="0"/>
    <n v="5"/>
    <n v="12441.6"/>
    <x v="16"/>
    <x v="8"/>
    <x v="1"/>
    <x v="18"/>
    <s v="Electronics"/>
    <s v="Displays"/>
    <n v="9700"/>
    <n v="9700"/>
    <n v="2741.6000000000004"/>
  </r>
  <r>
    <s v="ORD104076"/>
    <d v="2023-12-24T00:00:00"/>
    <s v="C0023"/>
    <s v="P002"/>
    <n v="2"/>
    <n v="20085"/>
    <n v="0.15"/>
    <x v="0"/>
    <n v="1"/>
    <n v="34144.5"/>
    <x v="25"/>
    <x v="2"/>
    <x v="1"/>
    <x v="8"/>
    <s v="Electronics"/>
    <s v="Computers"/>
    <n v="15100"/>
    <n v="30200"/>
    <n v="3944.5"/>
  </r>
  <r>
    <s v="ORD104077"/>
    <d v="2023-11-06T00:00:00"/>
    <s v="C0137"/>
    <s v="P016"/>
    <n v="1"/>
    <n v="239.2"/>
    <n v="0.2"/>
    <x v="0"/>
    <n v="7"/>
    <n v="191.36"/>
    <x v="0"/>
    <x v="1"/>
    <x v="1"/>
    <x v="10"/>
    <s v="Office"/>
    <s v="Stationery"/>
    <n v="145"/>
    <n v="145"/>
    <n v="46.360000000000014"/>
  </r>
  <r>
    <s v="ORD104078"/>
    <d v="2025-07-03T00:00:00"/>
    <s v="C0331"/>
    <s v="P009"/>
    <n v="1"/>
    <n v="194.4"/>
    <n v="0.1"/>
    <x v="0"/>
    <n v="2"/>
    <n v="174.96"/>
    <x v="9"/>
    <x v="10"/>
    <x v="0"/>
    <x v="12"/>
    <s v="Office"/>
    <s v="Stationery"/>
    <n v="75"/>
    <n v="75"/>
    <n v="99.960000000000008"/>
  </r>
  <r>
    <s v="ORD104079"/>
    <d v="2025-01-27T00:00:00"/>
    <s v="C0117"/>
    <s v="P016"/>
    <n v="1"/>
    <n v="260"/>
    <n v="0.05"/>
    <x v="0"/>
    <n v="7"/>
    <n v="247"/>
    <x v="7"/>
    <x v="5"/>
    <x v="0"/>
    <x v="10"/>
    <s v="Office"/>
    <s v="Stationery"/>
    <n v="145"/>
    <n v="145"/>
    <n v="102"/>
  </r>
  <r>
    <s v="ORD104080"/>
    <d v="2023-12-26T00:00:00"/>
    <s v="C0146"/>
    <s v="P006"/>
    <n v="3"/>
    <n v="1150"/>
    <n v="0.15"/>
    <x v="0"/>
    <n v="5"/>
    <n v="2932.5"/>
    <x v="25"/>
    <x v="7"/>
    <x v="1"/>
    <x v="4"/>
    <s v="Electronics"/>
    <s v="Accessories"/>
    <n v="620"/>
    <n v="1860"/>
    <n v="1072.5"/>
  </r>
  <r>
    <s v="ORD104081"/>
    <d v="2024-06-19T00:00:00"/>
    <s v="C0095"/>
    <s v="P003"/>
    <n v="2"/>
    <n v="486"/>
    <n v="0"/>
    <x v="0"/>
    <n v="4"/>
    <n v="972"/>
    <x v="21"/>
    <x v="2"/>
    <x v="1"/>
    <x v="1"/>
    <s v="Electronics"/>
    <s v="Accessories"/>
    <n v="210"/>
    <n v="420"/>
    <n v="552"/>
  </r>
  <r>
    <s v="ORD104082"/>
    <d v="2024-04-28T00:00:00"/>
    <s v="C0260"/>
    <s v="P010"/>
    <n v="1"/>
    <n v="7622"/>
    <n v="0.1"/>
    <x v="0"/>
    <n v="6"/>
    <n v="6859.8"/>
    <x v="6"/>
    <x v="9"/>
    <x v="0"/>
    <x v="13"/>
    <s v="Electronics"/>
    <s v="Printers"/>
    <n v="5600"/>
    <n v="5600"/>
    <n v="1259.8000000000002"/>
  </r>
  <r>
    <s v="ORD104083"/>
    <d v="2025-09-20T00:00:00"/>
    <s v="C0220"/>
    <s v="P019"/>
    <n v="2"/>
    <n v="2538"/>
    <n v="0.03"/>
    <x v="0"/>
    <n v="7"/>
    <n v="4923.72"/>
    <x v="29"/>
    <x v="6"/>
    <x v="2"/>
    <x v="19"/>
    <s v="Electronics"/>
    <s v="POS Equipment"/>
    <n v="1420"/>
    <n v="2840"/>
    <n v="2083.7200000000003"/>
  </r>
  <r>
    <s v="ORD104084"/>
    <d v="2024-01-06T00:00:00"/>
    <s v="C0134"/>
    <s v="P005"/>
    <n v="50"/>
    <n v="5704"/>
    <n v="0.05"/>
    <x v="0"/>
    <n v="3"/>
    <n v="270940"/>
    <x v="18"/>
    <x v="3"/>
    <x v="1"/>
    <x v="15"/>
    <s v="Electronics"/>
    <s v="Displays"/>
    <n v="4300"/>
    <n v="215000"/>
    <n v="55940"/>
  </r>
  <r>
    <s v="ORD104085"/>
    <d v="2025-12-16T00:00:00"/>
    <s v="C0301"/>
    <s v="P020"/>
    <n v="1"/>
    <n v="3977"/>
    <n v="0.2"/>
    <x v="2"/>
    <n v="1"/>
    <n v="3181.6000000000004"/>
    <x v="11"/>
    <x v="4"/>
    <x v="0"/>
    <x v="11"/>
    <s v="Electronics"/>
    <s v="Power"/>
    <n v="2950"/>
    <n v="2950"/>
    <n v="231.60000000000036"/>
  </r>
  <r>
    <s v="ORD104086"/>
    <d v="2023-03-09T00:00:00"/>
    <s v="C0191"/>
    <s v="P009"/>
    <n v="2"/>
    <n v="180"/>
    <n v="0"/>
    <x v="0"/>
    <n v="7"/>
    <n v="360"/>
    <x v="1"/>
    <x v="9"/>
    <x v="0"/>
    <x v="12"/>
    <s v="Office"/>
    <s v="Stationery"/>
    <n v="75"/>
    <n v="150"/>
    <n v="210"/>
  </r>
  <r>
    <s v="ORD104087"/>
    <d v="2024-12-03T00:00:00"/>
    <s v="C0381"/>
    <s v="P001"/>
    <n v="1"/>
    <n v="27645"/>
    <n v="0.1"/>
    <x v="0"/>
    <n v="2"/>
    <n v="24880.5"/>
    <x v="26"/>
    <x v="6"/>
    <x v="0"/>
    <x v="0"/>
    <s v="Electronics"/>
    <s v="Computers"/>
    <n v="22100"/>
    <n v="22100"/>
    <n v="2780.5"/>
  </r>
  <r>
    <s v="ORD104088"/>
    <d v="2023-06-22T00:00:00"/>
    <s v="C0307"/>
    <s v="P011"/>
    <n v="2"/>
    <n v="1009.4"/>
    <n v="0.03"/>
    <x v="0"/>
    <n v="5"/>
    <n v="1958.2359999999999"/>
    <x v="10"/>
    <x v="10"/>
    <x v="0"/>
    <x v="5"/>
    <s v="Office"/>
    <s v="Supplies"/>
    <n v="510"/>
    <n v="1020"/>
    <n v="938.23599999999988"/>
  </r>
  <r>
    <s v="ORD104089"/>
    <d v="2023-10-25T00:00:00"/>
    <s v="C0085"/>
    <s v="P016"/>
    <n v="5"/>
    <n v="260"/>
    <n v="0.15"/>
    <x v="0"/>
    <n v="3"/>
    <n v="1105"/>
    <x v="2"/>
    <x v="8"/>
    <x v="2"/>
    <x v="10"/>
    <s v="Office"/>
    <s v="Stationery"/>
    <n v="145"/>
    <n v="725"/>
    <n v="380"/>
  </r>
  <r>
    <s v="ORD104090"/>
    <d v="2023-11-12T00:00:00"/>
    <s v="C0126"/>
    <s v="P020"/>
    <n v="1"/>
    <n v="4428"/>
    <n v="0.1"/>
    <x v="0"/>
    <n v="3"/>
    <n v="3985.2000000000003"/>
    <x v="0"/>
    <x v="11"/>
    <x v="2"/>
    <x v="11"/>
    <s v="Electronics"/>
    <s v="Power"/>
    <n v="2950"/>
    <n v="2950"/>
    <n v="1035.2000000000003"/>
  </r>
  <r>
    <s v="ORD104091"/>
    <d v="2025-10-12T00:00:00"/>
    <s v="C0031"/>
    <s v="P005"/>
    <n v="3"/>
    <n v="6386"/>
    <n v="0"/>
    <x v="0"/>
    <n v="1"/>
    <n v="19158"/>
    <x v="19"/>
    <x v="8"/>
    <x v="0"/>
    <x v="15"/>
    <s v="Electronics"/>
    <s v="Displays"/>
    <n v="4300"/>
    <n v="12900"/>
    <n v="6258"/>
  </r>
  <r>
    <s v="ORD104092"/>
    <d v="2025-04-25T00:00:00"/>
    <s v="C0322"/>
    <s v="P003"/>
    <n v="2"/>
    <n v="436.5"/>
    <n v="0"/>
    <x v="2"/>
    <n v="3"/>
    <n v="873"/>
    <x v="30"/>
    <x v="3"/>
    <x v="1"/>
    <x v="1"/>
    <s v="Electronics"/>
    <s v="Accessories"/>
    <n v="210"/>
    <n v="420"/>
    <n v="453"/>
  </r>
  <r>
    <s v="ORD104093"/>
    <d v="2025-02-23T00:00:00"/>
    <s v="C0150"/>
    <s v="P001"/>
    <n v="1"/>
    <n v="26220"/>
    <n v="0.1"/>
    <x v="0"/>
    <n v="6"/>
    <n v="23598"/>
    <x v="8"/>
    <x v="8"/>
    <x v="1"/>
    <x v="0"/>
    <s v="Electronics"/>
    <s v="Computers"/>
    <n v="22100"/>
    <n v="22100"/>
    <n v="1498"/>
  </r>
  <r>
    <s v="ORD104094"/>
    <d v="2024-05-02T00:00:00"/>
    <s v="C0355"/>
    <s v="P001"/>
    <n v="4"/>
    <n v="30780"/>
    <n v="0"/>
    <x v="1"/>
    <n v="3"/>
    <n v="123120"/>
    <x v="15"/>
    <x v="6"/>
    <x v="1"/>
    <x v="0"/>
    <s v="Electronics"/>
    <s v="Computers"/>
    <n v="22100"/>
    <n v="88400"/>
    <n v="34720"/>
  </r>
  <r>
    <s v="ORD104095"/>
    <d v="2025-06-20T00:00:00"/>
    <s v="C0064"/>
    <s v="P009"/>
    <n v="3"/>
    <n v="165.6"/>
    <n v="0.05"/>
    <x v="1"/>
    <n v="1"/>
    <n v="471.95999999999992"/>
    <x v="3"/>
    <x v="1"/>
    <x v="0"/>
    <x v="12"/>
    <s v="Office"/>
    <s v="Stationery"/>
    <n v="75"/>
    <n v="225"/>
    <n v="246.95999999999992"/>
  </r>
  <r>
    <s v="ORD104096"/>
    <d v="2023-12-09T00:00:00"/>
    <s v="C0178"/>
    <s v="P017"/>
    <n v="1"/>
    <n v="3900"/>
    <n v="0.1"/>
    <x v="0"/>
    <n v="5"/>
    <n v="3510"/>
    <x v="25"/>
    <x v="7"/>
    <x v="0"/>
    <x v="7"/>
    <s v="Office"/>
    <s v="Furniture"/>
    <n v="2650"/>
    <n v="2650"/>
    <n v="860"/>
  </r>
  <r>
    <s v="ORD104097"/>
    <d v="2024-03-07T00:00:00"/>
    <s v="C0388"/>
    <s v="P006"/>
    <n v="4"/>
    <n v="1350"/>
    <n v="0.05"/>
    <x v="0"/>
    <n v="7"/>
    <n v="5130"/>
    <x v="22"/>
    <x v="10"/>
    <x v="0"/>
    <x v="4"/>
    <s v="Electronics"/>
    <s v="Accessories"/>
    <n v="620"/>
    <n v="2480"/>
    <n v="2650"/>
  </r>
  <r>
    <s v="ORD104098"/>
    <d v="2024-12-07T00:00:00"/>
    <s v="C0384"/>
    <s v="P009"/>
    <n v="1"/>
    <n v="180"/>
    <n v="0.05"/>
    <x v="0"/>
    <n v="5"/>
    <n v="171"/>
    <x v="26"/>
    <x v="3"/>
    <x v="0"/>
    <x v="12"/>
    <s v="Office"/>
    <s v="Stationery"/>
    <n v="75"/>
    <n v="75"/>
    <n v="96"/>
  </r>
  <r>
    <s v="ORD104099"/>
    <d v="2023-04-22T00:00:00"/>
    <s v="C0192"/>
    <s v="P016"/>
    <n v="4"/>
    <n v="280.8"/>
    <n v="0"/>
    <x v="0"/>
    <n v="6"/>
    <n v="1123.2"/>
    <x v="31"/>
    <x v="3"/>
    <x v="1"/>
    <x v="10"/>
    <s v="Office"/>
    <s v="Stationery"/>
    <n v="145"/>
    <n v="580"/>
    <n v="543.20000000000005"/>
  </r>
  <r>
    <s v="ORD104100"/>
    <d v="2024-06-25T00:00:00"/>
    <s v="C0264"/>
    <s v="P003"/>
    <n v="4"/>
    <n v="463.5"/>
    <n v="0.15"/>
    <x v="0"/>
    <n v="5"/>
    <n v="1575.8999999999999"/>
    <x v="21"/>
    <x v="3"/>
    <x v="0"/>
    <x v="1"/>
    <s v="Electronics"/>
    <s v="Accessories"/>
    <n v="210"/>
    <n v="840"/>
    <n v="735.89999999999986"/>
  </r>
  <r>
    <s v="ORD104101"/>
    <d v="2023-08-26T00:00:00"/>
    <s v="C0051"/>
    <s v="P006"/>
    <n v="2"/>
    <n v="1212.5"/>
    <n v="0.15"/>
    <x v="0"/>
    <n v="4"/>
    <n v="2061.25"/>
    <x v="16"/>
    <x v="0"/>
    <x v="0"/>
    <x v="4"/>
    <s v="Electronics"/>
    <s v="Accessories"/>
    <n v="620"/>
    <n v="1240"/>
    <n v="821.25"/>
  </r>
  <r>
    <s v="ORD104102"/>
    <d v="2023-04-18T00:00:00"/>
    <s v="C0397"/>
    <s v="P013"/>
    <n v="2"/>
    <n v="1566"/>
    <n v="0.1"/>
    <x v="0"/>
    <n v="3"/>
    <n v="2818.8"/>
    <x v="31"/>
    <x v="2"/>
    <x v="0"/>
    <x v="2"/>
    <s v="Electronics"/>
    <s v="Accessories"/>
    <n v="790"/>
    <n v="1580"/>
    <n v="1238.8000000000002"/>
  </r>
  <r>
    <s v="ORD104103"/>
    <d v="2023-12-10T00:00:00"/>
    <s v="C0125"/>
    <s v="P011"/>
    <n v="1"/>
    <n v="1058.4000000000001"/>
    <n v="0"/>
    <x v="0"/>
    <n v="6"/>
    <n v="1058.4000000000001"/>
    <x v="25"/>
    <x v="11"/>
    <x v="2"/>
    <x v="5"/>
    <s v="Office"/>
    <s v="Supplies"/>
    <n v="510"/>
    <n v="510"/>
    <n v="548.40000000000009"/>
  </r>
  <r>
    <s v="ORD104104"/>
    <d v="2025-08-08T00:00:00"/>
    <s v="C0318"/>
    <s v="P016"/>
    <n v="1"/>
    <n v="260"/>
    <n v="0"/>
    <x v="0"/>
    <n v="4"/>
    <n v="260"/>
    <x v="28"/>
    <x v="4"/>
    <x v="0"/>
    <x v="10"/>
    <s v="Office"/>
    <s v="Stationery"/>
    <n v="145"/>
    <n v="145"/>
    <n v="115"/>
  </r>
  <r>
    <s v="ORD104105"/>
    <d v="2025-03-27T00:00:00"/>
    <s v="C0174"/>
    <s v="P002"/>
    <n v="1"/>
    <n v="19500"/>
    <n v="0.05"/>
    <x v="0"/>
    <n v="6"/>
    <n v="18525"/>
    <x v="12"/>
    <x v="9"/>
    <x v="0"/>
    <x v="8"/>
    <s v="Electronics"/>
    <s v="Computers"/>
    <n v="15100"/>
    <n v="15100"/>
    <n v="3425"/>
  </r>
  <r>
    <s v="ORD104106"/>
    <d v="2025-09-02T00:00:00"/>
    <s v="C0366"/>
    <s v="P002"/>
    <n v="4"/>
    <n v="17940"/>
    <n v="0.05"/>
    <x v="0"/>
    <n v="3"/>
    <n v="68172"/>
    <x v="29"/>
    <x v="11"/>
    <x v="0"/>
    <x v="8"/>
    <s v="Electronics"/>
    <s v="Computers"/>
    <n v="15100"/>
    <n v="60400"/>
    <n v="7772"/>
  </r>
  <r>
    <s v="ORD104107"/>
    <d v="2024-09-09T00:00:00"/>
    <s v="C0365"/>
    <s v="P005"/>
    <n v="1"/>
    <n v="6014"/>
    <n v="0.15"/>
    <x v="0"/>
    <n v="7"/>
    <n v="5111.8999999999996"/>
    <x v="27"/>
    <x v="0"/>
    <x v="1"/>
    <x v="15"/>
    <s v="Electronics"/>
    <s v="Displays"/>
    <n v="4300"/>
    <n v="4300"/>
    <n v="811.89999999999964"/>
  </r>
  <r>
    <s v="ORD104108"/>
    <d v="2025-09-02T00:00:00"/>
    <s v="C0185"/>
    <s v="P008"/>
    <n v="1"/>
    <n v="9200"/>
    <n v="0.05"/>
    <x v="0"/>
    <n v="2"/>
    <n v="8740"/>
    <x v="29"/>
    <x v="6"/>
    <x v="0"/>
    <x v="6"/>
    <s v="Office"/>
    <s v="Furniture"/>
    <n v="6500"/>
    <n v="6500"/>
    <n v="2240"/>
  </r>
  <r>
    <s v="ORD104109"/>
    <d v="2025-12-26T00:00:00"/>
    <s v="C0171"/>
    <s v="P007"/>
    <n v="2"/>
    <n v="4416"/>
    <n v="0.15"/>
    <x v="0"/>
    <n v="6"/>
    <n v="7507.2"/>
    <x v="11"/>
    <x v="2"/>
    <x v="2"/>
    <x v="16"/>
    <s v="Office"/>
    <s v="Furniture"/>
    <n v="3150"/>
    <n v="6300"/>
    <n v="1207.1999999999998"/>
  </r>
  <r>
    <s v="ORD104110"/>
    <d v="2024-04-23T00:00:00"/>
    <s v="C0079"/>
    <s v="P003"/>
    <n v="2"/>
    <n v="450"/>
    <n v="0.03"/>
    <x v="0"/>
    <n v="4"/>
    <n v="873"/>
    <x v="6"/>
    <x v="1"/>
    <x v="0"/>
    <x v="1"/>
    <s v="Electronics"/>
    <s v="Accessories"/>
    <n v="210"/>
    <n v="420"/>
    <n v="453"/>
  </r>
  <r>
    <s v="ORD104111"/>
    <d v="2025-02-16T00:00:00"/>
    <s v="C0253"/>
    <s v="P011"/>
    <n v="1"/>
    <n v="1058.4000000000001"/>
    <n v="0.15"/>
    <x v="0"/>
    <n v="6"/>
    <n v="899.6400000000001"/>
    <x v="8"/>
    <x v="5"/>
    <x v="0"/>
    <x v="5"/>
    <s v="Office"/>
    <s v="Supplies"/>
    <n v="510"/>
    <n v="510"/>
    <n v="389.6400000000001"/>
  </r>
  <r>
    <s v="ORD104112"/>
    <d v="2025-03-09T00:00:00"/>
    <s v="C0112"/>
    <s v="P002"/>
    <n v="2"/>
    <n v="18915"/>
    <n v="0.15"/>
    <x v="0"/>
    <n v="7"/>
    <n v="32155.5"/>
    <x v="12"/>
    <x v="8"/>
    <x v="1"/>
    <x v="8"/>
    <s v="Electronics"/>
    <s v="Computers"/>
    <n v="15100"/>
    <n v="30200"/>
    <n v="1955.5"/>
  </r>
  <r>
    <s v="ORD104113"/>
    <d v="2025-08-29T00:00:00"/>
    <s v="C0248"/>
    <s v="P016"/>
    <n v="2"/>
    <n v="280.8"/>
    <n v="0"/>
    <x v="0"/>
    <n v="6"/>
    <n v="561.6"/>
    <x v="28"/>
    <x v="8"/>
    <x v="1"/>
    <x v="10"/>
    <s v="Office"/>
    <s v="Stationery"/>
    <n v="145"/>
    <n v="290"/>
    <n v="271.60000000000002"/>
  </r>
  <r>
    <s v="ORD104114"/>
    <d v="2024-06-21T00:00:00"/>
    <s v="C0170"/>
    <s v="P005"/>
    <n v="5"/>
    <n v="6696"/>
    <n v="0.2"/>
    <x v="0"/>
    <n v="3"/>
    <n v="26784"/>
    <x v="21"/>
    <x v="10"/>
    <x v="0"/>
    <x v="15"/>
    <s v="Electronics"/>
    <s v="Displays"/>
    <n v="4300"/>
    <n v="21500"/>
    <n v="5284"/>
  </r>
  <r>
    <s v="ORD104115"/>
    <d v="2023-10-25T00:00:00"/>
    <s v="C0378"/>
    <s v="P010"/>
    <n v="1"/>
    <n v="7400"/>
    <n v="0.15"/>
    <x v="0"/>
    <n v="1"/>
    <n v="6290"/>
    <x v="2"/>
    <x v="0"/>
    <x v="1"/>
    <x v="13"/>
    <s v="Electronics"/>
    <s v="Printers"/>
    <n v="5600"/>
    <n v="5600"/>
    <n v="690"/>
  </r>
  <r>
    <s v="ORD104116"/>
    <d v="2025-12-22T00:00:00"/>
    <s v="C0068"/>
    <s v="P009"/>
    <n v="1"/>
    <n v="194.4"/>
    <n v="0.03"/>
    <x v="0"/>
    <n v="7"/>
    <n v="188.56800000000001"/>
    <x v="11"/>
    <x v="1"/>
    <x v="0"/>
    <x v="12"/>
    <s v="Office"/>
    <s v="Stationery"/>
    <n v="75"/>
    <n v="75"/>
    <n v="113.56800000000001"/>
  </r>
  <r>
    <s v="ORD104117"/>
    <d v="2025-06-09T00:00:00"/>
    <s v="C0079"/>
    <s v="P009"/>
    <n v="1"/>
    <n v="194.4"/>
    <n v="0"/>
    <x v="1"/>
    <n v="2"/>
    <n v="194.4"/>
    <x v="3"/>
    <x v="1"/>
    <x v="0"/>
    <x v="12"/>
    <s v="Office"/>
    <s v="Stationery"/>
    <n v="75"/>
    <n v="75"/>
    <n v="119.4"/>
  </r>
  <r>
    <s v="ORD104118"/>
    <d v="2023-01-25T00:00:00"/>
    <s v="C0221"/>
    <s v="P015"/>
    <n v="2"/>
    <n v="1890"/>
    <n v="0.1"/>
    <x v="0"/>
    <n v="3"/>
    <n v="3402"/>
    <x v="35"/>
    <x v="5"/>
    <x v="2"/>
    <x v="14"/>
    <s v="Electronics"/>
    <s v="Networking"/>
    <n v="1050"/>
    <n v="2100"/>
    <n v="1302"/>
  </r>
  <r>
    <s v="ORD104119"/>
    <d v="2024-08-14T00:00:00"/>
    <s v="C0080"/>
    <s v="P003"/>
    <n v="5"/>
    <n v="436.5"/>
    <n v="0.05"/>
    <x v="0"/>
    <n v="4"/>
    <n v="2073.375"/>
    <x v="23"/>
    <x v="3"/>
    <x v="1"/>
    <x v="1"/>
    <s v="Electronics"/>
    <s v="Accessories"/>
    <n v="210"/>
    <n v="1050"/>
    <n v="1023.375"/>
  </r>
  <r>
    <s v="ORD104120"/>
    <d v="2025-07-08T00:00:00"/>
    <s v="C0033"/>
    <s v="P006"/>
    <n v="10"/>
    <n v="1250"/>
    <n v="0.2"/>
    <x v="0"/>
    <n v="2"/>
    <n v="10000"/>
    <x v="9"/>
    <x v="8"/>
    <x v="0"/>
    <x v="4"/>
    <s v="Electronics"/>
    <s v="Accessories"/>
    <n v="620"/>
    <n v="6200"/>
    <n v="3800"/>
  </r>
  <r>
    <s v="ORD104121"/>
    <d v="2025-02-21T00:00:00"/>
    <s v="C0255"/>
    <s v="P005"/>
    <n v="5"/>
    <n v="5704"/>
    <n v="0"/>
    <x v="0"/>
    <n v="3"/>
    <n v="28520"/>
    <x v="8"/>
    <x v="0"/>
    <x v="0"/>
    <x v="15"/>
    <s v="Electronics"/>
    <s v="Displays"/>
    <n v="4300"/>
    <n v="21500"/>
    <n v="7020"/>
  </r>
  <r>
    <s v="ORD104122"/>
    <d v="2024-10-08T00:00:00"/>
    <s v="C0124"/>
    <s v="P006"/>
    <n v="3"/>
    <n v="1250"/>
    <n v="0.03"/>
    <x v="2"/>
    <n v="7"/>
    <n v="3637.5"/>
    <x v="13"/>
    <x v="0"/>
    <x v="1"/>
    <x v="4"/>
    <s v="Electronics"/>
    <s v="Accessories"/>
    <n v="620"/>
    <n v="1860"/>
    <n v="1777.5"/>
  </r>
  <r>
    <s v="ORD104123"/>
    <d v="2025-12-21T00:00:00"/>
    <s v="C0223"/>
    <s v="P006"/>
    <n v="3"/>
    <n v="1150"/>
    <n v="0.05"/>
    <x v="0"/>
    <n v="6"/>
    <n v="3277.5"/>
    <x v="11"/>
    <x v="8"/>
    <x v="0"/>
    <x v="4"/>
    <s v="Electronics"/>
    <s v="Accessories"/>
    <n v="620"/>
    <n v="1860"/>
    <n v="1417.5"/>
  </r>
  <r>
    <s v="ORD104124"/>
    <d v="2023-03-26T00:00:00"/>
    <s v="C0191"/>
    <s v="P003"/>
    <n v="3"/>
    <n v="463.5"/>
    <n v="0.1"/>
    <x v="0"/>
    <n v="4"/>
    <n v="1251.45"/>
    <x v="1"/>
    <x v="9"/>
    <x v="0"/>
    <x v="1"/>
    <s v="Electronics"/>
    <s v="Accessories"/>
    <n v="210"/>
    <n v="630"/>
    <n v="621.45000000000005"/>
  </r>
  <r>
    <s v="ORD104125"/>
    <d v="2023-07-19T00:00:00"/>
    <s v="C0028"/>
    <s v="P008"/>
    <n v="2"/>
    <n v="9936"/>
    <n v="0.03"/>
    <x v="0"/>
    <n v="7"/>
    <n v="19275.84"/>
    <x v="32"/>
    <x v="5"/>
    <x v="2"/>
    <x v="6"/>
    <s v="Office"/>
    <s v="Furniture"/>
    <n v="6500"/>
    <n v="13000"/>
    <n v="6275.84"/>
  </r>
  <r>
    <s v="ORD104126"/>
    <d v="2025-12-24T00:00:00"/>
    <s v="C0047"/>
    <s v="P014"/>
    <n v="1"/>
    <n v="2163"/>
    <n v="0.1"/>
    <x v="0"/>
    <n v="2"/>
    <n v="1946.7"/>
    <x v="11"/>
    <x v="0"/>
    <x v="1"/>
    <x v="17"/>
    <s v="Electronics"/>
    <s v="Accessories"/>
    <n v="1180"/>
    <n v="1180"/>
    <n v="766.7"/>
  </r>
  <r>
    <s v="ORD104127"/>
    <d v="2024-12-25T00:00:00"/>
    <s v="C0046"/>
    <s v="P002"/>
    <n v="1"/>
    <n v="19500"/>
    <n v="0.1"/>
    <x v="0"/>
    <n v="7"/>
    <n v="17550"/>
    <x v="26"/>
    <x v="2"/>
    <x v="2"/>
    <x v="8"/>
    <s v="Electronics"/>
    <s v="Computers"/>
    <n v="15100"/>
    <n v="15100"/>
    <n v="2450"/>
  </r>
  <r>
    <s v="ORD104128"/>
    <d v="2025-06-03T00:00:00"/>
    <s v="C0321"/>
    <s v="P003"/>
    <n v="3"/>
    <n v="463.5"/>
    <n v="0.05"/>
    <x v="0"/>
    <n v="5"/>
    <n v="1320.9749999999999"/>
    <x v="3"/>
    <x v="1"/>
    <x v="0"/>
    <x v="1"/>
    <s v="Electronics"/>
    <s v="Accessories"/>
    <n v="210"/>
    <n v="630"/>
    <n v="690.97499999999991"/>
  </r>
  <r>
    <s v="ORD104129"/>
    <d v="2024-07-12T00:00:00"/>
    <s v="C0024"/>
    <s v="P007"/>
    <n v="3"/>
    <n v="5184"/>
    <n v="0.1"/>
    <x v="0"/>
    <n v="1"/>
    <n v="13996.800000000001"/>
    <x v="14"/>
    <x v="0"/>
    <x v="2"/>
    <x v="16"/>
    <s v="Office"/>
    <s v="Furniture"/>
    <n v="3150"/>
    <n v="9450"/>
    <n v="4546.8000000000011"/>
  </r>
  <r>
    <s v="ORD104130"/>
    <d v="2024-11-17T00:00:00"/>
    <s v="C0216"/>
    <s v="P012"/>
    <n v="1"/>
    <n v="3888"/>
    <n v="0.2"/>
    <x v="1"/>
    <n v="5"/>
    <n v="3110.4"/>
    <x v="33"/>
    <x v="5"/>
    <x v="1"/>
    <x v="9"/>
    <s v="Electronics"/>
    <s v="Storage"/>
    <n v="2450"/>
    <n v="2450"/>
    <n v="660.40000000000009"/>
  </r>
  <r>
    <s v="ORD104131"/>
    <d v="2024-07-07T00:00:00"/>
    <s v="C0331"/>
    <s v="P010"/>
    <n v="3"/>
    <n v="6808"/>
    <n v="0"/>
    <x v="0"/>
    <n v="7"/>
    <n v="20424"/>
    <x v="14"/>
    <x v="10"/>
    <x v="0"/>
    <x v="13"/>
    <s v="Electronics"/>
    <s v="Printers"/>
    <n v="5600"/>
    <n v="16800"/>
    <n v="3624"/>
  </r>
  <r>
    <s v="ORD104132"/>
    <d v="2024-06-30T00:00:00"/>
    <s v="C0306"/>
    <s v="P010"/>
    <n v="1"/>
    <n v="6808"/>
    <n v="0.03"/>
    <x v="0"/>
    <n v="1"/>
    <n v="6603.76"/>
    <x v="21"/>
    <x v="6"/>
    <x v="0"/>
    <x v="13"/>
    <s v="Electronics"/>
    <s v="Printers"/>
    <n v="5600"/>
    <n v="5600"/>
    <n v="1003.7600000000002"/>
  </r>
  <r>
    <s v="ORD104133"/>
    <d v="2023-07-21T00:00:00"/>
    <s v="C0146"/>
    <s v="P003"/>
    <n v="1"/>
    <n v="486"/>
    <n v="0.1"/>
    <x v="0"/>
    <n v="6"/>
    <n v="437.40000000000003"/>
    <x v="32"/>
    <x v="7"/>
    <x v="1"/>
    <x v="1"/>
    <s v="Electronics"/>
    <s v="Accessories"/>
    <n v="210"/>
    <n v="210"/>
    <n v="227.40000000000003"/>
  </r>
  <r>
    <s v="ORD104134"/>
    <d v="2024-06-06T00:00:00"/>
    <s v="C0112"/>
    <s v="P004"/>
    <n v="10"/>
    <n v="1905.5"/>
    <n v="0"/>
    <x v="0"/>
    <n v="2"/>
    <n v="19055"/>
    <x v="21"/>
    <x v="8"/>
    <x v="1"/>
    <x v="3"/>
    <s v="Electronics"/>
    <s v="Accessories"/>
    <n v="990"/>
    <n v="9900"/>
    <n v="9155"/>
  </r>
  <r>
    <s v="ORD104135"/>
    <d v="2025-03-12T00:00:00"/>
    <s v="C0341"/>
    <s v="P017"/>
    <n v="2"/>
    <n v="3783"/>
    <n v="0.05"/>
    <x v="0"/>
    <n v="5"/>
    <n v="7187.7"/>
    <x v="12"/>
    <x v="5"/>
    <x v="1"/>
    <x v="7"/>
    <s v="Office"/>
    <s v="Furniture"/>
    <n v="2650"/>
    <n v="5300"/>
    <n v="1887.6999999999998"/>
  </r>
  <r>
    <s v="ORD104136"/>
    <d v="2025-08-02T00:00:00"/>
    <s v="C0336"/>
    <s v="P003"/>
    <n v="50"/>
    <n v="414"/>
    <n v="0.05"/>
    <x v="0"/>
    <n v="5"/>
    <n v="19665"/>
    <x v="28"/>
    <x v="11"/>
    <x v="0"/>
    <x v="1"/>
    <s v="Electronics"/>
    <s v="Accessories"/>
    <n v="210"/>
    <n v="10500"/>
    <n v="9165"/>
  </r>
  <r>
    <s v="ORD104137"/>
    <d v="2024-05-10T00:00:00"/>
    <s v="C0231"/>
    <s v="P005"/>
    <n v="2"/>
    <n v="6386"/>
    <n v="0.1"/>
    <x v="0"/>
    <n v="2"/>
    <n v="11494.800000000001"/>
    <x v="15"/>
    <x v="0"/>
    <x v="0"/>
    <x v="15"/>
    <s v="Electronics"/>
    <s v="Displays"/>
    <n v="4300"/>
    <n v="8600"/>
    <n v="2894.8000000000011"/>
  </r>
  <r>
    <s v="ORD104138"/>
    <d v="2024-02-04T00:00:00"/>
    <s v="C0140"/>
    <s v="P014"/>
    <n v="4"/>
    <n v="2037"/>
    <n v="0.1"/>
    <x v="0"/>
    <n v="3"/>
    <n v="7333.2"/>
    <x v="24"/>
    <x v="9"/>
    <x v="1"/>
    <x v="17"/>
    <s v="Electronics"/>
    <s v="Accessories"/>
    <n v="1180"/>
    <n v="4720"/>
    <n v="2613.1999999999998"/>
  </r>
  <r>
    <s v="ORD104139"/>
    <d v="2025-11-30T00:00:00"/>
    <s v="C0048"/>
    <s v="P009"/>
    <n v="1"/>
    <n v="174.6"/>
    <n v="0.1"/>
    <x v="0"/>
    <n v="3"/>
    <n v="157.13999999999999"/>
    <x v="20"/>
    <x v="1"/>
    <x v="1"/>
    <x v="12"/>
    <s v="Office"/>
    <s v="Stationery"/>
    <n v="75"/>
    <n v="75"/>
    <n v="82.139999999999986"/>
  </r>
  <r>
    <s v="ORD104140"/>
    <d v="2024-11-22T00:00:00"/>
    <s v="C0077"/>
    <s v="P009"/>
    <n v="3"/>
    <n v="185.4"/>
    <n v="0.03"/>
    <x v="0"/>
    <n v="3"/>
    <n v="539.51400000000001"/>
    <x v="33"/>
    <x v="11"/>
    <x v="0"/>
    <x v="12"/>
    <s v="Office"/>
    <s v="Stationery"/>
    <n v="75"/>
    <n v="225"/>
    <n v="314.51400000000001"/>
  </r>
  <r>
    <s v="ORD104141"/>
    <d v="2024-01-04T00:00:00"/>
    <s v="C0287"/>
    <s v="P009"/>
    <n v="1"/>
    <n v="174.6"/>
    <n v="0.1"/>
    <x v="0"/>
    <n v="4"/>
    <n v="157.13999999999999"/>
    <x v="18"/>
    <x v="9"/>
    <x v="0"/>
    <x v="12"/>
    <s v="Office"/>
    <s v="Stationery"/>
    <n v="75"/>
    <n v="75"/>
    <n v="82.139999999999986"/>
  </r>
  <r>
    <s v="ORD104142"/>
    <d v="2024-10-03T00:00:00"/>
    <s v="C0227"/>
    <s v="P007"/>
    <n v="2"/>
    <n v="4800"/>
    <n v="0.05"/>
    <x v="0"/>
    <n v="5"/>
    <n v="9120"/>
    <x v="13"/>
    <x v="7"/>
    <x v="0"/>
    <x v="16"/>
    <s v="Office"/>
    <s v="Furniture"/>
    <n v="3150"/>
    <n v="6300"/>
    <n v="2820"/>
  </r>
  <r>
    <s v="ORD104143"/>
    <d v="2023-01-22T00:00:00"/>
    <s v="C0155"/>
    <s v="P009"/>
    <n v="1"/>
    <n v="194.4"/>
    <n v="0"/>
    <x v="0"/>
    <n v="4"/>
    <n v="194.4"/>
    <x v="35"/>
    <x v="9"/>
    <x v="2"/>
    <x v="12"/>
    <s v="Office"/>
    <s v="Stationery"/>
    <n v="75"/>
    <n v="75"/>
    <n v="119.4"/>
  </r>
  <r>
    <s v="ORD104144"/>
    <d v="2023-01-18T00:00:00"/>
    <s v="C0157"/>
    <s v="P012"/>
    <n v="5"/>
    <n v="3600"/>
    <n v="0.03"/>
    <x v="0"/>
    <n v="7"/>
    <n v="17460"/>
    <x v="35"/>
    <x v="7"/>
    <x v="1"/>
    <x v="9"/>
    <s v="Electronics"/>
    <s v="Storage"/>
    <n v="2450"/>
    <n v="12250"/>
    <n v="5210"/>
  </r>
  <r>
    <s v="ORD104145"/>
    <d v="2023-05-20T00:00:00"/>
    <s v="C0361"/>
    <s v="P010"/>
    <n v="1"/>
    <n v="6808"/>
    <n v="0.1"/>
    <x v="0"/>
    <n v="4"/>
    <n v="6127.2"/>
    <x v="5"/>
    <x v="10"/>
    <x v="0"/>
    <x v="13"/>
    <s v="Electronics"/>
    <s v="Printers"/>
    <n v="5600"/>
    <n v="5600"/>
    <n v="527.19999999999982"/>
  </r>
  <r>
    <s v="ORD104146"/>
    <d v="2023-01-25T00:00:00"/>
    <s v="C0335"/>
    <s v="P007"/>
    <n v="1"/>
    <n v="5184"/>
    <n v="0"/>
    <x v="1"/>
    <n v="6"/>
    <n v="5184"/>
    <x v="35"/>
    <x v="0"/>
    <x v="0"/>
    <x v="16"/>
    <s v="Office"/>
    <s v="Furniture"/>
    <n v="3150"/>
    <n v="3150"/>
    <n v="2034"/>
  </r>
  <r>
    <s v="ORD104147"/>
    <d v="2025-04-22T00:00:00"/>
    <s v="C0299"/>
    <s v="P007"/>
    <n v="3"/>
    <n v="5184"/>
    <n v="0.15"/>
    <x v="0"/>
    <n v="3"/>
    <n v="13219.199999999999"/>
    <x v="30"/>
    <x v="8"/>
    <x v="0"/>
    <x v="16"/>
    <s v="Office"/>
    <s v="Furniture"/>
    <n v="3150"/>
    <n v="9450"/>
    <n v="3769.1999999999989"/>
  </r>
  <r>
    <s v="ORD104148"/>
    <d v="2023-07-20T00:00:00"/>
    <s v="C0302"/>
    <s v="P015"/>
    <n v="1"/>
    <n v="1802.5"/>
    <n v="0.1"/>
    <x v="0"/>
    <n v="1"/>
    <n v="1622.25"/>
    <x v="32"/>
    <x v="2"/>
    <x v="0"/>
    <x v="14"/>
    <s v="Electronics"/>
    <s v="Networking"/>
    <n v="1050"/>
    <n v="1050"/>
    <n v="572.25"/>
  </r>
  <r>
    <s v="ORD104149"/>
    <d v="2025-12-11T00:00:00"/>
    <s v="C0063"/>
    <s v="P019"/>
    <n v="2"/>
    <n v="2538"/>
    <n v="0"/>
    <x v="0"/>
    <n v="7"/>
    <n v="5076"/>
    <x v="11"/>
    <x v="7"/>
    <x v="0"/>
    <x v="19"/>
    <s v="Electronics"/>
    <s v="POS Equipment"/>
    <n v="1420"/>
    <n v="2840"/>
    <n v="2236"/>
  </r>
  <r>
    <s v="ORD104150"/>
    <d v="2023-08-01T00:00:00"/>
    <s v="C0125"/>
    <s v="P015"/>
    <n v="2"/>
    <n v="1697.5"/>
    <n v="0"/>
    <x v="0"/>
    <n v="2"/>
    <n v="3395"/>
    <x v="16"/>
    <x v="11"/>
    <x v="2"/>
    <x v="14"/>
    <s v="Electronics"/>
    <s v="Networking"/>
    <n v="1050"/>
    <n v="2100"/>
    <n v="1295"/>
  </r>
  <r>
    <s v="ORD104151"/>
    <d v="2025-07-02T00:00:00"/>
    <s v="C0027"/>
    <s v="P003"/>
    <n v="1"/>
    <n v="436.5"/>
    <n v="0"/>
    <x v="0"/>
    <n v="7"/>
    <n v="436.5"/>
    <x v="9"/>
    <x v="4"/>
    <x v="0"/>
    <x v="1"/>
    <s v="Electronics"/>
    <s v="Accessories"/>
    <n v="210"/>
    <n v="210"/>
    <n v="226.5"/>
  </r>
  <r>
    <s v="ORD104152"/>
    <d v="2024-12-20T00:00:00"/>
    <s v="C0199"/>
    <s v="P005"/>
    <n v="3"/>
    <n v="5704"/>
    <n v="0"/>
    <x v="0"/>
    <n v="3"/>
    <n v="17112"/>
    <x v="26"/>
    <x v="4"/>
    <x v="1"/>
    <x v="15"/>
    <s v="Electronics"/>
    <s v="Displays"/>
    <n v="4300"/>
    <n v="12900"/>
    <n v="4212"/>
  </r>
  <r>
    <s v="ORD104153"/>
    <d v="2024-03-25T00:00:00"/>
    <s v="C0267"/>
    <s v="P013"/>
    <n v="10"/>
    <n v="1493.5"/>
    <n v="0.05"/>
    <x v="0"/>
    <n v="3"/>
    <n v="14188.25"/>
    <x v="22"/>
    <x v="0"/>
    <x v="1"/>
    <x v="2"/>
    <s v="Electronics"/>
    <s v="Accessories"/>
    <n v="790"/>
    <n v="7900"/>
    <n v="6288.25"/>
  </r>
  <r>
    <s v="ORD104154"/>
    <d v="2024-08-03T00:00:00"/>
    <s v="C0168"/>
    <s v="P015"/>
    <n v="2"/>
    <n v="1750"/>
    <n v="0.1"/>
    <x v="0"/>
    <n v="4"/>
    <n v="3150"/>
    <x v="23"/>
    <x v="10"/>
    <x v="2"/>
    <x v="14"/>
    <s v="Electronics"/>
    <s v="Networking"/>
    <n v="1050"/>
    <n v="2100"/>
    <n v="1050"/>
  </r>
  <r>
    <s v="ORD104155"/>
    <d v="2024-05-30T00:00:00"/>
    <s v="C0342"/>
    <s v="P012"/>
    <n v="5"/>
    <n v="3600"/>
    <n v="0.1"/>
    <x v="0"/>
    <n v="4"/>
    <n v="16200"/>
    <x v="15"/>
    <x v="6"/>
    <x v="2"/>
    <x v="9"/>
    <s v="Electronics"/>
    <s v="Storage"/>
    <n v="2450"/>
    <n v="12250"/>
    <n v="3950"/>
  </r>
  <r>
    <s v="ORD104156"/>
    <d v="2024-01-31T00:00:00"/>
    <s v="C0002"/>
    <s v="P010"/>
    <n v="1"/>
    <n v="7400"/>
    <n v="0.03"/>
    <x v="0"/>
    <n v="2"/>
    <n v="7178"/>
    <x v="18"/>
    <x v="1"/>
    <x v="1"/>
    <x v="13"/>
    <s v="Electronics"/>
    <s v="Printers"/>
    <n v="5600"/>
    <n v="5600"/>
    <n v="1578"/>
  </r>
  <r>
    <s v="ORD104157"/>
    <d v="2023-03-11T00:00:00"/>
    <s v="C0327"/>
    <s v="P017"/>
    <n v="3"/>
    <n v="4017"/>
    <n v="0"/>
    <x v="0"/>
    <n v="5"/>
    <n v="12051"/>
    <x v="1"/>
    <x v="7"/>
    <x v="1"/>
    <x v="7"/>
    <s v="Office"/>
    <s v="Furniture"/>
    <n v="2650"/>
    <n v="7950"/>
    <n v="4101"/>
  </r>
  <r>
    <s v="ORD104158"/>
    <d v="2023-02-18T00:00:00"/>
    <s v="C0213"/>
    <s v="P004"/>
    <n v="5"/>
    <n v="1794.5"/>
    <n v="0.05"/>
    <x v="0"/>
    <n v="1"/>
    <n v="8523.875"/>
    <x v="17"/>
    <x v="5"/>
    <x v="0"/>
    <x v="3"/>
    <s v="Electronics"/>
    <s v="Accessories"/>
    <n v="990"/>
    <n v="4950"/>
    <n v="3573.875"/>
  </r>
  <r>
    <s v="ORD104159"/>
    <d v="2023-07-08T00:00:00"/>
    <s v="C0223"/>
    <s v="P004"/>
    <n v="1"/>
    <n v="1850"/>
    <n v="0.1"/>
    <x v="0"/>
    <n v="1"/>
    <n v="1665"/>
    <x v="32"/>
    <x v="8"/>
    <x v="0"/>
    <x v="3"/>
    <s v="Electronics"/>
    <s v="Accessories"/>
    <n v="990"/>
    <n v="990"/>
    <n v="675"/>
  </r>
  <r>
    <s v="ORD104160"/>
    <d v="2023-04-27T00:00:00"/>
    <s v="C0045"/>
    <s v="P005"/>
    <n v="20"/>
    <n v="6696"/>
    <n v="0.05"/>
    <x v="0"/>
    <n v="6"/>
    <n v="127224"/>
    <x v="31"/>
    <x v="10"/>
    <x v="1"/>
    <x v="15"/>
    <s v="Electronics"/>
    <s v="Displays"/>
    <n v="4300"/>
    <n v="86000"/>
    <n v="41224"/>
  </r>
  <r>
    <s v="ORD104161"/>
    <d v="2024-03-20T00:00:00"/>
    <s v="C0189"/>
    <s v="P002"/>
    <n v="1"/>
    <n v="18915"/>
    <n v="0.03"/>
    <x v="0"/>
    <n v="1"/>
    <n v="18347.55"/>
    <x v="22"/>
    <x v="10"/>
    <x v="0"/>
    <x v="8"/>
    <s v="Electronics"/>
    <s v="Computers"/>
    <n v="15100"/>
    <n v="15100"/>
    <n v="3247.5499999999993"/>
  </r>
  <r>
    <s v="ORD104162"/>
    <d v="2023-09-07T00:00:00"/>
    <s v="C0271"/>
    <s v="P010"/>
    <n v="1"/>
    <n v="6808"/>
    <n v="0.1"/>
    <x v="0"/>
    <n v="6"/>
    <n v="6127.2"/>
    <x v="4"/>
    <x v="8"/>
    <x v="1"/>
    <x v="13"/>
    <s v="Electronics"/>
    <s v="Printers"/>
    <n v="5600"/>
    <n v="5600"/>
    <n v="527.19999999999982"/>
  </r>
  <r>
    <s v="ORD104163"/>
    <d v="2023-09-03T00:00:00"/>
    <s v="C0115"/>
    <s v="P002"/>
    <n v="1"/>
    <n v="21060"/>
    <n v="0.03"/>
    <x v="0"/>
    <n v="6"/>
    <n v="20428.2"/>
    <x v="4"/>
    <x v="9"/>
    <x v="1"/>
    <x v="8"/>
    <s v="Electronics"/>
    <s v="Computers"/>
    <n v="15100"/>
    <n v="15100"/>
    <n v="5328.2000000000007"/>
  </r>
  <r>
    <s v="ORD104164"/>
    <d v="2023-06-26T00:00:00"/>
    <s v="C0097"/>
    <s v="P004"/>
    <n v="5"/>
    <n v="1794.5"/>
    <n v="0.1"/>
    <x v="0"/>
    <n v="4"/>
    <n v="8075.25"/>
    <x v="10"/>
    <x v="11"/>
    <x v="1"/>
    <x v="3"/>
    <s v="Electronics"/>
    <s v="Accessories"/>
    <n v="990"/>
    <n v="4950"/>
    <n v="3125.25"/>
  </r>
  <r>
    <s v="ORD104165"/>
    <d v="2023-09-24T00:00:00"/>
    <s v="C0211"/>
    <s v="P016"/>
    <n v="3"/>
    <n v="252.2"/>
    <n v="0"/>
    <x v="0"/>
    <n v="5"/>
    <n v="756.59999999999991"/>
    <x v="4"/>
    <x v="8"/>
    <x v="0"/>
    <x v="10"/>
    <s v="Office"/>
    <s v="Stationery"/>
    <n v="145"/>
    <n v="435"/>
    <n v="321.59999999999991"/>
  </r>
  <r>
    <s v="ORD104166"/>
    <d v="2025-02-08T00:00:00"/>
    <s v="C0025"/>
    <s v="P013"/>
    <n v="3"/>
    <n v="1406.5"/>
    <n v="0"/>
    <x v="0"/>
    <n v="1"/>
    <n v="4219.5"/>
    <x v="8"/>
    <x v="1"/>
    <x v="1"/>
    <x v="2"/>
    <s v="Electronics"/>
    <s v="Accessories"/>
    <n v="790"/>
    <n v="2370"/>
    <n v="1849.5"/>
  </r>
  <r>
    <s v="ORD104167"/>
    <d v="2024-01-14T00:00:00"/>
    <s v="C0381"/>
    <s v="P007"/>
    <n v="3"/>
    <n v="5184"/>
    <n v="0.2"/>
    <x v="0"/>
    <n v="4"/>
    <n v="12441.6"/>
    <x v="18"/>
    <x v="6"/>
    <x v="0"/>
    <x v="16"/>
    <s v="Office"/>
    <s v="Furniture"/>
    <n v="3150"/>
    <n v="9450"/>
    <n v="2991.6000000000004"/>
  </r>
  <r>
    <s v="ORD104168"/>
    <d v="2023-08-16T00:00:00"/>
    <s v="C0187"/>
    <s v="P001"/>
    <n v="1"/>
    <n v="30780"/>
    <n v="0"/>
    <x v="0"/>
    <n v="4"/>
    <n v="30780"/>
    <x v="16"/>
    <x v="8"/>
    <x v="2"/>
    <x v="0"/>
    <s v="Electronics"/>
    <s v="Computers"/>
    <n v="22100"/>
    <n v="22100"/>
    <n v="8680"/>
  </r>
  <r>
    <s v="ORD104169"/>
    <d v="2024-01-13T00:00:00"/>
    <s v="C0336"/>
    <s v="P016"/>
    <n v="3"/>
    <n v="260"/>
    <n v="0.05"/>
    <x v="0"/>
    <n v="3"/>
    <n v="741"/>
    <x v="18"/>
    <x v="11"/>
    <x v="0"/>
    <x v="10"/>
    <s v="Office"/>
    <s v="Stationery"/>
    <n v="145"/>
    <n v="435"/>
    <n v="306"/>
  </r>
  <r>
    <s v="ORD104170"/>
    <d v="2024-06-02T00:00:00"/>
    <s v="C0011"/>
    <s v="P011"/>
    <n v="1"/>
    <n v="950.6"/>
    <n v="0.05"/>
    <x v="0"/>
    <n v="3"/>
    <n v="903.06999999999994"/>
    <x v="21"/>
    <x v="10"/>
    <x v="1"/>
    <x v="5"/>
    <s v="Office"/>
    <s v="Supplies"/>
    <n v="510"/>
    <n v="510"/>
    <n v="393.06999999999994"/>
  </r>
  <r>
    <s v="ORD104171"/>
    <d v="2024-08-26T00:00:00"/>
    <s v="C0220"/>
    <s v="P011"/>
    <n v="1"/>
    <n v="901.6"/>
    <n v="0.1"/>
    <x v="0"/>
    <n v="5"/>
    <n v="811.44"/>
    <x v="23"/>
    <x v="6"/>
    <x v="2"/>
    <x v="5"/>
    <s v="Office"/>
    <s v="Supplies"/>
    <n v="510"/>
    <n v="510"/>
    <n v="301.44000000000005"/>
  </r>
  <r>
    <s v="ORD104172"/>
    <d v="2025-08-14T00:00:00"/>
    <s v="C0023"/>
    <s v="P016"/>
    <n v="1"/>
    <n v="239.2"/>
    <n v="0.05"/>
    <x v="0"/>
    <n v="6"/>
    <n v="227.23999999999998"/>
    <x v="28"/>
    <x v="2"/>
    <x v="1"/>
    <x v="10"/>
    <s v="Office"/>
    <s v="Stationery"/>
    <n v="145"/>
    <n v="145"/>
    <n v="82.239999999999981"/>
  </r>
  <r>
    <s v="ORD104173"/>
    <d v="2023-06-05T00:00:00"/>
    <s v="C0064"/>
    <s v="P013"/>
    <n v="1"/>
    <n v="1493.5"/>
    <n v="0"/>
    <x v="0"/>
    <n v="2"/>
    <n v="1493.5"/>
    <x v="10"/>
    <x v="1"/>
    <x v="0"/>
    <x v="2"/>
    <s v="Electronics"/>
    <s v="Accessories"/>
    <n v="790"/>
    <n v="790"/>
    <n v="703.5"/>
  </r>
  <r>
    <s v="ORD104174"/>
    <d v="2025-07-17T00:00:00"/>
    <s v="C0072"/>
    <s v="P016"/>
    <n v="1"/>
    <n v="280.8"/>
    <n v="0.05"/>
    <x v="0"/>
    <n v="7"/>
    <n v="266.76"/>
    <x v="9"/>
    <x v="6"/>
    <x v="0"/>
    <x v="10"/>
    <s v="Office"/>
    <s v="Stationery"/>
    <n v="145"/>
    <n v="145"/>
    <n v="121.75999999999999"/>
  </r>
  <r>
    <s v="ORD104175"/>
    <d v="2024-07-20T00:00:00"/>
    <s v="C0236"/>
    <s v="P018"/>
    <n v="1"/>
    <n v="13184"/>
    <n v="0"/>
    <x v="0"/>
    <n v="1"/>
    <n v="13184"/>
    <x v="14"/>
    <x v="5"/>
    <x v="0"/>
    <x v="18"/>
    <s v="Electronics"/>
    <s v="Displays"/>
    <n v="9700"/>
    <n v="9700"/>
    <n v="3484"/>
  </r>
  <r>
    <s v="ORD104176"/>
    <d v="2025-05-24T00:00:00"/>
    <s v="C0043"/>
    <s v="P005"/>
    <n v="2"/>
    <n v="6386"/>
    <n v="0"/>
    <x v="0"/>
    <n v="2"/>
    <n v="12772"/>
    <x v="34"/>
    <x v="1"/>
    <x v="1"/>
    <x v="15"/>
    <s v="Electronics"/>
    <s v="Displays"/>
    <n v="4300"/>
    <n v="8600"/>
    <n v="4172"/>
  </r>
  <r>
    <s v="ORD104177"/>
    <d v="2024-10-24T00:00:00"/>
    <s v="C0211"/>
    <s v="P008"/>
    <n v="1"/>
    <n v="8464"/>
    <n v="0"/>
    <x v="0"/>
    <n v="1"/>
    <n v="8464"/>
    <x v="13"/>
    <x v="8"/>
    <x v="0"/>
    <x v="6"/>
    <s v="Office"/>
    <s v="Furniture"/>
    <n v="6500"/>
    <n v="6500"/>
    <n v="1964"/>
  </r>
  <r>
    <s v="ORD104178"/>
    <d v="2024-06-11T00:00:00"/>
    <s v="C0183"/>
    <s v="P017"/>
    <n v="1"/>
    <n v="3588"/>
    <n v="0.03"/>
    <x v="0"/>
    <n v="4"/>
    <n v="3480.36"/>
    <x v="21"/>
    <x v="4"/>
    <x v="0"/>
    <x v="7"/>
    <s v="Office"/>
    <s v="Furniture"/>
    <n v="2650"/>
    <n v="2650"/>
    <n v="830.36000000000013"/>
  </r>
  <r>
    <s v="ORD104179"/>
    <d v="2023-11-28T00:00:00"/>
    <s v="C0174"/>
    <s v="P006"/>
    <n v="1"/>
    <n v="1287.5"/>
    <n v="0.2"/>
    <x v="1"/>
    <n v="6"/>
    <n v="1030"/>
    <x v="0"/>
    <x v="9"/>
    <x v="0"/>
    <x v="4"/>
    <s v="Electronics"/>
    <s v="Accessories"/>
    <n v="620"/>
    <n v="620"/>
    <n v="410"/>
  </r>
  <r>
    <s v="ORD104180"/>
    <d v="2023-06-01T00:00:00"/>
    <s v="C0323"/>
    <s v="P004"/>
    <n v="5"/>
    <n v="1702"/>
    <n v="0"/>
    <x v="0"/>
    <n v="1"/>
    <n v="8510"/>
    <x v="10"/>
    <x v="1"/>
    <x v="0"/>
    <x v="3"/>
    <s v="Electronics"/>
    <s v="Accessories"/>
    <n v="990"/>
    <n v="4950"/>
    <n v="3560"/>
  </r>
  <r>
    <s v="ORD104181"/>
    <d v="2024-07-21T00:00:00"/>
    <s v="C0183"/>
    <s v="P001"/>
    <n v="5"/>
    <n v="29355"/>
    <n v="0.05"/>
    <x v="0"/>
    <n v="5"/>
    <n v="139436.25"/>
    <x v="14"/>
    <x v="4"/>
    <x v="0"/>
    <x v="0"/>
    <s v="Electronics"/>
    <s v="Computers"/>
    <n v="22100"/>
    <n v="110500"/>
    <n v="28936.25"/>
  </r>
  <r>
    <s v="ORD104182"/>
    <d v="2023-05-08T00:00:00"/>
    <s v="C0237"/>
    <s v="P001"/>
    <n v="10"/>
    <n v="26220"/>
    <n v="0.2"/>
    <x v="0"/>
    <n v="5"/>
    <n v="209760"/>
    <x v="5"/>
    <x v="10"/>
    <x v="1"/>
    <x v="0"/>
    <s v="Electronics"/>
    <s v="Computers"/>
    <n v="22100"/>
    <n v="221000"/>
    <n v="-11240"/>
  </r>
  <r>
    <s v="ORD104183"/>
    <d v="2025-02-22T00:00:00"/>
    <s v="C0197"/>
    <s v="P002"/>
    <n v="2"/>
    <n v="21060"/>
    <n v="0"/>
    <x v="0"/>
    <n v="2"/>
    <n v="42120"/>
    <x v="8"/>
    <x v="3"/>
    <x v="0"/>
    <x v="8"/>
    <s v="Electronics"/>
    <s v="Computers"/>
    <n v="15100"/>
    <n v="30200"/>
    <n v="11920"/>
  </r>
  <r>
    <s v="ORD104184"/>
    <d v="2025-03-06T00:00:00"/>
    <s v="C0097"/>
    <s v="P006"/>
    <n v="2"/>
    <n v="1212.5"/>
    <n v="0.1"/>
    <x v="1"/>
    <n v="1"/>
    <n v="2182.5"/>
    <x v="12"/>
    <x v="11"/>
    <x v="1"/>
    <x v="4"/>
    <s v="Electronics"/>
    <s v="Accessories"/>
    <n v="620"/>
    <n v="1240"/>
    <n v="942.5"/>
  </r>
  <r>
    <s v="ORD104185"/>
    <d v="2024-11-12T00:00:00"/>
    <s v="C0190"/>
    <s v="P011"/>
    <n v="1"/>
    <n v="980"/>
    <n v="0.1"/>
    <x v="0"/>
    <n v="1"/>
    <n v="882"/>
    <x v="33"/>
    <x v="4"/>
    <x v="2"/>
    <x v="5"/>
    <s v="Office"/>
    <s v="Supplies"/>
    <n v="510"/>
    <n v="510"/>
    <n v="372"/>
  </r>
  <r>
    <s v="ORD104186"/>
    <d v="2023-05-04T00:00:00"/>
    <s v="C0215"/>
    <s v="P016"/>
    <n v="1"/>
    <n v="239.2"/>
    <n v="0.15"/>
    <x v="0"/>
    <n v="2"/>
    <n v="203.32"/>
    <x v="5"/>
    <x v="8"/>
    <x v="0"/>
    <x v="10"/>
    <s v="Office"/>
    <s v="Stationery"/>
    <n v="145"/>
    <n v="145"/>
    <n v="58.319999999999993"/>
  </r>
  <r>
    <s v="ORD104187"/>
    <d v="2024-06-12T00:00:00"/>
    <s v="C0056"/>
    <s v="P003"/>
    <n v="3"/>
    <n v="436.5"/>
    <n v="0"/>
    <x v="0"/>
    <n v="4"/>
    <n v="1309.5"/>
    <x v="21"/>
    <x v="4"/>
    <x v="0"/>
    <x v="1"/>
    <s v="Electronics"/>
    <s v="Accessories"/>
    <n v="210"/>
    <n v="630"/>
    <n v="679.5"/>
  </r>
  <r>
    <s v="ORD104188"/>
    <d v="2024-06-26T00:00:00"/>
    <s v="C0212"/>
    <s v="P013"/>
    <n v="3"/>
    <n v="1450"/>
    <n v="0.05"/>
    <x v="0"/>
    <n v="6"/>
    <n v="4132.5"/>
    <x v="21"/>
    <x v="8"/>
    <x v="2"/>
    <x v="2"/>
    <s v="Electronics"/>
    <s v="Accessories"/>
    <n v="790"/>
    <n v="2370"/>
    <n v="1762.5"/>
  </r>
  <r>
    <s v="ORD104189"/>
    <d v="2023-12-31T00:00:00"/>
    <s v="C0013"/>
    <s v="P002"/>
    <n v="1"/>
    <n v="17940"/>
    <n v="0.03"/>
    <x v="0"/>
    <n v="6"/>
    <n v="17401.8"/>
    <x v="25"/>
    <x v="10"/>
    <x v="2"/>
    <x v="8"/>
    <s v="Electronics"/>
    <s v="Computers"/>
    <n v="15100"/>
    <n v="15100"/>
    <n v="2301.7999999999993"/>
  </r>
  <r>
    <s v="ORD104190"/>
    <d v="2025-06-21T00:00:00"/>
    <s v="C0166"/>
    <s v="P017"/>
    <n v="3"/>
    <n v="4212"/>
    <n v="0.05"/>
    <x v="0"/>
    <n v="1"/>
    <n v="12004.199999999999"/>
    <x v="3"/>
    <x v="5"/>
    <x v="2"/>
    <x v="7"/>
    <s v="Office"/>
    <s v="Furniture"/>
    <n v="2650"/>
    <n v="7950"/>
    <n v="4054.1999999999989"/>
  </r>
  <r>
    <s v="ORD104191"/>
    <d v="2023-05-23T00:00:00"/>
    <s v="C0114"/>
    <s v="P001"/>
    <n v="1"/>
    <n v="29355"/>
    <n v="0.1"/>
    <x v="0"/>
    <n v="2"/>
    <n v="26419.5"/>
    <x v="5"/>
    <x v="5"/>
    <x v="0"/>
    <x v="0"/>
    <s v="Electronics"/>
    <s v="Computers"/>
    <n v="22100"/>
    <n v="22100"/>
    <n v="4319.5"/>
  </r>
  <r>
    <s v="ORD104192"/>
    <d v="2025-10-04T00:00:00"/>
    <s v="C0104"/>
    <s v="P020"/>
    <n v="3"/>
    <n v="3772"/>
    <n v="0.03"/>
    <x v="0"/>
    <n v="3"/>
    <n v="10976.52"/>
    <x v="19"/>
    <x v="10"/>
    <x v="0"/>
    <x v="11"/>
    <s v="Electronics"/>
    <s v="Power"/>
    <n v="2950"/>
    <n v="8850"/>
    <n v="2126.5200000000004"/>
  </r>
  <r>
    <s v="ORD104193"/>
    <d v="2024-02-15T00:00:00"/>
    <s v="C0100"/>
    <s v="P013"/>
    <n v="2"/>
    <n v="1334"/>
    <n v="0"/>
    <x v="0"/>
    <n v="3"/>
    <n v="2668"/>
    <x v="24"/>
    <x v="6"/>
    <x v="1"/>
    <x v="2"/>
    <s v="Electronics"/>
    <s v="Accessories"/>
    <n v="790"/>
    <n v="1580"/>
    <n v="1088"/>
  </r>
  <r>
    <s v="ORD104194"/>
    <d v="2025-03-15T00:00:00"/>
    <s v="C0395"/>
    <s v="P002"/>
    <n v="50"/>
    <n v="18915"/>
    <n v="0.05"/>
    <x v="0"/>
    <n v="6"/>
    <n v="898462.5"/>
    <x v="12"/>
    <x v="8"/>
    <x v="0"/>
    <x v="8"/>
    <s v="Electronics"/>
    <s v="Computers"/>
    <n v="15100"/>
    <n v="755000"/>
    <n v="143462.5"/>
  </r>
  <r>
    <s v="ORD104195"/>
    <d v="2024-01-01T00:00:00"/>
    <s v="C0050"/>
    <s v="P012"/>
    <n v="3"/>
    <n v="3312"/>
    <n v="0.1"/>
    <x v="0"/>
    <n v="4"/>
    <n v="8942.4"/>
    <x v="18"/>
    <x v="4"/>
    <x v="1"/>
    <x v="9"/>
    <s v="Electronics"/>
    <s v="Storage"/>
    <n v="2450"/>
    <n v="7350"/>
    <n v="1592.3999999999996"/>
  </r>
  <r>
    <s v="ORD104196"/>
    <d v="2025-10-04T00:00:00"/>
    <s v="C0095"/>
    <s v="P001"/>
    <n v="1"/>
    <n v="30780"/>
    <n v="0"/>
    <x v="1"/>
    <n v="7"/>
    <n v="30780"/>
    <x v="19"/>
    <x v="2"/>
    <x v="1"/>
    <x v="0"/>
    <s v="Electronics"/>
    <s v="Computers"/>
    <n v="22100"/>
    <n v="22100"/>
    <n v="8680"/>
  </r>
  <r>
    <s v="ORD104197"/>
    <d v="2023-08-11T00:00:00"/>
    <s v="C0109"/>
    <s v="P016"/>
    <n v="5"/>
    <n v="280.8"/>
    <n v="0.1"/>
    <x v="0"/>
    <n v="6"/>
    <n v="1263.6000000000001"/>
    <x v="16"/>
    <x v="11"/>
    <x v="0"/>
    <x v="10"/>
    <s v="Office"/>
    <s v="Stationery"/>
    <n v="145"/>
    <n v="725"/>
    <n v="538.60000000000014"/>
  </r>
  <r>
    <s v="ORD104198"/>
    <d v="2023-10-22T00:00:00"/>
    <s v="C0277"/>
    <s v="P016"/>
    <n v="1"/>
    <n v="280.8"/>
    <n v="0"/>
    <x v="0"/>
    <n v="4"/>
    <n v="280.8"/>
    <x v="2"/>
    <x v="3"/>
    <x v="0"/>
    <x v="10"/>
    <s v="Office"/>
    <s v="Stationery"/>
    <n v="145"/>
    <n v="145"/>
    <n v="135.80000000000001"/>
  </r>
  <r>
    <s v="ORD104199"/>
    <d v="2025-06-02T00:00:00"/>
    <s v="C0182"/>
    <s v="P007"/>
    <n v="2"/>
    <n v="4944"/>
    <n v="0.2"/>
    <x v="0"/>
    <n v="6"/>
    <n v="7910.4000000000005"/>
    <x v="3"/>
    <x v="0"/>
    <x v="0"/>
    <x v="16"/>
    <s v="Office"/>
    <s v="Furniture"/>
    <n v="3150"/>
    <n v="6300"/>
    <n v="1610.4000000000005"/>
  </r>
  <r>
    <s v="ORD104200"/>
    <d v="2024-03-23T00:00:00"/>
    <s v="C0123"/>
    <s v="P015"/>
    <n v="1"/>
    <n v="1610"/>
    <n v="0.2"/>
    <x v="0"/>
    <n v="6"/>
    <n v="1288"/>
    <x v="22"/>
    <x v="4"/>
    <x v="0"/>
    <x v="14"/>
    <s v="Electronics"/>
    <s v="Networking"/>
    <n v="1050"/>
    <n v="1050"/>
    <n v="238"/>
  </r>
  <r>
    <s v="ORD104201"/>
    <d v="2023-08-06T00:00:00"/>
    <s v="C0302"/>
    <s v="P006"/>
    <n v="1"/>
    <n v="1287.5"/>
    <n v="0.05"/>
    <x v="0"/>
    <n v="2"/>
    <n v="1223.125"/>
    <x v="16"/>
    <x v="2"/>
    <x v="0"/>
    <x v="4"/>
    <s v="Electronics"/>
    <s v="Accessories"/>
    <n v="620"/>
    <n v="620"/>
    <n v="603.125"/>
  </r>
  <r>
    <s v="ORD104202"/>
    <d v="2025-06-23T00:00:00"/>
    <s v="C0038"/>
    <s v="P013"/>
    <n v="2"/>
    <n v="1406.5"/>
    <n v="0.2"/>
    <x v="0"/>
    <n v="6"/>
    <n v="2250.4"/>
    <x v="3"/>
    <x v="10"/>
    <x v="0"/>
    <x v="2"/>
    <s v="Electronics"/>
    <s v="Accessories"/>
    <n v="790"/>
    <n v="1580"/>
    <n v="670.40000000000009"/>
  </r>
  <r>
    <s v="ORD104203"/>
    <d v="2024-06-14T00:00:00"/>
    <s v="C0266"/>
    <s v="P009"/>
    <n v="2"/>
    <n v="180"/>
    <n v="0.1"/>
    <x v="0"/>
    <n v="3"/>
    <n v="324"/>
    <x v="21"/>
    <x v="1"/>
    <x v="2"/>
    <x v="12"/>
    <s v="Office"/>
    <s v="Stationery"/>
    <n v="75"/>
    <n v="150"/>
    <n v="174"/>
  </r>
  <r>
    <s v="ORD104204"/>
    <d v="2023-07-31T00:00:00"/>
    <s v="C0323"/>
    <s v="P013"/>
    <n v="1"/>
    <n v="1450"/>
    <n v="0.1"/>
    <x v="2"/>
    <n v="3"/>
    <n v="1305"/>
    <x v="32"/>
    <x v="1"/>
    <x v="0"/>
    <x v="2"/>
    <s v="Electronics"/>
    <s v="Accessories"/>
    <n v="790"/>
    <n v="790"/>
    <n v="515"/>
  </r>
  <r>
    <s v="ORD104205"/>
    <d v="2023-03-13T00:00:00"/>
    <s v="C0189"/>
    <s v="P010"/>
    <n v="2"/>
    <n v="7622"/>
    <n v="0.15"/>
    <x v="2"/>
    <n v="7"/>
    <n v="12957.4"/>
    <x v="1"/>
    <x v="10"/>
    <x v="0"/>
    <x v="13"/>
    <s v="Electronics"/>
    <s v="Printers"/>
    <n v="5600"/>
    <n v="11200"/>
    <n v="1757.3999999999996"/>
  </r>
  <r>
    <s v="ORD104206"/>
    <d v="2023-05-30T00:00:00"/>
    <s v="C0296"/>
    <s v="P007"/>
    <n v="1"/>
    <n v="4656"/>
    <n v="0.15"/>
    <x v="0"/>
    <n v="6"/>
    <n v="3957.6"/>
    <x v="5"/>
    <x v="5"/>
    <x v="0"/>
    <x v="16"/>
    <s v="Office"/>
    <s v="Furniture"/>
    <n v="3150"/>
    <n v="3150"/>
    <n v="807.59999999999991"/>
  </r>
  <r>
    <s v="ORD104207"/>
    <d v="2023-05-25T00:00:00"/>
    <s v="C0076"/>
    <s v="P006"/>
    <n v="2"/>
    <n v="1212.5"/>
    <n v="0.05"/>
    <x v="0"/>
    <n v="7"/>
    <n v="2303.75"/>
    <x v="5"/>
    <x v="11"/>
    <x v="0"/>
    <x v="4"/>
    <s v="Electronics"/>
    <s v="Accessories"/>
    <n v="620"/>
    <n v="1240"/>
    <n v="1063.75"/>
  </r>
  <r>
    <s v="ORD104208"/>
    <d v="2024-05-28T00:00:00"/>
    <s v="C0014"/>
    <s v="P003"/>
    <n v="3"/>
    <n v="463.5"/>
    <n v="0.1"/>
    <x v="0"/>
    <n v="1"/>
    <n v="1251.45"/>
    <x v="15"/>
    <x v="10"/>
    <x v="0"/>
    <x v="1"/>
    <s v="Electronics"/>
    <s v="Accessories"/>
    <n v="210"/>
    <n v="630"/>
    <n v="621.45000000000005"/>
  </r>
  <r>
    <s v="ORD104209"/>
    <d v="2025-07-02T00:00:00"/>
    <s v="C0224"/>
    <s v="P003"/>
    <n v="2"/>
    <n v="414"/>
    <n v="0.1"/>
    <x v="0"/>
    <n v="5"/>
    <n v="745.2"/>
    <x v="9"/>
    <x v="10"/>
    <x v="0"/>
    <x v="1"/>
    <s v="Electronics"/>
    <s v="Accessories"/>
    <n v="210"/>
    <n v="420"/>
    <n v="325.20000000000005"/>
  </r>
  <r>
    <s v="ORD104210"/>
    <d v="2023-02-08T00:00:00"/>
    <s v="C0113"/>
    <s v="P016"/>
    <n v="2"/>
    <n v="239.2"/>
    <n v="0.05"/>
    <x v="0"/>
    <n v="3"/>
    <n v="454.47999999999996"/>
    <x v="17"/>
    <x v="4"/>
    <x v="0"/>
    <x v="10"/>
    <s v="Office"/>
    <s v="Stationery"/>
    <n v="145"/>
    <n v="290"/>
    <n v="164.47999999999996"/>
  </r>
  <r>
    <s v="ORD104211"/>
    <d v="2025-10-16T00:00:00"/>
    <s v="C0002"/>
    <s v="P016"/>
    <n v="4"/>
    <n v="239.2"/>
    <n v="0.1"/>
    <x v="0"/>
    <n v="7"/>
    <n v="861.12"/>
    <x v="19"/>
    <x v="1"/>
    <x v="1"/>
    <x v="10"/>
    <s v="Office"/>
    <s v="Stationery"/>
    <n v="145"/>
    <n v="580"/>
    <n v="281.12"/>
  </r>
  <r>
    <s v="ORD104212"/>
    <d v="2023-11-01T00:00:00"/>
    <s v="C0070"/>
    <s v="P003"/>
    <n v="2"/>
    <n v="463.5"/>
    <n v="0.1"/>
    <x v="0"/>
    <n v="3"/>
    <n v="834.30000000000007"/>
    <x v="0"/>
    <x v="8"/>
    <x v="0"/>
    <x v="1"/>
    <s v="Electronics"/>
    <s v="Accessories"/>
    <n v="210"/>
    <n v="420"/>
    <n v="414.30000000000007"/>
  </r>
  <r>
    <s v="ORD104213"/>
    <d v="2023-01-02T00:00:00"/>
    <s v="C0343"/>
    <s v="P018"/>
    <n v="2"/>
    <n v="13824"/>
    <n v="0.05"/>
    <x v="0"/>
    <n v="7"/>
    <n v="26265.599999999999"/>
    <x v="35"/>
    <x v="1"/>
    <x v="1"/>
    <x v="18"/>
    <s v="Electronics"/>
    <s v="Displays"/>
    <n v="9700"/>
    <n v="19400"/>
    <n v="6865.5999999999985"/>
  </r>
  <r>
    <s v="ORD104214"/>
    <d v="2023-03-19T00:00:00"/>
    <s v="C0026"/>
    <s v="P009"/>
    <n v="1"/>
    <n v="194.4"/>
    <n v="0.05"/>
    <x v="0"/>
    <n v="5"/>
    <n v="184.68"/>
    <x v="1"/>
    <x v="8"/>
    <x v="1"/>
    <x v="12"/>
    <s v="Office"/>
    <s v="Stationery"/>
    <n v="75"/>
    <n v="75"/>
    <n v="109.68"/>
  </r>
  <r>
    <s v="ORD104215"/>
    <d v="2025-03-10T00:00:00"/>
    <s v="C0052"/>
    <s v="P003"/>
    <n v="1"/>
    <n v="450"/>
    <n v="0.05"/>
    <x v="0"/>
    <n v="6"/>
    <n v="427.5"/>
    <x v="12"/>
    <x v="10"/>
    <x v="0"/>
    <x v="1"/>
    <s v="Electronics"/>
    <s v="Accessories"/>
    <n v="210"/>
    <n v="210"/>
    <n v="217.5"/>
  </r>
  <r>
    <s v="ORD104216"/>
    <d v="2024-06-29T00:00:00"/>
    <s v="C0206"/>
    <s v="P011"/>
    <n v="1"/>
    <n v="901.6"/>
    <n v="0.2"/>
    <x v="0"/>
    <n v="6"/>
    <n v="721.28000000000009"/>
    <x v="21"/>
    <x v="0"/>
    <x v="1"/>
    <x v="5"/>
    <s v="Office"/>
    <s v="Supplies"/>
    <n v="510"/>
    <n v="510"/>
    <n v="211.28000000000009"/>
  </r>
  <r>
    <s v="ORD104217"/>
    <d v="2023-11-07T00:00:00"/>
    <s v="C0305"/>
    <s v="P005"/>
    <n v="1"/>
    <n v="6696"/>
    <n v="0.1"/>
    <x v="2"/>
    <n v="7"/>
    <n v="6026.4000000000005"/>
    <x v="0"/>
    <x v="7"/>
    <x v="0"/>
    <x v="15"/>
    <s v="Electronics"/>
    <s v="Displays"/>
    <n v="4300"/>
    <n v="4300"/>
    <n v="1726.4000000000005"/>
  </r>
  <r>
    <s v="ORD104218"/>
    <d v="2024-11-06T00:00:00"/>
    <s v="C0019"/>
    <s v="P003"/>
    <n v="1"/>
    <n v="414"/>
    <n v="0.2"/>
    <x v="0"/>
    <n v="2"/>
    <n v="331.20000000000005"/>
    <x v="33"/>
    <x v="11"/>
    <x v="1"/>
    <x v="1"/>
    <s v="Electronics"/>
    <s v="Accessories"/>
    <n v="210"/>
    <n v="210"/>
    <n v="121.20000000000005"/>
  </r>
  <r>
    <s v="ORD104219"/>
    <d v="2025-03-12T00:00:00"/>
    <s v="C0374"/>
    <s v="P016"/>
    <n v="4"/>
    <n v="267.8"/>
    <n v="0.1"/>
    <x v="0"/>
    <n v="7"/>
    <n v="964.08"/>
    <x v="12"/>
    <x v="4"/>
    <x v="1"/>
    <x v="10"/>
    <s v="Office"/>
    <s v="Stationery"/>
    <n v="145"/>
    <n v="580"/>
    <n v="384.08000000000004"/>
  </r>
  <r>
    <s v="ORD104220"/>
    <d v="2023-01-08T00:00:00"/>
    <s v="C0090"/>
    <s v="P012"/>
    <n v="1"/>
    <n v="3312"/>
    <n v="0.05"/>
    <x v="0"/>
    <n v="4"/>
    <n v="3146.3999999999996"/>
    <x v="35"/>
    <x v="6"/>
    <x v="0"/>
    <x v="9"/>
    <s v="Electronics"/>
    <s v="Storage"/>
    <n v="2450"/>
    <n v="2450"/>
    <n v="696.39999999999964"/>
  </r>
  <r>
    <s v="ORD104221"/>
    <d v="2025-11-21T00:00:00"/>
    <s v="C0370"/>
    <s v="P014"/>
    <n v="2"/>
    <n v="2163"/>
    <n v="0"/>
    <x v="0"/>
    <n v="5"/>
    <n v="4326"/>
    <x v="20"/>
    <x v="2"/>
    <x v="0"/>
    <x v="17"/>
    <s v="Electronics"/>
    <s v="Accessories"/>
    <n v="1180"/>
    <n v="2360"/>
    <n v="1966"/>
  </r>
  <r>
    <s v="ORD104222"/>
    <d v="2025-10-01T00:00:00"/>
    <s v="C0058"/>
    <s v="P003"/>
    <n v="2"/>
    <n v="463.5"/>
    <n v="0"/>
    <x v="0"/>
    <n v="3"/>
    <n v="927"/>
    <x v="19"/>
    <x v="0"/>
    <x v="0"/>
    <x v="1"/>
    <s v="Electronics"/>
    <s v="Accessories"/>
    <n v="210"/>
    <n v="420"/>
    <n v="507"/>
  </r>
  <r>
    <s v="ORD104223"/>
    <d v="2025-09-06T00:00:00"/>
    <s v="C0311"/>
    <s v="P009"/>
    <n v="1"/>
    <n v="194.4"/>
    <n v="0.15"/>
    <x v="0"/>
    <n v="3"/>
    <n v="165.24"/>
    <x v="29"/>
    <x v="8"/>
    <x v="1"/>
    <x v="12"/>
    <s v="Office"/>
    <s v="Stationery"/>
    <n v="75"/>
    <n v="75"/>
    <n v="90.240000000000009"/>
  </r>
  <r>
    <s v="ORD104224"/>
    <d v="2025-06-12T00:00:00"/>
    <s v="C0158"/>
    <s v="P012"/>
    <n v="1"/>
    <n v="3492"/>
    <n v="0.03"/>
    <x v="0"/>
    <n v="5"/>
    <n v="3387.24"/>
    <x v="3"/>
    <x v="5"/>
    <x v="2"/>
    <x v="9"/>
    <s v="Electronics"/>
    <s v="Storage"/>
    <n v="2450"/>
    <n v="2450"/>
    <n v="937.23999999999978"/>
  </r>
  <r>
    <s v="ORD104225"/>
    <d v="2025-04-07T00:00:00"/>
    <s v="C0064"/>
    <s v="P009"/>
    <n v="1"/>
    <n v="174.6"/>
    <n v="0.1"/>
    <x v="0"/>
    <n v="5"/>
    <n v="157.13999999999999"/>
    <x v="30"/>
    <x v="1"/>
    <x v="0"/>
    <x v="12"/>
    <s v="Office"/>
    <s v="Stationery"/>
    <n v="75"/>
    <n v="75"/>
    <n v="82.139999999999986"/>
  </r>
  <r>
    <s v="ORD104226"/>
    <d v="2023-05-24T00:00:00"/>
    <s v="C0357"/>
    <s v="P003"/>
    <n v="1"/>
    <n v="450"/>
    <n v="0.05"/>
    <x v="0"/>
    <n v="2"/>
    <n v="427.5"/>
    <x v="5"/>
    <x v="10"/>
    <x v="2"/>
    <x v="1"/>
    <s v="Electronics"/>
    <s v="Accessories"/>
    <n v="210"/>
    <n v="210"/>
    <n v="217.5"/>
  </r>
  <r>
    <s v="ORD104227"/>
    <d v="2024-04-07T00:00:00"/>
    <s v="C0252"/>
    <s v="P007"/>
    <n v="1"/>
    <n v="4416"/>
    <n v="0.05"/>
    <x v="2"/>
    <n v="5"/>
    <n v="4195.2"/>
    <x v="6"/>
    <x v="5"/>
    <x v="0"/>
    <x v="16"/>
    <s v="Office"/>
    <s v="Furniture"/>
    <n v="3150"/>
    <n v="3150"/>
    <n v="1045.1999999999998"/>
  </r>
  <r>
    <s v="ORD104228"/>
    <d v="2023-01-07T00:00:00"/>
    <s v="C0190"/>
    <s v="P003"/>
    <n v="1"/>
    <n v="414"/>
    <n v="0"/>
    <x v="0"/>
    <n v="7"/>
    <n v="414"/>
    <x v="35"/>
    <x v="4"/>
    <x v="2"/>
    <x v="1"/>
    <s v="Electronics"/>
    <s v="Accessories"/>
    <n v="210"/>
    <n v="210"/>
    <n v="204"/>
  </r>
  <r>
    <s v="ORD104229"/>
    <d v="2025-02-26T00:00:00"/>
    <s v="C0286"/>
    <s v="P010"/>
    <n v="1"/>
    <n v="7400"/>
    <n v="0.1"/>
    <x v="0"/>
    <n v="5"/>
    <n v="6660"/>
    <x v="8"/>
    <x v="0"/>
    <x v="0"/>
    <x v="13"/>
    <s v="Electronics"/>
    <s v="Printers"/>
    <n v="5600"/>
    <n v="5600"/>
    <n v="1060"/>
  </r>
  <r>
    <s v="ORD104230"/>
    <d v="2025-09-14T00:00:00"/>
    <s v="C0371"/>
    <s v="P015"/>
    <n v="3"/>
    <n v="1750"/>
    <n v="0"/>
    <x v="0"/>
    <n v="3"/>
    <n v="5250"/>
    <x v="29"/>
    <x v="1"/>
    <x v="0"/>
    <x v="14"/>
    <s v="Electronics"/>
    <s v="Networking"/>
    <n v="1050"/>
    <n v="3150"/>
    <n v="2100"/>
  </r>
  <r>
    <s v="ORD104231"/>
    <d v="2023-09-06T00:00:00"/>
    <s v="C0354"/>
    <s v="P003"/>
    <n v="1"/>
    <n v="436.5"/>
    <n v="0.05"/>
    <x v="0"/>
    <n v="5"/>
    <n v="414.67499999999995"/>
    <x v="4"/>
    <x v="8"/>
    <x v="1"/>
    <x v="1"/>
    <s v="Electronics"/>
    <s v="Accessories"/>
    <n v="210"/>
    <n v="210"/>
    <n v="204.67499999999995"/>
  </r>
  <r>
    <s v="ORD104232"/>
    <d v="2025-01-05T00:00:00"/>
    <s v="C0130"/>
    <s v="P019"/>
    <n v="2"/>
    <n v="2162"/>
    <n v="0"/>
    <x v="0"/>
    <n v="4"/>
    <n v="4324"/>
    <x v="7"/>
    <x v="9"/>
    <x v="2"/>
    <x v="19"/>
    <s v="Electronics"/>
    <s v="POS Equipment"/>
    <n v="1420"/>
    <n v="2840"/>
    <n v="1484"/>
  </r>
  <r>
    <s v="ORD104233"/>
    <d v="2024-11-13T00:00:00"/>
    <s v="C0341"/>
    <s v="P011"/>
    <n v="2"/>
    <n v="980"/>
    <n v="0.1"/>
    <x v="0"/>
    <n v="2"/>
    <n v="1764"/>
    <x v="33"/>
    <x v="5"/>
    <x v="1"/>
    <x v="5"/>
    <s v="Office"/>
    <s v="Supplies"/>
    <n v="510"/>
    <n v="1020"/>
    <n v="744"/>
  </r>
  <r>
    <s v="ORD104234"/>
    <d v="2024-09-12T00:00:00"/>
    <s v="C0085"/>
    <s v="P010"/>
    <n v="3"/>
    <n v="7178"/>
    <n v="0.05"/>
    <x v="0"/>
    <n v="6"/>
    <n v="20457.3"/>
    <x v="27"/>
    <x v="8"/>
    <x v="2"/>
    <x v="13"/>
    <s v="Electronics"/>
    <s v="Printers"/>
    <n v="5600"/>
    <n v="16800"/>
    <n v="3657.2999999999993"/>
  </r>
  <r>
    <s v="ORD104235"/>
    <d v="2025-03-31T00:00:00"/>
    <s v="C0221"/>
    <s v="P009"/>
    <n v="1"/>
    <n v="165.6"/>
    <n v="0.1"/>
    <x v="0"/>
    <n v="3"/>
    <n v="149.04"/>
    <x v="12"/>
    <x v="5"/>
    <x v="2"/>
    <x v="12"/>
    <s v="Office"/>
    <s v="Stationery"/>
    <n v="75"/>
    <n v="75"/>
    <n v="74.039999999999992"/>
  </r>
  <r>
    <s v="ORD104236"/>
    <d v="2023-04-24T00:00:00"/>
    <s v="C0225"/>
    <s v="P013"/>
    <n v="1"/>
    <n v="1334"/>
    <n v="0.03"/>
    <x v="2"/>
    <n v="6"/>
    <n v="1293.98"/>
    <x v="31"/>
    <x v="3"/>
    <x v="2"/>
    <x v="2"/>
    <s v="Electronics"/>
    <s v="Accessories"/>
    <n v="790"/>
    <n v="790"/>
    <n v="503.98"/>
  </r>
  <r>
    <s v="ORD104237"/>
    <d v="2023-07-05T00:00:00"/>
    <s v="C0372"/>
    <s v="P012"/>
    <n v="2"/>
    <n v="3888"/>
    <n v="0"/>
    <x v="0"/>
    <n v="1"/>
    <n v="7776"/>
    <x v="32"/>
    <x v="2"/>
    <x v="1"/>
    <x v="9"/>
    <s v="Electronics"/>
    <s v="Storage"/>
    <n v="2450"/>
    <n v="4900"/>
    <n v="2876"/>
  </r>
  <r>
    <s v="ORD104238"/>
    <d v="2025-01-18T00:00:00"/>
    <s v="C0343"/>
    <s v="P017"/>
    <n v="1"/>
    <n v="3900"/>
    <n v="0.1"/>
    <x v="0"/>
    <n v="2"/>
    <n v="3510"/>
    <x v="7"/>
    <x v="1"/>
    <x v="1"/>
    <x v="7"/>
    <s v="Office"/>
    <s v="Furniture"/>
    <n v="2650"/>
    <n v="2650"/>
    <n v="860"/>
  </r>
  <r>
    <s v="ORD104239"/>
    <d v="2025-12-30T00:00:00"/>
    <s v="C0357"/>
    <s v="P009"/>
    <n v="1"/>
    <n v="180"/>
    <n v="0.05"/>
    <x v="0"/>
    <n v="5"/>
    <n v="171"/>
    <x v="11"/>
    <x v="10"/>
    <x v="2"/>
    <x v="12"/>
    <s v="Office"/>
    <s v="Stationery"/>
    <n v="75"/>
    <n v="75"/>
    <n v="96"/>
  </r>
  <r>
    <s v="ORD104240"/>
    <d v="2024-11-27T00:00:00"/>
    <s v="C0236"/>
    <s v="P003"/>
    <n v="1"/>
    <n v="486"/>
    <n v="0"/>
    <x v="0"/>
    <n v="7"/>
    <n v="486"/>
    <x v="33"/>
    <x v="5"/>
    <x v="0"/>
    <x v="1"/>
    <s v="Electronics"/>
    <s v="Accessories"/>
    <n v="210"/>
    <n v="210"/>
    <n v="276"/>
  </r>
  <r>
    <s v="ORD104241"/>
    <d v="2023-06-14T00:00:00"/>
    <s v="C0303"/>
    <s v="P003"/>
    <n v="3"/>
    <n v="450"/>
    <n v="0.05"/>
    <x v="0"/>
    <n v="4"/>
    <n v="1282.5"/>
    <x v="10"/>
    <x v="3"/>
    <x v="0"/>
    <x v="1"/>
    <s v="Electronics"/>
    <s v="Accessories"/>
    <n v="210"/>
    <n v="630"/>
    <n v="652.5"/>
  </r>
  <r>
    <s v="ORD104242"/>
    <d v="2025-07-30T00:00:00"/>
    <s v="C0314"/>
    <s v="P003"/>
    <n v="1"/>
    <n v="436.5"/>
    <n v="0.05"/>
    <x v="0"/>
    <n v="4"/>
    <n v="414.67499999999995"/>
    <x v="9"/>
    <x v="6"/>
    <x v="1"/>
    <x v="1"/>
    <s v="Electronics"/>
    <s v="Accessories"/>
    <n v="210"/>
    <n v="210"/>
    <n v="204.67499999999995"/>
  </r>
  <r>
    <s v="ORD104243"/>
    <d v="2024-08-16T00:00:00"/>
    <s v="C0236"/>
    <s v="P016"/>
    <n v="20"/>
    <n v="280.8"/>
    <n v="0.05"/>
    <x v="0"/>
    <n v="4"/>
    <n v="5335.2"/>
    <x v="23"/>
    <x v="5"/>
    <x v="0"/>
    <x v="10"/>
    <s v="Office"/>
    <s v="Stationery"/>
    <n v="145"/>
    <n v="2900"/>
    <n v="2435.1999999999998"/>
  </r>
  <r>
    <s v="ORD104244"/>
    <d v="2024-02-20T00:00:00"/>
    <s v="C0140"/>
    <s v="P010"/>
    <n v="1"/>
    <n v="7992"/>
    <n v="0.1"/>
    <x v="0"/>
    <n v="7"/>
    <n v="7192.8"/>
    <x v="24"/>
    <x v="9"/>
    <x v="1"/>
    <x v="13"/>
    <s v="Electronics"/>
    <s v="Printers"/>
    <n v="5600"/>
    <n v="5600"/>
    <n v="1592.8000000000002"/>
  </r>
  <r>
    <s v="ORD104245"/>
    <d v="2023-12-28T00:00:00"/>
    <s v="C0368"/>
    <s v="P002"/>
    <n v="1"/>
    <n v="19500"/>
    <n v="0"/>
    <x v="0"/>
    <n v="6"/>
    <n v="19500"/>
    <x v="25"/>
    <x v="1"/>
    <x v="1"/>
    <x v="8"/>
    <s v="Electronics"/>
    <s v="Computers"/>
    <n v="15100"/>
    <n v="15100"/>
    <n v="4400"/>
  </r>
  <r>
    <s v="ORD104246"/>
    <d v="2023-03-22T00:00:00"/>
    <s v="C0134"/>
    <s v="P011"/>
    <n v="2"/>
    <n v="980"/>
    <n v="0"/>
    <x v="0"/>
    <n v="1"/>
    <n v="1960"/>
    <x v="1"/>
    <x v="3"/>
    <x v="1"/>
    <x v="5"/>
    <s v="Office"/>
    <s v="Supplies"/>
    <n v="510"/>
    <n v="1020"/>
    <n v="940"/>
  </r>
  <r>
    <s v="ORD104247"/>
    <d v="2025-02-25T00:00:00"/>
    <s v="C0001"/>
    <s v="P017"/>
    <n v="1"/>
    <n v="4212"/>
    <n v="0.1"/>
    <x v="0"/>
    <n v="6"/>
    <n v="3790.8"/>
    <x v="8"/>
    <x v="2"/>
    <x v="0"/>
    <x v="7"/>
    <s v="Office"/>
    <s v="Furniture"/>
    <n v="2650"/>
    <n v="2650"/>
    <n v="1140.8000000000002"/>
  </r>
  <r>
    <s v="ORD104248"/>
    <d v="2024-01-27T00:00:00"/>
    <s v="C0313"/>
    <s v="P011"/>
    <n v="5"/>
    <n v="1058.4000000000001"/>
    <n v="0.1"/>
    <x v="0"/>
    <n v="2"/>
    <n v="4762.8"/>
    <x v="18"/>
    <x v="4"/>
    <x v="0"/>
    <x v="5"/>
    <s v="Office"/>
    <s v="Supplies"/>
    <n v="510"/>
    <n v="2550"/>
    <n v="2212.8000000000002"/>
  </r>
  <r>
    <s v="ORD104249"/>
    <d v="2024-09-04T00:00:00"/>
    <s v="C0322"/>
    <s v="P015"/>
    <n v="2"/>
    <n v="1750"/>
    <n v="0.05"/>
    <x v="2"/>
    <n v="2"/>
    <n v="3325"/>
    <x v="27"/>
    <x v="3"/>
    <x v="1"/>
    <x v="14"/>
    <s v="Electronics"/>
    <s v="Networking"/>
    <n v="1050"/>
    <n v="2100"/>
    <n v="1225"/>
  </r>
  <r>
    <s v="ORD104250"/>
    <d v="2025-03-09T00:00:00"/>
    <s v="C0258"/>
    <s v="P009"/>
    <n v="4"/>
    <n v="165.6"/>
    <n v="0"/>
    <x v="0"/>
    <n v="4"/>
    <n v="662.4"/>
    <x v="12"/>
    <x v="11"/>
    <x v="2"/>
    <x v="12"/>
    <s v="Office"/>
    <s v="Stationery"/>
    <n v="75"/>
    <n v="300"/>
    <n v="362.4"/>
  </r>
  <r>
    <s v="ORD104251"/>
    <d v="2023-08-07T00:00:00"/>
    <s v="C0097"/>
    <s v="P001"/>
    <n v="1"/>
    <n v="28500"/>
    <n v="0.03"/>
    <x v="0"/>
    <n v="7"/>
    <n v="27645"/>
    <x v="16"/>
    <x v="11"/>
    <x v="1"/>
    <x v="0"/>
    <s v="Electronics"/>
    <s v="Computers"/>
    <n v="22100"/>
    <n v="22100"/>
    <n v="5545"/>
  </r>
  <r>
    <s v="ORD104252"/>
    <d v="2025-01-05T00:00:00"/>
    <s v="C0211"/>
    <s v="P020"/>
    <n v="1"/>
    <n v="3977"/>
    <n v="0.03"/>
    <x v="0"/>
    <n v="3"/>
    <n v="3857.69"/>
    <x v="7"/>
    <x v="8"/>
    <x v="0"/>
    <x v="11"/>
    <s v="Electronics"/>
    <s v="Power"/>
    <n v="2950"/>
    <n v="2950"/>
    <n v="907.69"/>
  </r>
  <r>
    <s v="ORD104253"/>
    <d v="2025-09-23T00:00:00"/>
    <s v="C0146"/>
    <s v="P017"/>
    <n v="1"/>
    <n v="3783"/>
    <n v="0"/>
    <x v="0"/>
    <n v="1"/>
    <n v="3783"/>
    <x v="29"/>
    <x v="7"/>
    <x v="1"/>
    <x v="7"/>
    <s v="Office"/>
    <s v="Furniture"/>
    <n v="2650"/>
    <n v="2650"/>
    <n v="1133"/>
  </r>
  <r>
    <s v="ORD104254"/>
    <d v="2023-06-23T00:00:00"/>
    <s v="C0175"/>
    <s v="P016"/>
    <n v="3"/>
    <n v="267.8"/>
    <n v="0.05"/>
    <x v="0"/>
    <n v="2"/>
    <n v="763.23"/>
    <x v="10"/>
    <x v="1"/>
    <x v="1"/>
    <x v="10"/>
    <s v="Office"/>
    <s v="Stationery"/>
    <n v="145"/>
    <n v="435"/>
    <n v="328.23"/>
  </r>
  <r>
    <s v="ORD104255"/>
    <d v="2025-06-15T00:00:00"/>
    <s v="C0292"/>
    <s v="P012"/>
    <n v="1"/>
    <n v="3708"/>
    <n v="0.1"/>
    <x v="0"/>
    <n v="4"/>
    <n v="3337.2000000000003"/>
    <x v="3"/>
    <x v="6"/>
    <x v="0"/>
    <x v="9"/>
    <s v="Electronics"/>
    <s v="Storage"/>
    <n v="2450"/>
    <n v="2450"/>
    <n v="887.20000000000027"/>
  </r>
  <r>
    <s v="ORD104256"/>
    <d v="2024-01-24T00:00:00"/>
    <s v="C0152"/>
    <s v="P004"/>
    <n v="1"/>
    <n v="1905.5"/>
    <n v="0.03"/>
    <x v="0"/>
    <n v="7"/>
    <n v="1848.335"/>
    <x v="18"/>
    <x v="2"/>
    <x v="1"/>
    <x v="3"/>
    <s v="Electronics"/>
    <s v="Accessories"/>
    <n v="990"/>
    <n v="990"/>
    <n v="858.33500000000004"/>
  </r>
  <r>
    <s v="ORD104257"/>
    <d v="2023-10-14T00:00:00"/>
    <s v="C0175"/>
    <s v="P011"/>
    <n v="4"/>
    <n v="980"/>
    <n v="0.05"/>
    <x v="0"/>
    <n v="6"/>
    <n v="3724"/>
    <x v="2"/>
    <x v="1"/>
    <x v="1"/>
    <x v="5"/>
    <s v="Office"/>
    <s v="Supplies"/>
    <n v="510"/>
    <n v="2040"/>
    <n v="1684"/>
  </r>
  <r>
    <s v="ORD104258"/>
    <d v="2023-03-15T00:00:00"/>
    <s v="C0026"/>
    <s v="P001"/>
    <n v="3"/>
    <n v="27645"/>
    <n v="0.15"/>
    <x v="0"/>
    <n v="1"/>
    <n v="70494.75"/>
    <x v="1"/>
    <x v="8"/>
    <x v="1"/>
    <x v="0"/>
    <s v="Electronics"/>
    <s v="Computers"/>
    <n v="22100"/>
    <n v="66300"/>
    <n v="4194.75"/>
  </r>
  <r>
    <s v="ORD104259"/>
    <d v="2024-01-31T00:00:00"/>
    <s v="C0296"/>
    <s v="P001"/>
    <n v="50"/>
    <n v="28500"/>
    <n v="0"/>
    <x v="0"/>
    <n v="2"/>
    <n v="1425000"/>
    <x v="18"/>
    <x v="5"/>
    <x v="0"/>
    <x v="0"/>
    <s v="Electronics"/>
    <s v="Computers"/>
    <n v="22100"/>
    <n v="1105000"/>
    <n v="320000"/>
  </r>
  <r>
    <s v="ORD104260"/>
    <d v="2023-02-21T00:00:00"/>
    <s v="C0324"/>
    <s v="P002"/>
    <n v="3"/>
    <n v="17940"/>
    <n v="0.1"/>
    <x v="0"/>
    <n v="2"/>
    <n v="48438"/>
    <x v="17"/>
    <x v="2"/>
    <x v="2"/>
    <x v="8"/>
    <s v="Electronics"/>
    <s v="Computers"/>
    <n v="15100"/>
    <n v="45300"/>
    <n v="3138"/>
  </r>
  <r>
    <s v="ORD104261"/>
    <d v="2024-05-03T00:00:00"/>
    <s v="C0325"/>
    <s v="P003"/>
    <n v="1"/>
    <n v="450"/>
    <n v="0.03"/>
    <x v="0"/>
    <n v="1"/>
    <n v="436.5"/>
    <x v="15"/>
    <x v="8"/>
    <x v="0"/>
    <x v="1"/>
    <s v="Electronics"/>
    <s v="Accessories"/>
    <n v="210"/>
    <n v="210"/>
    <n v="226.5"/>
  </r>
  <r>
    <s v="ORD104262"/>
    <d v="2025-09-28T00:00:00"/>
    <s v="C0173"/>
    <s v="P017"/>
    <n v="2"/>
    <n v="3588"/>
    <n v="0.05"/>
    <x v="2"/>
    <n v="3"/>
    <n v="6817.2"/>
    <x v="29"/>
    <x v="3"/>
    <x v="0"/>
    <x v="7"/>
    <s v="Office"/>
    <s v="Furniture"/>
    <n v="2650"/>
    <n v="5300"/>
    <n v="1517.1999999999998"/>
  </r>
  <r>
    <s v="ORD104263"/>
    <d v="2025-03-07T00:00:00"/>
    <s v="C0099"/>
    <s v="P005"/>
    <n v="1"/>
    <n v="6014"/>
    <n v="0.05"/>
    <x v="0"/>
    <n v="7"/>
    <n v="5713.3"/>
    <x v="12"/>
    <x v="1"/>
    <x v="2"/>
    <x v="15"/>
    <s v="Electronics"/>
    <s v="Displays"/>
    <n v="4300"/>
    <n v="4300"/>
    <n v="1413.3000000000002"/>
  </r>
  <r>
    <s v="ORD104264"/>
    <d v="2023-05-10T00:00:00"/>
    <s v="C0266"/>
    <s v="P001"/>
    <n v="1"/>
    <n v="30780"/>
    <n v="0.1"/>
    <x v="0"/>
    <n v="4"/>
    <n v="27702"/>
    <x v="5"/>
    <x v="1"/>
    <x v="2"/>
    <x v="0"/>
    <s v="Electronics"/>
    <s v="Computers"/>
    <n v="22100"/>
    <n v="22100"/>
    <n v="5602"/>
  </r>
  <r>
    <s v="ORD104265"/>
    <d v="2024-09-22T00:00:00"/>
    <s v="C0164"/>
    <s v="P013"/>
    <n v="2"/>
    <n v="1493.5"/>
    <n v="0.1"/>
    <x v="0"/>
    <n v="3"/>
    <n v="2688.3"/>
    <x v="27"/>
    <x v="2"/>
    <x v="0"/>
    <x v="2"/>
    <s v="Electronics"/>
    <s v="Accessories"/>
    <n v="790"/>
    <n v="1580"/>
    <n v="1108.3000000000002"/>
  </r>
  <r>
    <s v="ORD104266"/>
    <d v="2025-10-20T00:00:00"/>
    <s v="C0281"/>
    <s v="P013"/>
    <n v="1"/>
    <n v="1334"/>
    <n v="0.1"/>
    <x v="0"/>
    <n v="7"/>
    <n v="1200.6000000000001"/>
    <x v="19"/>
    <x v="9"/>
    <x v="0"/>
    <x v="2"/>
    <s v="Electronics"/>
    <s v="Accessories"/>
    <n v="790"/>
    <n v="790"/>
    <n v="410.60000000000014"/>
  </r>
  <r>
    <s v="ORD104267"/>
    <d v="2025-12-29T00:00:00"/>
    <s v="C0092"/>
    <s v="P005"/>
    <n v="1"/>
    <n v="6696"/>
    <n v="0.15"/>
    <x v="0"/>
    <n v="1"/>
    <n v="5691.5999999999995"/>
    <x v="11"/>
    <x v="5"/>
    <x v="0"/>
    <x v="15"/>
    <s v="Electronics"/>
    <s v="Displays"/>
    <n v="4300"/>
    <n v="4300"/>
    <n v="1391.5999999999995"/>
  </r>
  <r>
    <s v="ORD104268"/>
    <d v="2025-07-09T00:00:00"/>
    <s v="C0082"/>
    <s v="P012"/>
    <n v="2"/>
    <n v="3888"/>
    <n v="0"/>
    <x v="0"/>
    <n v="1"/>
    <n v="7776"/>
    <x v="9"/>
    <x v="6"/>
    <x v="0"/>
    <x v="9"/>
    <s v="Electronics"/>
    <s v="Storage"/>
    <n v="2450"/>
    <n v="4900"/>
    <n v="2876"/>
  </r>
  <r>
    <s v="ORD104269"/>
    <d v="2023-02-03T00:00:00"/>
    <s v="C0385"/>
    <s v="P005"/>
    <n v="1"/>
    <n v="6696"/>
    <n v="0.2"/>
    <x v="0"/>
    <n v="4"/>
    <n v="5356.8"/>
    <x v="17"/>
    <x v="6"/>
    <x v="0"/>
    <x v="15"/>
    <s v="Electronics"/>
    <s v="Displays"/>
    <n v="4300"/>
    <n v="4300"/>
    <n v="1056.8000000000002"/>
  </r>
  <r>
    <s v="ORD104270"/>
    <d v="2023-03-17T00:00:00"/>
    <s v="C0298"/>
    <s v="P016"/>
    <n v="1"/>
    <n v="239.2"/>
    <n v="0"/>
    <x v="0"/>
    <n v="3"/>
    <n v="239.2"/>
    <x v="1"/>
    <x v="6"/>
    <x v="1"/>
    <x v="10"/>
    <s v="Office"/>
    <s v="Stationery"/>
    <n v="145"/>
    <n v="145"/>
    <n v="94.199999999999989"/>
  </r>
  <r>
    <s v="ORD104271"/>
    <d v="2024-11-25T00:00:00"/>
    <s v="C0062"/>
    <s v="P003"/>
    <n v="4"/>
    <n v="414"/>
    <n v="0"/>
    <x v="0"/>
    <n v="1"/>
    <n v="1656"/>
    <x v="33"/>
    <x v="1"/>
    <x v="1"/>
    <x v="1"/>
    <s v="Electronics"/>
    <s v="Accessories"/>
    <n v="210"/>
    <n v="840"/>
    <n v="816"/>
  </r>
  <r>
    <s v="ORD104272"/>
    <d v="2023-04-25T00:00:00"/>
    <s v="C0318"/>
    <s v="P003"/>
    <n v="5"/>
    <n v="450"/>
    <n v="0.1"/>
    <x v="0"/>
    <n v="5"/>
    <n v="2025"/>
    <x v="31"/>
    <x v="4"/>
    <x v="0"/>
    <x v="1"/>
    <s v="Electronics"/>
    <s v="Accessories"/>
    <n v="210"/>
    <n v="1050"/>
    <n v="975"/>
  </r>
  <r>
    <s v="ORD104273"/>
    <d v="2024-11-22T00:00:00"/>
    <s v="C0267"/>
    <s v="P009"/>
    <n v="1"/>
    <n v="180"/>
    <n v="0.05"/>
    <x v="0"/>
    <n v="6"/>
    <n v="171"/>
    <x v="33"/>
    <x v="0"/>
    <x v="1"/>
    <x v="12"/>
    <s v="Office"/>
    <s v="Stationery"/>
    <n v="75"/>
    <n v="75"/>
    <n v="96"/>
  </r>
  <r>
    <s v="ORD104274"/>
    <d v="2023-03-29T00:00:00"/>
    <s v="C0238"/>
    <s v="P009"/>
    <n v="1"/>
    <n v="194.4"/>
    <n v="0"/>
    <x v="0"/>
    <n v="4"/>
    <n v="194.4"/>
    <x v="1"/>
    <x v="10"/>
    <x v="0"/>
    <x v="12"/>
    <s v="Office"/>
    <s v="Stationery"/>
    <n v="75"/>
    <n v="75"/>
    <n v="119.4"/>
  </r>
  <r>
    <s v="ORD104275"/>
    <d v="2025-04-10T00:00:00"/>
    <s v="C0168"/>
    <s v="P016"/>
    <n v="10"/>
    <n v="239.2"/>
    <n v="0.15"/>
    <x v="0"/>
    <n v="3"/>
    <n v="2033.2"/>
    <x v="30"/>
    <x v="10"/>
    <x v="2"/>
    <x v="10"/>
    <s v="Office"/>
    <s v="Stationery"/>
    <n v="145"/>
    <n v="1450"/>
    <n v="583.20000000000005"/>
  </r>
  <r>
    <s v="ORD104276"/>
    <d v="2023-08-31T00:00:00"/>
    <s v="C0296"/>
    <s v="P013"/>
    <n v="1"/>
    <n v="1450"/>
    <n v="0"/>
    <x v="0"/>
    <n v="1"/>
    <n v="1450"/>
    <x v="16"/>
    <x v="5"/>
    <x v="0"/>
    <x v="2"/>
    <s v="Electronics"/>
    <s v="Accessories"/>
    <n v="790"/>
    <n v="790"/>
    <n v="660"/>
  </r>
  <r>
    <s v="ORD104277"/>
    <d v="2024-03-09T00:00:00"/>
    <s v="C0014"/>
    <s v="P010"/>
    <n v="5"/>
    <n v="6808"/>
    <n v="0"/>
    <x v="0"/>
    <n v="2"/>
    <n v="34040"/>
    <x v="22"/>
    <x v="10"/>
    <x v="0"/>
    <x v="13"/>
    <s v="Electronics"/>
    <s v="Printers"/>
    <n v="5600"/>
    <n v="28000"/>
    <n v="6040"/>
  </r>
  <r>
    <s v="ORD104278"/>
    <d v="2025-12-07T00:00:00"/>
    <s v="C0184"/>
    <s v="P004"/>
    <n v="1"/>
    <n v="1998"/>
    <n v="0.1"/>
    <x v="1"/>
    <n v="2"/>
    <n v="1798.2"/>
    <x v="11"/>
    <x v="11"/>
    <x v="0"/>
    <x v="3"/>
    <s v="Electronics"/>
    <s v="Accessories"/>
    <n v="990"/>
    <n v="990"/>
    <n v="808.2"/>
  </r>
  <r>
    <s v="ORD104279"/>
    <d v="2025-07-27T00:00:00"/>
    <s v="C0279"/>
    <s v="P005"/>
    <n v="1"/>
    <n v="5704"/>
    <n v="0.1"/>
    <x v="0"/>
    <n v="6"/>
    <n v="5133.6000000000004"/>
    <x v="9"/>
    <x v="9"/>
    <x v="1"/>
    <x v="15"/>
    <s v="Electronics"/>
    <s v="Displays"/>
    <n v="4300"/>
    <n v="4300"/>
    <n v="833.60000000000036"/>
  </r>
  <r>
    <s v="ORD104280"/>
    <d v="2023-11-02T00:00:00"/>
    <s v="C0129"/>
    <s v="P016"/>
    <n v="1"/>
    <n v="267.8"/>
    <n v="0.05"/>
    <x v="0"/>
    <n v="2"/>
    <n v="254.41"/>
    <x v="0"/>
    <x v="11"/>
    <x v="0"/>
    <x v="10"/>
    <s v="Office"/>
    <s v="Stationery"/>
    <n v="145"/>
    <n v="145"/>
    <n v="109.41"/>
  </r>
  <r>
    <s v="ORD104281"/>
    <d v="2024-04-22T00:00:00"/>
    <s v="C0081"/>
    <s v="P020"/>
    <n v="1"/>
    <n v="3977"/>
    <n v="0.03"/>
    <x v="1"/>
    <n v="7"/>
    <n v="3857.69"/>
    <x v="6"/>
    <x v="11"/>
    <x v="0"/>
    <x v="11"/>
    <s v="Electronics"/>
    <s v="Power"/>
    <n v="2950"/>
    <n v="2950"/>
    <n v="907.69"/>
  </r>
  <r>
    <s v="ORD104282"/>
    <d v="2023-05-28T00:00:00"/>
    <s v="C0082"/>
    <s v="P016"/>
    <n v="1"/>
    <n v="267.8"/>
    <n v="0.05"/>
    <x v="0"/>
    <n v="4"/>
    <n v="254.41"/>
    <x v="5"/>
    <x v="6"/>
    <x v="0"/>
    <x v="10"/>
    <s v="Office"/>
    <s v="Stationery"/>
    <n v="145"/>
    <n v="145"/>
    <n v="109.41"/>
  </r>
  <r>
    <s v="ORD104283"/>
    <d v="2023-03-17T00:00:00"/>
    <s v="C0016"/>
    <s v="P009"/>
    <n v="1"/>
    <n v="174.6"/>
    <n v="0.05"/>
    <x v="0"/>
    <n v="6"/>
    <n v="165.86999999999998"/>
    <x v="1"/>
    <x v="6"/>
    <x v="0"/>
    <x v="12"/>
    <s v="Office"/>
    <s v="Stationery"/>
    <n v="75"/>
    <n v="75"/>
    <n v="90.869999999999976"/>
  </r>
  <r>
    <s v="ORD104284"/>
    <d v="2023-10-17T00:00:00"/>
    <s v="C0339"/>
    <s v="P020"/>
    <n v="2"/>
    <n v="4428"/>
    <n v="0.05"/>
    <x v="0"/>
    <n v="4"/>
    <n v="8413.1999999999989"/>
    <x v="2"/>
    <x v="10"/>
    <x v="0"/>
    <x v="11"/>
    <s v="Electronics"/>
    <s v="Power"/>
    <n v="2950"/>
    <n v="5900"/>
    <n v="2513.1999999999989"/>
  </r>
  <r>
    <s v="ORD104285"/>
    <d v="2025-09-28T00:00:00"/>
    <s v="C0241"/>
    <s v="P013"/>
    <n v="1"/>
    <n v="1566"/>
    <n v="0.1"/>
    <x v="1"/>
    <n v="4"/>
    <n v="1409.4"/>
    <x v="29"/>
    <x v="7"/>
    <x v="2"/>
    <x v="2"/>
    <s v="Electronics"/>
    <s v="Accessories"/>
    <n v="790"/>
    <n v="790"/>
    <n v="619.40000000000009"/>
  </r>
  <r>
    <s v="ORD104286"/>
    <d v="2023-02-09T00:00:00"/>
    <s v="C0069"/>
    <s v="P009"/>
    <n v="1"/>
    <n v="185.4"/>
    <n v="0.1"/>
    <x v="0"/>
    <n v="3"/>
    <n v="166.86"/>
    <x v="17"/>
    <x v="3"/>
    <x v="2"/>
    <x v="12"/>
    <s v="Office"/>
    <s v="Stationery"/>
    <n v="75"/>
    <n v="75"/>
    <n v="91.860000000000014"/>
  </r>
  <r>
    <s v="ORD104287"/>
    <d v="2025-08-23T00:00:00"/>
    <s v="C0027"/>
    <s v="P016"/>
    <n v="1"/>
    <n v="252.2"/>
    <n v="0.1"/>
    <x v="1"/>
    <n v="3"/>
    <n v="226.98"/>
    <x v="28"/>
    <x v="4"/>
    <x v="0"/>
    <x v="10"/>
    <s v="Office"/>
    <s v="Stationery"/>
    <n v="145"/>
    <n v="145"/>
    <n v="81.97999999999999"/>
  </r>
  <r>
    <s v="ORD104288"/>
    <d v="2023-04-04T00:00:00"/>
    <s v="C0010"/>
    <s v="P016"/>
    <n v="3"/>
    <n v="280.8"/>
    <n v="0.1"/>
    <x v="0"/>
    <n v="2"/>
    <n v="758.16000000000008"/>
    <x v="31"/>
    <x v="1"/>
    <x v="2"/>
    <x v="10"/>
    <s v="Office"/>
    <s v="Stationery"/>
    <n v="145"/>
    <n v="435"/>
    <n v="323.16000000000008"/>
  </r>
  <r>
    <s v="ORD104289"/>
    <d v="2024-05-12T00:00:00"/>
    <s v="C0237"/>
    <s v="P005"/>
    <n v="3"/>
    <n v="6014"/>
    <n v="0.03"/>
    <x v="0"/>
    <n v="3"/>
    <n v="17500.739999999998"/>
    <x v="15"/>
    <x v="10"/>
    <x v="1"/>
    <x v="15"/>
    <s v="Electronics"/>
    <s v="Displays"/>
    <n v="4300"/>
    <n v="12900"/>
    <n v="4600.739999999998"/>
  </r>
  <r>
    <s v="ORD104290"/>
    <d v="2023-09-25T00:00:00"/>
    <s v="C0034"/>
    <s v="P005"/>
    <n v="2"/>
    <n v="6696"/>
    <n v="0.05"/>
    <x v="0"/>
    <n v="2"/>
    <n v="12722.4"/>
    <x v="4"/>
    <x v="3"/>
    <x v="0"/>
    <x v="15"/>
    <s v="Electronics"/>
    <s v="Displays"/>
    <n v="4300"/>
    <n v="8600"/>
    <n v="4122.3999999999996"/>
  </r>
  <r>
    <s v="ORD104291"/>
    <d v="2023-01-30T00:00:00"/>
    <s v="C0223"/>
    <s v="P009"/>
    <n v="3"/>
    <n v="174.6"/>
    <n v="0.05"/>
    <x v="0"/>
    <n v="2"/>
    <n v="497.60999999999996"/>
    <x v="35"/>
    <x v="8"/>
    <x v="0"/>
    <x v="12"/>
    <s v="Office"/>
    <s v="Stationery"/>
    <n v="75"/>
    <n v="225"/>
    <n v="272.60999999999996"/>
  </r>
  <r>
    <s v="ORD104292"/>
    <d v="2023-12-19T00:00:00"/>
    <s v="C0337"/>
    <s v="P004"/>
    <n v="1"/>
    <n v="1998"/>
    <n v="0"/>
    <x v="1"/>
    <n v="5"/>
    <n v="1998"/>
    <x v="25"/>
    <x v="6"/>
    <x v="0"/>
    <x v="3"/>
    <s v="Electronics"/>
    <s v="Accessories"/>
    <n v="990"/>
    <n v="990"/>
    <n v="1008"/>
  </r>
  <r>
    <s v="ORD104293"/>
    <d v="2023-04-13T00:00:00"/>
    <s v="C0196"/>
    <s v="P003"/>
    <n v="2"/>
    <n v="436.5"/>
    <n v="0.1"/>
    <x v="0"/>
    <n v="6"/>
    <n v="785.7"/>
    <x v="31"/>
    <x v="7"/>
    <x v="0"/>
    <x v="1"/>
    <s v="Electronics"/>
    <s v="Accessories"/>
    <n v="210"/>
    <n v="420"/>
    <n v="365.70000000000005"/>
  </r>
  <r>
    <s v="ORD104294"/>
    <d v="2024-09-21T00:00:00"/>
    <s v="C0011"/>
    <s v="P008"/>
    <n v="2"/>
    <n v="8464"/>
    <n v="0"/>
    <x v="0"/>
    <n v="2"/>
    <n v="16928"/>
    <x v="27"/>
    <x v="10"/>
    <x v="1"/>
    <x v="6"/>
    <s v="Office"/>
    <s v="Furniture"/>
    <n v="6500"/>
    <n v="13000"/>
    <n v="3928"/>
  </r>
  <r>
    <s v="ORD104295"/>
    <d v="2023-07-19T00:00:00"/>
    <s v="C0234"/>
    <s v="P006"/>
    <n v="3"/>
    <n v="1212.5"/>
    <n v="0"/>
    <x v="0"/>
    <n v="3"/>
    <n v="3637.5"/>
    <x v="32"/>
    <x v="9"/>
    <x v="1"/>
    <x v="4"/>
    <s v="Electronics"/>
    <s v="Accessories"/>
    <n v="620"/>
    <n v="1860"/>
    <n v="1777.5"/>
  </r>
  <r>
    <s v="ORD104296"/>
    <d v="2025-07-23T00:00:00"/>
    <s v="C0037"/>
    <s v="P011"/>
    <n v="4"/>
    <n v="1009.4"/>
    <n v="0.1"/>
    <x v="0"/>
    <n v="6"/>
    <n v="3633.84"/>
    <x v="9"/>
    <x v="8"/>
    <x v="0"/>
    <x v="5"/>
    <s v="Office"/>
    <s v="Supplies"/>
    <n v="510"/>
    <n v="2040"/>
    <n v="1593.8400000000001"/>
  </r>
  <r>
    <s v="ORD104297"/>
    <d v="2023-12-16T00:00:00"/>
    <s v="C0098"/>
    <s v="P002"/>
    <n v="1"/>
    <n v="19500"/>
    <n v="0.1"/>
    <x v="0"/>
    <n v="3"/>
    <n v="17550"/>
    <x v="25"/>
    <x v="5"/>
    <x v="1"/>
    <x v="8"/>
    <s v="Electronics"/>
    <s v="Computers"/>
    <n v="15100"/>
    <n v="15100"/>
    <n v="2450"/>
  </r>
  <r>
    <s v="ORD104298"/>
    <d v="2023-05-11T00:00:00"/>
    <s v="C0241"/>
    <s v="P001"/>
    <n v="20"/>
    <n v="26220"/>
    <n v="0.05"/>
    <x v="0"/>
    <n v="6"/>
    <n v="498180"/>
    <x v="5"/>
    <x v="7"/>
    <x v="2"/>
    <x v="0"/>
    <s v="Electronics"/>
    <s v="Computers"/>
    <n v="22100"/>
    <n v="442000"/>
    <n v="56180"/>
  </r>
  <r>
    <s v="ORD104299"/>
    <d v="2023-08-06T00:00:00"/>
    <s v="C0397"/>
    <s v="P010"/>
    <n v="5"/>
    <n v="7992"/>
    <n v="0"/>
    <x v="0"/>
    <n v="5"/>
    <n v="39960"/>
    <x v="16"/>
    <x v="2"/>
    <x v="0"/>
    <x v="13"/>
    <s v="Electronics"/>
    <s v="Printers"/>
    <n v="5600"/>
    <n v="28000"/>
    <n v="11960"/>
  </r>
  <r>
    <s v="ORD104300"/>
    <d v="2023-08-22T00:00:00"/>
    <s v="C0205"/>
    <s v="P015"/>
    <n v="1"/>
    <n v="1750"/>
    <n v="0.05"/>
    <x v="0"/>
    <n v="6"/>
    <n v="1662.5"/>
    <x v="16"/>
    <x v="2"/>
    <x v="0"/>
    <x v="14"/>
    <s v="Electronics"/>
    <s v="Networking"/>
    <n v="1050"/>
    <n v="1050"/>
    <n v="612.5"/>
  </r>
  <r>
    <s v="ORD104301"/>
    <d v="2025-10-15T00:00:00"/>
    <s v="C0065"/>
    <s v="P019"/>
    <n v="3"/>
    <n v="2279.5"/>
    <n v="0.05"/>
    <x v="0"/>
    <n v="3"/>
    <n v="6496.5749999999998"/>
    <x v="19"/>
    <x v="3"/>
    <x v="2"/>
    <x v="19"/>
    <s v="Electronics"/>
    <s v="POS Equipment"/>
    <n v="1420"/>
    <n v="4260"/>
    <n v="2236.5749999999998"/>
  </r>
  <r>
    <s v="ORD104302"/>
    <d v="2024-03-27T00:00:00"/>
    <s v="C0184"/>
    <s v="P017"/>
    <n v="1"/>
    <n v="3900"/>
    <n v="0.05"/>
    <x v="0"/>
    <n v="3"/>
    <n v="3705"/>
    <x v="22"/>
    <x v="11"/>
    <x v="0"/>
    <x v="7"/>
    <s v="Office"/>
    <s v="Furniture"/>
    <n v="2650"/>
    <n v="2650"/>
    <n v="1055"/>
  </r>
  <r>
    <s v="ORD104303"/>
    <d v="2023-05-10T00:00:00"/>
    <s v="C0084"/>
    <s v="P014"/>
    <n v="5"/>
    <n v="2268"/>
    <n v="0.03"/>
    <x v="0"/>
    <n v="7"/>
    <n v="10999.8"/>
    <x v="5"/>
    <x v="8"/>
    <x v="2"/>
    <x v="17"/>
    <s v="Electronics"/>
    <s v="Accessories"/>
    <n v="1180"/>
    <n v="5900"/>
    <n v="5099.7999999999993"/>
  </r>
  <r>
    <s v="ORD104304"/>
    <d v="2024-02-20T00:00:00"/>
    <s v="C0097"/>
    <s v="P016"/>
    <n v="3"/>
    <n v="260"/>
    <n v="0.05"/>
    <x v="0"/>
    <n v="1"/>
    <n v="741"/>
    <x v="24"/>
    <x v="11"/>
    <x v="1"/>
    <x v="10"/>
    <s v="Office"/>
    <s v="Stationery"/>
    <n v="145"/>
    <n v="435"/>
    <n v="306"/>
  </r>
  <r>
    <s v="ORD104305"/>
    <d v="2025-05-22T00:00:00"/>
    <s v="C0107"/>
    <s v="P011"/>
    <n v="2"/>
    <n v="980"/>
    <n v="0"/>
    <x v="0"/>
    <n v="1"/>
    <n v="1960"/>
    <x v="34"/>
    <x v="5"/>
    <x v="1"/>
    <x v="5"/>
    <s v="Office"/>
    <s v="Supplies"/>
    <n v="510"/>
    <n v="1020"/>
    <n v="940"/>
  </r>
  <r>
    <s v="ORD104306"/>
    <d v="2024-11-21T00:00:00"/>
    <s v="C0211"/>
    <s v="P001"/>
    <n v="2"/>
    <n v="28500"/>
    <n v="0"/>
    <x v="0"/>
    <n v="7"/>
    <n v="57000"/>
    <x v="33"/>
    <x v="8"/>
    <x v="0"/>
    <x v="0"/>
    <s v="Electronics"/>
    <s v="Computers"/>
    <n v="22100"/>
    <n v="44200"/>
    <n v="12800"/>
  </r>
  <r>
    <s v="ORD104307"/>
    <d v="2025-04-03T00:00:00"/>
    <s v="C0220"/>
    <s v="P016"/>
    <n v="1"/>
    <n v="260"/>
    <n v="0.1"/>
    <x v="0"/>
    <n v="7"/>
    <n v="234"/>
    <x v="30"/>
    <x v="6"/>
    <x v="2"/>
    <x v="10"/>
    <s v="Office"/>
    <s v="Stationery"/>
    <n v="145"/>
    <n v="145"/>
    <n v="89"/>
  </r>
  <r>
    <s v="ORD104308"/>
    <d v="2024-10-26T00:00:00"/>
    <s v="C0016"/>
    <s v="P006"/>
    <n v="1"/>
    <n v="1287.5"/>
    <n v="0"/>
    <x v="1"/>
    <n v="2"/>
    <n v="1287.5"/>
    <x v="13"/>
    <x v="6"/>
    <x v="0"/>
    <x v="4"/>
    <s v="Electronics"/>
    <s v="Accessories"/>
    <n v="620"/>
    <n v="620"/>
    <n v="667.5"/>
  </r>
  <r>
    <s v="ORD104309"/>
    <d v="2023-09-05T00:00:00"/>
    <s v="C0134"/>
    <s v="P003"/>
    <n v="1"/>
    <n v="463.5"/>
    <n v="0.15"/>
    <x v="0"/>
    <n v="4"/>
    <n v="393.97499999999997"/>
    <x v="4"/>
    <x v="3"/>
    <x v="1"/>
    <x v="1"/>
    <s v="Electronics"/>
    <s v="Accessories"/>
    <n v="210"/>
    <n v="210"/>
    <n v="183.97499999999997"/>
  </r>
  <r>
    <s v="ORD104310"/>
    <d v="2023-10-09T00:00:00"/>
    <s v="C0021"/>
    <s v="P016"/>
    <n v="50"/>
    <n v="252.2"/>
    <n v="0.15"/>
    <x v="0"/>
    <n v="2"/>
    <n v="10718.5"/>
    <x v="2"/>
    <x v="6"/>
    <x v="0"/>
    <x v="10"/>
    <s v="Office"/>
    <s v="Stationery"/>
    <n v="145"/>
    <n v="7250"/>
    <n v="3468.5"/>
  </r>
  <r>
    <s v="ORD104311"/>
    <d v="2024-10-20T00:00:00"/>
    <s v="C0280"/>
    <s v="P004"/>
    <n v="1"/>
    <n v="1998"/>
    <n v="0"/>
    <x v="0"/>
    <n v="7"/>
    <n v="1998"/>
    <x v="13"/>
    <x v="4"/>
    <x v="0"/>
    <x v="3"/>
    <s v="Electronics"/>
    <s v="Accessories"/>
    <n v="990"/>
    <n v="990"/>
    <n v="1008"/>
  </r>
  <r>
    <s v="ORD104312"/>
    <d v="2024-03-12T00:00:00"/>
    <s v="C0319"/>
    <s v="P016"/>
    <n v="2"/>
    <n v="280.8"/>
    <n v="0.1"/>
    <x v="0"/>
    <n v="7"/>
    <n v="505.44000000000005"/>
    <x v="22"/>
    <x v="7"/>
    <x v="0"/>
    <x v="10"/>
    <s v="Office"/>
    <s v="Stationery"/>
    <n v="145"/>
    <n v="290"/>
    <n v="215.44000000000005"/>
  </r>
  <r>
    <s v="ORD104313"/>
    <d v="2023-04-04T00:00:00"/>
    <s v="C0227"/>
    <s v="P005"/>
    <n v="3"/>
    <n v="6200"/>
    <n v="0.15"/>
    <x v="2"/>
    <n v="1"/>
    <n v="15810"/>
    <x v="31"/>
    <x v="7"/>
    <x v="0"/>
    <x v="15"/>
    <s v="Electronics"/>
    <s v="Displays"/>
    <n v="4300"/>
    <n v="12900"/>
    <n v="2910"/>
  </r>
  <r>
    <s v="ORD104314"/>
    <d v="2023-12-22T00:00:00"/>
    <s v="C0083"/>
    <s v="P002"/>
    <n v="2"/>
    <n v="19500"/>
    <n v="0.2"/>
    <x v="0"/>
    <n v="7"/>
    <n v="31200"/>
    <x v="25"/>
    <x v="5"/>
    <x v="2"/>
    <x v="8"/>
    <s v="Electronics"/>
    <s v="Computers"/>
    <n v="15100"/>
    <n v="30200"/>
    <n v="1000"/>
  </r>
  <r>
    <s v="ORD104315"/>
    <d v="2024-11-18T00:00:00"/>
    <s v="C0112"/>
    <s v="P016"/>
    <n v="1"/>
    <n v="260"/>
    <n v="0.05"/>
    <x v="2"/>
    <n v="2"/>
    <n v="247"/>
    <x v="33"/>
    <x v="8"/>
    <x v="1"/>
    <x v="10"/>
    <s v="Office"/>
    <s v="Stationery"/>
    <n v="145"/>
    <n v="145"/>
    <n v="102"/>
  </r>
  <r>
    <s v="ORD104316"/>
    <d v="2023-05-10T00:00:00"/>
    <s v="C0054"/>
    <s v="P020"/>
    <n v="5"/>
    <n v="4428"/>
    <n v="0.05"/>
    <x v="0"/>
    <n v="2"/>
    <n v="21033"/>
    <x v="5"/>
    <x v="0"/>
    <x v="0"/>
    <x v="11"/>
    <s v="Electronics"/>
    <s v="Power"/>
    <n v="2950"/>
    <n v="14750"/>
    <n v="6283"/>
  </r>
  <r>
    <s v="ORD104317"/>
    <d v="2023-09-05T00:00:00"/>
    <s v="C0222"/>
    <s v="P001"/>
    <n v="3"/>
    <n v="28500"/>
    <n v="0.1"/>
    <x v="0"/>
    <n v="3"/>
    <n v="76950"/>
    <x v="4"/>
    <x v="9"/>
    <x v="0"/>
    <x v="0"/>
    <s v="Electronics"/>
    <s v="Computers"/>
    <n v="22100"/>
    <n v="66300"/>
    <n v="10650"/>
  </r>
  <r>
    <s v="ORD104318"/>
    <d v="2024-07-14T00:00:00"/>
    <s v="C0014"/>
    <s v="P012"/>
    <n v="1"/>
    <n v="3888"/>
    <n v="0"/>
    <x v="0"/>
    <n v="2"/>
    <n v="3888"/>
    <x v="14"/>
    <x v="10"/>
    <x v="0"/>
    <x v="9"/>
    <s v="Electronics"/>
    <s v="Storage"/>
    <n v="2450"/>
    <n v="2450"/>
    <n v="1438"/>
  </r>
  <r>
    <s v="ORD104319"/>
    <d v="2023-10-17T00:00:00"/>
    <s v="C0153"/>
    <s v="P013"/>
    <n v="2"/>
    <n v="1450"/>
    <n v="0.1"/>
    <x v="0"/>
    <n v="1"/>
    <n v="2610"/>
    <x v="2"/>
    <x v="1"/>
    <x v="0"/>
    <x v="2"/>
    <s v="Electronics"/>
    <s v="Accessories"/>
    <n v="790"/>
    <n v="1580"/>
    <n v="1030"/>
  </r>
  <r>
    <s v="ORD104320"/>
    <d v="2025-04-30T00:00:00"/>
    <s v="C0257"/>
    <s v="P003"/>
    <n v="1"/>
    <n v="414"/>
    <n v="0.1"/>
    <x v="0"/>
    <n v="1"/>
    <n v="372.6"/>
    <x v="30"/>
    <x v="2"/>
    <x v="0"/>
    <x v="1"/>
    <s v="Electronics"/>
    <s v="Accessories"/>
    <n v="210"/>
    <n v="210"/>
    <n v="162.60000000000002"/>
  </r>
  <r>
    <s v="ORD104321"/>
    <d v="2023-12-11T00:00:00"/>
    <s v="C0069"/>
    <s v="P009"/>
    <n v="2"/>
    <n v="185.4"/>
    <n v="0"/>
    <x v="0"/>
    <n v="4"/>
    <n v="370.8"/>
    <x v="25"/>
    <x v="3"/>
    <x v="2"/>
    <x v="12"/>
    <s v="Office"/>
    <s v="Stationery"/>
    <n v="75"/>
    <n v="150"/>
    <n v="220.8"/>
  </r>
  <r>
    <s v="ORD104322"/>
    <d v="2025-01-27T00:00:00"/>
    <s v="C0329"/>
    <s v="P009"/>
    <n v="3"/>
    <n v="174.6"/>
    <n v="0"/>
    <x v="0"/>
    <n v="5"/>
    <n v="523.79999999999995"/>
    <x v="7"/>
    <x v="9"/>
    <x v="0"/>
    <x v="12"/>
    <s v="Office"/>
    <s v="Stationery"/>
    <n v="75"/>
    <n v="225"/>
    <n v="298.79999999999995"/>
  </r>
  <r>
    <s v="ORD104323"/>
    <d v="2023-12-04T00:00:00"/>
    <s v="C0245"/>
    <s v="P011"/>
    <n v="4"/>
    <n v="901.6"/>
    <n v="0"/>
    <x v="0"/>
    <n v="1"/>
    <n v="3606.4"/>
    <x v="25"/>
    <x v="6"/>
    <x v="1"/>
    <x v="5"/>
    <s v="Office"/>
    <s v="Supplies"/>
    <n v="510"/>
    <n v="2040"/>
    <n v="1566.4"/>
  </r>
  <r>
    <s v="ORD104324"/>
    <d v="2025-06-17T00:00:00"/>
    <s v="C0330"/>
    <s v="P005"/>
    <n v="1"/>
    <n v="6386"/>
    <n v="0"/>
    <x v="0"/>
    <n v="3"/>
    <n v="6386"/>
    <x v="3"/>
    <x v="10"/>
    <x v="1"/>
    <x v="15"/>
    <s v="Electronics"/>
    <s v="Displays"/>
    <n v="4300"/>
    <n v="4300"/>
    <n v="2086"/>
  </r>
  <r>
    <s v="ORD104325"/>
    <d v="2024-05-13T00:00:00"/>
    <s v="C0054"/>
    <s v="P005"/>
    <n v="1"/>
    <n v="6200"/>
    <n v="0"/>
    <x v="0"/>
    <n v="1"/>
    <n v="6200"/>
    <x v="15"/>
    <x v="0"/>
    <x v="0"/>
    <x v="15"/>
    <s v="Electronics"/>
    <s v="Displays"/>
    <n v="4300"/>
    <n v="4300"/>
    <n v="1900"/>
  </r>
  <r>
    <s v="ORD104326"/>
    <d v="2023-03-25T00:00:00"/>
    <s v="C0203"/>
    <s v="P005"/>
    <n v="1"/>
    <n v="5704"/>
    <n v="0.05"/>
    <x v="0"/>
    <n v="1"/>
    <n v="5418.8"/>
    <x v="1"/>
    <x v="9"/>
    <x v="1"/>
    <x v="15"/>
    <s v="Electronics"/>
    <s v="Displays"/>
    <n v="4300"/>
    <n v="4300"/>
    <n v="1118.8000000000002"/>
  </r>
  <r>
    <s v="ORD104327"/>
    <d v="2023-10-01T00:00:00"/>
    <s v="C0188"/>
    <s v="P004"/>
    <n v="1"/>
    <n v="1905.5"/>
    <n v="0.05"/>
    <x v="0"/>
    <n v="6"/>
    <n v="1810.2249999999999"/>
    <x v="2"/>
    <x v="8"/>
    <x v="1"/>
    <x v="3"/>
    <s v="Electronics"/>
    <s v="Accessories"/>
    <n v="990"/>
    <n v="990"/>
    <n v="820.22499999999991"/>
  </r>
  <r>
    <s v="ORD104328"/>
    <d v="2023-07-24T00:00:00"/>
    <s v="C0076"/>
    <s v="P009"/>
    <n v="3"/>
    <n v="174.6"/>
    <n v="0.1"/>
    <x v="0"/>
    <n v="3"/>
    <n v="471.41999999999996"/>
    <x v="32"/>
    <x v="11"/>
    <x v="0"/>
    <x v="12"/>
    <s v="Office"/>
    <s v="Stationery"/>
    <n v="75"/>
    <n v="225"/>
    <n v="246.41999999999996"/>
  </r>
  <r>
    <s v="ORD104329"/>
    <d v="2025-02-09T00:00:00"/>
    <s v="C0355"/>
    <s v="P008"/>
    <n v="2"/>
    <n v="8464"/>
    <n v="0.05"/>
    <x v="0"/>
    <n v="1"/>
    <n v="16081.599999999999"/>
    <x v="8"/>
    <x v="6"/>
    <x v="1"/>
    <x v="6"/>
    <s v="Office"/>
    <s v="Furniture"/>
    <n v="6500"/>
    <n v="13000"/>
    <n v="3081.5999999999985"/>
  </r>
  <r>
    <s v="ORD104330"/>
    <d v="2023-11-20T00:00:00"/>
    <s v="C0392"/>
    <s v="P013"/>
    <n v="2"/>
    <n v="1566"/>
    <n v="0.2"/>
    <x v="0"/>
    <n v="6"/>
    <n v="2505.6000000000004"/>
    <x v="0"/>
    <x v="4"/>
    <x v="0"/>
    <x v="2"/>
    <s v="Electronics"/>
    <s v="Accessories"/>
    <n v="790"/>
    <n v="1580"/>
    <n v="925.60000000000036"/>
  </r>
  <r>
    <s v="ORD104331"/>
    <d v="2023-02-02T00:00:00"/>
    <s v="C0233"/>
    <s v="P010"/>
    <n v="2"/>
    <n v="7622"/>
    <n v="0.1"/>
    <x v="1"/>
    <n v="7"/>
    <n v="13719.6"/>
    <x v="17"/>
    <x v="0"/>
    <x v="0"/>
    <x v="13"/>
    <s v="Electronics"/>
    <s v="Printers"/>
    <n v="5600"/>
    <n v="11200"/>
    <n v="2519.6000000000004"/>
  </r>
  <r>
    <s v="ORD104332"/>
    <d v="2025-09-24T00:00:00"/>
    <s v="C0257"/>
    <s v="P001"/>
    <n v="2"/>
    <n v="26220"/>
    <n v="0"/>
    <x v="0"/>
    <n v="5"/>
    <n v="52440"/>
    <x v="29"/>
    <x v="2"/>
    <x v="0"/>
    <x v="0"/>
    <s v="Electronics"/>
    <s v="Computers"/>
    <n v="22100"/>
    <n v="44200"/>
    <n v="8240"/>
  </r>
  <r>
    <s v="ORD104333"/>
    <d v="2023-06-15T00:00:00"/>
    <s v="C0294"/>
    <s v="P002"/>
    <n v="1"/>
    <n v="20085"/>
    <n v="0.1"/>
    <x v="0"/>
    <n v="1"/>
    <n v="18076.5"/>
    <x v="10"/>
    <x v="3"/>
    <x v="0"/>
    <x v="8"/>
    <s v="Electronics"/>
    <s v="Computers"/>
    <n v="15100"/>
    <n v="15100"/>
    <n v="2976.5"/>
  </r>
  <r>
    <s v="ORD104334"/>
    <d v="2023-01-14T00:00:00"/>
    <s v="C0244"/>
    <s v="P005"/>
    <n v="1"/>
    <n v="6200"/>
    <n v="0.03"/>
    <x v="0"/>
    <n v="3"/>
    <n v="6014"/>
    <x v="35"/>
    <x v="6"/>
    <x v="1"/>
    <x v="15"/>
    <s v="Electronics"/>
    <s v="Displays"/>
    <n v="4300"/>
    <n v="4300"/>
    <n v="1714"/>
  </r>
  <r>
    <s v="ORD104335"/>
    <d v="2023-01-15T00:00:00"/>
    <s v="C0257"/>
    <s v="P006"/>
    <n v="1"/>
    <n v="1350"/>
    <n v="0.1"/>
    <x v="0"/>
    <n v="6"/>
    <n v="1215"/>
    <x v="35"/>
    <x v="2"/>
    <x v="0"/>
    <x v="4"/>
    <s v="Electronics"/>
    <s v="Accessories"/>
    <n v="620"/>
    <n v="620"/>
    <n v="595"/>
  </r>
  <r>
    <s v="ORD104336"/>
    <d v="2024-01-03T00:00:00"/>
    <s v="C0371"/>
    <s v="P015"/>
    <n v="1"/>
    <n v="1610"/>
    <n v="0.05"/>
    <x v="1"/>
    <n v="1"/>
    <n v="1529.5"/>
    <x v="18"/>
    <x v="1"/>
    <x v="0"/>
    <x v="14"/>
    <s v="Electronics"/>
    <s v="Networking"/>
    <n v="1050"/>
    <n v="1050"/>
    <n v="479.5"/>
  </r>
  <r>
    <s v="ORD104337"/>
    <d v="2023-07-02T00:00:00"/>
    <s v="C0297"/>
    <s v="P009"/>
    <n v="2"/>
    <n v="180"/>
    <n v="0.1"/>
    <x v="0"/>
    <n v="6"/>
    <n v="324"/>
    <x v="32"/>
    <x v="4"/>
    <x v="1"/>
    <x v="12"/>
    <s v="Office"/>
    <s v="Stationery"/>
    <n v="75"/>
    <n v="150"/>
    <n v="174"/>
  </r>
  <r>
    <s v="ORD104338"/>
    <d v="2024-08-04T00:00:00"/>
    <s v="C0055"/>
    <s v="P011"/>
    <n v="1"/>
    <n v="1009.4"/>
    <n v="0.1"/>
    <x v="0"/>
    <n v="5"/>
    <n v="908.46"/>
    <x v="23"/>
    <x v="4"/>
    <x v="2"/>
    <x v="5"/>
    <s v="Office"/>
    <s v="Supplies"/>
    <n v="510"/>
    <n v="510"/>
    <n v="398.46000000000004"/>
  </r>
  <r>
    <s v="ORD104339"/>
    <d v="2025-05-02T00:00:00"/>
    <s v="C0292"/>
    <s v="P003"/>
    <n v="1"/>
    <n v="486"/>
    <n v="0.05"/>
    <x v="0"/>
    <n v="4"/>
    <n v="461.7"/>
    <x v="34"/>
    <x v="6"/>
    <x v="0"/>
    <x v="1"/>
    <s v="Electronics"/>
    <s v="Accessories"/>
    <n v="210"/>
    <n v="210"/>
    <n v="251.7"/>
  </r>
  <r>
    <s v="ORD104340"/>
    <d v="2025-09-01T00:00:00"/>
    <s v="C0017"/>
    <s v="P013"/>
    <n v="1"/>
    <n v="1450"/>
    <n v="0.1"/>
    <x v="0"/>
    <n v="7"/>
    <n v="1305"/>
    <x v="29"/>
    <x v="4"/>
    <x v="0"/>
    <x v="2"/>
    <s v="Electronics"/>
    <s v="Accessories"/>
    <n v="790"/>
    <n v="790"/>
    <n v="515"/>
  </r>
  <r>
    <s v="ORD104341"/>
    <d v="2023-09-17T00:00:00"/>
    <s v="C0094"/>
    <s v="P004"/>
    <n v="2"/>
    <n v="1998"/>
    <n v="0.03"/>
    <x v="0"/>
    <n v="4"/>
    <n v="3876.12"/>
    <x v="4"/>
    <x v="10"/>
    <x v="0"/>
    <x v="3"/>
    <s v="Electronics"/>
    <s v="Accessories"/>
    <n v="990"/>
    <n v="1980"/>
    <n v="1896.12"/>
  </r>
  <r>
    <s v="ORD104342"/>
    <d v="2024-02-27T00:00:00"/>
    <s v="C0161"/>
    <s v="P004"/>
    <n v="4"/>
    <n v="1905.5"/>
    <n v="0"/>
    <x v="2"/>
    <n v="6"/>
    <n v="7622"/>
    <x v="24"/>
    <x v="0"/>
    <x v="0"/>
    <x v="3"/>
    <s v="Electronics"/>
    <s v="Accessories"/>
    <n v="990"/>
    <n v="3960"/>
    <n v="3662"/>
  </r>
  <r>
    <s v="ORD104343"/>
    <d v="2023-10-21T00:00:00"/>
    <s v="C0326"/>
    <s v="P009"/>
    <n v="1"/>
    <n v="180"/>
    <n v="0"/>
    <x v="0"/>
    <n v="3"/>
    <n v="180"/>
    <x v="2"/>
    <x v="6"/>
    <x v="0"/>
    <x v="12"/>
    <s v="Office"/>
    <s v="Stationery"/>
    <n v="75"/>
    <n v="75"/>
    <n v="105"/>
  </r>
  <r>
    <s v="ORD104344"/>
    <d v="2024-07-08T00:00:00"/>
    <s v="C0352"/>
    <s v="P003"/>
    <n v="5"/>
    <n v="450"/>
    <n v="0.1"/>
    <x v="0"/>
    <n v="3"/>
    <n v="2025"/>
    <x v="14"/>
    <x v="3"/>
    <x v="2"/>
    <x v="1"/>
    <s v="Electronics"/>
    <s v="Accessories"/>
    <n v="210"/>
    <n v="1050"/>
    <n v="975"/>
  </r>
  <r>
    <s v="ORD104345"/>
    <d v="2025-12-07T00:00:00"/>
    <s v="C0345"/>
    <s v="P014"/>
    <n v="1"/>
    <n v="2100"/>
    <n v="0.15"/>
    <x v="0"/>
    <n v="4"/>
    <n v="1785"/>
    <x v="11"/>
    <x v="2"/>
    <x v="2"/>
    <x v="17"/>
    <s v="Electronics"/>
    <s v="Accessories"/>
    <n v="1180"/>
    <n v="1180"/>
    <n v="605"/>
  </r>
  <r>
    <s v="ORD104346"/>
    <d v="2025-07-11T00:00:00"/>
    <s v="C0265"/>
    <s v="P014"/>
    <n v="3"/>
    <n v="2163"/>
    <n v="0.05"/>
    <x v="0"/>
    <n v="5"/>
    <n v="6164.5499999999993"/>
    <x v="9"/>
    <x v="6"/>
    <x v="0"/>
    <x v="17"/>
    <s v="Electronics"/>
    <s v="Accessories"/>
    <n v="1180"/>
    <n v="3540"/>
    <n v="2624.5499999999993"/>
  </r>
  <r>
    <s v="ORD104347"/>
    <d v="2025-04-23T00:00:00"/>
    <s v="C0276"/>
    <s v="P016"/>
    <n v="20"/>
    <n v="280.8"/>
    <n v="0.15"/>
    <x v="0"/>
    <n v="6"/>
    <n v="4773.5999999999995"/>
    <x v="30"/>
    <x v="4"/>
    <x v="0"/>
    <x v="10"/>
    <s v="Office"/>
    <s v="Stationery"/>
    <n v="145"/>
    <n v="2900"/>
    <n v="1873.5999999999995"/>
  </r>
  <r>
    <s v="ORD104348"/>
    <d v="2024-05-04T00:00:00"/>
    <s v="C0070"/>
    <s v="P016"/>
    <n v="20"/>
    <n v="239.2"/>
    <n v="0.1"/>
    <x v="0"/>
    <n v="1"/>
    <n v="4305.6000000000004"/>
    <x v="15"/>
    <x v="8"/>
    <x v="0"/>
    <x v="10"/>
    <s v="Office"/>
    <s v="Stationery"/>
    <n v="145"/>
    <n v="2900"/>
    <n v="1405.6000000000004"/>
  </r>
  <r>
    <s v="ORD104349"/>
    <d v="2023-12-24T00:00:00"/>
    <s v="C0072"/>
    <s v="P009"/>
    <n v="3"/>
    <n v="165.6"/>
    <n v="0.15"/>
    <x v="0"/>
    <n v="7"/>
    <n v="422.28"/>
    <x v="25"/>
    <x v="6"/>
    <x v="0"/>
    <x v="12"/>
    <s v="Office"/>
    <s v="Stationery"/>
    <n v="75"/>
    <n v="225"/>
    <n v="197.27999999999997"/>
  </r>
  <r>
    <s v="ORD104350"/>
    <d v="2023-03-19T00:00:00"/>
    <s v="C0254"/>
    <s v="P011"/>
    <n v="3"/>
    <n v="901.6"/>
    <n v="0.2"/>
    <x v="0"/>
    <n v="3"/>
    <n v="2163.84"/>
    <x v="1"/>
    <x v="4"/>
    <x v="1"/>
    <x v="5"/>
    <s v="Office"/>
    <s v="Supplies"/>
    <n v="510"/>
    <n v="1530"/>
    <n v="633.84000000000015"/>
  </r>
  <r>
    <s v="ORD104351"/>
    <d v="2024-01-04T00:00:00"/>
    <s v="C0353"/>
    <s v="P007"/>
    <n v="2"/>
    <n v="4944"/>
    <n v="0.05"/>
    <x v="0"/>
    <n v="3"/>
    <n v="9393.6"/>
    <x v="18"/>
    <x v="4"/>
    <x v="0"/>
    <x v="16"/>
    <s v="Office"/>
    <s v="Furniture"/>
    <n v="3150"/>
    <n v="6300"/>
    <n v="3093.6000000000004"/>
  </r>
  <r>
    <s v="ORD104352"/>
    <d v="2025-10-20T00:00:00"/>
    <s v="C0012"/>
    <s v="P002"/>
    <n v="10"/>
    <n v="19500"/>
    <n v="0.05"/>
    <x v="0"/>
    <n v="1"/>
    <n v="185250"/>
    <x v="19"/>
    <x v="0"/>
    <x v="1"/>
    <x v="8"/>
    <s v="Electronics"/>
    <s v="Computers"/>
    <n v="15100"/>
    <n v="151000"/>
    <n v="34250"/>
  </r>
  <r>
    <s v="ORD104353"/>
    <d v="2023-06-30T00:00:00"/>
    <s v="C0132"/>
    <s v="P009"/>
    <n v="10"/>
    <n v="174.6"/>
    <n v="0.2"/>
    <x v="0"/>
    <n v="3"/>
    <n v="1396.8000000000002"/>
    <x v="10"/>
    <x v="4"/>
    <x v="0"/>
    <x v="12"/>
    <s v="Office"/>
    <s v="Stationery"/>
    <n v="75"/>
    <n v="750"/>
    <n v="646.80000000000018"/>
  </r>
  <r>
    <s v="ORD104354"/>
    <d v="2024-09-08T00:00:00"/>
    <s v="C0255"/>
    <s v="P005"/>
    <n v="1"/>
    <n v="6200"/>
    <n v="0.05"/>
    <x v="0"/>
    <n v="1"/>
    <n v="5890"/>
    <x v="27"/>
    <x v="0"/>
    <x v="0"/>
    <x v="15"/>
    <s v="Electronics"/>
    <s v="Displays"/>
    <n v="4300"/>
    <n v="4300"/>
    <n v="1590"/>
  </r>
  <r>
    <s v="ORD104355"/>
    <d v="2024-12-13T00:00:00"/>
    <s v="C0009"/>
    <s v="P002"/>
    <n v="20"/>
    <n v="21060"/>
    <n v="0.05"/>
    <x v="0"/>
    <n v="2"/>
    <n v="400140"/>
    <x v="26"/>
    <x v="3"/>
    <x v="1"/>
    <x v="8"/>
    <s v="Electronics"/>
    <s v="Computers"/>
    <n v="15100"/>
    <n v="302000"/>
    <n v="98140"/>
  </r>
  <r>
    <s v="ORD104356"/>
    <d v="2025-05-07T00:00:00"/>
    <s v="C0168"/>
    <s v="P004"/>
    <n v="2"/>
    <n v="1702"/>
    <n v="0.1"/>
    <x v="0"/>
    <n v="2"/>
    <n v="3063.6"/>
    <x v="34"/>
    <x v="10"/>
    <x v="2"/>
    <x v="3"/>
    <s v="Electronics"/>
    <s v="Accessories"/>
    <n v="990"/>
    <n v="1980"/>
    <n v="1083.5999999999999"/>
  </r>
  <r>
    <s v="ORD104357"/>
    <d v="2023-01-10T00:00:00"/>
    <s v="C0015"/>
    <s v="P015"/>
    <n v="2"/>
    <n v="1697.5"/>
    <n v="0.03"/>
    <x v="0"/>
    <n v="4"/>
    <n v="3293.15"/>
    <x v="35"/>
    <x v="3"/>
    <x v="0"/>
    <x v="14"/>
    <s v="Electronics"/>
    <s v="Networking"/>
    <n v="1050"/>
    <n v="2100"/>
    <n v="1193.1500000000001"/>
  </r>
  <r>
    <s v="ORD104358"/>
    <d v="2024-04-27T00:00:00"/>
    <s v="C0290"/>
    <s v="P015"/>
    <n v="50"/>
    <n v="1802.5"/>
    <n v="0.1"/>
    <x v="0"/>
    <n v="7"/>
    <n v="81112.5"/>
    <x v="6"/>
    <x v="1"/>
    <x v="1"/>
    <x v="14"/>
    <s v="Electronics"/>
    <s v="Networking"/>
    <n v="1050"/>
    <n v="52500"/>
    <n v="28612.5"/>
  </r>
  <r>
    <s v="ORD104359"/>
    <d v="2024-01-29T00:00:00"/>
    <s v="C0031"/>
    <s v="P016"/>
    <n v="3"/>
    <n v="239.2"/>
    <n v="0"/>
    <x v="2"/>
    <n v="5"/>
    <n v="717.59999999999991"/>
    <x v="18"/>
    <x v="8"/>
    <x v="0"/>
    <x v="10"/>
    <s v="Office"/>
    <s v="Stationery"/>
    <n v="145"/>
    <n v="435"/>
    <n v="282.59999999999991"/>
  </r>
  <r>
    <s v="ORD104360"/>
    <d v="2023-08-29T00:00:00"/>
    <s v="C0238"/>
    <s v="P020"/>
    <n v="2"/>
    <n v="4428"/>
    <n v="0.15"/>
    <x v="0"/>
    <n v="5"/>
    <n v="7527.5999999999995"/>
    <x v="16"/>
    <x v="10"/>
    <x v="0"/>
    <x v="11"/>
    <s v="Electronics"/>
    <s v="Power"/>
    <n v="2950"/>
    <n v="5900"/>
    <n v="1627.5999999999995"/>
  </r>
  <r>
    <s v="ORD104361"/>
    <d v="2025-12-21T00:00:00"/>
    <s v="C0134"/>
    <s v="P010"/>
    <n v="1"/>
    <n v="7992"/>
    <n v="0"/>
    <x v="0"/>
    <n v="3"/>
    <n v="7992"/>
    <x v="11"/>
    <x v="3"/>
    <x v="1"/>
    <x v="13"/>
    <s v="Electronics"/>
    <s v="Printers"/>
    <n v="5600"/>
    <n v="5600"/>
    <n v="2392"/>
  </r>
  <r>
    <s v="ORD104362"/>
    <d v="2023-07-15T00:00:00"/>
    <s v="C0063"/>
    <s v="P016"/>
    <n v="1"/>
    <n v="252.2"/>
    <n v="0"/>
    <x v="0"/>
    <n v="7"/>
    <n v="252.2"/>
    <x v="32"/>
    <x v="7"/>
    <x v="0"/>
    <x v="10"/>
    <s v="Office"/>
    <s v="Stationery"/>
    <n v="145"/>
    <n v="145"/>
    <n v="107.19999999999999"/>
  </r>
  <r>
    <s v="ORD104363"/>
    <d v="2025-01-11T00:00:00"/>
    <s v="C0126"/>
    <s v="P020"/>
    <n v="1"/>
    <n v="3772"/>
    <n v="0.1"/>
    <x v="1"/>
    <n v="6"/>
    <n v="3394.8"/>
    <x v="7"/>
    <x v="11"/>
    <x v="2"/>
    <x v="11"/>
    <s v="Electronics"/>
    <s v="Power"/>
    <n v="2950"/>
    <n v="2950"/>
    <n v="444.80000000000018"/>
  </r>
  <r>
    <s v="ORD104364"/>
    <d v="2025-11-05T00:00:00"/>
    <s v="C0191"/>
    <s v="P007"/>
    <n v="1"/>
    <n v="4416"/>
    <n v="0"/>
    <x v="0"/>
    <n v="1"/>
    <n v="4416"/>
    <x v="20"/>
    <x v="9"/>
    <x v="0"/>
    <x v="16"/>
    <s v="Office"/>
    <s v="Furniture"/>
    <n v="3150"/>
    <n v="3150"/>
    <n v="1266"/>
  </r>
  <r>
    <s v="ORD104365"/>
    <d v="2024-03-25T00:00:00"/>
    <s v="C0244"/>
    <s v="P016"/>
    <n v="1"/>
    <n v="252.2"/>
    <n v="0"/>
    <x v="1"/>
    <n v="4"/>
    <n v="252.2"/>
    <x v="22"/>
    <x v="6"/>
    <x v="1"/>
    <x v="10"/>
    <s v="Office"/>
    <s v="Stationery"/>
    <n v="145"/>
    <n v="145"/>
    <n v="107.19999999999999"/>
  </r>
  <r>
    <s v="ORD104366"/>
    <d v="2025-08-08T00:00:00"/>
    <s v="C0374"/>
    <s v="P005"/>
    <n v="4"/>
    <n v="6200"/>
    <n v="0.15"/>
    <x v="0"/>
    <n v="4"/>
    <n v="21080"/>
    <x v="28"/>
    <x v="4"/>
    <x v="1"/>
    <x v="15"/>
    <s v="Electronics"/>
    <s v="Displays"/>
    <n v="4300"/>
    <n v="17200"/>
    <n v="3880"/>
  </r>
  <r>
    <s v="ORD104367"/>
    <d v="2024-03-02T00:00:00"/>
    <s v="C0353"/>
    <s v="P005"/>
    <n v="1"/>
    <n v="6386"/>
    <n v="0"/>
    <x v="0"/>
    <n v="6"/>
    <n v="6386"/>
    <x v="22"/>
    <x v="4"/>
    <x v="0"/>
    <x v="15"/>
    <s v="Electronics"/>
    <s v="Displays"/>
    <n v="4300"/>
    <n v="4300"/>
    <n v="2086"/>
  </r>
  <r>
    <s v="ORD104368"/>
    <d v="2024-07-20T00:00:00"/>
    <s v="C0106"/>
    <s v="P012"/>
    <n v="1"/>
    <n v="3600"/>
    <n v="0"/>
    <x v="0"/>
    <n v="1"/>
    <n v="3600"/>
    <x v="14"/>
    <x v="9"/>
    <x v="1"/>
    <x v="9"/>
    <s v="Electronics"/>
    <s v="Storage"/>
    <n v="2450"/>
    <n v="2450"/>
    <n v="1150"/>
  </r>
  <r>
    <s v="ORD104369"/>
    <d v="2023-04-19T00:00:00"/>
    <s v="C0014"/>
    <s v="P011"/>
    <n v="2"/>
    <n v="901.6"/>
    <n v="0.03"/>
    <x v="0"/>
    <n v="2"/>
    <n v="1749.104"/>
    <x v="31"/>
    <x v="10"/>
    <x v="0"/>
    <x v="5"/>
    <s v="Office"/>
    <s v="Supplies"/>
    <n v="510"/>
    <n v="1020"/>
    <n v="729.10400000000004"/>
  </r>
  <r>
    <s v="ORD104370"/>
    <d v="2024-02-01T00:00:00"/>
    <s v="C0333"/>
    <s v="P014"/>
    <n v="2"/>
    <n v="1932"/>
    <n v="0.1"/>
    <x v="0"/>
    <n v="2"/>
    <n v="3477.6"/>
    <x v="24"/>
    <x v="5"/>
    <x v="0"/>
    <x v="17"/>
    <s v="Electronics"/>
    <s v="Accessories"/>
    <n v="1180"/>
    <n v="2360"/>
    <n v="1117.5999999999999"/>
  </r>
  <r>
    <s v="ORD104371"/>
    <d v="2023-08-19T00:00:00"/>
    <s v="C0346"/>
    <s v="P003"/>
    <n v="1"/>
    <n v="436.5"/>
    <n v="0.1"/>
    <x v="0"/>
    <n v="4"/>
    <n v="392.85"/>
    <x v="16"/>
    <x v="6"/>
    <x v="1"/>
    <x v="1"/>
    <s v="Electronics"/>
    <s v="Accessories"/>
    <n v="210"/>
    <n v="210"/>
    <n v="182.85000000000002"/>
  </r>
  <r>
    <s v="ORD104372"/>
    <d v="2023-11-02T00:00:00"/>
    <s v="C0126"/>
    <s v="P012"/>
    <n v="3"/>
    <n v="3600"/>
    <n v="0.1"/>
    <x v="0"/>
    <n v="6"/>
    <n v="9720"/>
    <x v="0"/>
    <x v="11"/>
    <x v="2"/>
    <x v="9"/>
    <s v="Electronics"/>
    <s v="Storage"/>
    <n v="2450"/>
    <n v="7350"/>
    <n v="2370"/>
  </r>
  <r>
    <s v="ORD104373"/>
    <d v="2025-08-29T00:00:00"/>
    <s v="C0397"/>
    <s v="P003"/>
    <n v="2"/>
    <n v="414"/>
    <n v="0.1"/>
    <x v="0"/>
    <n v="6"/>
    <n v="745.2"/>
    <x v="28"/>
    <x v="2"/>
    <x v="0"/>
    <x v="1"/>
    <s v="Electronics"/>
    <s v="Accessories"/>
    <n v="210"/>
    <n v="420"/>
    <n v="325.20000000000005"/>
  </r>
  <r>
    <s v="ORD104374"/>
    <d v="2025-10-15T00:00:00"/>
    <s v="C0392"/>
    <s v="P005"/>
    <n v="2"/>
    <n v="6696"/>
    <n v="0.03"/>
    <x v="0"/>
    <n v="4"/>
    <n v="12990.24"/>
    <x v="19"/>
    <x v="4"/>
    <x v="0"/>
    <x v="15"/>
    <s v="Electronics"/>
    <s v="Displays"/>
    <n v="4300"/>
    <n v="8600"/>
    <n v="4390.24"/>
  </r>
  <r>
    <s v="ORD104375"/>
    <d v="2023-12-28T00:00:00"/>
    <s v="C0044"/>
    <s v="P015"/>
    <n v="2"/>
    <n v="1750"/>
    <n v="0.03"/>
    <x v="0"/>
    <n v="7"/>
    <n v="3395"/>
    <x v="25"/>
    <x v="11"/>
    <x v="2"/>
    <x v="14"/>
    <s v="Electronics"/>
    <s v="Networking"/>
    <n v="1050"/>
    <n v="2100"/>
    <n v="1295"/>
  </r>
  <r>
    <s v="ORD104376"/>
    <d v="2023-11-24T00:00:00"/>
    <s v="C0163"/>
    <s v="P020"/>
    <n v="2"/>
    <n v="3977"/>
    <n v="0.03"/>
    <x v="0"/>
    <n v="6"/>
    <n v="7715.38"/>
    <x v="0"/>
    <x v="4"/>
    <x v="2"/>
    <x v="11"/>
    <s v="Electronics"/>
    <s v="Power"/>
    <n v="2950"/>
    <n v="5900"/>
    <n v="1815.38"/>
  </r>
  <r>
    <s v="ORD104377"/>
    <d v="2023-03-30T00:00:00"/>
    <s v="C0031"/>
    <s v="P011"/>
    <n v="2"/>
    <n v="980"/>
    <n v="0.15"/>
    <x v="0"/>
    <n v="7"/>
    <n v="1666"/>
    <x v="1"/>
    <x v="8"/>
    <x v="0"/>
    <x v="5"/>
    <s v="Office"/>
    <s v="Supplies"/>
    <n v="510"/>
    <n v="1020"/>
    <n v="646"/>
  </r>
  <r>
    <s v="ORD104378"/>
    <d v="2023-04-21T00:00:00"/>
    <s v="C0017"/>
    <s v="P012"/>
    <n v="1"/>
    <n v="3492"/>
    <n v="0"/>
    <x v="0"/>
    <n v="3"/>
    <n v="3492"/>
    <x v="31"/>
    <x v="4"/>
    <x v="0"/>
    <x v="9"/>
    <s v="Electronics"/>
    <s v="Storage"/>
    <n v="2450"/>
    <n v="2450"/>
    <n v="1042"/>
  </r>
  <r>
    <s v="ORD104379"/>
    <d v="2025-01-15T00:00:00"/>
    <s v="C0179"/>
    <s v="P011"/>
    <n v="2"/>
    <n v="950.6"/>
    <n v="0.2"/>
    <x v="0"/>
    <n v="6"/>
    <n v="1520.96"/>
    <x v="7"/>
    <x v="9"/>
    <x v="0"/>
    <x v="5"/>
    <s v="Office"/>
    <s v="Supplies"/>
    <n v="510"/>
    <n v="1020"/>
    <n v="500.96000000000004"/>
  </r>
  <r>
    <s v="ORD104380"/>
    <d v="2024-08-06T00:00:00"/>
    <s v="C0331"/>
    <s v="P006"/>
    <n v="1"/>
    <n v="1350"/>
    <n v="0"/>
    <x v="0"/>
    <n v="7"/>
    <n v="1350"/>
    <x v="23"/>
    <x v="10"/>
    <x v="0"/>
    <x v="4"/>
    <s v="Electronics"/>
    <s v="Accessories"/>
    <n v="620"/>
    <n v="620"/>
    <n v="730"/>
  </r>
  <r>
    <s v="ORD104381"/>
    <d v="2024-03-05T00:00:00"/>
    <s v="C0024"/>
    <s v="P009"/>
    <n v="4"/>
    <n v="194.4"/>
    <n v="0"/>
    <x v="0"/>
    <n v="6"/>
    <n v="777.6"/>
    <x v="22"/>
    <x v="0"/>
    <x v="2"/>
    <x v="12"/>
    <s v="Office"/>
    <s v="Stationery"/>
    <n v="75"/>
    <n v="300"/>
    <n v="477.6"/>
  </r>
  <r>
    <s v="ORD104382"/>
    <d v="2025-06-09T00:00:00"/>
    <s v="C0109"/>
    <s v="P016"/>
    <n v="1"/>
    <n v="260"/>
    <n v="0.15"/>
    <x v="0"/>
    <n v="3"/>
    <n v="221"/>
    <x v="3"/>
    <x v="11"/>
    <x v="0"/>
    <x v="10"/>
    <s v="Office"/>
    <s v="Stationery"/>
    <n v="145"/>
    <n v="145"/>
    <n v="76"/>
  </r>
  <r>
    <s v="ORD104383"/>
    <d v="2024-05-29T00:00:00"/>
    <s v="C0243"/>
    <s v="P013"/>
    <n v="2"/>
    <n v="1493.5"/>
    <n v="0"/>
    <x v="0"/>
    <n v="3"/>
    <n v="2987"/>
    <x v="15"/>
    <x v="3"/>
    <x v="0"/>
    <x v="2"/>
    <s v="Electronics"/>
    <s v="Accessories"/>
    <n v="790"/>
    <n v="1580"/>
    <n v="1407"/>
  </r>
  <r>
    <s v="ORD104384"/>
    <d v="2024-11-15T00:00:00"/>
    <s v="C0136"/>
    <s v="P010"/>
    <n v="3"/>
    <n v="7178"/>
    <n v="0"/>
    <x v="0"/>
    <n v="7"/>
    <n v="21534"/>
    <x v="33"/>
    <x v="2"/>
    <x v="0"/>
    <x v="13"/>
    <s v="Electronics"/>
    <s v="Printers"/>
    <n v="5600"/>
    <n v="16800"/>
    <n v="4734"/>
  </r>
  <r>
    <s v="ORD104385"/>
    <d v="2025-07-17T00:00:00"/>
    <s v="C0223"/>
    <s v="P001"/>
    <n v="1"/>
    <n v="30780"/>
    <n v="0.05"/>
    <x v="0"/>
    <n v="2"/>
    <n v="29241"/>
    <x v="9"/>
    <x v="8"/>
    <x v="0"/>
    <x v="0"/>
    <s v="Electronics"/>
    <s v="Computers"/>
    <n v="22100"/>
    <n v="22100"/>
    <n v="7141"/>
  </r>
  <r>
    <s v="ORD104386"/>
    <d v="2023-03-30T00:00:00"/>
    <s v="C0280"/>
    <s v="P007"/>
    <n v="2"/>
    <n v="4944"/>
    <n v="0.03"/>
    <x v="0"/>
    <n v="2"/>
    <n v="9591.36"/>
    <x v="1"/>
    <x v="4"/>
    <x v="0"/>
    <x v="16"/>
    <s v="Office"/>
    <s v="Furniture"/>
    <n v="3150"/>
    <n v="6300"/>
    <n v="3291.3600000000006"/>
  </r>
  <r>
    <s v="ORD104387"/>
    <d v="2023-08-02T00:00:00"/>
    <s v="C0304"/>
    <s v="P009"/>
    <n v="1"/>
    <n v="194.4"/>
    <n v="0.03"/>
    <x v="0"/>
    <n v="3"/>
    <n v="188.56800000000001"/>
    <x v="16"/>
    <x v="7"/>
    <x v="1"/>
    <x v="12"/>
    <s v="Office"/>
    <s v="Stationery"/>
    <n v="75"/>
    <n v="75"/>
    <n v="113.56800000000001"/>
  </r>
  <r>
    <s v="ORD104388"/>
    <d v="2023-04-18T00:00:00"/>
    <s v="C0195"/>
    <s v="P012"/>
    <n v="1"/>
    <n v="3312"/>
    <n v="0"/>
    <x v="0"/>
    <n v="7"/>
    <n v="3312"/>
    <x v="31"/>
    <x v="8"/>
    <x v="0"/>
    <x v="9"/>
    <s v="Electronics"/>
    <s v="Storage"/>
    <n v="2450"/>
    <n v="2450"/>
    <n v="862"/>
  </r>
  <r>
    <s v="ORD104389"/>
    <d v="2023-12-27T00:00:00"/>
    <s v="C0240"/>
    <s v="P004"/>
    <n v="1"/>
    <n v="1850"/>
    <n v="0"/>
    <x v="2"/>
    <n v="6"/>
    <n v="1850"/>
    <x v="25"/>
    <x v="2"/>
    <x v="0"/>
    <x v="3"/>
    <s v="Electronics"/>
    <s v="Accessories"/>
    <n v="990"/>
    <n v="990"/>
    <n v="860"/>
  </r>
  <r>
    <s v="ORD104390"/>
    <d v="2023-11-20T00:00:00"/>
    <s v="C0223"/>
    <s v="P003"/>
    <n v="1"/>
    <n v="463.5"/>
    <n v="0"/>
    <x v="0"/>
    <n v="5"/>
    <n v="463.5"/>
    <x v="0"/>
    <x v="8"/>
    <x v="0"/>
    <x v="1"/>
    <s v="Electronics"/>
    <s v="Accessories"/>
    <n v="210"/>
    <n v="210"/>
    <n v="253.5"/>
  </r>
  <r>
    <s v="ORD104391"/>
    <d v="2023-03-01T00:00:00"/>
    <s v="C0114"/>
    <s v="P016"/>
    <n v="1"/>
    <n v="260"/>
    <n v="0.05"/>
    <x v="0"/>
    <n v="2"/>
    <n v="247"/>
    <x v="1"/>
    <x v="5"/>
    <x v="0"/>
    <x v="10"/>
    <s v="Office"/>
    <s v="Stationery"/>
    <n v="145"/>
    <n v="145"/>
    <n v="102"/>
  </r>
  <r>
    <s v="ORD104392"/>
    <d v="2025-09-20T00:00:00"/>
    <s v="C0070"/>
    <s v="P007"/>
    <n v="1"/>
    <n v="4416"/>
    <n v="0.1"/>
    <x v="0"/>
    <n v="1"/>
    <n v="3974.4"/>
    <x v="29"/>
    <x v="8"/>
    <x v="0"/>
    <x v="16"/>
    <s v="Office"/>
    <s v="Furniture"/>
    <n v="3150"/>
    <n v="3150"/>
    <n v="824.40000000000009"/>
  </r>
  <r>
    <s v="ORD104393"/>
    <d v="2025-11-20T00:00:00"/>
    <s v="C0397"/>
    <s v="P013"/>
    <n v="1"/>
    <n v="1406.5"/>
    <n v="0.03"/>
    <x v="0"/>
    <n v="2"/>
    <n v="1364.3050000000001"/>
    <x v="20"/>
    <x v="2"/>
    <x v="0"/>
    <x v="2"/>
    <s v="Electronics"/>
    <s v="Accessories"/>
    <n v="790"/>
    <n v="790"/>
    <n v="574.30500000000006"/>
  </r>
  <r>
    <s v="ORD104394"/>
    <d v="2023-08-26T00:00:00"/>
    <s v="C0355"/>
    <s v="P014"/>
    <n v="3"/>
    <n v="2100"/>
    <n v="0"/>
    <x v="0"/>
    <n v="5"/>
    <n v="6300"/>
    <x v="16"/>
    <x v="6"/>
    <x v="1"/>
    <x v="17"/>
    <s v="Electronics"/>
    <s v="Accessories"/>
    <n v="1180"/>
    <n v="3540"/>
    <n v="2760"/>
  </r>
  <r>
    <s v="ORD104395"/>
    <d v="2023-05-26T00:00:00"/>
    <s v="C0133"/>
    <s v="P018"/>
    <n v="10"/>
    <n v="12416"/>
    <n v="0.05"/>
    <x v="0"/>
    <n v="2"/>
    <n v="117952"/>
    <x v="5"/>
    <x v="10"/>
    <x v="0"/>
    <x v="18"/>
    <s v="Electronics"/>
    <s v="Displays"/>
    <n v="9700"/>
    <n v="97000"/>
    <n v="20952"/>
  </r>
  <r>
    <s v="ORD104396"/>
    <d v="2024-04-26T00:00:00"/>
    <s v="C0125"/>
    <s v="P013"/>
    <n v="2"/>
    <n v="1493.5"/>
    <n v="0.05"/>
    <x v="0"/>
    <n v="4"/>
    <n v="2837.65"/>
    <x v="6"/>
    <x v="11"/>
    <x v="2"/>
    <x v="2"/>
    <s v="Electronics"/>
    <s v="Accessories"/>
    <n v="790"/>
    <n v="1580"/>
    <n v="1257.6500000000001"/>
  </r>
  <r>
    <s v="ORD104397"/>
    <d v="2025-06-29T00:00:00"/>
    <s v="C0173"/>
    <s v="P013"/>
    <n v="5"/>
    <n v="1450"/>
    <n v="0.05"/>
    <x v="0"/>
    <n v="3"/>
    <n v="6887.5"/>
    <x v="3"/>
    <x v="3"/>
    <x v="0"/>
    <x v="2"/>
    <s v="Electronics"/>
    <s v="Accessories"/>
    <n v="790"/>
    <n v="3950"/>
    <n v="2937.5"/>
  </r>
  <r>
    <s v="ORD104398"/>
    <d v="2024-10-29T00:00:00"/>
    <s v="C0182"/>
    <s v="P013"/>
    <n v="4"/>
    <n v="1566"/>
    <n v="0.15"/>
    <x v="0"/>
    <n v="6"/>
    <n v="5324.4"/>
    <x v="13"/>
    <x v="0"/>
    <x v="0"/>
    <x v="2"/>
    <s v="Electronics"/>
    <s v="Accessories"/>
    <n v="790"/>
    <n v="3160"/>
    <n v="2164.3999999999996"/>
  </r>
  <r>
    <s v="ORD104399"/>
    <d v="2025-05-08T00:00:00"/>
    <s v="C0056"/>
    <s v="P003"/>
    <n v="2"/>
    <n v="450"/>
    <n v="0.1"/>
    <x v="0"/>
    <n v="7"/>
    <n v="810"/>
    <x v="34"/>
    <x v="4"/>
    <x v="0"/>
    <x v="1"/>
    <s v="Electronics"/>
    <s v="Accessories"/>
    <n v="210"/>
    <n v="420"/>
    <n v="390"/>
  </r>
  <r>
    <s v="ORD104400"/>
    <d v="2024-02-12T00:00:00"/>
    <s v="C0374"/>
    <s v="P003"/>
    <n v="1"/>
    <n v="436.5"/>
    <n v="0"/>
    <x v="0"/>
    <n v="6"/>
    <n v="436.5"/>
    <x v="24"/>
    <x v="4"/>
    <x v="1"/>
    <x v="1"/>
    <s v="Electronics"/>
    <s v="Accessories"/>
    <n v="210"/>
    <n v="210"/>
    <n v="226.5"/>
  </r>
  <r>
    <s v="ORD104401"/>
    <d v="2024-10-29T00:00:00"/>
    <s v="C0013"/>
    <s v="P005"/>
    <n v="1"/>
    <n v="6696"/>
    <n v="0.2"/>
    <x v="0"/>
    <n v="6"/>
    <n v="5356.8"/>
    <x v="13"/>
    <x v="10"/>
    <x v="2"/>
    <x v="15"/>
    <s v="Electronics"/>
    <s v="Displays"/>
    <n v="4300"/>
    <n v="4300"/>
    <n v="1056.8000000000002"/>
  </r>
  <r>
    <s v="ORD104402"/>
    <d v="2024-04-16T00:00:00"/>
    <s v="C0244"/>
    <s v="P017"/>
    <n v="1"/>
    <n v="4017"/>
    <n v="0.03"/>
    <x v="0"/>
    <n v="6"/>
    <n v="3896.49"/>
    <x v="6"/>
    <x v="6"/>
    <x v="1"/>
    <x v="7"/>
    <s v="Office"/>
    <s v="Furniture"/>
    <n v="2650"/>
    <n v="2650"/>
    <n v="1246.4899999999998"/>
  </r>
  <r>
    <s v="ORD104403"/>
    <d v="2023-08-14T00:00:00"/>
    <s v="C0342"/>
    <s v="P001"/>
    <n v="1"/>
    <n v="26220"/>
    <n v="0"/>
    <x v="1"/>
    <n v="3"/>
    <n v="26220"/>
    <x v="16"/>
    <x v="6"/>
    <x v="2"/>
    <x v="0"/>
    <s v="Electronics"/>
    <s v="Computers"/>
    <n v="22100"/>
    <n v="22100"/>
    <n v="4120"/>
  </r>
  <r>
    <s v="ORD104404"/>
    <d v="2024-10-29T00:00:00"/>
    <s v="C0051"/>
    <s v="P012"/>
    <n v="1"/>
    <n v="3888"/>
    <n v="0.03"/>
    <x v="0"/>
    <n v="1"/>
    <n v="3771.3599999999997"/>
    <x v="13"/>
    <x v="0"/>
    <x v="0"/>
    <x v="9"/>
    <s v="Electronics"/>
    <s v="Storage"/>
    <n v="2450"/>
    <n v="2450"/>
    <n v="1321.3599999999997"/>
  </r>
  <r>
    <s v="ORD104405"/>
    <d v="2024-04-11T00:00:00"/>
    <s v="C0180"/>
    <s v="P019"/>
    <n v="1"/>
    <n v="2279.5"/>
    <n v="0.1"/>
    <x v="0"/>
    <n v="5"/>
    <n v="2051.5500000000002"/>
    <x v="6"/>
    <x v="7"/>
    <x v="1"/>
    <x v="19"/>
    <s v="Electronics"/>
    <s v="POS Equipment"/>
    <n v="1420"/>
    <n v="1420"/>
    <n v="631.55000000000018"/>
  </r>
  <r>
    <s v="ORD104406"/>
    <d v="2023-07-20T00:00:00"/>
    <s v="C0083"/>
    <s v="P013"/>
    <n v="1"/>
    <n v="1450"/>
    <n v="0.1"/>
    <x v="0"/>
    <n v="3"/>
    <n v="1305"/>
    <x v="32"/>
    <x v="5"/>
    <x v="2"/>
    <x v="2"/>
    <s v="Electronics"/>
    <s v="Accessories"/>
    <n v="790"/>
    <n v="790"/>
    <n v="515"/>
  </r>
  <r>
    <s v="ORD104407"/>
    <d v="2024-04-30T00:00:00"/>
    <s v="C0270"/>
    <s v="P003"/>
    <n v="20"/>
    <n v="436.5"/>
    <n v="0.05"/>
    <x v="1"/>
    <n v="4"/>
    <n v="8293.5"/>
    <x v="6"/>
    <x v="0"/>
    <x v="1"/>
    <x v="1"/>
    <s v="Electronics"/>
    <s v="Accessories"/>
    <n v="210"/>
    <n v="4200"/>
    <n v="4093.5"/>
  </r>
  <r>
    <s v="ORD104408"/>
    <d v="2025-04-24T00:00:00"/>
    <s v="C0140"/>
    <s v="P009"/>
    <n v="1"/>
    <n v="194.4"/>
    <n v="0"/>
    <x v="0"/>
    <n v="2"/>
    <n v="194.4"/>
    <x v="30"/>
    <x v="9"/>
    <x v="1"/>
    <x v="12"/>
    <s v="Office"/>
    <s v="Stationery"/>
    <n v="75"/>
    <n v="75"/>
    <n v="119.4"/>
  </r>
  <r>
    <s v="ORD104409"/>
    <d v="2024-02-14T00:00:00"/>
    <s v="C0118"/>
    <s v="P017"/>
    <n v="4"/>
    <n v="4017"/>
    <n v="0"/>
    <x v="0"/>
    <n v="6"/>
    <n v="16068"/>
    <x v="24"/>
    <x v="10"/>
    <x v="1"/>
    <x v="7"/>
    <s v="Office"/>
    <s v="Furniture"/>
    <n v="2650"/>
    <n v="10600"/>
    <n v="5468"/>
  </r>
  <r>
    <s v="ORD104410"/>
    <d v="2025-02-08T00:00:00"/>
    <s v="C0111"/>
    <s v="P009"/>
    <n v="2"/>
    <n v="194.4"/>
    <n v="0"/>
    <x v="0"/>
    <n v="3"/>
    <n v="388.8"/>
    <x v="8"/>
    <x v="2"/>
    <x v="1"/>
    <x v="12"/>
    <s v="Office"/>
    <s v="Stationery"/>
    <n v="75"/>
    <n v="150"/>
    <n v="238.8"/>
  </r>
  <r>
    <s v="ORD104411"/>
    <d v="2024-03-27T00:00:00"/>
    <s v="C0007"/>
    <s v="P002"/>
    <n v="1"/>
    <n v="17940"/>
    <n v="0.05"/>
    <x v="0"/>
    <n v="1"/>
    <n v="17043"/>
    <x v="22"/>
    <x v="4"/>
    <x v="0"/>
    <x v="8"/>
    <s v="Electronics"/>
    <s v="Computers"/>
    <n v="15100"/>
    <n v="15100"/>
    <n v="1943"/>
  </r>
  <r>
    <s v="ORD104412"/>
    <d v="2023-05-31T00:00:00"/>
    <s v="C0322"/>
    <s v="P004"/>
    <n v="2"/>
    <n v="1998"/>
    <n v="0.03"/>
    <x v="0"/>
    <n v="6"/>
    <n v="3876.12"/>
    <x v="5"/>
    <x v="3"/>
    <x v="1"/>
    <x v="3"/>
    <s v="Electronics"/>
    <s v="Accessories"/>
    <n v="990"/>
    <n v="1980"/>
    <n v="1896.12"/>
  </r>
  <r>
    <s v="ORD104413"/>
    <d v="2025-08-22T00:00:00"/>
    <s v="C0176"/>
    <s v="P015"/>
    <n v="1"/>
    <n v="1802.5"/>
    <n v="0"/>
    <x v="1"/>
    <n v="4"/>
    <n v="1802.5"/>
    <x v="28"/>
    <x v="7"/>
    <x v="2"/>
    <x v="14"/>
    <s v="Electronics"/>
    <s v="Networking"/>
    <n v="1050"/>
    <n v="1050"/>
    <n v="752.5"/>
  </r>
  <r>
    <s v="ORD104414"/>
    <d v="2025-09-19T00:00:00"/>
    <s v="C0014"/>
    <s v="P004"/>
    <n v="1"/>
    <n v="1702"/>
    <n v="0.05"/>
    <x v="0"/>
    <n v="1"/>
    <n v="1616.8999999999999"/>
    <x v="29"/>
    <x v="10"/>
    <x v="0"/>
    <x v="3"/>
    <s v="Electronics"/>
    <s v="Accessories"/>
    <n v="990"/>
    <n v="990"/>
    <n v="626.89999999999986"/>
  </r>
  <r>
    <s v="ORD104415"/>
    <d v="2023-04-22T00:00:00"/>
    <s v="C0114"/>
    <s v="P010"/>
    <n v="1"/>
    <n v="7992"/>
    <n v="0.2"/>
    <x v="0"/>
    <n v="5"/>
    <n v="6393.6"/>
    <x v="31"/>
    <x v="5"/>
    <x v="0"/>
    <x v="13"/>
    <s v="Electronics"/>
    <s v="Printers"/>
    <n v="5600"/>
    <n v="5600"/>
    <n v="793.60000000000036"/>
  </r>
  <r>
    <s v="ORD104416"/>
    <d v="2025-06-11T00:00:00"/>
    <s v="C0120"/>
    <s v="P003"/>
    <n v="2"/>
    <n v="436.5"/>
    <n v="0"/>
    <x v="0"/>
    <n v="4"/>
    <n v="873"/>
    <x v="3"/>
    <x v="10"/>
    <x v="0"/>
    <x v="1"/>
    <s v="Electronics"/>
    <s v="Accessories"/>
    <n v="210"/>
    <n v="420"/>
    <n v="453"/>
  </r>
  <r>
    <s v="ORD104417"/>
    <d v="2023-10-24T00:00:00"/>
    <s v="C0141"/>
    <s v="P020"/>
    <n v="10"/>
    <n v="4100"/>
    <n v="0.05"/>
    <x v="0"/>
    <n v="7"/>
    <n v="38950"/>
    <x v="2"/>
    <x v="7"/>
    <x v="2"/>
    <x v="11"/>
    <s v="Electronics"/>
    <s v="Power"/>
    <n v="2950"/>
    <n v="29500"/>
    <n v="9450"/>
  </r>
  <r>
    <s v="ORD104418"/>
    <d v="2024-03-18T00:00:00"/>
    <s v="C0354"/>
    <s v="P003"/>
    <n v="2"/>
    <n v="450"/>
    <n v="0.05"/>
    <x v="0"/>
    <n v="6"/>
    <n v="855"/>
    <x v="22"/>
    <x v="8"/>
    <x v="1"/>
    <x v="1"/>
    <s v="Electronics"/>
    <s v="Accessories"/>
    <n v="210"/>
    <n v="420"/>
    <n v="435"/>
  </r>
  <r>
    <s v="ORD104419"/>
    <d v="2025-07-20T00:00:00"/>
    <s v="C0077"/>
    <s v="P001"/>
    <n v="1"/>
    <n v="26220"/>
    <n v="0"/>
    <x v="0"/>
    <n v="2"/>
    <n v="26220"/>
    <x v="9"/>
    <x v="11"/>
    <x v="0"/>
    <x v="0"/>
    <s v="Electronics"/>
    <s v="Computers"/>
    <n v="22100"/>
    <n v="22100"/>
    <n v="4120"/>
  </r>
  <r>
    <s v="ORD104420"/>
    <d v="2023-12-31T00:00:00"/>
    <s v="C0288"/>
    <s v="P003"/>
    <n v="2"/>
    <n v="463.5"/>
    <n v="0"/>
    <x v="0"/>
    <n v="7"/>
    <n v="927"/>
    <x v="25"/>
    <x v="3"/>
    <x v="1"/>
    <x v="1"/>
    <s v="Electronics"/>
    <s v="Accessories"/>
    <n v="210"/>
    <n v="420"/>
    <n v="507"/>
  </r>
  <r>
    <s v="ORD104421"/>
    <d v="2025-03-04T00:00:00"/>
    <s v="C0300"/>
    <s v="P003"/>
    <n v="4"/>
    <n v="450"/>
    <n v="0.03"/>
    <x v="0"/>
    <n v="6"/>
    <n v="1746"/>
    <x v="12"/>
    <x v="11"/>
    <x v="0"/>
    <x v="1"/>
    <s v="Electronics"/>
    <s v="Accessories"/>
    <n v="210"/>
    <n v="840"/>
    <n v="906"/>
  </r>
  <r>
    <s v="ORD104422"/>
    <d v="2025-02-03T00:00:00"/>
    <s v="C0292"/>
    <s v="P013"/>
    <n v="1"/>
    <n v="1334"/>
    <n v="0"/>
    <x v="0"/>
    <n v="7"/>
    <n v="1334"/>
    <x v="8"/>
    <x v="6"/>
    <x v="0"/>
    <x v="2"/>
    <s v="Electronics"/>
    <s v="Accessories"/>
    <n v="790"/>
    <n v="790"/>
    <n v="544"/>
  </r>
  <r>
    <s v="ORD104423"/>
    <d v="2023-10-07T00:00:00"/>
    <s v="C0318"/>
    <s v="P006"/>
    <n v="5"/>
    <n v="1350"/>
    <n v="0.05"/>
    <x v="0"/>
    <n v="3"/>
    <n v="6412.5"/>
    <x v="2"/>
    <x v="4"/>
    <x v="0"/>
    <x v="4"/>
    <s v="Electronics"/>
    <s v="Accessories"/>
    <n v="620"/>
    <n v="3100"/>
    <n v="3312.5"/>
  </r>
  <r>
    <s v="ORD104424"/>
    <d v="2025-07-26T00:00:00"/>
    <s v="C0185"/>
    <s v="P002"/>
    <n v="2"/>
    <n v="21060"/>
    <n v="0"/>
    <x v="0"/>
    <n v="1"/>
    <n v="42120"/>
    <x v="9"/>
    <x v="6"/>
    <x v="0"/>
    <x v="8"/>
    <s v="Electronics"/>
    <s v="Computers"/>
    <n v="15100"/>
    <n v="30200"/>
    <n v="11920"/>
  </r>
  <r>
    <s v="ORD104425"/>
    <d v="2024-02-02T00:00:00"/>
    <s v="C0283"/>
    <s v="P016"/>
    <n v="2"/>
    <n v="239.2"/>
    <n v="0.1"/>
    <x v="0"/>
    <n v="5"/>
    <n v="430.56"/>
    <x v="24"/>
    <x v="7"/>
    <x v="0"/>
    <x v="10"/>
    <s v="Office"/>
    <s v="Stationery"/>
    <n v="145"/>
    <n v="290"/>
    <n v="140.56"/>
  </r>
  <r>
    <s v="ORD104426"/>
    <d v="2025-01-04T00:00:00"/>
    <s v="C0035"/>
    <s v="P005"/>
    <n v="2"/>
    <n v="5704"/>
    <n v="0"/>
    <x v="0"/>
    <n v="3"/>
    <n v="11408"/>
    <x v="7"/>
    <x v="10"/>
    <x v="0"/>
    <x v="15"/>
    <s v="Electronics"/>
    <s v="Displays"/>
    <n v="4300"/>
    <n v="8600"/>
    <n v="2808"/>
  </r>
  <r>
    <s v="ORD104427"/>
    <d v="2024-07-06T00:00:00"/>
    <s v="C0114"/>
    <s v="P003"/>
    <n v="5"/>
    <n v="414"/>
    <n v="0.05"/>
    <x v="0"/>
    <n v="4"/>
    <n v="1966.5"/>
    <x v="14"/>
    <x v="5"/>
    <x v="0"/>
    <x v="1"/>
    <s v="Electronics"/>
    <s v="Accessories"/>
    <n v="210"/>
    <n v="1050"/>
    <n v="916.5"/>
  </r>
  <r>
    <s v="ORD104428"/>
    <d v="2024-02-19T00:00:00"/>
    <s v="C0179"/>
    <s v="P009"/>
    <n v="2"/>
    <n v="185.4"/>
    <n v="0.03"/>
    <x v="0"/>
    <n v="3"/>
    <n v="359.67599999999999"/>
    <x v="24"/>
    <x v="9"/>
    <x v="0"/>
    <x v="12"/>
    <s v="Office"/>
    <s v="Stationery"/>
    <n v="75"/>
    <n v="150"/>
    <n v="209.67599999999999"/>
  </r>
  <r>
    <s v="ORD104429"/>
    <d v="2024-11-18T00:00:00"/>
    <s v="C0003"/>
    <s v="P019"/>
    <n v="2"/>
    <n v="2538"/>
    <n v="0.1"/>
    <x v="0"/>
    <n v="1"/>
    <n v="4568.4000000000005"/>
    <x v="33"/>
    <x v="4"/>
    <x v="0"/>
    <x v="19"/>
    <s v="Electronics"/>
    <s v="POS Equipment"/>
    <n v="1420"/>
    <n v="2840"/>
    <n v="1728.4000000000005"/>
  </r>
  <r>
    <s v="ORD104430"/>
    <d v="2023-09-18T00:00:00"/>
    <s v="C0225"/>
    <s v="P005"/>
    <n v="1"/>
    <n v="6014"/>
    <n v="0.03"/>
    <x v="0"/>
    <n v="6"/>
    <n v="5833.58"/>
    <x v="4"/>
    <x v="3"/>
    <x v="2"/>
    <x v="15"/>
    <s v="Electronics"/>
    <s v="Displays"/>
    <n v="4300"/>
    <n v="4300"/>
    <n v="1533.58"/>
  </r>
  <r>
    <s v="ORD104431"/>
    <d v="2023-03-07T00:00:00"/>
    <s v="C0229"/>
    <s v="P007"/>
    <n v="1"/>
    <n v="4944"/>
    <n v="0.2"/>
    <x v="0"/>
    <n v="1"/>
    <n v="3955.2000000000003"/>
    <x v="1"/>
    <x v="8"/>
    <x v="1"/>
    <x v="16"/>
    <s v="Office"/>
    <s v="Furniture"/>
    <n v="3150"/>
    <n v="3150"/>
    <n v="805.20000000000027"/>
  </r>
  <r>
    <s v="ORD104432"/>
    <d v="2023-05-03T00:00:00"/>
    <s v="C0354"/>
    <s v="P005"/>
    <n v="1"/>
    <n v="6200"/>
    <n v="0.1"/>
    <x v="1"/>
    <n v="6"/>
    <n v="5580"/>
    <x v="5"/>
    <x v="8"/>
    <x v="1"/>
    <x v="15"/>
    <s v="Electronics"/>
    <s v="Displays"/>
    <n v="4300"/>
    <n v="4300"/>
    <n v="1280"/>
  </r>
  <r>
    <s v="ORD104433"/>
    <d v="2024-07-28T00:00:00"/>
    <s v="C0392"/>
    <s v="P010"/>
    <n v="2"/>
    <n v="6808"/>
    <n v="0.1"/>
    <x v="0"/>
    <n v="4"/>
    <n v="12254.4"/>
    <x v="14"/>
    <x v="4"/>
    <x v="0"/>
    <x v="13"/>
    <s v="Electronics"/>
    <s v="Printers"/>
    <n v="5600"/>
    <n v="11200"/>
    <n v="1054.3999999999996"/>
  </r>
  <r>
    <s v="ORD104434"/>
    <d v="2023-10-07T00:00:00"/>
    <s v="C0250"/>
    <s v="P003"/>
    <n v="4"/>
    <n v="450"/>
    <n v="0.1"/>
    <x v="1"/>
    <n v="5"/>
    <n v="1620"/>
    <x v="2"/>
    <x v="10"/>
    <x v="1"/>
    <x v="1"/>
    <s v="Electronics"/>
    <s v="Accessories"/>
    <n v="210"/>
    <n v="840"/>
    <n v="780"/>
  </r>
  <r>
    <s v="ORD104435"/>
    <d v="2023-08-16T00:00:00"/>
    <s v="C0294"/>
    <s v="P016"/>
    <n v="5"/>
    <n v="239.2"/>
    <n v="0.05"/>
    <x v="0"/>
    <n v="6"/>
    <n v="1136.2"/>
    <x v="16"/>
    <x v="3"/>
    <x v="0"/>
    <x v="10"/>
    <s v="Office"/>
    <s v="Stationery"/>
    <n v="145"/>
    <n v="725"/>
    <n v="411.20000000000005"/>
  </r>
  <r>
    <s v="ORD104436"/>
    <d v="2025-08-11T00:00:00"/>
    <s v="C0194"/>
    <s v="P014"/>
    <n v="2"/>
    <n v="1932"/>
    <n v="0.05"/>
    <x v="1"/>
    <n v="5"/>
    <n v="3670.7999999999997"/>
    <x v="28"/>
    <x v="6"/>
    <x v="1"/>
    <x v="17"/>
    <s v="Electronics"/>
    <s v="Accessories"/>
    <n v="1180"/>
    <n v="2360"/>
    <n v="1310.7999999999997"/>
  </r>
  <r>
    <s v="ORD104437"/>
    <d v="2025-07-28T00:00:00"/>
    <s v="C0356"/>
    <s v="P012"/>
    <n v="1"/>
    <n v="3888"/>
    <n v="0.1"/>
    <x v="0"/>
    <n v="6"/>
    <n v="3499.2000000000003"/>
    <x v="9"/>
    <x v="2"/>
    <x v="1"/>
    <x v="9"/>
    <s v="Electronics"/>
    <s v="Storage"/>
    <n v="2450"/>
    <n v="2450"/>
    <n v="1049.2000000000003"/>
  </r>
  <r>
    <s v="ORD104438"/>
    <d v="2025-05-06T00:00:00"/>
    <s v="C0185"/>
    <s v="P016"/>
    <n v="2"/>
    <n v="267.8"/>
    <n v="0"/>
    <x v="0"/>
    <n v="7"/>
    <n v="535.6"/>
    <x v="34"/>
    <x v="6"/>
    <x v="0"/>
    <x v="10"/>
    <s v="Office"/>
    <s v="Stationery"/>
    <n v="145"/>
    <n v="290"/>
    <n v="245.60000000000002"/>
  </r>
  <r>
    <s v="ORD104439"/>
    <d v="2023-12-17T00:00:00"/>
    <s v="C0203"/>
    <s v="P002"/>
    <n v="2"/>
    <n v="20085"/>
    <n v="0.05"/>
    <x v="0"/>
    <n v="4"/>
    <n v="38161.5"/>
    <x v="25"/>
    <x v="9"/>
    <x v="1"/>
    <x v="8"/>
    <s v="Electronics"/>
    <s v="Computers"/>
    <n v="15100"/>
    <n v="30200"/>
    <n v="7961.5"/>
  </r>
  <r>
    <s v="ORD104440"/>
    <d v="2024-12-04T00:00:00"/>
    <s v="C0047"/>
    <s v="P005"/>
    <n v="2"/>
    <n v="6696"/>
    <n v="0"/>
    <x v="0"/>
    <n v="5"/>
    <n v="13392"/>
    <x v="26"/>
    <x v="0"/>
    <x v="1"/>
    <x v="15"/>
    <s v="Electronics"/>
    <s v="Displays"/>
    <n v="4300"/>
    <n v="8600"/>
    <n v="4792"/>
  </r>
  <r>
    <s v="ORD104441"/>
    <d v="2024-03-26T00:00:00"/>
    <s v="C0163"/>
    <s v="P011"/>
    <n v="1"/>
    <n v="1009.4"/>
    <n v="0"/>
    <x v="2"/>
    <n v="3"/>
    <n v="1009.4"/>
    <x v="22"/>
    <x v="4"/>
    <x v="2"/>
    <x v="5"/>
    <s v="Office"/>
    <s v="Supplies"/>
    <n v="510"/>
    <n v="510"/>
    <n v="499.4"/>
  </r>
  <r>
    <s v="ORD104442"/>
    <d v="2024-08-27T00:00:00"/>
    <s v="C0057"/>
    <s v="P010"/>
    <n v="2"/>
    <n v="7400"/>
    <n v="0.03"/>
    <x v="0"/>
    <n v="5"/>
    <n v="14356"/>
    <x v="23"/>
    <x v="2"/>
    <x v="2"/>
    <x v="13"/>
    <s v="Electronics"/>
    <s v="Printers"/>
    <n v="5600"/>
    <n v="11200"/>
    <n v="3156"/>
  </r>
  <r>
    <s v="ORD104443"/>
    <d v="2023-11-18T00:00:00"/>
    <s v="C0133"/>
    <s v="P020"/>
    <n v="20"/>
    <n v="4223"/>
    <n v="0.05"/>
    <x v="0"/>
    <n v="1"/>
    <n v="80237"/>
    <x v="0"/>
    <x v="10"/>
    <x v="0"/>
    <x v="11"/>
    <s v="Electronics"/>
    <s v="Power"/>
    <n v="2950"/>
    <n v="59000"/>
    <n v="21237"/>
  </r>
  <r>
    <s v="ORD104444"/>
    <d v="2023-12-15T00:00:00"/>
    <s v="C0248"/>
    <s v="P005"/>
    <n v="2"/>
    <n v="6014"/>
    <n v="0.03"/>
    <x v="0"/>
    <n v="5"/>
    <n v="11667.16"/>
    <x v="25"/>
    <x v="8"/>
    <x v="1"/>
    <x v="15"/>
    <s v="Electronics"/>
    <s v="Displays"/>
    <n v="4300"/>
    <n v="8600"/>
    <n v="3067.16"/>
  </r>
  <r>
    <s v="ORD104445"/>
    <d v="2024-04-15T00:00:00"/>
    <s v="C0192"/>
    <s v="P016"/>
    <n v="1"/>
    <n v="280.8"/>
    <n v="0"/>
    <x v="0"/>
    <n v="6"/>
    <n v="280.8"/>
    <x v="6"/>
    <x v="3"/>
    <x v="1"/>
    <x v="10"/>
    <s v="Office"/>
    <s v="Stationery"/>
    <n v="145"/>
    <n v="145"/>
    <n v="135.80000000000001"/>
  </r>
  <r>
    <s v="ORD104446"/>
    <d v="2023-06-27T00:00:00"/>
    <s v="C0072"/>
    <s v="P016"/>
    <n v="3"/>
    <n v="252.2"/>
    <n v="0.1"/>
    <x v="1"/>
    <n v="2"/>
    <n v="680.93999999999994"/>
    <x v="10"/>
    <x v="6"/>
    <x v="0"/>
    <x v="10"/>
    <s v="Office"/>
    <s v="Stationery"/>
    <n v="145"/>
    <n v="435"/>
    <n v="245.93999999999994"/>
  </r>
  <r>
    <s v="ORD104447"/>
    <d v="2025-04-23T00:00:00"/>
    <s v="C0107"/>
    <s v="P009"/>
    <n v="10"/>
    <n v="185.4"/>
    <n v="0"/>
    <x v="0"/>
    <n v="4"/>
    <n v="1854"/>
    <x v="30"/>
    <x v="5"/>
    <x v="1"/>
    <x v="12"/>
    <s v="Office"/>
    <s v="Stationery"/>
    <n v="75"/>
    <n v="750"/>
    <n v="1104"/>
  </r>
  <r>
    <s v="ORD104448"/>
    <d v="2025-12-04T00:00:00"/>
    <s v="C0038"/>
    <s v="P020"/>
    <n v="1"/>
    <n v="3977"/>
    <n v="0"/>
    <x v="0"/>
    <n v="3"/>
    <n v="3977"/>
    <x v="11"/>
    <x v="10"/>
    <x v="0"/>
    <x v="11"/>
    <s v="Electronics"/>
    <s v="Power"/>
    <n v="2950"/>
    <n v="2950"/>
    <n v="1027"/>
  </r>
  <r>
    <s v="ORD104449"/>
    <d v="2025-09-28T00:00:00"/>
    <s v="C0260"/>
    <s v="P009"/>
    <n v="4"/>
    <n v="180"/>
    <n v="0.1"/>
    <x v="0"/>
    <n v="2"/>
    <n v="648"/>
    <x v="29"/>
    <x v="9"/>
    <x v="0"/>
    <x v="12"/>
    <s v="Office"/>
    <s v="Stationery"/>
    <n v="75"/>
    <n v="300"/>
    <n v="348"/>
  </r>
  <r>
    <s v="ORD104450"/>
    <d v="2024-03-19T00:00:00"/>
    <s v="C0157"/>
    <s v="P003"/>
    <n v="1"/>
    <n v="463.5"/>
    <n v="0.03"/>
    <x v="0"/>
    <n v="5"/>
    <n v="449.59499999999997"/>
    <x v="22"/>
    <x v="7"/>
    <x v="1"/>
    <x v="1"/>
    <s v="Electronics"/>
    <s v="Accessories"/>
    <n v="210"/>
    <n v="210"/>
    <n v="239.59499999999997"/>
  </r>
  <r>
    <s v="ORD104451"/>
    <d v="2025-08-27T00:00:00"/>
    <s v="C0001"/>
    <s v="P015"/>
    <n v="4"/>
    <n v="1750"/>
    <n v="0.15"/>
    <x v="0"/>
    <n v="2"/>
    <n v="5950"/>
    <x v="28"/>
    <x v="2"/>
    <x v="0"/>
    <x v="14"/>
    <s v="Electronics"/>
    <s v="Networking"/>
    <n v="1050"/>
    <n v="4200"/>
    <n v="1750"/>
  </r>
  <r>
    <s v="ORD104452"/>
    <d v="2025-08-05T00:00:00"/>
    <s v="C0311"/>
    <s v="P007"/>
    <n v="1"/>
    <n v="4656"/>
    <n v="0"/>
    <x v="1"/>
    <n v="3"/>
    <n v="4656"/>
    <x v="28"/>
    <x v="8"/>
    <x v="1"/>
    <x v="16"/>
    <s v="Office"/>
    <s v="Furniture"/>
    <n v="3150"/>
    <n v="3150"/>
    <n v="1506"/>
  </r>
  <r>
    <s v="ORD104453"/>
    <d v="2024-07-25T00:00:00"/>
    <s v="C0126"/>
    <s v="P002"/>
    <n v="4"/>
    <n v="20085"/>
    <n v="0.03"/>
    <x v="0"/>
    <n v="5"/>
    <n v="77929.8"/>
    <x v="14"/>
    <x v="11"/>
    <x v="2"/>
    <x v="8"/>
    <s v="Electronics"/>
    <s v="Computers"/>
    <n v="15100"/>
    <n v="60400"/>
    <n v="17529.800000000003"/>
  </r>
  <r>
    <s v="ORD104454"/>
    <d v="2023-01-30T00:00:00"/>
    <s v="C0223"/>
    <s v="P009"/>
    <n v="3"/>
    <n v="194.4"/>
    <n v="0"/>
    <x v="1"/>
    <n v="5"/>
    <n v="583.20000000000005"/>
    <x v="35"/>
    <x v="8"/>
    <x v="0"/>
    <x v="12"/>
    <s v="Office"/>
    <s v="Stationery"/>
    <n v="75"/>
    <n v="225"/>
    <n v="358.20000000000005"/>
  </r>
  <r>
    <s v="ORD104455"/>
    <d v="2025-05-26T00:00:00"/>
    <s v="C0228"/>
    <s v="P020"/>
    <n v="4"/>
    <n v="4223"/>
    <n v="0.1"/>
    <x v="0"/>
    <n v="4"/>
    <n v="15202.800000000001"/>
    <x v="34"/>
    <x v="2"/>
    <x v="0"/>
    <x v="11"/>
    <s v="Electronics"/>
    <s v="Power"/>
    <n v="2950"/>
    <n v="11800"/>
    <n v="3402.8000000000011"/>
  </r>
  <r>
    <s v="ORD104456"/>
    <d v="2024-05-20T00:00:00"/>
    <s v="C0219"/>
    <s v="P016"/>
    <n v="1"/>
    <n v="267.8"/>
    <n v="0"/>
    <x v="0"/>
    <n v="7"/>
    <n v="267.8"/>
    <x v="15"/>
    <x v="2"/>
    <x v="0"/>
    <x v="10"/>
    <s v="Office"/>
    <s v="Stationery"/>
    <n v="145"/>
    <n v="145"/>
    <n v="122.80000000000001"/>
  </r>
  <r>
    <s v="ORD104457"/>
    <d v="2024-05-22T00:00:00"/>
    <s v="C0123"/>
    <s v="P005"/>
    <n v="1"/>
    <n v="6386"/>
    <n v="0"/>
    <x v="0"/>
    <n v="3"/>
    <n v="6386"/>
    <x v="15"/>
    <x v="4"/>
    <x v="0"/>
    <x v="15"/>
    <s v="Electronics"/>
    <s v="Displays"/>
    <n v="4300"/>
    <n v="4300"/>
    <n v="2086"/>
  </r>
  <r>
    <s v="ORD104458"/>
    <d v="2024-11-01T00:00:00"/>
    <s v="C0041"/>
    <s v="P014"/>
    <n v="3"/>
    <n v="2163"/>
    <n v="0.2"/>
    <x v="1"/>
    <n v="3"/>
    <n v="5191.2000000000007"/>
    <x v="33"/>
    <x v="1"/>
    <x v="0"/>
    <x v="17"/>
    <s v="Electronics"/>
    <s v="Accessories"/>
    <n v="1180"/>
    <n v="3540"/>
    <n v="1651.2000000000007"/>
  </r>
  <r>
    <s v="ORD104459"/>
    <d v="2025-06-08T00:00:00"/>
    <s v="C0287"/>
    <s v="P003"/>
    <n v="2"/>
    <n v="463.5"/>
    <n v="0"/>
    <x v="1"/>
    <n v="4"/>
    <n v="927"/>
    <x v="3"/>
    <x v="9"/>
    <x v="0"/>
    <x v="1"/>
    <s v="Electronics"/>
    <s v="Accessories"/>
    <n v="210"/>
    <n v="420"/>
    <n v="507"/>
  </r>
  <r>
    <s v="ORD104460"/>
    <d v="2024-03-31T00:00:00"/>
    <s v="C0041"/>
    <s v="P009"/>
    <n v="5"/>
    <n v="185.4"/>
    <n v="0.1"/>
    <x v="0"/>
    <n v="7"/>
    <n v="834.30000000000007"/>
    <x v="22"/>
    <x v="1"/>
    <x v="0"/>
    <x v="12"/>
    <s v="Office"/>
    <s v="Stationery"/>
    <n v="75"/>
    <n v="375"/>
    <n v="459.30000000000007"/>
  </r>
  <r>
    <s v="ORD104461"/>
    <d v="2023-11-02T00:00:00"/>
    <s v="C0167"/>
    <s v="P001"/>
    <n v="1"/>
    <n v="28500"/>
    <n v="0.1"/>
    <x v="0"/>
    <n v="1"/>
    <n v="25650"/>
    <x v="0"/>
    <x v="2"/>
    <x v="0"/>
    <x v="0"/>
    <s v="Electronics"/>
    <s v="Computers"/>
    <n v="22100"/>
    <n v="22100"/>
    <n v="3550"/>
  </r>
  <r>
    <s v="ORD104462"/>
    <d v="2023-01-11T00:00:00"/>
    <s v="C0149"/>
    <s v="P009"/>
    <n v="3"/>
    <n v="185.4"/>
    <n v="0.03"/>
    <x v="0"/>
    <n v="4"/>
    <n v="539.51400000000001"/>
    <x v="35"/>
    <x v="6"/>
    <x v="2"/>
    <x v="12"/>
    <s v="Office"/>
    <s v="Stationery"/>
    <n v="75"/>
    <n v="225"/>
    <n v="314.51400000000001"/>
  </r>
  <r>
    <s v="ORD104463"/>
    <d v="2025-05-05T00:00:00"/>
    <s v="C0120"/>
    <s v="P009"/>
    <n v="2"/>
    <n v="180"/>
    <n v="0"/>
    <x v="0"/>
    <n v="5"/>
    <n v="360"/>
    <x v="34"/>
    <x v="10"/>
    <x v="0"/>
    <x v="12"/>
    <s v="Office"/>
    <s v="Stationery"/>
    <n v="75"/>
    <n v="150"/>
    <n v="210"/>
  </r>
  <r>
    <s v="ORD104464"/>
    <d v="2023-04-01T00:00:00"/>
    <s v="C0089"/>
    <s v="P009"/>
    <n v="1"/>
    <n v="180"/>
    <n v="0.1"/>
    <x v="0"/>
    <n v="6"/>
    <n v="162"/>
    <x v="31"/>
    <x v="9"/>
    <x v="0"/>
    <x v="12"/>
    <s v="Office"/>
    <s v="Stationery"/>
    <n v="75"/>
    <n v="75"/>
    <n v="87"/>
  </r>
  <r>
    <s v="ORD104465"/>
    <d v="2023-03-24T00:00:00"/>
    <s v="C0105"/>
    <s v="P003"/>
    <n v="3"/>
    <n v="486"/>
    <n v="0.15"/>
    <x v="0"/>
    <n v="5"/>
    <n v="1239.3"/>
    <x v="1"/>
    <x v="3"/>
    <x v="0"/>
    <x v="1"/>
    <s v="Electronics"/>
    <s v="Accessories"/>
    <n v="210"/>
    <n v="630"/>
    <n v="609.29999999999995"/>
  </r>
  <r>
    <s v="ORD104466"/>
    <d v="2025-08-21T00:00:00"/>
    <s v="C0082"/>
    <s v="P016"/>
    <n v="1"/>
    <n v="280.8"/>
    <n v="0.1"/>
    <x v="0"/>
    <n v="6"/>
    <n v="252.72000000000003"/>
    <x v="28"/>
    <x v="6"/>
    <x v="0"/>
    <x v="10"/>
    <s v="Office"/>
    <s v="Stationery"/>
    <n v="145"/>
    <n v="145"/>
    <n v="107.72000000000003"/>
  </r>
  <r>
    <s v="ORD104467"/>
    <d v="2025-10-29T00:00:00"/>
    <s v="C0109"/>
    <s v="P016"/>
    <n v="4"/>
    <n v="252.2"/>
    <n v="0.1"/>
    <x v="0"/>
    <n v="6"/>
    <n v="907.92"/>
    <x v="19"/>
    <x v="11"/>
    <x v="0"/>
    <x v="10"/>
    <s v="Office"/>
    <s v="Stationery"/>
    <n v="145"/>
    <n v="580"/>
    <n v="327.91999999999996"/>
  </r>
  <r>
    <s v="ORD104468"/>
    <d v="2023-03-10T00:00:00"/>
    <s v="C0262"/>
    <s v="P005"/>
    <n v="1"/>
    <n v="6200"/>
    <n v="0.03"/>
    <x v="1"/>
    <n v="4"/>
    <n v="6014"/>
    <x v="1"/>
    <x v="9"/>
    <x v="1"/>
    <x v="15"/>
    <s v="Electronics"/>
    <s v="Displays"/>
    <n v="4300"/>
    <n v="4300"/>
    <n v="1714"/>
  </r>
  <r>
    <s v="ORD104469"/>
    <d v="2025-05-21T00:00:00"/>
    <s v="C0342"/>
    <s v="P002"/>
    <n v="1"/>
    <n v="20085"/>
    <n v="0.1"/>
    <x v="0"/>
    <n v="1"/>
    <n v="18076.5"/>
    <x v="34"/>
    <x v="6"/>
    <x v="2"/>
    <x v="8"/>
    <s v="Electronics"/>
    <s v="Computers"/>
    <n v="15100"/>
    <n v="15100"/>
    <n v="2976.5"/>
  </r>
  <r>
    <s v="ORD104470"/>
    <d v="2025-12-23T00:00:00"/>
    <s v="C0214"/>
    <s v="P005"/>
    <n v="2"/>
    <n v="6014"/>
    <n v="0.05"/>
    <x v="1"/>
    <n v="4"/>
    <n v="11426.6"/>
    <x v="11"/>
    <x v="10"/>
    <x v="1"/>
    <x v="15"/>
    <s v="Electronics"/>
    <s v="Displays"/>
    <n v="4300"/>
    <n v="8600"/>
    <n v="2826.6000000000004"/>
  </r>
  <r>
    <s v="ORD104471"/>
    <d v="2025-03-18T00:00:00"/>
    <s v="C0379"/>
    <s v="P013"/>
    <n v="1"/>
    <n v="1493.5"/>
    <n v="0.1"/>
    <x v="0"/>
    <n v="7"/>
    <n v="1344.15"/>
    <x v="12"/>
    <x v="3"/>
    <x v="0"/>
    <x v="2"/>
    <s v="Electronics"/>
    <s v="Accessories"/>
    <n v="790"/>
    <n v="790"/>
    <n v="554.15000000000009"/>
  </r>
  <r>
    <s v="ORD104472"/>
    <d v="2025-09-08T00:00:00"/>
    <s v="C0231"/>
    <s v="P016"/>
    <n v="3"/>
    <n v="267.8"/>
    <n v="0.15"/>
    <x v="0"/>
    <n v="6"/>
    <n v="682.8900000000001"/>
    <x v="29"/>
    <x v="0"/>
    <x v="0"/>
    <x v="10"/>
    <s v="Office"/>
    <s v="Stationery"/>
    <n v="145"/>
    <n v="435"/>
    <n v="247.8900000000001"/>
  </r>
  <r>
    <s v="ORD104473"/>
    <d v="2023-07-20T00:00:00"/>
    <s v="C0206"/>
    <s v="P009"/>
    <n v="4"/>
    <n v="185.4"/>
    <n v="0.2"/>
    <x v="0"/>
    <n v="3"/>
    <n v="593.28000000000009"/>
    <x v="32"/>
    <x v="0"/>
    <x v="1"/>
    <x v="12"/>
    <s v="Office"/>
    <s v="Stationery"/>
    <n v="75"/>
    <n v="300"/>
    <n v="293.28000000000009"/>
  </r>
  <r>
    <s v="ORD104474"/>
    <d v="2025-07-15T00:00:00"/>
    <s v="C0257"/>
    <s v="P003"/>
    <n v="3"/>
    <n v="450"/>
    <n v="0.15"/>
    <x v="0"/>
    <n v="4"/>
    <n v="1147.5"/>
    <x v="9"/>
    <x v="2"/>
    <x v="0"/>
    <x v="1"/>
    <s v="Electronics"/>
    <s v="Accessories"/>
    <n v="210"/>
    <n v="630"/>
    <n v="517.5"/>
  </r>
  <r>
    <s v="ORD104475"/>
    <d v="2025-10-11T00:00:00"/>
    <s v="C0165"/>
    <s v="P005"/>
    <n v="5"/>
    <n v="5704"/>
    <n v="0.05"/>
    <x v="0"/>
    <n v="5"/>
    <n v="27094"/>
    <x v="19"/>
    <x v="1"/>
    <x v="1"/>
    <x v="15"/>
    <s v="Electronics"/>
    <s v="Displays"/>
    <n v="4300"/>
    <n v="21500"/>
    <n v="5594"/>
  </r>
  <r>
    <s v="ORD104476"/>
    <d v="2024-05-07T00:00:00"/>
    <s v="C0266"/>
    <s v="P011"/>
    <n v="2"/>
    <n v="950.6"/>
    <n v="0.05"/>
    <x v="0"/>
    <n v="2"/>
    <n v="1806.1399999999999"/>
    <x v="15"/>
    <x v="1"/>
    <x v="2"/>
    <x v="5"/>
    <s v="Office"/>
    <s v="Supplies"/>
    <n v="510"/>
    <n v="1020"/>
    <n v="786.13999999999987"/>
  </r>
  <r>
    <s v="ORD104477"/>
    <d v="2023-06-20T00:00:00"/>
    <s v="C0154"/>
    <s v="P009"/>
    <n v="3"/>
    <n v="174.6"/>
    <n v="0"/>
    <x v="0"/>
    <n v="6"/>
    <n v="523.79999999999995"/>
    <x v="10"/>
    <x v="9"/>
    <x v="1"/>
    <x v="12"/>
    <s v="Office"/>
    <s v="Stationery"/>
    <n v="75"/>
    <n v="225"/>
    <n v="298.79999999999995"/>
  </r>
  <r>
    <s v="ORD104478"/>
    <d v="2023-01-26T00:00:00"/>
    <s v="C0186"/>
    <s v="P013"/>
    <n v="3"/>
    <n v="1493.5"/>
    <n v="0.15"/>
    <x v="0"/>
    <n v="7"/>
    <n v="3808.4249999999997"/>
    <x v="35"/>
    <x v="0"/>
    <x v="0"/>
    <x v="2"/>
    <s v="Electronics"/>
    <s v="Accessories"/>
    <n v="790"/>
    <n v="2370"/>
    <n v="1438.4249999999997"/>
  </r>
  <r>
    <s v="ORD104479"/>
    <d v="2025-04-12T00:00:00"/>
    <s v="C0348"/>
    <s v="P009"/>
    <n v="1"/>
    <n v="194.4"/>
    <n v="0.05"/>
    <x v="0"/>
    <n v="1"/>
    <n v="184.68"/>
    <x v="30"/>
    <x v="3"/>
    <x v="0"/>
    <x v="12"/>
    <s v="Office"/>
    <s v="Stationery"/>
    <n v="75"/>
    <n v="75"/>
    <n v="109.68"/>
  </r>
  <r>
    <s v="ORD104480"/>
    <d v="2024-03-22T00:00:00"/>
    <s v="C0246"/>
    <s v="P001"/>
    <n v="1"/>
    <n v="29355"/>
    <n v="0.15"/>
    <x v="0"/>
    <n v="5"/>
    <n v="24951.75"/>
    <x v="22"/>
    <x v="7"/>
    <x v="0"/>
    <x v="0"/>
    <s v="Electronics"/>
    <s v="Computers"/>
    <n v="22100"/>
    <n v="22100"/>
    <n v="2851.75"/>
  </r>
  <r>
    <s v="ORD104481"/>
    <d v="2023-09-29T00:00:00"/>
    <s v="C0084"/>
    <s v="P001"/>
    <n v="3"/>
    <n v="26220"/>
    <n v="0"/>
    <x v="0"/>
    <n v="1"/>
    <n v="78660"/>
    <x v="4"/>
    <x v="8"/>
    <x v="2"/>
    <x v="0"/>
    <s v="Electronics"/>
    <s v="Computers"/>
    <n v="22100"/>
    <n v="66300"/>
    <n v="12360"/>
  </r>
  <r>
    <s v="ORD104482"/>
    <d v="2025-01-04T00:00:00"/>
    <s v="C0098"/>
    <s v="P009"/>
    <n v="50"/>
    <n v="174.6"/>
    <n v="0"/>
    <x v="0"/>
    <n v="1"/>
    <n v="8730"/>
    <x v="7"/>
    <x v="5"/>
    <x v="1"/>
    <x v="12"/>
    <s v="Office"/>
    <s v="Stationery"/>
    <n v="75"/>
    <n v="3750"/>
    <n v="4980"/>
  </r>
  <r>
    <s v="ORD104483"/>
    <d v="2024-08-28T00:00:00"/>
    <s v="C0058"/>
    <s v="P002"/>
    <n v="3"/>
    <n v="21060"/>
    <n v="0"/>
    <x v="0"/>
    <n v="3"/>
    <n v="63180"/>
    <x v="23"/>
    <x v="0"/>
    <x v="0"/>
    <x v="8"/>
    <s v="Electronics"/>
    <s v="Computers"/>
    <n v="15100"/>
    <n v="45300"/>
    <n v="17880"/>
  </r>
  <r>
    <s v="ORD104484"/>
    <d v="2024-05-04T00:00:00"/>
    <s v="C0273"/>
    <s v="P004"/>
    <n v="1"/>
    <n v="1998"/>
    <n v="0.05"/>
    <x v="0"/>
    <n v="6"/>
    <n v="1898.1"/>
    <x v="15"/>
    <x v="8"/>
    <x v="0"/>
    <x v="3"/>
    <s v="Electronics"/>
    <s v="Accessories"/>
    <n v="990"/>
    <n v="990"/>
    <n v="908.09999999999991"/>
  </r>
  <r>
    <s v="ORD104485"/>
    <d v="2023-07-05T00:00:00"/>
    <s v="C0079"/>
    <s v="P005"/>
    <n v="2"/>
    <n v="5704"/>
    <n v="0.03"/>
    <x v="0"/>
    <n v="4"/>
    <n v="11065.76"/>
    <x v="32"/>
    <x v="1"/>
    <x v="0"/>
    <x v="15"/>
    <s v="Electronics"/>
    <s v="Displays"/>
    <n v="4300"/>
    <n v="8600"/>
    <n v="2465.7600000000002"/>
  </r>
  <r>
    <s v="ORD104486"/>
    <d v="2023-02-02T00:00:00"/>
    <s v="C0130"/>
    <s v="P011"/>
    <n v="1"/>
    <n v="1058.4000000000001"/>
    <n v="0"/>
    <x v="0"/>
    <n v="4"/>
    <n v="1058.4000000000001"/>
    <x v="17"/>
    <x v="9"/>
    <x v="2"/>
    <x v="5"/>
    <s v="Office"/>
    <s v="Supplies"/>
    <n v="510"/>
    <n v="510"/>
    <n v="548.40000000000009"/>
  </r>
  <r>
    <s v="ORD104487"/>
    <d v="2025-09-09T00:00:00"/>
    <s v="C0280"/>
    <s v="P019"/>
    <n v="1"/>
    <n v="2538"/>
    <n v="0.05"/>
    <x v="1"/>
    <n v="6"/>
    <n v="2411.1"/>
    <x v="29"/>
    <x v="4"/>
    <x v="0"/>
    <x v="19"/>
    <s v="Electronics"/>
    <s v="POS Equipment"/>
    <n v="1420"/>
    <n v="1420"/>
    <n v="991.09999999999991"/>
  </r>
  <r>
    <s v="ORD104488"/>
    <d v="2024-09-16T00:00:00"/>
    <s v="C0179"/>
    <s v="P004"/>
    <n v="10"/>
    <n v="1905.5"/>
    <n v="0.15"/>
    <x v="0"/>
    <n v="2"/>
    <n v="16196.75"/>
    <x v="27"/>
    <x v="9"/>
    <x v="0"/>
    <x v="3"/>
    <s v="Electronics"/>
    <s v="Accessories"/>
    <n v="990"/>
    <n v="9900"/>
    <n v="6296.75"/>
  </r>
  <r>
    <s v="ORD104489"/>
    <d v="2023-11-28T00:00:00"/>
    <s v="C0105"/>
    <s v="P012"/>
    <n v="3"/>
    <n v="3888"/>
    <n v="0.1"/>
    <x v="0"/>
    <n v="6"/>
    <n v="10497.6"/>
    <x v="0"/>
    <x v="3"/>
    <x v="0"/>
    <x v="9"/>
    <s v="Electronics"/>
    <s v="Storage"/>
    <n v="2450"/>
    <n v="7350"/>
    <n v="3147.6000000000004"/>
  </r>
  <r>
    <s v="ORD104490"/>
    <d v="2025-07-29T00:00:00"/>
    <s v="C0276"/>
    <s v="P016"/>
    <n v="2"/>
    <n v="260"/>
    <n v="0"/>
    <x v="0"/>
    <n v="2"/>
    <n v="520"/>
    <x v="9"/>
    <x v="4"/>
    <x v="0"/>
    <x v="10"/>
    <s v="Office"/>
    <s v="Stationery"/>
    <n v="145"/>
    <n v="290"/>
    <n v="230"/>
  </r>
  <r>
    <s v="ORD104491"/>
    <d v="2023-02-19T00:00:00"/>
    <s v="C0350"/>
    <s v="P006"/>
    <n v="1"/>
    <n v="1150"/>
    <n v="0.1"/>
    <x v="0"/>
    <n v="6"/>
    <n v="1035"/>
    <x v="17"/>
    <x v="10"/>
    <x v="1"/>
    <x v="4"/>
    <s v="Electronics"/>
    <s v="Accessories"/>
    <n v="620"/>
    <n v="620"/>
    <n v="415"/>
  </r>
  <r>
    <s v="ORD104492"/>
    <d v="2025-07-20T00:00:00"/>
    <s v="C0057"/>
    <s v="P011"/>
    <n v="3"/>
    <n v="1009.4"/>
    <n v="0"/>
    <x v="0"/>
    <n v="5"/>
    <n v="3028.2"/>
    <x v="9"/>
    <x v="2"/>
    <x v="2"/>
    <x v="5"/>
    <s v="Office"/>
    <s v="Supplies"/>
    <n v="510"/>
    <n v="1530"/>
    <n v="1498.1999999999998"/>
  </r>
  <r>
    <s v="ORD104493"/>
    <d v="2025-08-07T00:00:00"/>
    <s v="C0241"/>
    <s v="P005"/>
    <n v="2"/>
    <n v="6014"/>
    <n v="0.05"/>
    <x v="0"/>
    <n v="6"/>
    <n v="11426.6"/>
    <x v="28"/>
    <x v="7"/>
    <x v="2"/>
    <x v="15"/>
    <s v="Electronics"/>
    <s v="Displays"/>
    <n v="4300"/>
    <n v="8600"/>
    <n v="2826.6000000000004"/>
  </r>
  <r>
    <s v="ORD104494"/>
    <d v="2023-10-11T00:00:00"/>
    <s v="C0146"/>
    <s v="P018"/>
    <n v="1"/>
    <n v="13824"/>
    <n v="0.15"/>
    <x v="0"/>
    <n v="4"/>
    <n v="11750.4"/>
    <x v="2"/>
    <x v="7"/>
    <x v="1"/>
    <x v="18"/>
    <s v="Electronics"/>
    <s v="Displays"/>
    <n v="9700"/>
    <n v="9700"/>
    <n v="2050.3999999999996"/>
  </r>
  <r>
    <s v="ORD104495"/>
    <d v="2025-04-10T00:00:00"/>
    <s v="C0235"/>
    <s v="P019"/>
    <n v="1"/>
    <n v="2420.5"/>
    <n v="0.05"/>
    <x v="0"/>
    <n v="1"/>
    <n v="2299.4749999999999"/>
    <x v="30"/>
    <x v="11"/>
    <x v="2"/>
    <x v="19"/>
    <s v="Electronics"/>
    <s v="POS Equipment"/>
    <n v="1420"/>
    <n v="1420"/>
    <n v="879.47499999999991"/>
  </r>
  <r>
    <s v="ORD104496"/>
    <d v="2024-01-14T00:00:00"/>
    <s v="C0003"/>
    <s v="P002"/>
    <n v="1"/>
    <n v="20085"/>
    <n v="0.1"/>
    <x v="0"/>
    <n v="1"/>
    <n v="18076.5"/>
    <x v="18"/>
    <x v="4"/>
    <x v="0"/>
    <x v="8"/>
    <s v="Electronics"/>
    <s v="Computers"/>
    <n v="15100"/>
    <n v="15100"/>
    <n v="2976.5"/>
  </r>
  <r>
    <s v="ORD104497"/>
    <d v="2025-01-28T00:00:00"/>
    <s v="C0318"/>
    <s v="P012"/>
    <n v="1"/>
    <n v="3492"/>
    <n v="0.1"/>
    <x v="0"/>
    <n v="6"/>
    <n v="3142.8"/>
    <x v="7"/>
    <x v="4"/>
    <x v="0"/>
    <x v="9"/>
    <s v="Electronics"/>
    <s v="Storage"/>
    <n v="2450"/>
    <n v="2450"/>
    <n v="692.80000000000018"/>
  </r>
  <r>
    <s v="ORD104498"/>
    <d v="2025-08-08T00:00:00"/>
    <s v="C0052"/>
    <s v="P009"/>
    <n v="5"/>
    <n v="165.6"/>
    <n v="0.1"/>
    <x v="0"/>
    <n v="6"/>
    <n v="745.2"/>
    <x v="28"/>
    <x v="10"/>
    <x v="0"/>
    <x v="12"/>
    <s v="Office"/>
    <s v="Stationery"/>
    <n v="75"/>
    <n v="375"/>
    <n v="370.20000000000005"/>
  </r>
  <r>
    <s v="ORD104499"/>
    <d v="2023-01-03T00:00:00"/>
    <s v="C0022"/>
    <s v="P002"/>
    <n v="2"/>
    <n v="19500"/>
    <n v="0.1"/>
    <x v="0"/>
    <n v="7"/>
    <n v="35100"/>
    <x v="35"/>
    <x v="8"/>
    <x v="0"/>
    <x v="8"/>
    <s v="Electronics"/>
    <s v="Computers"/>
    <n v="15100"/>
    <n v="30200"/>
    <n v="4900"/>
  </r>
  <r>
    <s v="ORD104500"/>
    <d v="2023-05-25T00:00:00"/>
    <s v="C0371"/>
    <s v="P005"/>
    <n v="1"/>
    <n v="6014"/>
    <n v="0"/>
    <x v="0"/>
    <n v="3"/>
    <n v="6014"/>
    <x v="5"/>
    <x v="1"/>
    <x v="0"/>
    <x v="15"/>
    <s v="Electronics"/>
    <s v="Displays"/>
    <n v="4300"/>
    <n v="4300"/>
    <n v="1714"/>
  </r>
  <r>
    <s v="ORD104501"/>
    <d v="2025-02-27T00:00:00"/>
    <s v="C0112"/>
    <s v="P008"/>
    <n v="2"/>
    <n v="8924"/>
    <n v="0.05"/>
    <x v="2"/>
    <n v="3"/>
    <n v="16955.599999999999"/>
    <x v="8"/>
    <x v="8"/>
    <x v="1"/>
    <x v="6"/>
    <s v="Office"/>
    <s v="Furniture"/>
    <n v="6500"/>
    <n v="13000"/>
    <n v="3955.5999999999985"/>
  </r>
  <r>
    <s v="ORD104502"/>
    <d v="2024-11-12T00:00:00"/>
    <s v="C0080"/>
    <s v="P001"/>
    <n v="1"/>
    <n v="27645"/>
    <n v="0.03"/>
    <x v="0"/>
    <n v="6"/>
    <n v="26815.649999999998"/>
    <x v="33"/>
    <x v="3"/>
    <x v="1"/>
    <x v="0"/>
    <s v="Electronics"/>
    <s v="Computers"/>
    <n v="22100"/>
    <n v="22100"/>
    <n v="4715.6499999999978"/>
  </r>
  <r>
    <s v="ORD104503"/>
    <d v="2025-12-23T00:00:00"/>
    <s v="C0142"/>
    <s v="P009"/>
    <n v="1"/>
    <n v="165.6"/>
    <n v="0.1"/>
    <x v="0"/>
    <n v="7"/>
    <n v="149.04"/>
    <x v="11"/>
    <x v="1"/>
    <x v="1"/>
    <x v="12"/>
    <s v="Office"/>
    <s v="Stationery"/>
    <n v="75"/>
    <n v="75"/>
    <n v="74.039999999999992"/>
  </r>
  <r>
    <s v="ORD104504"/>
    <d v="2023-03-08T00:00:00"/>
    <s v="C0270"/>
    <s v="P011"/>
    <n v="4"/>
    <n v="901.6"/>
    <n v="0.1"/>
    <x v="1"/>
    <n v="1"/>
    <n v="3245.76"/>
    <x v="1"/>
    <x v="0"/>
    <x v="1"/>
    <x v="5"/>
    <s v="Office"/>
    <s v="Supplies"/>
    <n v="510"/>
    <n v="2040"/>
    <n v="1205.7600000000002"/>
  </r>
  <r>
    <s v="ORD104505"/>
    <d v="2024-08-30T00:00:00"/>
    <s v="C0145"/>
    <s v="P003"/>
    <n v="2"/>
    <n v="436.5"/>
    <n v="0.1"/>
    <x v="0"/>
    <n v="4"/>
    <n v="785.7"/>
    <x v="23"/>
    <x v="10"/>
    <x v="2"/>
    <x v="1"/>
    <s v="Electronics"/>
    <s v="Accessories"/>
    <n v="210"/>
    <n v="420"/>
    <n v="365.70000000000005"/>
  </r>
  <r>
    <s v="ORD104506"/>
    <d v="2025-05-22T00:00:00"/>
    <s v="C0008"/>
    <s v="P005"/>
    <n v="3"/>
    <n v="6696"/>
    <n v="0"/>
    <x v="0"/>
    <n v="2"/>
    <n v="20088"/>
    <x v="34"/>
    <x v="3"/>
    <x v="0"/>
    <x v="15"/>
    <s v="Electronics"/>
    <s v="Displays"/>
    <n v="4300"/>
    <n v="12900"/>
    <n v="7188"/>
  </r>
  <r>
    <s v="ORD104507"/>
    <d v="2024-07-06T00:00:00"/>
    <s v="C0300"/>
    <s v="P009"/>
    <n v="2"/>
    <n v="194.4"/>
    <n v="0.05"/>
    <x v="0"/>
    <n v="2"/>
    <n v="369.36"/>
    <x v="14"/>
    <x v="11"/>
    <x v="0"/>
    <x v="12"/>
    <s v="Office"/>
    <s v="Stationery"/>
    <n v="75"/>
    <n v="150"/>
    <n v="219.36"/>
  </r>
  <r>
    <s v="ORD104508"/>
    <d v="2024-02-29T00:00:00"/>
    <s v="C0003"/>
    <s v="P005"/>
    <n v="1"/>
    <n v="6014"/>
    <n v="0"/>
    <x v="1"/>
    <n v="1"/>
    <n v="6014"/>
    <x v="24"/>
    <x v="4"/>
    <x v="0"/>
    <x v="15"/>
    <s v="Electronics"/>
    <s v="Displays"/>
    <n v="4300"/>
    <n v="4300"/>
    <n v="1714"/>
  </r>
  <r>
    <s v="ORD104509"/>
    <d v="2023-06-15T00:00:00"/>
    <s v="C0050"/>
    <s v="P009"/>
    <n v="2"/>
    <n v="174.6"/>
    <n v="0"/>
    <x v="0"/>
    <n v="6"/>
    <n v="349.2"/>
    <x v="10"/>
    <x v="4"/>
    <x v="1"/>
    <x v="12"/>
    <s v="Office"/>
    <s v="Stationery"/>
    <n v="75"/>
    <n v="150"/>
    <n v="199.2"/>
  </r>
  <r>
    <s v="ORD104510"/>
    <d v="2024-11-18T00:00:00"/>
    <s v="C0067"/>
    <s v="P004"/>
    <n v="3"/>
    <n v="1905.5"/>
    <n v="0.05"/>
    <x v="0"/>
    <n v="4"/>
    <n v="5430.6750000000002"/>
    <x v="33"/>
    <x v="1"/>
    <x v="0"/>
    <x v="3"/>
    <s v="Electronics"/>
    <s v="Accessories"/>
    <n v="990"/>
    <n v="2970"/>
    <n v="2460.6750000000002"/>
  </r>
  <r>
    <s v="ORD104511"/>
    <d v="2023-04-23T00:00:00"/>
    <s v="C0176"/>
    <s v="P009"/>
    <n v="1"/>
    <n v="185.4"/>
    <n v="0"/>
    <x v="0"/>
    <n v="3"/>
    <n v="185.4"/>
    <x v="31"/>
    <x v="7"/>
    <x v="2"/>
    <x v="12"/>
    <s v="Office"/>
    <s v="Stationery"/>
    <n v="75"/>
    <n v="75"/>
    <n v="110.4"/>
  </r>
  <r>
    <s v="ORD104512"/>
    <d v="2025-11-20T00:00:00"/>
    <s v="C0116"/>
    <s v="P009"/>
    <n v="1"/>
    <n v="180"/>
    <n v="0.05"/>
    <x v="0"/>
    <n v="4"/>
    <n v="171"/>
    <x v="20"/>
    <x v="9"/>
    <x v="1"/>
    <x v="12"/>
    <s v="Office"/>
    <s v="Stationery"/>
    <n v="75"/>
    <n v="75"/>
    <n v="96"/>
  </r>
  <r>
    <s v="ORD104513"/>
    <d v="2025-01-15T00:00:00"/>
    <s v="C0093"/>
    <s v="P018"/>
    <n v="5"/>
    <n v="13184"/>
    <n v="0.05"/>
    <x v="0"/>
    <n v="6"/>
    <n v="62624"/>
    <x v="7"/>
    <x v="1"/>
    <x v="2"/>
    <x v="18"/>
    <s v="Electronics"/>
    <s v="Displays"/>
    <n v="9700"/>
    <n v="48500"/>
    <n v="14124"/>
  </r>
  <r>
    <s v="ORD104514"/>
    <d v="2023-04-16T00:00:00"/>
    <s v="C0112"/>
    <s v="P004"/>
    <n v="3"/>
    <n v="1998"/>
    <n v="0.1"/>
    <x v="0"/>
    <n v="3"/>
    <n v="5394.6"/>
    <x v="31"/>
    <x v="8"/>
    <x v="1"/>
    <x v="3"/>
    <s v="Electronics"/>
    <s v="Accessories"/>
    <n v="990"/>
    <n v="2970"/>
    <n v="2424.6000000000004"/>
  </r>
  <r>
    <s v="ORD104515"/>
    <d v="2023-08-16T00:00:00"/>
    <s v="C0363"/>
    <s v="P003"/>
    <n v="1"/>
    <n v="436.5"/>
    <n v="0.2"/>
    <x v="0"/>
    <n v="6"/>
    <n v="349.20000000000005"/>
    <x v="16"/>
    <x v="1"/>
    <x v="1"/>
    <x v="1"/>
    <s v="Electronics"/>
    <s v="Accessories"/>
    <n v="210"/>
    <n v="210"/>
    <n v="139.20000000000005"/>
  </r>
  <r>
    <s v="ORD104516"/>
    <d v="2025-02-23T00:00:00"/>
    <s v="C0131"/>
    <s v="P002"/>
    <n v="4"/>
    <n v="18915"/>
    <n v="0.05"/>
    <x v="0"/>
    <n v="4"/>
    <n v="71877"/>
    <x v="8"/>
    <x v="4"/>
    <x v="1"/>
    <x v="8"/>
    <s v="Electronics"/>
    <s v="Computers"/>
    <n v="15100"/>
    <n v="60400"/>
    <n v="11477"/>
  </r>
  <r>
    <s v="ORD104517"/>
    <d v="2025-01-18T00:00:00"/>
    <s v="C0317"/>
    <s v="P003"/>
    <n v="4"/>
    <n v="486"/>
    <n v="0.2"/>
    <x v="0"/>
    <n v="3"/>
    <n v="1555.2"/>
    <x v="7"/>
    <x v="4"/>
    <x v="1"/>
    <x v="1"/>
    <s v="Electronics"/>
    <s v="Accessories"/>
    <n v="210"/>
    <n v="840"/>
    <n v="715.2"/>
  </r>
  <r>
    <s v="ORD104518"/>
    <d v="2025-08-11T00:00:00"/>
    <s v="C0148"/>
    <s v="P009"/>
    <n v="4"/>
    <n v="185.4"/>
    <n v="0"/>
    <x v="0"/>
    <n v="7"/>
    <n v="741.6"/>
    <x v="28"/>
    <x v="4"/>
    <x v="1"/>
    <x v="12"/>
    <s v="Office"/>
    <s v="Stationery"/>
    <n v="75"/>
    <n v="300"/>
    <n v="441.6"/>
  </r>
  <r>
    <s v="ORD104519"/>
    <d v="2023-03-25T00:00:00"/>
    <s v="C0068"/>
    <s v="P010"/>
    <n v="2"/>
    <n v="7992"/>
    <n v="0.15"/>
    <x v="0"/>
    <n v="1"/>
    <n v="13586.4"/>
    <x v="1"/>
    <x v="1"/>
    <x v="0"/>
    <x v="13"/>
    <s v="Electronics"/>
    <s v="Printers"/>
    <n v="5600"/>
    <n v="11200"/>
    <n v="2386.3999999999996"/>
  </r>
  <r>
    <s v="ORD104520"/>
    <d v="2025-01-18T00:00:00"/>
    <s v="C0057"/>
    <s v="P013"/>
    <n v="1"/>
    <n v="1493.5"/>
    <n v="0.03"/>
    <x v="0"/>
    <n v="6"/>
    <n v="1448.6949999999999"/>
    <x v="7"/>
    <x v="2"/>
    <x v="2"/>
    <x v="2"/>
    <s v="Electronics"/>
    <s v="Accessories"/>
    <n v="790"/>
    <n v="790"/>
    <n v="658.69499999999994"/>
  </r>
  <r>
    <s v="ORD104521"/>
    <d v="2025-01-20T00:00:00"/>
    <s v="C0162"/>
    <s v="P015"/>
    <n v="2"/>
    <n v="1610"/>
    <n v="0.2"/>
    <x v="0"/>
    <n v="1"/>
    <n v="2576"/>
    <x v="7"/>
    <x v="7"/>
    <x v="0"/>
    <x v="14"/>
    <s v="Electronics"/>
    <s v="Networking"/>
    <n v="1050"/>
    <n v="2100"/>
    <n v="476"/>
  </r>
  <r>
    <s v="ORD104522"/>
    <d v="2023-12-25T00:00:00"/>
    <s v="C0046"/>
    <s v="P015"/>
    <n v="2"/>
    <n v="1697.5"/>
    <n v="0.2"/>
    <x v="0"/>
    <n v="6"/>
    <n v="2716"/>
    <x v="25"/>
    <x v="2"/>
    <x v="2"/>
    <x v="14"/>
    <s v="Electronics"/>
    <s v="Networking"/>
    <n v="1050"/>
    <n v="2100"/>
    <n v="616"/>
  </r>
  <r>
    <s v="ORD104523"/>
    <d v="2023-05-18T00:00:00"/>
    <s v="C0335"/>
    <s v="P007"/>
    <n v="3"/>
    <n v="4800"/>
    <n v="0.05"/>
    <x v="0"/>
    <n v="6"/>
    <n v="13680"/>
    <x v="5"/>
    <x v="0"/>
    <x v="0"/>
    <x v="16"/>
    <s v="Office"/>
    <s v="Furniture"/>
    <n v="3150"/>
    <n v="9450"/>
    <n v="4230"/>
  </r>
  <r>
    <s v="ORD104524"/>
    <d v="2024-02-24T00:00:00"/>
    <s v="C0129"/>
    <s v="P005"/>
    <n v="1"/>
    <n v="6200"/>
    <n v="0.15"/>
    <x v="0"/>
    <n v="3"/>
    <n v="5270"/>
    <x v="24"/>
    <x v="11"/>
    <x v="0"/>
    <x v="15"/>
    <s v="Electronics"/>
    <s v="Displays"/>
    <n v="4300"/>
    <n v="4300"/>
    <n v="970"/>
  </r>
  <r>
    <s v="ORD104525"/>
    <d v="2023-10-11T00:00:00"/>
    <s v="C0083"/>
    <s v="P004"/>
    <n v="3"/>
    <n v="1998"/>
    <n v="0.1"/>
    <x v="0"/>
    <n v="1"/>
    <n v="5394.6"/>
    <x v="2"/>
    <x v="5"/>
    <x v="2"/>
    <x v="3"/>
    <s v="Electronics"/>
    <s v="Accessories"/>
    <n v="990"/>
    <n v="2970"/>
    <n v="2424.6000000000004"/>
  </r>
  <r>
    <s v="ORD104526"/>
    <d v="2024-11-16T00:00:00"/>
    <s v="C0081"/>
    <s v="P004"/>
    <n v="3"/>
    <n v="1702"/>
    <n v="0.05"/>
    <x v="0"/>
    <n v="2"/>
    <n v="4850.7"/>
    <x v="33"/>
    <x v="11"/>
    <x v="0"/>
    <x v="3"/>
    <s v="Electronics"/>
    <s v="Accessories"/>
    <n v="990"/>
    <n v="2970"/>
    <n v="1880.6999999999998"/>
  </r>
  <r>
    <s v="ORD104527"/>
    <d v="2024-05-03T00:00:00"/>
    <s v="C0227"/>
    <s v="P003"/>
    <n v="1"/>
    <n v="486"/>
    <n v="0"/>
    <x v="0"/>
    <n v="5"/>
    <n v="486"/>
    <x v="15"/>
    <x v="7"/>
    <x v="0"/>
    <x v="1"/>
    <s v="Electronics"/>
    <s v="Accessories"/>
    <n v="210"/>
    <n v="210"/>
    <n v="276"/>
  </r>
  <r>
    <s v="ORD104528"/>
    <d v="2023-08-21T00:00:00"/>
    <s v="C0322"/>
    <s v="P001"/>
    <n v="2"/>
    <n v="29355"/>
    <n v="0.15"/>
    <x v="0"/>
    <n v="4"/>
    <n v="49903.5"/>
    <x v="16"/>
    <x v="3"/>
    <x v="1"/>
    <x v="0"/>
    <s v="Electronics"/>
    <s v="Computers"/>
    <n v="22100"/>
    <n v="44200"/>
    <n v="5703.5"/>
  </r>
  <r>
    <s v="ORD104529"/>
    <d v="2025-09-06T00:00:00"/>
    <s v="C0309"/>
    <s v="P002"/>
    <n v="5"/>
    <n v="18915"/>
    <n v="0.05"/>
    <x v="0"/>
    <n v="1"/>
    <n v="89846.25"/>
    <x v="29"/>
    <x v="6"/>
    <x v="0"/>
    <x v="8"/>
    <s v="Electronics"/>
    <s v="Computers"/>
    <n v="15100"/>
    <n v="75500"/>
    <n v="14346.25"/>
  </r>
  <r>
    <s v="ORD104530"/>
    <d v="2024-03-05T00:00:00"/>
    <s v="C0302"/>
    <s v="P001"/>
    <n v="1"/>
    <n v="26220"/>
    <n v="0.1"/>
    <x v="0"/>
    <n v="2"/>
    <n v="23598"/>
    <x v="22"/>
    <x v="2"/>
    <x v="0"/>
    <x v="0"/>
    <s v="Electronics"/>
    <s v="Computers"/>
    <n v="22100"/>
    <n v="22100"/>
    <n v="1498"/>
  </r>
  <r>
    <s v="ORD104531"/>
    <d v="2024-04-06T00:00:00"/>
    <s v="C0375"/>
    <s v="P006"/>
    <n v="4"/>
    <n v="1287.5"/>
    <n v="0.15"/>
    <x v="1"/>
    <n v="3"/>
    <n v="4377.5"/>
    <x v="6"/>
    <x v="1"/>
    <x v="1"/>
    <x v="4"/>
    <s v="Electronics"/>
    <s v="Accessories"/>
    <n v="620"/>
    <n v="2480"/>
    <n v="1897.5"/>
  </r>
  <r>
    <s v="ORD104532"/>
    <d v="2024-10-18T00:00:00"/>
    <s v="C0283"/>
    <s v="P007"/>
    <n v="1"/>
    <n v="4944"/>
    <n v="0"/>
    <x v="0"/>
    <n v="4"/>
    <n v="4944"/>
    <x v="13"/>
    <x v="7"/>
    <x v="0"/>
    <x v="16"/>
    <s v="Office"/>
    <s v="Furniture"/>
    <n v="3150"/>
    <n v="3150"/>
    <n v="1794"/>
  </r>
  <r>
    <s v="ORD104533"/>
    <d v="2024-12-23T00:00:00"/>
    <s v="C0124"/>
    <s v="P012"/>
    <n v="1"/>
    <n v="3708"/>
    <n v="0.05"/>
    <x v="0"/>
    <n v="6"/>
    <n v="3522.6"/>
    <x v="26"/>
    <x v="0"/>
    <x v="1"/>
    <x v="9"/>
    <s v="Electronics"/>
    <s v="Storage"/>
    <n v="2450"/>
    <n v="2450"/>
    <n v="1072.5999999999999"/>
  </r>
  <r>
    <s v="ORD104534"/>
    <d v="2024-07-01T00:00:00"/>
    <s v="C0194"/>
    <s v="P005"/>
    <n v="1"/>
    <n v="6386"/>
    <n v="0.15"/>
    <x v="0"/>
    <n v="7"/>
    <n v="5428.0999999999995"/>
    <x v="14"/>
    <x v="6"/>
    <x v="1"/>
    <x v="15"/>
    <s v="Electronics"/>
    <s v="Displays"/>
    <n v="4300"/>
    <n v="4300"/>
    <n v="1128.0999999999995"/>
  </r>
  <r>
    <s v="ORD104535"/>
    <d v="2025-10-28T00:00:00"/>
    <s v="C0172"/>
    <s v="P015"/>
    <n v="1"/>
    <n v="1802.5"/>
    <n v="0.1"/>
    <x v="0"/>
    <n v="4"/>
    <n v="1622.25"/>
    <x v="19"/>
    <x v="11"/>
    <x v="1"/>
    <x v="14"/>
    <s v="Electronics"/>
    <s v="Networking"/>
    <n v="1050"/>
    <n v="1050"/>
    <n v="572.25"/>
  </r>
  <r>
    <s v="ORD104536"/>
    <d v="2025-05-16T00:00:00"/>
    <s v="C0105"/>
    <s v="P005"/>
    <n v="1"/>
    <n v="5704"/>
    <n v="0.1"/>
    <x v="0"/>
    <n v="1"/>
    <n v="5133.6000000000004"/>
    <x v="34"/>
    <x v="3"/>
    <x v="0"/>
    <x v="15"/>
    <s v="Electronics"/>
    <s v="Displays"/>
    <n v="4300"/>
    <n v="4300"/>
    <n v="833.60000000000036"/>
  </r>
  <r>
    <s v="ORD104537"/>
    <d v="2024-07-21T00:00:00"/>
    <s v="C0256"/>
    <s v="P015"/>
    <n v="1"/>
    <n v="1802.5"/>
    <n v="0.03"/>
    <x v="0"/>
    <n v="3"/>
    <n v="1748.425"/>
    <x v="14"/>
    <x v="7"/>
    <x v="0"/>
    <x v="14"/>
    <s v="Electronics"/>
    <s v="Networking"/>
    <n v="1050"/>
    <n v="1050"/>
    <n v="698.42499999999995"/>
  </r>
  <r>
    <s v="ORD104538"/>
    <d v="2023-04-22T00:00:00"/>
    <s v="C0210"/>
    <s v="P017"/>
    <n v="1"/>
    <n v="4017"/>
    <n v="0"/>
    <x v="0"/>
    <n v="6"/>
    <n v="4017"/>
    <x v="31"/>
    <x v="9"/>
    <x v="2"/>
    <x v="7"/>
    <s v="Office"/>
    <s v="Furniture"/>
    <n v="2650"/>
    <n v="2650"/>
    <n v="1367"/>
  </r>
  <r>
    <s v="ORD104539"/>
    <d v="2023-05-10T00:00:00"/>
    <s v="C0118"/>
    <s v="P017"/>
    <n v="3"/>
    <n v="4017"/>
    <n v="0.1"/>
    <x v="0"/>
    <n v="5"/>
    <n v="10845.9"/>
    <x v="5"/>
    <x v="10"/>
    <x v="1"/>
    <x v="7"/>
    <s v="Office"/>
    <s v="Furniture"/>
    <n v="2650"/>
    <n v="7950"/>
    <n v="2895.8999999999996"/>
  </r>
  <r>
    <s v="ORD104540"/>
    <d v="2025-02-02T00:00:00"/>
    <s v="C0378"/>
    <s v="P016"/>
    <n v="1"/>
    <n v="260"/>
    <n v="0.05"/>
    <x v="0"/>
    <n v="5"/>
    <n v="247"/>
    <x v="8"/>
    <x v="0"/>
    <x v="1"/>
    <x v="10"/>
    <s v="Office"/>
    <s v="Stationery"/>
    <n v="145"/>
    <n v="145"/>
    <n v="102"/>
  </r>
  <r>
    <s v="ORD104541"/>
    <d v="2024-12-08T00:00:00"/>
    <s v="C0066"/>
    <s v="P003"/>
    <n v="1"/>
    <n v="450"/>
    <n v="0.03"/>
    <x v="0"/>
    <n v="5"/>
    <n v="436.5"/>
    <x v="26"/>
    <x v="10"/>
    <x v="0"/>
    <x v="1"/>
    <s v="Electronics"/>
    <s v="Accessories"/>
    <n v="210"/>
    <n v="210"/>
    <n v="226.5"/>
  </r>
  <r>
    <s v="ORD104542"/>
    <d v="2025-07-15T00:00:00"/>
    <s v="C0369"/>
    <s v="P011"/>
    <n v="1"/>
    <n v="950.6"/>
    <n v="0"/>
    <x v="0"/>
    <n v="1"/>
    <n v="950.6"/>
    <x v="9"/>
    <x v="11"/>
    <x v="0"/>
    <x v="5"/>
    <s v="Office"/>
    <s v="Supplies"/>
    <n v="510"/>
    <n v="510"/>
    <n v="440.6"/>
  </r>
  <r>
    <s v="ORD104543"/>
    <d v="2025-09-22T00:00:00"/>
    <s v="C0146"/>
    <s v="P005"/>
    <n v="1"/>
    <n v="6386"/>
    <n v="0.03"/>
    <x v="0"/>
    <n v="5"/>
    <n v="6194.42"/>
    <x v="29"/>
    <x v="7"/>
    <x v="1"/>
    <x v="15"/>
    <s v="Electronics"/>
    <s v="Displays"/>
    <n v="4300"/>
    <n v="4300"/>
    <n v="1894.42"/>
  </r>
  <r>
    <s v="ORD104544"/>
    <d v="2025-10-23T00:00:00"/>
    <s v="C0024"/>
    <s v="P016"/>
    <n v="2"/>
    <n v="252.2"/>
    <n v="0.1"/>
    <x v="0"/>
    <n v="5"/>
    <n v="453.96"/>
    <x v="19"/>
    <x v="0"/>
    <x v="2"/>
    <x v="10"/>
    <s v="Office"/>
    <s v="Stationery"/>
    <n v="145"/>
    <n v="290"/>
    <n v="163.95999999999998"/>
  </r>
  <r>
    <s v="ORD104545"/>
    <d v="2025-12-14T00:00:00"/>
    <s v="C0063"/>
    <s v="P010"/>
    <n v="1"/>
    <n v="7178"/>
    <n v="0.03"/>
    <x v="0"/>
    <n v="3"/>
    <n v="6962.66"/>
    <x v="11"/>
    <x v="7"/>
    <x v="0"/>
    <x v="13"/>
    <s v="Electronics"/>
    <s v="Printers"/>
    <n v="5600"/>
    <n v="5600"/>
    <n v="1362.6599999999999"/>
  </r>
  <r>
    <s v="ORD104546"/>
    <d v="2023-09-09T00:00:00"/>
    <s v="C0344"/>
    <s v="P016"/>
    <n v="1"/>
    <n v="252.2"/>
    <n v="0"/>
    <x v="0"/>
    <n v="1"/>
    <n v="252.2"/>
    <x v="4"/>
    <x v="6"/>
    <x v="1"/>
    <x v="10"/>
    <s v="Office"/>
    <s v="Stationery"/>
    <n v="145"/>
    <n v="145"/>
    <n v="107.19999999999999"/>
  </r>
  <r>
    <s v="ORD104547"/>
    <d v="2025-08-20T00:00:00"/>
    <s v="C0345"/>
    <s v="P002"/>
    <n v="2"/>
    <n v="19500"/>
    <n v="0.05"/>
    <x v="1"/>
    <n v="5"/>
    <n v="37050"/>
    <x v="28"/>
    <x v="2"/>
    <x v="2"/>
    <x v="8"/>
    <s v="Electronics"/>
    <s v="Computers"/>
    <n v="15100"/>
    <n v="30200"/>
    <n v="6850"/>
  </r>
  <r>
    <s v="ORD104548"/>
    <d v="2025-12-25T00:00:00"/>
    <s v="C0236"/>
    <s v="P004"/>
    <n v="3"/>
    <n v="1998"/>
    <n v="0.1"/>
    <x v="0"/>
    <n v="1"/>
    <n v="5394.6"/>
    <x v="11"/>
    <x v="5"/>
    <x v="0"/>
    <x v="3"/>
    <s v="Electronics"/>
    <s v="Accessories"/>
    <n v="990"/>
    <n v="2970"/>
    <n v="2424.6000000000004"/>
  </r>
  <r>
    <s v="ORD104549"/>
    <d v="2025-12-27T00:00:00"/>
    <s v="C0240"/>
    <s v="P017"/>
    <n v="2"/>
    <n v="3783"/>
    <n v="0.1"/>
    <x v="0"/>
    <n v="7"/>
    <n v="6809.4000000000005"/>
    <x v="11"/>
    <x v="2"/>
    <x v="0"/>
    <x v="7"/>
    <s v="Office"/>
    <s v="Furniture"/>
    <n v="2650"/>
    <n v="5300"/>
    <n v="1509.4000000000005"/>
  </r>
  <r>
    <s v="ORD104550"/>
    <d v="2024-08-21T00:00:00"/>
    <s v="C0235"/>
    <s v="P009"/>
    <n v="3"/>
    <n v="165.6"/>
    <n v="0"/>
    <x v="2"/>
    <n v="5"/>
    <n v="496.79999999999995"/>
    <x v="23"/>
    <x v="11"/>
    <x v="2"/>
    <x v="12"/>
    <s v="Office"/>
    <s v="Stationery"/>
    <n v="75"/>
    <n v="225"/>
    <n v="271.79999999999995"/>
  </r>
  <r>
    <s v="ORD104551"/>
    <d v="2025-07-14T00:00:00"/>
    <s v="C0156"/>
    <s v="P003"/>
    <n v="1"/>
    <n v="463.5"/>
    <n v="0.03"/>
    <x v="0"/>
    <n v="5"/>
    <n v="449.59499999999997"/>
    <x v="9"/>
    <x v="3"/>
    <x v="1"/>
    <x v="1"/>
    <s v="Electronics"/>
    <s v="Accessories"/>
    <n v="210"/>
    <n v="210"/>
    <n v="239.59499999999997"/>
  </r>
  <r>
    <s v="ORD104552"/>
    <d v="2025-01-23T00:00:00"/>
    <s v="C0351"/>
    <s v="P004"/>
    <n v="4"/>
    <n v="1998"/>
    <n v="0.05"/>
    <x v="0"/>
    <n v="4"/>
    <n v="7592.4"/>
    <x v="7"/>
    <x v="5"/>
    <x v="1"/>
    <x v="3"/>
    <s v="Electronics"/>
    <s v="Accessories"/>
    <n v="990"/>
    <n v="3960"/>
    <n v="3632.3999999999996"/>
  </r>
  <r>
    <s v="ORD104553"/>
    <d v="2023-05-15T00:00:00"/>
    <s v="C0350"/>
    <s v="P009"/>
    <n v="3"/>
    <n v="165.6"/>
    <n v="0.05"/>
    <x v="0"/>
    <n v="2"/>
    <n v="471.95999999999992"/>
    <x v="5"/>
    <x v="10"/>
    <x v="1"/>
    <x v="12"/>
    <s v="Office"/>
    <s v="Stationery"/>
    <n v="75"/>
    <n v="225"/>
    <n v="246.95999999999992"/>
  </r>
  <r>
    <s v="ORD104554"/>
    <d v="2024-01-21T00:00:00"/>
    <s v="C0325"/>
    <s v="P006"/>
    <n v="2"/>
    <n v="1350"/>
    <n v="0.05"/>
    <x v="0"/>
    <n v="4"/>
    <n v="2565"/>
    <x v="18"/>
    <x v="8"/>
    <x v="0"/>
    <x v="4"/>
    <s v="Electronics"/>
    <s v="Accessories"/>
    <n v="620"/>
    <n v="1240"/>
    <n v="1325"/>
  </r>
  <r>
    <s v="ORD104555"/>
    <d v="2025-07-26T00:00:00"/>
    <s v="C0075"/>
    <s v="P010"/>
    <n v="1"/>
    <n v="7178"/>
    <n v="0.03"/>
    <x v="0"/>
    <n v="2"/>
    <n v="6962.66"/>
    <x v="9"/>
    <x v="6"/>
    <x v="2"/>
    <x v="13"/>
    <s v="Electronics"/>
    <s v="Printers"/>
    <n v="5600"/>
    <n v="5600"/>
    <n v="1362.6599999999999"/>
  </r>
  <r>
    <s v="ORD104556"/>
    <d v="2023-06-28T00:00:00"/>
    <s v="C0324"/>
    <s v="P009"/>
    <n v="10"/>
    <n v="185.4"/>
    <n v="0.15"/>
    <x v="0"/>
    <n v="5"/>
    <n v="1575.8999999999999"/>
    <x v="10"/>
    <x v="2"/>
    <x v="2"/>
    <x v="12"/>
    <s v="Office"/>
    <s v="Stationery"/>
    <n v="75"/>
    <n v="750"/>
    <n v="825.89999999999986"/>
  </r>
  <r>
    <s v="ORD104557"/>
    <d v="2023-06-14T00:00:00"/>
    <s v="C0243"/>
    <s v="P013"/>
    <n v="10"/>
    <n v="1450"/>
    <n v="0.05"/>
    <x v="0"/>
    <n v="6"/>
    <n v="13775"/>
    <x v="10"/>
    <x v="3"/>
    <x v="0"/>
    <x v="2"/>
    <s v="Electronics"/>
    <s v="Accessories"/>
    <n v="790"/>
    <n v="7900"/>
    <n v="5875"/>
  </r>
  <r>
    <s v="ORD104558"/>
    <d v="2025-03-11T00:00:00"/>
    <s v="C0130"/>
    <s v="P012"/>
    <n v="2"/>
    <n v="3708"/>
    <n v="0.03"/>
    <x v="0"/>
    <n v="3"/>
    <n v="7193.5199999999995"/>
    <x v="12"/>
    <x v="9"/>
    <x v="2"/>
    <x v="9"/>
    <s v="Electronics"/>
    <s v="Storage"/>
    <n v="2450"/>
    <n v="4900"/>
    <n v="2293.5199999999995"/>
  </r>
  <r>
    <s v="ORD104559"/>
    <d v="2024-01-02T00:00:00"/>
    <s v="C0153"/>
    <s v="P002"/>
    <n v="2"/>
    <n v="20085"/>
    <n v="0"/>
    <x v="0"/>
    <n v="4"/>
    <n v="40170"/>
    <x v="18"/>
    <x v="1"/>
    <x v="0"/>
    <x v="8"/>
    <s v="Electronics"/>
    <s v="Computers"/>
    <n v="15100"/>
    <n v="30200"/>
    <n v="9970"/>
  </r>
  <r>
    <s v="ORD104560"/>
    <d v="2024-08-13T00:00:00"/>
    <s v="C0203"/>
    <s v="P016"/>
    <n v="1"/>
    <n v="280.8"/>
    <n v="0.03"/>
    <x v="0"/>
    <n v="5"/>
    <n v="272.37599999999998"/>
    <x v="23"/>
    <x v="9"/>
    <x v="1"/>
    <x v="10"/>
    <s v="Office"/>
    <s v="Stationery"/>
    <n v="145"/>
    <n v="145"/>
    <n v="127.37599999999998"/>
  </r>
  <r>
    <s v="ORD104561"/>
    <d v="2023-06-07T00:00:00"/>
    <s v="C0242"/>
    <s v="P013"/>
    <n v="10"/>
    <n v="1566"/>
    <n v="0.2"/>
    <x v="0"/>
    <n v="3"/>
    <n v="12528"/>
    <x v="10"/>
    <x v="9"/>
    <x v="1"/>
    <x v="2"/>
    <s v="Electronics"/>
    <s v="Accessories"/>
    <n v="790"/>
    <n v="7900"/>
    <n v="4628"/>
  </r>
  <r>
    <s v="ORD104562"/>
    <d v="2023-08-12T00:00:00"/>
    <s v="C0131"/>
    <s v="P011"/>
    <n v="4"/>
    <n v="950.6"/>
    <n v="0.1"/>
    <x v="0"/>
    <n v="6"/>
    <n v="3422.1600000000003"/>
    <x v="16"/>
    <x v="4"/>
    <x v="1"/>
    <x v="5"/>
    <s v="Office"/>
    <s v="Supplies"/>
    <n v="510"/>
    <n v="2040"/>
    <n v="1382.1600000000003"/>
  </r>
  <r>
    <s v="ORD104563"/>
    <d v="2023-12-04T00:00:00"/>
    <s v="C0319"/>
    <s v="P012"/>
    <n v="1"/>
    <n v="3888"/>
    <n v="0.2"/>
    <x v="0"/>
    <n v="3"/>
    <n v="3110.4"/>
    <x v="25"/>
    <x v="7"/>
    <x v="0"/>
    <x v="9"/>
    <s v="Electronics"/>
    <s v="Storage"/>
    <n v="2450"/>
    <n v="2450"/>
    <n v="660.40000000000009"/>
  </r>
  <r>
    <s v="ORD104564"/>
    <d v="2024-07-19T00:00:00"/>
    <s v="C0045"/>
    <s v="P008"/>
    <n v="1"/>
    <n v="9200"/>
    <n v="0"/>
    <x v="0"/>
    <n v="5"/>
    <n v="9200"/>
    <x v="14"/>
    <x v="10"/>
    <x v="1"/>
    <x v="6"/>
    <s v="Office"/>
    <s v="Furniture"/>
    <n v="6500"/>
    <n v="6500"/>
    <n v="2700"/>
  </r>
  <r>
    <s v="ORD104565"/>
    <d v="2023-08-18T00:00:00"/>
    <s v="C0336"/>
    <s v="P004"/>
    <n v="1"/>
    <n v="1702"/>
    <n v="0.05"/>
    <x v="0"/>
    <n v="1"/>
    <n v="1616.8999999999999"/>
    <x v="16"/>
    <x v="11"/>
    <x v="0"/>
    <x v="3"/>
    <s v="Electronics"/>
    <s v="Accessories"/>
    <n v="990"/>
    <n v="990"/>
    <n v="626.89999999999986"/>
  </r>
  <r>
    <s v="ORD104566"/>
    <d v="2023-10-31T00:00:00"/>
    <s v="C0380"/>
    <s v="P007"/>
    <n v="1"/>
    <n v="4944"/>
    <n v="0.05"/>
    <x v="0"/>
    <n v="2"/>
    <n v="4696.8"/>
    <x v="2"/>
    <x v="5"/>
    <x v="1"/>
    <x v="16"/>
    <s v="Office"/>
    <s v="Furniture"/>
    <n v="3150"/>
    <n v="3150"/>
    <n v="1546.8000000000002"/>
  </r>
  <r>
    <s v="ORD104567"/>
    <d v="2025-10-13T00:00:00"/>
    <s v="C0105"/>
    <s v="P012"/>
    <n v="2"/>
    <n v="3708"/>
    <n v="0.05"/>
    <x v="0"/>
    <n v="6"/>
    <n v="7045.2"/>
    <x v="19"/>
    <x v="3"/>
    <x v="0"/>
    <x v="9"/>
    <s v="Electronics"/>
    <s v="Storage"/>
    <n v="2450"/>
    <n v="4900"/>
    <n v="2145.1999999999998"/>
  </r>
  <r>
    <s v="ORD104568"/>
    <d v="2023-11-05T00:00:00"/>
    <s v="C0283"/>
    <s v="P020"/>
    <n v="3"/>
    <n v="3772"/>
    <n v="0.1"/>
    <x v="0"/>
    <n v="2"/>
    <n v="10184.4"/>
    <x v="0"/>
    <x v="7"/>
    <x v="0"/>
    <x v="11"/>
    <s v="Electronics"/>
    <s v="Power"/>
    <n v="2950"/>
    <n v="8850"/>
    <n v="1334.3999999999996"/>
  </r>
  <r>
    <s v="ORD104569"/>
    <d v="2024-02-23T00:00:00"/>
    <s v="C0015"/>
    <s v="P018"/>
    <n v="1"/>
    <n v="12416"/>
    <n v="0"/>
    <x v="0"/>
    <n v="2"/>
    <n v="12416"/>
    <x v="24"/>
    <x v="3"/>
    <x v="0"/>
    <x v="18"/>
    <s v="Electronics"/>
    <s v="Displays"/>
    <n v="9700"/>
    <n v="9700"/>
    <n v="2716"/>
  </r>
  <r>
    <s v="ORD104570"/>
    <d v="2025-12-02T00:00:00"/>
    <s v="C0322"/>
    <s v="P001"/>
    <n v="1"/>
    <n v="30780"/>
    <n v="0"/>
    <x v="0"/>
    <n v="1"/>
    <n v="30780"/>
    <x v="11"/>
    <x v="3"/>
    <x v="1"/>
    <x v="0"/>
    <s v="Electronics"/>
    <s v="Computers"/>
    <n v="22100"/>
    <n v="22100"/>
    <n v="8680"/>
  </r>
  <r>
    <s v="ORD104571"/>
    <d v="2023-02-16T00:00:00"/>
    <s v="C0125"/>
    <s v="P018"/>
    <n v="4"/>
    <n v="13184"/>
    <n v="0.05"/>
    <x v="0"/>
    <n v="6"/>
    <n v="50099.199999999997"/>
    <x v="17"/>
    <x v="11"/>
    <x v="2"/>
    <x v="18"/>
    <s v="Electronics"/>
    <s v="Displays"/>
    <n v="9700"/>
    <n v="38800"/>
    <n v="11299.199999999997"/>
  </r>
  <r>
    <s v="ORD104572"/>
    <d v="2024-08-23T00:00:00"/>
    <s v="C0394"/>
    <s v="P002"/>
    <n v="1"/>
    <n v="21060"/>
    <n v="0"/>
    <x v="0"/>
    <n v="1"/>
    <n v="21060"/>
    <x v="23"/>
    <x v="1"/>
    <x v="1"/>
    <x v="8"/>
    <s v="Electronics"/>
    <s v="Computers"/>
    <n v="15100"/>
    <n v="15100"/>
    <n v="5960"/>
  </r>
  <r>
    <s v="ORD104573"/>
    <d v="2025-05-03T00:00:00"/>
    <s v="C0063"/>
    <s v="P003"/>
    <n v="2"/>
    <n v="463.5"/>
    <n v="0.05"/>
    <x v="0"/>
    <n v="1"/>
    <n v="880.65"/>
    <x v="34"/>
    <x v="7"/>
    <x v="0"/>
    <x v="1"/>
    <s v="Electronics"/>
    <s v="Accessories"/>
    <n v="210"/>
    <n v="420"/>
    <n v="460.65"/>
  </r>
  <r>
    <s v="ORD104574"/>
    <d v="2023-09-28T00:00:00"/>
    <s v="C0179"/>
    <s v="P003"/>
    <n v="2"/>
    <n v="436.5"/>
    <n v="0"/>
    <x v="0"/>
    <n v="4"/>
    <n v="873"/>
    <x v="4"/>
    <x v="9"/>
    <x v="0"/>
    <x v="1"/>
    <s v="Electronics"/>
    <s v="Accessories"/>
    <n v="210"/>
    <n v="420"/>
    <n v="453"/>
  </r>
  <r>
    <s v="ORD104575"/>
    <d v="2025-08-28T00:00:00"/>
    <s v="C0205"/>
    <s v="P011"/>
    <n v="5"/>
    <n v="901.6"/>
    <n v="0"/>
    <x v="0"/>
    <n v="1"/>
    <n v="4508"/>
    <x v="28"/>
    <x v="2"/>
    <x v="0"/>
    <x v="5"/>
    <s v="Office"/>
    <s v="Supplies"/>
    <n v="510"/>
    <n v="2550"/>
    <n v="1958"/>
  </r>
  <r>
    <s v="ORD104576"/>
    <d v="2024-12-11T00:00:00"/>
    <s v="C0328"/>
    <s v="P012"/>
    <n v="50"/>
    <n v="3312"/>
    <n v="0.2"/>
    <x v="0"/>
    <n v="3"/>
    <n v="132480"/>
    <x v="26"/>
    <x v="6"/>
    <x v="2"/>
    <x v="9"/>
    <s v="Electronics"/>
    <s v="Storage"/>
    <n v="2450"/>
    <n v="122500"/>
    <n v="9980"/>
  </r>
  <r>
    <s v="ORD104577"/>
    <d v="2025-05-10T00:00:00"/>
    <s v="C0109"/>
    <s v="P016"/>
    <n v="4"/>
    <n v="252.2"/>
    <n v="0.15"/>
    <x v="0"/>
    <n v="5"/>
    <n v="857.4799999999999"/>
    <x v="34"/>
    <x v="11"/>
    <x v="0"/>
    <x v="10"/>
    <s v="Office"/>
    <s v="Stationery"/>
    <n v="145"/>
    <n v="580"/>
    <n v="277.4799999999999"/>
  </r>
  <r>
    <s v="ORD104578"/>
    <d v="2025-06-28T00:00:00"/>
    <s v="C0112"/>
    <s v="P004"/>
    <n v="3"/>
    <n v="1998"/>
    <n v="0.15"/>
    <x v="0"/>
    <n v="3"/>
    <n v="5094.8999999999996"/>
    <x v="3"/>
    <x v="8"/>
    <x v="1"/>
    <x v="3"/>
    <s v="Electronics"/>
    <s v="Accessories"/>
    <n v="990"/>
    <n v="2970"/>
    <n v="2124.8999999999996"/>
  </r>
  <r>
    <s v="ORD104579"/>
    <d v="2023-02-13T00:00:00"/>
    <s v="C0161"/>
    <s v="P017"/>
    <n v="1"/>
    <n v="4017"/>
    <n v="0.03"/>
    <x v="0"/>
    <n v="1"/>
    <n v="3896.49"/>
    <x v="17"/>
    <x v="0"/>
    <x v="0"/>
    <x v="7"/>
    <s v="Office"/>
    <s v="Furniture"/>
    <n v="2650"/>
    <n v="2650"/>
    <n v="1246.4899999999998"/>
  </r>
  <r>
    <s v="ORD104580"/>
    <d v="2024-08-20T00:00:00"/>
    <s v="C0321"/>
    <s v="P009"/>
    <n v="1"/>
    <n v="194.4"/>
    <n v="0.05"/>
    <x v="0"/>
    <n v="2"/>
    <n v="184.68"/>
    <x v="23"/>
    <x v="1"/>
    <x v="0"/>
    <x v="12"/>
    <s v="Office"/>
    <s v="Stationery"/>
    <n v="75"/>
    <n v="75"/>
    <n v="109.68"/>
  </r>
  <r>
    <s v="ORD104581"/>
    <d v="2024-01-23T00:00:00"/>
    <s v="C0096"/>
    <s v="P009"/>
    <n v="5"/>
    <n v="180"/>
    <n v="0"/>
    <x v="0"/>
    <n v="6"/>
    <n v="900"/>
    <x v="18"/>
    <x v="1"/>
    <x v="0"/>
    <x v="12"/>
    <s v="Office"/>
    <s v="Stationery"/>
    <n v="75"/>
    <n v="375"/>
    <n v="525"/>
  </r>
  <r>
    <s v="ORD104582"/>
    <d v="2023-05-09T00:00:00"/>
    <s v="C0369"/>
    <s v="P020"/>
    <n v="2"/>
    <n v="4428"/>
    <n v="0.15"/>
    <x v="0"/>
    <n v="6"/>
    <n v="7527.5999999999995"/>
    <x v="5"/>
    <x v="11"/>
    <x v="0"/>
    <x v="11"/>
    <s v="Electronics"/>
    <s v="Power"/>
    <n v="2950"/>
    <n v="5900"/>
    <n v="1627.5999999999995"/>
  </r>
  <r>
    <s v="ORD104583"/>
    <d v="2023-02-15T00:00:00"/>
    <s v="C0329"/>
    <s v="P013"/>
    <n v="1"/>
    <n v="1406.5"/>
    <n v="0"/>
    <x v="0"/>
    <n v="6"/>
    <n v="1406.5"/>
    <x v="17"/>
    <x v="9"/>
    <x v="0"/>
    <x v="2"/>
    <s v="Electronics"/>
    <s v="Accessories"/>
    <n v="790"/>
    <n v="790"/>
    <n v="616.5"/>
  </r>
  <r>
    <s v="ORD104584"/>
    <d v="2024-04-20T00:00:00"/>
    <s v="C0192"/>
    <s v="P001"/>
    <n v="4"/>
    <n v="27645"/>
    <n v="0"/>
    <x v="0"/>
    <n v="5"/>
    <n v="110580"/>
    <x v="6"/>
    <x v="3"/>
    <x v="1"/>
    <x v="0"/>
    <s v="Electronics"/>
    <s v="Computers"/>
    <n v="22100"/>
    <n v="88400"/>
    <n v="22180"/>
  </r>
  <r>
    <s v="ORD104585"/>
    <d v="2025-11-30T00:00:00"/>
    <s v="C0350"/>
    <s v="P004"/>
    <n v="3"/>
    <n v="1850"/>
    <n v="0"/>
    <x v="0"/>
    <n v="2"/>
    <n v="5550"/>
    <x v="20"/>
    <x v="10"/>
    <x v="1"/>
    <x v="3"/>
    <s v="Electronics"/>
    <s v="Accessories"/>
    <n v="990"/>
    <n v="2970"/>
    <n v="2580"/>
  </r>
  <r>
    <s v="ORD104586"/>
    <d v="2024-11-18T00:00:00"/>
    <s v="C0336"/>
    <s v="P006"/>
    <n v="4"/>
    <n v="1212.5"/>
    <n v="0"/>
    <x v="0"/>
    <n v="4"/>
    <n v="4850"/>
    <x v="33"/>
    <x v="11"/>
    <x v="0"/>
    <x v="4"/>
    <s v="Electronics"/>
    <s v="Accessories"/>
    <n v="620"/>
    <n v="2480"/>
    <n v="2370"/>
  </r>
  <r>
    <s v="ORD104587"/>
    <d v="2025-04-23T00:00:00"/>
    <s v="C0178"/>
    <s v="P009"/>
    <n v="3"/>
    <n v="174.6"/>
    <n v="0.05"/>
    <x v="1"/>
    <n v="2"/>
    <n v="497.60999999999996"/>
    <x v="30"/>
    <x v="7"/>
    <x v="0"/>
    <x v="12"/>
    <s v="Office"/>
    <s v="Stationery"/>
    <n v="75"/>
    <n v="225"/>
    <n v="272.60999999999996"/>
  </r>
  <r>
    <s v="ORD104588"/>
    <d v="2024-12-03T00:00:00"/>
    <s v="C0198"/>
    <s v="P003"/>
    <n v="2"/>
    <n v="414"/>
    <n v="0"/>
    <x v="0"/>
    <n v="4"/>
    <n v="828"/>
    <x v="26"/>
    <x v="8"/>
    <x v="0"/>
    <x v="1"/>
    <s v="Electronics"/>
    <s v="Accessories"/>
    <n v="210"/>
    <n v="420"/>
    <n v="408"/>
  </r>
  <r>
    <s v="ORD104589"/>
    <d v="2024-10-30T00:00:00"/>
    <s v="C0057"/>
    <s v="P009"/>
    <n v="1"/>
    <n v="185.4"/>
    <n v="0.2"/>
    <x v="0"/>
    <n v="7"/>
    <n v="148.32000000000002"/>
    <x v="13"/>
    <x v="2"/>
    <x v="2"/>
    <x v="12"/>
    <s v="Office"/>
    <s v="Stationery"/>
    <n v="75"/>
    <n v="75"/>
    <n v="73.320000000000022"/>
  </r>
  <r>
    <s v="ORD104590"/>
    <d v="2025-09-22T00:00:00"/>
    <s v="C0211"/>
    <s v="P014"/>
    <n v="3"/>
    <n v="2268"/>
    <n v="0"/>
    <x v="0"/>
    <n v="3"/>
    <n v="6804"/>
    <x v="29"/>
    <x v="8"/>
    <x v="0"/>
    <x v="17"/>
    <s v="Electronics"/>
    <s v="Accessories"/>
    <n v="1180"/>
    <n v="3540"/>
    <n v="3264"/>
  </r>
  <r>
    <s v="ORD104591"/>
    <d v="2025-12-21T00:00:00"/>
    <s v="C0204"/>
    <s v="P003"/>
    <n v="4"/>
    <n v="436.5"/>
    <n v="0.05"/>
    <x v="0"/>
    <n v="1"/>
    <n v="1658.6999999999998"/>
    <x v="11"/>
    <x v="5"/>
    <x v="0"/>
    <x v="1"/>
    <s v="Electronics"/>
    <s v="Accessories"/>
    <n v="210"/>
    <n v="840"/>
    <n v="818.69999999999982"/>
  </r>
  <r>
    <s v="ORD104592"/>
    <d v="2025-06-30T00:00:00"/>
    <s v="C0021"/>
    <s v="P003"/>
    <n v="2"/>
    <n v="450"/>
    <n v="0"/>
    <x v="0"/>
    <n v="3"/>
    <n v="900"/>
    <x v="3"/>
    <x v="6"/>
    <x v="0"/>
    <x v="1"/>
    <s v="Electronics"/>
    <s v="Accessories"/>
    <n v="210"/>
    <n v="420"/>
    <n v="480"/>
  </r>
  <r>
    <s v="ORD104593"/>
    <d v="2025-07-26T00:00:00"/>
    <s v="C0012"/>
    <s v="P003"/>
    <n v="1"/>
    <n v="414"/>
    <n v="0.03"/>
    <x v="0"/>
    <n v="5"/>
    <n v="401.58"/>
    <x v="9"/>
    <x v="0"/>
    <x v="1"/>
    <x v="1"/>
    <s v="Electronics"/>
    <s v="Accessories"/>
    <n v="210"/>
    <n v="210"/>
    <n v="191.57999999999998"/>
  </r>
  <r>
    <s v="ORD104594"/>
    <d v="2024-09-14T00:00:00"/>
    <s v="C0400"/>
    <s v="P009"/>
    <n v="1"/>
    <n v="180"/>
    <n v="0"/>
    <x v="0"/>
    <n v="3"/>
    <n v="180"/>
    <x v="27"/>
    <x v="6"/>
    <x v="0"/>
    <x v="12"/>
    <s v="Office"/>
    <s v="Stationery"/>
    <n v="75"/>
    <n v="75"/>
    <n v="105"/>
  </r>
  <r>
    <s v="ORD104595"/>
    <d v="2023-09-28T00:00:00"/>
    <s v="C0133"/>
    <s v="P001"/>
    <n v="2"/>
    <n v="27645"/>
    <n v="0.05"/>
    <x v="0"/>
    <n v="4"/>
    <n v="52525.5"/>
    <x v="4"/>
    <x v="10"/>
    <x v="0"/>
    <x v="0"/>
    <s v="Electronics"/>
    <s v="Computers"/>
    <n v="22100"/>
    <n v="44200"/>
    <n v="8325.5"/>
  </r>
  <r>
    <s v="ORD104596"/>
    <d v="2024-09-19T00:00:00"/>
    <s v="C0120"/>
    <s v="P009"/>
    <n v="3"/>
    <n v="194.4"/>
    <n v="0"/>
    <x v="0"/>
    <n v="4"/>
    <n v="583.20000000000005"/>
    <x v="27"/>
    <x v="10"/>
    <x v="0"/>
    <x v="12"/>
    <s v="Office"/>
    <s v="Stationery"/>
    <n v="75"/>
    <n v="225"/>
    <n v="358.20000000000005"/>
  </r>
  <r>
    <s v="ORD104597"/>
    <d v="2023-12-18T00:00:00"/>
    <s v="C0004"/>
    <s v="P001"/>
    <n v="2"/>
    <n v="27645"/>
    <n v="0.2"/>
    <x v="0"/>
    <n v="4"/>
    <n v="44232"/>
    <x v="25"/>
    <x v="5"/>
    <x v="1"/>
    <x v="0"/>
    <s v="Electronics"/>
    <s v="Computers"/>
    <n v="22100"/>
    <n v="44200"/>
    <n v="32"/>
  </r>
  <r>
    <s v="ORD104598"/>
    <d v="2024-06-16T00:00:00"/>
    <s v="C0151"/>
    <s v="P005"/>
    <n v="4"/>
    <n v="6200"/>
    <n v="0.15"/>
    <x v="0"/>
    <n v="3"/>
    <n v="21080"/>
    <x v="21"/>
    <x v="5"/>
    <x v="1"/>
    <x v="15"/>
    <s v="Electronics"/>
    <s v="Displays"/>
    <n v="4300"/>
    <n v="17200"/>
    <n v="3880"/>
  </r>
  <r>
    <s v="ORD104599"/>
    <d v="2024-04-09T00:00:00"/>
    <s v="C0004"/>
    <s v="P013"/>
    <n v="1"/>
    <n v="1406.5"/>
    <n v="0.05"/>
    <x v="0"/>
    <n v="5"/>
    <n v="1336.175"/>
    <x v="6"/>
    <x v="5"/>
    <x v="1"/>
    <x v="2"/>
    <s v="Electronics"/>
    <s v="Accessories"/>
    <n v="790"/>
    <n v="790"/>
    <n v="546.17499999999995"/>
  </r>
  <r>
    <s v="ORD104600"/>
    <d v="2025-09-18T00:00:00"/>
    <s v="C0125"/>
    <s v="P020"/>
    <n v="5"/>
    <n v="3977"/>
    <n v="0.05"/>
    <x v="0"/>
    <n v="1"/>
    <n v="18890.75"/>
    <x v="29"/>
    <x v="11"/>
    <x v="2"/>
    <x v="11"/>
    <s v="Electronics"/>
    <s v="Power"/>
    <n v="2950"/>
    <n v="14750"/>
    <n v="4140.75"/>
  </r>
  <r>
    <s v="ORD104601"/>
    <d v="2025-01-31T00:00:00"/>
    <s v="C0281"/>
    <s v="P016"/>
    <n v="5"/>
    <n v="252.2"/>
    <n v="0"/>
    <x v="0"/>
    <n v="7"/>
    <n v="1261"/>
    <x v="7"/>
    <x v="9"/>
    <x v="0"/>
    <x v="10"/>
    <s v="Office"/>
    <s v="Stationery"/>
    <n v="145"/>
    <n v="725"/>
    <n v="536"/>
  </r>
  <r>
    <s v="ORD104602"/>
    <d v="2024-08-13T00:00:00"/>
    <s v="C0099"/>
    <s v="P003"/>
    <n v="1"/>
    <n v="463.5"/>
    <n v="0.15"/>
    <x v="0"/>
    <n v="5"/>
    <n v="393.97499999999997"/>
    <x v="23"/>
    <x v="1"/>
    <x v="2"/>
    <x v="1"/>
    <s v="Electronics"/>
    <s v="Accessories"/>
    <n v="210"/>
    <n v="210"/>
    <n v="183.97499999999997"/>
  </r>
  <r>
    <s v="ORD104603"/>
    <d v="2023-04-07T00:00:00"/>
    <s v="C0317"/>
    <s v="P001"/>
    <n v="2"/>
    <n v="28500"/>
    <n v="0"/>
    <x v="0"/>
    <n v="4"/>
    <n v="57000"/>
    <x v="31"/>
    <x v="4"/>
    <x v="1"/>
    <x v="0"/>
    <s v="Electronics"/>
    <s v="Computers"/>
    <n v="22100"/>
    <n v="44200"/>
    <n v="12800"/>
  </r>
  <r>
    <s v="ORD104604"/>
    <d v="2023-10-31T00:00:00"/>
    <s v="C0034"/>
    <s v="P005"/>
    <n v="3"/>
    <n v="6200"/>
    <n v="0.15"/>
    <x v="0"/>
    <n v="1"/>
    <n v="15810"/>
    <x v="2"/>
    <x v="3"/>
    <x v="0"/>
    <x v="15"/>
    <s v="Electronics"/>
    <s v="Displays"/>
    <n v="4300"/>
    <n v="12900"/>
    <n v="2910"/>
  </r>
  <r>
    <s v="ORD104605"/>
    <d v="2024-12-24T00:00:00"/>
    <s v="C0236"/>
    <s v="P013"/>
    <n v="1"/>
    <n v="1493.5"/>
    <n v="0"/>
    <x v="0"/>
    <n v="7"/>
    <n v="1493.5"/>
    <x v="26"/>
    <x v="5"/>
    <x v="0"/>
    <x v="2"/>
    <s v="Electronics"/>
    <s v="Accessories"/>
    <n v="790"/>
    <n v="790"/>
    <n v="703.5"/>
  </r>
  <r>
    <s v="ORD104606"/>
    <d v="2024-08-05T00:00:00"/>
    <s v="C0291"/>
    <s v="P016"/>
    <n v="2"/>
    <n v="280.8"/>
    <n v="0.05"/>
    <x v="2"/>
    <n v="6"/>
    <n v="533.52"/>
    <x v="23"/>
    <x v="11"/>
    <x v="1"/>
    <x v="10"/>
    <s v="Office"/>
    <s v="Stationery"/>
    <n v="145"/>
    <n v="290"/>
    <n v="243.51999999999998"/>
  </r>
  <r>
    <s v="ORD104607"/>
    <d v="2025-07-22T00:00:00"/>
    <s v="C0084"/>
    <s v="P012"/>
    <n v="5"/>
    <n v="3600"/>
    <n v="0.1"/>
    <x v="0"/>
    <n v="6"/>
    <n v="16200"/>
    <x v="9"/>
    <x v="8"/>
    <x v="2"/>
    <x v="9"/>
    <s v="Electronics"/>
    <s v="Storage"/>
    <n v="2450"/>
    <n v="12250"/>
    <n v="3950"/>
  </r>
  <r>
    <s v="ORD104608"/>
    <d v="2023-12-07T00:00:00"/>
    <s v="C0158"/>
    <s v="P011"/>
    <n v="2"/>
    <n v="1058.4000000000001"/>
    <n v="0.1"/>
    <x v="1"/>
    <n v="5"/>
    <n v="1905.1200000000001"/>
    <x v="25"/>
    <x v="5"/>
    <x v="2"/>
    <x v="5"/>
    <s v="Office"/>
    <s v="Supplies"/>
    <n v="510"/>
    <n v="1020"/>
    <n v="885.12000000000012"/>
  </r>
  <r>
    <s v="ORD104609"/>
    <d v="2023-11-26T00:00:00"/>
    <s v="C0267"/>
    <s v="P020"/>
    <n v="1"/>
    <n v="3772"/>
    <n v="0.15"/>
    <x v="0"/>
    <n v="7"/>
    <n v="3206.2"/>
    <x v="0"/>
    <x v="0"/>
    <x v="1"/>
    <x v="11"/>
    <s v="Electronics"/>
    <s v="Power"/>
    <n v="2950"/>
    <n v="2950"/>
    <n v="256.19999999999982"/>
  </r>
  <r>
    <s v="ORD104610"/>
    <d v="2024-08-07T00:00:00"/>
    <s v="C0141"/>
    <s v="P019"/>
    <n v="4"/>
    <n v="2350"/>
    <n v="0.1"/>
    <x v="0"/>
    <n v="6"/>
    <n v="8460"/>
    <x v="23"/>
    <x v="7"/>
    <x v="2"/>
    <x v="19"/>
    <s v="Electronics"/>
    <s v="POS Equipment"/>
    <n v="1420"/>
    <n v="5680"/>
    <n v="2780"/>
  </r>
  <r>
    <s v="ORD104611"/>
    <d v="2024-01-09T00:00:00"/>
    <s v="C0225"/>
    <s v="P007"/>
    <n v="1"/>
    <n v="4416"/>
    <n v="0.05"/>
    <x v="0"/>
    <n v="3"/>
    <n v="4195.2"/>
    <x v="18"/>
    <x v="3"/>
    <x v="2"/>
    <x v="16"/>
    <s v="Office"/>
    <s v="Furniture"/>
    <n v="3150"/>
    <n v="3150"/>
    <n v="1045.1999999999998"/>
  </r>
  <r>
    <s v="ORD104612"/>
    <d v="2023-12-26T00:00:00"/>
    <s v="C0378"/>
    <s v="P010"/>
    <n v="1"/>
    <n v="7622"/>
    <n v="0"/>
    <x v="0"/>
    <n v="1"/>
    <n v="7622"/>
    <x v="25"/>
    <x v="0"/>
    <x v="1"/>
    <x v="13"/>
    <s v="Electronics"/>
    <s v="Printers"/>
    <n v="5600"/>
    <n v="5600"/>
    <n v="2022"/>
  </r>
  <r>
    <s v="ORD104613"/>
    <d v="2023-11-11T00:00:00"/>
    <s v="C0157"/>
    <s v="P009"/>
    <n v="1"/>
    <n v="185.4"/>
    <n v="0.15"/>
    <x v="0"/>
    <n v="7"/>
    <n v="157.59"/>
    <x v="0"/>
    <x v="7"/>
    <x v="1"/>
    <x v="12"/>
    <s v="Office"/>
    <s v="Stationery"/>
    <n v="75"/>
    <n v="75"/>
    <n v="82.59"/>
  </r>
  <r>
    <s v="ORD104614"/>
    <d v="2023-11-27T00:00:00"/>
    <s v="C0079"/>
    <s v="P001"/>
    <n v="2"/>
    <n v="30780"/>
    <n v="0"/>
    <x v="0"/>
    <n v="3"/>
    <n v="61560"/>
    <x v="0"/>
    <x v="1"/>
    <x v="0"/>
    <x v="0"/>
    <s v="Electronics"/>
    <s v="Computers"/>
    <n v="22100"/>
    <n v="44200"/>
    <n v="17360"/>
  </r>
  <r>
    <s v="ORD104615"/>
    <d v="2024-05-02T00:00:00"/>
    <s v="C0157"/>
    <s v="P019"/>
    <n v="2"/>
    <n v="2279.5"/>
    <n v="0.05"/>
    <x v="0"/>
    <n v="3"/>
    <n v="4331.05"/>
    <x v="15"/>
    <x v="7"/>
    <x v="1"/>
    <x v="19"/>
    <s v="Electronics"/>
    <s v="POS Equipment"/>
    <n v="1420"/>
    <n v="2840"/>
    <n v="1491.0500000000002"/>
  </r>
  <r>
    <s v="ORD104616"/>
    <d v="2023-08-28T00:00:00"/>
    <s v="C0374"/>
    <s v="P016"/>
    <n v="1"/>
    <n v="280.8"/>
    <n v="0.15"/>
    <x v="0"/>
    <n v="6"/>
    <n v="238.68"/>
    <x v="16"/>
    <x v="4"/>
    <x v="1"/>
    <x v="10"/>
    <s v="Office"/>
    <s v="Stationery"/>
    <n v="145"/>
    <n v="145"/>
    <n v="93.68"/>
  </r>
  <r>
    <s v="ORD104617"/>
    <d v="2023-03-26T00:00:00"/>
    <s v="C0273"/>
    <s v="P013"/>
    <n v="1"/>
    <n v="1566"/>
    <n v="0.05"/>
    <x v="0"/>
    <n v="3"/>
    <n v="1487.6999999999998"/>
    <x v="1"/>
    <x v="8"/>
    <x v="0"/>
    <x v="2"/>
    <s v="Electronics"/>
    <s v="Accessories"/>
    <n v="790"/>
    <n v="790"/>
    <n v="697.69999999999982"/>
  </r>
  <r>
    <s v="ORD104618"/>
    <d v="2024-10-10T00:00:00"/>
    <s v="C0256"/>
    <s v="P013"/>
    <n v="1"/>
    <n v="1493.5"/>
    <n v="0.2"/>
    <x v="0"/>
    <n v="2"/>
    <n v="1194.8"/>
    <x v="13"/>
    <x v="7"/>
    <x v="0"/>
    <x v="2"/>
    <s v="Electronics"/>
    <s v="Accessories"/>
    <n v="790"/>
    <n v="790"/>
    <n v="404.79999999999995"/>
  </r>
  <r>
    <s v="ORD104619"/>
    <d v="2023-09-17T00:00:00"/>
    <s v="C0372"/>
    <s v="P003"/>
    <n v="1"/>
    <n v="463.5"/>
    <n v="0.15"/>
    <x v="0"/>
    <n v="2"/>
    <n v="393.97499999999997"/>
    <x v="4"/>
    <x v="2"/>
    <x v="1"/>
    <x v="1"/>
    <s v="Electronics"/>
    <s v="Accessories"/>
    <n v="210"/>
    <n v="210"/>
    <n v="183.97499999999997"/>
  </r>
  <r>
    <s v="ORD104620"/>
    <d v="2025-06-21T00:00:00"/>
    <s v="C0131"/>
    <s v="P013"/>
    <n v="1"/>
    <n v="1566"/>
    <n v="0"/>
    <x v="0"/>
    <n v="6"/>
    <n v="1566"/>
    <x v="3"/>
    <x v="4"/>
    <x v="1"/>
    <x v="2"/>
    <s v="Electronics"/>
    <s v="Accessories"/>
    <n v="790"/>
    <n v="790"/>
    <n v="776"/>
  </r>
  <r>
    <s v="ORD104621"/>
    <d v="2024-06-17T00:00:00"/>
    <s v="C0366"/>
    <s v="P008"/>
    <n v="2"/>
    <n v="9936"/>
    <n v="0.03"/>
    <x v="0"/>
    <n v="5"/>
    <n v="19275.84"/>
    <x v="21"/>
    <x v="11"/>
    <x v="0"/>
    <x v="6"/>
    <s v="Office"/>
    <s v="Furniture"/>
    <n v="6500"/>
    <n v="13000"/>
    <n v="6275.84"/>
  </r>
  <r>
    <s v="ORD104622"/>
    <d v="2025-01-27T00:00:00"/>
    <s v="C0070"/>
    <s v="P005"/>
    <n v="3"/>
    <n v="6014"/>
    <n v="0.05"/>
    <x v="0"/>
    <n v="6"/>
    <n v="17139.899999999998"/>
    <x v="7"/>
    <x v="8"/>
    <x v="0"/>
    <x v="15"/>
    <s v="Electronics"/>
    <s v="Displays"/>
    <n v="4300"/>
    <n v="12900"/>
    <n v="4239.8999999999978"/>
  </r>
  <r>
    <s v="ORD104623"/>
    <d v="2024-01-13T00:00:00"/>
    <s v="C0347"/>
    <s v="P014"/>
    <n v="1"/>
    <n v="2037"/>
    <n v="0.05"/>
    <x v="0"/>
    <n v="5"/>
    <n v="1935.1499999999999"/>
    <x v="18"/>
    <x v="6"/>
    <x v="1"/>
    <x v="17"/>
    <s v="Electronics"/>
    <s v="Accessories"/>
    <n v="1180"/>
    <n v="1180"/>
    <n v="755.14999999999986"/>
  </r>
  <r>
    <s v="ORD104624"/>
    <d v="2024-02-25T00:00:00"/>
    <s v="C0233"/>
    <s v="P008"/>
    <n v="1"/>
    <n v="8924"/>
    <n v="0.05"/>
    <x v="0"/>
    <n v="7"/>
    <n v="8477.7999999999993"/>
    <x v="24"/>
    <x v="0"/>
    <x v="0"/>
    <x v="6"/>
    <s v="Office"/>
    <s v="Furniture"/>
    <n v="6500"/>
    <n v="6500"/>
    <n v="1977.7999999999993"/>
  </r>
  <r>
    <s v="ORD104625"/>
    <d v="2023-03-13T00:00:00"/>
    <s v="C0121"/>
    <s v="P004"/>
    <n v="4"/>
    <n v="1702"/>
    <n v="0.15"/>
    <x v="0"/>
    <n v="1"/>
    <n v="5786.8"/>
    <x v="1"/>
    <x v="5"/>
    <x v="0"/>
    <x v="3"/>
    <s v="Electronics"/>
    <s v="Accessories"/>
    <n v="990"/>
    <n v="3960"/>
    <n v="1826.8000000000002"/>
  </r>
  <r>
    <s v="ORD104626"/>
    <d v="2024-10-11T00:00:00"/>
    <s v="C0211"/>
    <s v="P016"/>
    <n v="2"/>
    <n v="252.2"/>
    <n v="0"/>
    <x v="0"/>
    <n v="3"/>
    <n v="504.4"/>
    <x v="13"/>
    <x v="8"/>
    <x v="0"/>
    <x v="10"/>
    <s v="Office"/>
    <s v="Stationery"/>
    <n v="145"/>
    <n v="290"/>
    <n v="214.39999999999998"/>
  </r>
  <r>
    <s v="ORD104627"/>
    <d v="2024-12-05T00:00:00"/>
    <s v="C0069"/>
    <s v="P013"/>
    <n v="1"/>
    <n v="1493.5"/>
    <n v="0.1"/>
    <x v="0"/>
    <n v="6"/>
    <n v="1344.15"/>
    <x v="26"/>
    <x v="3"/>
    <x v="2"/>
    <x v="2"/>
    <s v="Electronics"/>
    <s v="Accessories"/>
    <n v="790"/>
    <n v="790"/>
    <n v="554.15000000000009"/>
  </r>
  <r>
    <s v="ORD104628"/>
    <d v="2023-10-30T00:00:00"/>
    <s v="C0091"/>
    <s v="P020"/>
    <n v="20"/>
    <n v="4223"/>
    <n v="0"/>
    <x v="0"/>
    <n v="7"/>
    <n v="84460"/>
    <x v="2"/>
    <x v="1"/>
    <x v="2"/>
    <x v="11"/>
    <s v="Electronics"/>
    <s v="Power"/>
    <n v="2950"/>
    <n v="59000"/>
    <n v="25460"/>
  </r>
  <r>
    <s v="ORD104629"/>
    <d v="2025-02-02T00:00:00"/>
    <s v="C0215"/>
    <s v="P009"/>
    <n v="1"/>
    <n v="174.6"/>
    <n v="0"/>
    <x v="0"/>
    <n v="3"/>
    <n v="174.6"/>
    <x v="8"/>
    <x v="8"/>
    <x v="0"/>
    <x v="12"/>
    <s v="Office"/>
    <s v="Stationery"/>
    <n v="75"/>
    <n v="75"/>
    <n v="99.6"/>
  </r>
  <r>
    <s v="ORD104630"/>
    <d v="2025-07-07T00:00:00"/>
    <s v="C0187"/>
    <s v="P005"/>
    <n v="1"/>
    <n v="5704"/>
    <n v="0.1"/>
    <x v="1"/>
    <n v="3"/>
    <n v="5133.6000000000004"/>
    <x v="9"/>
    <x v="8"/>
    <x v="2"/>
    <x v="15"/>
    <s v="Electronics"/>
    <s v="Displays"/>
    <n v="4300"/>
    <n v="4300"/>
    <n v="833.60000000000036"/>
  </r>
  <r>
    <s v="ORD104631"/>
    <d v="2023-11-29T00:00:00"/>
    <s v="C0149"/>
    <s v="P003"/>
    <n v="5"/>
    <n v="414"/>
    <n v="0"/>
    <x v="0"/>
    <n v="3"/>
    <n v="2070"/>
    <x v="0"/>
    <x v="6"/>
    <x v="2"/>
    <x v="1"/>
    <s v="Electronics"/>
    <s v="Accessories"/>
    <n v="210"/>
    <n v="1050"/>
    <n v="1020"/>
  </r>
  <r>
    <s v="ORD104632"/>
    <d v="2025-12-28T00:00:00"/>
    <s v="C0136"/>
    <s v="P016"/>
    <n v="1"/>
    <n v="280.8"/>
    <n v="0.03"/>
    <x v="0"/>
    <n v="2"/>
    <n v="272.37599999999998"/>
    <x v="11"/>
    <x v="2"/>
    <x v="0"/>
    <x v="10"/>
    <s v="Office"/>
    <s v="Stationery"/>
    <n v="145"/>
    <n v="145"/>
    <n v="127.37599999999998"/>
  </r>
  <r>
    <s v="ORD104633"/>
    <d v="2024-09-09T00:00:00"/>
    <s v="C0042"/>
    <s v="P015"/>
    <n v="2"/>
    <n v="1890"/>
    <n v="0.1"/>
    <x v="0"/>
    <n v="6"/>
    <n v="3402"/>
    <x v="27"/>
    <x v="7"/>
    <x v="1"/>
    <x v="14"/>
    <s v="Electronics"/>
    <s v="Networking"/>
    <n v="1050"/>
    <n v="2100"/>
    <n v="1302"/>
  </r>
  <r>
    <s v="ORD104634"/>
    <d v="2023-09-06T00:00:00"/>
    <s v="C0194"/>
    <s v="P015"/>
    <n v="1"/>
    <n v="1610"/>
    <n v="0.15"/>
    <x v="0"/>
    <n v="5"/>
    <n v="1368.5"/>
    <x v="4"/>
    <x v="6"/>
    <x v="1"/>
    <x v="14"/>
    <s v="Electronics"/>
    <s v="Networking"/>
    <n v="1050"/>
    <n v="1050"/>
    <n v="318.5"/>
  </r>
  <r>
    <s v="ORD104635"/>
    <d v="2023-02-21T00:00:00"/>
    <s v="C0209"/>
    <s v="P002"/>
    <n v="1"/>
    <n v="20085"/>
    <n v="0.1"/>
    <x v="0"/>
    <n v="3"/>
    <n v="18076.5"/>
    <x v="17"/>
    <x v="2"/>
    <x v="0"/>
    <x v="8"/>
    <s v="Electronics"/>
    <s v="Computers"/>
    <n v="15100"/>
    <n v="15100"/>
    <n v="2976.5"/>
  </r>
  <r>
    <s v="ORD104636"/>
    <d v="2025-04-08T00:00:00"/>
    <s v="C0148"/>
    <s v="P012"/>
    <n v="1"/>
    <n v="3888"/>
    <n v="0.15"/>
    <x v="2"/>
    <n v="2"/>
    <n v="3304.7999999999997"/>
    <x v="30"/>
    <x v="4"/>
    <x v="1"/>
    <x v="9"/>
    <s v="Electronics"/>
    <s v="Storage"/>
    <n v="2450"/>
    <n v="2450"/>
    <n v="854.79999999999973"/>
  </r>
  <r>
    <s v="ORD104637"/>
    <d v="2025-10-19T00:00:00"/>
    <s v="C0373"/>
    <s v="P004"/>
    <n v="1"/>
    <n v="1794.5"/>
    <n v="0.1"/>
    <x v="0"/>
    <n v="5"/>
    <n v="1615.05"/>
    <x v="19"/>
    <x v="10"/>
    <x v="0"/>
    <x v="3"/>
    <s v="Electronics"/>
    <s v="Accessories"/>
    <n v="990"/>
    <n v="990"/>
    <n v="625.04999999999995"/>
  </r>
  <r>
    <s v="ORD104638"/>
    <d v="2023-10-25T00:00:00"/>
    <s v="C0192"/>
    <s v="P016"/>
    <n v="3"/>
    <n v="280.8"/>
    <n v="0.1"/>
    <x v="0"/>
    <n v="7"/>
    <n v="758.16000000000008"/>
    <x v="2"/>
    <x v="3"/>
    <x v="1"/>
    <x v="10"/>
    <s v="Office"/>
    <s v="Stationery"/>
    <n v="145"/>
    <n v="435"/>
    <n v="323.16000000000008"/>
  </r>
  <r>
    <s v="ORD104639"/>
    <d v="2025-07-27T00:00:00"/>
    <s v="C0238"/>
    <s v="P001"/>
    <n v="1"/>
    <n v="26220"/>
    <n v="0"/>
    <x v="2"/>
    <n v="6"/>
    <n v="26220"/>
    <x v="9"/>
    <x v="10"/>
    <x v="0"/>
    <x v="0"/>
    <s v="Electronics"/>
    <s v="Computers"/>
    <n v="22100"/>
    <n v="22100"/>
    <n v="4120"/>
  </r>
  <r>
    <s v="ORD104640"/>
    <d v="2024-10-17T00:00:00"/>
    <s v="C0271"/>
    <s v="P002"/>
    <n v="1"/>
    <n v="19500"/>
    <n v="0.05"/>
    <x v="0"/>
    <n v="6"/>
    <n v="18525"/>
    <x v="13"/>
    <x v="8"/>
    <x v="1"/>
    <x v="8"/>
    <s v="Electronics"/>
    <s v="Computers"/>
    <n v="15100"/>
    <n v="15100"/>
    <n v="3425"/>
  </r>
  <r>
    <s v="ORD104641"/>
    <d v="2023-11-16T00:00:00"/>
    <s v="C0025"/>
    <s v="P016"/>
    <n v="1"/>
    <n v="267.8"/>
    <n v="0.1"/>
    <x v="0"/>
    <n v="3"/>
    <n v="241.02"/>
    <x v="0"/>
    <x v="1"/>
    <x v="1"/>
    <x v="10"/>
    <s v="Office"/>
    <s v="Stationery"/>
    <n v="145"/>
    <n v="145"/>
    <n v="96.02000000000001"/>
  </r>
  <r>
    <s v="ORD104642"/>
    <d v="2023-01-09T00:00:00"/>
    <s v="C0101"/>
    <s v="P006"/>
    <n v="50"/>
    <n v="1150"/>
    <n v="0.1"/>
    <x v="0"/>
    <n v="3"/>
    <n v="51750"/>
    <x v="35"/>
    <x v="6"/>
    <x v="0"/>
    <x v="4"/>
    <s v="Electronics"/>
    <s v="Accessories"/>
    <n v="620"/>
    <n v="31000"/>
    <n v="20750"/>
  </r>
  <r>
    <s v="ORD104643"/>
    <d v="2025-11-05T00:00:00"/>
    <s v="C0154"/>
    <s v="P007"/>
    <n v="5"/>
    <n v="4656"/>
    <n v="0.1"/>
    <x v="0"/>
    <n v="6"/>
    <n v="20952"/>
    <x v="20"/>
    <x v="9"/>
    <x v="1"/>
    <x v="16"/>
    <s v="Office"/>
    <s v="Furniture"/>
    <n v="3150"/>
    <n v="15750"/>
    <n v="5202"/>
  </r>
  <r>
    <s v="ORD104644"/>
    <d v="2024-11-09T00:00:00"/>
    <s v="C0197"/>
    <s v="P016"/>
    <n v="5"/>
    <n v="260"/>
    <n v="0"/>
    <x v="0"/>
    <n v="7"/>
    <n v="1300"/>
    <x v="33"/>
    <x v="3"/>
    <x v="0"/>
    <x v="10"/>
    <s v="Office"/>
    <s v="Stationery"/>
    <n v="145"/>
    <n v="725"/>
    <n v="575"/>
  </r>
  <r>
    <s v="ORD104645"/>
    <d v="2024-08-28T00:00:00"/>
    <s v="C0138"/>
    <s v="P011"/>
    <n v="2"/>
    <n v="901.6"/>
    <n v="0.05"/>
    <x v="0"/>
    <n v="5"/>
    <n v="1713.04"/>
    <x v="23"/>
    <x v="0"/>
    <x v="1"/>
    <x v="5"/>
    <s v="Office"/>
    <s v="Supplies"/>
    <n v="510"/>
    <n v="1020"/>
    <n v="693.04"/>
  </r>
  <r>
    <s v="ORD104646"/>
    <d v="2025-08-28T00:00:00"/>
    <s v="C0372"/>
    <s v="P007"/>
    <n v="1"/>
    <n v="5184"/>
    <n v="0.05"/>
    <x v="0"/>
    <n v="4"/>
    <n v="4924.8"/>
    <x v="28"/>
    <x v="2"/>
    <x v="1"/>
    <x v="16"/>
    <s v="Office"/>
    <s v="Furniture"/>
    <n v="3150"/>
    <n v="3150"/>
    <n v="1774.8000000000002"/>
  </r>
  <r>
    <s v="ORD104647"/>
    <d v="2024-08-16T00:00:00"/>
    <s v="C0311"/>
    <s v="P017"/>
    <n v="1"/>
    <n v="3783"/>
    <n v="0.1"/>
    <x v="0"/>
    <n v="5"/>
    <n v="3404.7000000000003"/>
    <x v="23"/>
    <x v="8"/>
    <x v="1"/>
    <x v="7"/>
    <s v="Office"/>
    <s v="Furniture"/>
    <n v="2650"/>
    <n v="2650"/>
    <n v="754.70000000000027"/>
  </r>
  <r>
    <s v="ORD104648"/>
    <d v="2023-10-29T00:00:00"/>
    <s v="C0307"/>
    <s v="P017"/>
    <n v="10"/>
    <n v="3588"/>
    <n v="0.03"/>
    <x v="0"/>
    <n v="1"/>
    <n v="34803.599999999999"/>
    <x v="2"/>
    <x v="10"/>
    <x v="0"/>
    <x v="7"/>
    <s v="Office"/>
    <s v="Furniture"/>
    <n v="2650"/>
    <n v="26500"/>
    <n v="8303.5999999999985"/>
  </r>
  <r>
    <s v="ORD104649"/>
    <d v="2025-06-24T00:00:00"/>
    <s v="C0137"/>
    <s v="P016"/>
    <n v="2"/>
    <n v="260"/>
    <n v="0.05"/>
    <x v="0"/>
    <n v="2"/>
    <n v="494"/>
    <x v="3"/>
    <x v="1"/>
    <x v="1"/>
    <x v="10"/>
    <s v="Office"/>
    <s v="Stationery"/>
    <n v="145"/>
    <n v="290"/>
    <n v="204"/>
  </r>
  <r>
    <s v="ORD104650"/>
    <d v="2024-11-24T00:00:00"/>
    <s v="C0072"/>
    <s v="P005"/>
    <n v="3"/>
    <n v="6014"/>
    <n v="0"/>
    <x v="0"/>
    <n v="3"/>
    <n v="18042"/>
    <x v="33"/>
    <x v="6"/>
    <x v="0"/>
    <x v="15"/>
    <s v="Electronics"/>
    <s v="Displays"/>
    <n v="4300"/>
    <n v="12900"/>
    <n v="5142"/>
  </r>
  <r>
    <s v="ORD104651"/>
    <d v="2023-08-19T00:00:00"/>
    <s v="C0096"/>
    <s v="P015"/>
    <n v="5"/>
    <n v="1802.5"/>
    <n v="0"/>
    <x v="1"/>
    <n v="5"/>
    <n v="9012.5"/>
    <x v="16"/>
    <x v="1"/>
    <x v="0"/>
    <x v="14"/>
    <s v="Electronics"/>
    <s v="Networking"/>
    <n v="1050"/>
    <n v="5250"/>
    <n v="3762.5"/>
  </r>
  <r>
    <s v="ORD104652"/>
    <d v="2025-09-07T00:00:00"/>
    <s v="C0262"/>
    <s v="P009"/>
    <n v="10"/>
    <n v="174.6"/>
    <n v="0"/>
    <x v="0"/>
    <n v="5"/>
    <n v="1746"/>
    <x v="29"/>
    <x v="9"/>
    <x v="1"/>
    <x v="12"/>
    <s v="Office"/>
    <s v="Stationery"/>
    <n v="75"/>
    <n v="750"/>
    <n v="996"/>
  </r>
  <r>
    <s v="ORD104653"/>
    <d v="2023-03-24T00:00:00"/>
    <s v="C0041"/>
    <s v="P007"/>
    <n v="1"/>
    <n v="5184"/>
    <n v="0.05"/>
    <x v="0"/>
    <n v="1"/>
    <n v="4924.8"/>
    <x v="1"/>
    <x v="1"/>
    <x v="0"/>
    <x v="16"/>
    <s v="Office"/>
    <s v="Furniture"/>
    <n v="3150"/>
    <n v="3150"/>
    <n v="1774.8000000000002"/>
  </r>
  <r>
    <s v="ORD104654"/>
    <d v="2023-10-13T00:00:00"/>
    <s v="C0317"/>
    <s v="P016"/>
    <n v="1"/>
    <n v="267.8"/>
    <n v="0.05"/>
    <x v="0"/>
    <n v="7"/>
    <n v="254.41"/>
    <x v="2"/>
    <x v="4"/>
    <x v="1"/>
    <x v="10"/>
    <s v="Office"/>
    <s v="Stationery"/>
    <n v="145"/>
    <n v="145"/>
    <n v="109.41"/>
  </r>
  <r>
    <s v="ORD104655"/>
    <d v="2023-08-28T00:00:00"/>
    <s v="C0259"/>
    <s v="P019"/>
    <n v="4"/>
    <n v="2279.5"/>
    <n v="0"/>
    <x v="0"/>
    <n v="1"/>
    <n v="9118"/>
    <x v="16"/>
    <x v="1"/>
    <x v="0"/>
    <x v="19"/>
    <s v="Electronics"/>
    <s v="POS Equipment"/>
    <n v="1420"/>
    <n v="5680"/>
    <n v="3438"/>
  </r>
  <r>
    <s v="ORD104656"/>
    <d v="2024-09-22T00:00:00"/>
    <s v="C0143"/>
    <s v="P005"/>
    <n v="4"/>
    <n v="6014"/>
    <n v="0"/>
    <x v="0"/>
    <n v="4"/>
    <n v="24056"/>
    <x v="27"/>
    <x v="4"/>
    <x v="0"/>
    <x v="15"/>
    <s v="Electronics"/>
    <s v="Displays"/>
    <n v="4300"/>
    <n v="17200"/>
    <n v="6856"/>
  </r>
  <r>
    <s v="ORD104657"/>
    <d v="2023-02-20T00:00:00"/>
    <s v="C0251"/>
    <s v="P004"/>
    <n v="1"/>
    <n v="1998"/>
    <n v="0.15"/>
    <x v="0"/>
    <n v="3"/>
    <n v="1698.3"/>
    <x v="17"/>
    <x v="1"/>
    <x v="0"/>
    <x v="3"/>
    <s v="Electronics"/>
    <s v="Accessories"/>
    <n v="990"/>
    <n v="990"/>
    <n v="708.3"/>
  </r>
  <r>
    <s v="ORD104658"/>
    <d v="2025-04-02T00:00:00"/>
    <s v="C0087"/>
    <s v="P011"/>
    <n v="2"/>
    <n v="980"/>
    <n v="0.1"/>
    <x v="0"/>
    <n v="5"/>
    <n v="1764"/>
    <x v="30"/>
    <x v="8"/>
    <x v="1"/>
    <x v="5"/>
    <s v="Office"/>
    <s v="Supplies"/>
    <n v="510"/>
    <n v="1020"/>
    <n v="744"/>
  </r>
  <r>
    <s v="ORD104659"/>
    <d v="2024-03-27T00:00:00"/>
    <s v="C0166"/>
    <s v="P005"/>
    <n v="2"/>
    <n v="6386"/>
    <n v="0"/>
    <x v="0"/>
    <n v="4"/>
    <n v="12772"/>
    <x v="22"/>
    <x v="5"/>
    <x v="2"/>
    <x v="15"/>
    <s v="Electronics"/>
    <s v="Displays"/>
    <n v="4300"/>
    <n v="8600"/>
    <n v="4172"/>
  </r>
  <r>
    <s v="ORD104660"/>
    <d v="2025-07-02T00:00:00"/>
    <s v="C0312"/>
    <s v="P013"/>
    <n v="2"/>
    <n v="1566"/>
    <n v="0"/>
    <x v="0"/>
    <n v="4"/>
    <n v="3132"/>
    <x v="9"/>
    <x v="11"/>
    <x v="0"/>
    <x v="2"/>
    <s v="Electronics"/>
    <s v="Accessories"/>
    <n v="790"/>
    <n v="1580"/>
    <n v="1552"/>
  </r>
  <r>
    <s v="ORD104661"/>
    <d v="2025-01-01T00:00:00"/>
    <s v="C0241"/>
    <s v="P009"/>
    <n v="2"/>
    <n v="194.4"/>
    <n v="0.1"/>
    <x v="0"/>
    <n v="2"/>
    <n v="349.92"/>
    <x v="7"/>
    <x v="7"/>
    <x v="2"/>
    <x v="12"/>
    <s v="Office"/>
    <s v="Stationery"/>
    <n v="75"/>
    <n v="150"/>
    <n v="199.92000000000002"/>
  </r>
  <r>
    <s v="ORD104662"/>
    <d v="2023-07-09T00:00:00"/>
    <s v="C0223"/>
    <s v="P007"/>
    <n v="1"/>
    <n v="4800"/>
    <n v="0.1"/>
    <x v="0"/>
    <n v="3"/>
    <n v="4320"/>
    <x v="32"/>
    <x v="8"/>
    <x v="0"/>
    <x v="16"/>
    <s v="Office"/>
    <s v="Furniture"/>
    <n v="3150"/>
    <n v="3150"/>
    <n v="1170"/>
  </r>
  <r>
    <s v="ORD104663"/>
    <d v="2024-10-30T00:00:00"/>
    <s v="C0310"/>
    <s v="P011"/>
    <n v="1"/>
    <n v="1058.4000000000001"/>
    <n v="0"/>
    <x v="0"/>
    <n v="3"/>
    <n v="1058.4000000000001"/>
    <x v="13"/>
    <x v="11"/>
    <x v="0"/>
    <x v="5"/>
    <s v="Office"/>
    <s v="Supplies"/>
    <n v="510"/>
    <n v="510"/>
    <n v="548.40000000000009"/>
  </r>
  <r>
    <s v="ORD104664"/>
    <d v="2023-04-23T00:00:00"/>
    <s v="C0118"/>
    <s v="P016"/>
    <n v="2"/>
    <n v="252.2"/>
    <n v="0.03"/>
    <x v="0"/>
    <n v="6"/>
    <n v="489.26799999999997"/>
    <x v="31"/>
    <x v="10"/>
    <x v="1"/>
    <x v="10"/>
    <s v="Office"/>
    <s v="Stationery"/>
    <n v="145"/>
    <n v="290"/>
    <n v="199.26799999999997"/>
  </r>
  <r>
    <s v="ORD104665"/>
    <d v="2024-02-04T00:00:00"/>
    <s v="C0069"/>
    <s v="P001"/>
    <n v="2"/>
    <n v="30780"/>
    <n v="0.05"/>
    <x v="0"/>
    <n v="4"/>
    <n v="58482"/>
    <x v="24"/>
    <x v="3"/>
    <x v="2"/>
    <x v="0"/>
    <s v="Electronics"/>
    <s v="Computers"/>
    <n v="22100"/>
    <n v="44200"/>
    <n v="14282"/>
  </r>
  <r>
    <s v="ORD104666"/>
    <d v="2025-12-14T00:00:00"/>
    <s v="C0008"/>
    <s v="P008"/>
    <n v="4"/>
    <n v="9476"/>
    <n v="0"/>
    <x v="0"/>
    <n v="4"/>
    <n v="37904"/>
    <x v="11"/>
    <x v="3"/>
    <x v="0"/>
    <x v="6"/>
    <s v="Office"/>
    <s v="Furniture"/>
    <n v="6500"/>
    <n v="26000"/>
    <n v="11904"/>
  </r>
  <r>
    <s v="ORD104667"/>
    <d v="2024-03-30T00:00:00"/>
    <s v="C0202"/>
    <s v="P017"/>
    <n v="1"/>
    <n v="4017"/>
    <n v="0.03"/>
    <x v="0"/>
    <n v="2"/>
    <n v="3896.49"/>
    <x v="22"/>
    <x v="4"/>
    <x v="0"/>
    <x v="7"/>
    <s v="Office"/>
    <s v="Furniture"/>
    <n v="2650"/>
    <n v="2650"/>
    <n v="1246.4899999999998"/>
  </r>
  <r>
    <s v="ORD104668"/>
    <d v="2024-07-23T00:00:00"/>
    <s v="C0046"/>
    <s v="P002"/>
    <n v="2"/>
    <n v="18915"/>
    <n v="0.03"/>
    <x v="0"/>
    <n v="4"/>
    <n v="36695.1"/>
    <x v="14"/>
    <x v="2"/>
    <x v="2"/>
    <x v="8"/>
    <s v="Electronics"/>
    <s v="Computers"/>
    <n v="15100"/>
    <n v="30200"/>
    <n v="6495.0999999999985"/>
  </r>
  <r>
    <s v="ORD104669"/>
    <d v="2024-02-05T00:00:00"/>
    <s v="C0336"/>
    <s v="P005"/>
    <n v="1"/>
    <n v="5704"/>
    <n v="0.05"/>
    <x v="0"/>
    <n v="2"/>
    <n v="5418.8"/>
    <x v="24"/>
    <x v="11"/>
    <x v="0"/>
    <x v="15"/>
    <s v="Electronics"/>
    <s v="Displays"/>
    <n v="4300"/>
    <n v="4300"/>
    <n v="1118.8000000000002"/>
  </r>
  <r>
    <s v="ORD104670"/>
    <d v="2023-02-16T00:00:00"/>
    <s v="C0177"/>
    <s v="P016"/>
    <n v="2"/>
    <n v="239.2"/>
    <n v="0.05"/>
    <x v="2"/>
    <n v="5"/>
    <n v="454.47999999999996"/>
    <x v="17"/>
    <x v="5"/>
    <x v="1"/>
    <x v="10"/>
    <s v="Office"/>
    <s v="Stationery"/>
    <n v="145"/>
    <n v="290"/>
    <n v="164.47999999999996"/>
  </r>
  <r>
    <s v="ORD104671"/>
    <d v="2023-06-21T00:00:00"/>
    <s v="C0165"/>
    <s v="P011"/>
    <n v="1"/>
    <n v="950.6"/>
    <n v="0.03"/>
    <x v="0"/>
    <n v="6"/>
    <n v="922.08199999999999"/>
    <x v="10"/>
    <x v="1"/>
    <x v="1"/>
    <x v="5"/>
    <s v="Office"/>
    <s v="Supplies"/>
    <n v="510"/>
    <n v="510"/>
    <n v="412.08199999999999"/>
  </r>
  <r>
    <s v="ORD104672"/>
    <d v="2025-07-01T00:00:00"/>
    <s v="C0396"/>
    <s v="P004"/>
    <n v="2"/>
    <n v="1998"/>
    <n v="0.03"/>
    <x v="0"/>
    <n v="6"/>
    <n v="3876.12"/>
    <x v="9"/>
    <x v="3"/>
    <x v="1"/>
    <x v="3"/>
    <s v="Electronics"/>
    <s v="Accessories"/>
    <n v="990"/>
    <n v="1980"/>
    <n v="1896.12"/>
  </r>
  <r>
    <s v="ORD104673"/>
    <d v="2023-06-28T00:00:00"/>
    <s v="C0350"/>
    <s v="P016"/>
    <n v="5"/>
    <n v="260"/>
    <n v="0.05"/>
    <x v="0"/>
    <n v="7"/>
    <n v="1235"/>
    <x v="10"/>
    <x v="10"/>
    <x v="1"/>
    <x v="10"/>
    <s v="Office"/>
    <s v="Stationery"/>
    <n v="145"/>
    <n v="725"/>
    <n v="510"/>
  </r>
  <r>
    <s v="ORD104674"/>
    <d v="2025-11-14T00:00:00"/>
    <s v="C0384"/>
    <s v="P004"/>
    <n v="3"/>
    <n v="1850"/>
    <n v="0.1"/>
    <x v="0"/>
    <n v="3"/>
    <n v="4995"/>
    <x v="20"/>
    <x v="3"/>
    <x v="0"/>
    <x v="3"/>
    <s v="Electronics"/>
    <s v="Accessories"/>
    <n v="990"/>
    <n v="2970"/>
    <n v="2025"/>
  </r>
  <r>
    <s v="ORD104675"/>
    <d v="2025-03-18T00:00:00"/>
    <s v="C0088"/>
    <s v="P002"/>
    <n v="10"/>
    <n v="21060"/>
    <n v="0.1"/>
    <x v="0"/>
    <n v="7"/>
    <n v="189540"/>
    <x v="12"/>
    <x v="11"/>
    <x v="2"/>
    <x v="8"/>
    <s v="Electronics"/>
    <s v="Computers"/>
    <n v="15100"/>
    <n v="151000"/>
    <n v="38540"/>
  </r>
  <r>
    <s v="ORD104676"/>
    <d v="2024-02-03T00:00:00"/>
    <s v="C0328"/>
    <s v="P011"/>
    <n v="1"/>
    <n v="1009.4"/>
    <n v="0.1"/>
    <x v="0"/>
    <n v="7"/>
    <n v="908.46"/>
    <x v="24"/>
    <x v="6"/>
    <x v="2"/>
    <x v="5"/>
    <s v="Office"/>
    <s v="Supplies"/>
    <n v="510"/>
    <n v="510"/>
    <n v="398.46000000000004"/>
  </r>
  <r>
    <s v="ORD104677"/>
    <d v="2025-10-01T00:00:00"/>
    <s v="C0246"/>
    <s v="P003"/>
    <n v="2"/>
    <n v="436.5"/>
    <n v="0.05"/>
    <x v="0"/>
    <n v="7"/>
    <n v="829.34999999999991"/>
    <x v="19"/>
    <x v="7"/>
    <x v="0"/>
    <x v="1"/>
    <s v="Electronics"/>
    <s v="Accessories"/>
    <n v="210"/>
    <n v="420"/>
    <n v="409.34999999999991"/>
  </r>
  <r>
    <s v="ORD104678"/>
    <d v="2024-10-12T00:00:00"/>
    <s v="C0220"/>
    <s v="P016"/>
    <n v="1"/>
    <n v="252.2"/>
    <n v="0"/>
    <x v="0"/>
    <n v="4"/>
    <n v="252.2"/>
    <x v="13"/>
    <x v="6"/>
    <x v="2"/>
    <x v="10"/>
    <s v="Office"/>
    <s v="Stationery"/>
    <n v="145"/>
    <n v="145"/>
    <n v="107.19999999999999"/>
  </r>
  <r>
    <s v="ORD104679"/>
    <d v="2025-11-13T00:00:00"/>
    <s v="C0300"/>
    <s v="P004"/>
    <n v="10"/>
    <n v="1998"/>
    <n v="0.05"/>
    <x v="0"/>
    <n v="7"/>
    <n v="18981"/>
    <x v="20"/>
    <x v="11"/>
    <x v="0"/>
    <x v="3"/>
    <s v="Electronics"/>
    <s v="Accessories"/>
    <n v="990"/>
    <n v="9900"/>
    <n v="9081"/>
  </r>
  <r>
    <s v="ORD104680"/>
    <d v="2023-04-25T00:00:00"/>
    <s v="C0265"/>
    <s v="P004"/>
    <n v="1"/>
    <n v="1702"/>
    <n v="0.05"/>
    <x v="0"/>
    <n v="3"/>
    <n v="1616.8999999999999"/>
    <x v="31"/>
    <x v="6"/>
    <x v="0"/>
    <x v="3"/>
    <s v="Electronics"/>
    <s v="Accessories"/>
    <n v="990"/>
    <n v="990"/>
    <n v="626.89999999999986"/>
  </r>
  <r>
    <s v="ORD104681"/>
    <d v="2025-01-09T00:00:00"/>
    <s v="C0176"/>
    <s v="P014"/>
    <n v="2"/>
    <n v="1932"/>
    <n v="0.2"/>
    <x v="0"/>
    <n v="4"/>
    <n v="3091.2000000000003"/>
    <x v="7"/>
    <x v="7"/>
    <x v="2"/>
    <x v="17"/>
    <s v="Electronics"/>
    <s v="Accessories"/>
    <n v="1180"/>
    <n v="2360"/>
    <n v="731.20000000000027"/>
  </r>
  <r>
    <s v="ORD104682"/>
    <d v="2025-03-25T00:00:00"/>
    <s v="C0164"/>
    <s v="P010"/>
    <n v="2"/>
    <n v="7400"/>
    <n v="0"/>
    <x v="0"/>
    <n v="3"/>
    <n v="14800"/>
    <x v="12"/>
    <x v="2"/>
    <x v="0"/>
    <x v="13"/>
    <s v="Electronics"/>
    <s v="Printers"/>
    <n v="5600"/>
    <n v="11200"/>
    <n v="3600"/>
  </r>
  <r>
    <s v="ORD104683"/>
    <d v="2023-10-30T00:00:00"/>
    <s v="C0104"/>
    <s v="P002"/>
    <n v="3"/>
    <n v="21060"/>
    <n v="0.15"/>
    <x v="0"/>
    <n v="2"/>
    <n v="53703"/>
    <x v="2"/>
    <x v="10"/>
    <x v="0"/>
    <x v="8"/>
    <s v="Electronics"/>
    <s v="Computers"/>
    <n v="15100"/>
    <n v="45300"/>
    <n v="8403"/>
  </r>
  <r>
    <s v="ORD104684"/>
    <d v="2025-05-25T00:00:00"/>
    <s v="C0315"/>
    <s v="P006"/>
    <n v="1"/>
    <n v="1150"/>
    <n v="0.03"/>
    <x v="0"/>
    <n v="6"/>
    <n v="1115.5"/>
    <x v="34"/>
    <x v="2"/>
    <x v="0"/>
    <x v="4"/>
    <s v="Electronics"/>
    <s v="Accessories"/>
    <n v="620"/>
    <n v="620"/>
    <n v="495.5"/>
  </r>
  <r>
    <s v="ORD104685"/>
    <d v="2025-01-27T00:00:00"/>
    <s v="C0139"/>
    <s v="P003"/>
    <n v="1"/>
    <n v="450"/>
    <n v="0"/>
    <x v="0"/>
    <n v="2"/>
    <n v="450"/>
    <x v="7"/>
    <x v="8"/>
    <x v="0"/>
    <x v="1"/>
    <s v="Electronics"/>
    <s v="Accessories"/>
    <n v="210"/>
    <n v="210"/>
    <n v="240"/>
  </r>
  <r>
    <s v="ORD104686"/>
    <d v="2025-03-01T00:00:00"/>
    <s v="C0209"/>
    <s v="P003"/>
    <n v="1"/>
    <n v="486"/>
    <n v="0.05"/>
    <x v="0"/>
    <n v="2"/>
    <n v="461.7"/>
    <x v="12"/>
    <x v="2"/>
    <x v="0"/>
    <x v="1"/>
    <s v="Electronics"/>
    <s v="Accessories"/>
    <n v="210"/>
    <n v="210"/>
    <n v="251.7"/>
  </r>
  <r>
    <s v="ORD104687"/>
    <d v="2025-02-02T00:00:00"/>
    <s v="C0267"/>
    <s v="P009"/>
    <n v="1"/>
    <n v="185.4"/>
    <n v="0.15"/>
    <x v="2"/>
    <n v="7"/>
    <n v="157.59"/>
    <x v="8"/>
    <x v="0"/>
    <x v="1"/>
    <x v="12"/>
    <s v="Office"/>
    <s v="Stationery"/>
    <n v="75"/>
    <n v="75"/>
    <n v="82.59"/>
  </r>
  <r>
    <s v="ORD104688"/>
    <d v="2023-01-25T00:00:00"/>
    <s v="C0112"/>
    <s v="P003"/>
    <n v="3"/>
    <n v="414"/>
    <n v="0"/>
    <x v="0"/>
    <n v="5"/>
    <n v="1242"/>
    <x v="35"/>
    <x v="8"/>
    <x v="1"/>
    <x v="1"/>
    <s v="Electronics"/>
    <s v="Accessories"/>
    <n v="210"/>
    <n v="630"/>
    <n v="612"/>
  </r>
  <r>
    <s v="ORD104689"/>
    <d v="2024-08-05T00:00:00"/>
    <s v="C0044"/>
    <s v="P002"/>
    <n v="3"/>
    <n v="20085"/>
    <n v="0"/>
    <x v="0"/>
    <n v="7"/>
    <n v="60255"/>
    <x v="23"/>
    <x v="11"/>
    <x v="2"/>
    <x v="8"/>
    <s v="Electronics"/>
    <s v="Computers"/>
    <n v="15100"/>
    <n v="45300"/>
    <n v="14955"/>
  </r>
  <r>
    <s v="ORD104690"/>
    <d v="2024-12-07T00:00:00"/>
    <s v="C0347"/>
    <s v="P014"/>
    <n v="1"/>
    <n v="2268"/>
    <n v="0.1"/>
    <x v="0"/>
    <n v="1"/>
    <n v="2041.2"/>
    <x v="26"/>
    <x v="6"/>
    <x v="1"/>
    <x v="17"/>
    <s v="Electronics"/>
    <s v="Accessories"/>
    <n v="1180"/>
    <n v="1180"/>
    <n v="861.2"/>
  </r>
  <r>
    <s v="ORD104691"/>
    <d v="2024-12-20T00:00:00"/>
    <s v="C0155"/>
    <s v="P009"/>
    <n v="1"/>
    <n v="185.4"/>
    <n v="0"/>
    <x v="0"/>
    <n v="1"/>
    <n v="185.4"/>
    <x v="26"/>
    <x v="9"/>
    <x v="2"/>
    <x v="12"/>
    <s v="Office"/>
    <s v="Stationery"/>
    <n v="75"/>
    <n v="75"/>
    <n v="110.4"/>
  </r>
  <r>
    <s v="ORD104692"/>
    <d v="2024-09-22T00:00:00"/>
    <s v="C0102"/>
    <s v="P011"/>
    <n v="1"/>
    <n v="1009.4"/>
    <n v="0.15"/>
    <x v="0"/>
    <n v="6"/>
    <n v="857.99"/>
    <x v="27"/>
    <x v="8"/>
    <x v="0"/>
    <x v="5"/>
    <s v="Office"/>
    <s v="Supplies"/>
    <n v="510"/>
    <n v="510"/>
    <n v="347.99"/>
  </r>
  <r>
    <s v="ORD104693"/>
    <d v="2025-07-01T00:00:00"/>
    <s v="C0035"/>
    <s v="P003"/>
    <n v="1"/>
    <n v="436.5"/>
    <n v="0.15"/>
    <x v="0"/>
    <n v="6"/>
    <n v="371.02499999999998"/>
    <x v="9"/>
    <x v="10"/>
    <x v="0"/>
    <x v="1"/>
    <s v="Electronics"/>
    <s v="Accessories"/>
    <n v="210"/>
    <n v="210"/>
    <n v="161.02499999999998"/>
  </r>
  <r>
    <s v="ORD104694"/>
    <d v="2023-06-29T00:00:00"/>
    <s v="C0256"/>
    <s v="P018"/>
    <n v="5"/>
    <n v="13184"/>
    <n v="0.05"/>
    <x v="0"/>
    <n v="3"/>
    <n v="62624"/>
    <x v="10"/>
    <x v="7"/>
    <x v="0"/>
    <x v="18"/>
    <s v="Electronics"/>
    <s v="Displays"/>
    <n v="9700"/>
    <n v="48500"/>
    <n v="14124"/>
  </r>
  <r>
    <s v="ORD104695"/>
    <d v="2024-03-17T00:00:00"/>
    <s v="C0234"/>
    <s v="P015"/>
    <n v="1"/>
    <n v="1750"/>
    <n v="0.03"/>
    <x v="0"/>
    <n v="1"/>
    <n v="1697.5"/>
    <x v="22"/>
    <x v="9"/>
    <x v="1"/>
    <x v="14"/>
    <s v="Electronics"/>
    <s v="Networking"/>
    <n v="1050"/>
    <n v="1050"/>
    <n v="647.5"/>
  </r>
  <r>
    <s v="ORD104696"/>
    <d v="2025-06-28T00:00:00"/>
    <s v="C0259"/>
    <s v="P003"/>
    <n v="1"/>
    <n v="450"/>
    <n v="0.1"/>
    <x v="0"/>
    <n v="2"/>
    <n v="405"/>
    <x v="3"/>
    <x v="1"/>
    <x v="0"/>
    <x v="1"/>
    <s v="Electronics"/>
    <s v="Accessories"/>
    <n v="210"/>
    <n v="210"/>
    <n v="195"/>
  </r>
  <r>
    <s v="ORD104697"/>
    <d v="2025-05-01T00:00:00"/>
    <s v="C0379"/>
    <s v="P006"/>
    <n v="3"/>
    <n v="1150"/>
    <n v="0.15"/>
    <x v="0"/>
    <n v="5"/>
    <n v="2932.5"/>
    <x v="34"/>
    <x v="3"/>
    <x v="0"/>
    <x v="4"/>
    <s v="Electronics"/>
    <s v="Accessories"/>
    <n v="620"/>
    <n v="1860"/>
    <n v="1072.5"/>
  </r>
  <r>
    <s v="ORD104698"/>
    <d v="2025-06-25T00:00:00"/>
    <s v="C0162"/>
    <s v="P003"/>
    <n v="1"/>
    <n v="436.5"/>
    <n v="0.1"/>
    <x v="0"/>
    <n v="6"/>
    <n v="392.85"/>
    <x v="3"/>
    <x v="7"/>
    <x v="0"/>
    <x v="1"/>
    <s v="Electronics"/>
    <s v="Accessories"/>
    <n v="210"/>
    <n v="210"/>
    <n v="182.85000000000002"/>
  </r>
  <r>
    <s v="ORD104699"/>
    <d v="2024-08-14T00:00:00"/>
    <s v="C0099"/>
    <s v="P014"/>
    <n v="3"/>
    <n v="2037"/>
    <n v="0.1"/>
    <x v="0"/>
    <n v="2"/>
    <n v="5499.9000000000005"/>
    <x v="23"/>
    <x v="1"/>
    <x v="2"/>
    <x v="17"/>
    <s v="Electronics"/>
    <s v="Accessories"/>
    <n v="1180"/>
    <n v="3540"/>
    <n v="1959.9000000000005"/>
  </r>
  <r>
    <s v="ORD104700"/>
    <d v="2023-12-02T00:00:00"/>
    <s v="C0382"/>
    <s v="P006"/>
    <n v="20"/>
    <n v="1250"/>
    <n v="0.2"/>
    <x v="0"/>
    <n v="3"/>
    <n v="20000"/>
    <x v="25"/>
    <x v="11"/>
    <x v="0"/>
    <x v="4"/>
    <s v="Electronics"/>
    <s v="Accessories"/>
    <n v="620"/>
    <n v="12400"/>
    <n v="7600"/>
  </r>
  <r>
    <s v="ORD104701"/>
    <d v="2025-05-18T00:00:00"/>
    <s v="C0015"/>
    <s v="P014"/>
    <n v="2"/>
    <n v="2037"/>
    <n v="0.03"/>
    <x v="0"/>
    <n v="2"/>
    <n v="3951.7799999999997"/>
    <x v="34"/>
    <x v="3"/>
    <x v="0"/>
    <x v="17"/>
    <s v="Electronics"/>
    <s v="Accessories"/>
    <n v="1180"/>
    <n v="2360"/>
    <n v="1591.7799999999997"/>
  </r>
  <r>
    <s v="ORD104702"/>
    <d v="2025-04-28T00:00:00"/>
    <s v="C0217"/>
    <s v="P016"/>
    <n v="1"/>
    <n v="267.8"/>
    <n v="0"/>
    <x v="0"/>
    <n v="6"/>
    <n v="267.8"/>
    <x v="30"/>
    <x v="3"/>
    <x v="2"/>
    <x v="10"/>
    <s v="Office"/>
    <s v="Stationery"/>
    <n v="145"/>
    <n v="145"/>
    <n v="122.80000000000001"/>
  </r>
  <r>
    <s v="ORD104703"/>
    <d v="2023-10-13T00:00:00"/>
    <s v="C0383"/>
    <s v="P020"/>
    <n v="4"/>
    <n v="4100"/>
    <n v="0.1"/>
    <x v="0"/>
    <n v="2"/>
    <n v="14760"/>
    <x v="2"/>
    <x v="2"/>
    <x v="1"/>
    <x v="11"/>
    <s v="Electronics"/>
    <s v="Power"/>
    <n v="2950"/>
    <n v="11800"/>
    <n v="2960"/>
  </r>
  <r>
    <s v="ORD104704"/>
    <d v="2023-06-26T00:00:00"/>
    <s v="C0216"/>
    <s v="P002"/>
    <n v="10"/>
    <n v="21060"/>
    <n v="0.2"/>
    <x v="0"/>
    <n v="3"/>
    <n v="168480"/>
    <x v="10"/>
    <x v="5"/>
    <x v="1"/>
    <x v="8"/>
    <s v="Electronics"/>
    <s v="Computers"/>
    <n v="15100"/>
    <n v="151000"/>
    <n v="17480"/>
  </r>
  <r>
    <s v="ORD104705"/>
    <d v="2023-10-22T00:00:00"/>
    <s v="C0233"/>
    <s v="P012"/>
    <n v="3"/>
    <n v="3888"/>
    <n v="0.05"/>
    <x v="0"/>
    <n v="5"/>
    <n v="11080.8"/>
    <x v="2"/>
    <x v="0"/>
    <x v="0"/>
    <x v="9"/>
    <s v="Electronics"/>
    <s v="Storage"/>
    <n v="2450"/>
    <n v="7350"/>
    <n v="3730.7999999999993"/>
  </r>
  <r>
    <s v="ORD104706"/>
    <d v="2024-03-01T00:00:00"/>
    <s v="C0224"/>
    <s v="P005"/>
    <n v="2"/>
    <n v="6386"/>
    <n v="0.15"/>
    <x v="0"/>
    <n v="6"/>
    <n v="10856.199999999999"/>
    <x v="22"/>
    <x v="10"/>
    <x v="0"/>
    <x v="15"/>
    <s v="Electronics"/>
    <s v="Displays"/>
    <n v="4300"/>
    <n v="8600"/>
    <n v="2256.1999999999989"/>
  </r>
  <r>
    <s v="ORD104707"/>
    <d v="2024-09-13T00:00:00"/>
    <s v="C0118"/>
    <s v="P001"/>
    <n v="3"/>
    <n v="28500"/>
    <n v="0.05"/>
    <x v="0"/>
    <n v="4"/>
    <n v="81225"/>
    <x v="27"/>
    <x v="10"/>
    <x v="1"/>
    <x v="0"/>
    <s v="Electronics"/>
    <s v="Computers"/>
    <n v="22100"/>
    <n v="66300"/>
    <n v="14925"/>
  </r>
  <r>
    <s v="ORD104708"/>
    <d v="2025-08-30T00:00:00"/>
    <s v="C0083"/>
    <s v="P015"/>
    <n v="1"/>
    <n v="1697.5"/>
    <n v="0.05"/>
    <x v="0"/>
    <n v="7"/>
    <n v="1612.625"/>
    <x v="28"/>
    <x v="5"/>
    <x v="2"/>
    <x v="14"/>
    <s v="Electronics"/>
    <s v="Networking"/>
    <n v="1050"/>
    <n v="1050"/>
    <n v="562.625"/>
  </r>
  <r>
    <s v="ORD104709"/>
    <d v="2025-12-11T00:00:00"/>
    <s v="C0044"/>
    <s v="P010"/>
    <n v="2"/>
    <n v="7992"/>
    <n v="0.2"/>
    <x v="0"/>
    <n v="5"/>
    <n v="12787.2"/>
    <x v="11"/>
    <x v="11"/>
    <x v="2"/>
    <x v="13"/>
    <s v="Electronics"/>
    <s v="Printers"/>
    <n v="5600"/>
    <n v="11200"/>
    <n v="1587.2000000000007"/>
  </r>
  <r>
    <s v="ORD104710"/>
    <d v="2024-11-17T00:00:00"/>
    <s v="C0043"/>
    <s v="P006"/>
    <n v="1"/>
    <n v="1250"/>
    <n v="0.05"/>
    <x v="0"/>
    <n v="6"/>
    <n v="1187.5"/>
    <x v="33"/>
    <x v="1"/>
    <x v="1"/>
    <x v="4"/>
    <s v="Electronics"/>
    <s v="Accessories"/>
    <n v="620"/>
    <n v="620"/>
    <n v="567.5"/>
  </r>
  <r>
    <s v="ORD104711"/>
    <d v="2023-05-16T00:00:00"/>
    <s v="C0142"/>
    <s v="P013"/>
    <n v="1"/>
    <n v="1493.5"/>
    <n v="0.1"/>
    <x v="0"/>
    <n v="3"/>
    <n v="1344.15"/>
    <x v="5"/>
    <x v="1"/>
    <x v="1"/>
    <x v="2"/>
    <s v="Electronics"/>
    <s v="Accessories"/>
    <n v="790"/>
    <n v="790"/>
    <n v="554.15000000000009"/>
  </r>
  <r>
    <s v="ORD104712"/>
    <d v="2025-02-08T00:00:00"/>
    <s v="C0393"/>
    <s v="P009"/>
    <n v="1"/>
    <n v="174.6"/>
    <n v="0.1"/>
    <x v="0"/>
    <n v="3"/>
    <n v="157.13999999999999"/>
    <x v="8"/>
    <x v="9"/>
    <x v="0"/>
    <x v="12"/>
    <s v="Office"/>
    <s v="Stationery"/>
    <n v="75"/>
    <n v="75"/>
    <n v="82.139999999999986"/>
  </r>
  <r>
    <s v="ORD104713"/>
    <d v="2023-07-01T00:00:00"/>
    <s v="C0190"/>
    <s v="P002"/>
    <n v="1"/>
    <n v="18915"/>
    <n v="0.2"/>
    <x v="0"/>
    <n v="6"/>
    <n v="15132"/>
    <x v="32"/>
    <x v="4"/>
    <x v="2"/>
    <x v="8"/>
    <s v="Electronics"/>
    <s v="Computers"/>
    <n v="15100"/>
    <n v="15100"/>
    <n v="32"/>
  </r>
  <r>
    <s v="ORD104714"/>
    <d v="2023-01-14T00:00:00"/>
    <s v="C0254"/>
    <s v="P009"/>
    <n v="2"/>
    <n v="180"/>
    <n v="0"/>
    <x v="1"/>
    <n v="7"/>
    <n v="360"/>
    <x v="35"/>
    <x v="4"/>
    <x v="1"/>
    <x v="12"/>
    <s v="Office"/>
    <s v="Stationery"/>
    <n v="75"/>
    <n v="150"/>
    <n v="210"/>
  </r>
  <r>
    <s v="ORD104715"/>
    <d v="2025-04-18T00:00:00"/>
    <s v="C0302"/>
    <s v="P002"/>
    <n v="2"/>
    <n v="20085"/>
    <n v="0.05"/>
    <x v="0"/>
    <n v="1"/>
    <n v="38161.5"/>
    <x v="30"/>
    <x v="2"/>
    <x v="0"/>
    <x v="8"/>
    <s v="Electronics"/>
    <s v="Computers"/>
    <n v="15100"/>
    <n v="30200"/>
    <n v="7961.5"/>
  </r>
  <r>
    <s v="ORD104716"/>
    <d v="2024-07-13T00:00:00"/>
    <s v="C0351"/>
    <s v="P003"/>
    <n v="1"/>
    <n v="463.5"/>
    <n v="0.15"/>
    <x v="0"/>
    <n v="5"/>
    <n v="393.97499999999997"/>
    <x v="14"/>
    <x v="5"/>
    <x v="1"/>
    <x v="1"/>
    <s v="Electronics"/>
    <s v="Accessories"/>
    <n v="210"/>
    <n v="210"/>
    <n v="183.97499999999997"/>
  </r>
  <r>
    <s v="ORD104717"/>
    <d v="2025-04-28T00:00:00"/>
    <s v="C0117"/>
    <s v="P012"/>
    <n v="2"/>
    <n v="3492"/>
    <n v="0.1"/>
    <x v="2"/>
    <n v="1"/>
    <n v="6285.6"/>
    <x v="30"/>
    <x v="5"/>
    <x v="0"/>
    <x v="9"/>
    <s v="Electronics"/>
    <s v="Storage"/>
    <n v="2450"/>
    <n v="4900"/>
    <n v="1385.6000000000004"/>
  </r>
  <r>
    <s v="ORD104718"/>
    <d v="2023-12-25T00:00:00"/>
    <s v="C0258"/>
    <s v="P014"/>
    <n v="3"/>
    <n v="1932"/>
    <n v="0.1"/>
    <x v="0"/>
    <n v="1"/>
    <n v="5216.4000000000005"/>
    <x v="25"/>
    <x v="11"/>
    <x v="2"/>
    <x v="17"/>
    <s v="Electronics"/>
    <s v="Accessories"/>
    <n v="1180"/>
    <n v="3540"/>
    <n v="1676.4000000000005"/>
  </r>
  <r>
    <s v="ORD104719"/>
    <d v="2025-08-04T00:00:00"/>
    <s v="C0365"/>
    <s v="P009"/>
    <n v="1"/>
    <n v="185.4"/>
    <n v="0"/>
    <x v="0"/>
    <n v="4"/>
    <n v="185.4"/>
    <x v="28"/>
    <x v="0"/>
    <x v="1"/>
    <x v="12"/>
    <s v="Office"/>
    <s v="Stationery"/>
    <n v="75"/>
    <n v="75"/>
    <n v="110.4"/>
  </r>
  <r>
    <s v="ORD104720"/>
    <d v="2023-10-08T00:00:00"/>
    <s v="C0128"/>
    <s v="P001"/>
    <n v="1"/>
    <n v="26220"/>
    <n v="0"/>
    <x v="0"/>
    <n v="6"/>
    <n v="26220"/>
    <x v="2"/>
    <x v="0"/>
    <x v="0"/>
    <x v="0"/>
    <s v="Electronics"/>
    <s v="Computers"/>
    <n v="22100"/>
    <n v="22100"/>
    <n v="4120"/>
  </r>
  <r>
    <s v="ORD104721"/>
    <d v="2024-02-13T00:00:00"/>
    <s v="C0317"/>
    <s v="P009"/>
    <n v="1"/>
    <n v="165.6"/>
    <n v="0.03"/>
    <x v="0"/>
    <n v="4"/>
    <n v="160.63199999999998"/>
    <x v="24"/>
    <x v="4"/>
    <x v="1"/>
    <x v="12"/>
    <s v="Office"/>
    <s v="Stationery"/>
    <n v="75"/>
    <n v="75"/>
    <n v="85.631999999999977"/>
  </r>
  <r>
    <s v="ORD104722"/>
    <d v="2024-01-16T00:00:00"/>
    <s v="C0091"/>
    <s v="P006"/>
    <n v="2"/>
    <n v="1250"/>
    <n v="0.1"/>
    <x v="0"/>
    <n v="6"/>
    <n v="2250"/>
    <x v="18"/>
    <x v="1"/>
    <x v="2"/>
    <x v="4"/>
    <s v="Electronics"/>
    <s v="Accessories"/>
    <n v="620"/>
    <n v="1240"/>
    <n v="1010"/>
  </r>
  <r>
    <s v="ORD104723"/>
    <d v="2025-02-20T00:00:00"/>
    <s v="C0104"/>
    <s v="P017"/>
    <n v="4"/>
    <n v="4212"/>
    <n v="0.1"/>
    <x v="0"/>
    <n v="5"/>
    <n v="15163.2"/>
    <x v="8"/>
    <x v="10"/>
    <x v="0"/>
    <x v="7"/>
    <s v="Office"/>
    <s v="Furniture"/>
    <n v="2650"/>
    <n v="10600"/>
    <n v="4563.2000000000007"/>
  </r>
  <r>
    <s v="ORD104724"/>
    <d v="2024-08-15T00:00:00"/>
    <s v="C0047"/>
    <s v="P006"/>
    <n v="10"/>
    <n v="1150"/>
    <n v="0.05"/>
    <x v="1"/>
    <n v="5"/>
    <n v="10925"/>
    <x v="23"/>
    <x v="0"/>
    <x v="1"/>
    <x v="4"/>
    <s v="Electronics"/>
    <s v="Accessories"/>
    <n v="620"/>
    <n v="6200"/>
    <n v="4725"/>
  </r>
  <r>
    <s v="ORD104725"/>
    <d v="2025-10-01T00:00:00"/>
    <s v="C0036"/>
    <s v="P018"/>
    <n v="1"/>
    <n v="13184"/>
    <n v="0"/>
    <x v="0"/>
    <n v="7"/>
    <n v="13184"/>
    <x v="19"/>
    <x v="1"/>
    <x v="1"/>
    <x v="18"/>
    <s v="Electronics"/>
    <s v="Displays"/>
    <n v="9700"/>
    <n v="9700"/>
    <n v="3484"/>
  </r>
  <r>
    <s v="ORD104726"/>
    <d v="2023-03-28T00:00:00"/>
    <s v="C0214"/>
    <s v="P008"/>
    <n v="1"/>
    <n v="9476"/>
    <n v="0.03"/>
    <x v="2"/>
    <n v="3"/>
    <n v="9191.7199999999993"/>
    <x v="1"/>
    <x v="10"/>
    <x v="1"/>
    <x v="6"/>
    <s v="Office"/>
    <s v="Furniture"/>
    <n v="6500"/>
    <n v="6500"/>
    <n v="2691.7199999999993"/>
  </r>
  <r>
    <s v="ORD104727"/>
    <d v="2024-09-10T00:00:00"/>
    <s v="C0290"/>
    <s v="P020"/>
    <n v="1"/>
    <n v="3977"/>
    <n v="0.03"/>
    <x v="0"/>
    <n v="1"/>
    <n v="3857.69"/>
    <x v="27"/>
    <x v="1"/>
    <x v="1"/>
    <x v="11"/>
    <s v="Electronics"/>
    <s v="Power"/>
    <n v="2950"/>
    <n v="2950"/>
    <n v="907.69"/>
  </r>
  <r>
    <s v="ORD104728"/>
    <d v="2024-09-14T00:00:00"/>
    <s v="C0190"/>
    <s v="P006"/>
    <n v="1"/>
    <n v="1287.5"/>
    <n v="0"/>
    <x v="1"/>
    <n v="2"/>
    <n v="1287.5"/>
    <x v="27"/>
    <x v="4"/>
    <x v="2"/>
    <x v="4"/>
    <s v="Electronics"/>
    <s v="Accessories"/>
    <n v="620"/>
    <n v="620"/>
    <n v="667.5"/>
  </r>
  <r>
    <s v="ORD104729"/>
    <d v="2025-10-08T00:00:00"/>
    <s v="C0172"/>
    <s v="P003"/>
    <n v="1"/>
    <n v="436.5"/>
    <n v="0"/>
    <x v="0"/>
    <n v="3"/>
    <n v="436.5"/>
    <x v="19"/>
    <x v="11"/>
    <x v="1"/>
    <x v="1"/>
    <s v="Electronics"/>
    <s v="Accessories"/>
    <n v="210"/>
    <n v="210"/>
    <n v="226.5"/>
  </r>
  <r>
    <s v="ORD104730"/>
    <d v="2025-08-07T00:00:00"/>
    <s v="C0262"/>
    <s v="P018"/>
    <n v="1"/>
    <n v="13184"/>
    <n v="0.05"/>
    <x v="0"/>
    <n v="2"/>
    <n v="12524.8"/>
    <x v="28"/>
    <x v="9"/>
    <x v="1"/>
    <x v="18"/>
    <s v="Electronics"/>
    <s v="Displays"/>
    <n v="9700"/>
    <n v="9700"/>
    <n v="2824.7999999999993"/>
  </r>
  <r>
    <s v="ORD104731"/>
    <d v="2024-04-04T00:00:00"/>
    <s v="C0075"/>
    <s v="P002"/>
    <n v="2"/>
    <n v="20085"/>
    <n v="0.15"/>
    <x v="0"/>
    <n v="6"/>
    <n v="34144.5"/>
    <x v="6"/>
    <x v="6"/>
    <x v="2"/>
    <x v="8"/>
    <s v="Electronics"/>
    <s v="Computers"/>
    <n v="15100"/>
    <n v="30200"/>
    <n v="3944.5"/>
  </r>
  <r>
    <s v="ORD104732"/>
    <d v="2023-02-24T00:00:00"/>
    <s v="C0286"/>
    <s v="P016"/>
    <n v="4"/>
    <n v="267.8"/>
    <n v="0.05"/>
    <x v="0"/>
    <n v="5"/>
    <n v="1017.64"/>
    <x v="17"/>
    <x v="0"/>
    <x v="0"/>
    <x v="10"/>
    <s v="Office"/>
    <s v="Stationery"/>
    <n v="145"/>
    <n v="580"/>
    <n v="437.64"/>
  </r>
  <r>
    <s v="ORD104733"/>
    <d v="2023-01-06T00:00:00"/>
    <s v="C0386"/>
    <s v="P009"/>
    <n v="4"/>
    <n v="194.4"/>
    <n v="0.2"/>
    <x v="0"/>
    <n v="1"/>
    <n v="622.08000000000004"/>
    <x v="35"/>
    <x v="8"/>
    <x v="1"/>
    <x v="12"/>
    <s v="Office"/>
    <s v="Stationery"/>
    <n v="75"/>
    <n v="300"/>
    <n v="322.08000000000004"/>
  </r>
  <r>
    <s v="ORD104734"/>
    <d v="2023-11-12T00:00:00"/>
    <s v="C0115"/>
    <s v="P010"/>
    <n v="1"/>
    <n v="7178"/>
    <n v="0.05"/>
    <x v="0"/>
    <n v="6"/>
    <n v="6819.0999999999995"/>
    <x v="0"/>
    <x v="9"/>
    <x v="1"/>
    <x v="13"/>
    <s v="Electronics"/>
    <s v="Printers"/>
    <n v="5600"/>
    <n v="5600"/>
    <n v="1219.0999999999995"/>
  </r>
  <r>
    <s v="ORD104735"/>
    <d v="2024-06-21T00:00:00"/>
    <s v="C0293"/>
    <s v="P003"/>
    <n v="4"/>
    <n v="436.5"/>
    <n v="0"/>
    <x v="0"/>
    <n v="5"/>
    <n v="1746"/>
    <x v="21"/>
    <x v="2"/>
    <x v="0"/>
    <x v="1"/>
    <s v="Electronics"/>
    <s v="Accessories"/>
    <n v="210"/>
    <n v="840"/>
    <n v="906"/>
  </r>
  <r>
    <s v="ORD104736"/>
    <d v="2024-09-06T00:00:00"/>
    <s v="C0217"/>
    <s v="P014"/>
    <n v="1"/>
    <n v="2037"/>
    <n v="0"/>
    <x v="0"/>
    <n v="4"/>
    <n v="2037"/>
    <x v="27"/>
    <x v="3"/>
    <x v="2"/>
    <x v="17"/>
    <s v="Electronics"/>
    <s v="Accessories"/>
    <n v="1180"/>
    <n v="1180"/>
    <n v="857"/>
  </r>
  <r>
    <s v="ORD104737"/>
    <d v="2025-08-25T00:00:00"/>
    <s v="C0301"/>
    <s v="P005"/>
    <n v="5"/>
    <n v="5704"/>
    <n v="0"/>
    <x v="0"/>
    <n v="1"/>
    <n v="28520"/>
    <x v="28"/>
    <x v="4"/>
    <x v="0"/>
    <x v="15"/>
    <s v="Electronics"/>
    <s v="Displays"/>
    <n v="4300"/>
    <n v="21500"/>
    <n v="7020"/>
  </r>
  <r>
    <s v="ORD104738"/>
    <d v="2023-09-12T00:00:00"/>
    <s v="C0047"/>
    <s v="P014"/>
    <n v="2"/>
    <n v="2268"/>
    <n v="0.15"/>
    <x v="0"/>
    <n v="6"/>
    <n v="3855.6"/>
    <x v="4"/>
    <x v="0"/>
    <x v="1"/>
    <x v="17"/>
    <s v="Electronics"/>
    <s v="Accessories"/>
    <n v="1180"/>
    <n v="2360"/>
    <n v="1495.6"/>
  </r>
  <r>
    <s v="ORD104739"/>
    <d v="2024-08-12T00:00:00"/>
    <s v="C0269"/>
    <s v="P012"/>
    <n v="1"/>
    <n v="3600"/>
    <n v="0"/>
    <x v="0"/>
    <n v="4"/>
    <n v="3600"/>
    <x v="23"/>
    <x v="1"/>
    <x v="1"/>
    <x v="9"/>
    <s v="Electronics"/>
    <s v="Storage"/>
    <n v="2450"/>
    <n v="2450"/>
    <n v="1150"/>
  </r>
  <r>
    <s v="ORD104740"/>
    <d v="2025-05-04T00:00:00"/>
    <s v="C0089"/>
    <s v="P015"/>
    <n v="1"/>
    <n v="1802.5"/>
    <n v="0"/>
    <x v="0"/>
    <n v="2"/>
    <n v="1802.5"/>
    <x v="34"/>
    <x v="9"/>
    <x v="0"/>
    <x v="14"/>
    <s v="Electronics"/>
    <s v="Networking"/>
    <n v="1050"/>
    <n v="1050"/>
    <n v="752.5"/>
  </r>
  <r>
    <s v="ORD104741"/>
    <d v="2024-01-03T00:00:00"/>
    <s v="C0181"/>
    <s v="P012"/>
    <n v="2"/>
    <n v="3600"/>
    <n v="0.03"/>
    <x v="0"/>
    <n v="2"/>
    <n v="6984"/>
    <x v="18"/>
    <x v="0"/>
    <x v="1"/>
    <x v="9"/>
    <s v="Electronics"/>
    <s v="Storage"/>
    <n v="2450"/>
    <n v="4900"/>
    <n v="2084"/>
  </r>
  <r>
    <s v="ORD104742"/>
    <d v="2025-10-04T00:00:00"/>
    <s v="C0267"/>
    <s v="P015"/>
    <n v="1"/>
    <n v="1610"/>
    <n v="0"/>
    <x v="0"/>
    <n v="1"/>
    <n v="1610"/>
    <x v="19"/>
    <x v="0"/>
    <x v="1"/>
    <x v="14"/>
    <s v="Electronics"/>
    <s v="Networking"/>
    <n v="1050"/>
    <n v="1050"/>
    <n v="560"/>
  </r>
  <r>
    <s v="ORD104743"/>
    <d v="2024-05-16T00:00:00"/>
    <s v="C0364"/>
    <s v="P016"/>
    <n v="1"/>
    <n v="252.2"/>
    <n v="0.05"/>
    <x v="0"/>
    <n v="7"/>
    <n v="239.58999999999997"/>
    <x v="15"/>
    <x v="5"/>
    <x v="0"/>
    <x v="10"/>
    <s v="Office"/>
    <s v="Stationery"/>
    <n v="145"/>
    <n v="145"/>
    <n v="94.589999999999975"/>
  </r>
  <r>
    <s v="ORD104744"/>
    <d v="2023-02-28T00:00:00"/>
    <s v="C0393"/>
    <s v="P003"/>
    <n v="2"/>
    <n v="463.5"/>
    <n v="0.03"/>
    <x v="0"/>
    <n v="4"/>
    <n v="899.18999999999994"/>
    <x v="17"/>
    <x v="9"/>
    <x v="0"/>
    <x v="1"/>
    <s v="Electronics"/>
    <s v="Accessories"/>
    <n v="210"/>
    <n v="420"/>
    <n v="479.18999999999994"/>
  </r>
  <r>
    <s v="ORD104745"/>
    <d v="2023-09-02T00:00:00"/>
    <s v="C0167"/>
    <s v="P003"/>
    <n v="1"/>
    <n v="436.5"/>
    <n v="0.1"/>
    <x v="0"/>
    <n v="1"/>
    <n v="392.85"/>
    <x v="4"/>
    <x v="2"/>
    <x v="0"/>
    <x v="1"/>
    <s v="Electronics"/>
    <s v="Accessories"/>
    <n v="210"/>
    <n v="210"/>
    <n v="182.85000000000002"/>
  </r>
  <r>
    <s v="ORD104746"/>
    <d v="2024-07-21T00:00:00"/>
    <s v="C0264"/>
    <s v="P002"/>
    <n v="3"/>
    <n v="18915"/>
    <n v="0"/>
    <x v="0"/>
    <n v="5"/>
    <n v="56745"/>
    <x v="14"/>
    <x v="3"/>
    <x v="0"/>
    <x v="8"/>
    <s v="Electronics"/>
    <s v="Computers"/>
    <n v="15100"/>
    <n v="45300"/>
    <n v="11445"/>
  </r>
  <r>
    <s v="ORD104747"/>
    <d v="2025-10-06T00:00:00"/>
    <s v="C0220"/>
    <s v="P001"/>
    <n v="4"/>
    <n v="30780"/>
    <n v="0.03"/>
    <x v="0"/>
    <n v="4"/>
    <n v="119426.4"/>
    <x v="19"/>
    <x v="6"/>
    <x v="2"/>
    <x v="0"/>
    <s v="Electronics"/>
    <s v="Computers"/>
    <n v="22100"/>
    <n v="88400"/>
    <n v="31026.399999999994"/>
  </r>
  <r>
    <s v="ORD104748"/>
    <d v="2023-05-17T00:00:00"/>
    <s v="C0339"/>
    <s v="P019"/>
    <n v="1"/>
    <n v="2350"/>
    <n v="0"/>
    <x v="0"/>
    <n v="6"/>
    <n v="2350"/>
    <x v="5"/>
    <x v="10"/>
    <x v="0"/>
    <x v="19"/>
    <s v="Electronics"/>
    <s v="POS Equipment"/>
    <n v="1420"/>
    <n v="1420"/>
    <n v="930"/>
  </r>
  <r>
    <s v="ORD104749"/>
    <d v="2025-01-10T00:00:00"/>
    <s v="C0364"/>
    <s v="P016"/>
    <n v="1"/>
    <n v="252.2"/>
    <n v="0.05"/>
    <x v="0"/>
    <n v="4"/>
    <n v="239.58999999999997"/>
    <x v="7"/>
    <x v="5"/>
    <x v="0"/>
    <x v="10"/>
    <s v="Office"/>
    <s v="Stationery"/>
    <n v="145"/>
    <n v="145"/>
    <n v="94.589999999999975"/>
  </r>
  <r>
    <s v="ORD104750"/>
    <d v="2025-09-11T00:00:00"/>
    <s v="C0016"/>
    <s v="P015"/>
    <n v="3"/>
    <n v="1697.5"/>
    <n v="0.05"/>
    <x v="0"/>
    <n v="4"/>
    <n v="4837.875"/>
    <x v="29"/>
    <x v="6"/>
    <x v="0"/>
    <x v="14"/>
    <s v="Electronics"/>
    <s v="Networking"/>
    <n v="1050"/>
    <n v="3150"/>
    <n v="1687.875"/>
  </r>
  <r>
    <s v="ORD104751"/>
    <d v="2025-06-12T00:00:00"/>
    <s v="C0334"/>
    <s v="P004"/>
    <n v="3"/>
    <n v="1998"/>
    <n v="0.03"/>
    <x v="0"/>
    <n v="1"/>
    <n v="5814.18"/>
    <x v="3"/>
    <x v="2"/>
    <x v="2"/>
    <x v="3"/>
    <s v="Electronics"/>
    <s v="Accessories"/>
    <n v="990"/>
    <n v="2970"/>
    <n v="2844.1800000000003"/>
  </r>
  <r>
    <s v="ORD104752"/>
    <d v="2024-06-12T00:00:00"/>
    <s v="C0082"/>
    <s v="P012"/>
    <n v="1"/>
    <n v="3600"/>
    <n v="0.05"/>
    <x v="0"/>
    <n v="1"/>
    <n v="3420"/>
    <x v="21"/>
    <x v="6"/>
    <x v="0"/>
    <x v="9"/>
    <s v="Electronics"/>
    <s v="Storage"/>
    <n v="2450"/>
    <n v="2450"/>
    <n v="970"/>
  </r>
  <r>
    <s v="ORD104753"/>
    <d v="2025-09-01T00:00:00"/>
    <s v="C0351"/>
    <s v="P003"/>
    <n v="2"/>
    <n v="414"/>
    <n v="0.1"/>
    <x v="0"/>
    <n v="5"/>
    <n v="745.2"/>
    <x v="29"/>
    <x v="5"/>
    <x v="1"/>
    <x v="1"/>
    <s v="Electronics"/>
    <s v="Accessories"/>
    <n v="210"/>
    <n v="420"/>
    <n v="325.20000000000005"/>
  </r>
  <r>
    <s v="ORD104754"/>
    <d v="2023-09-02T00:00:00"/>
    <s v="C0016"/>
    <s v="P005"/>
    <n v="4"/>
    <n v="6386"/>
    <n v="0.03"/>
    <x v="0"/>
    <n v="6"/>
    <n v="24777.68"/>
    <x v="4"/>
    <x v="6"/>
    <x v="0"/>
    <x v="15"/>
    <s v="Electronics"/>
    <s v="Displays"/>
    <n v="4300"/>
    <n v="17200"/>
    <n v="7577.68"/>
  </r>
  <r>
    <s v="ORD104755"/>
    <d v="2025-02-03T00:00:00"/>
    <s v="C0381"/>
    <s v="P003"/>
    <n v="1"/>
    <n v="436.5"/>
    <n v="0"/>
    <x v="0"/>
    <n v="3"/>
    <n v="436.5"/>
    <x v="8"/>
    <x v="6"/>
    <x v="0"/>
    <x v="1"/>
    <s v="Electronics"/>
    <s v="Accessories"/>
    <n v="210"/>
    <n v="210"/>
    <n v="226.5"/>
  </r>
  <r>
    <s v="ORD104756"/>
    <d v="2025-11-15T00:00:00"/>
    <s v="C0353"/>
    <s v="P003"/>
    <n v="2"/>
    <n v="450"/>
    <n v="0.03"/>
    <x v="0"/>
    <n v="5"/>
    <n v="873"/>
    <x v="20"/>
    <x v="4"/>
    <x v="0"/>
    <x v="1"/>
    <s v="Electronics"/>
    <s v="Accessories"/>
    <n v="210"/>
    <n v="420"/>
    <n v="453"/>
  </r>
  <r>
    <s v="ORD104757"/>
    <d v="2023-02-05T00:00:00"/>
    <s v="C0025"/>
    <s v="P011"/>
    <n v="4"/>
    <n v="950.6"/>
    <n v="0"/>
    <x v="0"/>
    <n v="4"/>
    <n v="3802.4"/>
    <x v="17"/>
    <x v="1"/>
    <x v="1"/>
    <x v="5"/>
    <s v="Office"/>
    <s v="Supplies"/>
    <n v="510"/>
    <n v="2040"/>
    <n v="1762.4"/>
  </r>
  <r>
    <s v="ORD104758"/>
    <d v="2024-06-15T00:00:00"/>
    <s v="C0234"/>
    <s v="P010"/>
    <n v="3"/>
    <n v="7178"/>
    <n v="0.1"/>
    <x v="0"/>
    <n v="3"/>
    <n v="19380.600000000002"/>
    <x v="21"/>
    <x v="9"/>
    <x v="1"/>
    <x v="13"/>
    <s v="Electronics"/>
    <s v="Printers"/>
    <n v="5600"/>
    <n v="16800"/>
    <n v="2580.6000000000022"/>
  </r>
  <r>
    <s v="ORD104759"/>
    <d v="2023-11-30T00:00:00"/>
    <s v="C0319"/>
    <s v="P003"/>
    <n v="1"/>
    <n v="486"/>
    <n v="0.05"/>
    <x v="0"/>
    <n v="2"/>
    <n v="461.7"/>
    <x v="0"/>
    <x v="7"/>
    <x v="0"/>
    <x v="1"/>
    <s v="Electronics"/>
    <s v="Accessories"/>
    <n v="210"/>
    <n v="210"/>
    <n v="251.7"/>
  </r>
  <r>
    <s v="ORD104760"/>
    <d v="2023-04-30T00:00:00"/>
    <s v="C0307"/>
    <s v="P015"/>
    <n v="10"/>
    <n v="1697.5"/>
    <n v="0.05"/>
    <x v="1"/>
    <n v="1"/>
    <n v="16126.25"/>
    <x v="31"/>
    <x v="10"/>
    <x v="0"/>
    <x v="14"/>
    <s v="Electronics"/>
    <s v="Networking"/>
    <n v="1050"/>
    <n v="10500"/>
    <n v="5626.25"/>
  </r>
  <r>
    <s v="ORD104761"/>
    <d v="2023-10-27T00:00:00"/>
    <s v="C0038"/>
    <s v="P017"/>
    <n v="1"/>
    <n v="3900"/>
    <n v="0.05"/>
    <x v="0"/>
    <n v="4"/>
    <n v="3705"/>
    <x v="2"/>
    <x v="10"/>
    <x v="0"/>
    <x v="7"/>
    <s v="Office"/>
    <s v="Furniture"/>
    <n v="2650"/>
    <n v="2650"/>
    <n v="1055"/>
  </r>
  <r>
    <s v="ORD104762"/>
    <d v="2024-10-16T00:00:00"/>
    <s v="C0046"/>
    <s v="P005"/>
    <n v="1"/>
    <n v="5704"/>
    <n v="0.03"/>
    <x v="0"/>
    <n v="4"/>
    <n v="5532.88"/>
    <x v="13"/>
    <x v="2"/>
    <x v="2"/>
    <x v="15"/>
    <s v="Electronics"/>
    <s v="Displays"/>
    <n v="4300"/>
    <n v="4300"/>
    <n v="1232.8800000000001"/>
  </r>
  <r>
    <s v="ORD104763"/>
    <d v="2025-08-02T00:00:00"/>
    <s v="C0071"/>
    <s v="P016"/>
    <n v="2"/>
    <n v="252.2"/>
    <n v="0.2"/>
    <x v="0"/>
    <n v="7"/>
    <n v="403.52"/>
    <x v="28"/>
    <x v="6"/>
    <x v="0"/>
    <x v="10"/>
    <s v="Office"/>
    <s v="Stationery"/>
    <n v="145"/>
    <n v="290"/>
    <n v="113.51999999999998"/>
  </r>
  <r>
    <s v="ORD104764"/>
    <d v="2023-10-05T00:00:00"/>
    <s v="C0056"/>
    <s v="P014"/>
    <n v="4"/>
    <n v="2100"/>
    <n v="0.1"/>
    <x v="0"/>
    <n v="5"/>
    <n v="7560"/>
    <x v="2"/>
    <x v="4"/>
    <x v="0"/>
    <x v="17"/>
    <s v="Electronics"/>
    <s v="Accessories"/>
    <n v="1180"/>
    <n v="4720"/>
    <n v="2840"/>
  </r>
  <r>
    <s v="ORD104765"/>
    <d v="2025-01-01T00:00:00"/>
    <s v="C0013"/>
    <s v="P012"/>
    <n v="4"/>
    <n v="3492"/>
    <n v="0.05"/>
    <x v="0"/>
    <n v="3"/>
    <n v="13269.599999999999"/>
    <x v="7"/>
    <x v="10"/>
    <x v="2"/>
    <x v="9"/>
    <s v="Electronics"/>
    <s v="Storage"/>
    <n v="2450"/>
    <n v="9800"/>
    <n v="3469.5999999999985"/>
  </r>
  <r>
    <s v="ORD104766"/>
    <d v="2023-12-01T00:00:00"/>
    <s v="C0152"/>
    <s v="P011"/>
    <n v="1"/>
    <n v="980"/>
    <n v="0.1"/>
    <x v="0"/>
    <n v="4"/>
    <n v="882"/>
    <x v="25"/>
    <x v="2"/>
    <x v="1"/>
    <x v="5"/>
    <s v="Office"/>
    <s v="Supplies"/>
    <n v="510"/>
    <n v="510"/>
    <n v="372"/>
  </r>
  <r>
    <s v="ORD104767"/>
    <d v="2023-04-19T00:00:00"/>
    <s v="C0210"/>
    <s v="P016"/>
    <n v="4"/>
    <n v="239.2"/>
    <n v="0.1"/>
    <x v="0"/>
    <n v="5"/>
    <n v="861.12"/>
    <x v="31"/>
    <x v="9"/>
    <x v="2"/>
    <x v="10"/>
    <s v="Office"/>
    <s v="Stationery"/>
    <n v="145"/>
    <n v="580"/>
    <n v="281.12"/>
  </r>
  <r>
    <s v="ORD104768"/>
    <d v="2024-07-12T00:00:00"/>
    <s v="C0224"/>
    <s v="P009"/>
    <n v="1"/>
    <n v="180"/>
    <n v="0"/>
    <x v="0"/>
    <n v="1"/>
    <n v="180"/>
    <x v="14"/>
    <x v="10"/>
    <x v="0"/>
    <x v="12"/>
    <s v="Office"/>
    <s v="Stationery"/>
    <n v="75"/>
    <n v="75"/>
    <n v="105"/>
  </r>
  <r>
    <s v="ORD104769"/>
    <d v="2025-01-09T00:00:00"/>
    <s v="C0299"/>
    <s v="P013"/>
    <n v="4"/>
    <n v="1450"/>
    <n v="0.05"/>
    <x v="0"/>
    <n v="6"/>
    <n v="5510"/>
    <x v="7"/>
    <x v="8"/>
    <x v="0"/>
    <x v="2"/>
    <s v="Electronics"/>
    <s v="Accessories"/>
    <n v="790"/>
    <n v="3160"/>
    <n v="2350"/>
  </r>
  <r>
    <s v="ORD104770"/>
    <d v="2025-05-09T00:00:00"/>
    <s v="C0097"/>
    <s v="P009"/>
    <n v="1"/>
    <n v="174.6"/>
    <n v="0.05"/>
    <x v="0"/>
    <n v="6"/>
    <n v="165.86999999999998"/>
    <x v="34"/>
    <x v="11"/>
    <x v="1"/>
    <x v="12"/>
    <s v="Office"/>
    <s v="Stationery"/>
    <n v="75"/>
    <n v="75"/>
    <n v="90.869999999999976"/>
  </r>
  <r>
    <s v="ORD104771"/>
    <d v="2024-12-30T00:00:00"/>
    <s v="C0187"/>
    <s v="P015"/>
    <n v="10"/>
    <n v="1890"/>
    <n v="0.1"/>
    <x v="0"/>
    <n v="1"/>
    <n v="17010"/>
    <x v="26"/>
    <x v="8"/>
    <x v="2"/>
    <x v="14"/>
    <s v="Electronics"/>
    <s v="Networking"/>
    <n v="1050"/>
    <n v="10500"/>
    <n v="6510"/>
  </r>
  <r>
    <s v="ORD104772"/>
    <d v="2023-04-10T00:00:00"/>
    <s v="C0297"/>
    <s v="P017"/>
    <n v="3"/>
    <n v="3588"/>
    <n v="0"/>
    <x v="0"/>
    <n v="4"/>
    <n v="10764"/>
    <x v="31"/>
    <x v="4"/>
    <x v="1"/>
    <x v="7"/>
    <s v="Office"/>
    <s v="Furniture"/>
    <n v="2650"/>
    <n v="7950"/>
    <n v="2814"/>
  </r>
  <r>
    <s v="ORD104773"/>
    <d v="2024-08-16T00:00:00"/>
    <s v="C0288"/>
    <s v="P007"/>
    <n v="3"/>
    <n v="4656"/>
    <n v="0.03"/>
    <x v="0"/>
    <n v="4"/>
    <n v="13548.96"/>
    <x v="23"/>
    <x v="3"/>
    <x v="1"/>
    <x v="16"/>
    <s v="Office"/>
    <s v="Furniture"/>
    <n v="3150"/>
    <n v="9450"/>
    <n v="4098.9599999999991"/>
  </r>
  <r>
    <s v="ORD104774"/>
    <d v="2024-08-20T00:00:00"/>
    <s v="C0225"/>
    <s v="P009"/>
    <n v="1"/>
    <n v="174.6"/>
    <n v="0"/>
    <x v="0"/>
    <n v="2"/>
    <n v="174.6"/>
    <x v="23"/>
    <x v="3"/>
    <x v="2"/>
    <x v="12"/>
    <s v="Office"/>
    <s v="Stationery"/>
    <n v="75"/>
    <n v="75"/>
    <n v="99.6"/>
  </r>
  <r>
    <s v="ORD104775"/>
    <d v="2025-12-20T00:00:00"/>
    <s v="C0365"/>
    <s v="P017"/>
    <n v="1"/>
    <n v="4212"/>
    <n v="0"/>
    <x v="0"/>
    <n v="1"/>
    <n v="4212"/>
    <x v="11"/>
    <x v="0"/>
    <x v="1"/>
    <x v="7"/>
    <s v="Office"/>
    <s v="Furniture"/>
    <n v="2650"/>
    <n v="2650"/>
    <n v="1562"/>
  </r>
  <r>
    <s v="ORD104776"/>
    <d v="2023-06-07T00:00:00"/>
    <s v="C0296"/>
    <s v="P014"/>
    <n v="2"/>
    <n v="2163"/>
    <n v="0.15"/>
    <x v="0"/>
    <n v="2"/>
    <n v="3677.1"/>
    <x v="10"/>
    <x v="5"/>
    <x v="0"/>
    <x v="17"/>
    <s v="Electronics"/>
    <s v="Accessories"/>
    <n v="1180"/>
    <n v="2360"/>
    <n v="1317.1"/>
  </r>
  <r>
    <s v="ORD104777"/>
    <d v="2025-11-18T00:00:00"/>
    <s v="C0009"/>
    <s v="P009"/>
    <n v="1"/>
    <n v="185.4"/>
    <n v="0"/>
    <x v="0"/>
    <n v="5"/>
    <n v="185.4"/>
    <x v="20"/>
    <x v="3"/>
    <x v="1"/>
    <x v="12"/>
    <s v="Office"/>
    <s v="Stationery"/>
    <n v="75"/>
    <n v="75"/>
    <n v="110.4"/>
  </r>
  <r>
    <s v="ORD104778"/>
    <d v="2024-02-01T00:00:00"/>
    <s v="C0193"/>
    <s v="P004"/>
    <n v="1"/>
    <n v="1905.5"/>
    <n v="0"/>
    <x v="0"/>
    <n v="5"/>
    <n v="1905.5"/>
    <x v="24"/>
    <x v="6"/>
    <x v="1"/>
    <x v="3"/>
    <s v="Electronics"/>
    <s v="Accessories"/>
    <n v="990"/>
    <n v="990"/>
    <n v="915.5"/>
  </r>
  <r>
    <s v="ORD104779"/>
    <d v="2024-01-11T00:00:00"/>
    <s v="C0002"/>
    <s v="P011"/>
    <n v="1"/>
    <n v="980"/>
    <n v="0.05"/>
    <x v="0"/>
    <n v="7"/>
    <n v="931"/>
    <x v="18"/>
    <x v="1"/>
    <x v="1"/>
    <x v="5"/>
    <s v="Office"/>
    <s v="Supplies"/>
    <n v="510"/>
    <n v="510"/>
    <n v="421"/>
  </r>
  <r>
    <s v="ORD104780"/>
    <d v="2023-07-13T00:00:00"/>
    <s v="C0302"/>
    <s v="P016"/>
    <n v="1"/>
    <n v="267.8"/>
    <n v="0"/>
    <x v="0"/>
    <n v="7"/>
    <n v="267.8"/>
    <x v="32"/>
    <x v="2"/>
    <x v="0"/>
    <x v="10"/>
    <s v="Office"/>
    <s v="Stationery"/>
    <n v="145"/>
    <n v="145"/>
    <n v="122.80000000000001"/>
  </r>
  <r>
    <s v="ORD104781"/>
    <d v="2023-12-09T00:00:00"/>
    <s v="C0308"/>
    <s v="P009"/>
    <n v="1"/>
    <n v="185.4"/>
    <n v="0"/>
    <x v="0"/>
    <n v="5"/>
    <n v="185.4"/>
    <x v="25"/>
    <x v="4"/>
    <x v="0"/>
    <x v="12"/>
    <s v="Office"/>
    <s v="Stationery"/>
    <n v="75"/>
    <n v="75"/>
    <n v="110.4"/>
  </r>
  <r>
    <s v="ORD104782"/>
    <d v="2024-10-22T00:00:00"/>
    <s v="C0175"/>
    <s v="P019"/>
    <n v="1"/>
    <n v="2420.5"/>
    <n v="0.15"/>
    <x v="0"/>
    <n v="4"/>
    <n v="2057.4249999999997"/>
    <x v="13"/>
    <x v="1"/>
    <x v="1"/>
    <x v="19"/>
    <s v="Electronics"/>
    <s v="POS Equipment"/>
    <n v="1420"/>
    <n v="1420"/>
    <n v="637.42499999999973"/>
  </r>
  <r>
    <s v="ORD104783"/>
    <d v="2024-10-09T00:00:00"/>
    <s v="C0124"/>
    <s v="P014"/>
    <n v="3"/>
    <n v="1932"/>
    <n v="0.1"/>
    <x v="0"/>
    <n v="5"/>
    <n v="5216.4000000000005"/>
    <x v="13"/>
    <x v="0"/>
    <x v="1"/>
    <x v="17"/>
    <s v="Electronics"/>
    <s v="Accessories"/>
    <n v="1180"/>
    <n v="3540"/>
    <n v="1676.4000000000005"/>
  </r>
  <r>
    <s v="ORD104784"/>
    <d v="2024-09-08T00:00:00"/>
    <s v="C0064"/>
    <s v="P008"/>
    <n v="1"/>
    <n v="8924"/>
    <n v="0.03"/>
    <x v="2"/>
    <n v="2"/>
    <n v="8656.2800000000007"/>
    <x v="27"/>
    <x v="1"/>
    <x v="0"/>
    <x v="6"/>
    <s v="Office"/>
    <s v="Furniture"/>
    <n v="6500"/>
    <n v="6500"/>
    <n v="2156.2800000000007"/>
  </r>
  <r>
    <s v="ORD104785"/>
    <d v="2024-07-09T00:00:00"/>
    <s v="C0091"/>
    <s v="P019"/>
    <n v="2"/>
    <n v="2420.5"/>
    <n v="0"/>
    <x v="0"/>
    <n v="4"/>
    <n v="4841"/>
    <x v="14"/>
    <x v="1"/>
    <x v="2"/>
    <x v="19"/>
    <s v="Electronics"/>
    <s v="POS Equipment"/>
    <n v="1420"/>
    <n v="2840"/>
    <n v="2001"/>
  </r>
  <r>
    <s v="ORD104786"/>
    <d v="2025-01-12T00:00:00"/>
    <s v="C0025"/>
    <s v="P015"/>
    <n v="3"/>
    <n v="1890"/>
    <n v="0.03"/>
    <x v="0"/>
    <n v="1"/>
    <n v="5499.9"/>
    <x v="7"/>
    <x v="1"/>
    <x v="1"/>
    <x v="14"/>
    <s v="Electronics"/>
    <s v="Networking"/>
    <n v="1050"/>
    <n v="3150"/>
    <n v="2349.8999999999996"/>
  </r>
  <r>
    <s v="ORD104787"/>
    <d v="2023-07-16T00:00:00"/>
    <s v="C0400"/>
    <s v="P016"/>
    <n v="1"/>
    <n v="239.2"/>
    <n v="0.1"/>
    <x v="0"/>
    <n v="4"/>
    <n v="215.28"/>
    <x v="32"/>
    <x v="6"/>
    <x v="0"/>
    <x v="10"/>
    <s v="Office"/>
    <s v="Stationery"/>
    <n v="145"/>
    <n v="145"/>
    <n v="70.28"/>
  </r>
  <r>
    <s v="ORD104788"/>
    <d v="2025-12-30T00:00:00"/>
    <s v="C0007"/>
    <s v="P015"/>
    <n v="1"/>
    <n v="1610"/>
    <n v="0.15"/>
    <x v="0"/>
    <n v="1"/>
    <n v="1368.5"/>
    <x v="11"/>
    <x v="4"/>
    <x v="0"/>
    <x v="14"/>
    <s v="Electronics"/>
    <s v="Networking"/>
    <n v="1050"/>
    <n v="1050"/>
    <n v="318.5"/>
  </r>
  <r>
    <s v="ORD104789"/>
    <d v="2024-12-21T00:00:00"/>
    <s v="C0266"/>
    <s v="P009"/>
    <n v="2"/>
    <n v="180"/>
    <n v="0"/>
    <x v="0"/>
    <n v="7"/>
    <n v="360"/>
    <x v="26"/>
    <x v="1"/>
    <x v="2"/>
    <x v="12"/>
    <s v="Office"/>
    <s v="Stationery"/>
    <n v="75"/>
    <n v="150"/>
    <n v="210"/>
  </r>
  <r>
    <s v="ORD104790"/>
    <d v="2023-10-22T00:00:00"/>
    <s v="C0323"/>
    <s v="P013"/>
    <n v="1"/>
    <n v="1493.5"/>
    <n v="0"/>
    <x v="0"/>
    <n v="7"/>
    <n v="1493.5"/>
    <x v="2"/>
    <x v="1"/>
    <x v="0"/>
    <x v="2"/>
    <s v="Electronics"/>
    <s v="Accessories"/>
    <n v="790"/>
    <n v="790"/>
    <n v="703.5"/>
  </r>
  <r>
    <s v="ORD104791"/>
    <d v="2023-01-27T00:00:00"/>
    <s v="C0294"/>
    <s v="P010"/>
    <n v="2"/>
    <n v="6808"/>
    <n v="0.05"/>
    <x v="0"/>
    <n v="2"/>
    <n v="12935.199999999999"/>
    <x v="35"/>
    <x v="3"/>
    <x v="0"/>
    <x v="13"/>
    <s v="Electronics"/>
    <s v="Printers"/>
    <n v="5600"/>
    <n v="11200"/>
    <n v="1735.1999999999989"/>
  </r>
  <r>
    <s v="ORD104792"/>
    <d v="2023-10-08T00:00:00"/>
    <s v="C0272"/>
    <s v="P002"/>
    <n v="1"/>
    <n v="21060"/>
    <n v="0.03"/>
    <x v="0"/>
    <n v="2"/>
    <n v="20428.2"/>
    <x v="2"/>
    <x v="8"/>
    <x v="2"/>
    <x v="8"/>
    <s v="Electronics"/>
    <s v="Computers"/>
    <n v="15100"/>
    <n v="15100"/>
    <n v="5328.2000000000007"/>
  </r>
  <r>
    <s v="ORD104793"/>
    <d v="2025-11-27T00:00:00"/>
    <s v="C0103"/>
    <s v="P003"/>
    <n v="10"/>
    <n v="450"/>
    <n v="0"/>
    <x v="1"/>
    <n v="5"/>
    <n v="4500"/>
    <x v="20"/>
    <x v="7"/>
    <x v="0"/>
    <x v="1"/>
    <s v="Electronics"/>
    <s v="Accessories"/>
    <n v="210"/>
    <n v="2100"/>
    <n v="2400"/>
  </r>
  <r>
    <s v="ORD104794"/>
    <d v="2024-07-30T00:00:00"/>
    <s v="C0336"/>
    <s v="P011"/>
    <n v="3"/>
    <n v="950.6"/>
    <n v="0.03"/>
    <x v="0"/>
    <n v="1"/>
    <n v="2766.2460000000001"/>
    <x v="14"/>
    <x v="11"/>
    <x v="0"/>
    <x v="5"/>
    <s v="Office"/>
    <s v="Supplies"/>
    <n v="510"/>
    <n v="1530"/>
    <n v="1236.2460000000001"/>
  </r>
  <r>
    <s v="ORD104795"/>
    <d v="2025-02-02T00:00:00"/>
    <s v="C0299"/>
    <s v="P019"/>
    <n v="2"/>
    <n v="2279.5"/>
    <n v="0.1"/>
    <x v="0"/>
    <n v="7"/>
    <n v="4103.1000000000004"/>
    <x v="8"/>
    <x v="8"/>
    <x v="0"/>
    <x v="19"/>
    <s v="Electronics"/>
    <s v="POS Equipment"/>
    <n v="1420"/>
    <n v="2840"/>
    <n v="1263.1000000000004"/>
  </r>
  <r>
    <s v="ORD104796"/>
    <d v="2025-09-20T00:00:00"/>
    <s v="C0296"/>
    <s v="P014"/>
    <n v="1"/>
    <n v="2268"/>
    <n v="0"/>
    <x v="0"/>
    <n v="3"/>
    <n v="2268"/>
    <x v="29"/>
    <x v="5"/>
    <x v="0"/>
    <x v="17"/>
    <s v="Electronics"/>
    <s v="Accessories"/>
    <n v="1180"/>
    <n v="1180"/>
    <n v="1088"/>
  </r>
  <r>
    <s v="ORD104797"/>
    <d v="2025-04-23T00:00:00"/>
    <s v="C0319"/>
    <s v="P010"/>
    <n v="2"/>
    <n v="7992"/>
    <n v="0"/>
    <x v="0"/>
    <n v="7"/>
    <n v="15984"/>
    <x v="30"/>
    <x v="7"/>
    <x v="0"/>
    <x v="13"/>
    <s v="Electronics"/>
    <s v="Printers"/>
    <n v="5600"/>
    <n v="11200"/>
    <n v="4784"/>
  </r>
  <r>
    <s v="ORD104798"/>
    <d v="2024-11-27T00:00:00"/>
    <s v="C0127"/>
    <s v="P015"/>
    <n v="2"/>
    <n v="1802.5"/>
    <n v="0.1"/>
    <x v="2"/>
    <n v="4"/>
    <n v="3244.5"/>
    <x v="33"/>
    <x v="4"/>
    <x v="0"/>
    <x v="14"/>
    <s v="Electronics"/>
    <s v="Networking"/>
    <n v="1050"/>
    <n v="2100"/>
    <n v="1144.5"/>
  </r>
  <r>
    <s v="ORD104799"/>
    <d v="2023-11-30T00:00:00"/>
    <s v="C0019"/>
    <s v="P016"/>
    <n v="50"/>
    <n v="267.8"/>
    <n v="0.1"/>
    <x v="0"/>
    <n v="5"/>
    <n v="12051"/>
    <x v="0"/>
    <x v="11"/>
    <x v="1"/>
    <x v="10"/>
    <s v="Office"/>
    <s v="Stationery"/>
    <n v="145"/>
    <n v="7250"/>
    <n v="4801"/>
  </r>
  <r>
    <s v="ORD104800"/>
    <d v="2023-07-29T00:00:00"/>
    <s v="C0164"/>
    <s v="P011"/>
    <n v="5"/>
    <n v="901.6"/>
    <n v="0.15"/>
    <x v="0"/>
    <n v="7"/>
    <n v="3831.7999999999997"/>
    <x v="32"/>
    <x v="2"/>
    <x v="0"/>
    <x v="5"/>
    <s v="Office"/>
    <s v="Supplies"/>
    <n v="510"/>
    <n v="2550"/>
    <n v="1281.7999999999997"/>
  </r>
  <r>
    <s v="ORD104801"/>
    <d v="2024-03-22T00:00:00"/>
    <s v="C0332"/>
    <s v="P005"/>
    <n v="1"/>
    <n v="6696"/>
    <n v="0.1"/>
    <x v="0"/>
    <n v="2"/>
    <n v="6026.4000000000005"/>
    <x v="22"/>
    <x v="10"/>
    <x v="0"/>
    <x v="15"/>
    <s v="Electronics"/>
    <s v="Displays"/>
    <n v="4300"/>
    <n v="4300"/>
    <n v="1726.4000000000005"/>
  </r>
  <r>
    <s v="ORD104802"/>
    <d v="2023-11-13T00:00:00"/>
    <s v="C0147"/>
    <s v="P009"/>
    <n v="1"/>
    <n v="174.6"/>
    <n v="0"/>
    <x v="0"/>
    <n v="2"/>
    <n v="174.6"/>
    <x v="0"/>
    <x v="6"/>
    <x v="0"/>
    <x v="12"/>
    <s v="Office"/>
    <s v="Stationery"/>
    <n v="75"/>
    <n v="75"/>
    <n v="99.6"/>
  </r>
  <r>
    <s v="ORD104803"/>
    <d v="2025-10-27T00:00:00"/>
    <s v="C0083"/>
    <s v="P007"/>
    <n v="3"/>
    <n v="5184"/>
    <n v="0.1"/>
    <x v="0"/>
    <n v="7"/>
    <n v="13996.800000000001"/>
    <x v="19"/>
    <x v="5"/>
    <x v="2"/>
    <x v="16"/>
    <s v="Office"/>
    <s v="Furniture"/>
    <n v="3150"/>
    <n v="9450"/>
    <n v="4546.8000000000011"/>
  </r>
  <r>
    <s v="ORD104804"/>
    <d v="2024-03-28T00:00:00"/>
    <s v="C0230"/>
    <s v="P013"/>
    <n v="3"/>
    <n v="1406.5"/>
    <n v="0.03"/>
    <x v="0"/>
    <n v="5"/>
    <n v="4092.915"/>
    <x v="22"/>
    <x v="11"/>
    <x v="0"/>
    <x v="2"/>
    <s v="Electronics"/>
    <s v="Accessories"/>
    <n v="790"/>
    <n v="2370"/>
    <n v="1722.915"/>
  </r>
  <r>
    <s v="ORD104805"/>
    <d v="2024-01-21T00:00:00"/>
    <s v="C0003"/>
    <s v="P003"/>
    <n v="2"/>
    <n v="450"/>
    <n v="0.15"/>
    <x v="0"/>
    <n v="5"/>
    <n v="765"/>
    <x v="18"/>
    <x v="4"/>
    <x v="0"/>
    <x v="1"/>
    <s v="Electronics"/>
    <s v="Accessories"/>
    <n v="210"/>
    <n v="420"/>
    <n v="345"/>
  </r>
  <r>
    <s v="ORD104806"/>
    <d v="2025-12-12T00:00:00"/>
    <s v="C0114"/>
    <s v="P006"/>
    <n v="1"/>
    <n v="1150"/>
    <n v="0"/>
    <x v="0"/>
    <n v="4"/>
    <n v="1150"/>
    <x v="11"/>
    <x v="5"/>
    <x v="0"/>
    <x v="4"/>
    <s v="Electronics"/>
    <s v="Accessories"/>
    <n v="620"/>
    <n v="620"/>
    <n v="530"/>
  </r>
  <r>
    <s v="ORD104807"/>
    <d v="2025-12-25T00:00:00"/>
    <s v="C0225"/>
    <s v="P001"/>
    <n v="4"/>
    <n v="29355"/>
    <n v="0.15"/>
    <x v="0"/>
    <n v="5"/>
    <n v="99807"/>
    <x v="11"/>
    <x v="3"/>
    <x v="2"/>
    <x v="0"/>
    <s v="Electronics"/>
    <s v="Computers"/>
    <n v="22100"/>
    <n v="88400"/>
    <n v="11407"/>
  </r>
  <r>
    <s v="ORD104808"/>
    <d v="2023-08-22T00:00:00"/>
    <s v="C0361"/>
    <s v="P003"/>
    <n v="3"/>
    <n v="486"/>
    <n v="0.05"/>
    <x v="0"/>
    <n v="1"/>
    <n v="1385.1"/>
    <x v="16"/>
    <x v="10"/>
    <x v="0"/>
    <x v="1"/>
    <s v="Electronics"/>
    <s v="Accessories"/>
    <n v="210"/>
    <n v="630"/>
    <n v="755.09999999999991"/>
  </r>
  <r>
    <s v="ORD104809"/>
    <d v="2025-05-04T00:00:00"/>
    <s v="C0031"/>
    <s v="P016"/>
    <n v="5"/>
    <n v="280.8"/>
    <n v="0.2"/>
    <x v="2"/>
    <n v="3"/>
    <n v="1123.2"/>
    <x v="34"/>
    <x v="8"/>
    <x v="0"/>
    <x v="10"/>
    <s v="Office"/>
    <s v="Stationery"/>
    <n v="145"/>
    <n v="725"/>
    <n v="398.20000000000005"/>
  </r>
  <r>
    <s v="ORD104810"/>
    <d v="2025-08-01T00:00:00"/>
    <s v="C0139"/>
    <s v="P016"/>
    <n v="1"/>
    <n v="280.8"/>
    <n v="0.05"/>
    <x v="1"/>
    <n v="2"/>
    <n v="266.76"/>
    <x v="28"/>
    <x v="8"/>
    <x v="0"/>
    <x v="10"/>
    <s v="Office"/>
    <s v="Stationery"/>
    <n v="145"/>
    <n v="145"/>
    <n v="121.75999999999999"/>
  </r>
  <r>
    <s v="ORD104811"/>
    <d v="2023-06-06T00:00:00"/>
    <s v="C0007"/>
    <s v="P012"/>
    <n v="1"/>
    <n v="3312"/>
    <n v="0.03"/>
    <x v="0"/>
    <n v="4"/>
    <n v="3212.64"/>
    <x v="10"/>
    <x v="4"/>
    <x v="0"/>
    <x v="9"/>
    <s v="Electronics"/>
    <s v="Storage"/>
    <n v="2450"/>
    <n v="2450"/>
    <n v="762.63999999999987"/>
  </r>
  <r>
    <s v="ORD104812"/>
    <d v="2023-08-27T00:00:00"/>
    <s v="C0330"/>
    <s v="P002"/>
    <n v="1"/>
    <n v="21060"/>
    <n v="0.05"/>
    <x v="1"/>
    <n v="4"/>
    <n v="20007"/>
    <x v="16"/>
    <x v="10"/>
    <x v="1"/>
    <x v="8"/>
    <s v="Electronics"/>
    <s v="Computers"/>
    <n v="15100"/>
    <n v="15100"/>
    <n v="4907"/>
  </r>
  <r>
    <s v="ORD104813"/>
    <d v="2023-09-26T00:00:00"/>
    <s v="C0385"/>
    <s v="P006"/>
    <n v="4"/>
    <n v="1150"/>
    <n v="0"/>
    <x v="0"/>
    <n v="5"/>
    <n v="4600"/>
    <x v="4"/>
    <x v="6"/>
    <x v="0"/>
    <x v="4"/>
    <s v="Electronics"/>
    <s v="Accessories"/>
    <n v="620"/>
    <n v="2480"/>
    <n v="2120"/>
  </r>
  <r>
    <s v="ORD104814"/>
    <d v="2023-02-05T00:00:00"/>
    <s v="C0245"/>
    <s v="P016"/>
    <n v="10"/>
    <n v="260"/>
    <n v="0"/>
    <x v="0"/>
    <n v="3"/>
    <n v="2600"/>
    <x v="17"/>
    <x v="6"/>
    <x v="1"/>
    <x v="10"/>
    <s v="Office"/>
    <s v="Stationery"/>
    <n v="145"/>
    <n v="1450"/>
    <n v="1150"/>
  </r>
  <r>
    <s v="ORD104815"/>
    <d v="2025-09-09T00:00:00"/>
    <s v="C0183"/>
    <s v="P004"/>
    <n v="3"/>
    <n v="1850"/>
    <n v="0.05"/>
    <x v="0"/>
    <n v="7"/>
    <n v="5272.5"/>
    <x v="29"/>
    <x v="4"/>
    <x v="0"/>
    <x v="3"/>
    <s v="Electronics"/>
    <s v="Accessories"/>
    <n v="990"/>
    <n v="2970"/>
    <n v="2302.5"/>
  </r>
  <r>
    <s v="ORD104816"/>
    <d v="2024-12-14T00:00:00"/>
    <s v="C0266"/>
    <s v="P005"/>
    <n v="2"/>
    <n v="6200"/>
    <n v="0"/>
    <x v="0"/>
    <n v="7"/>
    <n v="12400"/>
    <x v="26"/>
    <x v="1"/>
    <x v="2"/>
    <x v="15"/>
    <s v="Electronics"/>
    <s v="Displays"/>
    <n v="4300"/>
    <n v="8600"/>
    <n v="3800"/>
  </r>
  <r>
    <s v="ORD104817"/>
    <d v="2024-09-30T00:00:00"/>
    <s v="C0294"/>
    <s v="P019"/>
    <n v="10"/>
    <n v="2162"/>
    <n v="0.1"/>
    <x v="0"/>
    <n v="1"/>
    <n v="19458"/>
    <x v="27"/>
    <x v="3"/>
    <x v="0"/>
    <x v="19"/>
    <s v="Electronics"/>
    <s v="POS Equipment"/>
    <n v="1420"/>
    <n v="14200"/>
    <n v="5258"/>
  </r>
  <r>
    <s v="ORD104818"/>
    <d v="2025-01-12T00:00:00"/>
    <s v="C0053"/>
    <s v="P015"/>
    <n v="4"/>
    <n v="1750"/>
    <n v="0.1"/>
    <x v="0"/>
    <n v="2"/>
    <n v="6300"/>
    <x v="7"/>
    <x v="5"/>
    <x v="0"/>
    <x v="14"/>
    <s v="Electronics"/>
    <s v="Networking"/>
    <n v="1050"/>
    <n v="4200"/>
    <n v="2100"/>
  </r>
  <r>
    <s v="ORD104819"/>
    <d v="2023-10-12T00:00:00"/>
    <s v="C0279"/>
    <s v="P015"/>
    <n v="4"/>
    <n v="1610"/>
    <n v="0.03"/>
    <x v="0"/>
    <n v="6"/>
    <n v="6246.8"/>
    <x v="2"/>
    <x v="9"/>
    <x v="1"/>
    <x v="14"/>
    <s v="Electronics"/>
    <s v="Networking"/>
    <n v="1050"/>
    <n v="4200"/>
    <n v="2046.8000000000002"/>
  </r>
  <r>
    <s v="ORD104820"/>
    <d v="2025-06-24T00:00:00"/>
    <s v="C0019"/>
    <s v="P008"/>
    <n v="2"/>
    <n v="8464"/>
    <n v="0.1"/>
    <x v="0"/>
    <n v="7"/>
    <n v="15235.2"/>
    <x v="3"/>
    <x v="11"/>
    <x v="1"/>
    <x v="6"/>
    <s v="Office"/>
    <s v="Furniture"/>
    <n v="6500"/>
    <n v="13000"/>
    <n v="2235.2000000000007"/>
  </r>
  <r>
    <s v="ORD104821"/>
    <d v="2025-12-07T00:00:00"/>
    <s v="C0005"/>
    <s v="P020"/>
    <n v="20"/>
    <n v="4428"/>
    <n v="0"/>
    <x v="0"/>
    <n v="1"/>
    <n v="88560"/>
    <x v="11"/>
    <x v="6"/>
    <x v="1"/>
    <x v="11"/>
    <s v="Electronics"/>
    <s v="Power"/>
    <n v="2950"/>
    <n v="59000"/>
    <n v="29560"/>
  </r>
  <r>
    <s v="ORD104822"/>
    <d v="2024-12-01T00:00:00"/>
    <s v="C0115"/>
    <s v="P016"/>
    <n v="1"/>
    <n v="260"/>
    <n v="0.1"/>
    <x v="0"/>
    <n v="4"/>
    <n v="234"/>
    <x v="26"/>
    <x v="9"/>
    <x v="1"/>
    <x v="10"/>
    <s v="Office"/>
    <s v="Stationery"/>
    <n v="145"/>
    <n v="145"/>
    <n v="89"/>
  </r>
  <r>
    <s v="ORD104823"/>
    <d v="2023-12-19T00:00:00"/>
    <s v="C0220"/>
    <s v="P006"/>
    <n v="1"/>
    <n v="1250"/>
    <n v="0.1"/>
    <x v="1"/>
    <n v="4"/>
    <n v="1125"/>
    <x v="25"/>
    <x v="6"/>
    <x v="2"/>
    <x v="4"/>
    <s v="Electronics"/>
    <s v="Accessories"/>
    <n v="620"/>
    <n v="620"/>
    <n v="505"/>
  </r>
  <r>
    <s v="ORD104824"/>
    <d v="2024-09-15T00:00:00"/>
    <s v="C0124"/>
    <s v="P003"/>
    <n v="4"/>
    <n v="486"/>
    <n v="0.05"/>
    <x v="0"/>
    <n v="5"/>
    <n v="1846.8"/>
    <x v="27"/>
    <x v="0"/>
    <x v="1"/>
    <x v="1"/>
    <s v="Electronics"/>
    <s v="Accessories"/>
    <n v="210"/>
    <n v="840"/>
    <n v="1006.8"/>
  </r>
  <r>
    <s v="ORD104825"/>
    <d v="2023-02-28T00:00:00"/>
    <s v="C0185"/>
    <s v="P020"/>
    <n v="1"/>
    <n v="4100"/>
    <n v="0.05"/>
    <x v="0"/>
    <n v="3"/>
    <n v="3895"/>
    <x v="17"/>
    <x v="6"/>
    <x v="0"/>
    <x v="11"/>
    <s v="Electronics"/>
    <s v="Power"/>
    <n v="2950"/>
    <n v="2950"/>
    <n v="945"/>
  </r>
  <r>
    <s v="ORD104826"/>
    <d v="2023-08-31T00:00:00"/>
    <s v="C0173"/>
    <s v="P016"/>
    <n v="3"/>
    <n v="280.8"/>
    <n v="0.15"/>
    <x v="0"/>
    <n v="4"/>
    <n v="716.04000000000008"/>
    <x v="16"/>
    <x v="3"/>
    <x v="0"/>
    <x v="10"/>
    <s v="Office"/>
    <s v="Stationery"/>
    <n v="145"/>
    <n v="435"/>
    <n v="281.04000000000008"/>
  </r>
  <r>
    <s v="ORD104827"/>
    <d v="2024-03-31T00:00:00"/>
    <s v="C0279"/>
    <s v="P003"/>
    <n v="1"/>
    <n v="436.5"/>
    <n v="0.1"/>
    <x v="2"/>
    <n v="6"/>
    <n v="392.85"/>
    <x v="22"/>
    <x v="9"/>
    <x v="1"/>
    <x v="1"/>
    <s v="Electronics"/>
    <s v="Accessories"/>
    <n v="210"/>
    <n v="210"/>
    <n v="182.85000000000002"/>
  </r>
  <r>
    <s v="ORD104828"/>
    <d v="2023-09-21T00:00:00"/>
    <s v="C0075"/>
    <s v="P014"/>
    <n v="2"/>
    <n v="2163"/>
    <n v="0"/>
    <x v="0"/>
    <n v="6"/>
    <n v="4326"/>
    <x v="4"/>
    <x v="6"/>
    <x v="2"/>
    <x v="17"/>
    <s v="Electronics"/>
    <s v="Accessories"/>
    <n v="1180"/>
    <n v="2360"/>
    <n v="1966"/>
  </r>
  <r>
    <s v="ORD104829"/>
    <d v="2023-10-19T00:00:00"/>
    <s v="C0083"/>
    <s v="P007"/>
    <n v="3"/>
    <n v="5184"/>
    <n v="0.15"/>
    <x v="0"/>
    <n v="4"/>
    <n v="13219.199999999999"/>
    <x v="2"/>
    <x v="5"/>
    <x v="2"/>
    <x v="16"/>
    <s v="Office"/>
    <s v="Furniture"/>
    <n v="3150"/>
    <n v="9450"/>
    <n v="3769.1999999999989"/>
  </r>
  <r>
    <s v="ORD104830"/>
    <d v="2024-04-09T00:00:00"/>
    <s v="C0129"/>
    <s v="P019"/>
    <n v="2"/>
    <n v="2279.5"/>
    <n v="0.2"/>
    <x v="2"/>
    <n v="6"/>
    <n v="3647.2000000000003"/>
    <x v="6"/>
    <x v="11"/>
    <x v="0"/>
    <x v="19"/>
    <s v="Electronics"/>
    <s v="POS Equipment"/>
    <n v="1420"/>
    <n v="2840"/>
    <n v="807.20000000000027"/>
  </r>
  <r>
    <s v="ORD104831"/>
    <d v="2024-09-21T00:00:00"/>
    <s v="C0108"/>
    <s v="P009"/>
    <n v="3"/>
    <n v="180"/>
    <n v="0.1"/>
    <x v="0"/>
    <n v="5"/>
    <n v="486"/>
    <x v="27"/>
    <x v="0"/>
    <x v="1"/>
    <x v="12"/>
    <s v="Office"/>
    <s v="Stationery"/>
    <n v="75"/>
    <n v="225"/>
    <n v="261"/>
  </r>
  <r>
    <s v="ORD104832"/>
    <d v="2023-09-14T00:00:00"/>
    <s v="C0386"/>
    <s v="P014"/>
    <n v="4"/>
    <n v="2037"/>
    <n v="0.03"/>
    <x v="0"/>
    <n v="7"/>
    <n v="7903.5599999999995"/>
    <x v="4"/>
    <x v="8"/>
    <x v="1"/>
    <x v="17"/>
    <s v="Electronics"/>
    <s v="Accessories"/>
    <n v="1180"/>
    <n v="4720"/>
    <n v="3183.5599999999995"/>
  </r>
  <r>
    <s v="ORD104833"/>
    <d v="2024-03-05T00:00:00"/>
    <s v="C0063"/>
    <s v="P003"/>
    <n v="3"/>
    <n v="436.5"/>
    <n v="0"/>
    <x v="0"/>
    <n v="3"/>
    <n v="1309.5"/>
    <x v="22"/>
    <x v="7"/>
    <x v="0"/>
    <x v="1"/>
    <s v="Electronics"/>
    <s v="Accessories"/>
    <n v="210"/>
    <n v="630"/>
    <n v="679.5"/>
  </r>
  <r>
    <s v="ORD104834"/>
    <d v="2023-09-24T00:00:00"/>
    <s v="C0365"/>
    <s v="P002"/>
    <n v="10"/>
    <n v="18915"/>
    <n v="0"/>
    <x v="0"/>
    <n v="1"/>
    <n v="189150"/>
    <x v="4"/>
    <x v="0"/>
    <x v="1"/>
    <x v="8"/>
    <s v="Electronics"/>
    <s v="Computers"/>
    <n v="15100"/>
    <n v="151000"/>
    <n v="38150"/>
  </r>
  <r>
    <s v="ORD104835"/>
    <d v="2023-06-10T00:00:00"/>
    <s v="C0392"/>
    <s v="P016"/>
    <n v="50"/>
    <n v="267.8"/>
    <n v="0"/>
    <x v="0"/>
    <n v="5"/>
    <n v="13390"/>
    <x v="10"/>
    <x v="4"/>
    <x v="0"/>
    <x v="10"/>
    <s v="Office"/>
    <s v="Stationery"/>
    <n v="145"/>
    <n v="7250"/>
    <n v="6140"/>
  </r>
  <r>
    <s v="ORD104836"/>
    <d v="2025-05-20T00:00:00"/>
    <s v="C0375"/>
    <s v="P004"/>
    <n v="1"/>
    <n v="1998"/>
    <n v="0.03"/>
    <x v="0"/>
    <n v="3"/>
    <n v="1938.06"/>
    <x v="34"/>
    <x v="1"/>
    <x v="1"/>
    <x v="3"/>
    <s v="Electronics"/>
    <s v="Accessories"/>
    <n v="990"/>
    <n v="990"/>
    <n v="948.06"/>
  </r>
  <r>
    <s v="ORD104837"/>
    <d v="2023-08-17T00:00:00"/>
    <s v="C0277"/>
    <s v="P002"/>
    <n v="2"/>
    <n v="19500"/>
    <n v="0.05"/>
    <x v="0"/>
    <n v="2"/>
    <n v="37050"/>
    <x v="16"/>
    <x v="3"/>
    <x v="0"/>
    <x v="8"/>
    <s v="Electronics"/>
    <s v="Computers"/>
    <n v="15100"/>
    <n v="30200"/>
    <n v="6850"/>
  </r>
  <r>
    <s v="ORD104838"/>
    <d v="2023-06-09T00:00:00"/>
    <s v="C0393"/>
    <s v="P002"/>
    <n v="1"/>
    <n v="18915"/>
    <n v="0.03"/>
    <x v="0"/>
    <n v="2"/>
    <n v="18347.55"/>
    <x v="10"/>
    <x v="9"/>
    <x v="0"/>
    <x v="8"/>
    <s v="Electronics"/>
    <s v="Computers"/>
    <n v="15100"/>
    <n v="15100"/>
    <n v="3247.5499999999993"/>
  </r>
  <r>
    <s v="ORD104839"/>
    <d v="2023-02-08T00:00:00"/>
    <s v="C0082"/>
    <s v="P017"/>
    <n v="2"/>
    <n v="4017"/>
    <n v="0.05"/>
    <x v="0"/>
    <n v="3"/>
    <n v="7632.2999999999993"/>
    <x v="17"/>
    <x v="6"/>
    <x v="0"/>
    <x v="7"/>
    <s v="Office"/>
    <s v="Furniture"/>
    <n v="2650"/>
    <n v="5300"/>
    <n v="2332.2999999999993"/>
  </r>
  <r>
    <s v="ORD104840"/>
    <d v="2025-09-18T00:00:00"/>
    <s v="C0005"/>
    <s v="P016"/>
    <n v="1"/>
    <n v="267.8"/>
    <n v="0.05"/>
    <x v="0"/>
    <n v="4"/>
    <n v="254.41"/>
    <x v="29"/>
    <x v="6"/>
    <x v="1"/>
    <x v="10"/>
    <s v="Office"/>
    <s v="Stationery"/>
    <n v="145"/>
    <n v="145"/>
    <n v="109.41"/>
  </r>
  <r>
    <s v="ORD104841"/>
    <d v="2025-06-02T00:00:00"/>
    <s v="C0052"/>
    <s v="P006"/>
    <n v="2"/>
    <n v="1350"/>
    <n v="0.05"/>
    <x v="0"/>
    <n v="2"/>
    <n v="2565"/>
    <x v="3"/>
    <x v="10"/>
    <x v="0"/>
    <x v="4"/>
    <s v="Electronics"/>
    <s v="Accessories"/>
    <n v="620"/>
    <n v="1240"/>
    <n v="1325"/>
  </r>
  <r>
    <s v="ORD104842"/>
    <d v="2023-03-29T00:00:00"/>
    <s v="C0076"/>
    <s v="P002"/>
    <n v="3"/>
    <n v="19500"/>
    <n v="0"/>
    <x v="0"/>
    <n v="7"/>
    <n v="58500"/>
    <x v="1"/>
    <x v="11"/>
    <x v="0"/>
    <x v="8"/>
    <s v="Electronics"/>
    <s v="Computers"/>
    <n v="15100"/>
    <n v="45300"/>
    <n v="13200"/>
  </r>
  <r>
    <s v="ORD104843"/>
    <d v="2024-02-07T00:00:00"/>
    <s v="C0275"/>
    <s v="P009"/>
    <n v="1"/>
    <n v="180"/>
    <n v="0.2"/>
    <x v="0"/>
    <n v="4"/>
    <n v="144"/>
    <x v="24"/>
    <x v="11"/>
    <x v="0"/>
    <x v="12"/>
    <s v="Office"/>
    <s v="Stationery"/>
    <n v="75"/>
    <n v="75"/>
    <n v="69"/>
  </r>
  <r>
    <s v="ORD104844"/>
    <d v="2023-08-09T00:00:00"/>
    <s v="C0351"/>
    <s v="P007"/>
    <n v="3"/>
    <n v="5184"/>
    <n v="0"/>
    <x v="0"/>
    <n v="2"/>
    <n v="15552"/>
    <x v="16"/>
    <x v="5"/>
    <x v="1"/>
    <x v="16"/>
    <s v="Office"/>
    <s v="Furniture"/>
    <n v="3150"/>
    <n v="9450"/>
    <n v="6102"/>
  </r>
  <r>
    <s v="ORD104845"/>
    <d v="2023-03-09T00:00:00"/>
    <s v="C0279"/>
    <s v="P016"/>
    <n v="2"/>
    <n v="280.8"/>
    <n v="0.05"/>
    <x v="0"/>
    <n v="3"/>
    <n v="533.52"/>
    <x v="1"/>
    <x v="9"/>
    <x v="1"/>
    <x v="10"/>
    <s v="Office"/>
    <s v="Stationery"/>
    <n v="145"/>
    <n v="290"/>
    <n v="243.51999999999998"/>
  </r>
  <r>
    <s v="ORD104846"/>
    <d v="2025-11-17T00:00:00"/>
    <s v="C0341"/>
    <s v="P007"/>
    <n v="1"/>
    <n v="4656"/>
    <n v="0"/>
    <x v="0"/>
    <n v="1"/>
    <n v="4656"/>
    <x v="20"/>
    <x v="5"/>
    <x v="1"/>
    <x v="16"/>
    <s v="Office"/>
    <s v="Furniture"/>
    <n v="3150"/>
    <n v="3150"/>
    <n v="1506"/>
  </r>
  <r>
    <s v="ORD104847"/>
    <d v="2023-05-02T00:00:00"/>
    <s v="C0151"/>
    <s v="P016"/>
    <n v="1"/>
    <n v="239.2"/>
    <n v="0.05"/>
    <x v="0"/>
    <n v="2"/>
    <n v="227.23999999999998"/>
    <x v="5"/>
    <x v="5"/>
    <x v="1"/>
    <x v="10"/>
    <s v="Office"/>
    <s v="Stationery"/>
    <n v="145"/>
    <n v="145"/>
    <n v="82.239999999999981"/>
  </r>
  <r>
    <s v="ORD104848"/>
    <d v="2025-08-18T00:00:00"/>
    <s v="C0008"/>
    <s v="P009"/>
    <n v="1"/>
    <n v="174.6"/>
    <n v="0.1"/>
    <x v="0"/>
    <n v="5"/>
    <n v="157.13999999999999"/>
    <x v="28"/>
    <x v="3"/>
    <x v="0"/>
    <x v="12"/>
    <s v="Office"/>
    <s v="Stationery"/>
    <n v="75"/>
    <n v="75"/>
    <n v="82.139999999999986"/>
  </r>
  <r>
    <s v="ORD104849"/>
    <d v="2023-09-01T00:00:00"/>
    <s v="C0146"/>
    <s v="P001"/>
    <n v="3"/>
    <n v="29355"/>
    <n v="0"/>
    <x v="0"/>
    <n v="1"/>
    <n v="88065"/>
    <x v="4"/>
    <x v="7"/>
    <x v="1"/>
    <x v="0"/>
    <s v="Electronics"/>
    <s v="Computers"/>
    <n v="22100"/>
    <n v="66300"/>
    <n v="21765"/>
  </r>
  <r>
    <s v="ORD104850"/>
    <d v="2024-06-02T00:00:00"/>
    <s v="C0123"/>
    <s v="P009"/>
    <n v="1"/>
    <n v="174.6"/>
    <n v="0.15"/>
    <x v="0"/>
    <n v="2"/>
    <n v="148.41"/>
    <x v="21"/>
    <x v="4"/>
    <x v="0"/>
    <x v="12"/>
    <s v="Office"/>
    <s v="Stationery"/>
    <n v="75"/>
    <n v="75"/>
    <n v="73.41"/>
  </r>
  <r>
    <s v="ORD104851"/>
    <d v="2023-03-30T00:00:00"/>
    <s v="C0032"/>
    <s v="P018"/>
    <n v="3"/>
    <n v="11776"/>
    <n v="0.03"/>
    <x v="0"/>
    <n v="4"/>
    <n v="34268.159999999996"/>
    <x v="1"/>
    <x v="6"/>
    <x v="0"/>
    <x v="18"/>
    <s v="Electronics"/>
    <s v="Displays"/>
    <n v="9700"/>
    <n v="29100"/>
    <n v="5168.1599999999962"/>
  </r>
  <r>
    <s v="ORD104852"/>
    <d v="2023-05-16T00:00:00"/>
    <s v="C0385"/>
    <s v="P008"/>
    <n v="20"/>
    <n v="9936"/>
    <n v="0"/>
    <x v="0"/>
    <n v="3"/>
    <n v="198720"/>
    <x v="5"/>
    <x v="6"/>
    <x v="0"/>
    <x v="6"/>
    <s v="Office"/>
    <s v="Furniture"/>
    <n v="6500"/>
    <n v="130000"/>
    <n v="68720"/>
  </r>
  <r>
    <s v="ORD104853"/>
    <d v="2024-09-09T00:00:00"/>
    <s v="C0385"/>
    <s v="P002"/>
    <n v="1"/>
    <n v="19500"/>
    <n v="0.05"/>
    <x v="1"/>
    <n v="7"/>
    <n v="18525"/>
    <x v="27"/>
    <x v="6"/>
    <x v="0"/>
    <x v="8"/>
    <s v="Electronics"/>
    <s v="Computers"/>
    <n v="15100"/>
    <n v="15100"/>
    <n v="3425"/>
  </r>
  <r>
    <s v="ORD104854"/>
    <d v="2023-01-22T00:00:00"/>
    <s v="C0078"/>
    <s v="P019"/>
    <n v="1"/>
    <n v="2538"/>
    <n v="0.03"/>
    <x v="0"/>
    <n v="1"/>
    <n v="2461.86"/>
    <x v="35"/>
    <x v="2"/>
    <x v="0"/>
    <x v="19"/>
    <s v="Electronics"/>
    <s v="POS Equipment"/>
    <n v="1420"/>
    <n v="1420"/>
    <n v="1041.8600000000001"/>
  </r>
  <r>
    <s v="ORD104855"/>
    <d v="2023-07-17T00:00:00"/>
    <s v="C0262"/>
    <s v="P011"/>
    <n v="1"/>
    <n v="1009.4"/>
    <n v="0"/>
    <x v="0"/>
    <n v="7"/>
    <n v="1009.4"/>
    <x v="32"/>
    <x v="9"/>
    <x v="1"/>
    <x v="5"/>
    <s v="Office"/>
    <s v="Supplies"/>
    <n v="510"/>
    <n v="510"/>
    <n v="499.4"/>
  </r>
  <r>
    <s v="ORD104856"/>
    <d v="2023-09-11T00:00:00"/>
    <s v="C0023"/>
    <s v="P008"/>
    <n v="3"/>
    <n v="8464"/>
    <n v="0"/>
    <x v="0"/>
    <n v="1"/>
    <n v="25392"/>
    <x v="4"/>
    <x v="2"/>
    <x v="1"/>
    <x v="6"/>
    <s v="Office"/>
    <s v="Furniture"/>
    <n v="6500"/>
    <n v="19500"/>
    <n v="5892"/>
  </r>
  <r>
    <s v="ORD104857"/>
    <d v="2024-02-25T00:00:00"/>
    <s v="C0303"/>
    <s v="P005"/>
    <n v="1"/>
    <n v="5704"/>
    <n v="0.05"/>
    <x v="0"/>
    <n v="3"/>
    <n v="5418.8"/>
    <x v="24"/>
    <x v="3"/>
    <x v="0"/>
    <x v="15"/>
    <s v="Electronics"/>
    <s v="Displays"/>
    <n v="4300"/>
    <n v="4300"/>
    <n v="1118.8000000000002"/>
  </r>
  <r>
    <s v="ORD104858"/>
    <d v="2024-02-14T00:00:00"/>
    <s v="C0325"/>
    <s v="P003"/>
    <n v="2"/>
    <n v="463.5"/>
    <n v="0.15"/>
    <x v="0"/>
    <n v="3"/>
    <n v="787.94999999999993"/>
    <x v="24"/>
    <x v="8"/>
    <x v="0"/>
    <x v="1"/>
    <s v="Electronics"/>
    <s v="Accessories"/>
    <n v="210"/>
    <n v="420"/>
    <n v="367.94999999999993"/>
  </r>
  <r>
    <s v="ORD104859"/>
    <d v="2024-01-14T00:00:00"/>
    <s v="C0013"/>
    <s v="P005"/>
    <n v="1"/>
    <n v="6386"/>
    <n v="0.05"/>
    <x v="0"/>
    <n v="4"/>
    <n v="6066.7"/>
    <x v="18"/>
    <x v="10"/>
    <x v="2"/>
    <x v="15"/>
    <s v="Electronics"/>
    <s v="Displays"/>
    <n v="4300"/>
    <n v="4300"/>
    <n v="1766.6999999999998"/>
  </r>
  <r>
    <s v="ORD104860"/>
    <d v="2024-12-20T00:00:00"/>
    <s v="C0114"/>
    <s v="P016"/>
    <n v="4"/>
    <n v="252.2"/>
    <n v="0.15"/>
    <x v="0"/>
    <n v="1"/>
    <n v="857.4799999999999"/>
    <x v="26"/>
    <x v="5"/>
    <x v="0"/>
    <x v="10"/>
    <s v="Office"/>
    <s v="Stationery"/>
    <n v="145"/>
    <n v="580"/>
    <n v="277.4799999999999"/>
  </r>
  <r>
    <s v="ORD104861"/>
    <d v="2023-03-01T00:00:00"/>
    <s v="C0350"/>
    <s v="P016"/>
    <n v="1"/>
    <n v="252.2"/>
    <n v="0.1"/>
    <x v="0"/>
    <n v="3"/>
    <n v="226.98"/>
    <x v="1"/>
    <x v="10"/>
    <x v="1"/>
    <x v="10"/>
    <s v="Office"/>
    <s v="Stationery"/>
    <n v="145"/>
    <n v="145"/>
    <n v="81.97999999999999"/>
  </r>
  <r>
    <s v="ORD104862"/>
    <d v="2023-07-05T00:00:00"/>
    <s v="C0131"/>
    <s v="P005"/>
    <n v="4"/>
    <n v="5704"/>
    <n v="0.05"/>
    <x v="0"/>
    <n v="6"/>
    <n v="21675.200000000001"/>
    <x v="32"/>
    <x v="4"/>
    <x v="1"/>
    <x v="15"/>
    <s v="Electronics"/>
    <s v="Displays"/>
    <n v="4300"/>
    <n v="17200"/>
    <n v="4475.2000000000007"/>
  </r>
  <r>
    <s v="ORD104863"/>
    <d v="2023-10-26T00:00:00"/>
    <s v="C0352"/>
    <s v="P017"/>
    <n v="2"/>
    <n v="3783"/>
    <n v="0.05"/>
    <x v="0"/>
    <n v="2"/>
    <n v="7187.7"/>
    <x v="2"/>
    <x v="3"/>
    <x v="2"/>
    <x v="7"/>
    <s v="Office"/>
    <s v="Furniture"/>
    <n v="2650"/>
    <n v="5300"/>
    <n v="1887.6999999999998"/>
  </r>
  <r>
    <s v="ORD104864"/>
    <d v="2024-07-22T00:00:00"/>
    <s v="C0338"/>
    <s v="P004"/>
    <n v="1"/>
    <n v="1850"/>
    <n v="0.05"/>
    <x v="0"/>
    <n v="7"/>
    <n v="1757.5"/>
    <x v="14"/>
    <x v="5"/>
    <x v="0"/>
    <x v="3"/>
    <s v="Electronics"/>
    <s v="Accessories"/>
    <n v="990"/>
    <n v="990"/>
    <n v="767.5"/>
  </r>
  <r>
    <s v="ORD104865"/>
    <d v="2024-12-13T00:00:00"/>
    <s v="C0228"/>
    <s v="P008"/>
    <n v="1"/>
    <n v="9936"/>
    <n v="0.03"/>
    <x v="1"/>
    <n v="6"/>
    <n v="9637.92"/>
    <x v="26"/>
    <x v="2"/>
    <x v="0"/>
    <x v="6"/>
    <s v="Office"/>
    <s v="Furniture"/>
    <n v="6500"/>
    <n v="6500"/>
    <n v="3137.92"/>
  </r>
  <r>
    <s v="ORD104866"/>
    <d v="2024-12-22T00:00:00"/>
    <s v="C0063"/>
    <s v="P003"/>
    <n v="2"/>
    <n v="414"/>
    <n v="0"/>
    <x v="0"/>
    <n v="3"/>
    <n v="828"/>
    <x v="26"/>
    <x v="7"/>
    <x v="0"/>
    <x v="1"/>
    <s v="Electronics"/>
    <s v="Accessories"/>
    <n v="210"/>
    <n v="420"/>
    <n v="408"/>
  </r>
  <r>
    <s v="ORD104867"/>
    <d v="2023-11-25T00:00:00"/>
    <s v="C0377"/>
    <s v="P006"/>
    <n v="4"/>
    <n v="1212.5"/>
    <n v="0.05"/>
    <x v="0"/>
    <n v="5"/>
    <n v="4607.5"/>
    <x v="0"/>
    <x v="8"/>
    <x v="0"/>
    <x v="4"/>
    <s v="Electronics"/>
    <s v="Accessories"/>
    <n v="620"/>
    <n v="2480"/>
    <n v="2127.5"/>
  </r>
  <r>
    <s v="ORD104868"/>
    <d v="2025-10-22T00:00:00"/>
    <s v="C0150"/>
    <s v="P013"/>
    <n v="3"/>
    <n v="1566"/>
    <n v="0"/>
    <x v="0"/>
    <n v="7"/>
    <n v="4698"/>
    <x v="19"/>
    <x v="8"/>
    <x v="1"/>
    <x v="2"/>
    <s v="Electronics"/>
    <s v="Accessories"/>
    <n v="790"/>
    <n v="2370"/>
    <n v="2328"/>
  </r>
  <r>
    <s v="ORD104869"/>
    <d v="2024-05-10T00:00:00"/>
    <s v="C0344"/>
    <s v="P003"/>
    <n v="5"/>
    <n v="414"/>
    <n v="0.03"/>
    <x v="0"/>
    <n v="1"/>
    <n v="2007.8999999999999"/>
    <x v="15"/>
    <x v="6"/>
    <x v="1"/>
    <x v="1"/>
    <s v="Electronics"/>
    <s v="Accessories"/>
    <n v="210"/>
    <n v="1050"/>
    <n v="957.89999999999986"/>
  </r>
  <r>
    <s v="ORD104870"/>
    <d v="2025-10-31T00:00:00"/>
    <s v="C0349"/>
    <s v="P009"/>
    <n v="1"/>
    <n v="165.6"/>
    <n v="0.15"/>
    <x v="0"/>
    <n v="5"/>
    <n v="140.76"/>
    <x v="19"/>
    <x v="9"/>
    <x v="0"/>
    <x v="12"/>
    <s v="Office"/>
    <s v="Stationery"/>
    <n v="75"/>
    <n v="75"/>
    <n v="65.759999999999991"/>
  </r>
  <r>
    <s v="ORD104871"/>
    <d v="2023-05-20T00:00:00"/>
    <s v="C0081"/>
    <s v="P001"/>
    <n v="1"/>
    <n v="29355"/>
    <n v="0"/>
    <x v="2"/>
    <n v="7"/>
    <n v="29355"/>
    <x v="5"/>
    <x v="11"/>
    <x v="0"/>
    <x v="0"/>
    <s v="Electronics"/>
    <s v="Computers"/>
    <n v="22100"/>
    <n v="22100"/>
    <n v="7255"/>
  </r>
  <r>
    <s v="ORD104872"/>
    <d v="2023-07-22T00:00:00"/>
    <s v="C0030"/>
    <s v="P006"/>
    <n v="2"/>
    <n v="1212.5"/>
    <n v="0.2"/>
    <x v="0"/>
    <n v="6"/>
    <n v="1940"/>
    <x v="32"/>
    <x v="4"/>
    <x v="0"/>
    <x v="4"/>
    <s v="Electronics"/>
    <s v="Accessories"/>
    <n v="620"/>
    <n v="1240"/>
    <n v="700"/>
  </r>
  <r>
    <s v="ORD104873"/>
    <d v="2023-01-29T00:00:00"/>
    <s v="C0033"/>
    <s v="P017"/>
    <n v="1"/>
    <n v="4212"/>
    <n v="0"/>
    <x v="0"/>
    <n v="7"/>
    <n v="4212"/>
    <x v="35"/>
    <x v="8"/>
    <x v="0"/>
    <x v="7"/>
    <s v="Office"/>
    <s v="Furniture"/>
    <n v="2650"/>
    <n v="2650"/>
    <n v="1562"/>
  </r>
  <r>
    <s v="ORD104874"/>
    <d v="2025-12-19T00:00:00"/>
    <s v="C0385"/>
    <s v="P019"/>
    <n v="1"/>
    <n v="2162"/>
    <n v="0.1"/>
    <x v="0"/>
    <n v="3"/>
    <n v="1945.8"/>
    <x v="11"/>
    <x v="6"/>
    <x v="0"/>
    <x v="19"/>
    <s v="Electronics"/>
    <s v="POS Equipment"/>
    <n v="1420"/>
    <n v="1420"/>
    <n v="525.79999999999995"/>
  </r>
  <r>
    <s v="ORD104875"/>
    <d v="2024-03-20T00:00:00"/>
    <s v="C0078"/>
    <s v="P011"/>
    <n v="3"/>
    <n v="950.6"/>
    <n v="0.05"/>
    <x v="0"/>
    <n v="3"/>
    <n v="2709.21"/>
    <x v="22"/>
    <x v="2"/>
    <x v="0"/>
    <x v="5"/>
    <s v="Office"/>
    <s v="Supplies"/>
    <n v="510"/>
    <n v="1530"/>
    <n v="1179.21"/>
  </r>
  <r>
    <s v="ORD104876"/>
    <d v="2024-01-28T00:00:00"/>
    <s v="C0389"/>
    <s v="P005"/>
    <n v="5"/>
    <n v="6014"/>
    <n v="0.05"/>
    <x v="0"/>
    <n v="3"/>
    <n v="28566.5"/>
    <x v="18"/>
    <x v="11"/>
    <x v="1"/>
    <x v="15"/>
    <s v="Electronics"/>
    <s v="Displays"/>
    <n v="4300"/>
    <n v="21500"/>
    <n v="7066.5"/>
  </r>
  <r>
    <s v="ORD104877"/>
    <d v="2024-07-31T00:00:00"/>
    <s v="C0300"/>
    <s v="P003"/>
    <n v="2"/>
    <n v="436.5"/>
    <n v="0.15"/>
    <x v="0"/>
    <n v="3"/>
    <n v="742.05"/>
    <x v="14"/>
    <x v="11"/>
    <x v="0"/>
    <x v="1"/>
    <s v="Electronics"/>
    <s v="Accessories"/>
    <n v="210"/>
    <n v="420"/>
    <n v="322.04999999999995"/>
  </r>
  <r>
    <s v="ORD104878"/>
    <d v="2023-12-18T00:00:00"/>
    <s v="C0010"/>
    <s v="P014"/>
    <n v="1"/>
    <n v="1932"/>
    <n v="0.05"/>
    <x v="0"/>
    <n v="7"/>
    <n v="1835.3999999999999"/>
    <x v="25"/>
    <x v="1"/>
    <x v="2"/>
    <x v="17"/>
    <s v="Electronics"/>
    <s v="Accessories"/>
    <n v="1180"/>
    <n v="1180"/>
    <n v="655.39999999999986"/>
  </r>
  <r>
    <s v="ORD104879"/>
    <d v="2023-01-09T00:00:00"/>
    <s v="C0285"/>
    <s v="P002"/>
    <n v="1"/>
    <n v="18915"/>
    <n v="0.1"/>
    <x v="0"/>
    <n v="1"/>
    <n v="17023.5"/>
    <x v="35"/>
    <x v="1"/>
    <x v="1"/>
    <x v="8"/>
    <s v="Electronics"/>
    <s v="Computers"/>
    <n v="15100"/>
    <n v="15100"/>
    <n v="1923.5"/>
  </r>
  <r>
    <s v="ORD104880"/>
    <d v="2023-07-22T00:00:00"/>
    <s v="C0011"/>
    <s v="P009"/>
    <n v="1"/>
    <n v="165.6"/>
    <n v="0.1"/>
    <x v="0"/>
    <n v="6"/>
    <n v="149.04"/>
    <x v="32"/>
    <x v="10"/>
    <x v="1"/>
    <x v="12"/>
    <s v="Office"/>
    <s v="Stationery"/>
    <n v="75"/>
    <n v="75"/>
    <n v="74.039999999999992"/>
  </r>
  <r>
    <s v="ORD104881"/>
    <d v="2024-03-14T00:00:00"/>
    <s v="C0254"/>
    <s v="P009"/>
    <n v="2"/>
    <n v="180"/>
    <n v="0.05"/>
    <x v="0"/>
    <n v="1"/>
    <n v="342"/>
    <x v="22"/>
    <x v="4"/>
    <x v="1"/>
    <x v="12"/>
    <s v="Office"/>
    <s v="Stationery"/>
    <n v="75"/>
    <n v="150"/>
    <n v="192"/>
  </r>
  <r>
    <s v="ORD104882"/>
    <d v="2025-10-29T00:00:00"/>
    <s v="C0109"/>
    <s v="P010"/>
    <n v="2"/>
    <n v="7178"/>
    <n v="0"/>
    <x v="0"/>
    <n v="4"/>
    <n v="14356"/>
    <x v="19"/>
    <x v="11"/>
    <x v="0"/>
    <x v="13"/>
    <s v="Electronics"/>
    <s v="Printers"/>
    <n v="5600"/>
    <n v="11200"/>
    <n v="3156"/>
  </r>
  <r>
    <s v="ORD104883"/>
    <d v="2025-08-30T00:00:00"/>
    <s v="C0132"/>
    <s v="P004"/>
    <n v="2"/>
    <n v="1794.5"/>
    <n v="0.05"/>
    <x v="0"/>
    <n v="4"/>
    <n v="3409.5499999999997"/>
    <x v="28"/>
    <x v="4"/>
    <x v="0"/>
    <x v="3"/>
    <s v="Electronics"/>
    <s v="Accessories"/>
    <n v="990"/>
    <n v="1980"/>
    <n v="1429.5499999999997"/>
  </r>
  <r>
    <s v="ORD104884"/>
    <d v="2025-01-20T00:00:00"/>
    <s v="C0129"/>
    <s v="P003"/>
    <n v="4"/>
    <n v="414"/>
    <n v="0"/>
    <x v="0"/>
    <n v="3"/>
    <n v="1656"/>
    <x v="7"/>
    <x v="11"/>
    <x v="0"/>
    <x v="1"/>
    <s v="Electronics"/>
    <s v="Accessories"/>
    <n v="210"/>
    <n v="840"/>
    <n v="816"/>
  </r>
  <r>
    <s v="ORD104885"/>
    <d v="2024-01-15T00:00:00"/>
    <s v="C0348"/>
    <s v="P007"/>
    <n v="4"/>
    <n v="4800"/>
    <n v="0.15"/>
    <x v="0"/>
    <n v="3"/>
    <n v="16320"/>
    <x v="18"/>
    <x v="3"/>
    <x v="0"/>
    <x v="16"/>
    <s v="Office"/>
    <s v="Furniture"/>
    <n v="3150"/>
    <n v="12600"/>
    <n v="3720"/>
  </r>
  <r>
    <s v="ORD104886"/>
    <d v="2025-06-19T00:00:00"/>
    <s v="C0250"/>
    <s v="P012"/>
    <n v="3"/>
    <n v="3708"/>
    <n v="0"/>
    <x v="0"/>
    <n v="4"/>
    <n v="11124"/>
    <x v="3"/>
    <x v="10"/>
    <x v="1"/>
    <x v="9"/>
    <s v="Electronics"/>
    <s v="Storage"/>
    <n v="2450"/>
    <n v="7350"/>
    <n v="3774"/>
  </r>
  <r>
    <s v="ORD104887"/>
    <d v="2023-08-08T00:00:00"/>
    <s v="C0003"/>
    <s v="P007"/>
    <n v="2"/>
    <n v="4656"/>
    <n v="0.03"/>
    <x v="0"/>
    <n v="7"/>
    <n v="9032.64"/>
    <x v="16"/>
    <x v="4"/>
    <x v="0"/>
    <x v="16"/>
    <s v="Office"/>
    <s v="Furniture"/>
    <n v="3150"/>
    <n v="6300"/>
    <n v="2732.6399999999994"/>
  </r>
  <r>
    <s v="ORD104888"/>
    <d v="2024-01-06T00:00:00"/>
    <s v="C0241"/>
    <s v="P005"/>
    <n v="1"/>
    <n v="6014"/>
    <n v="0"/>
    <x v="0"/>
    <n v="1"/>
    <n v="6014"/>
    <x v="18"/>
    <x v="7"/>
    <x v="2"/>
    <x v="15"/>
    <s v="Electronics"/>
    <s v="Displays"/>
    <n v="4300"/>
    <n v="4300"/>
    <n v="1714"/>
  </r>
  <r>
    <s v="ORD104889"/>
    <d v="2024-12-27T00:00:00"/>
    <s v="C0265"/>
    <s v="P003"/>
    <n v="2"/>
    <n v="486"/>
    <n v="0.05"/>
    <x v="0"/>
    <n v="7"/>
    <n v="923.4"/>
    <x v="26"/>
    <x v="6"/>
    <x v="0"/>
    <x v="1"/>
    <s v="Electronics"/>
    <s v="Accessories"/>
    <n v="210"/>
    <n v="420"/>
    <n v="503.4"/>
  </r>
  <r>
    <s v="ORD104890"/>
    <d v="2025-02-16T00:00:00"/>
    <s v="C0274"/>
    <s v="P003"/>
    <n v="3"/>
    <n v="486"/>
    <n v="0.05"/>
    <x v="0"/>
    <n v="2"/>
    <n v="1385.1"/>
    <x v="8"/>
    <x v="3"/>
    <x v="1"/>
    <x v="1"/>
    <s v="Electronics"/>
    <s v="Accessories"/>
    <n v="210"/>
    <n v="630"/>
    <n v="755.09999999999991"/>
  </r>
  <r>
    <s v="ORD104891"/>
    <d v="2025-05-18T00:00:00"/>
    <s v="C0397"/>
    <s v="P011"/>
    <n v="1"/>
    <n v="1009.4"/>
    <n v="0"/>
    <x v="0"/>
    <n v="7"/>
    <n v="1009.4"/>
    <x v="34"/>
    <x v="2"/>
    <x v="0"/>
    <x v="5"/>
    <s v="Office"/>
    <s v="Supplies"/>
    <n v="510"/>
    <n v="510"/>
    <n v="499.4"/>
  </r>
  <r>
    <s v="ORD104892"/>
    <d v="2024-03-14T00:00:00"/>
    <s v="C0248"/>
    <s v="P013"/>
    <n v="20"/>
    <n v="1450"/>
    <n v="0"/>
    <x v="1"/>
    <n v="4"/>
    <n v="29000"/>
    <x v="22"/>
    <x v="8"/>
    <x v="1"/>
    <x v="2"/>
    <s v="Electronics"/>
    <s v="Accessories"/>
    <n v="790"/>
    <n v="15800"/>
    <n v="13200"/>
  </r>
  <r>
    <s v="ORD104893"/>
    <d v="2025-11-19T00:00:00"/>
    <s v="C0287"/>
    <s v="P010"/>
    <n v="5"/>
    <n v="7178"/>
    <n v="0.1"/>
    <x v="0"/>
    <n v="2"/>
    <n v="32301"/>
    <x v="20"/>
    <x v="9"/>
    <x v="0"/>
    <x v="13"/>
    <s v="Electronics"/>
    <s v="Printers"/>
    <n v="5600"/>
    <n v="28000"/>
    <n v="4301"/>
  </r>
  <r>
    <s v="ORD104894"/>
    <d v="2024-04-11T00:00:00"/>
    <s v="C0268"/>
    <s v="P007"/>
    <n v="1"/>
    <n v="4800"/>
    <n v="0"/>
    <x v="0"/>
    <n v="5"/>
    <n v="4800"/>
    <x v="6"/>
    <x v="3"/>
    <x v="0"/>
    <x v="16"/>
    <s v="Office"/>
    <s v="Furniture"/>
    <n v="3150"/>
    <n v="3150"/>
    <n v="1650"/>
  </r>
  <r>
    <s v="ORD104895"/>
    <d v="2025-04-14T00:00:00"/>
    <s v="C0174"/>
    <s v="P002"/>
    <n v="1"/>
    <n v="20085"/>
    <n v="0.15"/>
    <x v="0"/>
    <n v="7"/>
    <n v="17072.25"/>
    <x v="30"/>
    <x v="9"/>
    <x v="0"/>
    <x v="8"/>
    <s v="Electronics"/>
    <s v="Computers"/>
    <n v="15100"/>
    <n v="15100"/>
    <n v="1972.25"/>
  </r>
  <r>
    <s v="ORD104896"/>
    <d v="2023-08-20T00:00:00"/>
    <s v="C0264"/>
    <s v="P016"/>
    <n v="1"/>
    <n v="280.8"/>
    <n v="0"/>
    <x v="0"/>
    <n v="5"/>
    <n v="280.8"/>
    <x v="16"/>
    <x v="3"/>
    <x v="0"/>
    <x v="10"/>
    <s v="Office"/>
    <s v="Stationery"/>
    <n v="145"/>
    <n v="145"/>
    <n v="135.80000000000001"/>
  </r>
  <r>
    <s v="ORD104897"/>
    <d v="2024-10-05T00:00:00"/>
    <s v="C0184"/>
    <s v="P015"/>
    <n v="1"/>
    <n v="1750"/>
    <n v="0"/>
    <x v="0"/>
    <n v="7"/>
    <n v="1750"/>
    <x v="13"/>
    <x v="11"/>
    <x v="0"/>
    <x v="14"/>
    <s v="Electronics"/>
    <s v="Networking"/>
    <n v="1050"/>
    <n v="1050"/>
    <n v="700"/>
  </r>
  <r>
    <s v="ORD104898"/>
    <d v="2023-09-11T00:00:00"/>
    <s v="C0268"/>
    <s v="P007"/>
    <n v="2"/>
    <n v="4800"/>
    <n v="0"/>
    <x v="0"/>
    <n v="5"/>
    <n v="9600"/>
    <x v="4"/>
    <x v="3"/>
    <x v="0"/>
    <x v="16"/>
    <s v="Office"/>
    <s v="Furniture"/>
    <n v="3150"/>
    <n v="6300"/>
    <n v="3300"/>
  </r>
  <r>
    <s v="ORD104899"/>
    <d v="2025-08-12T00:00:00"/>
    <s v="C0122"/>
    <s v="P016"/>
    <n v="1"/>
    <n v="239.2"/>
    <n v="0"/>
    <x v="0"/>
    <n v="7"/>
    <n v="239.2"/>
    <x v="28"/>
    <x v="2"/>
    <x v="0"/>
    <x v="10"/>
    <s v="Office"/>
    <s v="Stationery"/>
    <n v="145"/>
    <n v="145"/>
    <n v="94.199999999999989"/>
  </r>
  <r>
    <s v="ORD104900"/>
    <d v="2023-08-14T00:00:00"/>
    <s v="C0369"/>
    <s v="P011"/>
    <n v="1"/>
    <n v="980"/>
    <n v="0"/>
    <x v="0"/>
    <n v="6"/>
    <n v="980"/>
    <x v="16"/>
    <x v="11"/>
    <x v="0"/>
    <x v="5"/>
    <s v="Office"/>
    <s v="Supplies"/>
    <n v="510"/>
    <n v="510"/>
    <n v="470"/>
  </r>
  <r>
    <s v="ORD104901"/>
    <d v="2025-11-30T00:00:00"/>
    <s v="C0231"/>
    <s v="P016"/>
    <n v="4"/>
    <n v="239.2"/>
    <n v="0"/>
    <x v="0"/>
    <n v="5"/>
    <n v="956.8"/>
    <x v="20"/>
    <x v="0"/>
    <x v="0"/>
    <x v="10"/>
    <s v="Office"/>
    <s v="Stationery"/>
    <n v="145"/>
    <n v="580"/>
    <n v="376.79999999999995"/>
  </r>
  <r>
    <s v="ORD104902"/>
    <d v="2023-10-06T00:00:00"/>
    <s v="C0214"/>
    <s v="P001"/>
    <n v="2"/>
    <n v="26220"/>
    <n v="0.05"/>
    <x v="0"/>
    <n v="7"/>
    <n v="49818"/>
    <x v="2"/>
    <x v="10"/>
    <x v="1"/>
    <x v="0"/>
    <s v="Electronics"/>
    <s v="Computers"/>
    <n v="22100"/>
    <n v="44200"/>
    <n v="5618"/>
  </r>
  <r>
    <s v="ORD104903"/>
    <d v="2025-10-12T00:00:00"/>
    <s v="C0173"/>
    <s v="P007"/>
    <n v="2"/>
    <n v="4944"/>
    <n v="0"/>
    <x v="0"/>
    <n v="7"/>
    <n v="9888"/>
    <x v="19"/>
    <x v="3"/>
    <x v="0"/>
    <x v="16"/>
    <s v="Office"/>
    <s v="Furniture"/>
    <n v="3150"/>
    <n v="6300"/>
    <n v="3588"/>
  </r>
  <r>
    <s v="ORD104904"/>
    <d v="2025-01-09T00:00:00"/>
    <s v="C0340"/>
    <s v="P018"/>
    <n v="1"/>
    <n v="12800"/>
    <n v="0"/>
    <x v="0"/>
    <n v="4"/>
    <n v="12800"/>
    <x v="7"/>
    <x v="6"/>
    <x v="1"/>
    <x v="18"/>
    <s v="Electronics"/>
    <s v="Displays"/>
    <n v="9700"/>
    <n v="9700"/>
    <n v="3100"/>
  </r>
  <r>
    <s v="ORD104905"/>
    <d v="2024-08-13T00:00:00"/>
    <s v="C0374"/>
    <s v="P009"/>
    <n v="2"/>
    <n v="165.6"/>
    <n v="0.05"/>
    <x v="0"/>
    <n v="3"/>
    <n v="314.64"/>
    <x v="23"/>
    <x v="4"/>
    <x v="1"/>
    <x v="12"/>
    <s v="Office"/>
    <s v="Stationery"/>
    <n v="75"/>
    <n v="150"/>
    <n v="164.64"/>
  </r>
  <r>
    <s v="ORD104906"/>
    <d v="2023-03-25T00:00:00"/>
    <s v="C0362"/>
    <s v="P016"/>
    <n v="3"/>
    <n v="260"/>
    <n v="0.05"/>
    <x v="0"/>
    <n v="2"/>
    <n v="741"/>
    <x v="1"/>
    <x v="1"/>
    <x v="1"/>
    <x v="10"/>
    <s v="Office"/>
    <s v="Stationery"/>
    <n v="145"/>
    <n v="435"/>
    <n v="306"/>
  </r>
  <r>
    <s v="ORD104907"/>
    <d v="2023-06-18T00:00:00"/>
    <s v="C0366"/>
    <s v="P001"/>
    <n v="5"/>
    <n v="26220"/>
    <n v="0.15"/>
    <x v="0"/>
    <n v="7"/>
    <n v="111435"/>
    <x v="10"/>
    <x v="11"/>
    <x v="0"/>
    <x v="0"/>
    <s v="Electronics"/>
    <s v="Computers"/>
    <n v="22100"/>
    <n v="110500"/>
    <n v="935"/>
  </r>
  <r>
    <s v="ORD104908"/>
    <d v="2024-11-02T00:00:00"/>
    <s v="C0339"/>
    <s v="P009"/>
    <n v="2"/>
    <n v="165.6"/>
    <n v="0.1"/>
    <x v="0"/>
    <n v="5"/>
    <n v="298.08"/>
    <x v="33"/>
    <x v="10"/>
    <x v="0"/>
    <x v="12"/>
    <s v="Office"/>
    <s v="Stationery"/>
    <n v="75"/>
    <n v="150"/>
    <n v="148.07999999999998"/>
  </r>
  <r>
    <s v="ORD104909"/>
    <d v="2025-10-08T00:00:00"/>
    <s v="C0199"/>
    <s v="P011"/>
    <n v="1"/>
    <n v="1009.4"/>
    <n v="0"/>
    <x v="0"/>
    <n v="3"/>
    <n v="1009.4"/>
    <x v="19"/>
    <x v="4"/>
    <x v="1"/>
    <x v="5"/>
    <s v="Office"/>
    <s v="Supplies"/>
    <n v="510"/>
    <n v="510"/>
    <n v="499.4"/>
  </r>
  <r>
    <s v="ORD104910"/>
    <d v="2023-08-25T00:00:00"/>
    <s v="C0061"/>
    <s v="P015"/>
    <n v="1"/>
    <n v="1890"/>
    <n v="0.15"/>
    <x v="0"/>
    <n v="5"/>
    <n v="1606.5"/>
    <x v="16"/>
    <x v="5"/>
    <x v="0"/>
    <x v="14"/>
    <s v="Electronics"/>
    <s v="Networking"/>
    <n v="1050"/>
    <n v="1050"/>
    <n v="556.5"/>
  </r>
  <r>
    <s v="ORD104911"/>
    <d v="2025-02-27T00:00:00"/>
    <s v="C0215"/>
    <s v="P017"/>
    <n v="2"/>
    <n v="3588"/>
    <n v="0.2"/>
    <x v="0"/>
    <n v="7"/>
    <n v="5740.8"/>
    <x v="8"/>
    <x v="8"/>
    <x v="0"/>
    <x v="7"/>
    <s v="Office"/>
    <s v="Furniture"/>
    <n v="2650"/>
    <n v="5300"/>
    <n v="440.80000000000018"/>
  </r>
  <r>
    <s v="ORD104912"/>
    <d v="2024-08-03T00:00:00"/>
    <s v="C0082"/>
    <s v="P009"/>
    <n v="2"/>
    <n v="165.6"/>
    <n v="0.05"/>
    <x v="0"/>
    <n v="7"/>
    <n v="314.64"/>
    <x v="23"/>
    <x v="6"/>
    <x v="0"/>
    <x v="12"/>
    <s v="Office"/>
    <s v="Stationery"/>
    <n v="75"/>
    <n v="150"/>
    <n v="164.64"/>
  </r>
  <r>
    <s v="ORD104913"/>
    <d v="2025-07-24T00:00:00"/>
    <s v="C0061"/>
    <s v="P011"/>
    <n v="1"/>
    <n v="1009.4"/>
    <n v="0.1"/>
    <x v="0"/>
    <n v="7"/>
    <n v="908.46"/>
    <x v="9"/>
    <x v="5"/>
    <x v="0"/>
    <x v="5"/>
    <s v="Office"/>
    <s v="Supplies"/>
    <n v="510"/>
    <n v="510"/>
    <n v="398.46000000000004"/>
  </r>
  <r>
    <s v="ORD104914"/>
    <d v="2024-09-30T00:00:00"/>
    <s v="C0188"/>
    <s v="P009"/>
    <n v="5"/>
    <n v="174.6"/>
    <n v="0"/>
    <x v="2"/>
    <n v="5"/>
    <n v="873"/>
    <x v="27"/>
    <x v="8"/>
    <x v="1"/>
    <x v="12"/>
    <s v="Office"/>
    <s v="Stationery"/>
    <n v="75"/>
    <n v="375"/>
    <n v="498"/>
  </r>
  <r>
    <s v="ORD104915"/>
    <d v="2025-06-28T00:00:00"/>
    <s v="C0208"/>
    <s v="P001"/>
    <n v="1"/>
    <n v="30780"/>
    <n v="0"/>
    <x v="0"/>
    <n v="3"/>
    <n v="30780"/>
    <x v="3"/>
    <x v="1"/>
    <x v="1"/>
    <x v="0"/>
    <s v="Electronics"/>
    <s v="Computers"/>
    <n v="22100"/>
    <n v="22100"/>
    <n v="8680"/>
  </r>
  <r>
    <s v="ORD104916"/>
    <d v="2024-04-07T00:00:00"/>
    <s v="C0287"/>
    <s v="P012"/>
    <n v="3"/>
    <n v="3600"/>
    <n v="0"/>
    <x v="0"/>
    <n v="1"/>
    <n v="10800"/>
    <x v="6"/>
    <x v="9"/>
    <x v="0"/>
    <x v="9"/>
    <s v="Electronics"/>
    <s v="Storage"/>
    <n v="2450"/>
    <n v="7350"/>
    <n v="3450"/>
  </r>
  <r>
    <s v="ORD104917"/>
    <d v="2025-04-14T00:00:00"/>
    <s v="C0143"/>
    <s v="P013"/>
    <n v="1"/>
    <n v="1493.5"/>
    <n v="0"/>
    <x v="0"/>
    <n v="3"/>
    <n v="1493.5"/>
    <x v="30"/>
    <x v="4"/>
    <x v="0"/>
    <x v="2"/>
    <s v="Electronics"/>
    <s v="Accessories"/>
    <n v="790"/>
    <n v="790"/>
    <n v="703.5"/>
  </r>
  <r>
    <s v="ORD104918"/>
    <d v="2024-08-18T00:00:00"/>
    <s v="C0253"/>
    <s v="P010"/>
    <n v="1"/>
    <n v="6808"/>
    <n v="0.05"/>
    <x v="0"/>
    <n v="3"/>
    <n v="6467.5999999999995"/>
    <x v="23"/>
    <x v="5"/>
    <x v="0"/>
    <x v="13"/>
    <s v="Electronics"/>
    <s v="Printers"/>
    <n v="5600"/>
    <n v="5600"/>
    <n v="867.59999999999945"/>
  </r>
  <r>
    <s v="ORD104919"/>
    <d v="2025-05-26T00:00:00"/>
    <s v="C0364"/>
    <s v="P004"/>
    <n v="5"/>
    <n v="1702"/>
    <n v="0"/>
    <x v="0"/>
    <n v="1"/>
    <n v="8510"/>
    <x v="34"/>
    <x v="5"/>
    <x v="0"/>
    <x v="3"/>
    <s v="Electronics"/>
    <s v="Accessories"/>
    <n v="990"/>
    <n v="4950"/>
    <n v="3560"/>
  </r>
  <r>
    <s v="ORD104920"/>
    <d v="2024-01-22T00:00:00"/>
    <s v="C0376"/>
    <s v="P001"/>
    <n v="1"/>
    <n v="29355"/>
    <n v="0.03"/>
    <x v="0"/>
    <n v="2"/>
    <n v="28474.35"/>
    <x v="18"/>
    <x v="11"/>
    <x v="1"/>
    <x v="0"/>
    <s v="Electronics"/>
    <s v="Computers"/>
    <n v="22100"/>
    <n v="22100"/>
    <n v="6374.3499999999985"/>
  </r>
  <r>
    <s v="ORD104921"/>
    <d v="2023-05-23T00:00:00"/>
    <s v="C0063"/>
    <s v="P015"/>
    <n v="1"/>
    <n v="1802.5"/>
    <n v="0.03"/>
    <x v="0"/>
    <n v="4"/>
    <n v="1748.425"/>
    <x v="5"/>
    <x v="7"/>
    <x v="0"/>
    <x v="14"/>
    <s v="Electronics"/>
    <s v="Networking"/>
    <n v="1050"/>
    <n v="1050"/>
    <n v="698.42499999999995"/>
  </r>
  <r>
    <s v="ORD104922"/>
    <d v="2025-09-01T00:00:00"/>
    <s v="C0311"/>
    <s v="P015"/>
    <n v="2"/>
    <n v="1890"/>
    <n v="0.03"/>
    <x v="0"/>
    <n v="2"/>
    <n v="3666.6"/>
    <x v="29"/>
    <x v="8"/>
    <x v="1"/>
    <x v="14"/>
    <s v="Electronics"/>
    <s v="Networking"/>
    <n v="1050"/>
    <n v="2100"/>
    <n v="1566.6"/>
  </r>
  <r>
    <s v="ORD104923"/>
    <d v="2025-01-22T00:00:00"/>
    <s v="C0258"/>
    <s v="P014"/>
    <n v="2"/>
    <n v="2100"/>
    <n v="0.1"/>
    <x v="0"/>
    <n v="4"/>
    <n v="3780"/>
    <x v="7"/>
    <x v="11"/>
    <x v="2"/>
    <x v="17"/>
    <s v="Electronics"/>
    <s v="Accessories"/>
    <n v="1180"/>
    <n v="2360"/>
    <n v="1420"/>
  </r>
  <r>
    <s v="ORD104924"/>
    <d v="2024-01-03T00:00:00"/>
    <s v="C0381"/>
    <s v="P017"/>
    <n v="1"/>
    <n v="4212"/>
    <n v="0.1"/>
    <x v="0"/>
    <n v="6"/>
    <n v="3790.8"/>
    <x v="18"/>
    <x v="6"/>
    <x v="0"/>
    <x v="7"/>
    <s v="Office"/>
    <s v="Furniture"/>
    <n v="2650"/>
    <n v="2650"/>
    <n v="1140.8000000000002"/>
  </r>
  <r>
    <s v="ORD104925"/>
    <d v="2023-01-27T00:00:00"/>
    <s v="C0192"/>
    <s v="P011"/>
    <n v="1"/>
    <n v="1058.4000000000001"/>
    <n v="0.05"/>
    <x v="0"/>
    <n v="4"/>
    <n v="1005.48"/>
    <x v="35"/>
    <x v="3"/>
    <x v="1"/>
    <x v="5"/>
    <s v="Office"/>
    <s v="Supplies"/>
    <n v="510"/>
    <n v="510"/>
    <n v="495.48"/>
  </r>
  <r>
    <s v="ORD104926"/>
    <d v="2025-10-03T00:00:00"/>
    <s v="C0165"/>
    <s v="P007"/>
    <n v="50"/>
    <n v="4944"/>
    <n v="0.1"/>
    <x v="0"/>
    <n v="7"/>
    <n v="222480"/>
    <x v="19"/>
    <x v="1"/>
    <x v="1"/>
    <x v="16"/>
    <s v="Office"/>
    <s v="Furniture"/>
    <n v="3150"/>
    <n v="157500"/>
    <n v="64980"/>
  </r>
  <r>
    <s v="ORD104927"/>
    <d v="2023-08-04T00:00:00"/>
    <s v="C0287"/>
    <s v="P009"/>
    <n v="3"/>
    <n v="174.6"/>
    <n v="0.2"/>
    <x v="0"/>
    <n v="1"/>
    <n v="419.03999999999996"/>
    <x v="16"/>
    <x v="9"/>
    <x v="0"/>
    <x v="12"/>
    <s v="Office"/>
    <s v="Stationery"/>
    <n v="75"/>
    <n v="225"/>
    <n v="194.03999999999996"/>
  </r>
  <r>
    <s v="ORD104928"/>
    <d v="2025-03-22T00:00:00"/>
    <s v="C0359"/>
    <s v="P017"/>
    <n v="1"/>
    <n v="4212"/>
    <n v="0.1"/>
    <x v="0"/>
    <n v="6"/>
    <n v="3790.8"/>
    <x v="12"/>
    <x v="10"/>
    <x v="1"/>
    <x v="7"/>
    <s v="Office"/>
    <s v="Furniture"/>
    <n v="2650"/>
    <n v="2650"/>
    <n v="1140.8000000000002"/>
  </r>
  <r>
    <s v="ORD104929"/>
    <d v="2025-06-16T00:00:00"/>
    <s v="C0029"/>
    <s v="P013"/>
    <n v="3"/>
    <n v="1493.5"/>
    <n v="0.05"/>
    <x v="0"/>
    <n v="2"/>
    <n v="4256.4749999999995"/>
    <x v="3"/>
    <x v="5"/>
    <x v="1"/>
    <x v="2"/>
    <s v="Electronics"/>
    <s v="Accessories"/>
    <n v="790"/>
    <n v="2370"/>
    <n v="1886.4749999999995"/>
  </r>
  <r>
    <s v="ORD104930"/>
    <d v="2025-12-06T00:00:00"/>
    <s v="C0002"/>
    <s v="P013"/>
    <n v="3"/>
    <n v="1334"/>
    <n v="0.05"/>
    <x v="1"/>
    <n v="6"/>
    <n v="3801.8999999999996"/>
    <x v="11"/>
    <x v="1"/>
    <x v="1"/>
    <x v="2"/>
    <s v="Electronics"/>
    <s v="Accessories"/>
    <n v="790"/>
    <n v="2370"/>
    <n v="1431.8999999999996"/>
  </r>
  <r>
    <s v="ORD104931"/>
    <d v="2023-06-24T00:00:00"/>
    <s v="C0032"/>
    <s v="P001"/>
    <n v="10"/>
    <n v="27645"/>
    <n v="0.03"/>
    <x v="2"/>
    <n v="1"/>
    <n v="268156.5"/>
    <x v="10"/>
    <x v="6"/>
    <x v="0"/>
    <x v="0"/>
    <s v="Electronics"/>
    <s v="Computers"/>
    <n v="22100"/>
    <n v="221000"/>
    <n v="47156.5"/>
  </r>
  <r>
    <s v="ORD104932"/>
    <d v="2023-09-02T00:00:00"/>
    <s v="C0062"/>
    <s v="P001"/>
    <n v="1"/>
    <n v="26220"/>
    <n v="0.03"/>
    <x v="0"/>
    <n v="4"/>
    <n v="25433.399999999998"/>
    <x v="4"/>
    <x v="1"/>
    <x v="1"/>
    <x v="0"/>
    <s v="Electronics"/>
    <s v="Computers"/>
    <n v="22100"/>
    <n v="22100"/>
    <n v="3333.3999999999978"/>
  </r>
  <r>
    <s v="ORD104933"/>
    <d v="2023-10-21T00:00:00"/>
    <s v="C0076"/>
    <s v="P009"/>
    <n v="2"/>
    <n v="165.6"/>
    <n v="0.05"/>
    <x v="2"/>
    <n v="4"/>
    <n v="314.64"/>
    <x v="2"/>
    <x v="11"/>
    <x v="0"/>
    <x v="12"/>
    <s v="Office"/>
    <s v="Stationery"/>
    <n v="75"/>
    <n v="150"/>
    <n v="164.64"/>
  </r>
  <r>
    <s v="ORD104934"/>
    <d v="2025-03-19T00:00:00"/>
    <s v="C0362"/>
    <s v="P010"/>
    <n v="3"/>
    <n v="7622"/>
    <n v="0"/>
    <x v="0"/>
    <n v="6"/>
    <n v="22866"/>
    <x v="12"/>
    <x v="1"/>
    <x v="1"/>
    <x v="13"/>
    <s v="Electronics"/>
    <s v="Printers"/>
    <n v="5600"/>
    <n v="16800"/>
    <n v="6066"/>
  </r>
  <r>
    <s v="ORD104935"/>
    <d v="2025-03-31T00:00:00"/>
    <s v="C0005"/>
    <s v="P019"/>
    <n v="1"/>
    <n v="2350"/>
    <n v="0"/>
    <x v="0"/>
    <n v="2"/>
    <n v="2350"/>
    <x v="12"/>
    <x v="6"/>
    <x v="1"/>
    <x v="19"/>
    <s v="Electronics"/>
    <s v="POS Equipment"/>
    <n v="1420"/>
    <n v="1420"/>
    <n v="930"/>
  </r>
  <r>
    <s v="ORD104936"/>
    <d v="2023-07-28T00:00:00"/>
    <s v="C0312"/>
    <s v="P010"/>
    <n v="5"/>
    <n v="7400"/>
    <n v="0"/>
    <x v="0"/>
    <n v="1"/>
    <n v="37000"/>
    <x v="32"/>
    <x v="11"/>
    <x v="0"/>
    <x v="13"/>
    <s v="Electronics"/>
    <s v="Printers"/>
    <n v="5600"/>
    <n v="28000"/>
    <n v="9000"/>
  </r>
  <r>
    <s v="ORD104937"/>
    <d v="2023-12-12T00:00:00"/>
    <s v="C0369"/>
    <s v="P009"/>
    <n v="1"/>
    <n v="185.4"/>
    <n v="0"/>
    <x v="0"/>
    <n v="7"/>
    <n v="185.4"/>
    <x v="25"/>
    <x v="11"/>
    <x v="0"/>
    <x v="12"/>
    <s v="Office"/>
    <s v="Stationery"/>
    <n v="75"/>
    <n v="75"/>
    <n v="110.4"/>
  </r>
  <r>
    <s v="ORD104938"/>
    <d v="2023-05-13T00:00:00"/>
    <s v="C0018"/>
    <s v="P016"/>
    <n v="1"/>
    <n v="260"/>
    <n v="0.03"/>
    <x v="2"/>
    <n v="4"/>
    <n v="252.2"/>
    <x v="5"/>
    <x v="3"/>
    <x v="1"/>
    <x v="10"/>
    <s v="Office"/>
    <s v="Stationery"/>
    <n v="145"/>
    <n v="145"/>
    <n v="107.19999999999999"/>
  </r>
  <r>
    <s v="ORD104939"/>
    <d v="2025-01-14T00:00:00"/>
    <s v="C0119"/>
    <s v="P012"/>
    <n v="2"/>
    <n v="3600"/>
    <n v="0.05"/>
    <x v="2"/>
    <n v="3"/>
    <n v="6840"/>
    <x v="7"/>
    <x v="6"/>
    <x v="0"/>
    <x v="9"/>
    <s v="Electronics"/>
    <s v="Storage"/>
    <n v="2450"/>
    <n v="4900"/>
    <n v="1940"/>
  </r>
  <r>
    <s v="ORD104940"/>
    <d v="2024-02-12T00:00:00"/>
    <s v="C0065"/>
    <s v="P016"/>
    <n v="1"/>
    <n v="239.2"/>
    <n v="0.1"/>
    <x v="0"/>
    <n v="4"/>
    <n v="215.28"/>
    <x v="24"/>
    <x v="3"/>
    <x v="2"/>
    <x v="10"/>
    <s v="Office"/>
    <s v="Stationery"/>
    <n v="145"/>
    <n v="145"/>
    <n v="70.28"/>
  </r>
  <r>
    <s v="ORD104941"/>
    <d v="2024-11-24T00:00:00"/>
    <s v="C0263"/>
    <s v="P020"/>
    <n v="1"/>
    <n v="3772"/>
    <n v="0.1"/>
    <x v="0"/>
    <n v="1"/>
    <n v="3394.8"/>
    <x v="33"/>
    <x v="3"/>
    <x v="0"/>
    <x v="11"/>
    <s v="Electronics"/>
    <s v="Power"/>
    <n v="2950"/>
    <n v="2950"/>
    <n v="444.80000000000018"/>
  </r>
  <r>
    <s v="ORD104942"/>
    <d v="2024-02-15T00:00:00"/>
    <s v="C0056"/>
    <s v="P007"/>
    <n v="1"/>
    <n v="4800"/>
    <n v="0"/>
    <x v="0"/>
    <n v="4"/>
    <n v="4800"/>
    <x v="24"/>
    <x v="4"/>
    <x v="0"/>
    <x v="16"/>
    <s v="Office"/>
    <s v="Furniture"/>
    <n v="3150"/>
    <n v="3150"/>
    <n v="1650"/>
  </r>
  <r>
    <s v="ORD104943"/>
    <d v="2025-04-07T00:00:00"/>
    <s v="C0122"/>
    <s v="P017"/>
    <n v="1"/>
    <n v="4212"/>
    <n v="0.15"/>
    <x v="0"/>
    <n v="1"/>
    <n v="3580.2"/>
    <x v="30"/>
    <x v="2"/>
    <x v="0"/>
    <x v="7"/>
    <s v="Office"/>
    <s v="Furniture"/>
    <n v="2650"/>
    <n v="2650"/>
    <n v="930.19999999999982"/>
  </r>
  <r>
    <s v="ORD104944"/>
    <d v="2023-09-09T00:00:00"/>
    <s v="C0080"/>
    <s v="P016"/>
    <n v="3"/>
    <n v="239.2"/>
    <n v="0.1"/>
    <x v="0"/>
    <n v="4"/>
    <n v="645.83999999999992"/>
    <x v="4"/>
    <x v="3"/>
    <x v="1"/>
    <x v="10"/>
    <s v="Office"/>
    <s v="Stationery"/>
    <n v="145"/>
    <n v="435"/>
    <n v="210.83999999999992"/>
  </r>
  <r>
    <s v="ORD104945"/>
    <d v="2024-04-21T00:00:00"/>
    <s v="C0208"/>
    <s v="P009"/>
    <n v="20"/>
    <n v="180"/>
    <n v="0.1"/>
    <x v="0"/>
    <n v="6"/>
    <n v="3240"/>
    <x v="6"/>
    <x v="1"/>
    <x v="1"/>
    <x v="12"/>
    <s v="Office"/>
    <s v="Stationery"/>
    <n v="75"/>
    <n v="1500"/>
    <n v="1740"/>
  </r>
  <r>
    <s v="ORD104946"/>
    <d v="2025-05-19T00:00:00"/>
    <s v="C0143"/>
    <s v="P011"/>
    <n v="1"/>
    <n v="901.6"/>
    <n v="0.1"/>
    <x v="0"/>
    <n v="5"/>
    <n v="811.44"/>
    <x v="34"/>
    <x v="4"/>
    <x v="0"/>
    <x v="5"/>
    <s v="Office"/>
    <s v="Supplies"/>
    <n v="510"/>
    <n v="510"/>
    <n v="301.44000000000005"/>
  </r>
  <r>
    <s v="ORD104947"/>
    <d v="2025-10-19T00:00:00"/>
    <s v="C0172"/>
    <s v="P005"/>
    <n v="1"/>
    <n v="6014"/>
    <n v="0.2"/>
    <x v="0"/>
    <n v="4"/>
    <n v="4811.2"/>
    <x v="19"/>
    <x v="11"/>
    <x v="1"/>
    <x v="15"/>
    <s v="Electronics"/>
    <s v="Displays"/>
    <n v="4300"/>
    <n v="4300"/>
    <n v="511.19999999999982"/>
  </r>
  <r>
    <s v="ORD104948"/>
    <d v="2024-07-24T00:00:00"/>
    <s v="C0239"/>
    <s v="P017"/>
    <n v="2"/>
    <n v="3588"/>
    <n v="0.03"/>
    <x v="1"/>
    <n v="2"/>
    <n v="6960.72"/>
    <x v="14"/>
    <x v="0"/>
    <x v="0"/>
    <x v="7"/>
    <s v="Office"/>
    <s v="Furniture"/>
    <n v="2650"/>
    <n v="5300"/>
    <n v="1660.7200000000003"/>
  </r>
  <r>
    <s v="ORD104949"/>
    <d v="2024-07-13T00:00:00"/>
    <s v="C0266"/>
    <s v="P020"/>
    <n v="1"/>
    <n v="4100"/>
    <n v="0.05"/>
    <x v="0"/>
    <n v="2"/>
    <n v="3895"/>
    <x v="14"/>
    <x v="1"/>
    <x v="2"/>
    <x v="11"/>
    <s v="Electronics"/>
    <s v="Power"/>
    <n v="2950"/>
    <n v="2950"/>
    <n v="945"/>
  </r>
  <r>
    <s v="ORD104950"/>
    <d v="2025-03-30T00:00:00"/>
    <s v="C0228"/>
    <s v="P007"/>
    <n v="4"/>
    <n v="5184"/>
    <n v="0.03"/>
    <x v="0"/>
    <n v="7"/>
    <n v="20113.919999999998"/>
    <x v="12"/>
    <x v="2"/>
    <x v="0"/>
    <x v="16"/>
    <s v="Office"/>
    <s v="Furniture"/>
    <n v="3150"/>
    <n v="12600"/>
    <n v="7513.9199999999983"/>
  </r>
  <r>
    <s v="ORD104951"/>
    <d v="2024-12-30T00:00:00"/>
    <s v="C0210"/>
    <s v="P007"/>
    <n v="1"/>
    <n v="4416"/>
    <n v="0"/>
    <x v="0"/>
    <n v="6"/>
    <n v="4416"/>
    <x v="26"/>
    <x v="9"/>
    <x v="2"/>
    <x v="16"/>
    <s v="Office"/>
    <s v="Furniture"/>
    <n v="3150"/>
    <n v="3150"/>
    <n v="1266"/>
  </r>
  <r>
    <s v="ORD104952"/>
    <d v="2025-09-01T00:00:00"/>
    <s v="C0188"/>
    <s v="P006"/>
    <n v="20"/>
    <n v="1150"/>
    <n v="0.03"/>
    <x v="2"/>
    <n v="5"/>
    <n v="22310"/>
    <x v="29"/>
    <x v="8"/>
    <x v="1"/>
    <x v="4"/>
    <s v="Electronics"/>
    <s v="Accessories"/>
    <n v="620"/>
    <n v="12400"/>
    <n v="9910"/>
  </r>
  <r>
    <s v="ORD104953"/>
    <d v="2025-04-08T00:00:00"/>
    <s v="C0019"/>
    <s v="P019"/>
    <n v="2"/>
    <n v="2538"/>
    <n v="0.05"/>
    <x v="0"/>
    <n v="3"/>
    <n v="4822.2"/>
    <x v="30"/>
    <x v="11"/>
    <x v="1"/>
    <x v="19"/>
    <s v="Electronics"/>
    <s v="POS Equipment"/>
    <n v="1420"/>
    <n v="2840"/>
    <n v="1982.1999999999998"/>
  </r>
  <r>
    <s v="ORD104954"/>
    <d v="2025-09-19T00:00:00"/>
    <s v="C0396"/>
    <s v="P002"/>
    <n v="1"/>
    <n v="21060"/>
    <n v="0.05"/>
    <x v="0"/>
    <n v="6"/>
    <n v="20007"/>
    <x v="29"/>
    <x v="3"/>
    <x v="1"/>
    <x v="8"/>
    <s v="Electronics"/>
    <s v="Computers"/>
    <n v="15100"/>
    <n v="15100"/>
    <n v="4907"/>
  </r>
  <r>
    <s v="ORD104955"/>
    <d v="2025-11-13T00:00:00"/>
    <s v="C0223"/>
    <s v="P010"/>
    <n v="2"/>
    <n v="7400"/>
    <n v="0.05"/>
    <x v="0"/>
    <n v="7"/>
    <n v="14060"/>
    <x v="20"/>
    <x v="8"/>
    <x v="0"/>
    <x v="13"/>
    <s v="Electronics"/>
    <s v="Printers"/>
    <n v="5600"/>
    <n v="11200"/>
    <n v="2860"/>
  </r>
  <r>
    <s v="ORD104956"/>
    <d v="2024-07-25T00:00:00"/>
    <s v="C0161"/>
    <s v="P007"/>
    <n v="2"/>
    <n v="4416"/>
    <n v="0.03"/>
    <x v="0"/>
    <n v="6"/>
    <n v="8567.0399999999991"/>
    <x v="14"/>
    <x v="0"/>
    <x v="0"/>
    <x v="16"/>
    <s v="Office"/>
    <s v="Furniture"/>
    <n v="3150"/>
    <n v="6300"/>
    <n v="2267.0399999999991"/>
  </r>
  <r>
    <s v="ORD104957"/>
    <d v="2023-10-29T00:00:00"/>
    <s v="C0188"/>
    <s v="P006"/>
    <n v="1"/>
    <n v="1350"/>
    <n v="0.15"/>
    <x v="0"/>
    <n v="3"/>
    <n v="1147.5"/>
    <x v="2"/>
    <x v="8"/>
    <x v="1"/>
    <x v="4"/>
    <s v="Electronics"/>
    <s v="Accessories"/>
    <n v="620"/>
    <n v="620"/>
    <n v="527.5"/>
  </r>
  <r>
    <s v="ORD104958"/>
    <d v="2025-07-20T00:00:00"/>
    <s v="C0300"/>
    <s v="P002"/>
    <n v="1"/>
    <n v="21060"/>
    <n v="0"/>
    <x v="0"/>
    <n v="1"/>
    <n v="21060"/>
    <x v="9"/>
    <x v="11"/>
    <x v="0"/>
    <x v="8"/>
    <s v="Electronics"/>
    <s v="Computers"/>
    <n v="15100"/>
    <n v="15100"/>
    <n v="5960"/>
  </r>
  <r>
    <s v="ORD104959"/>
    <d v="2023-08-10T00:00:00"/>
    <s v="C0089"/>
    <s v="P016"/>
    <n v="2"/>
    <n v="252.2"/>
    <n v="0"/>
    <x v="0"/>
    <n v="7"/>
    <n v="504.4"/>
    <x v="16"/>
    <x v="9"/>
    <x v="0"/>
    <x v="10"/>
    <s v="Office"/>
    <s v="Stationery"/>
    <n v="145"/>
    <n v="290"/>
    <n v="214.39999999999998"/>
  </r>
  <r>
    <s v="ORD104960"/>
    <d v="2023-09-08T00:00:00"/>
    <s v="C0272"/>
    <s v="P016"/>
    <n v="2"/>
    <n v="239.2"/>
    <n v="0.05"/>
    <x v="0"/>
    <n v="6"/>
    <n v="454.47999999999996"/>
    <x v="4"/>
    <x v="8"/>
    <x v="2"/>
    <x v="10"/>
    <s v="Office"/>
    <s v="Stationery"/>
    <n v="145"/>
    <n v="290"/>
    <n v="164.47999999999996"/>
  </r>
  <r>
    <s v="ORD104961"/>
    <d v="2024-05-28T00:00:00"/>
    <s v="C0102"/>
    <s v="P003"/>
    <n v="5"/>
    <n v="463.5"/>
    <n v="0.1"/>
    <x v="0"/>
    <n v="6"/>
    <n v="2085.75"/>
    <x v="15"/>
    <x v="8"/>
    <x v="0"/>
    <x v="1"/>
    <s v="Electronics"/>
    <s v="Accessories"/>
    <n v="210"/>
    <n v="1050"/>
    <n v="1035.75"/>
  </r>
  <r>
    <s v="ORD104962"/>
    <d v="2025-09-29T00:00:00"/>
    <s v="C0164"/>
    <s v="P007"/>
    <n v="1"/>
    <n v="4944"/>
    <n v="0.1"/>
    <x v="0"/>
    <n v="7"/>
    <n v="4449.6000000000004"/>
    <x v="29"/>
    <x v="2"/>
    <x v="0"/>
    <x v="16"/>
    <s v="Office"/>
    <s v="Furniture"/>
    <n v="3150"/>
    <n v="3150"/>
    <n v="1299.6000000000004"/>
  </r>
  <r>
    <s v="ORD104963"/>
    <d v="2025-10-15T00:00:00"/>
    <s v="C0346"/>
    <s v="P003"/>
    <n v="3"/>
    <n v="463.5"/>
    <n v="0"/>
    <x v="0"/>
    <n v="1"/>
    <n v="1390.5"/>
    <x v="19"/>
    <x v="6"/>
    <x v="1"/>
    <x v="1"/>
    <s v="Electronics"/>
    <s v="Accessories"/>
    <n v="210"/>
    <n v="630"/>
    <n v="760.5"/>
  </r>
  <r>
    <s v="ORD104964"/>
    <d v="2024-04-17T00:00:00"/>
    <s v="C0002"/>
    <s v="P020"/>
    <n v="1"/>
    <n v="4428"/>
    <n v="0.1"/>
    <x v="0"/>
    <n v="6"/>
    <n v="3985.2000000000003"/>
    <x v="6"/>
    <x v="1"/>
    <x v="1"/>
    <x v="11"/>
    <s v="Electronics"/>
    <s v="Power"/>
    <n v="2950"/>
    <n v="2950"/>
    <n v="1035.2000000000003"/>
  </r>
  <r>
    <s v="ORD104965"/>
    <d v="2023-10-03T00:00:00"/>
    <s v="C0316"/>
    <s v="P009"/>
    <n v="2"/>
    <n v="180"/>
    <n v="0"/>
    <x v="0"/>
    <n v="5"/>
    <n v="360"/>
    <x v="2"/>
    <x v="1"/>
    <x v="2"/>
    <x v="12"/>
    <s v="Office"/>
    <s v="Stationery"/>
    <n v="75"/>
    <n v="150"/>
    <n v="210"/>
  </r>
  <r>
    <s v="ORD104966"/>
    <d v="2023-03-02T00:00:00"/>
    <s v="C0338"/>
    <s v="P016"/>
    <n v="1"/>
    <n v="267.8"/>
    <n v="0.1"/>
    <x v="1"/>
    <n v="5"/>
    <n v="241.02"/>
    <x v="1"/>
    <x v="5"/>
    <x v="0"/>
    <x v="10"/>
    <s v="Office"/>
    <s v="Stationery"/>
    <n v="145"/>
    <n v="145"/>
    <n v="96.02000000000001"/>
  </r>
  <r>
    <s v="ORD104967"/>
    <d v="2023-07-23T00:00:00"/>
    <s v="C0332"/>
    <s v="P012"/>
    <n v="3"/>
    <n v="3312"/>
    <n v="0.1"/>
    <x v="1"/>
    <n v="5"/>
    <n v="8942.4"/>
    <x v="32"/>
    <x v="10"/>
    <x v="0"/>
    <x v="9"/>
    <s v="Electronics"/>
    <s v="Storage"/>
    <n v="2450"/>
    <n v="7350"/>
    <n v="1592.3999999999996"/>
  </r>
  <r>
    <s v="ORD104968"/>
    <d v="2023-04-19T00:00:00"/>
    <s v="C0387"/>
    <s v="P002"/>
    <n v="5"/>
    <n v="18915"/>
    <n v="0"/>
    <x v="0"/>
    <n v="7"/>
    <n v="94575"/>
    <x v="31"/>
    <x v="10"/>
    <x v="0"/>
    <x v="8"/>
    <s v="Electronics"/>
    <s v="Computers"/>
    <n v="15100"/>
    <n v="75500"/>
    <n v="19075"/>
  </r>
  <r>
    <s v="ORD104969"/>
    <d v="2023-05-20T00:00:00"/>
    <s v="C0264"/>
    <s v="P001"/>
    <n v="2"/>
    <n v="30780"/>
    <n v="0.05"/>
    <x v="0"/>
    <n v="7"/>
    <n v="58482"/>
    <x v="5"/>
    <x v="3"/>
    <x v="0"/>
    <x v="0"/>
    <s v="Electronics"/>
    <s v="Computers"/>
    <n v="22100"/>
    <n v="44200"/>
    <n v="14282"/>
  </r>
  <r>
    <s v="ORD104970"/>
    <d v="2025-10-17T00:00:00"/>
    <s v="C0261"/>
    <s v="P012"/>
    <n v="1"/>
    <n v="3312"/>
    <n v="0"/>
    <x v="0"/>
    <n v="3"/>
    <n v="3312"/>
    <x v="19"/>
    <x v="2"/>
    <x v="1"/>
    <x v="9"/>
    <s v="Electronics"/>
    <s v="Storage"/>
    <n v="2450"/>
    <n v="2450"/>
    <n v="862"/>
  </r>
  <r>
    <s v="ORD104971"/>
    <d v="2023-02-24T00:00:00"/>
    <s v="C0013"/>
    <s v="P013"/>
    <n v="1"/>
    <n v="1334"/>
    <n v="0.05"/>
    <x v="0"/>
    <n v="6"/>
    <n v="1267.3"/>
    <x v="17"/>
    <x v="10"/>
    <x v="2"/>
    <x v="2"/>
    <s v="Electronics"/>
    <s v="Accessories"/>
    <n v="790"/>
    <n v="790"/>
    <n v="477.29999999999995"/>
  </r>
  <r>
    <s v="ORD104972"/>
    <d v="2024-01-02T00:00:00"/>
    <s v="C0025"/>
    <s v="P013"/>
    <n v="1"/>
    <n v="1406.5"/>
    <n v="0.03"/>
    <x v="0"/>
    <n v="6"/>
    <n v="1364.3050000000001"/>
    <x v="18"/>
    <x v="1"/>
    <x v="1"/>
    <x v="2"/>
    <s v="Electronics"/>
    <s v="Accessories"/>
    <n v="790"/>
    <n v="790"/>
    <n v="574.30500000000006"/>
  </r>
  <r>
    <s v="ORD104973"/>
    <d v="2025-02-22T00:00:00"/>
    <s v="C0222"/>
    <s v="P016"/>
    <n v="4"/>
    <n v="280.8"/>
    <n v="0.05"/>
    <x v="0"/>
    <n v="1"/>
    <n v="1067.04"/>
    <x v="8"/>
    <x v="9"/>
    <x v="0"/>
    <x v="10"/>
    <s v="Office"/>
    <s v="Stationery"/>
    <n v="145"/>
    <n v="580"/>
    <n v="487.03999999999996"/>
  </r>
  <r>
    <s v="ORD104974"/>
    <d v="2024-10-31T00:00:00"/>
    <s v="C0036"/>
    <s v="P015"/>
    <n v="1"/>
    <n v="1802.5"/>
    <n v="0.05"/>
    <x v="0"/>
    <n v="2"/>
    <n v="1712.375"/>
    <x v="13"/>
    <x v="1"/>
    <x v="1"/>
    <x v="14"/>
    <s v="Electronics"/>
    <s v="Networking"/>
    <n v="1050"/>
    <n v="1050"/>
    <n v="662.375"/>
  </r>
  <r>
    <s v="ORD104975"/>
    <d v="2023-11-09T00:00:00"/>
    <s v="C0039"/>
    <s v="P019"/>
    <n v="1"/>
    <n v="2350"/>
    <n v="0.15"/>
    <x v="2"/>
    <n v="7"/>
    <n v="1997.5"/>
    <x v="0"/>
    <x v="5"/>
    <x v="1"/>
    <x v="19"/>
    <s v="Electronics"/>
    <s v="POS Equipment"/>
    <n v="1420"/>
    <n v="1420"/>
    <n v="577.5"/>
  </r>
  <r>
    <s v="ORD104976"/>
    <d v="2024-09-12T00:00:00"/>
    <s v="C0133"/>
    <s v="P008"/>
    <n v="1"/>
    <n v="8464"/>
    <n v="0"/>
    <x v="0"/>
    <n v="6"/>
    <n v="8464"/>
    <x v="27"/>
    <x v="10"/>
    <x v="0"/>
    <x v="6"/>
    <s v="Office"/>
    <s v="Furniture"/>
    <n v="6500"/>
    <n v="6500"/>
    <n v="1964"/>
  </r>
  <r>
    <s v="ORD104977"/>
    <d v="2023-07-17T00:00:00"/>
    <s v="C0269"/>
    <s v="P006"/>
    <n v="4"/>
    <n v="1287.5"/>
    <n v="0.1"/>
    <x v="0"/>
    <n v="7"/>
    <n v="4635"/>
    <x v="32"/>
    <x v="1"/>
    <x v="1"/>
    <x v="4"/>
    <s v="Electronics"/>
    <s v="Accessories"/>
    <n v="620"/>
    <n v="2480"/>
    <n v="2155"/>
  </r>
  <r>
    <s v="ORD104978"/>
    <d v="2023-06-06T00:00:00"/>
    <s v="C0319"/>
    <s v="P016"/>
    <n v="2"/>
    <n v="280.8"/>
    <n v="0.1"/>
    <x v="0"/>
    <n v="6"/>
    <n v="505.44000000000005"/>
    <x v="10"/>
    <x v="7"/>
    <x v="0"/>
    <x v="10"/>
    <s v="Office"/>
    <s v="Stationery"/>
    <n v="145"/>
    <n v="290"/>
    <n v="215.44000000000005"/>
  </r>
  <r>
    <s v="ORD104979"/>
    <d v="2025-11-30T00:00:00"/>
    <s v="C0307"/>
    <s v="P013"/>
    <n v="1"/>
    <n v="1406.5"/>
    <n v="0.03"/>
    <x v="0"/>
    <n v="2"/>
    <n v="1364.3050000000001"/>
    <x v="20"/>
    <x v="10"/>
    <x v="0"/>
    <x v="2"/>
    <s v="Electronics"/>
    <s v="Accessories"/>
    <n v="790"/>
    <n v="790"/>
    <n v="574.30500000000006"/>
  </r>
  <r>
    <s v="ORD104980"/>
    <d v="2025-10-05T00:00:00"/>
    <s v="C0115"/>
    <s v="P001"/>
    <n v="1"/>
    <n v="28500"/>
    <n v="0.1"/>
    <x v="0"/>
    <n v="6"/>
    <n v="25650"/>
    <x v="19"/>
    <x v="9"/>
    <x v="1"/>
    <x v="0"/>
    <s v="Electronics"/>
    <s v="Computers"/>
    <n v="22100"/>
    <n v="22100"/>
    <n v="3550"/>
  </r>
  <r>
    <s v="ORD104981"/>
    <d v="2025-08-12T00:00:00"/>
    <s v="C0367"/>
    <s v="P006"/>
    <n v="5"/>
    <n v="1150"/>
    <n v="0.1"/>
    <x v="0"/>
    <n v="4"/>
    <n v="5175"/>
    <x v="28"/>
    <x v="1"/>
    <x v="0"/>
    <x v="4"/>
    <s v="Electronics"/>
    <s v="Accessories"/>
    <n v="620"/>
    <n v="3100"/>
    <n v="2075"/>
  </r>
  <r>
    <s v="ORD104982"/>
    <d v="2024-02-18T00:00:00"/>
    <s v="C0263"/>
    <s v="P016"/>
    <n v="2"/>
    <n v="252.2"/>
    <n v="0"/>
    <x v="2"/>
    <n v="5"/>
    <n v="504.4"/>
    <x v="24"/>
    <x v="3"/>
    <x v="0"/>
    <x v="10"/>
    <s v="Electronics"/>
    <s v="Stationery"/>
    <n v="145"/>
    <n v="290"/>
    <n v="214.39999999999998"/>
  </r>
  <r>
    <s v="ORD104983"/>
    <d v="2024-08-24T00:00:00"/>
    <s v="C0030"/>
    <s v="P006"/>
    <n v="1"/>
    <n v="1350"/>
    <n v="0.05"/>
    <x v="0"/>
    <n v="3"/>
    <n v="1282.5"/>
    <x v="23"/>
    <x v="4"/>
    <x v="0"/>
    <x v="4"/>
    <s v="Electronics"/>
    <s v="Accessories"/>
    <n v="620"/>
    <n v="620"/>
    <n v="662.5"/>
  </r>
  <r>
    <s v="ORD104984"/>
    <d v="2025-10-16T00:00:00"/>
    <s v="C0204"/>
    <s v="P012"/>
    <n v="1"/>
    <n v="3312"/>
    <n v="0.05"/>
    <x v="0"/>
    <n v="6"/>
    <n v="3146.3999999999996"/>
    <x v="19"/>
    <x v="5"/>
    <x v="0"/>
    <x v="9"/>
    <s v="Office"/>
    <s v="Storage"/>
    <n v="2450"/>
    <n v="2450"/>
    <n v="696.39999999999964"/>
  </r>
  <r>
    <s v="ORD104985"/>
    <d v="2025-10-01T00:00:00"/>
    <s v="C0289"/>
    <s v="P013"/>
    <n v="4"/>
    <n v="1406.5"/>
    <n v="0.1"/>
    <x v="0"/>
    <n v="2"/>
    <n v="5063.4000000000005"/>
    <x v="19"/>
    <x v="9"/>
    <x v="0"/>
    <x v="2"/>
    <s v="Office"/>
    <s v="Accessories"/>
    <n v="790"/>
    <n v="3160"/>
    <n v="1903.4000000000005"/>
  </r>
  <r>
    <s v="ORD104986"/>
    <d v="2025-10-30T00:00:00"/>
    <s v="C0012"/>
    <s v="P016"/>
    <n v="2"/>
    <n v="252.2"/>
    <n v="0.2"/>
    <x v="1"/>
    <n v="5"/>
    <n v="403.52"/>
    <x v="19"/>
    <x v="0"/>
    <x v="1"/>
    <x v="10"/>
    <s v="Office"/>
    <s v="Stationery"/>
    <n v="145"/>
    <n v="290"/>
    <n v="113.51999999999998"/>
  </r>
  <r>
    <s v="ORD104987"/>
    <d v="2024-06-19T00:00:00"/>
    <s v="C0198"/>
    <s v="P017"/>
    <n v="1"/>
    <n v="3783"/>
    <n v="0.03"/>
    <x v="1"/>
    <n v="6"/>
    <n v="3669.5099999999998"/>
    <x v="21"/>
    <x v="8"/>
    <x v="0"/>
    <x v="7"/>
    <s v="Electronics"/>
    <s v="Furniture"/>
    <n v="2650"/>
    <n v="2650"/>
    <n v="1019.5099999999998"/>
  </r>
  <r>
    <s v="ORD104988"/>
    <d v="2024-12-04T00:00:00"/>
    <s v="C0187"/>
    <s v="P016"/>
    <n v="4"/>
    <n v="260"/>
    <n v="0.05"/>
    <x v="0"/>
    <n v="4"/>
    <n v="988"/>
    <x v="26"/>
    <x v="8"/>
    <x v="2"/>
    <x v="10"/>
    <s v="Electronics"/>
    <s v="Stationery"/>
    <n v="145"/>
    <n v="580"/>
    <n v="408"/>
  </r>
  <r>
    <s v="ORD104989"/>
    <d v="2023-02-06T00:00:00"/>
    <s v="C0382"/>
    <s v="P002"/>
    <n v="1"/>
    <n v="19500"/>
    <n v="0.15"/>
    <x v="0"/>
    <n v="2"/>
    <n v="16575"/>
    <x v="17"/>
    <x v="11"/>
    <x v="0"/>
    <x v="8"/>
    <s v="Electronics"/>
    <s v="Computers"/>
    <n v="15100"/>
    <n v="15100"/>
    <n v="1475"/>
  </r>
  <r>
    <s v="ORD104990"/>
    <d v="2023-03-06T00:00:00"/>
    <s v="C0019"/>
    <s v="P005"/>
    <n v="2"/>
    <n v="6200"/>
    <n v="0"/>
    <x v="0"/>
    <n v="3"/>
    <n v="12400"/>
    <x v="1"/>
    <x v="11"/>
    <x v="1"/>
    <x v="15"/>
    <s v="Electronics"/>
    <s v="Displays"/>
    <n v="4300"/>
    <n v="8600"/>
    <n v="3800"/>
  </r>
  <r>
    <s v="ORD104991"/>
    <d v="2025-05-31T00:00:00"/>
    <s v="C0346"/>
    <s v="P016"/>
    <n v="2"/>
    <n v="280.8"/>
    <n v="0.05"/>
    <x v="0"/>
    <n v="5"/>
    <n v="533.52"/>
    <x v="34"/>
    <x v="6"/>
    <x v="1"/>
    <x v="10"/>
    <s v="Office"/>
    <s v="Stationery"/>
    <n v="145"/>
    <n v="290"/>
    <n v="243.51999999999998"/>
  </r>
  <r>
    <s v="ORD104992"/>
    <d v="2023-09-01T00:00:00"/>
    <s v="C0089"/>
    <s v="P003"/>
    <n v="1"/>
    <n v="486"/>
    <n v="0.03"/>
    <x v="0"/>
    <n v="2"/>
    <n v="471.41999999999996"/>
    <x v="4"/>
    <x v="9"/>
    <x v="0"/>
    <x v="1"/>
    <s v="Electronics"/>
    <s v="Accessories"/>
    <n v="210"/>
    <n v="210"/>
    <n v="261.41999999999996"/>
  </r>
  <r>
    <s v="ORD104993"/>
    <d v="2025-02-24T00:00:00"/>
    <s v="C0341"/>
    <s v="P003"/>
    <n v="5"/>
    <n v="463.5"/>
    <n v="0.1"/>
    <x v="2"/>
    <n v="4"/>
    <n v="2085.75"/>
    <x v="8"/>
    <x v="5"/>
    <x v="1"/>
    <x v="1"/>
    <s v="Office"/>
    <s v="Accessories"/>
    <n v="210"/>
    <n v="1050"/>
    <n v="1035.75"/>
  </r>
  <r>
    <s v="ORD104994"/>
    <d v="2025-07-10T00:00:00"/>
    <s v="C0072"/>
    <s v="P013"/>
    <n v="1"/>
    <n v="1566"/>
    <n v="0"/>
    <x v="0"/>
    <n v="4"/>
    <n v="1566"/>
    <x v="9"/>
    <x v="6"/>
    <x v="0"/>
    <x v="2"/>
    <s v="Electronics"/>
    <s v="Accessories"/>
    <n v="790"/>
    <n v="790"/>
    <n v="776"/>
  </r>
  <r>
    <s v="ORD104995"/>
    <d v="2024-10-06T00:00:00"/>
    <s v="C0131"/>
    <s v="P006"/>
    <n v="1"/>
    <n v="1212.5"/>
    <n v="0.05"/>
    <x v="0"/>
    <n v="7"/>
    <n v="1151.875"/>
    <x v="13"/>
    <x v="4"/>
    <x v="1"/>
    <x v="4"/>
    <s v="Office"/>
    <s v="Accessories"/>
    <n v="620"/>
    <n v="620"/>
    <n v="531.875"/>
  </r>
  <r>
    <s v="ORD104996"/>
    <d v="2025-02-09T00:00:00"/>
    <s v="C0174"/>
    <s v="P020"/>
    <n v="2"/>
    <n v="4223"/>
    <n v="0.1"/>
    <x v="0"/>
    <n v="7"/>
    <n v="7601.4000000000005"/>
    <x v="8"/>
    <x v="9"/>
    <x v="0"/>
    <x v="11"/>
    <s v="Electronics"/>
    <s v="Power"/>
    <n v="2950"/>
    <n v="5900"/>
    <n v="1701.4000000000005"/>
  </r>
  <r>
    <s v="ORD104997"/>
    <d v="2025-06-25T00:00:00"/>
    <s v="C0083"/>
    <s v="P019"/>
    <n v="5"/>
    <n v="2279.5"/>
    <n v="0.15"/>
    <x v="0"/>
    <n v="7"/>
    <n v="9687.875"/>
    <x v="3"/>
    <x v="5"/>
    <x v="2"/>
    <x v="19"/>
    <s v="Electronics"/>
    <s v="POS Equipment"/>
    <n v="1420"/>
    <n v="7100"/>
    <n v="2587.875"/>
  </r>
  <r>
    <s v="ORD104998"/>
    <d v="2025-07-30T00:00:00"/>
    <s v="C0042"/>
    <s v="P009"/>
    <n v="3"/>
    <n v="165.6"/>
    <n v="0.05"/>
    <x v="0"/>
    <n v="3"/>
    <n v="471.95999999999992"/>
    <x v="9"/>
    <x v="7"/>
    <x v="1"/>
    <x v="12"/>
    <s v="Office"/>
    <s v="Stationery"/>
    <n v="75"/>
    <n v="225"/>
    <n v="246.95999999999992"/>
  </r>
  <r>
    <s v="ORD104999"/>
    <d v="2023-03-15T00:00:00"/>
    <s v="C0010"/>
    <s v="P016"/>
    <n v="1"/>
    <n v="267.8"/>
    <n v="0.1"/>
    <x v="0"/>
    <n v="3"/>
    <n v="241.02"/>
    <x v="1"/>
    <x v="1"/>
    <x v="2"/>
    <x v="10"/>
    <s v="Electronics"/>
    <s v="Stationery"/>
    <n v="145"/>
    <n v="145"/>
    <n v="96.02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991EEB-0CE9-4B2D-B35D-987CD30667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0" firstHeaderRow="1" firstDataRow="1" firstDataCol="1" rowPageCount="1" colPageCount="1"/>
  <pivotFields count="19">
    <pivotField showAll="0"/>
    <pivotField numFmtId="14" showAll="0"/>
    <pivotField showAll="0"/>
    <pivotField showAll="0"/>
    <pivotField showAll="0"/>
    <pivotField showAll="0"/>
    <pivotField numFmtId="9" showAll="0"/>
    <pivotField axis="axisPage" showAll="0">
      <items count="4">
        <item x="1"/>
        <item x="0"/>
        <item x="2"/>
        <item t="default"/>
      </items>
    </pivotField>
    <pivotField showAll="0"/>
    <pivotField dataField="1" showAll="0"/>
    <pivotField axis="axisRow" numFmtId="165" showAll="0" sortType="ascending">
      <items count="37">
        <item x="35"/>
        <item x="17"/>
        <item x="1"/>
        <item x="31"/>
        <item x="5"/>
        <item x="10"/>
        <item x="32"/>
        <item x="16"/>
        <item x="4"/>
        <item x="2"/>
        <item x="0"/>
        <item x="25"/>
        <item x="18"/>
        <item x="24"/>
        <item x="22"/>
        <item x="6"/>
        <item x="15"/>
        <item x="21"/>
        <item x="14"/>
        <item x="23"/>
        <item x="27"/>
        <item x="13"/>
        <item x="33"/>
        <item x="26"/>
        <item x="7"/>
        <item x="8"/>
        <item x="12"/>
        <item x="30"/>
        <item x="34"/>
        <item x="3"/>
        <item x="9"/>
        <item x="28"/>
        <item x="29"/>
        <item x="19"/>
        <item x="20"/>
        <item x="11"/>
        <item t="default"/>
      </items>
    </pivotField>
    <pivotField showAll="0"/>
    <pivotField showAll="0"/>
    <pivotField showAll="0"/>
    <pivotField showAll="0"/>
    <pivotField showAll="0"/>
    <pivotField numFmtId="2" showAll="0"/>
    <pivotField numFmtId="2" showAll="0"/>
    <pivotField numFmtId="2" showAll="0"/>
  </pivotFields>
  <rowFields count="1">
    <field x="1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7" item="1" hier="-1"/>
  </pageFields>
  <dataFields count="1">
    <dataField name="Sum of NetSales_egp" fld="9" baseField="0" baseItem="0"/>
  </dataFields>
  <formats count="1">
    <format dxfId="96">
      <pivotArea dataOnly="0" labelOnly="1" fieldPosition="0">
        <references count="1">
          <reference field="10" count="0"/>
        </references>
      </pivotArea>
    </format>
  </format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6513D-479A-42BD-AA84-45B60473FD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rowPageCount="1" colPageCount="1"/>
  <pivotFields count="19">
    <pivotField showAll="0"/>
    <pivotField numFmtId="14" showAll="0"/>
    <pivotField showAll="0"/>
    <pivotField showAll="0"/>
    <pivotField showAll="0"/>
    <pivotField showAll="0"/>
    <pivotField numFmtId="9" showAll="0"/>
    <pivotField axis="axisPage" showAll="0">
      <items count="4">
        <item x="1"/>
        <item x="0"/>
        <item x="2"/>
        <item t="default"/>
      </items>
    </pivotField>
    <pivotField showAll="0"/>
    <pivotField dataField="1" showAll="0"/>
    <pivotField numFmtId="14" showAll="0"/>
    <pivotField axis="axisRow" showAll="0" sortType="descending">
      <items count="13">
        <item x="10"/>
        <item x="6"/>
        <item x="8"/>
        <item x="11"/>
        <item x="7"/>
        <item x="1"/>
        <item x="9"/>
        <item x="4"/>
        <item x="2"/>
        <item x="0"/>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numFmtId="2" showAll="0"/>
  </pivotFields>
  <rowFields count="1">
    <field x="11"/>
  </rowFields>
  <rowItems count="13">
    <i>
      <x/>
    </i>
    <i>
      <x v="11"/>
    </i>
    <i>
      <x v="10"/>
    </i>
    <i>
      <x v="1"/>
    </i>
    <i>
      <x v="2"/>
    </i>
    <i>
      <x v="4"/>
    </i>
    <i>
      <x v="7"/>
    </i>
    <i>
      <x v="5"/>
    </i>
    <i>
      <x v="8"/>
    </i>
    <i>
      <x v="9"/>
    </i>
    <i>
      <x v="6"/>
    </i>
    <i>
      <x v="3"/>
    </i>
    <i t="grand">
      <x/>
    </i>
  </rowItems>
  <colItems count="1">
    <i/>
  </colItems>
  <pageFields count="1">
    <pageField fld="7" item="1" hier="-1"/>
  </pageFields>
  <dataFields count="1">
    <dataField name="Sum of NetSales_egp" fld="9" baseField="0" baseItem="0" numFmtId="2"/>
  </dataFields>
  <formats count="1">
    <format dxfId="95">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C569AE-3319-4D88-A4B3-0F3DACC530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rowPageCount="1" colPageCount="1"/>
  <pivotFields count="19">
    <pivotField showAll="0"/>
    <pivotField numFmtId="14" showAll="0"/>
    <pivotField showAll="0"/>
    <pivotField showAll="0"/>
    <pivotField showAll="0"/>
    <pivotField showAll="0"/>
    <pivotField numFmtId="9" showAll="0"/>
    <pivotField axis="axisPage" showAll="0">
      <items count="4">
        <item x="1"/>
        <item x="0"/>
        <item x="2"/>
        <item t="default"/>
      </items>
    </pivotField>
    <pivotField showAll="0"/>
    <pivotField dataField="1" showAll="0"/>
    <pivotField numFmtId="14"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2" showAll="0"/>
    <pivotField numFmtId="2" showAll="0"/>
  </pivotFields>
  <rowFields count="1">
    <field x="12"/>
  </rowFields>
  <rowItems count="4">
    <i>
      <x/>
    </i>
    <i>
      <x v="2"/>
    </i>
    <i>
      <x v="1"/>
    </i>
    <i t="grand">
      <x/>
    </i>
  </rowItems>
  <colItems count="1">
    <i/>
  </colItems>
  <pageFields count="1">
    <pageField fld="7" item="1" hier="-1"/>
  </pageFields>
  <dataFields count="1">
    <dataField name="Sum of NetSales_egp" fld="9" baseField="0" baseItem="0"/>
  </dataFields>
  <formats count="1">
    <format dxfId="94">
      <pivotArea collapsedLevelsAreSubtotals="1" fieldPosition="0">
        <references count="1">
          <reference field="12" count="0"/>
        </references>
      </pivotArea>
    </format>
  </formats>
  <chartFormats count="4">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09D3D2-D636-4AD4-9258-E65EEB97CCB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rowPageCount="1" colPageCount="1"/>
  <pivotFields count="19">
    <pivotField showAll="0"/>
    <pivotField numFmtId="14" showAll="0"/>
    <pivotField showAll="0"/>
    <pivotField showAll="0"/>
    <pivotField showAll="0"/>
    <pivotField showAll="0"/>
    <pivotField numFmtId="9" showAll="0"/>
    <pivotField axis="axisPage" showAll="0">
      <items count="4">
        <item x="1"/>
        <item x="0"/>
        <item x="2"/>
        <item t="default"/>
      </items>
    </pivotField>
    <pivotField showAll="0"/>
    <pivotField dataField="1" showAll="0"/>
    <pivotField numFmtId="14" showAll="0"/>
    <pivotField showAll="0"/>
    <pivotField showAll="0"/>
    <pivotField axis="axisRow" showAll="0" sortType="ascending">
      <items count="21">
        <item x="15"/>
        <item x="19"/>
        <item x="9"/>
        <item x="7"/>
        <item x="17"/>
        <item x="8"/>
        <item x="0"/>
        <item x="13"/>
        <item x="3"/>
        <item x="12"/>
        <item x="16"/>
        <item x="10"/>
        <item x="5"/>
        <item x="18"/>
        <item x="6"/>
        <item x="11"/>
        <item x="4"/>
        <item x="2"/>
        <item x="14"/>
        <item x="1"/>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s>
  <rowFields count="1">
    <field x="13"/>
  </rowFields>
  <rowItems count="21">
    <i>
      <x v="9"/>
    </i>
    <i>
      <x v="11"/>
    </i>
    <i>
      <x v="19"/>
    </i>
    <i>
      <x v="1"/>
    </i>
    <i>
      <x v="16"/>
    </i>
    <i>
      <x v="12"/>
    </i>
    <i>
      <x v="17"/>
    </i>
    <i>
      <x v="4"/>
    </i>
    <i>
      <x v="18"/>
    </i>
    <i>
      <x v="8"/>
    </i>
    <i>
      <x v="3"/>
    </i>
    <i>
      <x v="2"/>
    </i>
    <i>
      <x v="15"/>
    </i>
    <i>
      <x v="10"/>
    </i>
    <i>
      <x v="13"/>
    </i>
    <i>
      <x v="14"/>
    </i>
    <i>
      <x v="7"/>
    </i>
    <i>
      <x/>
    </i>
    <i>
      <x v="5"/>
    </i>
    <i>
      <x v="6"/>
    </i>
    <i t="grand">
      <x/>
    </i>
  </rowItems>
  <colItems count="1">
    <i/>
  </colItems>
  <pageFields count="1">
    <pageField fld="7" item="1" hier="-1"/>
  </pageFields>
  <dataFields count="1">
    <dataField name="Sum of NetSales_egp" fld="9" baseField="0" baseItem="0" numFmtId="2"/>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AEF3C0-6D45-4F3F-AF5D-E7119A78ACA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 firstHeaderRow="1" firstDataRow="1" firstDataCol="1" rowPageCount="1" colPageCount="1"/>
  <pivotFields count="19">
    <pivotField showAll="0"/>
    <pivotField numFmtId="14" showAll="0"/>
    <pivotField showAll="0"/>
    <pivotField showAll="0"/>
    <pivotField showAll="0"/>
    <pivotField showAll="0"/>
    <pivotField numFmtId="9" showAll="0"/>
    <pivotField axis="axisPage" showAll="0">
      <items count="4">
        <item x="1"/>
        <item x="0"/>
        <item x="2"/>
        <item t="default"/>
      </items>
    </pivotField>
    <pivotField showAll="0"/>
    <pivotField showAll="0"/>
    <pivotField numFmtId="14" showAll="0"/>
    <pivotField showAll="0"/>
    <pivotField showAll="0"/>
    <pivotField axis="axisRow" showAll="0" sortType="descending">
      <items count="21">
        <item x="15"/>
        <item x="19"/>
        <item x="9"/>
        <item x="7"/>
        <item x="17"/>
        <item x="8"/>
        <item x="0"/>
        <item x="13"/>
        <item x="3"/>
        <item x="12"/>
        <item x="16"/>
        <item x="10"/>
        <item x="5"/>
        <item x="18"/>
        <item x="6"/>
        <item x="11"/>
        <item x="4"/>
        <item x="2"/>
        <item x="14"/>
        <item x="1"/>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dataField="1" numFmtId="2" showAll="0"/>
  </pivotFields>
  <rowFields count="1">
    <field x="13"/>
  </rowFields>
  <rowItems count="21">
    <i>
      <x v="6"/>
    </i>
    <i>
      <x v="5"/>
    </i>
    <i>
      <x/>
    </i>
    <i>
      <x v="10"/>
    </i>
    <i>
      <x v="14"/>
    </i>
    <i>
      <x v="7"/>
    </i>
    <i>
      <x v="8"/>
    </i>
    <i>
      <x v="13"/>
    </i>
    <i>
      <x v="15"/>
    </i>
    <i>
      <x v="3"/>
    </i>
    <i>
      <x v="2"/>
    </i>
    <i>
      <x v="16"/>
    </i>
    <i>
      <x v="12"/>
    </i>
    <i>
      <x v="4"/>
    </i>
    <i>
      <x v="17"/>
    </i>
    <i>
      <x v="18"/>
    </i>
    <i>
      <x v="19"/>
    </i>
    <i>
      <x v="1"/>
    </i>
    <i>
      <x v="11"/>
    </i>
    <i>
      <x v="9"/>
    </i>
    <i t="grand">
      <x/>
    </i>
  </rowItems>
  <colItems count="1">
    <i/>
  </colItems>
  <pageFields count="1">
    <pageField fld="7" item="1" hier="-1"/>
  </pageFields>
  <dataFields count="1">
    <dataField name="Sum of GrossProfit_egp" fld="18" baseField="0"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631420D-84B6-4CA1-93D6-F764033039BA}" sourceName="Status">
  <pivotTables>
    <pivotTable tabId="7" name="PivotTable3"/>
    <pivotTable tabId="10" name="PivotTable6"/>
    <pivotTable tabId="11" name="PivotTable7"/>
    <pivotTable tabId="8" name="PivotTable4"/>
    <pivotTable tabId="6" name="PivotTable2"/>
  </pivotTables>
  <data>
    <tabular pivotCacheId="920552672">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FAA73564-9BC4-4AED-AE93-4E3FB0CABE96}"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E2BFC-1EE2-47C5-919A-020911C67EDB}" name="Table1" displayName="Table1" ref="A1:S5001" totalsRowShown="0" headerRowDxfId="92">
  <autoFilter ref="A1:S5001" xr:uid="{0AEE2BFC-1EE2-47C5-919A-020911C67EDB}"/>
  <tableColumns count="19">
    <tableColumn id="1" xr3:uid="{DD0B2D6D-A99D-40C5-97C6-8B8775A71A15}" name="OrderID"/>
    <tableColumn id="2" xr3:uid="{2FCF752E-A5FD-45FB-8E83-BE1769FA8596}" name="OrderDate" dataDxfId="91"/>
    <tableColumn id="3" xr3:uid="{F0C051F2-FA87-4500-9F63-C5770A5FE86F}" name="CustomerID"/>
    <tableColumn id="4" xr3:uid="{2A8CF76C-CEDF-4211-809A-B4497E758A57}" name="ProductID"/>
    <tableColumn id="5" xr3:uid="{171E00CA-F922-40D9-97A0-629D4F1F07C3}" name="Quantity"/>
    <tableColumn id="6" xr3:uid="{30140574-61A1-4C54-A34C-3E0956882DF8}" name="UnitPrice_EGP"/>
    <tableColumn id="7" xr3:uid="{FB5401B0-63CB-4520-B16A-78964F8C1D00}" name="DiscountRate" dataDxfId="90"/>
    <tableColumn id="8" xr3:uid="{5D798D79-FAD1-42AF-8B8E-FB294FB0B690}" name="Status"/>
    <tableColumn id="9" xr3:uid="{769D33A7-47AE-41AB-B592-A018664ADDF3}" name="ShipDays"/>
    <tableColumn id="10" xr3:uid="{7BF5E943-770F-4128-AB2F-662210FB9BA0}" name="NetSales_egp">
      <calculatedColumnFormula>E2*F2*(1-G2)</calculatedColumnFormula>
    </tableColumn>
    <tableColumn id="11" xr3:uid="{2D675F7A-0F31-49BE-BDA7-F92F4A18422D}" name="OrderMonth" dataDxfId="89">
      <calculatedColumnFormula>DATE(YEAR(B2),MONTH(B2),1)</calculatedColumnFormula>
    </tableColumn>
    <tableColumn id="12" xr3:uid="{7BA7D91E-4886-433B-805D-D4CECB2D1676}" name="city" dataDxfId="88">
      <calculatedColumnFormula>VLOOKUP(C2,Customers!$A$2:$F$401,3,FALSE)</calculatedColumnFormula>
    </tableColumn>
    <tableColumn id="13" xr3:uid="{7AD2A53C-7089-4CC8-882F-C4FDC417A7D6}" name="Segment" dataDxfId="87">
      <calculatedColumnFormula>VLOOKUP(C2,Customers!$A$2:$F$401,5,FALSE)</calculatedColumnFormula>
    </tableColumn>
    <tableColumn id="14" xr3:uid="{7516C312-10AD-4C8A-B472-DAE6CA02E281}" name="Product name" dataDxfId="86">
      <calculatedColumnFormula>VLOOKUP(D2,Products!$A$2:$F$21,2,FALSE)</calculatedColumnFormula>
    </tableColumn>
    <tableColumn id="15" xr3:uid="{88E1C6DB-B0E2-489D-ADC1-B0755A87F0FA}" name="Category" dataDxfId="85"/>
    <tableColumn id="16" xr3:uid="{8ED836EF-C86A-4EF7-8EA0-565921632530}" name="Sub Category" dataDxfId="84">
      <calculatedColumnFormula>VLOOKUP(D2,Products!$A$2:$F$21,3,FALSE)</calculatedColumnFormula>
    </tableColumn>
    <tableColumn id="17" xr3:uid="{15EEE875-3D91-4249-A224-91038D00F50D}" name="UnitCost_egp" dataDxfId="83">
      <calculatedColumnFormula>VLOOKUP(D2,Products!$A$2:$F$21,6,FALSE)</calculatedColumnFormula>
    </tableColumn>
    <tableColumn id="18" xr3:uid="{01DFC5D6-CDEF-47E5-8F96-5807CF99AF54}" name="TotalCost_EGP" dataDxfId="82">
      <calculatedColumnFormula>E2*Q2</calculatedColumnFormula>
    </tableColumn>
    <tableColumn id="19" xr3:uid="{C00B32B8-51C1-4ABB-BA26-2344FE72B060}" name="GrossProfit_egp" dataDxfId="81">
      <calculatedColumnFormula>J2-R2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CE20-75FD-4608-9621-FE0ACFFAD71A}">
  <dimension ref="A1:B40"/>
  <sheetViews>
    <sheetView workbookViewId="0">
      <selection activeCell="B1" sqref="B1"/>
    </sheetView>
  </sheetViews>
  <sheetFormatPr defaultRowHeight="15" x14ac:dyDescent="0.25"/>
  <cols>
    <col min="1" max="1" width="13.140625" bestFit="1" customWidth="1"/>
    <col min="2" max="2" width="20" bestFit="1" customWidth="1"/>
    <col min="3" max="3" width="19.42578125" bestFit="1" customWidth="1"/>
  </cols>
  <sheetData>
    <row r="1" spans="1:2" x14ac:dyDescent="0.25">
      <c r="A1" s="8" t="s">
        <v>7</v>
      </c>
      <c r="B1" t="s">
        <v>12</v>
      </c>
    </row>
    <row r="3" spans="1:2" x14ac:dyDescent="0.25">
      <c r="A3" s="8" t="s">
        <v>5744</v>
      </c>
      <c r="B3" t="s">
        <v>5748</v>
      </c>
    </row>
    <row r="4" spans="1:2" x14ac:dyDescent="0.25">
      <c r="A4" s="10">
        <v>44927</v>
      </c>
      <c r="B4" s="17">
        <v>2753350.2319999998</v>
      </c>
    </row>
    <row r="5" spans="1:2" x14ac:dyDescent="0.25">
      <c r="A5" s="10">
        <v>44958</v>
      </c>
      <c r="B5" s="17">
        <v>1036006.1249999999</v>
      </c>
    </row>
    <row r="6" spans="1:2" x14ac:dyDescent="0.25">
      <c r="A6" s="10">
        <v>44986</v>
      </c>
      <c r="B6" s="17">
        <v>1584053.0870000003</v>
      </c>
    </row>
    <row r="7" spans="1:2" x14ac:dyDescent="0.25">
      <c r="A7" s="10">
        <v>45017</v>
      </c>
      <c r="B7" s="17">
        <v>1781653.301</v>
      </c>
    </row>
    <row r="8" spans="1:2" x14ac:dyDescent="0.25">
      <c r="A8" s="10">
        <v>45047</v>
      </c>
      <c r="B8" s="17">
        <v>2300129.9720000001</v>
      </c>
    </row>
    <row r="9" spans="1:2" x14ac:dyDescent="0.25">
      <c r="A9" s="10">
        <v>45078</v>
      </c>
      <c r="B9" s="17">
        <v>1479443.4399999995</v>
      </c>
    </row>
    <row r="10" spans="1:2" x14ac:dyDescent="0.25">
      <c r="A10" s="10">
        <v>45108</v>
      </c>
      <c r="B10" s="17">
        <v>1372526.8280000007</v>
      </c>
    </row>
    <row r="11" spans="1:2" x14ac:dyDescent="0.25">
      <c r="A11" s="10">
        <v>45139</v>
      </c>
      <c r="B11" s="17">
        <v>1131511.152</v>
      </c>
    </row>
    <row r="12" spans="1:2" x14ac:dyDescent="0.25">
      <c r="A12" s="10">
        <v>45170</v>
      </c>
      <c r="B12" s="17">
        <v>1510855.3509999998</v>
      </c>
    </row>
    <row r="13" spans="1:2" x14ac:dyDescent="0.25">
      <c r="A13" s="10">
        <v>45200</v>
      </c>
      <c r="B13" s="17">
        <v>2510591.5069999998</v>
      </c>
    </row>
    <row r="14" spans="1:2" x14ac:dyDescent="0.25">
      <c r="A14" s="10">
        <v>45231</v>
      </c>
      <c r="B14" s="17">
        <v>2055964.3929999997</v>
      </c>
    </row>
    <row r="15" spans="1:2" x14ac:dyDescent="0.25">
      <c r="A15" s="10">
        <v>45261</v>
      </c>
      <c r="B15" s="17">
        <v>2093059.639</v>
      </c>
    </row>
    <row r="16" spans="1:2" x14ac:dyDescent="0.25">
      <c r="A16" s="10">
        <v>45292</v>
      </c>
      <c r="B16" s="17">
        <v>3078496.0169999995</v>
      </c>
    </row>
    <row r="17" spans="1:2" x14ac:dyDescent="0.25">
      <c r="A17" s="10">
        <v>45323</v>
      </c>
      <c r="B17" s="17">
        <v>2125386.2820000001</v>
      </c>
    </row>
    <row r="18" spans="1:2" x14ac:dyDescent="0.25">
      <c r="A18" s="10">
        <v>45352</v>
      </c>
      <c r="B18" s="17">
        <v>1087218.4340000001</v>
      </c>
    </row>
    <row r="19" spans="1:2" x14ac:dyDescent="0.25">
      <c r="A19" s="10">
        <v>45383</v>
      </c>
      <c r="B19" s="17">
        <v>1645079.102</v>
      </c>
    </row>
    <row r="20" spans="1:2" x14ac:dyDescent="0.25">
      <c r="A20" s="10">
        <v>45413</v>
      </c>
      <c r="B20" s="17">
        <v>1310287.1890000005</v>
      </c>
    </row>
    <row r="21" spans="1:2" x14ac:dyDescent="0.25">
      <c r="A21" s="10">
        <v>45444</v>
      </c>
      <c r="B21" s="17">
        <v>1490972.8099999998</v>
      </c>
    </row>
    <row r="22" spans="1:2" x14ac:dyDescent="0.25">
      <c r="A22" s="10">
        <v>45474</v>
      </c>
      <c r="B22" s="17">
        <v>1475911.8259999994</v>
      </c>
    </row>
    <row r="23" spans="1:2" x14ac:dyDescent="0.25">
      <c r="A23" s="10">
        <v>45505</v>
      </c>
      <c r="B23" s="17">
        <v>1213875.4040000001</v>
      </c>
    </row>
    <row r="24" spans="1:2" x14ac:dyDescent="0.25">
      <c r="A24" s="10">
        <v>45536</v>
      </c>
      <c r="B24" s="17">
        <v>1950262.9279999998</v>
      </c>
    </row>
    <row r="25" spans="1:2" x14ac:dyDescent="0.25">
      <c r="A25" s="10">
        <v>45566</v>
      </c>
      <c r="B25" s="17">
        <v>1258104.9509999997</v>
      </c>
    </row>
    <row r="26" spans="1:2" x14ac:dyDescent="0.25">
      <c r="A26" s="10">
        <v>45597</v>
      </c>
      <c r="B26" s="17">
        <v>1713033.5369999998</v>
      </c>
    </row>
    <row r="27" spans="1:2" x14ac:dyDescent="0.25">
      <c r="A27" s="10">
        <v>45627</v>
      </c>
      <c r="B27" s="17">
        <v>1607146.5619999999</v>
      </c>
    </row>
    <row r="28" spans="1:2" x14ac:dyDescent="0.25">
      <c r="A28" s="10">
        <v>45658</v>
      </c>
      <c r="B28" s="17">
        <v>1643187.2379999999</v>
      </c>
    </row>
    <row r="29" spans="1:2" x14ac:dyDescent="0.25">
      <c r="A29" s="10">
        <v>45689</v>
      </c>
      <c r="B29" s="17">
        <v>1932405.4649999996</v>
      </c>
    </row>
    <row r="30" spans="1:2" x14ac:dyDescent="0.25">
      <c r="A30" s="10">
        <v>45717</v>
      </c>
      <c r="B30" s="17">
        <v>3743310.8129999996</v>
      </c>
    </row>
    <row r="31" spans="1:2" x14ac:dyDescent="0.25">
      <c r="A31" s="10">
        <v>45748</v>
      </c>
      <c r="B31" s="17">
        <v>1608171.753</v>
      </c>
    </row>
    <row r="32" spans="1:2" x14ac:dyDescent="0.25">
      <c r="A32" s="10">
        <v>45778</v>
      </c>
      <c r="B32" s="17">
        <v>2393699.2789999996</v>
      </c>
    </row>
    <row r="33" spans="1:2" x14ac:dyDescent="0.25">
      <c r="A33" s="10">
        <v>45809</v>
      </c>
      <c r="B33" s="17">
        <v>1559578.0699999991</v>
      </c>
    </row>
    <row r="34" spans="1:2" x14ac:dyDescent="0.25">
      <c r="A34" s="10">
        <v>45839</v>
      </c>
      <c r="B34" s="17">
        <v>3038571.6190000013</v>
      </c>
    </row>
    <row r="35" spans="1:2" x14ac:dyDescent="0.25">
      <c r="A35" s="10">
        <v>45870</v>
      </c>
      <c r="B35" s="17">
        <v>1888417.7580000004</v>
      </c>
    </row>
    <row r="36" spans="1:2" x14ac:dyDescent="0.25">
      <c r="A36" s="10">
        <v>45901</v>
      </c>
      <c r="B36" s="17">
        <v>1708757.7539999995</v>
      </c>
    </row>
    <row r="37" spans="1:2" x14ac:dyDescent="0.25">
      <c r="A37" s="10">
        <v>45931</v>
      </c>
      <c r="B37" s="17">
        <v>3812720.3860000004</v>
      </c>
    </row>
    <row r="38" spans="1:2" x14ac:dyDescent="0.25">
      <c r="A38" s="10">
        <v>45962</v>
      </c>
      <c r="B38" s="17">
        <v>1507054.0519999997</v>
      </c>
    </row>
    <row r="39" spans="1:2" x14ac:dyDescent="0.25">
      <c r="A39" s="10">
        <v>45992</v>
      </c>
      <c r="B39" s="17">
        <v>2376183.3180000009</v>
      </c>
    </row>
    <row r="40" spans="1:2" x14ac:dyDescent="0.25">
      <c r="A40" s="16" t="s">
        <v>5745</v>
      </c>
      <c r="B40" s="17">
        <v>68776977.574000001</v>
      </c>
    </row>
  </sheetData>
  <pageMargins left="0.7" right="0.7" top="0.75" bottom="0.75" header="0.3" footer="0.3"/>
  <pageSetup orientation="portrait" horizontalDpi="200" verticalDpi="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5BC0-D3FA-436C-8D0C-97A599F6A8D4}">
  <dimension ref="A1:B16"/>
  <sheetViews>
    <sheetView workbookViewId="0">
      <selection activeCell="B6" sqref="B6"/>
    </sheetView>
  </sheetViews>
  <sheetFormatPr defaultRowHeight="15" x14ac:dyDescent="0.25"/>
  <cols>
    <col min="1" max="1" width="16.7109375" bestFit="1" customWidth="1"/>
    <col min="2" max="2" width="20" bestFit="1" customWidth="1"/>
    <col min="3" max="3" width="16.140625" bestFit="1" customWidth="1"/>
    <col min="4" max="4" width="24.5703125" bestFit="1" customWidth="1"/>
  </cols>
  <sheetData>
    <row r="1" spans="1:2" x14ac:dyDescent="0.25">
      <c r="A1" s="8" t="s">
        <v>7</v>
      </c>
      <c r="B1" t="s">
        <v>12</v>
      </c>
    </row>
    <row r="3" spans="1:2" x14ac:dyDescent="0.25">
      <c r="A3" s="8" t="s">
        <v>5744</v>
      </c>
      <c r="B3" t="s">
        <v>5748</v>
      </c>
    </row>
    <row r="4" spans="1:2" x14ac:dyDescent="0.25">
      <c r="A4" s="9" t="s">
        <v>5499</v>
      </c>
      <c r="B4" s="6">
        <v>8664153.4709999971</v>
      </c>
    </row>
    <row r="5" spans="1:2" x14ac:dyDescent="0.25">
      <c r="A5" s="9" t="s">
        <v>5485</v>
      </c>
      <c r="B5" s="6">
        <v>8391452.7440000009</v>
      </c>
    </row>
    <row r="6" spans="1:2" x14ac:dyDescent="0.25">
      <c r="A6" s="9" t="s">
        <v>5493</v>
      </c>
      <c r="B6" s="6">
        <v>6634868.860000005</v>
      </c>
    </row>
    <row r="7" spans="1:2" x14ac:dyDescent="0.25">
      <c r="A7" s="9" t="s">
        <v>5488</v>
      </c>
      <c r="B7" s="6">
        <v>6434873.487999998</v>
      </c>
    </row>
    <row r="8" spans="1:2" x14ac:dyDescent="0.25">
      <c r="A8" s="9" t="s">
        <v>5513</v>
      </c>
      <c r="B8" s="6">
        <v>5716747.7199999988</v>
      </c>
    </row>
    <row r="9" spans="1:2" x14ac:dyDescent="0.25">
      <c r="A9" s="9" t="s">
        <v>5490</v>
      </c>
      <c r="B9" s="6">
        <v>5331782.7479999997</v>
      </c>
    </row>
    <row r="10" spans="1:2" x14ac:dyDescent="0.25">
      <c r="A10" s="9" t="s">
        <v>5482</v>
      </c>
      <c r="B10" s="6">
        <v>5272377.1740000024</v>
      </c>
    </row>
    <row r="11" spans="1:2" x14ac:dyDescent="0.25">
      <c r="A11" s="9" t="s">
        <v>5479</v>
      </c>
      <c r="B11" s="6">
        <v>5131835.4189999988</v>
      </c>
    </row>
    <row r="12" spans="1:2" x14ac:dyDescent="0.25">
      <c r="A12" s="9" t="s">
        <v>5476</v>
      </c>
      <c r="B12" s="6">
        <v>4791285.3489999976</v>
      </c>
    </row>
    <row r="13" spans="1:2" x14ac:dyDescent="0.25">
      <c r="A13" s="9" t="s">
        <v>5501</v>
      </c>
      <c r="B13" s="6">
        <v>4546435.0029999996</v>
      </c>
    </row>
    <row r="14" spans="1:2" x14ac:dyDescent="0.25">
      <c r="A14" s="9" t="s">
        <v>5539</v>
      </c>
      <c r="B14" s="6">
        <v>4046797.3360000025</v>
      </c>
    </row>
    <row r="15" spans="1:2" x14ac:dyDescent="0.25">
      <c r="A15" s="9" t="s">
        <v>5509</v>
      </c>
      <c r="B15" s="6">
        <v>3814368.262000001</v>
      </c>
    </row>
    <row r="16" spans="1:2" x14ac:dyDescent="0.25">
      <c r="A16" s="9" t="s">
        <v>5745</v>
      </c>
      <c r="B16" s="6">
        <v>68776977.574000001</v>
      </c>
    </row>
  </sheetData>
  <pageMargins left="0.7" right="0.7" top="0.75" bottom="0.75" header="0.3" footer="0.3"/>
  <pageSetup orientation="portrait" horizontalDpi="200" verticalDpi="200" copies="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AA81-8F00-499A-9D4D-C63141EE7D24}">
  <dimension ref="A1:B7"/>
  <sheetViews>
    <sheetView workbookViewId="0">
      <selection activeCell="B5" sqref="B5"/>
    </sheetView>
  </sheetViews>
  <sheetFormatPr defaultRowHeight="15" x14ac:dyDescent="0.25"/>
  <cols>
    <col min="1" max="1" width="14.140625" bestFit="1" customWidth="1"/>
    <col min="2" max="2" width="20" bestFit="1" customWidth="1"/>
    <col min="3" max="4" width="24.5703125" bestFit="1" customWidth="1"/>
  </cols>
  <sheetData>
    <row r="1" spans="1:2" x14ac:dyDescent="0.25">
      <c r="A1" s="8" t="s">
        <v>7</v>
      </c>
      <c r="B1" t="s">
        <v>12</v>
      </c>
    </row>
    <row r="3" spans="1:2" x14ac:dyDescent="0.25">
      <c r="A3" s="8" t="s">
        <v>5744</v>
      </c>
      <c r="B3" t="s">
        <v>5748</v>
      </c>
    </row>
    <row r="4" spans="1:2" x14ac:dyDescent="0.25">
      <c r="A4" s="9" t="s">
        <v>5477</v>
      </c>
      <c r="B4" s="6">
        <v>35208967.999000058</v>
      </c>
    </row>
    <row r="5" spans="1:2" x14ac:dyDescent="0.25">
      <c r="A5" s="9" t="s">
        <v>5480</v>
      </c>
      <c r="B5" s="6">
        <v>21705564.45899998</v>
      </c>
    </row>
    <row r="6" spans="1:2" x14ac:dyDescent="0.25">
      <c r="A6" s="9" t="s">
        <v>5497</v>
      </c>
      <c r="B6" s="6">
        <v>11862445.116000004</v>
      </c>
    </row>
    <row r="7" spans="1:2" x14ac:dyDescent="0.25">
      <c r="A7" s="9" t="s">
        <v>5745</v>
      </c>
      <c r="B7" s="17">
        <v>68776977.574000046</v>
      </c>
    </row>
  </sheetData>
  <pageMargins left="0.7" right="0.7" top="0.75" bottom="0.75" header="0.3" footer="0.3"/>
  <pageSetup orientation="portrait" horizontalDpi="200" verticalDpi="200" copies="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285F-76E6-469B-BC2D-DC749223A2E5}">
  <dimension ref="A1:B24"/>
  <sheetViews>
    <sheetView workbookViewId="0">
      <selection activeCell="B4" sqref="B4"/>
    </sheetView>
  </sheetViews>
  <sheetFormatPr defaultRowHeight="15" x14ac:dyDescent="0.25"/>
  <cols>
    <col min="1" max="1" width="20.140625" bestFit="1" customWidth="1"/>
    <col min="2" max="2" width="20" bestFit="1" customWidth="1"/>
  </cols>
  <sheetData>
    <row r="1" spans="1:2" x14ac:dyDescent="0.25">
      <c r="A1" s="8" t="s">
        <v>7</v>
      </c>
      <c r="B1" t="s">
        <v>12</v>
      </c>
    </row>
    <row r="3" spans="1:2" x14ac:dyDescent="0.25">
      <c r="A3" s="8" t="s">
        <v>5744</v>
      </c>
      <c r="B3" t="s">
        <v>5748</v>
      </c>
    </row>
    <row r="4" spans="1:2" x14ac:dyDescent="0.25">
      <c r="A4" s="9" t="s">
        <v>5451</v>
      </c>
      <c r="B4" s="6">
        <v>260915.52600000001</v>
      </c>
    </row>
    <row r="5" spans="1:2" x14ac:dyDescent="0.25">
      <c r="A5" s="9" t="s">
        <v>5463</v>
      </c>
      <c r="B5" s="6">
        <v>385771.82799999975</v>
      </c>
    </row>
    <row r="6" spans="1:2" x14ac:dyDescent="0.25">
      <c r="A6" s="9" t="s">
        <v>5441</v>
      </c>
      <c r="B6" s="6">
        <v>472010.58000000007</v>
      </c>
    </row>
    <row r="7" spans="1:2" x14ac:dyDescent="0.25">
      <c r="A7" s="9" t="s">
        <v>5466</v>
      </c>
      <c r="B7" s="6">
        <v>571001.35499999998</v>
      </c>
    </row>
    <row r="8" spans="1:2" x14ac:dyDescent="0.25">
      <c r="A8" s="9" t="s">
        <v>5446</v>
      </c>
      <c r="B8" s="6">
        <v>751608.625</v>
      </c>
    </row>
    <row r="9" spans="1:2" x14ac:dyDescent="0.25">
      <c r="A9" s="9" t="s">
        <v>5455</v>
      </c>
      <c r="B9" s="6">
        <v>755286.48999999964</v>
      </c>
    </row>
    <row r="10" spans="1:2" x14ac:dyDescent="0.25">
      <c r="A10" s="9" t="s">
        <v>5459</v>
      </c>
      <c r="B10" s="6">
        <v>805474.27500000037</v>
      </c>
    </row>
    <row r="11" spans="1:2" x14ac:dyDescent="0.25">
      <c r="A11" s="9" t="s">
        <v>5460</v>
      </c>
      <c r="B11" s="6">
        <v>820795.50000000012</v>
      </c>
    </row>
    <row r="12" spans="1:2" x14ac:dyDescent="0.25">
      <c r="A12" s="9" t="s">
        <v>5461</v>
      </c>
      <c r="B12" s="6">
        <v>849695.52500000002</v>
      </c>
    </row>
    <row r="13" spans="1:2" x14ac:dyDescent="0.25">
      <c r="A13" s="9" t="s">
        <v>5443</v>
      </c>
      <c r="B13" s="6">
        <v>1177376.2600000007</v>
      </c>
    </row>
    <row r="14" spans="1:2" x14ac:dyDescent="0.25">
      <c r="A14" s="9" t="s">
        <v>5464</v>
      </c>
      <c r="B14" s="6">
        <v>1559021.4899999998</v>
      </c>
    </row>
    <row r="15" spans="1:2" x14ac:dyDescent="0.25">
      <c r="A15" s="9" t="s">
        <v>5457</v>
      </c>
      <c r="B15" s="6">
        <v>1675371.2400000002</v>
      </c>
    </row>
    <row r="16" spans="1:2" x14ac:dyDescent="0.25">
      <c r="A16" s="9" t="s">
        <v>5468</v>
      </c>
      <c r="B16" s="6">
        <v>2086753.2199999997</v>
      </c>
    </row>
    <row r="17" spans="1:2" x14ac:dyDescent="0.25">
      <c r="A17" s="9" t="s">
        <v>5447</v>
      </c>
      <c r="B17" s="6">
        <v>2784966.2400000007</v>
      </c>
    </row>
    <row r="18" spans="1:2" x14ac:dyDescent="0.25">
      <c r="A18" s="9" t="s">
        <v>5465</v>
      </c>
      <c r="B18" s="6">
        <v>2889442.56</v>
      </c>
    </row>
    <row r="19" spans="1:2" x14ac:dyDescent="0.25">
      <c r="A19" s="9" t="s">
        <v>5450</v>
      </c>
      <c r="B19" s="6">
        <v>2926678.2399999993</v>
      </c>
    </row>
    <row r="20" spans="1:2" x14ac:dyDescent="0.25">
      <c r="A20" s="9" t="s">
        <v>5453</v>
      </c>
      <c r="B20" s="6">
        <v>3001266.1000000015</v>
      </c>
    </row>
    <row r="21" spans="1:2" x14ac:dyDescent="0.25">
      <c r="A21" s="9" t="s">
        <v>5444</v>
      </c>
      <c r="B21" s="6">
        <v>5321035.9199999981</v>
      </c>
    </row>
    <row r="22" spans="1:2" x14ac:dyDescent="0.25">
      <c r="A22" s="9" t="s">
        <v>5440</v>
      </c>
      <c r="B22" s="6">
        <v>13284854.700000003</v>
      </c>
    </row>
    <row r="23" spans="1:2" x14ac:dyDescent="0.25">
      <c r="A23" s="9" t="s">
        <v>5437</v>
      </c>
      <c r="B23" s="6">
        <v>26397651.900000006</v>
      </c>
    </row>
    <row r="24" spans="1:2" x14ac:dyDescent="0.25">
      <c r="A24" s="9" t="s">
        <v>5745</v>
      </c>
      <c r="B24" s="6">
        <v>68776977.574000016</v>
      </c>
    </row>
  </sheetData>
  <pageMargins left="0.7" right="0.7" top="0.75" bottom="0.75" header="0.3" footer="0.3"/>
  <pageSetup orientation="portrait" horizontalDpi="200" verticalDpi="200" copies="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FAE1-8C93-4C4D-AE56-4C1C1DF6B7F6}">
  <dimension ref="A1:B24"/>
  <sheetViews>
    <sheetView workbookViewId="0">
      <selection activeCell="A8" sqref="A8"/>
    </sheetView>
  </sheetViews>
  <sheetFormatPr defaultRowHeight="15" x14ac:dyDescent="0.25"/>
  <cols>
    <col min="1" max="1" width="20.140625" bestFit="1" customWidth="1"/>
    <col min="2" max="2" width="22.28515625" bestFit="1" customWidth="1"/>
  </cols>
  <sheetData>
    <row r="1" spans="1:2" x14ac:dyDescent="0.25">
      <c r="A1" s="8" t="s">
        <v>7</v>
      </c>
      <c r="B1" t="s">
        <v>12</v>
      </c>
    </row>
    <row r="3" spans="1:2" x14ac:dyDescent="0.25">
      <c r="A3" s="8" t="s">
        <v>5744</v>
      </c>
      <c r="B3" t="s">
        <v>5754</v>
      </c>
    </row>
    <row r="4" spans="1:2" x14ac:dyDescent="0.25">
      <c r="A4" s="9" t="s">
        <v>5437</v>
      </c>
      <c r="B4" s="6">
        <v>4386051.8999999985</v>
      </c>
    </row>
    <row r="5" spans="1:2" x14ac:dyDescent="0.25">
      <c r="A5" s="9" t="s">
        <v>5440</v>
      </c>
      <c r="B5" s="6">
        <v>2473254.6999999997</v>
      </c>
    </row>
    <row r="6" spans="1:2" x14ac:dyDescent="0.25">
      <c r="A6" s="9" t="s">
        <v>5444</v>
      </c>
      <c r="B6" s="6">
        <v>1390835.9200000006</v>
      </c>
    </row>
    <row r="7" spans="1:2" x14ac:dyDescent="0.25">
      <c r="A7" s="9" t="s">
        <v>5447</v>
      </c>
      <c r="B7" s="6">
        <v>822516.24</v>
      </c>
    </row>
    <row r="8" spans="1:2" x14ac:dyDescent="0.25">
      <c r="A8" s="9" t="s">
        <v>5450</v>
      </c>
      <c r="B8" s="6">
        <v>749178.23999999987</v>
      </c>
    </row>
    <row r="9" spans="1:2" x14ac:dyDescent="0.25">
      <c r="A9" s="9" t="s">
        <v>5453</v>
      </c>
      <c r="B9" s="6">
        <v>542866.1</v>
      </c>
    </row>
    <row r="10" spans="1:2" x14ac:dyDescent="0.25">
      <c r="A10" s="9" t="s">
        <v>5443</v>
      </c>
      <c r="B10" s="6">
        <v>503186.25999999995</v>
      </c>
    </row>
    <row r="11" spans="1:2" x14ac:dyDescent="0.25">
      <c r="A11" s="9" t="s">
        <v>5465</v>
      </c>
      <c r="B11" s="6">
        <v>493542.55999999994</v>
      </c>
    </row>
    <row r="12" spans="1:2" x14ac:dyDescent="0.25">
      <c r="A12" s="9" t="s">
        <v>5468</v>
      </c>
      <c r="B12" s="6">
        <v>490803.22000000009</v>
      </c>
    </row>
    <row r="13" spans="1:2" x14ac:dyDescent="0.25">
      <c r="A13" s="9" t="s">
        <v>5464</v>
      </c>
      <c r="B13" s="6">
        <v>448671.49000000011</v>
      </c>
    </row>
    <row r="14" spans="1:2" x14ac:dyDescent="0.25">
      <c r="A14" s="9" t="s">
        <v>5457</v>
      </c>
      <c r="B14" s="6">
        <v>416071.24000000005</v>
      </c>
    </row>
    <row r="15" spans="1:2" x14ac:dyDescent="0.25">
      <c r="A15" s="9" t="s">
        <v>5446</v>
      </c>
      <c r="B15" s="6">
        <v>346128.625</v>
      </c>
    </row>
    <row r="16" spans="1:2" x14ac:dyDescent="0.25">
      <c r="A16" s="9" t="s">
        <v>5455</v>
      </c>
      <c r="B16" s="6">
        <v>342186.49000000022</v>
      </c>
    </row>
    <row r="17" spans="1:2" x14ac:dyDescent="0.25">
      <c r="A17" s="9" t="s">
        <v>5460</v>
      </c>
      <c r="B17" s="6">
        <v>338175.50000000006</v>
      </c>
    </row>
    <row r="18" spans="1:2" x14ac:dyDescent="0.25">
      <c r="A18" s="9" t="s">
        <v>5459</v>
      </c>
      <c r="B18" s="6">
        <v>329104.27500000002</v>
      </c>
    </row>
    <row r="19" spans="1:2" x14ac:dyDescent="0.25">
      <c r="A19" s="9" t="s">
        <v>5461</v>
      </c>
      <c r="B19" s="6">
        <v>300545.52500000002</v>
      </c>
    </row>
    <row r="20" spans="1:2" x14ac:dyDescent="0.25">
      <c r="A20" s="9" t="s">
        <v>5441</v>
      </c>
      <c r="B20" s="6">
        <v>236180.58000000022</v>
      </c>
    </row>
    <row r="21" spans="1:2" x14ac:dyDescent="0.25">
      <c r="A21" s="9" t="s">
        <v>5466</v>
      </c>
      <c r="B21" s="6">
        <v>204641.35500000001</v>
      </c>
    </row>
    <row r="22" spans="1:2" x14ac:dyDescent="0.25">
      <c r="A22" s="9" t="s">
        <v>5463</v>
      </c>
      <c r="B22" s="6">
        <v>157541.82800000027</v>
      </c>
    </row>
    <row r="23" spans="1:2" x14ac:dyDescent="0.25">
      <c r="A23" s="9" t="s">
        <v>5451</v>
      </c>
      <c r="B23" s="6">
        <v>145040.52599999987</v>
      </c>
    </row>
    <row r="24" spans="1:2" x14ac:dyDescent="0.25">
      <c r="A24" s="9" t="s">
        <v>5745</v>
      </c>
      <c r="B24" s="6">
        <v>15116522.574000001</v>
      </c>
    </row>
  </sheetData>
  <pageMargins left="0.7" right="0.7" top="0.75" bottom="0.75" header="0.3" footer="0.3"/>
  <pageSetup orientation="portrait" horizontalDpi="200" verticalDpi="200" copies="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01"/>
  <sheetViews>
    <sheetView workbookViewId="0">
      <pane ySplit="1" topLeftCell="A2" activePane="bottomLeft" state="frozen"/>
      <selection pane="bottomLeft" activeCell="G6" sqref="G6"/>
    </sheetView>
  </sheetViews>
  <sheetFormatPr defaultRowHeight="15" x14ac:dyDescent="0.25"/>
  <cols>
    <col min="1" max="1" width="12" customWidth="1"/>
    <col min="2" max="2" width="21" customWidth="1"/>
    <col min="3" max="3" width="13.5703125" customWidth="1"/>
    <col min="4" max="5" width="12" customWidth="1"/>
    <col min="6" max="6" width="16" customWidth="1"/>
    <col min="7" max="7" width="14.85546875" customWidth="1"/>
    <col min="8" max="9" width="12" customWidth="1"/>
    <col min="10" max="10" width="15.85546875" bestFit="1" customWidth="1"/>
    <col min="11" max="11" width="15.85546875" customWidth="1"/>
    <col min="12" max="12" width="16.7109375" bestFit="1" customWidth="1"/>
    <col min="13" max="13" width="16.7109375" customWidth="1"/>
    <col min="14" max="14" width="20.140625" bestFit="1" customWidth="1"/>
    <col min="15" max="19" width="20.140625" customWidth="1"/>
    <col min="21" max="21" width="12.5703125" bestFit="1" customWidth="1"/>
    <col min="22" max="22" width="27.140625" bestFit="1" customWidth="1"/>
  </cols>
  <sheetData>
    <row r="1" spans="1:22" ht="27.95" customHeight="1" x14ac:dyDescent="0.25">
      <c r="A1" s="1" t="s">
        <v>0</v>
      </c>
      <c r="B1" s="1" t="s">
        <v>1</v>
      </c>
      <c r="C1" s="1" t="s">
        <v>2</v>
      </c>
      <c r="D1" s="1" t="s">
        <v>3</v>
      </c>
      <c r="E1" s="1" t="s">
        <v>4</v>
      </c>
      <c r="F1" s="1" t="s">
        <v>5</v>
      </c>
      <c r="G1" s="1" t="s">
        <v>6</v>
      </c>
      <c r="H1" s="1" t="s">
        <v>7</v>
      </c>
      <c r="I1" s="1" t="s">
        <v>8</v>
      </c>
      <c r="J1" s="11" t="s">
        <v>5746</v>
      </c>
      <c r="K1" s="5" t="s">
        <v>5743</v>
      </c>
      <c r="L1" s="11" t="s">
        <v>5747</v>
      </c>
      <c r="M1" s="11" t="s">
        <v>5473</v>
      </c>
      <c r="N1" s="11" t="s">
        <v>5749</v>
      </c>
      <c r="O1" s="11" t="s">
        <v>5434</v>
      </c>
      <c r="P1" s="11" t="s">
        <v>5750</v>
      </c>
      <c r="Q1" s="11" t="s">
        <v>5751</v>
      </c>
      <c r="R1" s="11" t="s">
        <v>5752</v>
      </c>
      <c r="S1" s="11" t="s">
        <v>5753</v>
      </c>
    </row>
    <row r="2" spans="1:22" x14ac:dyDescent="0.25">
      <c r="A2" t="s">
        <v>9</v>
      </c>
      <c r="B2" s="2">
        <v>45254</v>
      </c>
      <c r="C2" t="s">
        <v>10</v>
      </c>
      <c r="D2" t="s">
        <v>11</v>
      </c>
      <c r="E2">
        <v>2</v>
      </c>
      <c r="F2">
        <v>28500</v>
      </c>
      <c r="G2" s="3">
        <v>0.15</v>
      </c>
      <c r="H2" t="s">
        <v>12</v>
      </c>
      <c r="I2">
        <v>4</v>
      </c>
      <c r="J2">
        <f>E2*F2*(1-G2)</f>
        <v>48450</v>
      </c>
      <c r="K2" s="2">
        <f>DATE(YEAR(B2),MONTH(B2),1)</f>
        <v>45231</v>
      </c>
      <c r="L2" s="2" t="str">
        <f>VLOOKUP(C2,Customers!$A$2:$F$401,3,FALSE)</f>
        <v>Shubra El-Kheima</v>
      </c>
      <c r="M2" s="2" t="str">
        <f>VLOOKUP(C2,Customers!$A$2:$F$401,5,FALSE)</f>
        <v>Consumer</v>
      </c>
      <c r="N2" s="2" t="str">
        <f>VLOOKUP(D2,Products!$A$2:$F$21,2,FALSE)</f>
        <v>Laptop Pro 14</v>
      </c>
      <c r="O2" s="2" t="str">
        <f>VLOOKUP(D2,Products!$A$2:$F$21,4,FALSE)</f>
        <v>Electronics</v>
      </c>
      <c r="P2" s="2" t="str">
        <f>VLOOKUP(D2,Products!$A$2:$F$21,3,FALSE)</f>
        <v>Computers</v>
      </c>
      <c r="Q2" s="6">
        <f>VLOOKUP(D2,Products!$A$2:$F$21,6,FALSE)</f>
        <v>22100</v>
      </c>
      <c r="R2" s="6">
        <f>E2*Q2</f>
        <v>44200</v>
      </c>
      <c r="S2" s="6">
        <f>J2-R2</f>
        <v>4250</v>
      </c>
    </row>
    <row r="3" spans="1:22" x14ac:dyDescent="0.25">
      <c r="A3" t="s">
        <v>13</v>
      </c>
      <c r="B3" s="2">
        <v>44990</v>
      </c>
      <c r="C3" t="s">
        <v>14</v>
      </c>
      <c r="D3" t="s">
        <v>15</v>
      </c>
      <c r="E3">
        <v>1</v>
      </c>
      <c r="F3">
        <v>414</v>
      </c>
      <c r="G3" s="3">
        <v>0.05</v>
      </c>
      <c r="H3" t="s">
        <v>12</v>
      </c>
      <c r="I3">
        <v>5</v>
      </c>
      <c r="J3">
        <f t="shared" ref="J3:J66" si="0">E3*F3*(1-G3)</f>
        <v>393.29999999999995</v>
      </c>
      <c r="K3" s="2">
        <f t="shared" ref="K3:K66" si="1">DATE(YEAR(B3),MONTH(B3),1)</f>
        <v>44986</v>
      </c>
      <c r="L3" s="2" t="str">
        <f>VLOOKUP(C3,Customers!$A$2:$F$401,3,FALSE)</f>
        <v>Giza</v>
      </c>
      <c r="M3" s="2" t="str">
        <f>VLOOKUP(C3,Customers!$A$2:$F$401,5,FALSE)</f>
        <v>Consumer</v>
      </c>
      <c r="N3" s="2" t="str">
        <f>VLOOKUP(D3,Products!$A$2:$F$21,2,FALSE)</f>
        <v>Wireless Mouse</v>
      </c>
      <c r="O3" s="2" t="str">
        <f>VLOOKUP(D3,Products!$A$2:$F$21,4,FALSE)</f>
        <v>Electronics</v>
      </c>
      <c r="P3" s="2" t="str">
        <f>VLOOKUP(D3,Products!$A$2:$F$21,3,FALSE)</f>
        <v>Accessories</v>
      </c>
      <c r="Q3" s="6">
        <f>VLOOKUP(D3,Products!$A$2:$F$21,6,FALSE)</f>
        <v>210</v>
      </c>
      <c r="R3" s="6">
        <f t="shared" ref="R3:R66" si="2">E3*Q3</f>
        <v>210</v>
      </c>
      <c r="S3" s="6">
        <f t="shared" ref="S3:S66" si="3">J3-R3</f>
        <v>183.29999999999995</v>
      </c>
      <c r="U3">
        <f>SUMIF(H2:H5001,"COMPLETED",J2:J5001)</f>
        <v>68776977.574000135</v>
      </c>
      <c r="V3" t="s">
        <v>5732</v>
      </c>
    </row>
    <row r="4" spans="1:22" x14ac:dyDescent="0.25">
      <c r="A4" t="s">
        <v>16</v>
      </c>
      <c r="B4" s="2">
        <v>45219</v>
      </c>
      <c r="C4" t="s">
        <v>17</v>
      </c>
      <c r="D4" t="s">
        <v>18</v>
      </c>
      <c r="E4">
        <v>2</v>
      </c>
      <c r="F4">
        <v>1566</v>
      </c>
      <c r="G4" s="3">
        <v>0.15</v>
      </c>
      <c r="H4" t="s">
        <v>12</v>
      </c>
      <c r="I4">
        <v>4</v>
      </c>
      <c r="J4">
        <f t="shared" si="0"/>
        <v>2662.2</v>
      </c>
      <c r="K4" s="2">
        <f t="shared" si="1"/>
        <v>45200</v>
      </c>
      <c r="L4" s="2" t="str">
        <f>VLOOKUP(C4,Customers!$A$2:$F$401,3,FALSE)</f>
        <v>Port Said</v>
      </c>
      <c r="M4" s="2" t="str">
        <f>VLOOKUP(C4,Customers!$A$2:$F$401,5,FALSE)</f>
        <v>Consumer</v>
      </c>
      <c r="N4" s="2" t="str">
        <f>VLOOKUP(D4,Products!$A$2:$F$21,2,FALSE)</f>
        <v>Webcam HD</v>
      </c>
      <c r="O4" s="2" t="str">
        <f>VLOOKUP(D4,Products!$A$2:$F$21,4,FALSE)</f>
        <v>Electronics</v>
      </c>
      <c r="P4" s="2" t="str">
        <f>VLOOKUP(D4,Products!$A$2:$F$21,3,FALSE)</f>
        <v>Accessories</v>
      </c>
      <c r="Q4" s="6">
        <f>VLOOKUP(D4,Products!$A$2:$F$21,6,FALSE)</f>
        <v>790</v>
      </c>
      <c r="R4" s="6">
        <f t="shared" si="2"/>
        <v>1580</v>
      </c>
      <c r="S4" s="6">
        <f t="shared" si="3"/>
        <v>1082.1999999999998</v>
      </c>
      <c r="U4">
        <f>COUNTIF(H2:H5001,"COMPLETED")</f>
        <v>4419</v>
      </c>
      <c r="V4" t="s">
        <v>5733</v>
      </c>
    </row>
    <row r="5" spans="1:22" x14ac:dyDescent="0.25">
      <c r="A5" t="s">
        <v>19</v>
      </c>
      <c r="B5" s="2">
        <v>45824</v>
      </c>
      <c r="C5" t="s">
        <v>20</v>
      </c>
      <c r="D5" t="s">
        <v>21</v>
      </c>
      <c r="E5">
        <v>20</v>
      </c>
      <c r="F5">
        <v>1998</v>
      </c>
      <c r="G5" s="3">
        <v>0.1</v>
      </c>
      <c r="H5" t="s">
        <v>12</v>
      </c>
      <c r="I5">
        <v>3</v>
      </c>
      <c r="J5">
        <f t="shared" si="0"/>
        <v>35964</v>
      </c>
      <c r="K5" s="2">
        <f t="shared" si="1"/>
        <v>45809</v>
      </c>
      <c r="L5" s="2" t="str">
        <f>VLOOKUP(C5,Customers!$A$2:$F$401,3,FALSE)</f>
        <v>Tanta</v>
      </c>
      <c r="M5" s="2" t="str">
        <f>VLOOKUP(C5,Customers!$A$2:$F$401,5,FALSE)</f>
        <v>Consumer</v>
      </c>
      <c r="N5" s="2" t="str">
        <f>VLOOKUP(D5,Products!$A$2:$F$21,2,FALSE)</f>
        <v>Mechanical Keyboard</v>
      </c>
      <c r="O5" s="2" t="str">
        <f>VLOOKUP(D5,Products!$A$2:$F$21,4,FALSE)</f>
        <v>Electronics</v>
      </c>
      <c r="P5" s="2" t="str">
        <f>VLOOKUP(D5,Products!$A$2:$F$21,3,FALSE)</f>
        <v>Accessories</v>
      </c>
      <c r="Q5" s="6">
        <f>VLOOKUP(D5,Products!$A$2:$F$21,6,FALSE)</f>
        <v>990</v>
      </c>
      <c r="R5" s="6">
        <f t="shared" si="2"/>
        <v>19800</v>
      </c>
      <c r="S5" s="6">
        <f t="shared" si="3"/>
        <v>16164</v>
      </c>
    </row>
    <row r="6" spans="1:22" x14ac:dyDescent="0.25">
      <c r="A6" t="s">
        <v>22</v>
      </c>
      <c r="B6" s="2">
        <v>44998</v>
      </c>
      <c r="C6" t="s">
        <v>23</v>
      </c>
      <c r="D6" t="s">
        <v>24</v>
      </c>
      <c r="E6">
        <v>2</v>
      </c>
      <c r="F6">
        <v>1212.5</v>
      </c>
      <c r="G6" s="3">
        <v>0.1</v>
      </c>
      <c r="H6" t="s">
        <v>12</v>
      </c>
      <c r="I6">
        <v>6</v>
      </c>
      <c r="J6">
        <f t="shared" si="0"/>
        <v>2182.5</v>
      </c>
      <c r="K6" s="2">
        <f t="shared" si="1"/>
        <v>44986</v>
      </c>
      <c r="L6" s="2" t="str">
        <f>VLOOKUP(C6,Customers!$A$2:$F$401,3,FALSE)</f>
        <v>Tanta</v>
      </c>
      <c r="M6" s="2" t="str">
        <f>VLOOKUP(C6,Customers!$A$2:$F$401,5,FALSE)</f>
        <v>Consumer</v>
      </c>
      <c r="N6" s="2" t="str">
        <f>VLOOKUP(D6,Products!$A$2:$F$21,2,FALSE)</f>
        <v>USB-C Hub</v>
      </c>
      <c r="O6" s="2" t="str">
        <f>VLOOKUP(D6,Products!$A$2:$F$21,4,FALSE)</f>
        <v>Electronics</v>
      </c>
      <c r="P6" s="2" t="str">
        <f>VLOOKUP(D6,Products!$A$2:$F$21,3,FALSE)</f>
        <v>Accessories</v>
      </c>
      <c r="Q6" s="6">
        <f>VLOOKUP(D6,Products!$A$2:$F$21,6,FALSE)</f>
        <v>620</v>
      </c>
      <c r="R6" s="6">
        <f t="shared" si="2"/>
        <v>1240</v>
      </c>
      <c r="S6" s="6">
        <f t="shared" si="3"/>
        <v>942.5</v>
      </c>
      <c r="U6" s="6">
        <f>AVERAGEIF(H2:H5001,"COMPLETED",J2:J5001)</f>
        <v>15563.923415704941</v>
      </c>
      <c r="V6" t="s">
        <v>5734</v>
      </c>
    </row>
    <row r="7" spans="1:22" x14ac:dyDescent="0.25">
      <c r="A7" t="s">
        <v>25</v>
      </c>
      <c r="B7" s="2">
        <v>45185</v>
      </c>
      <c r="C7" t="s">
        <v>26</v>
      </c>
      <c r="D7" t="s">
        <v>27</v>
      </c>
      <c r="E7">
        <v>5</v>
      </c>
      <c r="F7">
        <v>980</v>
      </c>
      <c r="G7" s="3">
        <v>0.03</v>
      </c>
      <c r="H7" t="s">
        <v>12</v>
      </c>
      <c r="I7">
        <v>3</v>
      </c>
      <c r="J7">
        <f t="shared" si="0"/>
        <v>4753</v>
      </c>
      <c r="K7" s="2">
        <f t="shared" si="1"/>
        <v>45170</v>
      </c>
      <c r="L7" s="2" t="str">
        <f>VLOOKUP(C7,Customers!$A$2:$F$401,3,FALSE)</f>
        <v>Mansoura</v>
      </c>
      <c r="M7" s="2" t="str">
        <f>VLOOKUP(C7,Customers!$A$2:$F$401,5,FALSE)</f>
        <v>Consumer</v>
      </c>
      <c r="N7" s="2" t="str">
        <f>VLOOKUP(D7,Products!$A$2:$F$21,2,FALSE)</f>
        <v>Printer Toner</v>
      </c>
      <c r="O7" s="2" t="str">
        <f>VLOOKUP(D7,Products!$A$2:$F$21,4,FALSE)</f>
        <v>Office</v>
      </c>
      <c r="P7" s="2" t="str">
        <f>VLOOKUP(D7,Products!$A$2:$F$21,3,FALSE)</f>
        <v>Supplies</v>
      </c>
      <c r="Q7" s="6">
        <f>VLOOKUP(D7,Products!$A$2:$F$21,6,FALSE)</f>
        <v>510</v>
      </c>
      <c r="R7" s="6">
        <f t="shared" si="2"/>
        <v>2550</v>
      </c>
      <c r="S7" s="6">
        <f t="shared" si="3"/>
        <v>2203</v>
      </c>
    </row>
    <row r="8" spans="1:22" x14ac:dyDescent="0.25">
      <c r="A8" t="s">
        <v>28</v>
      </c>
      <c r="B8" s="2">
        <v>45064</v>
      </c>
      <c r="C8" t="s">
        <v>29</v>
      </c>
      <c r="D8" t="s">
        <v>30</v>
      </c>
      <c r="E8">
        <v>2</v>
      </c>
      <c r="F8">
        <v>8924</v>
      </c>
      <c r="G8" s="3">
        <v>0</v>
      </c>
      <c r="H8" t="s">
        <v>12</v>
      </c>
      <c r="I8">
        <v>1</v>
      </c>
      <c r="J8">
        <f t="shared" si="0"/>
        <v>17848</v>
      </c>
      <c r="K8" s="2">
        <f t="shared" si="1"/>
        <v>45047</v>
      </c>
      <c r="L8" s="2" t="str">
        <f>VLOOKUP(C8,Customers!$A$2:$F$401,3,FALSE)</f>
        <v>Zagazig</v>
      </c>
      <c r="M8" s="2" t="str">
        <f>VLOOKUP(C8,Customers!$A$2:$F$401,5,FALSE)</f>
        <v>Small Business</v>
      </c>
      <c r="N8" s="2" t="str">
        <f>VLOOKUP(D8,Products!$A$2:$F$21,2,FALSE)</f>
        <v>Standing Desk</v>
      </c>
      <c r="O8" s="2" t="str">
        <f>VLOOKUP(D8,Products!$A$2:$F$21,4,FALSE)</f>
        <v>Office</v>
      </c>
      <c r="P8" s="2" t="str">
        <f>VLOOKUP(D8,Products!$A$2:$F$21,3,FALSE)</f>
        <v>Furniture</v>
      </c>
      <c r="Q8" s="6">
        <f>VLOOKUP(D8,Products!$A$2:$F$21,6,FALSE)</f>
        <v>6500</v>
      </c>
      <c r="R8" s="6">
        <f t="shared" si="2"/>
        <v>13000</v>
      </c>
      <c r="S8" s="6">
        <f t="shared" si="3"/>
        <v>4848</v>
      </c>
      <c r="U8">
        <f>SUM(J2:J5001)</f>
        <v>76682344.377000242</v>
      </c>
      <c r="V8" t="s">
        <v>5735</v>
      </c>
    </row>
    <row r="9" spans="1:22" x14ac:dyDescent="0.25">
      <c r="A9" t="s">
        <v>31</v>
      </c>
      <c r="B9" s="2">
        <v>45410</v>
      </c>
      <c r="C9" t="s">
        <v>32</v>
      </c>
      <c r="D9" t="s">
        <v>33</v>
      </c>
      <c r="E9">
        <v>4</v>
      </c>
      <c r="F9">
        <v>3588</v>
      </c>
      <c r="G9" s="3">
        <v>0.03</v>
      </c>
      <c r="H9" t="s">
        <v>12</v>
      </c>
      <c r="I9">
        <v>3</v>
      </c>
      <c r="J9">
        <f t="shared" si="0"/>
        <v>13921.44</v>
      </c>
      <c r="K9" s="2">
        <f t="shared" si="1"/>
        <v>45383</v>
      </c>
      <c r="L9" s="2" t="str">
        <f>VLOOKUP(C9,Customers!$A$2:$F$401,3,FALSE)</f>
        <v>Tanta</v>
      </c>
      <c r="M9" s="2" t="str">
        <f>VLOOKUP(C9,Customers!$A$2:$F$401,5,FALSE)</f>
        <v>Consumer</v>
      </c>
      <c r="N9" s="2" t="str">
        <f>VLOOKUP(D9,Products!$A$2:$F$21,2,FALSE)</f>
        <v>Filing Cabinet</v>
      </c>
      <c r="O9" s="2" t="str">
        <f>VLOOKUP(D9,Products!$A$2:$F$21,4,FALSE)</f>
        <v>Office</v>
      </c>
      <c r="P9" s="2" t="str">
        <f>VLOOKUP(D9,Products!$A$2:$F$21,3,FALSE)</f>
        <v>Furniture</v>
      </c>
      <c r="Q9" s="6">
        <f>VLOOKUP(D9,Products!$A$2:$F$21,6,FALSE)</f>
        <v>2650</v>
      </c>
      <c r="R9" s="6">
        <f t="shared" si="2"/>
        <v>10600</v>
      </c>
      <c r="S9" s="6">
        <f t="shared" si="3"/>
        <v>3321.4400000000005</v>
      </c>
      <c r="U9">
        <f>SUMIF(H2:H5001,"CANCELLED",J2:J5001)</f>
        <v>4510592.1399999997</v>
      </c>
      <c r="V9" t="s">
        <v>5736</v>
      </c>
    </row>
    <row r="10" spans="1:22" x14ac:dyDescent="0.25">
      <c r="A10" t="s">
        <v>34</v>
      </c>
      <c r="B10" s="2">
        <v>45677</v>
      </c>
      <c r="C10" t="s">
        <v>35</v>
      </c>
      <c r="D10" t="s">
        <v>11</v>
      </c>
      <c r="E10">
        <v>4</v>
      </c>
      <c r="F10">
        <v>30780</v>
      </c>
      <c r="G10" s="3">
        <v>0.05</v>
      </c>
      <c r="H10" t="s">
        <v>12</v>
      </c>
      <c r="I10">
        <v>1</v>
      </c>
      <c r="J10">
        <f t="shared" si="0"/>
        <v>116964</v>
      </c>
      <c r="K10" s="2">
        <f t="shared" si="1"/>
        <v>45658</v>
      </c>
      <c r="L10" s="2" t="str">
        <f>VLOOKUP(C10,Customers!$A$2:$F$401,3,FALSE)</f>
        <v>Asyut</v>
      </c>
      <c r="M10" s="2" t="str">
        <f>VLOOKUP(C10,Customers!$A$2:$F$401,5,FALSE)</f>
        <v>Consumer</v>
      </c>
      <c r="N10" s="2" t="str">
        <f>VLOOKUP(D10,Products!$A$2:$F$21,2,FALSE)</f>
        <v>Laptop Pro 14</v>
      </c>
      <c r="O10" s="2" t="str">
        <f>VLOOKUP(D10,Products!$A$2:$F$21,4,FALSE)</f>
        <v>Electronics</v>
      </c>
      <c r="P10" s="2" t="str">
        <f>VLOOKUP(D10,Products!$A$2:$F$21,3,FALSE)</f>
        <v>Computers</v>
      </c>
      <c r="Q10" s="6">
        <f>VLOOKUP(D10,Products!$A$2:$F$21,6,FALSE)</f>
        <v>22100</v>
      </c>
      <c r="R10" s="6">
        <f t="shared" si="2"/>
        <v>88400</v>
      </c>
      <c r="S10" s="6">
        <f t="shared" si="3"/>
        <v>28564</v>
      </c>
      <c r="U10">
        <f>SUMIF(H2:H5001,"RETURNED",J2:J5001)</f>
        <v>3394774.6630000006</v>
      </c>
      <c r="V10" t="s">
        <v>5737</v>
      </c>
    </row>
    <row r="11" spans="1:22" x14ac:dyDescent="0.25">
      <c r="A11" t="s">
        <v>36</v>
      </c>
      <c r="B11" s="2">
        <v>45668</v>
      </c>
      <c r="C11" t="s">
        <v>37</v>
      </c>
      <c r="D11" t="s">
        <v>18</v>
      </c>
      <c r="E11">
        <v>1</v>
      </c>
      <c r="F11">
        <v>1450</v>
      </c>
      <c r="G11" s="3">
        <v>0.03</v>
      </c>
      <c r="H11" t="s">
        <v>12</v>
      </c>
      <c r="I11">
        <v>5</v>
      </c>
      <c r="J11">
        <f t="shared" si="0"/>
        <v>1406.5</v>
      </c>
      <c r="K11" s="2">
        <f t="shared" si="1"/>
        <v>45658</v>
      </c>
      <c r="L11" s="2" t="str">
        <f>VLOOKUP(C11,Customers!$A$2:$F$401,3,FALSE)</f>
        <v>Port Said</v>
      </c>
      <c r="M11" s="2" t="str">
        <f>VLOOKUP(C11,Customers!$A$2:$F$401,5,FALSE)</f>
        <v>Consumer</v>
      </c>
      <c r="N11" s="2" t="str">
        <f>VLOOKUP(D11,Products!$A$2:$F$21,2,FALSE)</f>
        <v>Webcam HD</v>
      </c>
      <c r="O11" s="2" t="str">
        <f>VLOOKUP(D11,Products!$A$2:$F$21,4,FALSE)</f>
        <v>Electronics</v>
      </c>
      <c r="P11" s="2" t="str">
        <f>VLOOKUP(D11,Products!$A$2:$F$21,3,FALSE)</f>
        <v>Accessories</v>
      </c>
      <c r="Q11" s="6">
        <f>VLOOKUP(D11,Products!$A$2:$F$21,6,FALSE)</f>
        <v>790</v>
      </c>
      <c r="R11" s="6">
        <f t="shared" si="2"/>
        <v>790</v>
      </c>
      <c r="S11" s="6">
        <f t="shared" si="3"/>
        <v>616.5</v>
      </c>
      <c r="U11">
        <f>SUMIF(H2:H5001,"COMPLETED",J2:J5001)+SUMIF(H2:H5001,"CANCELLED",J2:J5001)+SUMIF(H2:H5001,"RETURNED",J2:J5001)-SUM(J2:J5001)</f>
        <v>0</v>
      </c>
    </row>
    <row r="12" spans="1:22" x14ac:dyDescent="0.25">
      <c r="A12" t="s">
        <v>38</v>
      </c>
      <c r="B12" s="2">
        <v>45711</v>
      </c>
      <c r="C12" t="s">
        <v>39</v>
      </c>
      <c r="D12" t="s">
        <v>40</v>
      </c>
      <c r="E12">
        <v>1</v>
      </c>
      <c r="F12">
        <v>18915</v>
      </c>
      <c r="G12" s="3">
        <v>0.03</v>
      </c>
      <c r="H12" t="s">
        <v>12</v>
      </c>
      <c r="I12">
        <v>7</v>
      </c>
      <c r="J12">
        <f t="shared" si="0"/>
        <v>18347.55</v>
      </c>
      <c r="K12" s="2">
        <f t="shared" si="1"/>
        <v>45689</v>
      </c>
      <c r="L12" s="2" t="str">
        <f>VLOOKUP(C12,Customers!$A$2:$F$401,3,FALSE)</f>
        <v>Giza</v>
      </c>
      <c r="M12" s="2" t="str">
        <f>VLOOKUP(C12,Customers!$A$2:$F$401,5,FALSE)</f>
        <v>Consumer</v>
      </c>
      <c r="N12" s="2" t="str">
        <f>VLOOKUP(D12,Products!$A$2:$F$21,2,FALSE)</f>
        <v>Laptop Basic 15</v>
      </c>
      <c r="O12" s="2" t="str">
        <f>VLOOKUP(D12,Products!$A$2:$F$21,4,FALSE)</f>
        <v>Electronics</v>
      </c>
      <c r="P12" s="2" t="str">
        <f>VLOOKUP(D12,Products!$A$2:$F$21,3,FALSE)</f>
        <v>Computers</v>
      </c>
      <c r="Q12" s="6">
        <f>VLOOKUP(D12,Products!$A$2:$F$21,6,FALSE)</f>
        <v>15100</v>
      </c>
      <c r="R12" s="6">
        <f t="shared" si="2"/>
        <v>15100</v>
      </c>
      <c r="S12" s="6">
        <f t="shared" si="3"/>
        <v>3247.5499999999993</v>
      </c>
      <c r="U12">
        <f>COUNTIF(H2:H5001,"CANCELLED")</f>
        <v>334</v>
      </c>
      <c r="V12" t="s">
        <v>5738</v>
      </c>
    </row>
    <row r="13" spans="1:22" x14ac:dyDescent="0.25">
      <c r="A13" t="s">
        <v>41</v>
      </c>
      <c r="B13" s="2">
        <v>44993</v>
      </c>
      <c r="C13" t="s">
        <v>42</v>
      </c>
      <c r="D13" t="s">
        <v>43</v>
      </c>
      <c r="E13">
        <v>2</v>
      </c>
      <c r="F13">
        <v>3600</v>
      </c>
      <c r="G13" s="3">
        <v>0.2</v>
      </c>
      <c r="H13" t="s">
        <v>12</v>
      </c>
      <c r="I13">
        <v>6</v>
      </c>
      <c r="J13">
        <f t="shared" si="0"/>
        <v>5760</v>
      </c>
      <c r="K13" s="2">
        <f t="shared" si="1"/>
        <v>44986</v>
      </c>
      <c r="L13" s="2" t="str">
        <f>VLOOKUP(C13,Customers!$A$2:$F$401,3,FALSE)</f>
        <v>Tanta</v>
      </c>
      <c r="M13" s="2" t="str">
        <f>VLOOKUP(C13,Customers!$A$2:$F$401,5,FALSE)</f>
        <v>Small Business</v>
      </c>
      <c r="N13" s="2" t="str">
        <f>VLOOKUP(D13,Products!$A$2:$F$21,2,FALSE)</f>
        <v>External SSD 1TB</v>
      </c>
      <c r="O13" s="2" t="str">
        <f>VLOOKUP(D13,Products!$A$2:$F$21,4,FALSE)</f>
        <v>Electronics</v>
      </c>
      <c r="P13" s="2" t="str">
        <f>VLOOKUP(D13,Products!$A$2:$F$21,3,FALSE)</f>
        <v>Storage</v>
      </c>
      <c r="Q13" s="6">
        <f>VLOOKUP(D13,Products!$A$2:$F$21,6,FALSE)</f>
        <v>2450</v>
      </c>
      <c r="R13" s="6">
        <f t="shared" si="2"/>
        <v>4900</v>
      </c>
      <c r="S13" s="6">
        <f t="shared" si="3"/>
        <v>860</v>
      </c>
      <c r="U13">
        <f>COUNTIF(H2:H5001,"RETURNED")</f>
        <v>247</v>
      </c>
      <c r="V13" t="s">
        <v>5739</v>
      </c>
    </row>
    <row r="14" spans="1:22" x14ac:dyDescent="0.25">
      <c r="A14" t="s">
        <v>44</v>
      </c>
      <c r="B14" s="2">
        <v>45241</v>
      </c>
      <c r="C14" t="s">
        <v>45</v>
      </c>
      <c r="D14" t="s">
        <v>46</v>
      </c>
      <c r="E14">
        <v>4</v>
      </c>
      <c r="F14">
        <v>280.8</v>
      </c>
      <c r="G14" s="3">
        <v>0</v>
      </c>
      <c r="H14" t="s">
        <v>12</v>
      </c>
      <c r="I14">
        <v>3</v>
      </c>
      <c r="J14">
        <f t="shared" si="0"/>
        <v>1123.2</v>
      </c>
      <c r="K14" s="2">
        <f t="shared" si="1"/>
        <v>45231</v>
      </c>
      <c r="L14" s="2" t="str">
        <f>VLOOKUP(C14,Customers!$A$2:$F$401,3,FALSE)</f>
        <v>Zagazig</v>
      </c>
      <c r="M14" s="2" t="str">
        <f>VLOOKUP(C14,Customers!$A$2:$F$401,5,FALSE)</f>
        <v>Small Business</v>
      </c>
      <c r="N14" s="2" t="str">
        <f>VLOOKUP(D14,Products!$A$2:$F$21,2,FALSE)</f>
        <v>Paper A4 Box</v>
      </c>
      <c r="O14" s="2" t="str">
        <f>VLOOKUP(D14,Products!$A$2:$F$21,4,FALSE)</f>
        <v>Office</v>
      </c>
      <c r="P14" s="2" t="str">
        <f>VLOOKUP(D14,Products!$A$2:$F$21,3,FALSE)</f>
        <v>Stationery</v>
      </c>
      <c r="Q14" s="6">
        <f>VLOOKUP(D14,Products!$A$2:$F$21,6,FALSE)</f>
        <v>145</v>
      </c>
      <c r="R14" s="6">
        <f t="shared" si="2"/>
        <v>580</v>
      </c>
      <c r="S14" s="6">
        <f t="shared" si="3"/>
        <v>543.20000000000005</v>
      </c>
      <c r="U14" s="7">
        <f>COUNTIF(H2:H5001,"COMPLETED")/COUNTA(H2:H5001)</f>
        <v>0.88380000000000003</v>
      </c>
      <c r="V14" t="s">
        <v>5740</v>
      </c>
    </row>
    <row r="15" spans="1:22" x14ac:dyDescent="0.25">
      <c r="A15" t="s">
        <v>47</v>
      </c>
      <c r="B15" s="2">
        <v>45848</v>
      </c>
      <c r="C15" t="s">
        <v>48</v>
      </c>
      <c r="D15" t="s">
        <v>49</v>
      </c>
      <c r="E15">
        <v>3</v>
      </c>
      <c r="F15">
        <v>4428</v>
      </c>
      <c r="G15" s="3">
        <v>0.1</v>
      </c>
      <c r="H15" t="s">
        <v>12</v>
      </c>
      <c r="I15">
        <v>7</v>
      </c>
      <c r="J15">
        <f t="shared" si="0"/>
        <v>11955.6</v>
      </c>
      <c r="K15" s="2">
        <f t="shared" si="1"/>
        <v>45839</v>
      </c>
      <c r="L15" s="2" t="str">
        <f>VLOOKUP(C15,Customers!$A$2:$F$401,3,FALSE)</f>
        <v>Shubra El-Kheima</v>
      </c>
      <c r="M15" s="2" t="str">
        <f>VLOOKUP(C15,Customers!$A$2:$F$401,5,FALSE)</f>
        <v>Small Business</v>
      </c>
      <c r="N15" s="2" t="str">
        <f>VLOOKUP(D15,Products!$A$2:$F$21,2,FALSE)</f>
        <v>UPS 1200VA</v>
      </c>
      <c r="O15" s="2" t="str">
        <f>VLOOKUP(D15,Products!$A$2:$F$21,4,FALSE)</f>
        <v>Electronics</v>
      </c>
      <c r="P15" s="2" t="str">
        <f>VLOOKUP(D15,Products!$A$2:$F$21,3,FALSE)</f>
        <v>Power</v>
      </c>
      <c r="Q15" s="6">
        <f>VLOOKUP(D15,Products!$A$2:$F$21,6,FALSE)</f>
        <v>2950</v>
      </c>
      <c r="R15" s="6">
        <f t="shared" si="2"/>
        <v>8850</v>
      </c>
      <c r="S15" s="6">
        <f t="shared" si="3"/>
        <v>3105.6000000000004</v>
      </c>
      <c r="U15" s="7">
        <f>COUNTIF(H2:H5001,"CANCELLED")/COUNTA(H2:H5001)</f>
        <v>6.6799999999999998E-2</v>
      </c>
      <c r="V15" t="s">
        <v>5741</v>
      </c>
    </row>
    <row r="16" spans="1:22" x14ac:dyDescent="0.25">
      <c r="A16" t="s">
        <v>50</v>
      </c>
      <c r="B16" s="2">
        <v>45686</v>
      </c>
      <c r="C16" t="s">
        <v>51</v>
      </c>
      <c r="D16" t="s">
        <v>27</v>
      </c>
      <c r="E16">
        <v>1</v>
      </c>
      <c r="F16">
        <v>901.6</v>
      </c>
      <c r="G16" s="3">
        <v>0.05</v>
      </c>
      <c r="H16" t="s">
        <v>12</v>
      </c>
      <c r="I16">
        <v>4</v>
      </c>
      <c r="J16">
        <f t="shared" si="0"/>
        <v>856.52</v>
      </c>
      <c r="K16" s="2">
        <f t="shared" si="1"/>
        <v>45658</v>
      </c>
      <c r="L16" s="2" t="str">
        <f>VLOOKUP(C16,Customers!$A$2:$F$401,3,FALSE)</f>
        <v>Fayoum</v>
      </c>
      <c r="M16" s="2" t="str">
        <f>VLOOKUP(C16,Customers!$A$2:$F$401,5,FALSE)</f>
        <v>Small Business</v>
      </c>
      <c r="N16" s="2" t="str">
        <f>VLOOKUP(D16,Products!$A$2:$F$21,2,FALSE)</f>
        <v>Printer Toner</v>
      </c>
      <c r="O16" s="2" t="str">
        <f>VLOOKUP(D16,Products!$A$2:$F$21,4,FALSE)</f>
        <v>Office</v>
      </c>
      <c r="P16" s="2" t="str">
        <f>VLOOKUP(D16,Products!$A$2:$F$21,3,FALSE)</f>
        <v>Supplies</v>
      </c>
      <c r="Q16" s="6">
        <f>VLOOKUP(D16,Products!$A$2:$F$21,6,FALSE)</f>
        <v>510</v>
      </c>
      <c r="R16" s="6">
        <f t="shared" si="2"/>
        <v>510</v>
      </c>
      <c r="S16" s="6">
        <f t="shared" si="3"/>
        <v>346.52</v>
      </c>
      <c r="U16" s="7">
        <f>COUNTIF(H2:H5001,"RETURNED")/COUNTA(H2:H5001)</f>
        <v>4.9399999999999999E-2</v>
      </c>
      <c r="V16" t="s">
        <v>5742</v>
      </c>
    </row>
    <row r="17" spans="1:22" x14ac:dyDescent="0.25">
      <c r="A17" t="s">
        <v>52</v>
      </c>
      <c r="B17" s="2">
        <v>45688</v>
      </c>
      <c r="C17" t="s">
        <v>53</v>
      </c>
      <c r="D17" t="s">
        <v>15</v>
      </c>
      <c r="E17">
        <v>2</v>
      </c>
      <c r="F17">
        <v>450</v>
      </c>
      <c r="G17" s="3">
        <v>0.05</v>
      </c>
      <c r="H17" t="s">
        <v>12</v>
      </c>
      <c r="I17">
        <v>6</v>
      </c>
      <c r="J17">
        <f t="shared" si="0"/>
        <v>855</v>
      </c>
      <c r="K17" s="2">
        <f t="shared" si="1"/>
        <v>45658</v>
      </c>
      <c r="L17" s="2" t="str">
        <f>VLOOKUP(C17,Customers!$A$2:$F$401,3,FALSE)</f>
        <v>Asyut</v>
      </c>
      <c r="M17" s="2" t="str">
        <f>VLOOKUP(C17,Customers!$A$2:$F$401,5,FALSE)</f>
        <v>Small Business</v>
      </c>
      <c r="N17" s="2" t="str">
        <f>VLOOKUP(D17,Products!$A$2:$F$21,2,FALSE)</f>
        <v>Wireless Mouse</v>
      </c>
      <c r="O17" s="2" t="str">
        <f>VLOOKUP(D17,Products!$A$2:$F$21,4,FALSE)</f>
        <v>Electronics</v>
      </c>
      <c r="P17" s="2" t="str">
        <f>VLOOKUP(D17,Products!$A$2:$F$21,3,FALSE)</f>
        <v>Accessories</v>
      </c>
      <c r="Q17" s="6">
        <f>VLOOKUP(D17,Products!$A$2:$F$21,6,FALSE)</f>
        <v>210</v>
      </c>
      <c r="R17" s="6">
        <f t="shared" si="2"/>
        <v>420</v>
      </c>
      <c r="S17" s="6">
        <f t="shared" si="3"/>
        <v>435</v>
      </c>
      <c r="U17">
        <f>AVERAGE(I2:I5001)</f>
        <v>4.0137999999999998</v>
      </c>
      <c r="V17" t="s">
        <v>5755</v>
      </c>
    </row>
    <row r="18" spans="1:22" x14ac:dyDescent="0.25">
      <c r="A18" t="s">
        <v>54</v>
      </c>
      <c r="B18" s="2">
        <v>45836</v>
      </c>
      <c r="C18" t="s">
        <v>55</v>
      </c>
      <c r="D18" t="s">
        <v>56</v>
      </c>
      <c r="E18">
        <v>1</v>
      </c>
      <c r="F18">
        <v>180</v>
      </c>
      <c r="G18" s="3">
        <v>0.05</v>
      </c>
      <c r="H18" t="s">
        <v>12</v>
      </c>
      <c r="I18">
        <v>7</v>
      </c>
      <c r="J18">
        <f t="shared" si="0"/>
        <v>171</v>
      </c>
      <c r="K18" s="2">
        <f t="shared" si="1"/>
        <v>45809</v>
      </c>
      <c r="L18" s="2" t="str">
        <f>VLOOKUP(C18,Customers!$A$2:$F$401,3,FALSE)</f>
        <v>Fayoum</v>
      </c>
      <c r="M18" s="2" t="str">
        <f>VLOOKUP(C18,Customers!$A$2:$F$401,5,FALSE)</f>
        <v>Consumer</v>
      </c>
      <c r="N18" s="2" t="str">
        <f>VLOOKUP(D18,Products!$A$2:$F$21,2,FALSE)</f>
        <v>Notebook Pack</v>
      </c>
      <c r="O18" s="2" t="str">
        <f>VLOOKUP(D18,Products!$A$2:$F$21,4,FALSE)</f>
        <v>Office</v>
      </c>
      <c r="P18" s="2" t="str">
        <f>VLOOKUP(D18,Products!$A$2:$F$21,3,FALSE)</f>
        <v>Stationery</v>
      </c>
      <c r="Q18" s="6">
        <f>VLOOKUP(D18,Products!$A$2:$F$21,6,FALSE)</f>
        <v>75</v>
      </c>
      <c r="R18" s="6">
        <f t="shared" si="2"/>
        <v>75</v>
      </c>
      <c r="S18" s="6">
        <f t="shared" si="3"/>
        <v>96</v>
      </c>
      <c r="U18" s="6">
        <f>AVERAGEIF(H2:H5001,"COMPLETED",I2:I5001)</f>
        <v>4.0201403032360261</v>
      </c>
      <c r="V18" t="s">
        <v>5756</v>
      </c>
    </row>
    <row r="19" spans="1:22" x14ac:dyDescent="0.25">
      <c r="A19" t="s">
        <v>57</v>
      </c>
      <c r="B19" s="2">
        <v>45084</v>
      </c>
      <c r="C19" t="s">
        <v>58</v>
      </c>
      <c r="D19" t="s">
        <v>59</v>
      </c>
      <c r="E19">
        <v>2</v>
      </c>
      <c r="F19">
        <v>7992</v>
      </c>
      <c r="G19" s="3">
        <v>0.15</v>
      </c>
      <c r="H19" t="s">
        <v>12</v>
      </c>
      <c r="I19">
        <v>2</v>
      </c>
      <c r="J19">
        <f t="shared" si="0"/>
        <v>13586.4</v>
      </c>
      <c r="K19" s="2">
        <f t="shared" si="1"/>
        <v>45078</v>
      </c>
      <c r="L19" s="2" t="str">
        <f>VLOOKUP(C19,Customers!$A$2:$F$401,3,FALSE)</f>
        <v>Giza</v>
      </c>
      <c r="M19" s="2" t="str">
        <f>VLOOKUP(C19,Customers!$A$2:$F$401,5,FALSE)</f>
        <v>Corporate</v>
      </c>
      <c r="N19" s="2" t="str">
        <f>VLOOKUP(D19,Products!$A$2:$F$21,2,FALSE)</f>
        <v>Laser Printer</v>
      </c>
      <c r="O19" s="2" t="str">
        <f>VLOOKUP(D19,Products!$A$2:$F$21,4,FALSE)</f>
        <v>Electronics</v>
      </c>
      <c r="P19" s="2" t="str">
        <f>VLOOKUP(D19,Products!$A$2:$F$21,3,FALSE)</f>
        <v>Printers</v>
      </c>
      <c r="Q19" s="6">
        <f>VLOOKUP(D19,Products!$A$2:$F$21,6,FALSE)</f>
        <v>5600</v>
      </c>
      <c r="R19" s="6">
        <f t="shared" si="2"/>
        <v>11200</v>
      </c>
      <c r="S19" s="6">
        <f t="shared" si="3"/>
        <v>2386.3999999999996</v>
      </c>
      <c r="U19">
        <f>SUMIF(H2:H5001,"COMPLETED",S2:S5001)</f>
        <v>15116522.573999982</v>
      </c>
      <c r="V19" t="s">
        <v>5761</v>
      </c>
    </row>
    <row r="20" spans="1:22" x14ac:dyDescent="0.25">
      <c r="A20" t="s">
        <v>60</v>
      </c>
      <c r="B20" s="2">
        <v>45208</v>
      </c>
      <c r="C20" t="s">
        <v>61</v>
      </c>
      <c r="D20" t="s">
        <v>43</v>
      </c>
      <c r="E20">
        <v>5</v>
      </c>
      <c r="F20">
        <v>3600</v>
      </c>
      <c r="G20" s="3">
        <v>0.15</v>
      </c>
      <c r="H20" t="s">
        <v>12</v>
      </c>
      <c r="I20">
        <v>5</v>
      </c>
      <c r="J20">
        <f t="shared" si="0"/>
        <v>15300</v>
      </c>
      <c r="K20" s="2">
        <f t="shared" si="1"/>
        <v>45200</v>
      </c>
      <c r="L20" s="2" t="str">
        <f>VLOOKUP(C20,Customers!$A$2:$F$401,3,FALSE)</f>
        <v>Asyut</v>
      </c>
      <c r="M20" s="2" t="str">
        <f>VLOOKUP(C20,Customers!$A$2:$F$401,5,FALSE)</f>
        <v>Consumer</v>
      </c>
      <c r="N20" s="2" t="str">
        <f>VLOOKUP(D20,Products!$A$2:$F$21,2,FALSE)</f>
        <v>External SSD 1TB</v>
      </c>
      <c r="O20" s="2" t="str">
        <f>VLOOKUP(D20,Products!$A$2:$F$21,4,FALSE)</f>
        <v>Electronics</v>
      </c>
      <c r="P20" s="2" t="str">
        <f>VLOOKUP(D20,Products!$A$2:$F$21,3,FALSE)</f>
        <v>Storage</v>
      </c>
      <c r="Q20" s="6">
        <f>VLOOKUP(D20,Products!$A$2:$F$21,6,FALSE)</f>
        <v>2450</v>
      </c>
      <c r="R20" s="6">
        <f t="shared" si="2"/>
        <v>12250</v>
      </c>
      <c r="S20" s="6">
        <f t="shared" si="3"/>
        <v>3050</v>
      </c>
    </row>
    <row r="21" spans="1:22" x14ac:dyDescent="0.25">
      <c r="A21" t="s">
        <v>62</v>
      </c>
      <c r="B21" s="2">
        <v>46011</v>
      </c>
      <c r="C21" t="s">
        <v>63</v>
      </c>
      <c r="D21" t="s">
        <v>46</v>
      </c>
      <c r="E21">
        <v>5</v>
      </c>
      <c r="F21">
        <v>239.2</v>
      </c>
      <c r="G21" s="3">
        <v>0.05</v>
      </c>
      <c r="H21" t="s">
        <v>12</v>
      </c>
      <c r="I21">
        <v>2</v>
      </c>
      <c r="J21">
        <f t="shared" si="0"/>
        <v>1136.2</v>
      </c>
      <c r="K21" s="2">
        <f t="shared" si="1"/>
        <v>45992</v>
      </c>
      <c r="L21" s="2" t="str">
        <f>VLOOKUP(C21,Customers!$A$2:$F$401,3,FALSE)</f>
        <v>Banha</v>
      </c>
      <c r="M21" s="2" t="str">
        <f>VLOOKUP(C21,Customers!$A$2:$F$401,5,FALSE)</f>
        <v>Consumer</v>
      </c>
      <c r="N21" s="2" t="str">
        <f>VLOOKUP(D21,Products!$A$2:$F$21,2,FALSE)</f>
        <v>Paper A4 Box</v>
      </c>
      <c r="O21" s="2" t="str">
        <f>VLOOKUP(D21,Products!$A$2:$F$21,4,FALSE)</f>
        <v>Office</v>
      </c>
      <c r="P21" s="2" t="str">
        <f>VLOOKUP(D21,Products!$A$2:$F$21,3,FALSE)</f>
        <v>Stationery</v>
      </c>
      <c r="Q21" s="6">
        <f>VLOOKUP(D21,Products!$A$2:$F$21,6,FALSE)</f>
        <v>145</v>
      </c>
      <c r="R21" s="6">
        <f t="shared" si="2"/>
        <v>725</v>
      </c>
      <c r="S21" s="6">
        <f t="shared" si="3"/>
        <v>411.20000000000005</v>
      </c>
    </row>
    <row r="22" spans="1:22" x14ac:dyDescent="0.25">
      <c r="A22" t="s">
        <v>64</v>
      </c>
      <c r="B22" s="2">
        <v>45678</v>
      </c>
      <c r="C22" t="s">
        <v>65</v>
      </c>
      <c r="D22" t="s">
        <v>21</v>
      </c>
      <c r="E22">
        <v>3</v>
      </c>
      <c r="F22">
        <v>1850</v>
      </c>
      <c r="G22" s="3">
        <v>0.15</v>
      </c>
      <c r="H22" t="s">
        <v>12</v>
      </c>
      <c r="I22">
        <v>7</v>
      </c>
      <c r="J22">
        <f t="shared" si="0"/>
        <v>4717.5</v>
      </c>
      <c r="K22" s="2">
        <f t="shared" si="1"/>
        <v>45658</v>
      </c>
      <c r="L22" s="2" t="str">
        <f>VLOOKUP(C22,Customers!$A$2:$F$401,3,FALSE)</f>
        <v>Port Said</v>
      </c>
      <c r="M22" s="2" t="str">
        <f>VLOOKUP(C22,Customers!$A$2:$F$401,5,FALSE)</f>
        <v>Small Business</v>
      </c>
      <c r="N22" s="2" t="str">
        <f>VLOOKUP(D22,Products!$A$2:$F$21,2,FALSE)</f>
        <v>Mechanical Keyboard</v>
      </c>
      <c r="O22" s="2" t="str">
        <f>VLOOKUP(D22,Products!$A$2:$F$21,4,FALSE)</f>
        <v>Electronics</v>
      </c>
      <c r="P22" s="2" t="str">
        <f>VLOOKUP(D22,Products!$A$2:$F$21,3,FALSE)</f>
        <v>Accessories</v>
      </c>
      <c r="Q22" s="6">
        <f>VLOOKUP(D22,Products!$A$2:$F$21,6,FALSE)</f>
        <v>990</v>
      </c>
      <c r="R22" s="6">
        <f t="shared" si="2"/>
        <v>2970</v>
      </c>
      <c r="S22" s="6">
        <f t="shared" si="3"/>
        <v>1747.5</v>
      </c>
    </row>
    <row r="23" spans="1:22" x14ac:dyDescent="0.25">
      <c r="A23" t="s">
        <v>66</v>
      </c>
      <c r="B23" s="2">
        <v>45742</v>
      </c>
      <c r="C23" t="s">
        <v>67</v>
      </c>
      <c r="D23" t="s">
        <v>46</v>
      </c>
      <c r="E23">
        <v>2</v>
      </c>
      <c r="F23">
        <v>267.8</v>
      </c>
      <c r="G23" s="3">
        <v>0</v>
      </c>
      <c r="H23" t="s">
        <v>12</v>
      </c>
      <c r="I23">
        <v>2</v>
      </c>
      <c r="J23">
        <f t="shared" si="0"/>
        <v>535.6</v>
      </c>
      <c r="K23" s="2">
        <f t="shared" si="1"/>
        <v>45717</v>
      </c>
      <c r="L23" s="2" t="str">
        <f>VLOOKUP(C23,Customers!$A$2:$F$401,3,FALSE)</f>
        <v>Banha</v>
      </c>
      <c r="M23" s="2" t="str">
        <f>VLOOKUP(C23,Customers!$A$2:$F$401,5,FALSE)</f>
        <v>Consumer</v>
      </c>
      <c r="N23" s="2" t="str">
        <f>VLOOKUP(D23,Products!$A$2:$F$21,2,FALSE)</f>
        <v>Paper A4 Box</v>
      </c>
      <c r="O23" s="2" t="str">
        <f>VLOOKUP(D23,Products!$A$2:$F$21,4,FALSE)</f>
        <v>Office</v>
      </c>
      <c r="P23" s="2" t="str">
        <f>VLOOKUP(D23,Products!$A$2:$F$21,3,FALSE)</f>
        <v>Stationery</v>
      </c>
      <c r="Q23" s="6">
        <f>VLOOKUP(D23,Products!$A$2:$F$21,6,FALSE)</f>
        <v>145</v>
      </c>
      <c r="R23" s="6">
        <f t="shared" si="2"/>
        <v>290</v>
      </c>
      <c r="S23" s="6">
        <f t="shared" si="3"/>
        <v>245.60000000000002</v>
      </c>
    </row>
    <row r="24" spans="1:22" x14ac:dyDescent="0.25">
      <c r="A24" t="s">
        <v>68</v>
      </c>
      <c r="B24" s="2">
        <v>45570</v>
      </c>
      <c r="C24" t="s">
        <v>69</v>
      </c>
      <c r="D24" t="s">
        <v>21</v>
      </c>
      <c r="E24">
        <v>1</v>
      </c>
      <c r="F24">
        <v>1794.5</v>
      </c>
      <c r="G24" s="3">
        <v>0</v>
      </c>
      <c r="H24" t="s">
        <v>12</v>
      </c>
      <c r="I24">
        <v>2</v>
      </c>
      <c r="J24">
        <f t="shared" si="0"/>
        <v>1794.5</v>
      </c>
      <c r="K24" s="2">
        <f t="shared" si="1"/>
        <v>45566</v>
      </c>
      <c r="L24" s="2" t="str">
        <f>VLOOKUP(C24,Customers!$A$2:$F$401,3,FALSE)</f>
        <v>Mansoura</v>
      </c>
      <c r="M24" s="2" t="str">
        <f>VLOOKUP(C24,Customers!$A$2:$F$401,5,FALSE)</f>
        <v>Consumer</v>
      </c>
      <c r="N24" s="2" t="str">
        <f>VLOOKUP(D24,Products!$A$2:$F$21,2,FALSE)</f>
        <v>Mechanical Keyboard</v>
      </c>
      <c r="O24" s="2" t="str">
        <f>VLOOKUP(D24,Products!$A$2:$F$21,4,FALSE)</f>
        <v>Electronics</v>
      </c>
      <c r="P24" s="2" t="str">
        <f>VLOOKUP(D24,Products!$A$2:$F$21,3,FALSE)</f>
        <v>Accessories</v>
      </c>
      <c r="Q24" s="6">
        <f>VLOOKUP(D24,Products!$A$2:$F$21,6,FALSE)</f>
        <v>990</v>
      </c>
      <c r="R24" s="6">
        <f t="shared" si="2"/>
        <v>990</v>
      </c>
      <c r="S24" s="6">
        <f t="shared" si="3"/>
        <v>804.5</v>
      </c>
    </row>
    <row r="25" spans="1:22" x14ac:dyDescent="0.25">
      <c r="A25" t="s">
        <v>70</v>
      </c>
      <c r="B25" s="2">
        <v>45497</v>
      </c>
      <c r="C25" t="s">
        <v>71</v>
      </c>
      <c r="D25" t="s">
        <v>72</v>
      </c>
      <c r="E25">
        <v>2</v>
      </c>
      <c r="F25">
        <v>1890</v>
      </c>
      <c r="G25" s="3">
        <v>0.2</v>
      </c>
      <c r="H25" t="s">
        <v>12</v>
      </c>
      <c r="I25">
        <v>1</v>
      </c>
      <c r="J25">
        <f t="shared" si="0"/>
        <v>3024</v>
      </c>
      <c r="K25" s="2">
        <f t="shared" si="1"/>
        <v>45474</v>
      </c>
      <c r="L25" s="2" t="str">
        <f>VLOOKUP(C25,Customers!$A$2:$F$401,3,FALSE)</f>
        <v>Mansoura</v>
      </c>
      <c r="M25" s="2" t="str">
        <f>VLOOKUP(C25,Customers!$A$2:$F$401,5,FALSE)</f>
        <v>Consumer</v>
      </c>
      <c r="N25" s="2" t="str">
        <f>VLOOKUP(D25,Products!$A$2:$F$21,2,FALSE)</f>
        <v>Wi-Fi Router</v>
      </c>
      <c r="O25" s="2" t="str">
        <f>VLOOKUP(D25,Products!$A$2:$F$21,4,FALSE)</f>
        <v>Electronics</v>
      </c>
      <c r="P25" s="2" t="str">
        <f>VLOOKUP(D25,Products!$A$2:$F$21,3,FALSE)</f>
        <v>Networking</v>
      </c>
      <c r="Q25" s="6">
        <f>VLOOKUP(D25,Products!$A$2:$F$21,6,FALSE)</f>
        <v>1050</v>
      </c>
      <c r="R25" s="6">
        <f t="shared" si="2"/>
        <v>2100</v>
      </c>
      <c r="S25" s="6">
        <f t="shared" si="3"/>
        <v>924</v>
      </c>
    </row>
    <row r="26" spans="1:22" x14ac:dyDescent="0.25">
      <c r="A26" t="s">
        <v>73</v>
      </c>
      <c r="B26" s="2">
        <v>45438</v>
      </c>
      <c r="C26" t="s">
        <v>74</v>
      </c>
      <c r="D26" t="s">
        <v>15</v>
      </c>
      <c r="E26">
        <v>1</v>
      </c>
      <c r="F26">
        <v>450</v>
      </c>
      <c r="G26" s="3">
        <v>0.1</v>
      </c>
      <c r="H26" t="s">
        <v>12</v>
      </c>
      <c r="I26">
        <v>5</v>
      </c>
      <c r="J26">
        <f t="shared" si="0"/>
        <v>405</v>
      </c>
      <c r="K26" s="2">
        <f t="shared" si="1"/>
        <v>45413</v>
      </c>
      <c r="L26" s="2" t="str">
        <f>VLOOKUP(C26,Customers!$A$2:$F$401,3,FALSE)</f>
        <v>Ismailia</v>
      </c>
      <c r="M26" s="2" t="str">
        <f>VLOOKUP(C26,Customers!$A$2:$F$401,5,FALSE)</f>
        <v>Small Business</v>
      </c>
      <c r="N26" s="2" t="str">
        <f>VLOOKUP(D26,Products!$A$2:$F$21,2,FALSE)</f>
        <v>Wireless Mouse</v>
      </c>
      <c r="O26" s="2" t="str">
        <f>VLOOKUP(D26,Products!$A$2:$F$21,4,FALSE)</f>
        <v>Electronics</v>
      </c>
      <c r="P26" s="2" t="str">
        <f>VLOOKUP(D26,Products!$A$2:$F$21,3,FALSE)</f>
        <v>Accessories</v>
      </c>
      <c r="Q26" s="6">
        <f>VLOOKUP(D26,Products!$A$2:$F$21,6,FALSE)</f>
        <v>210</v>
      </c>
      <c r="R26" s="6">
        <f t="shared" si="2"/>
        <v>210</v>
      </c>
      <c r="S26" s="6">
        <f t="shared" si="3"/>
        <v>195</v>
      </c>
    </row>
    <row r="27" spans="1:22" x14ac:dyDescent="0.25">
      <c r="A27" t="s">
        <v>75</v>
      </c>
      <c r="B27" s="2">
        <v>45159</v>
      </c>
      <c r="C27" t="s">
        <v>76</v>
      </c>
      <c r="D27" t="s">
        <v>15</v>
      </c>
      <c r="E27">
        <v>10</v>
      </c>
      <c r="F27">
        <v>463.5</v>
      </c>
      <c r="G27" s="3">
        <v>0.1</v>
      </c>
      <c r="H27" t="s">
        <v>12</v>
      </c>
      <c r="I27">
        <v>1</v>
      </c>
      <c r="J27">
        <f t="shared" si="0"/>
        <v>4171.5</v>
      </c>
      <c r="K27" s="2">
        <f t="shared" si="1"/>
        <v>45139</v>
      </c>
      <c r="L27" s="2" t="str">
        <f>VLOOKUP(C27,Customers!$A$2:$F$401,3,FALSE)</f>
        <v>Banha</v>
      </c>
      <c r="M27" s="2" t="str">
        <f>VLOOKUP(C27,Customers!$A$2:$F$401,5,FALSE)</f>
        <v>Consumer</v>
      </c>
      <c r="N27" s="2" t="str">
        <f>VLOOKUP(D27,Products!$A$2:$F$21,2,FALSE)</f>
        <v>Wireless Mouse</v>
      </c>
      <c r="O27" s="2" t="str">
        <f>VLOOKUP(D27,Products!$A$2:$F$21,4,FALSE)</f>
        <v>Electronics</v>
      </c>
      <c r="P27" s="2" t="str">
        <f>VLOOKUP(D27,Products!$A$2:$F$21,3,FALSE)</f>
        <v>Accessories</v>
      </c>
      <c r="Q27" s="6">
        <f>VLOOKUP(D27,Products!$A$2:$F$21,6,FALSE)</f>
        <v>210</v>
      </c>
      <c r="R27" s="6">
        <f t="shared" si="2"/>
        <v>2100</v>
      </c>
      <c r="S27" s="6">
        <f t="shared" si="3"/>
        <v>2071.5</v>
      </c>
    </row>
    <row r="28" spans="1:22" x14ac:dyDescent="0.25">
      <c r="A28" t="s">
        <v>77</v>
      </c>
      <c r="B28" s="2">
        <v>44980</v>
      </c>
      <c r="C28" t="s">
        <v>78</v>
      </c>
      <c r="D28" t="s">
        <v>79</v>
      </c>
      <c r="E28">
        <v>4</v>
      </c>
      <c r="F28">
        <v>6386</v>
      </c>
      <c r="G28" s="3">
        <v>0.15</v>
      </c>
      <c r="H28" t="s">
        <v>12</v>
      </c>
      <c r="I28">
        <v>1</v>
      </c>
      <c r="J28">
        <f t="shared" si="0"/>
        <v>21712.399999999998</v>
      </c>
      <c r="K28" s="2">
        <f t="shared" si="1"/>
        <v>44958</v>
      </c>
      <c r="L28" s="2" t="str">
        <f>VLOOKUP(C28,Customers!$A$2:$F$401,3,FALSE)</f>
        <v>Giza</v>
      </c>
      <c r="M28" s="2" t="str">
        <f>VLOOKUP(C28,Customers!$A$2:$F$401,5,FALSE)</f>
        <v>Consumer</v>
      </c>
      <c r="N28" s="2" t="str">
        <f>VLOOKUP(D28,Products!$A$2:$F$21,2,FALSE)</f>
        <v>27-inch Monitor</v>
      </c>
      <c r="O28" s="2" t="str">
        <f>VLOOKUP(D28,Products!$A$2:$F$21,4,FALSE)</f>
        <v>Electronics</v>
      </c>
      <c r="P28" s="2" t="str">
        <f>VLOOKUP(D28,Products!$A$2:$F$21,3,FALSE)</f>
        <v>Displays</v>
      </c>
      <c r="Q28" s="6">
        <f>VLOOKUP(D28,Products!$A$2:$F$21,6,FALSE)</f>
        <v>4300</v>
      </c>
      <c r="R28" s="6">
        <f t="shared" si="2"/>
        <v>17200</v>
      </c>
      <c r="S28" s="6">
        <f t="shared" si="3"/>
        <v>4512.3999999999978</v>
      </c>
    </row>
    <row r="29" spans="1:22" x14ac:dyDescent="0.25">
      <c r="A29" t="s">
        <v>80</v>
      </c>
      <c r="B29" s="2">
        <v>45308</v>
      </c>
      <c r="C29" t="s">
        <v>81</v>
      </c>
      <c r="D29" t="s">
        <v>82</v>
      </c>
      <c r="E29">
        <v>4</v>
      </c>
      <c r="F29">
        <v>4656</v>
      </c>
      <c r="G29" s="3">
        <v>0</v>
      </c>
      <c r="H29" t="s">
        <v>12</v>
      </c>
      <c r="I29">
        <v>1</v>
      </c>
      <c r="J29">
        <f t="shared" si="0"/>
        <v>18624</v>
      </c>
      <c r="K29" s="2">
        <f t="shared" si="1"/>
        <v>45292</v>
      </c>
      <c r="L29" s="2" t="str">
        <f>VLOOKUP(C29,Customers!$A$2:$F$401,3,FALSE)</f>
        <v>Giza</v>
      </c>
      <c r="M29" s="2" t="str">
        <f>VLOOKUP(C29,Customers!$A$2:$F$401,5,FALSE)</f>
        <v>Consumer</v>
      </c>
      <c r="N29" s="2" t="str">
        <f>VLOOKUP(D29,Products!$A$2:$F$21,2,FALSE)</f>
        <v>Office Chair</v>
      </c>
      <c r="O29" s="2" t="str">
        <f>VLOOKUP(D29,Products!$A$2:$F$21,4,FALSE)</f>
        <v>Office</v>
      </c>
      <c r="P29" s="2" t="str">
        <f>VLOOKUP(D29,Products!$A$2:$F$21,3,FALSE)</f>
        <v>Furniture</v>
      </c>
      <c r="Q29" s="6">
        <f>VLOOKUP(D29,Products!$A$2:$F$21,6,FALSE)</f>
        <v>3150</v>
      </c>
      <c r="R29" s="6">
        <f t="shared" si="2"/>
        <v>12600</v>
      </c>
      <c r="S29" s="6">
        <f t="shared" si="3"/>
        <v>6024</v>
      </c>
    </row>
    <row r="30" spans="1:22" x14ac:dyDescent="0.25">
      <c r="A30" t="s">
        <v>83</v>
      </c>
      <c r="B30" s="2">
        <v>45949</v>
      </c>
      <c r="C30" t="s">
        <v>84</v>
      </c>
      <c r="D30" t="s">
        <v>56</v>
      </c>
      <c r="E30">
        <v>10</v>
      </c>
      <c r="F30">
        <v>194.4</v>
      </c>
      <c r="G30" s="3">
        <v>0</v>
      </c>
      <c r="H30" t="s">
        <v>85</v>
      </c>
      <c r="I30">
        <v>2</v>
      </c>
      <c r="J30">
        <f t="shared" si="0"/>
        <v>1944</v>
      </c>
      <c r="K30" s="2">
        <f t="shared" si="1"/>
        <v>45931</v>
      </c>
      <c r="L30" s="2" t="str">
        <f>VLOOKUP(C30,Customers!$A$2:$F$401,3,FALSE)</f>
        <v>Asyut</v>
      </c>
      <c r="M30" s="2" t="str">
        <f>VLOOKUP(C30,Customers!$A$2:$F$401,5,FALSE)</f>
        <v>Small Business</v>
      </c>
      <c r="N30" s="2" t="str">
        <f>VLOOKUP(D30,Products!$A$2:$F$21,2,FALSE)</f>
        <v>Notebook Pack</v>
      </c>
      <c r="O30" s="2" t="str">
        <f>VLOOKUP(D30,Products!$A$2:$F$21,4,FALSE)</f>
        <v>Office</v>
      </c>
      <c r="P30" s="2" t="str">
        <f>VLOOKUP(D30,Products!$A$2:$F$21,3,FALSE)</f>
        <v>Stationery</v>
      </c>
      <c r="Q30" s="6">
        <f>VLOOKUP(D30,Products!$A$2:$F$21,6,FALSE)</f>
        <v>75</v>
      </c>
      <c r="R30" s="6">
        <f t="shared" si="2"/>
        <v>750</v>
      </c>
      <c r="S30" s="6">
        <f t="shared" si="3"/>
        <v>1194</v>
      </c>
    </row>
    <row r="31" spans="1:22" x14ac:dyDescent="0.25">
      <c r="A31" t="s">
        <v>86</v>
      </c>
      <c r="B31" s="2">
        <v>45987</v>
      </c>
      <c r="C31" t="s">
        <v>87</v>
      </c>
      <c r="D31" t="s">
        <v>27</v>
      </c>
      <c r="E31">
        <v>3</v>
      </c>
      <c r="F31">
        <v>980</v>
      </c>
      <c r="G31" s="3">
        <v>0.1</v>
      </c>
      <c r="H31" t="s">
        <v>12</v>
      </c>
      <c r="I31">
        <v>7</v>
      </c>
      <c r="J31">
        <f t="shared" si="0"/>
        <v>2646</v>
      </c>
      <c r="K31" s="2">
        <f t="shared" si="1"/>
        <v>45962</v>
      </c>
      <c r="L31" s="2" t="str">
        <f>VLOOKUP(C31,Customers!$A$2:$F$401,3,FALSE)</f>
        <v>Tanta</v>
      </c>
      <c r="M31" s="2" t="str">
        <f>VLOOKUP(C31,Customers!$A$2:$F$401,5,FALSE)</f>
        <v>Small Business</v>
      </c>
      <c r="N31" s="2" t="str">
        <f>VLOOKUP(D31,Products!$A$2:$F$21,2,FALSE)</f>
        <v>Printer Toner</v>
      </c>
      <c r="O31" s="2" t="str">
        <f>VLOOKUP(D31,Products!$A$2:$F$21,4,FALSE)</f>
        <v>Office</v>
      </c>
      <c r="P31" s="2" t="str">
        <f>VLOOKUP(D31,Products!$A$2:$F$21,3,FALSE)</f>
        <v>Supplies</v>
      </c>
      <c r="Q31" s="6">
        <f>VLOOKUP(D31,Products!$A$2:$F$21,6,FALSE)</f>
        <v>510</v>
      </c>
      <c r="R31" s="6">
        <f t="shared" si="2"/>
        <v>1530</v>
      </c>
      <c r="S31" s="6">
        <f t="shared" si="3"/>
        <v>1116</v>
      </c>
    </row>
    <row r="32" spans="1:22" x14ac:dyDescent="0.25">
      <c r="A32" t="s">
        <v>88</v>
      </c>
      <c r="B32" s="2">
        <v>45719</v>
      </c>
      <c r="C32" t="s">
        <v>89</v>
      </c>
      <c r="D32" t="s">
        <v>90</v>
      </c>
      <c r="E32">
        <v>5</v>
      </c>
      <c r="F32">
        <v>2037</v>
      </c>
      <c r="G32" s="3">
        <v>0</v>
      </c>
      <c r="H32" t="s">
        <v>12</v>
      </c>
      <c r="I32">
        <v>3</v>
      </c>
      <c r="J32">
        <f t="shared" si="0"/>
        <v>10185</v>
      </c>
      <c r="K32" s="2">
        <f t="shared" si="1"/>
        <v>45717</v>
      </c>
      <c r="L32" s="2" t="str">
        <f>VLOOKUP(C32,Customers!$A$2:$F$401,3,FALSE)</f>
        <v>Zagazig</v>
      </c>
      <c r="M32" s="2" t="str">
        <f>VLOOKUP(C32,Customers!$A$2:$F$401,5,FALSE)</f>
        <v>Consumer</v>
      </c>
      <c r="N32" s="2" t="str">
        <f>VLOOKUP(D32,Products!$A$2:$F$21,2,FALSE)</f>
        <v>Headset Pro</v>
      </c>
      <c r="O32" s="2" t="str">
        <f>VLOOKUP(D32,Products!$A$2:$F$21,4,FALSE)</f>
        <v>Electronics</v>
      </c>
      <c r="P32" s="2" t="str">
        <f>VLOOKUP(D32,Products!$A$2:$F$21,3,FALSE)</f>
        <v>Accessories</v>
      </c>
      <c r="Q32" s="6">
        <f>VLOOKUP(D32,Products!$A$2:$F$21,6,FALSE)</f>
        <v>1180</v>
      </c>
      <c r="R32" s="6">
        <f t="shared" si="2"/>
        <v>5900</v>
      </c>
      <c r="S32" s="6">
        <f t="shared" si="3"/>
        <v>4285</v>
      </c>
    </row>
    <row r="33" spans="1:19" x14ac:dyDescent="0.25">
      <c r="A33" t="s">
        <v>91</v>
      </c>
      <c r="B33" s="2">
        <v>45168</v>
      </c>
      <c r="C33" t="s">
        <v>92</v>
      </c>
      <c r="D33" t="s">
        <v>56</v>
      </c>
      <c r="E33">
        <v>4</v>
      </c>
      <c r="F33">
        <v>165.6</v>
      </c>
      <c r="G33" s="3">
        <v>0.05</v>
      </c>
      <c r="H33" t="s">
        <v>12</v>
      </c>
      <c r="I33">
        <v>1</v>
      </c>
      <c r="J33">
        <f t="shared" si="0"/>
        <v>629.28</v>
      </c>
      <c r="K33" s="2">
        <f t="shared" si="1"/>
        <v>45139</v>
      </c>
      <c r="L33" s="2" t="str">
        <f>VLOOKUP(C33,Customers!$A$2:$F$401,3,FALSE)</f>
        <v>Mansoura</v>
      </c>
      <c r="M33" s="2" t="str">
        <f>VLOOKUP(C33,Customers!$A$2:$F$401,5,FALSE)</f>
        <v>Small Business</v>
      </c>
      <c r="N33" s="2" t="str">
        <f>VLOOKUP(D33,Products!$A$2:$F$21,2,FALSE)</f>
        <v>Notebook Pack</v>
      </c>
      <c r="O33" s="2" t="str">
        <f>VLOOKUP(D33,Products!$A$2:$F$21,4,FALSE)</f>
        <v>Office</v>
      </c>
      <c r="P33" s="2" t="str">
        <f>VLOOKUP(D33,Products!$A$2:$F$21,3,FALSE)</f>
        <v>Stationery</v>
      </c>
      <c r="Q33" s="6">
        <f>VLOOKUP(D33,Products!$A$2:$F$21,6,FALSE)</f>
        <v>75</v>
      </c>
      <c r="R33" s="6">
        <f t="shared" si="2"/>
        <v>300</v>
      </c>
      <c r="S33" s="6">
        <f t="shared" si="3"/>
        <v>329.28</v>
      </c>
    </row>
    <row r="34" spans="1:19" x14ac:dyDescent="0.25">
      <c r="A34" t="s">
        <v>93</v>
      </c>
      <c r="B34" s="2">
        <v>45463</v>
      </c>
      <c r="C34" t="s">
        <v>94</v>
      </c>
      <c r="D34" t="s">
        <v>79</v>
      </c>
      <c r="E34">
        <v>2</v>
      </c>
      <c r="F34">
        <v>6014</v>
      </c>
      <c r="G34" s="3">
        <v>0.2</v>
      </c>
      <c r="H34" t="s">
        <v>12</v>
      </c>
      <c r="I34">
        <v>2</v>
      </c>
      <c r="J34">
        <f t="shared" si="0"/>
        <v>9622.4</v>
      </c>
      <c r="K34" s="2">
        <f t="shared" si="1"/>
        <v>45444</v>
      </c>
      <c r="L34" s="2" t="str">
        <f>VLOOKUP(C34,Customers!$A$2:$F$401,3,FALSE)</f>
        <v>Tanta</v>
      </c>
      <c r="M34" s="2" t="str">
        <f>VLOOKUP(C34,Customers!$A$2:$F$401,5,FALSE)</f>
        <v>Corporate</v>
      </c>
      <c r="N34" s="2" t="str">
        <f>VLOOKUP(D34,Products!$A$2:$F$21,2,FALSE)</f>
        <v>27-inch Monitor</v>
      </c>
      <c r="O34" s="2" t="str">
        <f>VLOOKUP(D34,Products!$A$2:$F$21,4,FALSE)</f>
        <v>Electronics</v>
      </c>
      <c r="P34" s="2" t="str">
        <f>VLOOKUP(D34,Products!$A$2:$F$21,3,FALSE)</f>
        <v>Displays</v>
      </c>
      <c r="Q34" s="6">
        <f>VLOOKUP(D34,Products!$A$2:$F$21,6,FALSE)</f>
        <v>4300</v>
      </c>
      <c r="R34" s="6">
        <f t="shared" si="2"/>
        <v>8600</v>
      </c>
      <c r="S34" s="6">
        <f t="shared" si="3"/>
        <v>1022.3999999999996</v>
      </c>
    </row>
    <row r="35" spans="1:19" x14ac:dyDescent="0.25">
      <c r="A35" t="s">
        <v>95</v>
      </c>
      <c r="B35" s="2">
        <v>45460</v>
      </c>
      <c r="C35" t="s">
        <v>14</v>
      </c>
      <c r="D35" t="s">
        <v>24</v>
      </c>
      <c r="E35">
        <v>1</v>
      </c>
      <c r="F35">
        <v>1250</v>
      </c>
      <c r="G35" s="3">
        <v>0</v>
      </c>
      <c r="H35" t="s">
        <v>96</v>
      </c>
      <c r="I35">
        <v>5</v>
      </c>
      <c r="J35">
        <f t="shared" si="0"/>
        <v>1250</v>
      </c>
      <c r="K35" s="2">
        <f t="shared" si="1"/>
        <v>45444</v>
      </c>
      <c r="L35" s="2" t="str">
        <f>VLOOKUP(C35,Customers!$A$2:$F$401,3,FALSE)</f>
        <v>Giza</v>
      </c>
      <c r="M35" s="2" t="str">
        <f>VLOOKUP(C35,Customers!$A$2:$F$401,5,FALSE)</f>
        <v>Consumer</v>
      </c>
      <c r="N35" s="2" t="str">
        <f>VLOOKUP(D35,Products!$A$2:$F$21,2,FALSE)</f>
        <v>USB-C Hub</v>
      </c>
      <c r="O35" s="2" t="str">
        <f>VLOOKUP(D35,Products!$A$2:$F$21,4,FALSE)</f>
        <v>Electronics</v>
      </c>
      <c r="P35" s="2" t="str">
        <f>VLOOKUP(D35,Products!$A$2:$F$21,3,FALSE)</f>
        <v>Accessories</v>
      </c>
      <c r="Q35" s="6">
        <f>VLOOKUP(D35,Products!$A$2:$F$21,6,FALSE)</f>
        <v>620</v>
      </c>
      <c r="R35" s="6">
        <f t="shared" si="2"/>
        <v>620</v>
      </c>
      <c r="S35" s="6">
        <f t="shared" si="3"/>
        <v>630</v>
      </c>
    </row>
    <row r="36" spans="1:19" x14ac:dyDescent="0.25">
      <c r="A36" t="s">
        <v>97</v>
      </c>
      <c r="B36" s="2">
        <v>45840</v>
      </c>
      <c r="C36" t="s">
        <v>98</v>
      </c>
      <c r="D36" t="s">
        <v>11</v>
      </c>
      <c r="E36">
        <v>2</v>
      </c>
      <c r="F36">
        <v>26220</v>
      </c>
      <c r="G36" s="3">
        <v>0.1</v>
      </c>
      <c r="H36" t="s">
        <v>12</v>
      </c>
      <c r="I36">
        <v>2</v>
      </c>
      <c r="J36">
        <f t="shared" si="0"/>
        <v>47196</v>
      </c>
      <c r="K36" s="2">
        <f t="shared" si="1"/>
        <v>45839</v>
      </c>
      <c r="L36" s="2" t="str">
        <f>VLOOKUP(C36,Customers!$A$2:$F$401,3,FALSE)</f>
        <v>Tanta</v>
      </c>
      <c r="M36" s="2" t="str">
        <f>VLOOKUP(C36,Customers!$A$2:$F$401,5,FALSE)</f>
        <v>Consumer</v>
      </c>
      <c r="N36" s="2" t="str">
        <f>VLOOKUP(D36,Products!$A$2:$F$21,2,FALSE)</f>
        <v>Laptop Pro 14</v>
      </c>
      <c r="O36" s="2" t="str">
        <f>VLOOKUP(D36,Products!$A$2:$F$21,4,FALSE)</f>
        <v>Electronics</v>
      </c>
      <c r="P36" s="2" t="str">
        <f>VLOOKUP(D36,Products!$A$2:$F$21,3,FALSE)</f>
        <v>Computers</v>
      </c>
      <c r="Q36" s="6">
        <f>VLOOKUP(D36,Products!$A$2:$F$21,6,FALSE)</f>
        <v>22100</v>
      </c>
      <c r="R36" s="6">
        <f t="shared" si="2"/>
        <v>44200</v>
      </c>
      <c r="S36" s="6">
        <f t="shared" si="3"/>
        <v>2996</v>
      </c>
    </row>
    <row r="37" spans="1:19" x14ac:dyDescent="0.25">
      <c r="A37" t="s">
        <v>99</v>
      </c>
      <c r="B37" s="2">
        <v>45366</v>
      </c>
      <c r="C37" t="s">
        <v>100</v>
      </c>
      <c r="D37" t="s">
        <v>21</v>
      </c>
      <c r="E37">
        <v>1</v>
      </c>
      <c r="F37">
        <v>1850</v>
      </c>
      <c r="G37" s="3">
        <v>0.15</v>
      </c>
      <c r="H37" t="s">
        <v>12</v>
      </c>
      <c r="I37">
        <v>5</v>
      </c>
      <c r="J37">
        <f t="shared" si="0"/>
        <v>1572.5</v>
      </c>
      <c r="K37" s="2">
        <f t="shared" si="1"/>
        <v>45352</v>
      </c>
      <c r="L37" s="2" t="str">
        <f>VLOOKUP(C37,Customers!$A$2:$F$401,3,FALSE)</f>
        <v>Tanta</v>
      </c>
      <c r="M37" s="2" t="str">
        <f>VLOOKUP(C37,Customers!$A$2:$F$401,5,FALSE)</f>
        <v>Consumer</v>
      </c>
      <c r="N37" s="2" t="str">
        <f>VLOOKUP(D37,Products!$A$2:$F$21,2,FALSE)</f>
        <v>Mechanical Keyboard</v>
      </c>
      <c r="O37" s="2" t="str">
        <f>VLOOKUP(D37,Products!$A$2:$F$21,4,FALSE)</f>
        <v>Electronics</v>
      </c>
      <c r="P37" s="2" t="str">
        <f>VLOOKUP(D37,Products!$A$2:$F$21,3,FALSE)</f>
        <v>Accessories</v>
      </c>
      <c r="Q37" s="6">
        <f>VLOOKUP(D37,Products!$A$2:$F$21,6,FALSE)</f>
        <v>990</v>
      </c>
      <c r="R37" s="6">
        <f t="shared" si="2"/>
        <v>990</v>
      </c>
      <c r="S37" s="6">
        <f t="shared" si="3"/>
        <v>582.5</v>
      </c>
    </row>
    <row r="38" spans="1:19" x14ac:dyDescent="0.25">
      <c r="A38" t="s">
        <v>101</v>
      </c>
      <c r="B38" s="2">
        <v>45511</v>
      </c>
      <c r="C38" t="s">
        <v>102</v>
      </c>
      <c r="D38" t="s">
        <v>46</v>
      </c>
      <c r="E38">
        <v>1</v>
      </c>
      <c r="F38">
        <v>267.8</v>
      </c>
      <c r="G38" s="3">
        <v>0.15</v>
      </c>
      <c r="H38" t="s">
        <v>85</v>
      </c>
      <c r="I38">
        <v>3</v>
      </c>
      <c r="J38">
        <f t="shared" si="0"/>
        <v>227.63</v>
      </c>
      <c r="K38" s="2">
        <f t="shared" si="1"/>
        <v>45505</v>
      </c>
      <c r="L38" s="2" t="str">
        <f>VLOOKUP(C38,Customers!$A$2:$F$401,3,FALSE)</f>
        <v>Fayoum</v>
      </c>
      <c r="M38" s="2" t="str">
        <f>VLOOKUP(C38,Customers!$A$2:$F$401,5,FALSE)</f>
        <v>Consumer</v>
      </c>
      <c r="N38" s="2" t="str">
        <f>VLOOKUP(D38,Products!$A$2:$F$21,2,FALSE)</f>
        <v>Paper A4 Box</v>
      </c>
      <c r="O38" s="2" t="str">
        <f>VLOOKUP(D38,Products!$A$2:$F$21,4,FALSE)</f>
        <v>Office</v>
      </c>
      <c r="P38" s="2" t="str">
        <f>VLOOKUP(D38,Products!$A$2:$F$21,3,FALSE)</f>
        <v>Stationery</v>
      </c>
      <c r="Q38" s="6">
        <f>VLOOKUP(D38,Products!$A$2:$F$21,6,FALSE)</f>
        <v>145</v>
      </c>
      <c r="R38" s="6">
        <f t="shared" si="2"/>
        <v>145</v>
      </c>
      <c r="S38" s="6">
        <f t="shared" si="3"/>
        <v>82.63</v>
      </c>
    </row>
    <row r="39" spans="1:19" x14ac:dyDescent="0.25">
      <c r="A39" t="s">
        <v>103</v>
      </c>
      <c r="B39" s="2">
        <v>45932</v>
      </c>
      <c r="C39" t="s">
        <v>104</v>
      </c>
      <c r="D39" t="s">
        <v>40</v>
      </c>
      <c r="E39">
        <v>1</v>
      </c>
      <c r="F39">
        <v>18915</v>
      </c>
      <c r="G39" s="3">
        <v>0.15</v>
      </c>
      <c r="H39" t="s">
        <v>12</v>
      </c>
      <c r="I39">
        <v>4</v>
      </c>
      <c r="J39">
        <f t="shared" si="0"/>
        <v>16077.75</v>
      </c>
      <c r="K39" s="2">
        <f t="shared" si="1"/>
        <v>45931</v>
      </c>
      <c r="L39" s="2" t="str">
        <f>VLOOKUP(C39,Customers!$A$2:$F$401,3,FALSE)</f>
        <v>Alexandria</v>
      </c>
      <c r="M39" s="2" t="str">
        <f>VLOOKUP(C39,Customers!$A$2:$F$401,5,FALSE)</f>
        <v>Consumer</v>
      </c>
      <c r="N39" s="2" t="str">
        <f>VLOOKUP(D39,Products!$A$2:$F$21,2,FALSE)</f>
        <v>Laptop Basic 15</v>
      </c>
      <c r="O39" s="2" t="str">
        <f>VLOOKUP(D39,Products!$A$2:$F$21,4,FALSE)</f>
        <v>Electronics</v>
      </c>
      <c r="P39" s="2" t="str">
        <f>VLOOKUP(D39,Products!$A$2:$F$21,3,FALSE)</f>
        <v>Computers</v>
      </c>
      <c r="Q39" s="6">
        <f>VLOOKUP(D39,Products!$A$2:$F$21,6,FALSE)</f>
        <v>15100</v>
      </c>
      <c r="R39" s="6">
        <f t="shared" si="2"/>
        <v>15100</v>
      </c>
      <c r="S39" s="6">
        <f t="shared" si="3"/>
        <v>977.75</v>
      </c>
    </row>
    <row r="40" spans="1:19" x14ac:dyDescent="0.25">
      <c r="A40" t="s">
        <v>105</v>
      </c>
      <c r="B40" s="2">
        <v>45336</v>
      </c>
      <c r="C40" t="s">
        <v>106</v>
      </c>
      <c r="D40" t="s">
        <v>27</v>
      </c>
      <c r="E40">
        <v>2</v>
      </c>
      <c r="F40">
        <v>901.6</v>
      </c>
      <c r="G40" s="3">
        <v>0</v>
      </c>
      <c r="H40" t="s">
        <v>12</v>
      </c>
      <c r="I40">
        <v>7</v>
      </c>
      <c r="J40">
        <f t="shared" si="0"/>
        <v>1803.2</v>
      </c>
      <c r="K40" s="2">
        <f t="shared" si="1"/>
        <v>45323</v>
      </c>
      <c r="L40" s="2" t="str">
        <f>VLOOKUP(C40,Customers!$A$2:$F$401,3,FALSE)</f>
        <v>Ismailia</v>
      </c>
      <c r="M40" s="2" t="str">
        <f>VLOOKUP(C40,Customers!$A$2:$F$401,5,FALSE)</f>
        <v>Consumer</v>
      </c>
      <c r="N40" s="2" t="str">
        <f>VLOOKUP(D40,Products!$A$2:$F$21,2,FALSE)</f>
        <v>Printer Toner</v>
      </c>
      <c r="O40" s="2" t="str">
        <f>VLOOKUP(D40,Products!$A$2:$F$21,4,FALSE)</f>
        <v>Office</v>
      </c>
      <c r="P40" s="2" t="str">
        <f>VLOOKUP(D40,Products!$A$2:$F$21,3,FALSE)</f>
        <v>Supplies</v>
      </c>
      <c r="Q40" s="6">
        <f>VLOOKUP(D40,Products!$A$2:$F$21,6,FALSE)</f>
        <v>510</v>
      </c>
      <c r="R40" s="6">
        <f t="shared" si="2"/>
        <v>1020</v>
      </c>
      <c r="S40" s="6">
        <f t="shared" si="3"/>
        <v>783.2</v>
      </c>
    </row>
    <row r="41" spans="1:19" x14ac:dyDescent="0.25">
      <c r="A41" t="s">
        <v>107</v>
      </c>
      <c r="B41" s="2">
        <v>45178</v>
      </c>
      <c r="C41" t="s">
        <v>108</v>
      </c>
      <c r="D41" t="s">
        <v>109</v>
      </c>
      <c r="E41">
        <v>3</v>
      </c>
      <c r="F41">
        <v>12800</v>
      </c>
      <c r="G41" s="3">
        <v>0.1</v>
      </c>
      <c r="H41" t="s">
        <v>12</v>
      </c>
      <c r="I41">
        <v>7</v>
      </c>
      <c r="J41">
        <f t="shared" si="0"/>
        <v>34560</v>
      </c>
      <c r="K41" s="2">
        <f t="shared" si="1"/>
        <v>45170</v>
      </c>
      <c r="L41" s="2" t="str">
        <f>VLOOKUP(C41,Customers!$A$2:$F$401,3,FALSE)</f>
        <v>Ismailia</v>
      </c>
      <c r="M41" s="2" t="str">
        <f>VLOOKUP(C41,Customers!$A$2:$F$401,5,FALSE)</f>
        <v>Small Business</v>
      </c>
      <c r="N41" s="2" t="str">
        <f>VLOOKUP(D41,Products!$A$2:$F$21,2,FALSE)</f>
        <v>Projector</v>
      </c>
      <c r="O41" s="2" t="str">
        <f>VLOOKUP(D41,Products!$A$2:$F$21,4,FALSE)</f>
        <v>Electronics</v>
      </c>
      <c r="P41" s="2" t="str">
        <f>VLOOKUP(D41,Products!$A$2:$F$21,3,FALSE)</f>
        <v>Displays</v>
      </c>
      <c r="Q41" s="6">
        <f>VLOOKUP(D41,Products!$A$2:$F$21,6,FALSE)</f>
        <v>9700</v>
      </c>
      <c r="R41" s="6">
        <f t="shared" si="2"/>
        <v>29100</v>
      </c>
      <c r="S41" s="6">
        <f t="shared" si="3"/>
        <v>5460</v>
      </c>
    </row>
    <row r="42" spans="1:19" x14ac:dyDescent="0.25">
      <c r="A42" t="s">
        <v>110</v>
      </c>
      <c r="B42" s="2">
        <v>45204</v>
      </c>
      <c r="C42" t="s">
        <v>111</v>
      </c>
      <c r="D42" t="s">
        <v>40</v>
      </c>
      <c r="E42">
        <v>3</v>
      </c>
      <c r="F42">
        <v>21060</v>
      </c>
      <c r="G42" s="3">
        <v>0</v>
      </c>
      <c r="H42" t="s">
        <v>12</v>
      </c>
      <c r="I42">
        <v>6</v>
      </c>
      <c r="J42">
        <f t="shared" si="0"/>
        <v>63180</v>
      </c>
      <c r="K42" s="2">
        <f t="shared" si="1"/>
        <v>45200</v>
      </c>
      <c r="L42" s="2" t="str">
        <f>VLOOKUP(C42,Customers!$A$2:$F$401,3,FALSE)</f>
        <v>Zagazig</v>
      </c>
      <c r="M42" s="2" t="str">
        <f>VLOOKUP(C42,Customers!$A$2:$F$401,5,FALSE)</f>
        <v>Corporate</v>
      </c>
      <c r="N42" s="2" t="str">
        <f>VLOOKUP(D42,Products!$A$2:$F$21,2,FALSE)</f>
        <v>Laptop Basic 15</v>
      </c>
      <c r="O42" s="2" t="str">
        <f>VLOOKUP(D42,Products!$A$2:$F$21,4,FALSE)</f>
        <v>Electronics</v>
      </c>
      <c r="P42" s="2" t="str">
        <f>VLOOKUP(D42,Products!$A$2:$F$21,3,FALSE)</f>
        <v>Computers</v>
      </c>
      <c r="Q42" s="6">
        <f>VLOOKUP(D42,Products!$A$2:$F$21,6,FALSE)</f>
        <v>15100</v>
      </c>
      <c r="R42" s="6">
        <f t="shared" si="2"/>
        <v>45300</v>
      </c>
      <c r="S42" s="6">
        <f t="shared" si="3"/>
        <v>17880</v>
      </c>
    </row>
    <row r="43" spans="1:19" x14ac:dyDescent="0.25">
      <c r="A43" t="s">
        <v>112</v>
      </c>
      <c r="B43" s="2">
        <v>45078</v>
      </c>
      <c r="C43" t="s">
        <v>113</v>
      </c>
      <c r="D43" t="s">
        <v>46</v>
      </c>
      <c r="E43">
        <v>1</v>
      </c>
      <c r="F43">
        <v>239.2</v>
      </c>
      <c r="G43" s="3">
        <v>0.1</v>
      </c>
      <c r="H43" t="s">
        <v>12</v>
      </c>
      <c r="I43">
        <v>2</v>
      </c>
      <c r="J43">
        <f t="shared" si="0"/>
        <v>215.28</v>
      </c>
      <c r="K43" s="2">
        <f t="shared" si="1"/>
        <v>45078</v>
      </c>
      <c r="L43" s="2" t="str">
        <f>VLOOKUP(C43,Customers!$A$2:$F$401,3,FALSE)</f>
        <v>Shubra El-Kheima</v>
      </c>
      <c r="M43" s="2" t="str">
        <f>VLOOKUP(C43,Customers!$A$2:$F$401,5,FALSE)</f>
        <v>Small Business</v>
      </c>
      <c r="N43" s="2" t="str">
        <f>VLOOKUP(D43,Products!$A$2:$F$21,2,FALSE)</f>
        <v>Paper A4 Box</v>
      </c>
      <c r="O43" s="2" t="str">
        <f>VLOOKUP(D43,Products!$A$2:$F$21,4,FALSE)</f>
        <v>Office</v>
      </c>
      <c r="P43" s="2" t="str">
        <f>VLOOKUP(D43,Products!$A$2:$F$21,3,FALSE)</f>
        <v>Stationery</v>
      </c>
      <c r="Q43" s="6">
        <f>VLOOKUP(D43,Products!$A$2:$F$21,6,FALSE)</f>
        <v>145</v>
      </c>
      <c r="R43" s="6">
        <f t="shared" si="2"/>
        <v>145</v>
      </c>
      <c r="S43" s="6">
        <f t="shared" si="3"/>
        <v>70.28</v>
      </c>
    </row>
    <row r="44" spans="1:19" x14ac:dyDescent="0.25">
      <c r="A44" t="s">
        <v>114</v>
      </c>
      <c r="B44" s="2">
        <v>45852</v>
      </c>
      <c r="C44" t="s">
        <v>115</v>
      </c>
      <c r="D44" t="s">
        <v>27</v>
      </c>
      <c r="E44">
        <v>1</v>
      </c>
      <c r="F44">
        <v>1009.4</v>
      </c>
      <c r="G44" s="3">
        <v>0</v>
      </c>
      <c r="H44" t="s">
        <v>12</v>
      </c>
      <c r="I44">
        <v>5</v>
      </c>
      <c r="J44">
        <f t="shared" si="0"/>
        <v>1009.4</v>
      </c>
      <c r="K44" s="2">
        <f t="shared" si="1"/>
        <v>45839</v>
      </c>
      <c r="L44" s="2" t="str">
        <f>VLOOKUP(C44,Customers!$A$2:$F$401,3,FALSE)</f>
        <v>Ismailia</v>
      </c>
      <c r="M44" s="2" t="str">
        <f>VLOOKUP(C44,Customers!$A$2:$F$401,5,FALSE)</f>
        <v>Consumer</v>
      </c>
      <c r="N44" s="2" t="str">
        <f>VLOOKUP(D44,Products!$A$2:$F$21,2,FALSE)</f>
        <v>Printer Toner</v>
      </c>
      <c r="O44" s="2" t="str">
        <f>VLOOKUP(D44,Products!$A$2:$F$21,4,FALSE)</f>
        <v>Office</v>
      </c>
      <c r="P44" s="2" t="str">
        <f>VLOOKUP(D44,Products!$A$2:$F$21,3,FALSE)</f>
        <v>Supplies</v>
      </c>
      <c r="Q44" s="6">
        <f>VLOOKUP(D44,Products!$A$2:$F$21,6,FALSE)</f>
        <v>510</v>
      </c>
      <c r="R44" s="6">
        <f t="shared" si="2"/>
        <v>510</v>
      </c>
      <c r="S44" s="6">
        <f t="shared" si="3"/>
        <v>499.4</v>
      </c>
    </row>
    <row r="45" spans="1:19" x14ac:dyDescent="0.25">
      <c r="A45" t="s">
        <v>116</v>
      </c>
      <c r="B45" s="2">
        <v>45280</v>
      </c>
      <c r="C45" t="s">
        <v>117</v>
      </c>
      <c r="D45" t="s">
        <v>40</v>
      </c>
      <c r="E45">
        <v>1</v>
      </c>
      <c r="F45">
        <v>18915</v>
      </c>
      <c r="G45" s="3">
        <v>0.15</v>
      </c>
      <c r="H45" t="s">
        <v>12</v>
      </c>
      <c r="I45">
        <v>7</v>
      </c>
      <c r="J45">
        <f t="shared" si="0"/>
        <v>16077.75</v>
      </c>
      <c r="K45" s="2">
        <f t="shared" si="1"/>
        <v>45261</v>
      </c>
      <c r="L45" s="2" t="str">
        <f>VLOOKUP(C45,Customers!$A$2:$F$401,3,FALSE)</f>
        <v>Cairo</v>
      </c>
      <c r="M45" s="2" t="str">
        <f>VLOOKUP(C45,Customers!$A$2:$F$401,5,FALSE)</f>
        <v>Consumer</v>
      </c>
      <c r="N45" s="2" t="str">
        <f>VLOOKUP(D45,Products!$A$2:$F$21,2,FALSE)</f>
        <v>Laptop Basic 15</v>
      </c>
      <c r="O45" s="2" t="str">
        <f>VLOOKUP(D45,Products!$A$2:$F$21,4,FALSE)</f>
        <v>Electronics</v>
      </c>
      <c r="P45" s="2" t="str">
        <f>VLOOKUP(D45,Products!$A$2:$F$21,3,FALSE)</f>
        <v>Computers</v>
      </c>
      <c r="Q45" s="6">
        <f>VLOOKUP(D45,Products!$A$2:$F$21,6,FALSE)</f>
        <v>15100</v>
      </c>
      <c r="R45" s="6">
        <f t="shared" si="2"/>
        <v>15100</v>
      </c>
      <c r="S45" s="6">
        <f t="shared" si="3"/>
        <v>977.75</v>
      </c>
    </row>
    <row r="46" spans="1:19" x14ac:dyDescent="0.25">
      <c r="A46" t="s">
        <v>118</v>
      </c>
      <c r="B46" s="2">
        <v>45838</v>
      </c>
      <c r="C46" t="s">
        <v>119</v>
      </c>
      <c r="D46" t="s">
        <v>109</v>
      </c>
      <c r="E46">
        <v>2</v>
      </c>
      <c r="F46">
        <v>12416</v>
      </c>
      <c r="G46" s="3">
        <v>0</v>
      </c>
      <c r="H46" t="s">
        <v>12</v>
      </c>
      <c r="I46">
        <v>7</v>
      </c>
      <c r="J46">
        <f t="shared" si="0"/>
        <v>24832</v>
      </c>
      <c r="K46" s="2">
        <f t="shared" si="1"/>
        <v>45809</v>
      </c>
      <c r="L46" s="2" t="str">
        <f>VLOOKUP(C46,Customers!$A$2:$F$401,3,FALSE)</f>
        <v>Banha</v>
      </c>
      <c r="M46" s="2" t="str">
        <f>VLOOKUP(C46,Customers!$A$2:$F$401,5,FALSE)</f>
        <v>Consumer</v>
      </c>
      <c r="N46" s="2" t="str">
        <f>VLOOKUP(D46,Products!$A$2:$F$21,2,FALSE)</f>
        <v>Projector</v>
      </c>
      <c r="O46" s="2" t="str">
        <f>VLOOKUP(D46,Products!$A$2:$F$21,4,FALSE)</f>
        <v>Electronics</v>
      </c>
      <c r="P46" s="2" t="str">
        <f>VLOOKUP(D46,Products!$A$2:$F$21,3,FALSE)</f>
        <v>Displays</v>
      </c>
      <c r="Q46" s="6">
        <f>VLOOKUP(D46,Products!$A$2:$F$21,6,FALSE)</f>
        <v>9700</v>
      </c>
      <c r="R46" s="6">
        <f t="shared" si="2"/>
        <v>19400</v>
      </c>
      <c r="S46" s="6">
        <f t="shared" si="3"/>
        <v>5432</v>
      </c>
    </row>
    <row r="47" spans="1:19" x14ac:dyDescent="0.25">
      <c r="A47" t="s">
        <v>120</v>
      </c>
      <c r="B47" s="2">
        <v>45106</v>
      </c>
      <c r="C47" t="s">
        <v>121</v>
      </c>
      <c r="D47" t="s">
        <v>24</v>
      </c>
      <c r="E47">
        <v>1</v>
      </c>
      <c r="F47">
        <v>1287.5</v>
      </c>
      <c r="G47" s="3">
        <v>0.03</v>
      </c>
      <c r="H47" t="s">
        <v>12</v>
      </c>
      <c r="I47">
        <v>4</v>
      </c>
      <c r="J47">
        <f t="shared" si="0"/>
        <v>1248.875</v>
      </c>
      <c r="K47" s="2">
        <f t="shared" si="1"/>
        <v>45078</v>
      </c>
      <c r="L47" s="2" t="str">
        <f>VLOOKUP(C47,Customers!$A$2:$F$401,3,FALSE)</f>
        <v>Alexandria</v>
      </c>
      <c r="M47" s="2" t="str">
        <f>VLOOKUP(C47,Customers!$A$2:$F$401,5,FALSE)</f>
        <v>Corporate</v>
      </c>
      <c r="N47" s="2" t="str">
        <f>VLOOKUP(D47,Products!$A$2:$F$21,2,FALSE)</f>
        <v>USB-C Hub</v>
      </c>
      <c r="O47" s="2" t="str">
        <f>VLOOKUP(D47,Products!$A$2:$F$21,4,FALSE)</f>
        <v>Electronics</v>
      </c>
      <c r="P47" s="2" t="str">
        <f>VLOOKUP(D47,Products!$A$2:$F$21,3,FALSE)</f>
        <v>Accessories</v>
      </c>
      <c r="Q47" s="6">
        <f>VLOOKUP(D47,Products!$A$2:$F$21,6,FALSE)</f>
        <v>620</v>
      </c>
      <c r="R47" s="6">
        <f t="shared" si="2"/>
        <v>620</v>
      </c>
      <c r="S47" s="6">
        <f t="shared" si="3"/>
        <v>628.875</v>
      </c>
    </row>
    <row r="48" spans="1:19" x14ac:dyDescent="0.25">
      <c r="A48" t="s">
        <v>122</v>
      </c>
      <c r="B48" s="2">
        <v>45581</v>
      </c>
      <c r="C48" t="s">
        <v>17</v>
      </c>
      <c r="D48" t="s">
        <v>123</v>
      </c>
      <c r="E48">
        <v>1</v>
      </c>
      <c r="F48">
        <v>2162</v>
      </c>
      <c r="G48" s="3">
        <v>0.15</v>
      </c>
      <c r="H48" t="s">
        <v>12</v>
      </c>
      <c r="I48">
        <v>6</v>
      </c>
      <c r="J48">
        <f t="shared" si="0"/>
        <v>1837.7</v>
      </c>
      <c r="K48" s="2">
        <f t="shared" si="1"/>
        <v>45566</v>
      </c>
      <c r="L48" s="2" t="str">
        <f>VLOOKUP(C48,Customers!$A$2:$F$401,3,FALSE)</f>
        <v>Port Said</v>
      </c>
      <c r="M48" s="2" t="str">
        <f>VLOOKUP(C48,Customers!$A$2:$F$401,5,FALSE)</f>
        <v>Consumer</v>
      </c>
      <c r="N48" s="2" t="str">
        <f>VLOOKUP(D48,Products!$A$2:$F$21,2,FALSE)</f>
        <v>Barcode Scanner</v>
      </c>
      <c r="O48" s="2" t="str">
        <f>VLOOKUP(D48,Products!$A$2:$F$21,4,FALSE)</f>
        <v>Electronics</v>
      </c>
      <c r="P48" s="2" t="str">
        <f>VLOOKUP(D48,Products!$A$2:$F$21,3,FALSE)</f>
        <v>POS Equipment</v>
      </c>
      <c r="Q48" s="6">
        <f>VLOOKUP(D48,Products!$A$2:$F$21,6,FALSE)</f>
        <v>1420</v>
      </c>
      <c r="R48" s="6">
        <f t="shared" si="2"/>
        <v>1420</v>
      </c>
      <c r="S48" s="6">
        <f t="shared" si="3"/>
        <v>417.70000000000005</v>
      </c>
    </row>
    <row r="49" spans="1:19" x14ac:dyDescent="0.25">
      <c r="A49" t="s">
        <v>124</v>
      </c>
      <c r="B49" s="2">
        <v>45638</v>
      </c>
      <c r="C49" t="s">
        <v>125</v>
      </c>
      <c r="D49" t="s">
        <v>21</v>
      </c>
      <c r="E49">
        <v>20</v>
      </c>
      <c r="F49">
        <v>1794.5</v>
      </c>
      <c r="G49" s="3">
        <v>0</v>
      </c>
      <c r="H49" t="s">
        <v>12</v>
      </c>
      <c r="I49">
        <v>1</v>
      </c>
      <c r="J49">
        <f t="shared" si="0"/>
        <v>35890</v>
      </c>
      <c r="K49" s="2">
        <f t="shared" si="1"/>
        <v>45627</v>
      </c>
      <c r="L49" s="2" t="str">
        <f>VLOOKUP(C49,Customers!$A$2:$F$401,3,FALSE)</f>
        <v>Port Said</v>
      </c>
      <c r="M49" s="2" t="str">
        <f>VLOOKUP(C49,Customers!$A$2:$F$401,5,FALSE)</f>
        <v>Corporate</v>
      </c>
      <c r="N49" s="2" t="str">
        <f>VLOOKUP(D49,Products!$A$2:$F$21,2,FALSE)</f>
        <v>Mechanical Keyboard</v>
      </c>
      <c r="O49" s="2" t="str">
        <f>VLOOKUP(D49,Products!$A$2:$F$21,4,FALSE)</f>
        <v>Electronics</v>
      </c>
      <c r="P49" s="2" t="str">
        <f>VLOOKUP(D49,Products!$A$2:$F$21,3,FALSE)</f>
        <v>Accessories</v>
      </c>
      <c r="Q49" s="6">
        <f>VLOOKUP(D49,Products!$A$2:$F$21,6,FALSE)</f>
        <v>990</v>
      </c>
      <c r="R49" s="6">
        <f t="shared" si="2"/>
        <v>19800</v>
      </c>
      <c r="S49" s="6">
        <f t="shared" si="3"/>
        <v>16090</v>
      </c>
    </row>
    <row r="50" spans="1:19" x14ac:dyDescent="0.25">
      <c r="A50" t="s">
        <v>126</v>
      </c>
      <c r="B50" s="2">
        <v>45059</v>
      </c>
      <c r="C50" t="s">
        <v>127</v>
      </c>
      <c r="D50" t="s">
        <v>82</v>
      </c>
      <c r="E50">
        <v>2</v>
      </c>
      <c r="F50">
        <v>4656</v>
      </c>
      <c r="G50" s="3">
        <v>0</v>
      </c>
      <c r="H50" t="s">
        <v>12</v>
      </c>
      <c r="I50">
        <v>5</v>
      </c>
      <c r="J50">
        <f t="shared" si="0"/>
        <v>9312</v>
      </c>
      <c r="K50" s="2">
        <f t="shared" si="1"/>
        <v>45047</v>
      </c>
      <c r="L50" s="2" t="str">
        <f>VLOOKUP(C50,Customers!$A$2:$F$401,3,FALSE)</f>
        <v>Asyut</v>
      </c>
      <c r="M50" s="2" t="str">
        <f>VLOOKUP(C50,Customers!$A$2:$F$401,5,FALSE)</f>
        <v>Corporate</v>
      </c>
      <c r="N50" s="2" t="str">
        <f>VLOOKUP(D50,Products!$A$2:$F$21,2,FALSE)</f>
        <v>Office Chair</v>
      </c>
      <c r="O50" s="2" t="str">
        <f>VLOOKUP(D50,Products!$A$2:$F$21,4,FALSE)</f>
        <v>Office</v>
      </c>
      <c r="P50" s="2" t="str">
        <f>VLOOKUP(D50,Products!$A$2:$F$21,3,FALSE)</f>
        <v>Furniture</v>
      </c>
      <c r="Q50" s="6">
        <f>VLOOKUP(D50,Products!$A$2:$F$21,6,FALSE)</f>
        <v>3150</v>
      </c>
      <c r="R50" s="6">
        <f t="shared" si="2"/>
        <v>6300</v>
      </c>
      <c r="S50" s="6">
        <f t="shared" si="3"/>
        <v>3012</v>
      </c>
    </row>
    <row r="51" spans="1:19" x14ac:dyDescent="0.25">
      <c r="A51" t="s">
        <v>128</v>
      </c>
      <c r="B51" s="2">
        <v>45521</v>
      </c>
      <c r="C51" t="s">
        <v>129</v>
      </c>
      <c r="D51" t="s">
        <v>40</v>
      </c>
      <c r="E51">
        <v>2</v>
      </c>
      <c r="F51">
        <v>20085</v>
      </c>
      <c r="G51" s="3">
        <v>0.1</v>
      </c>
      <c r="H51" t="s">
        <v>12</v>
      </c>
      <c r="I51">
        <v>2</v>
      </c>
      <c r="J51">
        <f t="shared" si="0"/>
        <v>36153</v>
      </c>
      <c r="K51" s="2">
        <f t="shared" si="1"/>
        <v>45505</v>
      </c>
      <c r="L51" s="2" t="str">
        <f>VLOOKUP(C51,Customers!$A$2:$F$401,3,FALSE)</f>
        <v>Giza</v>
      </c>
      <c r="M51" s="2" t="str">
        <f>VLOOKUP(C51,Customers!$A$2:$F$401,5,FALSE)</f>
        <v>Small Business</v>
      </c>
      <c r="N51" s="2" t="str">
        <f>VLOOKUP(D51,Products!$A$2:$F$21,2,FALSE)</f>
        <v>Laptop Basic 15</v>
      </c>
      <c r="O51" s="2" t="str">
        <f>VLOOKUP(D51,Products!$A$2:$F$21,4,FALSE)</f>
        <v>Electronics</v>
      </c>
      <c r="P51" s="2" t="str">
        <f>VLOOKUP(D51,Products!$A$2:$F$21,3,FALSE)</f>
        <v>Computers</v>
      </c>
      <c r="Q51" s="6">
        <f>VLOOKUP(D51,Products!$A$2:$F$21,6,FALSE)</f>
        <v>15100</v>
      </c>
      <c r="R51" s="6">
        <f t="shared" si="2"/>
        <v>30200</v>
      </c>
      <c r="S51" s="6">
        <f t="shared" si="3"/>
        <v>5953</v>
      </c>
    </row>
    <row r="52" spans="1:19" x14ac:dyDescent="0.25">
      <c r="A52" t="s">
        <v>130</v>
      </c>
      <c r="B52" s="2">
        <v>45541</v>
      </c>
      <c r="C52" t="s">
        <v>131</v>
      </c>
      <c r="D52" t="s">
        <v>18</v>
      </c>
      <c r="E52">
        <v>10</v>
      </c>
      <c r="F52">
        <v>1450</v>
      </c>
      <c r="G52" s="3">
        <v>0</v>
      </c>
      <c r="H52" t="s">
        <v>12</v>
      </c>
      <c r="I52">
        <v>2</v>
      </c>
      <c r="J52">
        <f t="shared" si="0"/>
        <v>14500</v>
      </c>
      <c r="K52" s="2">
        <f t="shared" si="1"/>
        <v>45536</v>
      </c>
      <c r="L52" s="2" t="str">
        <f>VLOOKUP(C52,Customers!$A$2:$F$401,3,FALSE)</f>
        <v>Zagazig</v>
      </c>
      <c r="M52" s="2" t="str">
        <f>VLOOKUP(C52,Customers!$A$2:$F$401,5,FALSE)</f>
        <v>Small Business</v>
      </c>
      <c r="N52" s="2" t="str">
        <f>VLOOKUP(D52,Products!$A$2:$F$21,2,FALSE)</f>
        <v>Webcam HD</v>
      </c>
      <c r="O52" s="2" t="str">
        <f>VLOOKUP(D52,Products!$A$2:$F$21,4,FALSE)</f>
        <v>Electronics</v>
      </c>
      <c r="P52" s="2" t="str">
        <f>VLOOKUP(D52,Products!$A$2:$F$21,3,FALSE)</f>
        <v>Accessories</v>
      </c>
      <c r="Q52" s="6">
        <f>VLOOKUP(D52,Products!$A$2:$F$21,6,FALSE)</f>
        <v>790</v>
      </c>
      <c r="R52" s="6">
        <f t="shared" si="2"/>
        <v>7900</v>
      </c>
      <c r="S52" s="6">
        <f t="shared" si="3"/>
        <v>6600</v>
      </c>
    </row>
    <row r="53" spans="1:19" x14ac:dyDescent="0.25">
      <c r="A53" t="s">
        <v>132</v>
      </c>
      <c r="B53" s="2">
        <v>45249</v>
      </c>
      <c r="C53" t="s">
        <v>133</v>
      </c>
      <c r="D53" t="s">
        <v>30</v>
      </c>
      <c r="E53">
        <v>2</v>
      </c>
      <c r="F53">
        <v>9200</v>
      </c>
      <c r="G53" s="3">
        <v>0.1</v>
      </c>
      <c r="H53" t="s">
        <v>12</v>
      </c>
      <c r="I53">
        <v>2</v>
      </c>
      <c r="J53">
        <f t="shared" si="0"/>
        <v>16560</v>
      </c>
      <c r="K53" s="2">
        <f t="shared" si="1"/>
        <v>45231</v>
      </c>
      <c r="L53" s="2" t="str">
        <f>VLOOKUP(C53,Customers!$A$2:$F$401,3,FALSE)</f>
        <v>Ismailia</v>
      </c>
      <c r="M53" s="2" t="str">
        <f>VLOOKUP(C53,Customers!$A$2:$F$401,5,FALSE)</f>
        <v>Small Business</v>
      </c>
      <c r="N53" s="2" t="str">
        <f>VLOOKUP(D53,Products!$A$2:$F$21,2,FALSE)</f>
        <v>Standing Desk</v>
      </c>
      <c r="O53" s="2" t="str">
        <f>VLOOKUP(D53,Products!$A$2:$F$21,4,FALSE)</f>
        <v>Office</v>
      </c>
      <c r="P53" s="2" t="str">
        <f>VLOOKUP(D53,Products!$A$2:$F$21,3,FALSE)</f>
        <v>Furniture</v>
      </c>
      <c r="Q53" s="6">
        <f>VLOOKUP(D53,Products!$A$2:$F$21,6,FALSE)</f>
        <v>6500</v>
      </c>
      <c r="R53" s="6">
        <f t="shared" si="2"/>
        <v>13000</v>
      </c>
      <c r="S53" s="6">
        <f t="shared" si="3"/>
        <v>3560</v>
      </c>
    </row>
    <row r="54" spans="1:19" x14ac:dyDescent="0.25">
      <c r="A54" t="s">
        <v>134</v>
      </c>
      <c r="B54" s="2">
        <v>45283</v>
      </c>
      <c r="C54" t="s">
        <v>135</v>
      </c>
      <c r="D54" t="s">
        <v>30</v>
      </c>
      <c r="E54">
        <v>1</v>
      </c>
      <c r="F54">
        <v>9200</v>
      </c>
      <c r="G54" s="3">
        <v>0</v>
      </c>
      <c r="H54" t="s">
        <v>12</v>
      </c>
      <c r="I54">
        <v>2</v>
      </c>
      <c r="J54">
        <f t="shared" si="0"/>
        <v>9200</v>
      </c>
      <c r="K54" s="2">
        <f t="shared" si="1"/>
        <v>45261</v>
      </c>
      <c r="L54" s="2" t="str">
        <f>VLOOKUP(C54,Customers!$A$2:$F$401,3,FALSE)</f>
        <v>Asyut</v>
      </c>
      <c r="M54" s="2" t="str">
        <f>VLOOKUP(C54,Customers!$A$2:$F$401,5,FALSE)</f>
        <v>Corporate</v>
      </c>
      <c r="N54" s="2" t="str">
        <f>VLOOKUP(D54,Products!$A$2:$F$21,2,FALSE)</f>
        <v>Standing Desk</v>
      </c>
      <c r="O54" s="2" t="str">
        <f>VLOOKUP(D54,Products!$A$2:$F$21,4,FALSE)</f>
        <v>Office</v>
      </c>
      <c r="P54" s="2" t="str">
        <f>VLOOKUP(D54,Products!$A$2:$F$21,3,FALSE)</f>
        <v>Furniture</v>
      </c>
      <c r="Q54" s="6">
        <f>VLOOKUP(D54,Products!$A$2:$F$21,6,FALSE)</f>
        <v>6500</v>
      </c>
      <c r="R54" s="6">
        <f t="shared" si="2"/>
        <v>6500</v>
      </c>
      <c r="S54" s="6">
        <f t="shared" si="3"/>
        <v>2700</v>
      </c>
    </row>
    <row r="55" spans="1:19" x14ac:dyDescent="0.25">
      <c r="A55" t="s">
        <v>136</v>
      </c>
      <c r="B55" s="2">
        <v>45667</v>
      </c>
      <c r="C55" t="s">
        <v>137</v>
      </c>
      <c r="D55" t="s">
        <v>82</v>
      </c>
      <c r="E55">
        <v>2</v>
      </c>
      <c r="F55">
        <v>4416</v>
      </c>
      <c r="G55" s="3">
        <v>0</v>
      </c>
      <c r="H55" t="s">
        <v>12</v>
      </c>
      <c r="I55">
        <v>3</v>
      </c>
      <c r="J55">
        <f t="shared" si="0"/>
        <v>8832</v>
      </c>
      <c r="K55" s="2">
        <f t="shared" si="1"/>
        <v>45658</v>
      </c>
      <c r="L55" s="2" t="str">
        <f>VLOOKUP(C55,Customers!$A$2:$F$401,3,FALSE)</f>
        <v>Zagazig</v>
      </c>
      <c r="M55" s="2" t="str">
        <f>VLOOKUP(C55,Customers!$A$2:$F$401,5,FALSE)</f>
        <v>Small Business</v>
      </c>
      <c r="N55" s="2" t="str">
        <f>VLOOKUP(D55,Products!$A$2:$F$21,2,FALSE)</f>
        <v>Office Chair</v>
      </c>
      <c r="O55" s="2" t="str">
        <f>VLOOKUP(D55,Products!$A$2:$F$21,4,FALSE)</f>
        <v>Office</v>
      </c>
      <c r="P55" s="2" t="str">
        <f>VLOOKUP(D55,Products!$A$2:$F$21,3,FALSE)</f>
        <v>Furniture</v>
      </c>
      <c r="Q55" s="6">
        <f>VLOOKUP(D55,Products!$A$2:$F$21,6,FALSE)</f>
        <v>3150</v>
      </c>
      <c r="R55" s="6">
        <f t="shared" si="2"/>
        <v>6300</v>
      </c>
      <c r="S55" s="6">
        <f t="shared" si="3"/>
        <v>2532</v>
      </c>
    </row>
    <row r="56" spans="1:19" x14ac:dyDescent="0.25">
      <c r="A56" t="s">
        <v>138</v>
      </c>
      <c r="B56" s="2">
        <v>45968</v>
      </c>
      <c r="C56" t="s">
        <v>139</v>
      </c>
      <c r="D56" t="s">
        <v>49</v>
      </c>
      <c r="E56">
        <v>3</v>
      </c>
      <c r="F56">
        <v>4223</v>
      </c>
      <c r="G56" s="3">
        <v>0.1</v>
      </c>
      <c r="H56" t="s">
        <v>12</v>
      </c>
      <c r="I56">
        <v>3</v>
      </c>
      <c r="J56">
        <f t="shared" si="0"/>
        <v>11402.1</v>
      </c>
      <c r="K56" s="2">
        <f t="shared" si="1"/>
        <v>45962</v>
      </c>
      <c r="L56" s="2" t="str">
        <f>VLOOKUP(C56,Customers!$A$2:$F$401,3,FALSE)</f>
        <v>Zagazig</v>
      </c>
      <c r="M56" s="2" t="str">
        <f>VLOOKUP(C56,Customers!$A$2:$F$401,5,FALSE)</f>
        <v>Consumer</v>
      </c>
      <c r="N56" s="2" t="str">
        <f>VLOOKUP(D56,Products!$A$2:$F$21,2,FALSE)</f>
        <v>UPS 1200VA</v>
      </c>
      <c r="O56" s="2" t="str">
        <f>VLOOKUP(D56,Products!$A$2:$F$21,4,FALSE)</f>
        <v>Electronics</v>
      </c>
      <c r="P56" s="2" t="str">
        <f>VLOOKUP(D56,Products!$A$2:$F$21,3,FALSE)</f>
        <v>Power</v>
      </c>
      <c r="Q56" s="6">
        <f>VLOOKUP(D56,Products!$A$2:$F$21,6,FALSE)</f>
        <v>2950</v>
      </c>
      <c r="R56" s="6">
        <f t="shared" si="2"/>
        <v>8850</v>
      </c>
      <c r="S56" s="6">
        <f t="shared" si="3"/>
        <v>2552.1000000000004</v>
      </c>
    </row>
    <row r="57" spans="1:19" x14ac:dyDescent="0.25">
      <c r="A57" t="s">
        <v>140</v>
      </c>
      <c r="B57" s="2">
        <v>45386</v>
      </c>
      <c r="C57" t="s">
        <v>10</v>
      </c>
      <c r="D57" t="s">
        <v>40</v>
      </c>
      <c r="E57">
        <v>1</v>
      </c>
      <c r="F57">
        <v>19500</v>
      </c>
      <c r="G57" s="3">
        <v>0.15</v>
      </c>
      <c r="H57" t="s">
        <v>12</v>
      </c>
      <c r="I57">
        <v>3</v>
      </c>
      <c r="J57">
        <f t="shared" si="0"/>
        <v>16575</v>
      </c>
      <c r="K57" s="2">
        <f t="shared" si="1"/>
        <v>45383</v>
      </c>
      <c r="L57" s="2" t="str">
        <f>VLOOKUP(C57,Customers!$A$2:$F$401,3,FALSE)</f>
        <v>Shubra El-Kheima</v>
      </c>
      <c r="M57" s="2" t="str">
        <f>VLOOKUP(C57,Customers!$A$2:$F$401,5,FALSE)</f>
        <v>Consumer</v>
      </c>
      <c r="N57" s="2" t="str">
        <f>VLOOKUP(D57,Products!$A$2:$F$21,2,FALSE)</f>
        <v>Laptop Basic 15</v>
      </c>
      <c r="O57" s="2" t="str">
        <f>VLOOKUP(D57,Products!$A$2:$F$21,4,FALSE)</f>
        <v>Electronics</v>
      </c>
      <c r="P57" s="2" t="str">
        <f>VLOOKUP(D57,Products!$A$2:$F$21,3,FALSE)</f>
        <v>Computers</v>
      </c>
      <c r="Q57" s="6">
        <f>VLOOKUP(D57,Products!$A$2:$F$21,6,FALSE)</f>
        <v>15100</v>
      </c>
      <c r="R57" s="6">
        <f t="shared" si="2"/>
        <v>15100</v>
      </c>
      <c r="S57" s="6">
        <f t="shared" si="3"/>
        <v>1475</v>
      </c>
    </row>
    <row r="58" spans="1:19" x14ac:dyDescent="0.25">
      <c r="A58" t="s">
        <v>141</v>
      </c>
      <c r="B58" s="2">
        <v>45175</v>
      </c>
      <c r="C58" t="s">
        <v>142</v>
      </c>
      <c r="D58" t="s">
        <v>49</v>
      </c>
      <c r="E58">
        <v>10</v>
      </c>
      <c r="F58">
        <v>4428</v>
      </c>
      <c r="G58" s="3">
        <v>0.1</v>
      </c>
      <c r="H58" t="s">
        <v>12</v>
      </c>
      <c r="I58">
        <v>1</v>
      </c>
      <c r="J58">
        <f t="shared" si="0"/>
        <v>39852</v>
      </c>
      <c r="K58" s="2">
        <f t="shared" si="1"/>
        <v>45170</v>
      </c>
      <c r="L58" s="2" t="str">
        <f>VLOOKUP(C58,Customers!$A$2:$F$401,3,FALSE)</f>
        <v>Asyut</v>
      </c>
      <c r="M58" s="2" t="str">
        <f>VLOOKUP(C58,Customers!$A$2:$F$401,5,FALSE)</f>
        <v>Small Business</v>
      </c>
      <c r="N58" s="2" t="str">
        <f>VLOOKUP(D58,Products!$A$2:$F$21,2,FALSE)</f>
        <v>UPS 1200VA</v>
      </c>
      <c r="O58" s="2" t="str">
        <f>VLOOKUP(D58,Products!$A$2:$F$21,4,FALSE)</f>
        <v>Electronics</v>
      </c>
      <c r="P58" s="2" t="str">
        <f>VLOOKUP(D58,Products!$A$2:$F$21,3,FALSE)</f>
        <v>Power</v>
      </c>
      <c r="Q58" s="6">
        <f>VLOOKUP(D58,Products!$A$2:$F$21,6,FALSE)</f>
        <v>2950</v>
      </c>
      <c r="R58" s="6">
        <f t="shared" si="2"/>
        <v>29500</v>
      </c>
      <c r="S58" s="6">
        <f t="shared" si="3"/>
        <v>10352</v>
      </c>
    </row>
    <row r="59" spans="1:19" x14ac:dyDescent="0.25">
      <c r="A59" t="s">
        <v>143</v>
      </c>
      <c r="B59" s="2">
        <v>45338</v>
      </c>
      <c r="C59" t="s">
        <v>144</v>
      </c>
      <c r="D59" t="s">
        <v>21</v>
      </c>
      <c r="E59">
        <v>1</v>
      </c>
      <c r="F59">
        <v>1905.5</v>
      </c>
      <c r="G59" s="3">
        <v>0.1</v>
      </c>
      <c r="H59" t="s">
        <v>12</v>
      </c>
      <c r="I59">
        <v>5</v>
      </c>
      <c r="J59">
        <f t="shared" si="0"/>
        <v>1714.95</v>
      </c>
      <c r="K59" s="2">
        <f t="shared" si="1"/>
        <v>45323</v>
      </c>
      <c r="L59" s="2" t="str">
        <f>VLOOKUP(C59,Customers!$A$2:$F$401,3,FALSE)</f>
        <v>Mansoura</v>
      </c>
      <c r="M59" s="2" t="str">
        <f>VLOOKUP(C59,Customers!$A$2:$F$401,5,FALSE)</f>
        <v>Consumer</v>
      </c>
      <c r="N59" s="2" t="str">
        <f>VLOOKUP(D59,Products!$A$2:$F$21,2,FALSE)</f>
        <v>Mechanical Keyboard</v>
      </c>
      <c r="O59" s="2" t="str">
        <f>VLOOKUP(D59,Products!$A$2:$F$21,4,FALSE)</f>
        <v>Electronics</v>
      </c>
      <c r="P59" s="2" t="str">
        <f>VLOOKUP(D59,Products!$A$2:$F$21,3,FALSE)</f>
        <v>Accessories</v>
      </c>
      <c r="Q59" s="6">
        <f>VLOOKUP(D59,Products!$A$2:$F$21,6,FALSE)</f>
        <v>990</v>
      </c>
      <c r="R59" s="6">
        <f t="shared" si="2"/>
        <v>990</v>
      </c>
      <c r="S59" s="6">
        <f t="shared" si="3"/>
        <v>724.95</v>
      </c>
    </row>
    <row r="60" spans="1:19" x14ac:dyDescent="0.25">
      <c r="A60" t="s">
        <v>145</v>
      </c>
      <c r="B60" s="2">
        <v>45211</v>
      </c>
      <c r="C60" t="s">
        <v>146</v>
      </c>
      <c r="D60" t="s">
        <v>11</v>
      </c>
      <c r="E60">
        <v>1</v>
      </c>
      <c r="F60">
        <v>30780</v>
      </c>
      <c r="G60" s="3">
        <v>0.05</v>
      </c>
      <c r="H60" t="s">
        <v>12</v>
      </c>
      <c r="I60">
        <v>4</v>
      </c>
      <c r="J60">
        <f t="shared" si="0"/>
        <v>29241</v>
      </c>
      <c r="K60" s="2">
        <f t="shared" si="1"/>
        <v>45200</v>
      </c>
      <c r="L60" s="2" t="str">
        <f>VLOOKUP(C60,Customers!$A$2:$F$401,3,FALSE)</f>
        <v>Zagazig</v>
      </c>
      <c r="M60" s="2" t="str">
        <f>VLOOKUP(C60,Customers!$A$2:$F$401,5,FALSE)</f>
        <v>Consumer</v>
      </c>
      <c r="N60" s="2" t="str">
        <f>VLOOKUP(D60,Products!$A$2:$F$21,2,FALSE)</f>
        <v>Laptop Pro 14</v>
      </c>
      <c r="O60" s="2" t="str">
        <f>VLOOKUP(D60,Products!$A$2:$F$21,4,FALSE)</f>
        <v>Electronics</v>
      </c>
      <c r="P60" s="2" t="str">
        <f>VLOOKUP(D60,Products!$A$2:$F$21,3,FALSE)</f>
        <v>Computers</v>
      </c>
      <c r="Q60" s="6">
        <f>VLOOKUP(D60,Products!$A$2:$F$21,6,FALSE)</f>
        <v>22100</v>
      </c>
      <c r="R60" s="6">
        <f t="shared" si="2"/>
        <v>22100</v>
      </c>
      <c r="S60" s="6">
        <f t="shared" si="3"/>
        <v>7141</v>
      </c>
    </row>
    <row r="61" spans="1:19" x14ac:dyDescent="0.25">
      <c r="A61" t="s">
        <v>147</v>
      </c>
      <c r="B61" s="2">
        <v>45411</v>
      </c>
      <c r="C61" t="s">
        <v>148</v>
      </c>
      <c r="D61" t="s">
        <v>15</v>
      </c>
      <c r="E61">
        <v>3</v>
      </c>
      <c r="F61">
        <v>463.5</v>
      </c>
      <c r="G61" s="3">
        <v>0</v>
      </c>
      <c r="H61" t="s">
        <v>12</v>
      </c>
      <c r="I61">
        <v>1</v>
      </c>
      <c r="J61">
        <f t="shared" si="0"/>
        <v>1390.5</v>
      </c>
      <c r="K61" s="2">
        <f t="shared" si="1"/>
        <v>45383</v>
      </c>
      <c r="L61" s="2" t="str">
        <f>VLOOKUP(C61,Customers!$A$2:$F$401,3,FALSE)</f>
        <v>Mansoura</v>
      </c>
      <c r="M61" s="2" t="str">
        <f>VLOOKUP(C61,Customers!$A$2:$F$401,5,FALSE)</f>
        <v>Corporate</v>
      </c>
      <c r="N61" s="2" t="str">
        <f>VLOOKUP(D61,Products!$A$2:$F$21,2,FALSE)</f>
        <v>Wireless Mouse</v>
      </c>
      <c r="O61" s="2" t="str">
        <f>VLOOKUP(D61,Products!$A$2:$F$21,4,FALSE)</f>
        <v>Electronics</v>
      </c>
      <c r="P61" s="2" t="str">
        <f>VLOOKUP(D61,Products!$A$2:$F$21,3,FALSE)</f>
        <v>Accessories</v>
      </c>
      <c r="Q61" s="6">
        <f>VLOOKUP(D61,Products!$A$2:$F$21,6,FALSE)</f>
        <v>210</v>
      </c>
      <c r="R61" s="6">
        <f t="shared" si="2"/>
        <v>630</v>
      </c>
      <c r="S61" s="6">
        <f t="shared" si="3"/>
        <v>760.5</v>
      </c>
    </row>
    <row r="62" spans="1:19" x14ac:dyDescent="0.25">
      <c r="A62" t="s">
        <v>149</v>
      </c>
      <c r="B62" s="2">
        <v>45938</v>
      </c>
      <c r="C62" t="s">
        <v>150</v>
      </c>
      <c r="D62" t="s">
        <v>49</v>
      </c>
      <c r="E62">
        <v>4</v>
      </c>
      <c r="F62">
        <v>4100</v>
      </c>
      <c r="G62" s="3">
        <v>0.1</v>
      </c>
      <c r="H62" t="s">
        <v>85</v>
      </c>
      <c r="I62">
        <v>3</v>
      </c>
      <c r="J62">
        <f t="shared" si="0"/>
        <v>14760</v>
      </c>
      <c r="K62" s="2">
        <f t="shared" si="1"/>
        <v>45931</v>
      </c>
      <c r="L62" s="2" t="str">
        <f>VLOOKUP(C62,Customers!$A$2:$F$401,3,FALSE)</f>
        <v>Fayoum</v>
      </c>
      <c r="M62" s="2" t="str">
        <f>VLOOKUP(C62,Customers!$A$2:$F$401,5,FALSE)</f>
        <v>Consumer</v>
      </c>
      <c r="N62" s="2" t="str">
        <f>VLOOKUP(D62,Products!$A$2:$F$21,2,FALSE)</f>
        <v>UPS 1200VA</v>
      </c>
      <c r="O62" s="2" t="str">
        <f>VLOOKUP(D62,Products!$A$2:$F$21,4,FALSE)</f>
        <v>Electronics</v>
      </c>
      <c r="P62" s="2" t="str">
        <f>VLOOKUP(D62,Products!$A$2:$F$21,3,FALSE)</f>
        <v>Power</v>
      </c>
      <c r="Q62" s="6">
        <f>VLOOKUP(D62,Products!$A$2:$F$21,6,FALSE)</f>
        <v>2950</v>
      </c>
      <c r="R62" s="6">
        <f t="shared" si="2"/>
        <v>11800</v>
      </c>
      <c r="S62" s="6">
        <f t="shared" si="3"/>
        <v>2960</v>
      </c>
    </row>
    <row r="63" spans="1:19" x14ac:dyDescent="0.25">
      <c r="A63" t="s">
        <v>151</v>
      </c>
      <c r="B63" s="2">
        <v>44980</v>
      </c>
      <c r="C63" t="s">
        <v>152</v>
      </c>
      <c r="D63" t="s">
        <v>46</v>
      </c>
      <c r="E63">
        <v>2</v>
      </c>
      <c r="F63">
        <v>260</v>
      </c>
      <c r="G63" s="3">
        <v>0.05</v>
      </c>
      <c r="H63" t="s">
        <v>12</v>
      </c>
      <c r="I63">
        <v>2</v>
      </c>
      <c r="J63">
        <f t="shared" si="0"/>
        <v>494</v>
      </c>
      <c r="K63" s="2">
        <f t="shared" si="1"/>
        <v>44958</v>
      </c>
      <c r="L63" s="2" t="str">
        <f>VLOOKUP(C63,Customers!$A$2:$F$401,3,FALSE)</f>
        <v>Mansoura</v>
      </c>
      <c r="M63" s="2" t="str">
        <f>VLOOKUP(C63,Customers!$A$2:$F$401,5,FALSE)</f>
        <v>Consumer</v>
      </c>
      <c r="N63" s="2" t="str">
        <f>VLOOKUP(D63,Products!$A$2:$F$21,2,FALSE)</f>
        <v>Paper A4 Box</v>
      </c>
      <c r="O63" s="2" t="str">
        <f>VLOOKUP(D63,Products!$A$2:$F$21,4,FALSE)</f>
        <v>Office</v>
      </c>
      <c r="P63" s="2" t="str">
        <f>VLOOKUP(D63,Products!$A$2:$F$21,3,FALSE)</f>
        <v>Stationery</v>
      </c>
      <c r="Q63" s="6">
        <f>VLOOKUP(D63,Products!$A$2:$F$21,6,FALSE)</f>
        <v>145</v>
      </c>
      <c r="R63" s="6">
        <f t="shared" si="2"/>
        <v>290</v>
      </c>
      <c r="S63" s="6">
        <f t="shared" si="3"/>
        <v>204</v>
      </c>
    </row>
    <row r="64" spans="1:19" x14ac:dyDescent="0.25">
      <c r="A64" t="s">
        <v>153</v>
      </c>
      <c r="B64" s="2">
        <v>45666</v>
      </c>
      <c r="C64" t="s">
        <v>154</v>
      </c>
      <c r="D64" t="s">
        <v>79</v>
      </c>
      <c r="E64">
        <v>3</v>
      </c>
      <c r="F64">
        <v>6014</v>
      </c>
      <c r="G64" s="3">
        <v>0.05</v>
      </c>
      <c r="H64" t="s">
        <v>85</v>
      </c>
      <c r="I64">
        <v>6</v>
      </c>
      <c r="J64">
        <f t="shared" si="0"/>
        <v>17139.899999999998</v>
      </c>
      <c r="K64" s="2">
        <f t="shared" si="1"/>
        <v>45658</v>
      </c>
      <c r="L64" s="2" t="str">
        <f>VLOOKUP(C64,Customers!$A$2:$F$401,3,FALSE)</f>
        <v>Zagazig</v>
      </c>
      <c r="M64" s="2" t="str">
        <f>VLOOKUP(C64,Customers!$A$2:$F$401,5,FALSE)</f>
        <v>Consumer</v>
      </c>
      <c r="N64" s="2" t="str">
        <f>VLOOKUP(D64,Products!$A$2:$F$21,2,FALSE)</f>
        <v>27-inch Monitor</v>
      </c>
      <c r="O64" s="2" t="str">
        <f>VLOOKUP(D64,Products!$A$2:$F$21,4,FALSE)</f>
        <v>Electronics</v>
      </c>
      <c r="P64" s="2" t="str">
        <f>VLOOKUP(D64,Products!$A$2:$F$21,3,FALSE)</f>
        <v>Displays</v>
      </c>
      <c r="Q64" s="6">
        <f>VLOOKUP(D64,Products!$A$2:$F$21,6,FALSE)</f>
        <v>4300</v>
      </c>
      <c r="R64" s="6">
        <f t="shared" si="2"/>
        <v>12900</v>
      </c>
      <c r="S64" s="6">
        <f t="shared" si="3"/>
        <v>4239.8999999999978</v>
      </c>
    </row>
    <row r="65" spans="1:19" x14ac:dyDescent="0.25">
      <c r="A65" t="s">
        <v>155</v>
      </c>
      <c r="B65" s="2">
        <v>45682</v>
      </c>
      <c r="C65" t="s">
        <v>156</v>
      </c>
      <c r="D65" t="s">
        <v>72</v>
      </c>
      <c r="E65">
        <v>1</v>
      </c>
      <c r="F65">
        <v>1610</v>
      </c>
      <c r="G65" s="3">
        <v>0</v>
      </c>
      <c r="H65" t="s">
        <v>12</v>
      </c>
      <c r="I65">
        <v>3</v>
      </c>
      <c r="J65">
        <f t="shared" si="0"/>
        <v>1610</v>
      </c>
      <c r="K65" s="2">
        <f t="shared" si="1"/>
        <v>45658</v>
      </c>
      <c r="L65" s="2" t="str">
        <f>VLOOKUP(C65,Customers!$A$2:$F$401,3,FALSE)</f>
        <v>Zagazig</v>
      </c>
      <c r="M65" s="2" t="str">
        <f>VLOOKUP(C65,Customers!$A$2:$F$401,5,FALSE)</f>
        <v>Corporate</v>
      </c>
      <c r="N65" s="2" t="str">
        <f>VLOOKUP(D65,Products!$A$2:$F$21,2,FALSE)</f>
        <v>Wi-Fi Router</v>
      </c>
      <c r="O65" s="2" t="str">
        <f>VLOOKUP(D65,Products!$A$2:$F$21,4,FALSE)</f>
        <v>Electronics</v>
      </c>
      <c r="P65" s="2" t="str">
        <f>VLOOKUP(D65,Products!$A$2:$F$21,3,FALSE)</f>
        <v>Networking</v>
      </c>
      <c r="Q65" s="6">
        <f>VLOOKUP(D65,Products!$A$2:$F$21,6,FALSE)</f>
        <v>1050</v>
      </c>
      <c r="R65" s="6">
        <f t="shared" si="2"/>
        <v>1050</v>
      </c>
      <c r="S65" s="6">
        <f t="shared" si="3"/>
        <v>560</v>
      </c>
    </row>
    <row r="66" spans="1:19" x14ac:dyDescent="0.25">
      <c r="A66" t="s">
        <v>157</v>
      </c>
      <c r="B66" s="2">
        <v>45884</v>
      </c>
      <c r="C66" t="s">
        <v>158</v>
      </c>
      <c r="D66" t="s">
        <v>15</v>
      </c>
      <c r="E66">
        <v>2</v>
      </c>
      <c r="F66">
        <v>463.5</v>
      </c>
      <c r="G66" s="3">
        <v>0</v>
      </c>
      <c r="H66" t="s">
        <v>12</v>
      </c>
      <c r="I66">
        <v>6</v>
      </c>
      <c r="J66">
        <f t="shared" si="0"/>
        <v>927</v>
      </c>
      <c r="K66" s="2">
        <f t="shared" si="1"/>
        <v>45870</v>
      </c>
      <c r="L66" s="2" t="str">
        <f>VLOOKUP(C66,Customers!$A$2:$F$401,3,FALSE)</f>
        <v>Port Said</v>
      </c>
      <c r="M66" s="2" t="str">
        <f>VLOOKUP(C66,Customers!$A$2:$F$401,5,FALSE)</f>
        <v>Consumer</v>
      </c>
      <c r="N66" s="2" t="str">
        <f>VLOOKUP(D66,Products!$A$2:$F$21,2,FALSE)</f>
        <v>Wireless Mouse</v>
      </c>
      <c r="O66" s="2" t="str">
        <f>VLOOKUP(D66,Products!$A$2:$F$21,4,FALSE)</f>
        <v>Electronics</v>
      </c>
      <c r="P66" s="2" t="str">
        <f>VLOOKUP(D66,Products!$A$2:$F$21,3,FALSE)</f>
        <v>Accessories</v>
      </c>
      <c r="Q66" s="6">
        <f>VLOOKUP(D66,Products!$A$2:$F$21,6,FALSE)</f>
        <v>210</v>
      </c>
      <c r="R66" s="6">
        <f t="shared" si="2"/>
        <v>420</v>
      </c>
      <c r="S66" s="6">
        <f t="shared" si="3"/>
        <v>507</v>
      </c>
    </row>
    <row r="67" spans="1:19" x14ac:dyDescent="0.25">
      <c r="A67" t="s">
        <v>159</v>
      </c>
      <c r="B67" s="2">
        <v>45192</v>
      </c>
      <c r="C67" t="s">
        <v>160</v>
      </c>
      <c r="D67" t="s">
        <v>59</v>
      </c>
      <c r="E67">
        <v>2</v>
      </c>
      <c r="F67">
        <v>7178</v>
      </c>
      <c r="G67" s="3">
        <v>0</v>
      </c>
      <c r="H67" t="s">
        <v>12</v>
      </c>
      <c r="I67">
        <v>7</v>
      </c>
      <c r="J67">
        <f t="shared" ref="J67:J130" si="4">E67*F67*(1-G67)</f>
        <v>14356</v>
      </c>
      <c r="K67" s="2">
        <f t="shared" ref="K67:K130" si="5">DATE(YEAR(B67),MONTH(B67),1)</f>
        <v>45170</v>
      </c>
      <c r="L67" s="2" t="str">
        <f>VLOOKUP(C67,Customers!$A$2:$F$401,3,FALSE)</f>
        <v>Cairo</v>
      </c>
      <c r="M67" s="2" t="str">
        <f>VLOOKUP(C67,Customers!$A$2:$F$401,5,FALSE)</f>
        <v>Corporate</v>
      </c>
      <c r="N67" s="2" t="str">
        <f>VLOOKUP(D67,Products!$A$2:$F$21,2,FALSE)</f>
        <v>Laser Printer</v>
      </c>
      <c r="O67" s="2" t="str">
        <f>VLOOKUP(D67,Products!$A$2:$F$21,4,FALSE)</f>
        <v>Electronics</v>
      </c>
      <c r="P67" s="2" t="str">
        <f>VLOOKUP(D67,Products!$A$2:$F$21,3,FALSE)</f>
        <v>Printers</v>
      </c>
      <c r="Q67" s="6">
        <f>VLOOKUP(D67,Products!$A$2:$F$21,6,FALSE)</f>
        <v>5600</v>
      </c>
      <c r="R67" s="6">
        <f t="shared" ref="R67:R130" si="6">E67*Q67</f>
        <v>11200</v>
      </c>
      <c r="S67" s="6">
        <f t="shared" ref="S67:S130" si="7">J67-R67</f>
        <v>3156</v>
      </c>
    </row>
    <row r="68" spans="1:19" x14ac:dyDescent="0.25">
      <c r="A68" t="s">
        <v>161</v>
      </c>
      <c r="B68" s="2">
        <v>45103</v>
      </c>
      <c r="C68" t="s">
        <v>162</v>
      </c>
      <c r="D68" t="s">
        <v>79</v>
      </c>
      <c r="E68">
        <v>3</v>
      </c>
      <c r="F68">
        <v>6200</v>
      </c>
      <c r="G68" s="3">
        <v>0.05</v>
      </c>
      <c r="H68" t="s">
        <v>12</v>
      </c>
      <c r="I68">
        <v>2</v>
      </c>
      <c r="J68">
        <f t="shared" si="4"/>
        <v>17670</v>
      </c>
      <c r="K68" s="2">
        <f t="shared" si="5"/>
        <v>45078</v>
      </c>
      <c r="L68" s="2" t="str">
        <f>VLOOKUP(C68,Customers!$A$2:$F$401,3,FALSE)</f>
        <v>Banha</v>
      </c>
      <c r="M68" s="2" t="str">
        <f>VLOOKUP(C68,Customers!$A$2:$F$401,5,FALSE)</f>
        <v>Small Business</v>
      </c>
      <c r="N68" s="2" t="str">
        <f>VLOOKUP(D68,Products!$A$2:$F$21,2,FALSE)</f>
        <v>27-inch Monitor</v>
      </c>
      <c r="O68" s="2" t="str">
        <f>VLOOKUP(D68,Products!$A$2:$F$21,4,FALSE)</f>
        <v>Electronics</v>
      </c>
      <c r="P68" s="2" t="str">
        <f>VLOOKUP(D68,Products!$A$2:$F$21,3,FALSE)</f>
        <v>Displays</v>
      </c>
      <c r="Q68" s="6">
        <f>VLOOKUP(D68,Products!$A$2:$F$21,6,FALSE)</f>
        <v>4300</v>
      </c>
      <c r="R68" s="6">
        <f t="shared" si="6"/>
        <v>12900</v>
      </c>
      <c r="S68" s="6">
        <f t="shared" si="7"/>
        <v>4770</v>
      </c>
    </row>
    <row r="69" spans="1:19" x14ac:dyDescent="0.25">
      <c r="A69" t="s">
        <v>163</v>
      </c>
      <c r="B69" s="2">
        <v>45061</v>
      </c>
      <c r="C69" t="s">
        <v>164</v>
      </c>
      <c r="D69" t="s">
        <v>27</v>
      </c>
      <c r="E69">
        <v>2</v>
      </c>
      <c r="F69">
        <v>1058.4000000000001</v>
      </c>
      <c r="G69" s="3">
        <v>0</v>
      </c>
      <c r="H69" t="s">
        <v>85</v>
      </c>
      <c r="I69">
        <v>2</v>
      </c>
      <c r="J69">
        <f t="shared" si="4"/>
        <v>2116.8000000000002</v>
      </c>
      <c r="K69" s="2">
        <f t="shared" si="5"/>
        <v>45047</v>
      </c>
      <c r="L69" s="2" t="str">
        <f>VLOOKUP(C69,Customers!$A$2:$F$401,3,FALSE)</f>
        <v>Mansoura</v>
      </c>
      <c r="M69" s="2" t="str">
        <f>VLOOKUP(C69,Customers!$A$2:$F$401,5,FALSE)</f>
        <v>Consumer</v>
      </c>
      <c r="N69" s="2" t="str">
        <f>VLOOKUP(D69,Products!$A$2:$F$21,2,FALSE)</f>
        <v>Printer Toner</v>
      </c>
      <c r="O69" s="2" t="str">
        <f>VLOOKUP(D69,Products!$A$2:$F$21,4,FALSE)</f>
        <v>Office</v>
      </c>
      <c r="P69" s="2" t="str">
        <f>VLOOKUP(D69,Products!$A$2:$F$21,3,FALSE)</f>
        <v>Supplies</v>
      </c>
      <c r="Q69" s="6">
        <f>VLOOKUP(D69,Products!$A$2:$F$21,6,FALSE)</f>
        <v>510</v>
      </c>
      <c r="R69" s="6">
        <f t="shared" si="6"/>
        <v>1020</v>
      </c>
      <c r="S69" s="6">
        <f t="shared" si="7"/>
        <v>1096.8000000000002</v>
      </c>
    </row>
    <row r="70" spans="1:19" x14ac:dyDescent="0.25">
      <c r="A70" t="s">
        <v>165</v>
      </c>
      <c r="B70" s="2">
        <v>45560</v>
      </c>
      <c r="C70" t="s">
        <v>166</v>
      </c>
      <c r="D70" t="s">
        <v>72</v>
      </c>
      <c r="E70">
        <v>1</v>
      </c>
      <c r="F70">
        <v>1750</v>
      </c>
      <c r="G70" s="3">
        <v>0</v>
      </c>
      <c r="H70" t="s">
        <v>12</v>
      </c>
      <c r="I70">
        <v>6</v>
      </c>
      <c r="J70">
        <f t="shared" si="4"/>
        <v>1750</v>
      </c>
      <c r="K70" s="2">
        <f t="shared" si="5"/>
        <v>45536</v>
      </c>
      <c r="L70" s="2" t="str">
        <f>VLOOKUP(C70,Customers!$A$2:$F$401,3,FALSE)</f>
        <v>Asyut</v>
      </c>
      <c r="M70" s="2" t="str">
        <f>VLOOKUP(C70,Customers!$A$2:$F$401,5,FALSE)</f>
        <v>Small Business</v>
      </c>
      <c r="N70" s="2" t="str">
        <f>VLOOKUP(D70,Products!$A$2:$F$21,2,FALSE)</f>
        <v>Wi-Fi Router</v>
      </c>
      <c r="O70" s="2" t="str">
        <f>VLOOKUP(D70,Products!$A$2:$F$21,4,FALSE)</f>
        <v>Electronics</v>
      </c>
      <c r="P70" s="2" t="str">
        <f>VLOOKUP(D70,Products!$A$2:$F$21,3,FALSE)</f>
        <v>Networking</v>
      </c>
      <c r="Q70" s="6">
        <f>VLOOKUP(D70,Products!$A$2:$F$21,6,FALSE)</f>
        <v>1050</v>
      </c>
      <c r="R70" s="6">
        <f t="shared" si="6"/>
        <v>1050</v>
      </c>
      <c r="S70" s="6">
        <f t="shared" si="7"/>
        <v>700</v>
      </c>
    </row>
    <row r="71" spans="1:19" x14ac:dyDescent="0.25">
      <c r="A71" t="s">
        <v>167</v>
      </c>
      <c r="B71" s="2">
        <v>45742</v>
      </c>
      <c r="C71" t="s">
        <v>168</v>
      </c>
      <c r="D71" t="s">
        <v>15</v>
      </c>
      <c r="E71">
        <v>2</v>
      </c>
      <c r="F71">
        <v>414</v>
      </c>
      <c r="G71" s="3">
        <v>0.1</v>
      </c>
      <c r="H71" t="s">
        <v>12</v>
      </c>
      <c r="I71">
        <v>1</v>
      </c>
      <c r="J71">
        <f t="shared" si="4"/>
        <v>745.2</v>
      </c>
      <c r="K71" s="2">
        <f t="shared" si="5"/>
        <v>45717</v>
      </c>
      <c r="L71" s="2" t="str">
        <f>VLOOKUP(C71,Customers!$A$2:$F$401,3,FALSE)</f>
        <v>Tanta</v>
      </c>
      <c r="M71" s="2" t="str">
        <f>VLOOKUP(C71,Customers!$A$2:$F$401,5,FALSE)</f>
        <v>Small Business</v>
      </c>
      <c r="N71" s="2" t="str">
        <f>VLOOKUP(D71,Products!$A$2:$F$21,2,FALSE)</f>
        <v>Wireless Mouse</v>
      </c>
      <c r="O71" s="2" t="str">
        <f>VLOOKUP(D71,Products!$A$2:$F$21,4,FALSE)</f>
        <v>Electronics</v>
      </c>
      <c r="P71" s="2" t="str">
        <f>VLOOKUP(D71,Products!$A$2:$F$21,3,FALSE)</f>
        <v>Accessories</v>
      </c>
      <c r="Q71" s="6">
        <f>VLOOKUP(D71,Products!$A$2:$F$21,6,FALSE)</f>
        <v>210</v>
      </c>
      <c r="R71" s="6">
        <f t="shared" si="6"/>
        <v>420</v>
      </c>
      <c r="S71" s="6">
        <f t="shared" si="7"/>
        <v>325.20000000000005</v>
      </c>
    </row>
    <row r="72" spans="1:19" x14ac:dyDescent="0.25">
      <c r="A72" t="s">
        <v>169</v>
      </c>
      <c r="B72" s="2">
        <v>45907</v>
      </c>
      <c r="C72" t="s">
        <v>170</v>
      </c>
      <c r="D72" t="s">
        <v>56</v>
      </c>
      <c r="E72">
        <v>2</v>
      </c>
      <c r="F72">
        <v>185.4</v>
      </c>
      <c r="G72" s="3">
        <v>0.05</v>
      </c>
      <c r="H72" t="s">
        <v>12</v>
      </c>
      <c r="I72">
        <v>6</v>
      </c>
      <c r="J72">
        <f t="shared" si="4"/>
        <v>352.26</v>
      </c>
      <c r="K72" s="2">
        <f t="shared" si="5"/>
        <v>45901</v>
      </c>
      <c r="L72" s="2" t="str">
        <f>VLOOKUP(C72,Customers!$A$2:$F$401,3,FALSE)</f>
        <v>Giza</v>
      </c>
      <c r="M72" s="2" t="str">
        <f>VLOOKUP(C72,Customers!$A$2:$F$401,5,FALSE)</f>
        <v>Small Business</v>
      </c>
      <c r="N72" s="2" t="str">
        <f>VLOOKUP(D72,Products!$A$2:$F$21,2,FALSE)</f>
        <v>Notebook Pack</v>
      </c>
      <c r="O72" s="2" t="str">
        <f>VLOOKUP(D72,Products!$A$2:$F$21,4,FALSE)</f>
        <v>Office</v>
      </c>
      <c r="P72" s="2" t="str">
        <f>VLOOKUP(D72,Products!$A$2:$F$21,3,FALSE)</f>
        <v>Stationery</v>
      </c>
      <c r="Q72" s="6">
        <f>VLOOKUP(D72,Products!$A$2:$F$21,6,FALSE)</f>
        <v>75</v>
      </c>
      <c r="R72" s="6">
        <f t="shared" si="6"/>
        <v>150</v>
      </c>
      <c r="S72" s="6">
        <f t="shared" si="7"/>
        <v>202.26</v>
      </c>
    </row>
    <row r="73" spans="1:19" x14ac:dyDescent="0.25">
      <c r="A73" t="s">
        <v>171</v>
      </c>
      <c r="B73" s="2">
        <v>46003</v>
      </c>
      <c r="C73" t="s">
        <v>172</v>
      </c>
      <c r="D73" t="s">
        <v>11</v>
      </c>
      <c r="E73">
        <v>2</v>
      </c>
      <c r="F73">
        <v>29355</v>
      </c>
      <c r="G73" s="3">
        <v>0.03</v>
      </c>
      <c r="H73" t="s">
        <v>12</v>
      </c>
      <c r="I73">
        <v>6</v>
      </c>
      <c r="J73">
        <f t="shared" si="4"/>
        <v>56948.7</v>
      </c>
      <c r="K73" s="2">
        <f t="shared" si="5"/>
        <v>45992</v>
      </c>
      <c r="L73" s="2" t="str">
        <f>VLOOKUP(C73,Customers!$A$2:$F$401,3,FALSE)</f>
        <v>Port Said</v>
      </c>
      <c r="M73" s="2" t="str">
        <f>VLOOKUP(C73,Customers!$A$2:$F$401,5,FALSE)</f>
        <v>Small Business</v>
      </c>
      <c r="N73" s="2" t="str">
        <f>VLOOKUP(D73,Products!$A$2:$F$21,2,FALSE)</f>
        <v>Laptop Pro 14</v>
      </c>
      <c r="O73" s="2" t="str">
        <f>VLOOKUP(D73,Products!$A$2:$F$21,4,FALSE)</f>
        <v>Electronics</v>
      </c>
      <c r="P73" s="2" t="str">
        <f>VLOOKUP(D73,Products!$A$2:$F$21,3,FALSE)</f>
        <v>Computers</v>
      </c>
      <c r="Q73" s="6">
        <f>VLOOKUP(D73,Products!$A$2:$F$21,6,FALSE)</f>
        <v>22100</v>
      </c>
      <c r="R73" s="6">
        <f t="shared" si="6"/>
        <v>44200</v>
      </c>
      <c r="S73" s="6">
        <f t="shared" si="7"/>
        <v>12748.699999999997</v>
      </c>
    </row>
    <row r="74" spans="1:19" x14ac:dyDescent="0.25">
      <c r="A74" t="s">
        <v>173</v>
      </c>
      <c r="B74" s="2">
        <v>45768</v>
      </c>
      <c r="C74" t="s">
        <v>174</v>
      </c>
      <c r="D74" t="s">
        <v>33</v>
      </c>
      <c r="E74">
        <v>1</v>
      </c>
      <c r="F74">
        <v>3588</v>
      </c>
      <c r="G74" s="3">
        <v>0.1</v>
      </c>
      <c r="H74" t="s">
        <v>12</v>
      </c>
      <c r="I74">
        <v>7</v>
      </c>
      <c r="J74">
        <f t="shared" si="4"/>
        <v>3229.2000000000003</v>
      </c>
      <c r="K74" s="2">
        <f t="shared" si="5"/>
        <v>45748</v>
      </c>
      <c r="L74" s="2" t="str">
        <f>VLOOKUP(C74,Customers!$A$2:$F$401,3,FALSE)</f>
        <v>Asyut</v>
      </c>
      <c r="M74" s="2" t="str">
        <f>VLOOKUP(C74,Customers!$A$2:$F$401,5,FALSE)</f>
        <v>Consumer</v>
      </c>
      <c r="N74" s="2" t="str">
        <f>VLOOKUP(D74,Products!$A$2:$F$21,2,FALSE)</f>
        <v>Filing Cabinet</v>
      </c>
      <c r="O74" s="2" t="str">
        <f>VLOOKUP(D74,Products!$A$2:$F$21,4,FALSE)</f>
        <v>Office</v>
      </c>
      <c r="P74" s="2" t="str">
        <f>VLOOKUP(D74,Products!$A$2:$F$21,3,FALSE)</f>
        <v>Furniture</v>
      </c>
      <c r="Q74" s="6">
        <f>VLOOKUP(D74,Products!$A$2:$F$21,6,FALSE)</f>
        <v>2650</v>
      </c>
      <c r="R74" s="6">
        <f t="shared" si="6"/>
        <v>2650</v>
      </c>
      <c r="S74" s="6">
        <f t="shared" si="7"/>
        <v>579.20000000000027</v>
      </c>
    </row>
    <row r="75" spans="1:19" x14ac:dyDescent="0.25">
      <c r="A75" t="s">
        <v>175</v>
      </c>
      <c r="B75" s="2">
        <v>45765</v>
      </c>
      <c r="C75" t="s">
        <v>176</v>
      </c>
      <c r="D75" t="s">
        <v>11</v>
      </c>
      <c r="E75">
        <v>2</v>
      </c>
      <c r="F75">
        <v>30780</v>
      </c>
      <c r="G75" s="3">
        <v>0.03</v>
      </c>
      <c r="H75" t="s">
        <v>12</v>
      </c>
      <c r="I75">
        <v>2</v>
      </c>
      <c r="J75">
        <f t="shared" si="4"/>
        <v>59713.2</v>
      </c>
      <c r="K75" s="2">
        <f t="shared" si="5"/>
        <v>45748</v>
      </c>
      <c r="L75" s="2" t="str">
        <f>VLOOKUP(C75,Customers!$A$2:$F$401,3,FALSE)</f>
        <v>Banha</v>
      </c>
      <c r="M75" s="2" t="str">
        <f>VLOOKUP(C75,Customers!$A$2:$F$401,5,FALSE)</f>
        <v>Consumer</v>
      </c>
      <c r="N75" s="2" t="str">
        <f>VLOOKUP(D75,Products!$A$2:$F$21,2,FALSE)</f>
        <v>Laptop Pro 14</v>
      </c>
      <c r="O75" s="2" t="str">
        <f>VLOOKUP(D75,Products!$A$2:$F$21,4,FALSE)</f>
        <v>Electronics</v>
      </c>
      <c r="P75" s="2" t="str">
        <f>VLOOKUP(D75,Products!$A$2:$F$21,3,FALSE)</f>
        <v>Computers</v>
      </c>
      <c r="Q75" s="6">
        <f>VLOOKUP(D75,Products!$A$2:$F$21,6,FALSE)</f>
        <v>22100</v>
      </c>
      <c r="R75" s="6">
        <f t="shared" si="6"/>
        <v>44200</v>
      </c>
      <c r="S75" s="6">
        <f t="shared" si="7"/>
        <v>15513.199999999997</v>
      </c>
    </row>
    <row r="76" spans="1:19" x14ac:dyDescent="0.25">
      <c r="A76" t="s">
        <v>177</v>
      </c>
      <c r="B76" s="2">
        <v>45078</v>
      </c>
      <c r="C76" t="s">
        <v>178</v>
      </c>
      <c r="D76" t="s">
        <v>21</v>
      </c>
      <c r="E76">
        <v>4</v>
      </c>
      <c r="F76">
        <v>1702</v>
      </c>
      <c r="G76" s="3">
        <v>0</v>
      </c>
      <c r="H76" t="s">
        <v>12</v>
      </c>
      <c r="I76">
        <v>4</v>
      </c>
      <c r="J76">
        <f t="shared" si="4"/>
        <v>6808</v>
      </c>
      <c r="K76" s="2">
        <f t="shared" si="5"/>
        <v>45078</v>
      </c>
      <c r="L76" s="2" t="str">
        <f>VLOOKUP(C76,Customers!$A$2:$F$401,3,FALSE)</f>
        <v>Banha</v>
      </c>
      <c r="M76" s="2" t="str">
        <f>VLOOKUP(C76,Customers!$A$2:$F$401,5,FALSE)</f>
        <v>Consumer</v>
      </c>
      <c r="N76" s="2" t="str">
        <f>VLOOKUP(D76,Products!$A$2:$F$21,2,FALSE)</f>
        <v>Mechanical Keyboard</v>
      </c>
      <c r="O76" s="2" t="str">
        <f>VLOOKUP(D76,Products!$A$2:$F$21,4,FALSE)</f>
        <v>Electronics</v>
      </c>
      <c r="P76" s="2" t="str">
        <f>VLOOKUP(D76,Products!$A$2:$F$21,3,FALSE)</f>
        <v>Accessories</v>
      </c>
      <c r="Q76" s="6">
        <f>VLOOKUP(D76,Products!$A$2:$F$21,6,FALSE)</f>
        <v>990</v>
      </c>
      <c r="R76" s="6">
        <f t="shared" si="6"/>
        <v>3960</v>
      </c>
      <c r="S76" s="6">
        <f t="shared" si="7"/>
        <v>2848</v>
      </c>
    </row>
    <row r="77" spans="1:19" x14ac:dyDescent="0.25">
      <c r="A77" t="s">
        <v>179</v>
      </c>
      <c r="B77" s="2">
        <v>45183</v>
      </c>
      <c r="C77" t="s">
        <v>180</v>
      </c>
      <c r="D77" t="s">
        <v>72</v>
      </c>
      <c r="E77">
        <v>2</v>
      </c>
      <c r="F77">
        <v>1697.5</v>
      </c>
      <c r="G77" s="3">
        <v>0</v>
      </c>
      <c r="H77" t="s">
        <v>12</v>
      </c>
      <c r="I77">
        <v>4</v>
      </c>
      <c r="J77">
        <f t="shared" si="4"/>
        <v>3395</v>
      </c>
      <c r="K77" s="2">
        <f t="shared" si="5"/>
        <v>45170</v>
      </c>
      <c r="L77" s="2" t="str">
        <f>VLOOKUP(C77,Customers!$A$2:$F$401,3,FALSE)</f>
        <v>Fayoum</v>
      </c>
      <c r="M77" s="2" t="str">
        <f>VLOOKUP(C77,Customers!$A$2:$F$401,5,FALSE)</f>
        <v>Small Business</v>
      </c>
      <c r="N77" s="2" t="str">
        <f>VLOOKUP(D77,Products!$A$2:$F$21,2,FALSE)</f>
        <v>Wi-Fi Router</v>
      </c>
      <c r="O77" s="2" t="str">
        <f>VLOOKUP(D77,Products!$A$2:$F$21,4,FALSE)</f>
        <v>Electronics</v>
      </c>
      <c r="P77" s="2" t="str">
        <f>VLOOKUP(D77,Products!$A$2:$F$21,3,FALSE)</f>
        <v>Networking</v>
      </c>
      <c r="Q77" s="6">
        <f>VLOOKUP(D77,Products!$A$2:$F$21,6,FALSE)</f>
        <v>1050</v>
      </c>
      <c r="R77" s="6">
        <f t="shared" si="6"/>
        <v>2100</v>
      </c>
      <c r="S77" s="6">
        <f t="shared" si="7"/>
        <v>1295</v>
      </c>
    </row>
    <row r="78" spans="1:19" x14ac:dyDescent="0.25">
      <c r="A78" t="s">
        <v>181</v>
      </c>
      <c r="B78" s="2">
        <v>45576</v>
      </c>
      <c r="C78" t="s">
        <v>71</v>
      </c>
      <c r="D78" t="s">
        <v>90</v>
      </c>
      <c r="E78">
        <v>5</v>
      </c>
      <c r="F78">
        <v>2268</v>
      </c>
      <c r="G78" s="3">
        <v>0</v>
      </c>
      <c r="H78" t="s">
        <v>12</v>
      </c>
      <c r="I78">
        <v>7</v>
      </c>
      <c r="J78">
        <f t="shared" si="4"/>
        <v>11340</v>
      </c>
      <c r="K78" s="2">
        <f t="shared" si="5"/>
        <v>45566</v>
      </c>
      <c r="L78" s="2" t="str">
        <f>VLOOKUP(C78,Customers!$A$2:$F$401,3,FALSE)</f>
        <v>Mansoura</v>
      </c>
      <c r="M78" s="2" t="str">
        <f>VLOOKUP(C78,Customers!$A$2:$F$401,5,FALSE)</f>
        <v>Consumer</v>
      </c>
      <c r="N78" s="2" t="str">
        <f>VLOOKUP(D78,Products!$A$2:$F$21,2,FALSE)</f>
        <v>Headset Pro</v>
      </c>
      <c r="O78" s="2" t="str">
        <f>VLOOKUP(D78,Products!$A$2:$F$21,4,FALSE)</f>
        <v>Electronics</v>
      </c>
      <c r="P78" s="2" t="str">
        <f>VLOOKUP(D78,Products!$A$2:$F$21,3,FALSE)</f>
        <v>Accessories</v>
      </c>
      <c r="Q78" s="6">
        <f>VLOOKUP(D78,Products!$A$2:$F$21,6,FALSE)</f>
        <v>1180</v>
      </c>
      <c r="R78" s="6">
        <f t="shared" si="6"/>
        <v>5900</v>
      </c>
      <c r="S78" s="6">
        <f t="shared" si="7"/>
        <v>5440</v>
      </c>
    </row>
    <row r="79" spans="1:19" x14ac:dyDescent="0.25">
      <c r="A79" t="s">
        <v>182</v>
      </c>
      <c r="B79" s="2">
        <v>45078</v>
      </c>
      <c r="C79" t="s">
        <v>55</v>
      </c>
      <c r="D79" t="s">
        <v>24</v>
      </c>
      <c r="E79">
        <v>2</v>
      </c>
      <c r="F79">
        <v>1287.5</v>
      </c>
      <c r="G79" s="3">
        <v>0.05</v>
      </c>
      <c r="H79" t="s">
        <v>12</v>
      </c>
      <c r="I79">
        <v>4</v>
      </c>
      <c r="J79">
        <f t="shared" si="4"/>
        <v>2446.25</v>
      </c>
      <c r="K79" s="2">
        <f t="shared" si="5"/>
        <v>45078</v>
      </c>
      <c r="L79" s="2" t="str">
        <f>VLOOKUP(C79,Customers!$A$2:$F$401,3,FALSE)</f>
        <v>Fayoum</v>
      </c>
      <c r="M79" s="2" t="str">
        <f>VLOOKUP(C79,Customers!$A$2:$F$401,5,FALSE)</f>
        <v>Consumer</v>
      </c>
      <c r="N79" s="2" t="str">
        <f>VLOOKUP(D79,Products!$A$2:$F$21,2,FALSE)</f>
        <v>USB-C Hub</v>
      </c>
      <c r="O79" s="2" t="str">
        <f>VLOOKUP(D79,Products!$A$2:$F$21,4,FALSE)</f>
        <v>Electronics</v>
      </c>
      <c r="P79" s="2" t="str">
        <f>VLOOKUP(D79,Products!$A$2:$F$21,3,FALSE)</f>
        <v>Accessories</v>
      </c>
      <c r="Q79" s="6">
        <f>VLOOKUP(D79,Products!$A$2:$F$21,6,FALSE)</f>
        <v>620</v>
      </c>
      <c r="R79" s="6">
        <f t="shared" si="6"/>
        <v>1240</v>
      </c>
      <c r="S79" s="6">
        <f t="shared" si="7"/>
        <v>1206.25</v>
      </c>
    </row>
    <row r="80" spans="1:19" x14ac:dyDescent="0.25">
      <c r="A80" t="s">
        <v>183</v>
      </c>
      <c r="B80" s="2">
        <v>45848</v>
      </c>
      <c r="C80" t="s">
        <v>94</v>
      </c>
      <c r="D80" t="s">
        <v>40</v>
      </c>
      <c r="E80">
        <v>4</v>
      </c>
      <c r="F80">
        <v>21060</v>
      </c>
      <c r="G80" s="3">
        <v>0</v>
      </c>
      <c r="H80" t="s">
        <v>12</v>
      </c>
      <c r="I80">
        <v>1</v>
      </c>
      <c r="J80">
        <f t="shared" si="4"/>
        <v>84240</v>
      </c>
      <c r="K80" s="2">
        <f t="shared" si="5"/>
        <v>45839</v>
      </c>
      <c r="L80" s="2" t="str">
        <f>VLOOKUP(C80,Customers!$A$2:$F$401,3,FALSE)</f>
        <v>Tanta</v>
      </c>
      <c r="M80" s="2" t="str">
        <f>VLOOKUP(C80,Customers!$A$2:$F$401,5,FALSE)</f>
        <v>Corporate</v>
      </c>
      <c r="N80" s="2" t="str">
        <f>VLOOKUP(D80,Products!$A$2:$F$21,2,FALSE)</f>
        <v>Laptop Basic 15</v>
      </c>
      <c r="O80" s="2" t="str">
        <f>VLOOKUP(D80,Products!$A$2:$F$21,4,FALSE)</f>
        <v>Electronics</v>
      </c>
      <c r="P80" s="2" t="str">
        <f>VLOOKUP(D80,Products!$A$2:$F$21,3,FALSE)</f>
        <v>Computers</v>
      </c>
      <c r="Q80" s="6">
        <f>VLOOKUP(D80,Products!$A$2:$F$21,6,FALSE)</f>
        <v>15100</v>
      </c>
      <c r="R80" s="6">
        <f t="shared" si="6"/>
        <v>60400</v>
      </c>
      <c r="S80" s="6">
        <f t="shared" si="7"/>
        <v>23840</v>
      </c>
    </row>
    <row r="81" spans="1:19" x14ac:dyDescent="0.25">
      <c r="A81" t="s">
        <v>184</v>
      </c>
      <c r="B81" s="2">
        <v>45881</v>
      </c>
      <c r="C81" t="s">
        <v>185</v>
      </c>
      <c r="D81" t="s">
        <v>11</v>
      </c>
      <c r="E81">
        <v>20</v>
      </c>
      <c r="F81">
        <v>27645</v>
      </c>
      <c r="G81" s="3">
        <v>0.1</v>
      </c>
      <c r="H81" t="s">
        <v>12</v>
      </c>
      <c r="I81">
        <v>4</v>
      </c>
      <c r="J81">
        <f t="shared" si="4"/>
        <v>497610</v>
      </c>
      <c r="K81" s="2">
        <f t="shared" si="5"/>
        <v>45870</v>
      </c>
      <c r="L81" s="2" t="str">
        <f>VLOOKUP(C81,Customers!$A$2:$F$401,3,FALSE)</f>
        <v>Giza</v>
      </c>
      <c r="M81" s="2" t="str">
        <f>VLOOKUP(C81,Customers!$A$2:$F$401,5,FALSE)</f>
        <v>Small Business</v>
      </c>
      <c r="N81" s="2" t="str">
        <f>VLOOKUP(D81,Products!$A$2:$F$21,2,FALSE)</f>
        <v>Laptop Pro 14</v>
      </c>
      <c r="O81" s="2" t="str">
        <f>VLOOKUP(D81,Products!$A$2:$F$21,4,FALSE)</f>
        <v>Electronics</v>
      </c>
      <c r="P81" s="2" t="str">
        <f>VLOOKUP(D81,Products!$A$2:$F$21,3,FALSE)</f>
        <v>Computers</v>
      </c>
      <c r="Q81" s="6">
        <f>VLOOKUP(D81,Products!$A$2:$F$21,6,FALSE)</f>
        <v>22100</v>
      </c>
      <c r="R81" s="6">
        <f t="shared" si="6"/>
        <v>442000</v>
      </c>
      <c r="S81" s="6">
        <f t="shared" si="7"/>
        <v>55610</v>
      </c>
    </row>
    <row r="82" spans="1:19" x14ac:dyDescent="0.25">
      <c r="A82" t="s">
        <v>186</v>
      </c>
      <c r="B82" s="2">
        <v>45986</v>
      </c>
      <c r="C82" t="s">
        <v>187</v>
      </c>
      <c r="D82" t="s">
        <v>56</v>
      </c>
      <c r="E82">
        <v>2</v>
      </c>
      <c r="F82">
        <v>180</v>
      </c>
      <c r="G82" s="3">
        <v>0.05</v>
      </c>
      <c r="H82" t="s">
        <v>12</v>
      </c>
      <c r="I82">
        <v>7</v>
      </c>
      <c r="J82">
        <f t="shared" si="4"/>
        <v>342</v>
      </c>
      <c r="K82" s="2">
        <f t="shared" si="5"/>
        <v>45962</v>
      </c>
      <c r="L82" s="2" t="str">
        <f>VLOOKUP(C82,Customers!$A$2:$F$401,3,FALSE)</f>
        <v>Alexandria</v>
      </c>
      <c r="M82" s="2" t="str">
        <f>VLOOKUP(C82,Customers!$A$2:$F$401,5,FALSE)</f>
        <v>Consumer</v>
      </c>
      <c r="N82" s="2" t="str">
        <f>VLOOKUP(D82,Products!$A$2:$F$21,2,FALSE)</f>
        <v>Notebook Pack</v>
      </c>
      <c r="O82" s="2" t="str">
        <f>VLOOKUP(D82,Products!$A$2:$F$21,4,FALSE)</f>
        <v>Office</v>
      </c>
      <c r="P82" s="2" t="str">
        <f>VLOOKUP(D82,Products!$A$2:$F$21,3,FALSE)</f>
        <v>Stationery</v>
      </c>
      <c r="Q82" s="6">
        <f>VLOOKUP(D82,Products!$A$2:$F$21,6,FALSE)</f>
        <v>75</v>
      </c>
      <c r="R82" s="6">
        <f t="shared" si="6"/>
        <v>150</v>
      </c>
      <c r="S82" s="6">
        <f t="shared" si="7"/>
        <v>192</v>
      </c>
    </row>
    <row r="83" spans="1:19" x14ac:dyDescent="0.25">
      <c r="A83" t="s">
        <v>188</v>
      </c>
      <c r="B83" s="2">
        <v>45632</v>
      </c>
      <c r="C83" t="s">
        <v>189</v>
      </c>
      <c r="D83" t="s">
        <v>56</v>
      </c>
      <c r="E83">
        <v>20</v>
      </c>
      <c r="F83">
        <v>180</v>
      </c>
      <c r="G83" s="3">
        <v>0.15</v>
      </c>
      <c r="H83" t="s">
        <v>12</v>
      </c>
      <c r="I83">
        <v>3</v>
      </c>
      <c r="J83">
        <f t="shared" si="4"/>
        <v>3060</v>
      </c>
      <c r="K83" s="2">
        <f t="shared" si="5"/>
        <v>45627</v>
      </c>
      <c r="L83" s="2" t="str">
        <f>VLOOKUP(C83,Customers!$A$2:$F$401,3,FALSE)</f>
        <v>Cairo</v>
      </c>
      <c r="M83" s="2" t="str">
        <f>VLOOKUP(C83,Customers!$A$2:$F$401,5,FALSE)</f>
        <v>Consumer</v>
      </c>
      <c r="N83" s="2" t="str">
        <f>VLOOKUP(D83,Products!$A$2:$F$21,2,FALSE)</f>
        <v>Notebook Pack</v>
      </c>
      <c r="O83" s="2" t="str">
        <f>VLOOKUP(D83,Products!$A$2:$F$21,4,FALSE)</f>
        <v>Office</v>
      </c>
      <c r="P83" s="2" t="str">
        <f>VLOOKUP(D83,Products!$A$2:$F$21,3,FALSE)</f>
        <v>Stationery</v>
      </c>
      <c r="Q83" s="6">
        <f>VLOOKUP(D83,Products!$A$2:$F$21,6,FALSE)</f>
        <v>75</v>
      </c>
      <c r="R83" s="6">
        <f t="shared" si="6"/>
        <v>1500</v>
      </c>
      <c r="S83" s="6">
        <f t="shared" si="7"/>
        <v>1560</v>
      </c>
    </row>
    <row r="84" spans="1:19" x14ac:dyDescent="0.25">
      <c r="A84" t="s">
        <v>190</v>
      </c>
      <c r="B84" s="2">
        <v>45189</v>
      </c>
      <c r="C84" t="s">
        <v>191</v>
      </c>
      <c r="D84" t="s">
        <v>59</v>
      </c>
      <c r="E84">
        <v>1</v>
      </c>
      <c r="F84">
        <v>6808</v>
      </c>
      <c r="G84" s="3">
        <v>0.05</v>
      </c>
      <c r="H84" t="s">
        <v>12</v>
      </c>
      <c r="I84">
        <v>4</v>
      </c>
      <c r="J84">
        <f t="shared" si="4"/>
        <v>6467.5999999999995</v>
      </c>
      <c r="K84" s="2">
        <f t="shared" si="5"/>
        <v>45170</v>
      </c>
      <c r="L84" s="2" t="str">
        <f>VLOOKUP(C84,Customers!$A$2:$F$401,3,FALSE)</f>
        <v>Fayoum</v>
      </c>
      <c r="M84" s="2" t="str">
        <f>VLOOKUP(C84,Customers!$A$2:$F$401,5,FALSE)</f>
        <v>Consumer</v>
      </c>
      <c r="N84" s="2" t="str">
        <f>VLOOKUP(D84,Products!$A$2:$F$21,2,FALSE)</f>
        <v>Laser Printer</v>
      </c>
      <c r="O84" s="2" t="str">
        <f>VLOOKUP(D84,Products!$A$2:$F$21,4,FALSE)</f>
        <v>Electronics</v>
      </c>
      <c r="P84" s="2" t="str">
        <f>VLOOKUP(D84,Products!$A$2:$F$21,3,FALSE)</f>
        <v>Printers</v>
      </c>
      <c r="Q84" s="6">
        <f>VLOOKUP(D84,Products!$A$2:$F$21,6,FALSE)</f>
        <v>5600</v>
      </c>
      <c r="R84" s="6">
        <f t="shared" si="6"/>
        <v>5600</v>
      </c>
      <c r="S84" s="6">
        <f t="shared" si="7"/>
        <v>867.59999999999945</v>
      </c>
    </row>
    <row r="85" spans="1:19" x14ac:dyDescent="0.25">
      <c r="A85" t="s">
        <v>192</v>
      </c>
      <c r="B85" s="2">
        <v>45299</v>
      </c>
      <c r="C85" t="s">
        <v>193</v>
      </c>
      <c r="D85" t="s">
        <v>40</v>
      </c>
      <c r="E85">
        <v>3</v>
      </c>
      <c r="F85">
        <v>19500</v>
      </c>
      <c r="G85" s="3">
        <v>0.03</v>
      </c>
      <c r="H85" t="s">
        <v>12</v>
      </c>
      <c r="I85">
        <v>7</v>
      </c>
      <c r="J85">
        <f t="shared" si="4"/>
        <v>56745</v>
      </c>
      <c r="K85" s="2">
        <f t="shared" si="5"/>
        <v>45292</v>
      </c>
      <c r="L85" s="2" t="str">
        <f>VLOOKUP(C85,Customers!$A$2:$F$401,3,FALSE)</f>
        <v>Alexandria</v>
      </c>
      <c r="M85" s="2" t="str">
        <f>VLOOKUP(C85,Customers!$A$2:$F$401,5,FALSE)</f>
        <v>Consumer</v>
      </c>
      <c r="N85" s="2" t="str">
        <f>VLOOKUP(D85,Products!$A$2:$F$21,2,FALSE)</f>
        <v>Laptop Basic 15</v>
      </c>
      <c r="O85" s="2" t="str">
        <f>VLOOKUP(D85,Products!$A$2:$F$21,4,FALSE)</f>
        <v>Electronics</v>
      </c>
      <c r="P85" s="2" t="str">
        <f>VLOOKUP(D85,Products!$A$2:$F$21,3,FALSE)</f>
        <v>Computers</v>
      </c>
      <c r="Q85" s="6">
        <f>VLOOKUP(D85,Products!$A$2:$F$21,6,FALSE)</f>
        <v>15100</v>
      </c>
      <c r="R85" s="6">
        <f t="shared" si="6"/>
        <v>45300</v>
      </c>
      <c r="S85" s="6">
        <f t="shared" si="7"/>
        <v>11445</v>
      </c>
    </row>
    <row r="86" spans="1:19" x14ac:dyDescent="0.25">
      <c r="A86" t="s">
        <v>194</v>
      </c>
      <c r="B86" s="2">
        <v>45191</v>
      </c>
      <c r="C86" t="s">
        <v>195</v>
      </c>
      <c r="D86" t="s">
        <v>56</v>
      </c>
      <c r="E86">
        <v>3</v>
      </c>
      <c r="F86">
        <v>185.4</v>
      </c>
      <c r="G86" s="3">
        <v>0</v>
      </c>
      <c r="H86" t="s">
        <v>12</v>
      </c>
      <c r="I86">
        <v>4</v>
      </c>
      <c r="J86">
        <f t="shared" si="4"/>
        <v>556.20000000000005</v>
      </c>
      <c r="K86" s="2">
        <f t="shared" si="5"/>
        <v>45170</v>
      </c>
      <c r="L86" s="2" t="str">
        <f>VLOOKUP(C86,Customers!$A$2:$F$401,3,FALSE)</f>
        <v>Zagazig</v>
      </c>
      <c r="M86" s="2" t="str">
        <f>VLOOKUP(C86,Customers!$A$2:$F$401,5,FALSE)</f>
        <v>Consumer</v>
      </c>
      <c r="N86" s="2" t="str">
        <f>VLOOKUP(D86,Products!$A$2:$F$21,2,FALSE)</f>
        <v>Notebook Pack</v>
      </c>
      <c r="O86" s="2" t="str">
        <f>VLOOKUP(D86,Products!$A$2:$F$21,4,FALSE)</f>
        <v>Office</v>
      </c>
      <c r="P86" s="2" t="str">
        <f>VLOOKUP(D86,Products!$A$2:$F$21,3,FALSE)</f>
        <v>Stationery</v>
      </c>
      <c r="Q86" s="6">
        <f>VLOOKUP(D86,Products!$A$2:$F$21,6,FALSE)</f>
        <v>75</v>
      </c>
      <c r="R86" s="6">
        <f t="shared" si="6"/>
        <v>225</v>
      </c>
      <c r="S86" s="6">
        <f t="shared" si="7"/>
        <v>331.20000000000005</v>
      </c>
    </row>
    <row r="87" spans="1:19" x14ac:dyDescent="0.25">
      <c r="A87" t="s">
        <v>196</v>
      </c>
      <c r="B87" s="2">
        <v>45813</v>
      </c>
      <c r="C87" t="s">
        <v>197</v>
      </c>
      <c r="D87" t="s">
        <v>11</v>
      </c>
      <c r="E87">
        <v>4</v>
      </c>
      <c r="F87">
        <v>28500</v>
      </c>
      <c r="G87" s="3">
        <v>0.03</v>
      </c>
      <c r="H87" t="s">
        <v>12</v>
      </c>
      <c r="I87">
        <v>7</v>
      </c>
      <c r="J87">
        <f t="shared" si="4"/>
        <v>110580</v>
      </c>
      <c r="K87" s="2">
        <f t="shared" si="5"/>
        <v>45809</v>
      </c>
      <c r="L87" s="2" t="str">
        <f>VLOOKUP(C87,Customers!$A$2:$F$401,3,FALSE)</f>
        <v>Alexandria</v>
      </c>
      <c r="M87" s="2" t="str">
        <f>VLOOKUP(C87,Customers!$A$2:$F$401,5,FALSE)</f>
        <v>Small Business</v>
      </c>
      <c r="N87" s="2" t="str">
        <f>VLOOKUP(D87,Products!$A$2:$F$21,2,FALSE)</f>
        <v>Laptop Pro 14</v>
      </c>
      <c r="O87" s="2" t="str">
        <f>VLOOKUP(D87,Products!$A$2:$F$21,4,FALSE)</f>
        <v>Electronics</v>
      </c>
      <c r="P87" s="2" t="str">
        <f>VLOOKUP(D87,Products!$A$2:$F$21,3,FALSE)</f>
        <v>Computers</v>
      </c>
      <c r="Q87" s="6">
        <f>VLOOKUP(D87,Products!$A$2:$F$21,6,FALSE)</f>
        <v>22100</v>
      </c>
      <c r="R87" s="6">
        <f t="shared" si="6"/>
        <v>88400</v>
      </c>
      <c r="S87" s="6">
        <f t="shared" si="7"/>
        <v>22180</v>
      </c>
    </row>
    <row r="88" spans="1:19" x14ac:dyDescent="0.25">
      <c r="A88" t="s">
        <v>198</v>
      </c>
      <c r="B88" s="2">
        <v>45956</v>
      </c>
      <c r="C88" t="s">
        <v>199</v>
      </c>
      <c r="D88" t="s">
        <v>43</v>
      </c>
      <c r="E88">
        <v>3</v>
      </c>
      <c r="F88">
        <v>3600</v>
      </c>
      <c r="G88" s="3">
        <v>0.2</v>
      </c>
      <c r="H88" t="s">
        <v>12</v>
      </c>
      <c r="I88">
        <v>2</v>
      </c>
      <c r="J88">
        <f t="shared" si="4"/>
        <v>8640</v>
      </c>
      <c r="K88" s="2">
        <f t="shared" si="5"/>
        <v>45931</v>
      </c>
      <c r="L88" s="2" t="str">
        <f>VLOOKUP(C88,Customers!$A$2:$F$401,3,FALSE)</f>
        <v>Giza</v>
      </c>
      <c r="M88" s="2" t="str">
        <f>VLOOKUP(C88,Customers!$A$2:$F$401,5,FALSE)</f>
        <v>Consumer</v>
      </c>
      <c r="N88" s="2" t="str">
        <f>VLOOKUP(D88,Products!$A$2:$F$21,2,FALSE)</f>
        <v>External SSD 1TB</v>
      </c>
      <c r="O88" s="2" t="str">
        <f>VLOOKUP(D88,Products!$A$2:$F$21,4,FALSE)</f>
        <v>Electronics</v>
      </c>
      <c r="P88" s="2" t="str">
        <f>VLOOKUP(D88,Products!$A$2:$F$21,3,FALSE)</f>
        <v>Storage</v>
      </c>
      <c r="Q88" s="6">
        <f>VLOOKUP(D88,Products!$A$2:$F$21,6,FALSE)</f>
        <v>2450</v>
      </c>
      <c r="R88" s="6">
        <f t="shared" si="6"/>
        <v>7350</v>
      </c>
      <c r="S88" s="6">
        <f t="shared" si="7"/>
        <v>1290</v>
      </c>
    </row>
    <row r="89" spans="1:19" x14ac:dyDescent="0.25">
      <c r="A89" t="s">
        <v>200</v>
      </c>
      <c r="B89" s="2">
        <v>45040</v>
      </c>
      <c r="C89" t="s">
        <v>201</v>
      </c>
      <c r="D89" t="s">
        <v>15</v>
      </c>
      <c r="E89">
        <v>3</v>
      </c>
      <c r="F89">
        <v>486</v>
      </c>
      <c r="G89" s="3">
        <v>0</v>
      </c>
      <c r="H89" t="s">
        <v>12</v>
      </c>
      <c r="I89">
        <v>4</v>
      </c>
      <c r="J89">
        <f t="shared" si="4"/>
        <v>1458</v>
      </c>
      <c r="K89" s="2">
        <f t="shared" si="5"/>
        <v>45017</v>
      </c>
      <c r="L89" s="2" t="str">
        <f>VLOOKUP(C89,Customers!$A$2:$F$401,3,FALSE)</f>
        <v>Giza</v>
      </c>
      <c r="M89" s="2" t="str">
        <f>VLOOKUP(C89,Customers!$A$2:$F$401,5,FALSE)</f>
        <v>Consumer</v>
      </c>
      <c r="N89" s="2" t="str">
        <f>VLOOKUP(D89,Products!$A$2:$F$21,2,FALSE)</f>
        <v>Wireless Mouse</v>
      </c>
      <c r="O89" s="2" t="str">
        <f>VLOOKUP(D89,Products!$A$2:$F$21,4,FALSE)</f>
        <v>Electronics</v>
      </c>
      <c r="P89" s="2" t="str">
        <f>VLOOKUP(D89,Products!$A$2:$F$21,3,FALSE)</f>
        <v>Accessories</v>
      </c>
      <c r="Q89" s="6">
        <f>VLOOKUP(D89,Products!$A$2:$F$21,6,FALSE)</f>
        <v>210</v>
      </c>
      <c r="R89" s="6">
        <f t="shared" si="6"/>
        <v>630</v>
      </c>
      <c r="S89" s="6">
        <f t="shared" si="7"/>
        <v>828</v>
      </c>
    </row>
    <row r="90" spans="1:19" x14ac:dyDescent="0.25">
      <c r="A90" t="s">
        <v>202</v>
      </c>
      <c r="B90" s="2">
        <v>45181</v>
      </c>
      <c r="C90" t="s">
        <v>164</v>
      </c>
      <c r="D90" t="s">
        <v>56</v>
      </c>
      <c r="E90">
        <v>1</v>
      </c>
      <c r="F90">
        <v>165.6</v>
      </c>
      <c r="G90" s="3">
        <v>0</v>
      </c>
      <c r="H90" t="s">
        <v>12</v>
      </c>
      <c r="I90">
        <v>6</v>
      </c>
      <c r="J90">
        <f t="shared" si="4"/>
        <v>165.6</v>
      </c>
      <c r="K90" s="2">
        <f t="shared" si="5"/>
        <v>45170</v>
      </c>
      <c r="L90" s="2" t="str">
        <f>VLOOKUP(C90,Customers!$A$2:$F$401,3,FALSE)</f>
        <v>Mansoura</v>
      </c>
      <c r="M90" s="2" t="str">
        <f>VLOOKUP(C90,Customers!$A$2:$F$401,5,FALSE)</f>
        <v>Consumer</v>
      </c>
      <c r="N90" s="2" t="str">
        <f>VLOOKUP(D90,Products!$A$2:$F$21,2,FALSE)</f>
        <v>Notebook Pack</v>
      </c>
      <c r="O90" s="2" t="str">
        <f>VLOOKUP(D90,Products!$A$2:$F$21,4,FALSE)</f>
        <v>Office</v>
      </c>
      <c r="P90" s="2" t="str">
        <f>VLOOKUP(D90,Products!$A$2:$F$21,3,FALSE)</f>
        <v>Stationery</v>
      </c>
      <c r="Q90" s="6">
        <f>VLOOKUP(D90,Products!$A$2:$F$21,6,FALSE)</f>
        <v>75</v>
      </c>
      <c r="R90" s="6">
        <f t="shared" si="6"/>
        <v>75</v>
      </c>
      <c r="S90" s="6">
        <f t="shared" si="7"/>
        <v>90.6</v>
      </c>
    </row>
    <row r="91" spans="1:19" x14ac:dyDescent="0.25">
      <c r="A91" t="s">
        <v>203</v>
      </c>
      <c r="B91" s="2">
        <v>45988</v>
      </c>
      <c r="C91" t="s">
        <v>35</v>
      </c>
      <c r="D91" t="s">
        <v>82</v>
      </c>
      <c r="E91">
        <v>10</v>
      </c>
      <c r="F91">
        <v>5184</v>
      </c>
      <c r="G91" s="3">
        <v>0.1</v>
      </c>
      <c r="H91" t="s">
        <v>12</v>
      </c>
      <c r="I91">
        <v>7</v>
      </c>
      <c r="J91">
        <f t="shared" si="4"/>
        <v>46656</v>
      </c>
      <c r="K91" s="2">
        <f t="shared" si="5"/>
        <v>45962</v>
      </c>
      <c r="L91" s="2" t="str">
        <f>VLOOKUP(C91,Customers!$A$2:$F$401,3,FALSE)</f>
        <v>Asyut</v>
      </c>
      <c r="M91" s="2" t="str">
        <f>VLOOKUP(C91,Customers!$A$2:$F$401,5,FALSE)</f>
        <v>Consumer</v>
      </c>
      <c r="N91" s="2" t="str">
        <f>VLOOKUP(D91,Products!$A$2:$F$21,2,FALSE)</f>
        <v>Office Chair</v>
      </c>
      <c r="O91" s="2" t="str">
        <f>VLOOKUP(D91,Products!$A$2:$F$21,4,FALSE)</f>
        <v>Office</v>
      </c>
      <c r="P91" s="2" t="str">
        <f>VLOOKUP(D91,Products!$A$2:$F$21,3,FALSE)</f>
        <v>Furniture</v>
      </c>
      <c r="Q91" s="6">
        <f>VLOOKUP(D91,Products!$A$2:$F$21,6,FALSE)</f>
        <v>3150</v>
      </c>
      <c r="R91" s="6">
        <f t="shared" si="6"/>
        <v>31500</v>
      </c>
      <c r="S91" s="6">
        <f t="shared" si="7"/>
        <v>15156</v>
      </c>
    </row>
    <row r="92" spans="1:19" x14ac:dyDescent="0.25">
      <c r="A92" t="s">
        <v>204</v>
      </c>
      <c r="B92" s="2">
        <v>45240</v>
      </c>
      <c r="C92" t="s">
        <v>205</v>
      </c>
      <c r="D92" t="s">
        <v>49</v>
      </c>
      <c r="E92">
        <v>3</v>
      </c>
      <c r="F92">
        <v>4223</v>
      </c>
      <c r="G92" s="3">
        <v>0.1</v>
      </c>
      <c r="H92" t="s">
        <v>12</v>
      </c>
      <c r="I92">
        <v>2</v>
      </c>
      <c r="J92">
        <f t="shared" si="4"/>
        <v>11402.1</v>
      </c>
      <c r="K92" s="2">
        <f t="shared" si="5"/>
        <v>45231</v>
      </c>
      <c r="L92" s="2" t="str">
        <f>VLOOKUP(C92,Customers!$A$2:$F$401,3,FALSE)</f>
        <v>Asyut</v>
      </c>
      <c r="M92" s="2" t="str">
        <f>VLOOKUP(C92,Customers!$A$2:$F$401,5,FALSE)</f>
        <v>Consumer</v>
      </c>
      <c r="N92" s="2" t="str">
        <f>VLOOKUP(D92,Products!$A$2:$F$21,2,FALSE)</f>
        <v>UPS 1200VA</v>
      </c>
      <c r="O92" s="2" t="str">
        <f>VLOOKUP(D92,Products!$A$2:$F$21,4,FALSE)</f>
        <v>Electronics</v>
      </c>
      <c r="P92" s="2" t="str">
        <f>VLOOKUP(D92,Products!$A$2:$F$21,3,FALSE)</f>
        <v>Power</v>
      </c>
      <c r="Q92" s="6">
        <f>VLOOKUP(D92,Products!$A$2:$F$21,6,FALSE)</f>
        <v>2950</v>
      </c>
      <c r="R92" s="6">
        <f t="shared" si="6"/>
        <v>8850</v>
      </c>
      <c r="S92" s="6">
        <f t="shared" si="7"/>
        <v>2552.1000000000004</v>
      </c>
    </row>
    <row r="93" spans="1:19" x14ac:dyDescent="0.25">
      <c r="A93" t="s">
        <v>206</v>
      </c>
      <c r="B93" s="2">
        <v>45549</v>
      </c>
      <c r="C93" t="s">
        <v>207</v>
      </c>
      <c r="D93" t="s">
        <v>11</v>
      </c>
      <c r="E93">
        <v>4</v>
      </c>
      <c r="F93">
        <v>27645</v>
      </c>
      <c r="G93" s="3">
        <v>0.15</v>
      </c>
      <c r="H93" t="s">
        <v>12</v>
      </c>
      <c r="I93">
        <v>6</v>
      </c>
      <c r="J93">
        <f t="shared" si="4"/>
        <v>93993</v>
      </c>
      <c r="K93" s="2">
        <f t="shared" si="5"/>
        <v>45536</v>
      </c>
      <c r="L93" s="2" t="str">
        <f>VLOOKUP(C93,Customers!$A$2:$F$401,3,FALSE)</f>
        <v>Shubra El-Kheima</v>
      </c>
      <c r="M93" s="2" t="str">
        <f>VLOOKUP(C93,Customers!$A$2:$F$401,5,FALSE)</f>
        <v>Consumer</v>
      </c>
      <c r="N93" s="2" t="str">
        <f>VLOOKUP(D93,Products!$A$2:$F$21,2,FALSE)</f>
        <v>Laptop Pro 14</v>
      </c>
      <c r="O93" s="2" t="str">
        <f>VLOOKUP(D93,Products!$A$2:$F$21,4,FALSE)</f>
        <v>Electronics</v>
      </c>
      <c r="P93" s="2" t="str">
        <f>VLOOKUP(D93,Products!$A$2:$F$21,3,FALSE)</f>
        <v>Computers</v>
      </c>
      <c r="Q93" s="6">
        <f>VLOOKUP(D93,Products!$A$2:$F$21,6,FALSE)</f>
        <v>22100</v>
      </c>
      <c r="R93" s="6">
        <f t="shared" si="6"/>
        <v>88400</v>
      </c>
      <c r="S93" s="6">
        <f t="shared" si="7"/>
        <v>5593</v>
      </c>
    </row>
    <row r="94" spans="1:19" x14ac:dyDescent="0.25">
      <c r="A94" t="s">
        <v>208</v>
      </c>
      <c r="B94" s="2">
        <v>45264</v>
      </c>
      <c r="C94" t="s">
        <v>209</v>
      </c>
      <c r="D94" t="s">
        <v>15</v>
      </c>
      <c r="E94">
        <v>2</v>
      </c>
      <c r="F94">
        <v>486</v>
      </c>
      <c r="G94" s="3">
        <v>0</v>
      </c>
      <c r="H94" t="s">
        <v>12</v>
      </c>
      <c r="I94">
        <v>4</v>
      </c>
      <c r="J94">
        <f t="shared" si="4"/>
        <v>972</v>
      </c>
      <c r="K94" s="2">
        <f t="shared" si="5"/>
        <v>45261</v>
      </c>
      <c r="L94" s="2" t="str">
        <f>VLOOKUP(C94,Customers!$A$2:$F$401,3,FALSE)</f>
        <v>Shubra El-Kheima</v>
      </c>
      <c r="M94" s="2" t="str">
        <f>VLOOKUP(C94,Customers!$A$2:$F$401,5,FALSE)</f>
        <v>Small Business</v>
      </c>
      <c r="N94" s="2" t="str">
        <f>VLOOKUP(D94,Products!$A$2:$F$21,2,FALSE)</f>
        <v>Wireless Mouse</v>
      </c>
      <c r="O94" s="2" t="str">
        <f>VLOOKUP(D94,Products!$A$2:$F$21,4,FALSE)</f>
        <v>Electronics</v>
      </c>
      <c r="P94" s="2" t="str">
        <f>VLOOKUP(D94,Products!$A$2:$F$21,3,FALSE)</f>
        <v>Accessories</v>
      </c>
      <c r="Q94" s="6">
        <f>VLOOKUP(D94,Products!$A$2:$F$21,6,FALSE)</f>
        <v>210</v>
      </c>
      <c r="R94" s="6">
        <f t="shared" si="6"/>
        <v>420</v>
      </c>
      <c r="S94" s="6">
        <f t="shared" si="7"/>
        <v>552</v>
      </c>
    </row>
    <row r="95" spans="1:19" x14ac:dyDescent="0.25">
      <c r="A95" t="s">
        <v>210</v>
      </c>
      <c r="B95" s="2">
        <v>45258</v>
      </c>
      <c r="C95" t="s">
        <v>94</v>
      </c>
      <c r="D95" t="s">
        <v>15</v>
      </c>
      <c r="E95">
        <v>1</v>
      </c>
      <c r="F95">
        <v>436.5</v>
      </c>
      <c r="G95" s="3">
        <v>0.15</v>
      </c>
      <c r="H95" t="s">
        <v>12</v>
      </c>
      <c r="I95">
        <v>4</v>
      </c>
      <c r="J95">
        <f t="shared" si="4"/>
        <v>371.02499999999998</v>
      </c>
      <c r="K95" s="2">
        <f t="shared" si="5"/>
        <v>45231</v>
      </c>
      <c r="L95" s="2" t="str">
        <f>VLOOKUP(C95,Customers!$A$2:$F$401,3,FALSE)</f>
        <v>Tanta</v>
      </c>
      <c r="M95" s="2" t="str">
        <f>VLOOKUP(C95,Customers!$A$2:$F$401,5,FALSE)</f>
        <v>Corporate</v>
      </c>
      <c r="N95" s="2" t="str">
        <f>VLOOKUP(D95,Products!$A$2:$F$21,2,FALSE)</f>
        <v>Wireless Mouse</v>
      </c>
      <c r="O95" s="2" t="str">
        <f>VLOOKUP(D95,Products!$A$2:$F$21,4,FALSE)</f>
        <v>Electronics</v>
      </c>
      <c r="P95" s="2" t="str">
        <f>VLOOKUP(D95,Products!$A$2:$F$21,3,FALSE)</f>
        <v>Accessories</v>
      </c>
      <c r="Q95" s="6">
        <f>VLOOKUP(D95,Products!$A$2:$F$21,6,FALSE)</f>
        <v>210</v>
      </c>
      <c r="R95" s="6">
        <f t="shared" si="6"/>
        <v>210</v>
      </c>
      <c r="S95" s="6">
        <f t="shared" si="7"/>
        <v>161.02499999999998</v>
      </c>
    </row>
    <row r="96" spans="1:19" x14ac:dyDescent="0.25">
      <c r="A96" t="s">
        <v>211</v>
      </c>
      <c r="B96" s="2">
        <v>45587</v>
      </c>
      <c r="C96" t="s">
        <v>108</v>
      </c>
      <c r="D96" t="s">
        <v>123</v>
      </c>
      <c r="E96">
        <v>1</v>
      </c>
      <c r="F96">
        <v>2420.5</v>
      </c>
      <c r="G96" s="3">
        <v>0.05</v>
      </c>
      <c r="H96" t="s">
        <v>12</v>
      </c>
      <c r="I96">
        <v>5</v>
      </c>
      <c r="J96">
        <f t="shared" si="4"/>
        <v>2299.4749999999999</v>
      </c>
      <c r="K96" s="2">
        <f t="shared" si="5"/>
        <v>45566</v>
      </c>
      <c r="L96" s="2" t="str">
        <f>VLOOKUP(C96,Customers!$A$2:$F$401,3,FALSE)</f>
        <v>Ismailia</v>
      </c>
      <c r="M96" s="2" t="str">
        <f>VLOOKUP(C96,Customers!$A$2:$F$401,5,FALSE)</f>
        <v>Small Business</v>
      </c>
      <c r="N96" s="2" t="str">
        <f>VLOOKUP(D96,Products!$A$2:$F$21,2,FALSE)</f>
        <v>Barcode Scanner</v>
      </c>
      <c r="O96" s="2" t="str">
        <f>VLOOKUP(D96,Products!$A$2:$F$21,4,FALSE)</f>
        <v>Electronics</v>
      </c>
      <c r="P96" s="2" t="str">
        <f>VLOOKUP(D96,Products!$A$2:$F$21,3,FALSE)</f>
        <v>POS Equipment</v>
      </c>
      <c r="Q96" s="6">
        <f>VLOOKUP(D96,Products!$A$2:$F$21,6,FALSE)</f>
        <v>1420</v>
      </c>
      <c r="R96" s="6">
        <f t="shared" si="6"/>
        <v>1420</v>
      </c>
      <c r="S96" s="6">
        <f t="shared" si="7"/>
        <v>879.47499999999991</v>
      </c>
    </row>
    <row r="97" spans="1:19" x14ac:dyDescent="0.25">
      <c r="A97" t="s">
        <v>212</v>
      </c>
      <c r="B97" s="2">
        <v>45388</v>
      </c>
      <c r="C97" t="s">
        <v>213</v>
      </c>
      <c r="D97" t="s">
        <v>46</v>
      </c>
      <c r="E97">
        <v>1</v>
      </c>
      <c r="F97">
        <v>239.2</v>
      </c>
      <c r="G97" s="3">
        <v>0</v>
      </c>
      <c r="H97" t="s">
        <v>12</v>
      </c>
      <c r="I97">
        <v>4</v>
      </c>
      <c r="J97">
        <f t="shared" si="4"/>
        <v>239.2</v>
      </c>
      <c r="K97" s="2">
        <f t="shared" si="5"/>
        <v>45383</v>
      </c>
      <c r="L97" s="2" t="str">
        <f>VLOOKUP(C97,Customers!$A$2:$F$401,3,FALSE)</f>
        <v>Mansoura</v>
      </c>
      <c r="M97" s="2" t="str">
        <f>VLOOKUP(C97,Customers!$A$2:$F$401,5,FALSE)</f>
        <v>Corporate</v>
      </c>
      <c r="N97" s="2" t="str">
        <f>VLOOKUP(D97,Products!$A$2:$F$21,2,FALSE)</f>
        <v>Paper A4 Box</v>
      </c>
      <c r="O97" s="2" t="str">
        <f>VLOOKUP(D97,Products!$A$2:$F$21,4,FALSE)</f>
        <v>Office</v>
      </c>
      <c r="P97" s="2" t="str">
        <f>VLOOKUP(D97,Products!$A$2:$F$21,3,FALSE)</f>
        <v>Stationery</v>
      </c>
      <c r="Q97" s="6">
        <f>VLOOKUP(D97,Products!$A$2:$F$21,6,FALSE)</f>
        <v>145</v>
      </c>
      <c r="R97" s="6">
        <f t="shared" si="6"/>
        <v>145</v>
      </c>
      <c r="S97" s="6">
        <f t="shared" si="7"/>
        <v>94.199999999999989</v>
      </c>
    </row>
    <row r="98" spans="1:19" x14ac:dyDescent="0.25">
      <c r="A98" t="s">
        <v>214</v>
      </c>
      <c r="B98" s="2">
        <v>45635</v>
      </c>
      <c r="C98" t="s">
        <v>215</v>
      </c>
      <c r="D98" t="s">
        <v>49</v>
      </c>
      <c r="E98">
        <v>3</v>
      </c>
      <c r="F98">
        <v>4428</v>
      </c>
      <c r="G98" s="3">
        <v>0.1</v>
      </c>
      <c r="H98" t="s">
        <v>96</v>
      </c>
      <c r="I98">
        <v>1</v>
      </c>
      <c r="J98">
        <f t="shared" si="4"/>
        <v>11955.6</v>
      </c>
      <c r="K98" s="2">
        <f t="shared" si="5"/>
        <v>45627</v>
      </c>
      <c r="L98" s="2" t="str">
        <f>VLOOKUP(C98,Customers!$A$2:$F$401,3,FALSE)</f>
        <v>Mansoura</v>
      </c>
      <c r="M98" s="2" t="str">
        <f>VLOOKUP(C98,Customers!$A$2:$F$401,5,FALSE)</f>
        <v>Small Business</v>
      </c>
      <c r="N98" s="2" t="str">
        <f>VLOOKUP(D98,Products!$A$2:$F$21,2,FALSE)</f>
        <v>UPS 1200VA</v>
      </c>
      <c r="O98" s="2" t="str">
        <f>VLOOKUP(D98,Products!$A$2:$F$21,4,FALSE)</f>
        <v>Electronics</v>
      </c>
      <c r="P98" s="2" t="str">
        <f>VLOOKUP(D98,Products!$A$2:$F$21,3,FALSE)</f>
        <v>Power</v>
      </c>
      <c r="Q98" s="6">
        <f>VLOOKUP(D98,Products!$A$2:$F$21,6,FALSE)</f>
        <v>2950</v>
      </c>
      <c r="R98" s="6">
        <f t="shared" si="6"/>
        <v>8850</v>
      </c>
      <c r="S98" s="6">
        <f t="shared" si="7"/>
        <v>3105.6000000000004</v>
      </c>
    </row>
    <row r="99" spans="1:19" x14ac:dyDescent="0.25">
      <c r="A99" t="s">
        <v>216</v>
      </c>
      <c r="B99" s="2">
        <v>45989</v>
      </c>
      <c r="C99" t="s">
        <v>217</v>
      </c>
      <c r="D99" t="s">
        <v>56</v>
      </c>
      <c r="E99">
        <v>2</v>
      </c>
      <c r="F99">
        <v>194.4</v>
      </c>
      <c r="G99" s="3">
        <v>0.15</v>
      </c>
      <c r="H99" t="s">
        <v>85</v>
      </c>
      <c r="I99">
        <v>7</v>
      </c>
      <c r="J99">
        <f t="shared" si="4"/>
        <v>330.48</v>
      </c>
      <c r="K99" s="2">
        <f t="shared" si="5"/>
        <v>45962</v>
      </c>
      <c r="L99" s="2" t="str">
        <f>VLOOKUP(C99,Customers!$A$2:$F$401,3,FALSE)</f>
        <v>Alexandria</v>
      </c>
      <c r="M99" s="2" t="str">
        <f>VLOOKUP(C99,Customers!$A$2:$F$401,5,FALSE)</f>
        <v>Small Business</v>
      </c>
      <c r="N99" s="2" t="str">
        <f>VLOOKUP(D99,Products!$A$2:$F$21,2,FALSE)</f>
        <v>Notebook Pack</v>
      </c>
      <c r="O99" s="2" t="str">
        <f>VLOOKUP(D99,Products!$A$2:$F$21,4,FALSE)</f>
        <v>Office</v>
      </c>
      <c r="P99" s="2" t="str">
        <f>VLOOKUP(D99,Products!$A$2:$F$21,3,FALSE)</f>
        <v>Stationery</v>
      </c>
      <c r="Q99" s="6">
        <f>VLOOKUP(D99,Products!$A$2:$F$21,6,FALSE)</f>
        <v>75</v>
      </c>
      <c r="R99" s="6">
        <f t="shared" si="6"/>
        <v>150</v>
      </c>
      <c r="S99" s="6">
        <f t="shared" si="7"/>
        <v>180.48000000000002</v>
      </c>
    </row>
    <row r="100" spans="1:19" x14ac:dyDescent="0.25">
      <c r="A100" t="s">
        <v>218</v>
      </c>
      <c r="B100" s="2">
        <v>45508</v>
      </c>
      <c r="C100" t="s">
        <v>219</v>
      </c>
      <c r="D100" t="s">
        <v>56</v>
      </c>
      <c r="E100">
        <v>1</v>
      </c>
      <c r="F100">
        <v>165.6</v>
      </c>
      <c r="G100" s="3">
        <v>0.05</v>
      </c>
      <c r="H100" t="s">
        <v>12</v>
      </c>
      <c r="I100">
        <v>1</v>
      </c>
      <c r="J100">
        <f t="shared" si="4"/>
        <v>157.32</v>
      </c>
      <c r="K100" s="2">
        <f t="shared" si="5"/>
        <v>45505</v>
      </c>
      <c r="L100" s="2" t="str">
        <f>VLOOKUP(C100,Customers!$A$2:$F$401,3,FALSE)</f>
        <v>Cairo</v>
      </c>
      <c r="M100" s="2" t="str">
        <f>VLOOKUP(C100,Customers!$A$2:$F$401,5,FALSE)</f>
        <v>Consumer</v>
      </c>
      <c r="N100" s="2" t="str">
        <f>VLOOKUP(D100,Products!$A$2:$F$21,2,FALSE)</f>
        <v>Notebook Pack</v>
      </c>
      <c r="O100" s="2" t="str">
        <f>VLOOKUP(D100,Products!$A$2:$F$21,4,FALSE)</f>
        <v>Office</v>
      </c>
      <c r="P100" s="2" t="str">
        <f>VLOOKUP(D100,Products!$A$2:$F$21,3,FALSE)</f>
        <v>Stationery</v>
      </c>
      <c r="Q100" s="6">
        <f>VLOOKUP(D100,Products!$A$2:$F$21,6,FALSE)</f>
        <v>75</v>
      </c>
      <c r="R100" s="6">
        <f t="shared" si="6"/>
        <v>75</v>
      </c>
      <c r="S100" s="6">
        <f t="shared" si="7"/>
        <v>82.32</v>
      </c>
    </row>
    <row r="101" spans="1:19" x14ac:dyDescent="0.25">
      <c r="A101" t="s">
        <v>220</v>
      </c>
      <c r="B101" s="2">
        <v>45088</v>
      </c>
      <c r="C101" t="s">
        <v>187</v>
      </c>
      <c r="D101" t="s">
        <v>79</v>
      </c>
      <c r="E101">
        <v>1</v>
      </c>
      <c r="F101">
        <v>6386</v>
      </c>
      <c r="G101" s="3">
        <v>0</v>
      </c>
      <c r="H101" t="s">
        <v>12</v>
      </c>
      <c r="I101">
        <v>6</v>
      </c>
      <c r="J101">
        <f t="shared" si="4"/>
        <v>6386</v>
      </c>
      <c r="K101" s="2">
        <f t="shared" si="5"/>
        <v>45078</v>
      </c>
      <c r="L101" s="2" t="str">
        <f>VLOOKUP(C101,Customers!$A$2:$F$401,3,FALSE)</f>
        <v>Alexandria</v>
      </c>
      <c r="M101" s="2" t="str">
        <f>VLOOKUP(C101,Customers!$A$2:$F$401,5,FALSE)</f>
        <v>Consumer</v>
      </c>
      <c r="N101" s="2" t="str">
        <f>VLOOKUP(D101,Products!$A$2:$F$21,2,FALSE)</f>
        <v>27-inch Monitor</v>
      </c>
      <c r="O101" s="2" t="str">
        <f>VLOOKUP(D101,Products!$A$2:$F$21,4,FALSE)</f>
        <v>Electronics</v>
      </c>
      <c r="P101" s="2" t="str">
        <f>VLOOKUP(D101,Products!$A$2:$F$21,3,FALSE)</f>
        <v>Displays</v>
      </c>
      <c r="Q101" s="6">
        <f>VLOOKUP(D101,Products!$A$2:$F$21,6,FALSE)</f>
        <v>4300</v>
      </c>
      <c r="R101" s="6">
        <f t="shared" si="6"/>
        <v>4300</v>
      </c>
      <c r="S101" s="6">
        <f t="shared" si="7"/>
        <v>2086</v>
      </c>
    </row>
    <row r="102" spans="1:19" x14ac:dyDescent="0.25">
      <c r="A102" t="s">
        <v>221</v>
      </c>
      <c r="B102" s="2">
        <v>45440</v>
      </c>
      <c r="C102" t="s">
        <v>222</v>
      </c>
      <c r="D102" t="s">
        <v>24</v>
      </c>
      <c r="E102">
        <v>2</v>
      </c>
      <c r="F102">
        <v>1212.5</v>
      </c>
      <c r="G102" s="3">
        <v>0</v>
      </c>
      <c r="H102" t="s">
        <v>12</v>
      </c>
      <c r="I102">
        <v>3</v>
      </c>
      <c r="J102">
        <f t="shared" si="4"/>
        <v>2425</v>
      </c>
      <c r="K102" s="2">
        <f t="shared" si="5"/>
        <v>45413</v>
      </c>
      <c r="L102" s="2" t="str">
        <f>VLOOKUP(C102,Customers!$A$2:$F$401,3,FALSE)</f>
        <v>Asyut</v>
      </c>
      <c r="M102" s="2" t="str">
        <f>VLOOKUP(C102,Customers!$A$2:$F$401,5,FALSE)</f>
        <v>Corporate</v>
      </c>
      <c r="N102" s="2" t="str">
        <f>VLOOKUP(D102,Products!$A$2:$F$21,2,FALSE)</f>
        <v>USB-C Hub</v>
      </c>
      <c r="O102" s="2" t="str">
        <f>VLOOKUP(D102,Products!$A$2:$F$21,4,FALSE)</f>
        <v>Electronics</v>
      </c>
      <c r="P102" s="2" t="str">
        <f>VLOOKUP(D102,Products!$A$2:$F$21,3,FALSE)</f>
        <v>Accessories</v>
      </c>
      <c r="Q102" s="6">
        <f>VLOOKUP(D102,Products!$A$2:$F$21,6,FALSE)</f>
        <v>620</v>
      </c>
      <c r="R102" s="6">
        <f t="shared" si="6"/>
        <v>1240</v>
      </c>
      <c r="S102" s="6">
        <f t="shared" si="7"/>
        <v>1185</v>
      </c>
    </row>
    <row r="103" spans="1:19" x14ac:dyDescent="0.25">
      <c r="A103" t="s">
        <v>223</v>
      </c>
      <c r="B103" s="2">
        <v>45329</v>
      </c>
      <c r="C103" t="s">
        <v>224</v>
      </c>
      <c r="D103" t="s">
        <v>56</v>
      </c>
      <c r="E103">
        <v>1</v>
      </c>
      <c r="F103">
        <v>180</v>
      </c>
      <c r="G103" s="3">
        <v>0.15</v>
      </c>
      <c r="H103" t="s">
        <v>12</v>
      </c>
      <c r="I103">
        <v>6</v>
      </c>
      <c r="J103">
        <f t="shared" si="4"/>
        <v>153</v>
      </c>
      <c r="K103" s="2">
        <f t="shared" si="5"/>
        <v>45323</v>
      </c>
      <c r="L103" s="2" t="str">
        <f>VLOOKUP(C103,Customers!$A$2:$F$401,3,FALSE)</f>
        <v>Ismailia</v>
      </c>
      <c r="M103" s="2" t="str">
        <f>VLOOKUP(C103,Customers!$A$2:$F$401,5,FALSE)</f>
        <v>Consumer</v>
      </c>
      <c r="N103" s="2" t="str">
        <f>VLOOKUP(D103,Products!$A$2:$F$21,2,FALSE)</f>
        <v>Notebook Pack</v>
      </c>
      <c r="O103" s="2" t="str">
        <f>VLOOKUP(D103,Products!$A$2:$F$21,4,FALSE)</f>
        <v>Office</v>
      </c>
      <c r="P103" s="2" t="str">
        <f>VLOOKUP(D103,Products!$A$2:$F$21,3,FALSE)</f>
        <v>Stationery</v>
      </c>
      <c r="Q103" s="6">
        <f>VLOOKUP(D103,Products!$A$2:$F$21,6,FALSE)</f>
        <v>75</v>
      </c>
      <c r="R103" s="6">
        <f t="shared" si="6"/>
        <v>75</v>
      </c>
      <c r="S103" s="6">
        <f t="shared" si="7"/>
        <v>78</v>
      </c>
    </row>
    <row r="104" spans="1:19" x14ac:dyDescent="0.25">
      <c r="A104" t="s">
        <v>225</v>
      </c>
      <c r="B104" s="2">
        <v>45489</v>
      </c>
      <c r="C104" t="s">
        <v>226</v>
      </c>
      <c r="D104" t="s">
        <v>43</v>
      </c>
      <c r="E104">
        <v>4</v>
      </c>
      <c r="F104">
        <v>3708</v>
      </c>
      <c r="G104" s="3">
        <v>0.2</v>
      </c>
      <c r="H104" t="s">
        <v>12</v>
      </c>
      <c r="I104">
        <v>6</v>
      </c>
      <c r="J104">
        <f t="shared" si="4"/>
        <v>11865.6</v>
      </c>
      <c r="K104" s="2">
        <f t="shared" si="5"/>
        <v>45474</v>
      </c>
      <c r="L104" s="2" t="str">
        <f>VLOOKUP(C104,Customers!$A$2:$F$401,3,FALSE)</f>
        <v>Giza</v>
      </c>
      <c r="M104" s="2" t="str">
        <f>VLOOKUP(C104,Customers!$A$2:$F$401,5,FALSE)</f>
        <v>Consumer</v>
      </c>
      <c r="N104" s="2" t="str">
        <f>VLOOKUP(D104,Products!$A$2:$F$21,2,FALSE)</f>
        <v>External SSD 1TB</v>
      </c>
      <c r="O104" s="2" t="str">
        <f>VLOOKUP(D104,Products!$A$2:$F$21,4,FALSE)</f>
        <v>Electronics</v>
      </c>
      <c r="P104" s="2" t="str">
        <f>VLOOKUP(D104,Products!$A$2:$F$21,3,FALSE)</f>
        <v>Storage</v>
      </c>
      <c r="Q104" s="6">
        <f>VLOOKUP(D104,Products!$A$2:$F$21,6,FALSE)</f>
        <v>2450</v>
      </c>
      <c r="R104" s="6">
        <f t="shared" si="6"/>
        <v>9800</v>
      </c>
      <c r="S104" s="6">
        <f t="shared" si="7"/>
        <v>2065.6000000000004</v>
      </c>
    </row>
    <row r="105" spans="1:19" x14ac:dyDescent="0.25">
      <c r="A105" t="s">
        <v>227</v>
      </c>
      <c r="B105" s="2">
        <v>45183</v>
      </c>
      <c r="C105" t="s">
        <v>205</v>
      </c>
      <c r="D105" t="s">
        <v>43</v>
      </c>
      <c r="E105">
        <v>3</v>
      </c>
      <c r="F105">
        <v>3492</v>
      </c>
      <c r="G105" s="3">
        <v>0.05</v>
      </c>
      <c r="H105" t="s">
        <v>12</v>
      </c>
      <c r="I105">
        <v>6</v>
      </c>
      <c r="J105">
        <f t="shared" si="4"/>
        <v>9952.1999999999989</v>
      </c>
      <c r="K105" s="2">
        <f t="shared" si="5"/>
        <v>45170</v>
      </c>
      <c r="L105" s="2" t="str">
        <f>VLOOKUP(C105,Customers!$A$2:$F$401,3,FALSE)</f>
        <v>Asyut</v>
      </c>
      <c r="M105" s="2" t="str">
        <f>VLOOKUP(C105,Customers!$A$2:$F$401,5,FALSE)</f>
        <v>Consumer</v>
      </c>
      <c r="N105" s="2" t="str">
        <f>VLOOKUP(D105,Products!$A$2:$F$21,2,FALSE)</f>
        <v>External SSD 1TB</v>
      </c>
      <c r="O105" s="2" t="str">
        <f>VLOOKUP(D105,Products!$A$2:$F$21,4,FALSE)</f>
        <v>Electronics</v>
      </c>
      <c r="P105" s="2" t="str">
        <f>VLOOKUP(D105,Products!$A$2:$F$21,3,FALSE)</f>
        <v>Storage</v>
      </c>
      <c r="Q105" s="6">
        <f>VLOOKUP(D105,Products!$A$2:$F$21,6,FALSE)</f>
        <v>2450</v>
      </c>
      <c r="R105" s="6">
        <f t="shared" si="6"/>
        <v>7350</v>
      </c>
      <c r="S105" s="6">
        <f t="shared" si="7"/>
        <v>2602.1999999999989</v>
      </c>
    </row>
    <row r="106" spans="1:19" x14ac:dyDescent="0.25">
      <c r="A106" t="s">
        <v>228</v>
      </c>
      <c r="B106" s="2">
        <v>45547</v>
      </c>
      <c r="C106" t="s">
        <v>229</v>
      </c>
      <c r="D106" t="s">
        <v>40</v>
      </c>
      <c r="E106">
        <v>1</v>
      </c>
      <c r="F106">
        <v>18915</v>
      </c>
      <c r="G106" s="3">
        <v>0</v>
      </c>
      <c r="H106" t="s">
        <v>12</v>
      </c>
      <c r="I106">
        <v>7</v>
      </c>
      <c r="J106">
        <f t="shared" si="4"/>
        <v>18915</v>
      </c>
      <c r="K106" s="2">
        <f t="shared" si="5"/>
        <v>45536</v>
      </c>
      <c r="L106" s="2" t="str">
        <f>VLOOKUP(C106,Customers!$A$2:$F$401,3,FALSE)</f>
        <v>Banha</v>
      </c>
      <c r="M106" s="2" t="str">
        <f>VLOOKUP(C106,Customers!$A$2:$F$401,5,FALSE)</f>
        <v>Small Business</v>
      </c>
      <c r="N106" s="2" t="str">
        <f>VLOOKUP(D106,Products!$A$2:$F$21,2,FALSE)</f>
        <v>Laptop Basic 15</v>
      </c>
      <c r="O106" s="2" t="str">
        <f>VLOOKUP(D106,Products!$A$2:$F$21,4,FALSE)</f>
        <v>Electronics</v>
      </c>
      <c r="P106" s="2" t="str">
        <f>VLOOKUP(D106,Products!$A$2:$F$21,3,FALSE)</f>
        <v>Computers</v>
      </c>
      <c r="Q106" s="6">
        <f>VLOOKUP(D106,Products!$A$2:$F$21,6,FALSE)</f>
        <v>15100</v>
      </c>
      <c r="R106" s="6">
        <f t="shared" si="6"/>
        <v>15100</v>
      </c>
      <c r="S106" s="6">
        <f t="shared" si="7"/>
        <v>3815</v>
      </c>
    </row>
    <row r="107" spans="1:19" x14ac:dyDescent="0.25">
      <c r="A107" t="s">
        <v>230</v>
      </c>
      <c r="B107" s="2">
        <v>46019</v>
      </c>
      <c r="C107" t="s">
        <v>231</v>
      </c>
      <c r="D107" t="s">
        <v>30</v>
      </c>
      <c r="E107">
        <v>1</v>
      </c>
      <c r="F107">
        <v>8924</v>
      </c>
      <c r="G107" s="3">
        <v>0.05</v>
      </c>
      <c r="H107" t="s">
        <v>96</v>
      </c>
      <c r="I107">
        <v>3</v>
      </c>
      <c r="J107">
        <f t="shared" si="4"/>
        <v>8477.7999999999993</v>
      </c>
      <c r="K107" s="2">
        <f t="shared" si="5"/>
        <v>45992</v>
      </c>
      <c r="L107" s="2" t="str">
        <f>VLOOKUP(C107,Customers!$A$2:$F$401,3,FALSE)</f>
        <v>Zagazig</v>
      </c>
      <c r="M107" s="2" t="str">
        <f>VLOOKUP(C107,Customers!$A$2:$F$401,5,FALSE)</f>
        <v>Consumer</v>
      </c>
      <c r="N107" s="2" t="str">
        <f>VLOOKUP(D107,Products!$A$2:$F$21,2,FALSE)</f>
        <v>Standing Desk</v>
      </c>
      <c r="O107" s="2" t="str">
        <f>VLOOKUP(D107,Products!$A$2:$F$21,4,FALSE)</f>
        <v>Office</v>
      </c>
      <c r="P107" s="2" t="str">
        <f>VLOOKUP(D107,Products!$A$2:$F$21,3,FALSE)</f>
        <v>Furniture</v>
      </c>
      <c r="Q107" s="6">
        <f>VLOOKUP(D107,Products!$A$2:$F$21,6,FALSE)</f>
        <v>6500</v>
      </c>
      <c r="R107" s="6">
        <f t="shared" si="6"/>
        <v>6500</v>
      </c>
      <c r="S107" s="6">
        <f t="shared" si="7"/>
        <v>1977.7999999999993</v>
      </c>
    </row>
    <row r="108" spans="1:19" x14ac:dyDescent="0.25">
      <c r="A108" t="s">
        <v>232</v>
      </c>
      <c r="B108" s="2">
        <v>45118</v>
      </c>
      <c r="C108" t="s">
        <v>233</v>
      </c>
      <c r="D108" t="s">
        <v>46</v>
      </c>
      <c r="E108">
        <v>3</v>
      </c>
      <c r="F108">
        <v>252.2</v>
      </c>
      <c r="G108" s="3">
        <v>0.1</v>
      </c>
      <c r="H108" t="s">
        <v>85</v>
      </c>
      <c r="I108">
        <v>1</v>
      </c>
      <c r="J108">
        <f t="shared" si="4"/>
        <v>680.93999999999994</v>
      </c>
      <c r="K108" s="2">
        <f t="shared" si="5"/>
        <v>45108</v>
      </c>
      <c r="L108" s="2" t="str">
        <f>VLOOKUP(C108,Customers!$A$2:$F$401,3,FALSE)</f>
        <v>Mansoura</v>
      </c>
      <c r="M108" s="2" t="str">
        <f>VLOOKUP(C108,Customers!$A$2:$F$401,5,FALSE)</f>
        <v>Consumer</v>
      </c>
      <c r="N108" s="2" t="str">
        <f>VLOOKUP(D108,Products!$A$2:$F$21,2,FALSE)</f>
        <v>Paper A4 Box</v>
      </c>
      <c r="O108" s="2" t="str">
        <f>VLOOKUP(D108,Products!$A$2:$F$21,4,FALSE)</f>
        <v>Office</v>
      </c>
      <c r="P108" s="2" t="str">
        <f>VLOOKUP(D108,Products!$A$2:$F$21,3,FALSE)</f>
        <v>Stationery</v>
      </c>
      <c r="Q108" s="6">
        <f>VLOOKUP(D108,Products!$A$2:$F$21,6,FALSE)</f>
        <v>145</v>
      </c>
      <c r="R108" s="6">
        <f t="shared" si="6"/>
        <v>435</v>
      </c>
      <c r="S108" s="6">
        <f t="shared" si="7"/>
        <v>245.93999999999994</v>
      </c>
    </row>
    <row r="109" spans="1:19" x14ac:dyDescent="0.25">
      <c r="A109" t="s">
        <v>234</v>
      </c>
      <c r="B109" s="2">
        <v>45956</v>
      </c>
      <c r="C109" t="s">
        <v>235</v>
      </c>
      <c r="D109" t="s">
        <v>46</v>
      </c>
      <c r="E109">
        <v>2</v>
      </c>
      <c r="F109">
        <v>280.8</v>
      </c>
      <c r="G109" s="3">
        <v>0</v>
      </c>
      <c r="H109" t="s">
        <v>12</v>
      </c>
      <c r="I109">
        <v>4</v>
      </c>
      <c r="J109">
        <f t="shared" si="4"/>
        <v>561.6</v>
      </c>
      <c r="K109" s="2">
        <f t="shared" si="5"/>
        <v>45931</v>
      </c>
      <c r="L109" s="2" t="str">
        <f>VLOOKUP(C109,Customers!$A$2:$F$401,3,FALSE)</f>
        <v>Tanta</v>
      </c>
      <c r="M109" s="2" t="str">
        <f>VLOOKUP(C109,Customers!$A$2:$F$401,5,FALSE)</f>
        <v>Consumer</v>
      </c>
      <c r="N109" s="2" t="str">
        <f>VLOOKUP(D109,Products!$A$2:$F$21,2,FALSE)</f>
        <v>Paper A4 Box</v>
      </c>
      <c r="O109" s="2" t="str">
        <f>VLOOKUP(D109,Products!$A$2:$F$21,4,FALSE)</f>
        <v>Office</v>
      </c>
      <c r="P109" s="2" t="str">
        <f>VLOOKUP(D109,Products!$A$2:$F$21,3,FALSE)</f>
        <v>Stationery</v>
      </c>
      <c r="Q109" s="6">
        <f>VLOOKUP(D109,Products!$A$2:$F$21,6,FALSE)</f>
        <v>145</v>
      </c>
      <c r="R109" s="6">
        <f t="shared" si="6"/>
        <v>290</v>
      </c>
      <c r="S109" s="6">
        <f t="shared" si="7"/>
        <v>271.60000000000002</v>
      </c>
    </row>
    <row r="110" spans="1:19" x14ac:dyDescent="0.25">
      <c r="A110" t="s">
        <v>236</v>
      </c>
      <c r="B110" s="2">
        <v>45272</v>
      </c>
      <c r="C110" t="s">
        <v>185</v>
      </c>
      <c r="D110" t="s">
        <v>21</v>
      </c>
      <c r="E110">
        <v>3</v>
      </c>
      <c r="F110">
        <v>1702</v>
      </c>
      <c r="G110" s="3">
        <v>0.1</v>
      </c>
      <c r="H110" t="s">
        <v>12</v>
      </c>
      <c r="I110">
        <v>2</v>
      </c>
      <c r="J110">
        <f t="shared" si="4"/>
        <v>4595.4000000000005</v>
      </c>
      <c r="K110" s="2">
        <f t="shared" si="5"/>
        <v>45261</v>
      </c>
      <c r="L110" s="2" t="str">
        <f>VLOOKUP(C110,Customers!$A$2:$F$401,3,FALSE)</f>
        <v>Giza</v>
      </c>
      <c r="M110" s="2" t="str">
        <f>VLOOKUP(C110,Customers!$A$2:$F$401,5,FALSE)</f>
        <v>Small Business</v>
      </c>
      <c r="N110" s="2" t="str">
        <f>VLOOKUP(D110,Products!$A$2:$F$21,2,FALSE)</f>
        <v>Mechanical Keyboard</v>
      </c>
      <c r="O110" s="2" t="str">
        <f>VLOOKUP(D110,Products!$A$2:$F$21,4,FALSE)</f>
        <v>Electronics</v>
      </c>
      <c r="P110" s="2" t="str">
        <f>VLOOKUP(D110,Products!$A$2:$F$21,3,FALSE)</f>
        <v>Accessories</v>
      </c>
      <c r="Q110" s="6">
        <f>VLOOKUP(D110,Products!$A$2:$F$21,6,FALSE)</f>
        <v>990</v>
      </c>
      <c r="R110" s="6">
        <f t="shared" si="6"/>
        <v>2970</v>
      </c>
      <c r="S110" s="6">
        <f t="shared" si="7"/>
        <v>1625.4000000000005</v>
      </c>
    </row>
    <row r="111" spans="1:19" x14ac:dyDescent="0.25">
      <c r="A111" t="s">
        <v>237</v>
      </c>
      <c r="B111" s="2">
        <v>45242</v>
      </c>
      <c r="C111" t="s">
        <v>238</v>
      </c>
      <c r="D111" t="s">
        <v>46</v>
      </c>
      <c r="E111">
        <v>2</v>
      </c>
      <c r="F111">
        <v>239.2</v>
      </c>
      <c r="G111" s="3">
        <v>0.1</v>
      </c>
      <c r="H111" t="s">
        <v>85</v>
      </c>
      <c r="I111">
        <v>4</v>
      </c>
      <c r="J111">
        <f t="shared" si="4"/>
        <v>430.56</v>
      </c>
      <c r="K111" s="2">
        <f t="shared" si="5"/>
        <v>45231</v>
      </c>
      <c r="L111" s="2" t="str">
        <f>VLOOKUP(C111,Customers!$A$2:$F$401,3,FALSE)</f>
        <v>Tanta</v>
      </c>
      <c r="M111" s="2" t="str">
        <f>VLOOKUP(C111,Customers!$A$2:$F$401,5,FALSE)</f>
        <v>Consumer</v>
      </c>
      <c r="N111" s="2" t="str">
        <f>VLOOKUP(D111,Products!$A$2:$F$21,2,FALSE)</f>
        <v>Paper A4 Box</v>
      </c>
      <c r="O111" s="2" t="str">
        <f>VLOOKUP(D111,Products!$A$2:$F$21,4,FALSE)</f>
        <v>Office</v>
      </c>
      <c r="P111" s="2" t="str">
        <f>VLOOKUP(D111,Products!$A$2:$F$21,3,FALSE)</f>
        <v>Stationery</v>
      </c>
      <c r="Q111" s="6">
        <f>VLOOKUP(D111,Products!$A$2:$F$21,6,FALSE)</f>
        <v>145</v>
      </c>
      <c r="R111" s="6">
        <f t="shared" si="6"/>
        <v>290</v>
      </c>
      <c r="S111" s="6">
        <f t="shared" si="7"/>
        <v>140.56</v>
      </c>
    </row>
    <row r="112" spans="1:19" x14ac:dyDescent="0.25">
      <c r="A112" t="s">
        <v>239</v>
      </c>
      <c r="B112" s="2">
        <v>45277</v>
      </c>
      <c r="C112" t="s">
        <v>240</v>
      </c>
      <c r="D112" t="s">
        <v>72</v>
      </c>
      <c r="E112">
        <v>1</v>
      </c>
      <c r="F112">
        <v>1610</v>
      </c>
      <c r="G112" s="3">
        <v>0.1</v>
      </c>
      <c r="H112" t="s">
        <v>12</v>
      </c>
      <c r="I112">
        <v>7</v>
      </c>
      <c r="J112">
        <f t="shared" si="4"/>
        <v>1449</v>
      </c>
      <c r="K112" s="2">
        <f t="shared" si="5"/>
        <v>45261</v>
      </c>
      <c r="L112" s="2" t="str">
        <f>VLOOKUP(C112,Customers!$A$2:$F$401,3,FALSE)</f>
        <v>Alexandria</v>
      </c>
      <c r="M112" s="2" t="str">
        <f>VLOOKUP(C112,Customers!$A$2:$F$401,5,FALSE)</f>
        <v>Consumer</v>
      </c>
      <c r="N112" s="2" t="str">
        <f>VLOOKUP(D112,Products!$A$2:$F$21,2,FALSE)</f>
        <v>Wi-Fi Router</v>
      </c>
      <c r="O112" s="2" t="str">
        <f>VLOOKUP(D112,Products!$A$2:$F$21,4,FALSE)</f>
        <v>Electronics</v>
      </c>
      <c r="P112" s="2" t="str">
        <f>VLOOKUP(D112,Products!$A$2:$F$21,3,FALSE)</f>
        <v>Networking</v>
      </c>
      <c r="Q112" s="6">
        <f>VLOOKUP(D112,Products!$A$2:$F$21,6,FALSE)</f>
        <v>1050</v>
      </c>
      <c r="R112" s="6">
        <f t="shared" si="6"/>
        <v>1050</v>
      </c>
      <c r="S112" s="6">
        <f t="shared" si="7"/>
        <v>399</v>
      </c>
    </row>
    <row r="113" spans="1:19" x14ac:dyDescent="0.25">
      <c r="A113" t="s">
        <v>241</v>
      </c>
      <c r="B113" s="2">
        <v>45618</v>
      </c>
      <c r="C113" t="s">
        <v>242</v>
      </c>
      <c r="D113" t="s">
        <v>123</v>
      </c>
      <c r="E113">
        <v>1</v>
      </c>
      <c r="F113">
        <v>2162</v>
      </c>
      <c r="G113" s="3">
        <v>0</v>
      </c>
      <c r="H113" t="s">
        <v>12</v>
      </c>
      <c r="I113">
        <v>2</v>
      </c>
      <c r="J113">
        <f t="shared" si="4"/>
        <v>2162</v>
      </c>
      <c r="K113" s="2">
        <f t="shared" si="5"/>
        <v>45597</v>
      </c>
      <c r="L113" s="2" t="str">
        <f>VLOOKUP(C113,Customers!$A$2:$F$401,3,FALSE)</f>
        <v>Tanta</v>
      </c>
      <c r="M113" s="2" t="str">
        <f>VLOOKUP(C113,Customers!$A$2:$F$401,5,FALSE)</f>
        <v>Small Business</v>
      </c>
      <c r="N113" s="2" t="str">
        <f>VLOOKUP(D113,Products!$A$2:$F$21,2,FALSE)</f>
        <v>Barcode Scanner</v>
      </c>
      <c r="O113" s="2" t="str">
        <f>VLOOKUP(D113,Products!$A$2:$F$21,4,FALSE)</f>
        <v>Electronics</v>
      </c>
      <c r="P113" s="2" t="str">
        <f>VLOOKUP(D113,Products!$A$2:$F$21,3,FALSE)</f>
        <v>POS Equipment</v>
      </c>
      <c r="Q113" s="6">
        <f>VLOOKUP(D113,Products!$A$2:$F$21,6,FALSE)</f>
        <v>1420</v>
      </c>
      <c r="R113" s="6">
        <f t="shared" si="6"/>
        <v>1420</v>
      </c>
      <c r="S113" s="6">
        <f t="shared" si="7"/>
        <v>742</v>
      </c>
    </row>
    <row r="114" spans="1:19" x14ac:dyDescent="0.25">
      <c r="A114" t="s">
        <v>243</v>
      </c>
      <c r="B114" s="2">
        <v>45011</v>
      </c>
      <c r="C114" t="s">
        <v>117</v>
      </c>
      <c r="D114" t="s">
        <v>33</v>
      </c>
      <c r="E114">
        <v>3</v>
      </c>
      <c r="F114">
        <v>4017</v>
      </c>
      <c r="G114" s="3">
        <v>0.1</v>
      </c>
      <c r="H114" t="s">
        <v>12</v>
      </c>
      <c r="I114">
        <v>7</v>
      </c>
      <c r="J114">
        <f t="shared" si="4"/>
        <v>10845.9</v>
      </c>
      <c r="K114" s="2">
        <f t="shared" si="5"/>
        <v>44986</v>
      </c>
      <c r="L114" s="2" t="str">
        <f>VLOOKUP(C114,Customers!$A$2:$F$401,3,FALSE)</f>
        <v>Cairo</v>
      </c>
      <c r="M114" s="2" t="str">
        <f>VLOOKUP(C114,Customers!$A$2:$F$401,5,FALSE)</f>
        <v>Consumer</v>
      </c>
      <c r="N114" s="2" t="str">
        <f>VLOOKUP(D114,Products!$A$2:$F$21,2,FALSE)</f>
        <v>Filing Cabinet</v>
      </c>
      <c r="O114" s="2" t="str">
        <f>VLOOKUP(D114,Products!$A$2:$F$21,4,FALSE)</f>
        <v>Office</v>
      </c>
      <c r="P114" s="2" t="str">
        <f>VLOOKUP(D114,Products!$A$2:$F$21,3,FALSE)</f>
        <v>Furniture</v>
      </c>
      <c r="Q114" s="6">
        <f>VLOOKUP(D114,Products!$A$2:$F$21,6,FALSE)</f>
        <v>2650</v>
      </c>
      <c r="R114" s="6">
        <f t="shared" si="6"/>
        <v>7950</v>
      </c>
      <c r="S114" s="6">
        <f t="shared" si="7"/>
        <v>2895.8999999999996</v>
      </c>
    </row>
    <row r="115" spans="1:19" x14ac:dyDescent="0.25">
      <c r="A115" t="s">
        <v>244</v>
      </c>
      <c r="B115" s="2">
        <v>44985</v>
      </c>
      <c r="C115" t="s">
        <v>187</v>
      </c>
      <c r="D115" t="s">
        <v>40</v>
      </c>
      <c r="E115">
        <v>1</v>
      </c>
      <c r="F115">
        <v>18915</v>
      </c>
      <c r="G115" s="3">
        <v>0</v>
      </c>
      <c r="H115" t="s">
        <v>12</v>
      </c>
      <c r="I115">
        <v>4</v>
      </c>
      <c r="J115">
        <f t="shared" si="4"/>
        <v>18915</v>
      </c>
      <c r="K115" s="2">
        <f t="shared" si="5"/>
        <v>44958</v>
      </c>
      <c r="L115" s="2" t="str">
        <f>VLOOKUP(C115,Customers!$A$2:$F$401,3,FALSE)</f>
        <v>Alexandria</v>
      </c>
      <c r="M115" s="2" t="str">
        <f>VLOOKUP(C115,Customers!$A$2:$F$401,5,FALSE)</f>
        <v>Consumer</v>
      </c>
      <c r="N115" s="2" t="str">
        <f>VLOOKUP(D115,Products!$A$2:$F$21,2,FALSE)</f>
        <v>Laptop Basic 15</v>
      </c>
      <c r="O115" s="2" t="str">
        <f>VLOOKUP(D115,Products!$A$2:$F$21,4,FALSE)</f>
        <v>Electronics</v>
      </c>
      <c r="P115" s="2" t="str">
        <f>VLOOKUP(D115,Products!$A$2:$F$21,3,FALSE)</f>
        <v>Computers</v>
      </c>
      <c r="Q115" s="6">
        <f>VLOOKUP(D115,Products!$A$2:$F$21,6,FALSE)</f>
        <v>15100</v>
      </c>
      <c r="R115" s="6">
        <f t="shared" si="6"/>
        <v>15100</v>
      </c>
      <c r="S115" s="6">
        <f t="shared" si="7"/>
        <v>3815</v>
      </c>
    </row>
    <row r="116" spans="1:19" x14ac:dyDescent="0.25">
      <c r="A116" t="s">
        <v>245</v>
      </c>
      <c r="B116" s="2">
        <v>45093</v>
      </c>
      <c r="C116" t="s">
        <v>246</v>
      </c>
      <c r="D116" t="s">
        <v>72</v>
      </c>
      <c r="E116">
        <v>1</v>
      </c>
      <c r="F116">
        <v>1802.5</v>
      </c>
      <c r="G116" s="3">
        <v>0.03</v>
      </c>
      <c r="H116" t="s">
        <v>12</v>
      </c>
      <c r="I116">
        <v>1</v>
      </c>
      <c r="J116">
        <f t="shared" si="4"/>
        <v>1748.425</v>
      </c>
      <c r="K116" s="2">
        <f t="shared" si="5"/>
        <v>45078</v>
      </c>
      <c r="L116" s="2" t="str">
        <f>VLOOKUP(C116,Customers!$A$2:$F$401,3,FALSE)</f>
        <v>Zagazig</v>
      </c>
      <c r="M116" s="2" t="str">
        <f>VLOOKUP(C116,Customers!$A$2:$F$401,5,FALSE)</f>
        <v>Small Business</v>
      </c>
      <c r="N116" s="2" t="str">
        <f>VLOOKUP(D116,Products!$A$2:$F$21,2,FALSE)</f>
        <v>Wi-Fi Router</v>
      </c>
      <c r="O116" s="2" t="str">
        <f>VLOOKUP(D116,Products!$A$2:$F$21,4,FALSE)</f>
        <v>Electronics</v>
      </c>
      <c r="P116" s="2" t="str">
        <f>VLOOKUP(D116,Products!$A$2:$F$21,3,FALSE)</f>
        <v>Networking</v>
      </c>
      <c r="Q116" s="6">
        <f>VLOOKUP(D116,Products!$A$2:$F$21,6,FALSE)</f>
        <v>1050</v>
      </c>
      <c r="R116" s="6">
        <f t="shared" si="6"/>
        <v>1050</v>
      </c>
      <c r="S116" s="6">
        <f t="shared" si="7"/>
        <v>698.42499999999995</v>
      </c>
    </row>
    <row r="117" spans="1:19" x14ac:dyDescent="0.25">
      <c r="A117" t="s">
        <v>247</v>
      </c>
      <c r="B117" s="2">
        <v>45020</v>
      </c>
      <c r="C117" t="s">
        <v>14</v>
      </c>
      <c r="D117" t="s">
        <v>79</v>
      </c>
      <c r="E117">
        <v>3</v>
      </c>
      <c r="F117">
        <v>6200</v>
      </c>
      <c r="G117" s="3">
        <v>0.05</v>
      </c>
      <c r="H117" t="s">
        <v>12</v>
      </c>
      <c r="I117">
        <v>7</v>
      </c>
      <c r="J117">
        <f t="shared" si="4"/>
        <v>17670</v>
      </c>
      <c r="K117" s="2">
        <f t="shared" si="5"/>
        <v>45017</v>
      </c>
      <c r="L117" s="2" t="str">
        <f>VLOOKUP(C117,Customers!$A$2:$F$401,3,FALSE)</f>
        <v>Giza</v>
      </c>
      <c r="M117" s="2" t="str">
        <f>VLOOKUP(C117,Customers!$A$2:$F$401,5,FALSE)</f>
        <v>Consumer</v>
      </c>
      <c r="N117" s="2" t="str">
        <f>VLOOKUP(D117,Products!$A$2:$F$21,2,FALSE)</f>
        <v>27-inch Monitor</v>
      </c>
      <c r="O117" s="2" t="str">
        <f>VLOOKUP(D117,Products!$A$2:$F$21,4,FALSE)</f>
        <v>Electronics</v>
      </c>
      <c r="P117" s="2" t="str">
        <f>VLOOKUP(D117,Products!$A$2:$F$21,3,FALSE)</f>
        <v>Displays</v>
      </c>
      <c r="Q117" s="6">
        <f>VLOOKUP(D117,Products!$A$2:$F$21,6,FALSE)</f>
        <v>4300</v>
      </c>
      <c r="R117" s="6">
        <f t="shared" si="6"/>
        <v>12900</v>
      </c>
      <c r="S117" s="6">
        <f t="shared" si="7"/>
        <v>4770</v>
      </c>
    </row>
    <row r="118" spans="1:19" x14ac:dyDescent="0.25">
      <c r="A118" t="s">
        <v>248</v>
      </c>
      <c r="B118" s="2">
        <v>45469</v>
      </c>
      <c r="C118" t="s">
        <v>249</v>
      </c>
      <c r="D118" t="s">
        <v>90</v>
      </c>
      <c r="E118">
        <v>3</v>
      </c>
      <c r="F118">
        <v>2037</v>
      </c>
      <c r="G118" s="3">
        <v>0.1</v>
      </c>
      <c r="H118" t="s">
        <v>12</v>
      </c>
      <c r="I118">
        <v>4</v>
      </c>
      <c r="J118">
        <f t="shared" si="4"/>
        <v>5499.9000000000005</v>
      </c>
      <c r="K118" s="2">
        <f t="shared" si="5"/>
        <v>45444</v>
      </c>
      <c r="L118" s="2" t="str">
        <f>VLOOKUP(C118,Customers!$A$2:$F$401,3,FALSE)</f>
        <v>Zagazig</v>
      </c>
      <c r="M118" s="2" t="str">
        <f>VLOOKUP(C118,Customers!$A$2:$F$401,5,FALSE)</f>
        <v>Small Business</v>
      </c>
      <c r="N118" s="2" t="str">
        <f>VLOOKUP(D118,Products!$A$2:$F$21,2,FALSE)</f>
        <v>Headset Pro</v>
      </c>
      <c r="O118" s="2" t="str">
        <f>VLOOKUP(D118,Products!$A$2:$F$21,4,FALSE)</f>
        <v>Electronics</v>
      </c>
      <c r="P118" s="2" t="str">
        <f>VLOOKUP(D118,Products!$A$2:$F$21,3,FALSE)</f>
        <v>Accessories</v>
      </c>
      <c r="Q118" s="6">
        <f>VLOOKUP(D118,Products!$A$2:$F$21,6,FALSE)</f>
        <v>1180</v>
      </c>
      <c r="R118" s="6">
        <f t="shared" si="6"/>
        <v>3540</v>
      </c>
      <c r="S118" s="6">
        <f t="shared" si="7"/>
        <v>1959.9000000000005</v>
      </c>
    </row>
    <row r="119" spans="1:19" x14ac:dyDescent="0.25">
      <c r="A119" t="s">
        <v>250</v>
      </c>
      <c r="B119" s="2">
        <v>45358</v>
      </c>
      <c r="C119" t="s">
        <v>251</v>
      </c>
      <c r="D119" t="s">
        <v>46</v>
      </c>
      <c r="E119">
        <v>3</v>
      </c>
      <c r="F119">
        <v>260</v>
      </c>
      <c r="G119" s="3">
        <v>0.2</v>
      </c>
      <c r="H119" t="s">
        <v>12</v>
      </c>
      <c r="I119">
        <v>7</v>
      </c>
      <c r="J119">
        <f t="shared" si="4"/>
        <v>624</v>
      </c>
      <c r="K119" s="2">
        <f t="shared" si="5"/>
        <v>45352</v>
      </c>
      <c r="L119" s="2" t="str">
        <f>VLOOKUP(C119,Customers!$A$2:$F$401,3,FALSE)</f>
        <v>Asyut</v>
      </c>
      <c r="M119" s="2" t="str">
        <f>VLOOKUP(C119,Customers!$A$2:$F$401,5,FALSE)</f>
        <v>Consumer</v>
      </c>
      <c r="N119" s="2" t="str">
        <f>VLOOKUP(D119,Products!$A$2:$F$21,2,FALSE)</f>
        <v>Paper A4 Box</v>
      </c>
      <c r="O119" s="2" t="str">
        <f>VLOOKUP(D119,Products!$A$2:$F$21,4,FALSE)</f>
        <v>Office</v>
      </c>
      <c r="P119" s="2" t="str">
        <f>VLOOKUP(D119,Products!$A$2:$F$21,3,FALSE)</f>
        <v>Stationery</v>
      </c>
      <c r="Q119" s="6">
        <f>VLOOKUP(D119,Products!$A$2:$F$21,6,FALSE)</f>
        <v>145</v>
      </c>
      <c r="R119" s="6">
        <f t="shared" si="6"/>
        <v>435</v>
      </c>
      <c r="S119" s="6">
        <f t="shared" si="7"/>
        <v>189</v>
      </c>
    </row>
    <row r="120" spans="1:19" x14ac:dyDescent="0.25">
      <c r="A120" t="s">
        <v>252</v>
      </c>
      <c r="B120" s="2">
        <v>45780</v>
      </c>
      <c r="C120" t="s">
        <v>251</v>
      </c>
      <c r="D120" t="s">
        <v>11</v>
      </c>
      <c r="E120">
        <v>10</v>
      </c>
      <c r="F120">
        <v>26220</v>
      </c>
      <c r="G120" s="3">
        <v>0.03</v>
      </c>
      <c r="H120" t="s">
        <v>12</v>
      </c>
      <c r="I120">
        <v>7</v>
      </c>
      <c r="J120">
        <f t="shared" si="4"/>
        <v>254334</v>
      </c>
      <c r="K120" s="2">
        <f t="shared" si="5"/>
        <v>45778</v>
      </c>
      <c r="L120" s="2" t="str">
        <f>VLOOKUP(C120,Customers!$A$2:$F$401,3,FALSE)</f>
        <v>Asyut</v>
      </c>
      <c r="M120" s="2" t="str">
        <f>VLOOKUP(C120,Customers!$A$2:$F$401,5,FALSE)</f>
        <v>Consumer</v>
      </c>
      <c r="N120" s="2" t="str">
        <f>VLOOKUP(D120,Products!$A$2:$F$21,2,FALSE)</f>
        <v>Laptop Pro 14</v>
      </c>
      <c r="O120" s="2" t="str">
        <f>VLOOKUP(D120,Products!$A$2:$F$21,4,FALSE)</f>
        <v>Electronics</v>
      </c>
      <c r="P120" s="2" t="str">
        <f>VLOOKUP(D120,Products!$A$2:$F$21,3,FALSE)</f>
        <v>Computers</v>
      </c>
      <c r="Q120" s="6">
        <f>VLOOKUP(D120,Products!$A$2:$F$21,6,FALSE)</f>
        <v>22100</v>
      </c>
      <c r="R120" s="6">
        <f t="shared" si="6"/>
        <v>221000</v>
      </c>
      <c r="S120" s="6">
        <f t="shared" si="7"/>
        <v>33334</v>
      </c>
    </row>
    <row r="121" spans="1:19" x14ac:dyDescent="0.25">
      <c r="A121" t="s">
        <v>253</v>
      </c>
      <c r="B121" s="2">
        <v>44989</v>
      </c>
      <c r="C121" t="s">
        <v>254</v>
      </c>
      <c r="D121" t="s">
        <v>15</v>
      </c>
      <c r="E121">
        <v>1</v>
      </c>
      <c r="F121">
        <v>414</v>
      </c>
      <c r="G121" s="3">
        <v>0.1</v>
      </c>
      <c r="H121" t="s">
        <v>12</v>
      </c>
      <c r="I121">
        <v>5</v>
      </c>
      <c r="J121">
        <f t="shared" si="4"/>
        <v>372.6</v>
      </c>
      <c r="K121" s="2">
        <f t="shared" si="5"/>
        <v>44986</v>
      </c>
      <c r="L121" s="2" t="str">
        <f>VLOOKUP(C121,Customers!$A$2:$F$401,3,FALSE)</f>
        <v>Asyut</v>
      </c>
      <c r="M121" s="2" t="str">
        <f>VLOOKUP(C121,Customers!$A$2:$F$401,5,FALSE)</f>
        <v>Consumer</v>
      </c>
      <c r="N121" s="2" t="str">
        <f>VLOOKUP(D121,Products!$A$2:$F$21,2,FALSE)</f>
        <v>Wireless Mouse</v>
      </c>
      <c r="O121" s="2" t="str">
        <f>VLOOKUP(D121,Products!$A$2:$F$21,4,FALSE)</f>
        <v>Electronics</v>
      </c>
      <c r="P121" s="2" t="str">
        <f>VLOOKUP(D121,Products!$A$2:$F$21,3,FALSE)</f>
        <v>Accessories</v>
      </c>
      <c r="Q121" s="6">
        <f>VLOOKUP(D121,Products!$A$2:$F$21,6,FALSE)</f>
        <v>210</v>
      </c>
      <c r="R121" s="6">
        <f t="shared" si="6"/>
        <v>210</v>
      </c>
      <c r="S121" s="6">
        <f t="shared" si="7"/>
        <v>162.60000000000002</v>
      </c>
    </row>
    <row r="122" spans="1:19" x14ac:dyDescent="0.25">
      <c r="A122" t="s">
        <v>255</v>
      </c>
      <c r="B122" s="2">
        <v>45946</v>
      </c>
      <c r="C122" t="s">
        <v>256</v>
      </c>
      <c r="D122" t="s">
        <v>11</v>
      </c>
      <c r="E122">
        <v>20</v>
      </c>
      <c r="F122">
        <v>30780</v>
      </c>
      <c r="G122" s="3">
        <v>0.2</v>
      </c>
      <c r="H122" t="s">
        <v>12</v>
      </c>
      <c r="I122">
        <v>6</v>
      </c>
      <c r="J122">
        <f t="shared" si="4"/>
        <v>492480</v>
      </c>
      <c r="K122" s="2">
        <f t="shared" si="5"/>
        <v>45931</v>
      </c>
      <c r="L122" s="2" t="str">
        <f>VLOOKUP(C122,Customers!$A$2:$F$401,3,FALSE)</f>
        <v>Port Said</v>
      </c>
      <c r="M122" s="2" t="str">
        <f>VLOOKUP(C122,Customers!$A$2:$F$401,5,FALSE)</f>
        <v>Corporate</v>
      </c>
      <c r="N122" s="2" t="str">
        <f>VLOOKUP(D122,Products!$A$2:$F$21,2,FALSE)</f>
        <v>Laptop Pro 14</v>
      </c>
      <c r="O122" s="2" t="str">
        <f>VLOOKUP(D122,Products!$A$2:$F$21,4,FALSE)</f>
        <v>Electronics</v>
      </c>
      <c r="P122" s="2" t="str">
        <f>VLOOKUP(D122,Products!$A$2:$F$21,3,FALSE)</f>
        <v>Computers</v>
      </c>
      <c r="Q122" s="6">
        <f>VLOOKUP(D122,Products!$A$2:$F$21,6,FALSE)</f>
        <v>22100</v>
      </c>
      <c r="R122" s="6">
        <f t="shared" si="6"/>
        <v>442000</v>
      </c>
      <c r="S122" s="6">
        <f t="shared" si="7"/>
        <v>50480</v>
      </c>
    </row>
    <row r="123" spans="1:19" x14ac:dyDescent="0.25">
      <c r="A123" t="s">
        <v>257</v>
      </c>
      <c r="B123" s="2">
        <v>45520</v>
      </c>
      <c r="C123" t="s">
        <v>258</v>
      </c>
      <c r="D123" t="s">
        <v>18</v>
      </c>
      <c r="E123">
        <v>3</v>
      </c>
      <c r="F123">
        <v>1450</v>
      </c>
      <c r="G123" s="3">
        <v>0.15</v>
      </c>
      <c r="H123" t="s">
        <v>12</v>
      </c>
      <c r="I123">
        <v>3</v>
      </c>
      <c r="J123">
        <f t="shared" si="4"/>
        <v>3697.5</v>
      </c>
      <c r="K123" s="2">
        <f t="shared" si="5"/>
        <v>45505</v>
      </c>
      <c r="L123" s="2" t="str">
        <f>VLOOKUP(C123,Customers!$A$2:$F$401,3,FALSE)</f>
        <v>Tanta</v>
      </c>
      <c r="M123" s="2" t="str">
        <f>VLOOKUP(C123,Customers!$A$2:$F$401,5,FALSE)</f>
        <v>Small Business</v>
      </c>
      <c r="N123" s="2" t="str">
        <f>VLOOKUP(D123,Products!$A$2:$F$21,2,FALSE)</f>
        <v>Webcam HD</v>
      </c>
      <c r="O123" s="2" t="str">
        <f>VLOOKUP(D123,Products!$A$2:$F$21,4,FALSE)</f>
        <v>Electronics</v>
      </c>
      <c r="P123" s="2" t="str">
        <f>VLOOKUP(D123,Products!$A$2:$F$21,3,FALSE)</f>
        <v>Accessories</v>
      </c>
      <c r="Q123" s="6">
        <f>VLOOKUP(D123,Products!$A$2:$F$21,6,FALSE)</f>
        <v>790</v>
      </c>
      <c r="R123" s="6">
        <f t="shared" si="6"/>
        <v>2370</v>
      </c>
      <c r="S123" s="6">
        <f t="shared" si="7"/>
        <v>1327.5</v>
      </c>
    </row>
    <row r="124" spans="1:19" x14ac:dyDescent="0.25">
      <c r="A124" t="s">
        <v>259</v>
      </c>
      <c r="B124" s="2">
        <v>45545</v>
      </c>
      <c r="C124" t="s">
        <v>260</v>
      </c>
      <c r="D124" t="s">
        <v>46</v>
      </c>
      <c r="E124">
        <v>5</v>
      </c>
      <c r="F124">
        <v>267.8</v>
      </c>
      <c r="G124" s="3">
        <v>0.05</v>
      </c>
      <c r="H124" t="s">
        <v>12</v>
      </c>
      <c r="I124">
        <v>5</v>
      </c>
      <c r="J124">
        <f t="shared" si="4"/>
        <v>1272.05</v>
      </c>
      <c r="K124" s="2">
        <f t="shared" si="5"/>
        <v>45536</v>
      </c>
      <c r="L124" s="2" t="str">
        <f>VLOOKUP(C124,Customers!$A$2:$F$401,3,FALSE)</f>
        <v>Mansoura</v>
      </c>
      <c r="M124" s="2" t="str">
        <f>VLOOKUP(C124,Customers!$A$2:$F$401,5,FALSE)</f>
        <v>Consumer</v>
      </c>
      <c r="N124" s="2" t="str">
        <f>VLOOKUP(D124,Products!$A$2:$F$21,2,FALSE)</f>
        <v>Paper A4 Box</v>
      </c>
      <c r="O124" s="2" t="str">
        <f>VLOOKUP(D124,Products!$A$2:$F$21,4,FALSE)</f>
        <v>Office</v>
      </c>
      <c r="P124" s="2" t="str">
        <f>VLOOKUP(D124,Products!$A$2:$F$21,3,FALSE)</f>
        <v>Stationery</v>
      </c>
      <c r="Q124" s="6">
        <f>VLOOKUP(D124,Products!$A$2:$F$21,6,FALSE)</f>
        <v>145</v>
      </c>
      <c r="R124" s="6">
        <f t="shared" si="6"/>
        <v>725</v>
      </c>
      <c r="S124" s="6">
        <f t="shared" si="7"/>
        <v>547.04999999999995</v>
      </c>
    </row>
    <row r="125" spans="1:19" x14ac:dyDescent="0.25">
      <c r="A125" t="s">
        <v>261</v>
      </c>
      <c r="B125" s="2">
        <v>45916</v>
      </c>
      <c r="C125" t="s">
        <v>262</v>
      </c>
      <c r="D125" t="s">
        <v>27</v>
      </c>
      <c r="E125">
        <v>2</v>
      </c>
      <c r="F125">
        <v>980</v>
      </c>
      <c r="G125" s="3">
        <v>0.15</v>
      </c>
      <c r="H125" t="s">
        <v>12</v>
      </c>
      <c r="I125">
        <v>4</v>
      </c>
      <c r="J125">
        <f t="shared" si="4"/>
        <v>1666</v>
      </c>
      <c r="K125" s="2">
        <f t="shared" si="5"/>
        <v>45901</v>
      </c>
      <c r="L125" s="2" t="str">
        <f>VLOOKUP(C125,Customers!$A$2:$F$401,3,FALSE)</f>
        <v>Mansoura</v>
      </c>
      <c r="M125" s="2" t="str">
        <f>VLOOKUP(C125,Customers!$A$2:$F$401,5,FALSE)</f>
        <v>Small Business</v>
      </c>
      <c r="N125" s="2" t="str">
        <f>VLOOKUP(D125,Products!$A$2:$F$21,2,FALSE)</f>
        <v>Printer Toner</v>
      </c>
      <c r="O125" s="2" t="str">
        <f>VLOOKUP(D125,Products!$A$2:$F$21,4,FALSE)</f>
        <v>Office</v>
      </c>
      <c r="P125" s="2" t="str">
        <f>VLOOKUP(D125,Products!$A$2:$F$21,3,FALSE)</f>
        <v>Supplies</v>
      </c>
      <c r="Q125" s="6">
        <f>VLOOKUP(D125,Products!$A$2:$F$21,6,FALSE)</f>
        <v>510</v>
      </c>
      <c r="R125" s="6">
        <f t="shared" si="6"/>
        <v>1020</v>
      </c>
      <c r="S125" s="6">
        <f t="shared" si="7"/>
        <v>646</v>
      </c>
    </row>
    <row r="126" spans="1:19" x14ac:dyDescent="0.25">
      <c r="A126" t="s">
        <v>263</v>
      </c>
      <c r="B126" s="2">
        <v>45428</v>
      </c>
      <c r="C126" t="s">
        <v>264</v>
      </c>
      <c r="D126" t="s">
        <v>72</v>
      </c>
      <c r="E126">
        <v>1</v>
      </c>
      <c r="F126">
        <v>1890</v>
      </c>
      <c r="G126" s="3">
        <v>0.03</v>
      </c>
      <c r="H126" t="s">
        <v>12</v>
      </c>
      <c r="I126">
        <v>6</v>
      </c>
      <c r="J126">
        <f t="shared" si="4"/>
        <v>1833.3</v>
      </c>
      <c r="K126" s="2">
        <f t="shared" si="5"/>
        <v>45413</v>
      </c>
      <c r="L126" s="2" t="str">
        <f>VLOOKUP(C126,Customers!$A$2:$F$401,3,FALSE)</f>
        <v>Ismailia</v>
      </c>
      <c r="M126" s="2" t="str">
        <f>VLOOKUP(C126,Customers!$A$2:$F$401,5,FALSE)</f>
        <v>Corporate</v>
      </c>
      <c r="N126" s="2" t="str">
        <f>VLOOKUP(D126,Products!$A$2:$F$21,2,FALSE)</f>
        <v>Wi-Fi Router</v>
      </c>
      <c r="O126" s="2" t="str">
        <f>VLOOKUP(D126,Products!$A$2:$F$21,4,FALSE)</f>
        <v>Electronics</v>
      </c>
      <c r="P126" s="2" t="str">
        <f>VLOOKUP(D126,Products!$A$2:$F$21,3,FALSE)</f>
        <v>Networking</v>
      </c>
      <c r="Q126" s="6">
        <f>VLOOKUP(D126,Products!$A$2:$F$21,6,FALSE)</f>
        <v>1050</v>
      </c>
      <c r="R126" s="6">
        <f t="shared" si="6"/>
        <v>1050</v>
      </c>
      <c r="S126" s="6">
        <f t="shared" si="7"/>
        <v>783.3</v>
      </c>
    </row>
    <row r="127" spans="1:19" x14ac:dyDescent="0.25">
      <c r="A127" t="s">
        <v>265</v>
      </c>
      <c r="B127" s="2">
        <v>45758</v>
      </c>
      <c r="C127" t="s">
        <v>266</v>
      </c>
      <c r="D127" t="s">
        <v>46</v>
      </c>
      <c r="E127">
        <v>50</v>
      </c>
      <c r="F127">
        <v>260</v>
      </c>
      <c r="G127" s="3">
        <v>0</v>
      </c>
      <c r="H127" t="s">
        <v>12</v>
      </c>
      <c r="I127">
        <v>3</v>
      </c>
      <c r="J127">
        <f t="shared" si="4"/>
        <v>13000</v>
      </c>
      <c r="K127" s="2">
        <f t="shared" si="5"/>
        <v>45748</v>
      </c>
      <c r="L127" s="2" t="str">
        <f>VLOOKUP(C127,Customers!$A$2:$F$401,3,FALSE)</f>
        <v>Shubra El-Kheima</v>
      </c>
      <c r="M127" s="2" t="str">
        <f>VLOOKUP(C127,Customers!$A$2:$F$401,5,FALSE)</f>
        <v>Small Business</v>
      </c>
      <c r="N127" s="2" t="str">
        <f>VLOOKUP(D127,Products!$A$2:$F$21,2,FALSE)</f>
        <v>Paper A4 Box</v>
      </c>
      <c r="O127" s="2" t="str">
        <f>VLOOKUP(D127,Products!$A$2:$F$21,4,FALSE)</f>
        <v>Office</v>
      </c>
      <c r="P127" s="2" t="str">
        <f>VLOOKUP(D127,Products!$A$2:$F$21,3,FALSE)</f>
        <v>Stationery</v>
      </c>
      <c r="Q127" s="6">
        <f>VLOOKUP(D127,Products!$A$2:$F$21,6,FALSE)</f>
        <v>145</v>
      </c>
      <c r="R127" s="6">
        <f t="shared" si="6"/>
        <v>7250</v>
      </c>
      <c r="S127" s="6">
        <f t="shared" si="7"/>
        <v>5750</v>
      </c>
    </row>
    <row r="128" spans="1:19" x14ac:dyDescent="0.25">
      <c r="A128" t="s">
        <v>267</v>
      </c>
      <c r="B128" s="2">
        <v>45536</v>
      </c>
      <c r="C128" t="s">
        <v>104</v>
      </c>
      <c r="D128" t="s">
        <v>56</v>
      </c>
      <c r="E128">
        <v>2</v>
      </c>
      <c r="F128">
        <v>165.6</v>
      </c>
      <c r="G128" s="3">
        <v>0</v>
      </c>
      <c r="H128" t="s">
        <v>12</v>
      </c>
      <c r="I128">
        <v>5</v>
      </c>
      <c r="J128">
        <f t="shared" si="4"/>
        <v>331.2</v>
      </c>
      <c r="K128" s="2">
        <f t="shared" si="5"/>
        <v>45536</v>
      </c>
      <c r="L128" s="2" t="str">
        <f>VLOOKUP(C128,Customers!$A$2:$F$401,3,FALSE)</f>
        <v>Alexandria</v>
      </c>
      <c r="M128" s="2" t="str">
        <f>VLOOKUP(C128,Customers!$A$2:$F$401,5,FALSE)</f>
        <v>Consumer</v>
      </c>
      <c r="N128" s="2" t="str">
        <f>VLOOKUP(D128,Products!$A$2:$F$21,2,FALSE)</f>
        <v>Notebook Pack</v>
      </c>
      <c r="O128" s="2" t="str">
        <f>VLOOKUP(D128,Products!$A$2:$F$21,4,FALSE)</f>
        <v>Office</v>
      </c>
      <c r="P128" s="2" t="str">
        <f>VLOOKUP(D128,Products!$A$2:$F$21,3,FALSE)</f>
        <v>Stationery</v>
      </c>
      <c r="Q128" s="6">
        <f>VLOOKUP(D128,Products!$A$2:$F$21,6,FALSE)</f>
        <v>75</v>
      </c>
      <c r="R128" s="6">
        <f t="shared" si="6"/>
        <v>150</v>
      </c>
      <c r="S128" s="6">
        <f t="shared" si="7"/>
        <v>181.2</v>
      </c>
    </row>
    <row r="129" spans="1:19" x14ac:dyDescent="0.25">
      <c r="A129" t="s">
        <v>268</v>
      </c>
      <c r="B129" s="2">
        <v>45855</v>
      </c>
      <c r="C129" t="s">
        <v>269</v>
      </c>
      <c r="D129" t="s">
        <v>21</v>
      </c>
      <c r="E129">
        <v>1</v>
      </c>
      <c r="F129">
        <v>1905.5</v>
      </c>
      <c r="G129" s="3">
        <v>0.2</v>
      </c>
      <c r="H129" t="s">
        <v>12</v>
      </c>
      <c r="I129">
        <v>1</v>
      </c>
      <c r="J129">
        <f t="shared" si="4"/>
        <v>1524.4</v>
      </c>
      <c r="K129" s="2">
        <f t="shared" si="5"/>
        <v>45839</v>
      </c>
      <c r="L129" s="2" t="str">
        <f>VLOOKUP(C129,Customers!$A$2:$F$401,3,FALSE)</f>
        <v>Port Said</v>
      </c>
      <c r="M129" s="2" t="str">
        <f>VLOOKUP(C129,Customers!$A$2:$F$401,5,FALSE)</f>
        <v>Consumer</v>
      </c>
      <c r="N129" s="2" t="str">
        <f>VLOOKUP(D129,Products!$A$2:$F$21,2,FALSE)</f>
        <v>Mechanical Keyboard</v>
      </c>
      <c r="O129" s="2" t="str">
        <f>VLOOKUP(D129,Products!$A$2:$F$21,4,FALSE)</f>
        <v>Electronics</v>
      </c>
      <c r="P129" s="2" t="str">
        <f>VLOOKUP(D129,Products!$A$2:$F$21,3,FALSE)</f>
        <v>Accessories</v>
      </c>
      <c r="Q129" s="6">
        <f>VLOOKUP(D129,Products!$A$2:$F$21,6,FALSE)</f>
        <v>990</v>
      </c>
      <c r="R129" s="6">
        <f t="shared" si="6"/>
        <v>990</v>
      </c>
      <c r="S129" s="6">
        <f t="shared" si="7"/>
        <v>534.40000000000009</v>
      </c>
    </row>
    <row r="130" spans="1:19" x14ac:dyDescent="0.25">
      <c r="A130" t="s">
        <v>270</v>
      </c>
      <c r="B130" s="2">
        <v>45076</v>
      </c>
      <c r="C130" t="s">
        <v>271</v>
      </c>
      <c r="D130" t="s">
        <v>46</v>
      </c>
      <c r="E130">
        <v>2</v>
      </c>
      <c r="F130">
        <v>260</v>
      </c>
      <c r="G130" s="3">
        <v>0</v>
      </c>
      <c r="H130" t="s">
        <v>12</v>
      </c>
      <c r="I130">
        <v>1</v>
      </c>
      <c r="J130">
        <f t="shared" si="4"/>
        <v>520</v>
      </c>
      <c r="K130" s="2">
        <f t="shared" si="5"/>
        <v>45047</v>
      </c>
      <c r="L130" s="2" t="str">
        <f>VLOOKUP(C130,Customers!$A$2:$F$401,3,FALSE)</f>
        <v>Alexandria</v>
      </c>
      <c r="M130" s="2" t="str">
        <f>VLOOKUP(C130,Customers!$A$2:$F$401,5,FALSE)</f>
        <v>Consumer</v>
      </c>
      <c r="N130" s="2" t="str">
        <f>VLOOKUP(D130,Products!$A$2:$F$21,2,FALSE)</f>
        <v>Paper A4 Box</v>
      </c>
      <c r="O130" s="2" t="str">
        <f>VLOOKUP(D130,Products!$A$2:$F$21,4,FALSE)</f>
        <v>Office</v>
      </c>
      <c r="P130" s="2" t="str">
        <f>VLOOKUP(D130,Products!$A$2:$F$21,3,FALSE)</f>
        <v>Stationery</v>
      </c>
      <c r="Q130" s="6">
        <f>VLOOKUP(D130,Products!$A$2:$F$21,6,FALSE)</f>
        <v>145</v>
      </c>
      <c r="R130" s="6">
        <f t="shared" si="6"/>
        <v>290</v>
      </c>
      <c r="S130" s="6">
        <f t="shared" si="7"/>
        <v>230</v>
      </c>
    </row>
    <row r="131" spans="1:19" x14ac:dyDescent="0.25">
      <c r="A131" t="s">
        <v>272</v>
      </c>
      <c r="B131" s="2">
        <v>45049</v>
      </c>
      <c r="C131" t="s">
        <v>273</v>
      </c>
      <c r="D131" t="s">
        <v>56</v>
      </c>
      <c r="E131">
        <v>3</v>
      </c>
      <c r="F131">
        <v>185.4</v>
      </c>
      <c r="G131" s="3">
        <v>0.03</v>
      </c>
      <c r="H131" t="s">
        <v>12</v>
      </c>
      <c r="I131">
        <v>6</v>
      </c>
      <c r="J131">
        <f t="shared" ref="J131:J194" si="8">E131*F131*(1-G131)</f>
        <v>539.51400000000001</v>
      </c>
      <c r="K131" s="2">
        <f t="shared" ref="K131:K194" si="9">DATE(YEAR(B131),MONTH(B131),1)</f>
        <v>45047</v>
      </c>
      <c r="L131" s="2" t="str">
        <f>VLOOKUP(C131,Customers!$A$2:$F$401,3,FALSE)</f>
        <v>Tanta</v>
      </c>
      <c r="M131" s="2" t="str">
        <f>VLOOKUP(C131,Customers!$A$2:$F$401,5,FALSE)</f>
        <v>Consumer</v>
      </c>
      <c r="N131" s="2" t="str">
        <f>VLOOKUP(D131,Products!$A$2:$F$21,2,FALSE)</f>
        <v>Notebook Pack</v>
      </c>
      <c r="O131" s="2" t="str">
        <f>VLOOKUP(D131,Products!$A$2:$F$21,4,FALSE)</f>
        <v>Office</v>
      </c>
      <c r="P131" s="2" t="str">
        <f>VLOOKUP(D131,Products!$A$2:$F$21,3,FALSE)</f>
        <v>Stationery</v>
      </c>
      <c r="Q131" s="6">
        <f>VLOOKUP(D131,Products!$A$2:$F$21,6,FALSE)</f>
        <v>75</v>
      </c>
      <c r="R131" s="6">
        <f t="shared" ref="R131:R194" si="10">E131*Q131</f>
        <v>225</v>
      </c>
      <c r="S131" s="6">
        <f t="shared" ref="S131:S194" si="11">J131-R131</f>
        <v>314.51400000000001</v>
      </c>
    </row>
    <row r="132" spans="1:19" x14ac:dyDescent="0.25">
      <c r="A132" t="s">
        <v>274</v>
      </c>
      <c r="B132" s="2">
        <v>45250</v>
      </c>
      <c r="C132" t="s">
        <v>275</v>
      </c>
      <c r="D132" t="s">
        <v>49</v>
      </c>
      <c r="E132">
        <v>3</v>
      </c>
      <c r="F132">
        <v>4428</v>
      </c>
      <c r="G132" s="3">
        <v>0.15</v>
      </c>
      <c r="H132" t="s">
        <v>12</v>
      </c>
      <c r="I132">
        <v>3</v>
      </c>
      <c r="J132">
        <f t="shared" si="8"/>
        <v>11291.4</v>
      </c>
      <c r="K132" s="2">
        <f t="shared" si="9"/>
        <v>45231</v>
      </c>
      <c r="L132" s="2" t="str">
        <f>VLOOKUP(C132,Customers!$A$2:$F$401,3,FALSE)</f>
        <v>Giza</v>
      </c>
      <c r="M132" s="2" t="str">
        <f>VLOOKUP(C132,Customers!$A$2:$F$401,5,FALSE)</f>
        <v>Small Business</v>
      </c>
      <c r="N132" s="2" t="str">
        <f>VLOOKUP(D132,Products!$A$2:$F$21,2,FALSE)</f>
        <v>UPS 1200VA</v>
      </c>
      <c r="O132" s="2" t="str">
        <f>VLOOKUP(D132,Products!$A$2:$F$21,4,FALSE)</f>
        <v>Electronics</v>
      </c>
      <c r="P132" s="2" t="str">
        <f>VLOOKUP(D132,Products!$A$2:$F$21,3,FALSE)</f>
        <v>Power</v>
      </c>
      <c r="Q132" s="6">
        <f>VLOOKUP(D132,Products!$A$2:$F$21,6,FALSE)</f>
        <v>2950</v>
      </c>
      <c r="R132" s="6">
        <f t="shared" si="10"/>
        <v>8850</v>
      </c>
      <c r="S132" s="6">
        <f t="shared" si="11"/>
        <v>2441.3999999999996</v>
      </c>
    </row>
    <row r="133" spans="1:19" x14ac:dyDescent="0.25">
      <c r="A133" t="s">
        <v>276</v>
      </c>
      <c r="B133" s="2">
        <v>45827</v>
      </c>
      <c r="C133" t="s">
        <v>14</v>
      </c>
      <c r="D133" t="s">
        <v>79</v>
      </c>
      <c r="E133">
        <v>2</v>
      </c>
      <c r="F133">
        <v>6014</v>
      </c>
      <c r="G133" s="3">
        <v>0.1</v>
      </c>
      <c r="H133" t="s">
        <v>12</v>
      </c>
      <c r="I133">
        <v>2</v>
      </c>
      <c r="J133">
        <f t="shared" si="8"/>
        <v>10825.2</v>
      </c>
      <c r="K133" s="2">
        <f t="shared" si="9"/>
        <v>45809</v>
      </c>
      <c r="L133" s="2" t="str">
        <f>VLOOKUP(C133,Customers!$A$2:$F$401,3,FALSE)</f>
        <v>Giza</v>
      </c>
      <c r="M133" s="2" t="str">
        <f>VLOOKUP(C133,Customers!$A$2:$F$401,5,FALSE)</f>
        <v>Consumer</v>
      </c>
      <c r="N133" s="2" t="str">
        <f>VLOOKUP(D133,Products!$A$2:$F$21,2,FALSE)</f>
        <v>27-inch Monitor</v>
      </c>
      <c r="O133" s="2" t="str">
        <f>VLOOKUP(D133,Products!$A$2:$F$21,4,FALSE)</f>
        <v>Electronics</v>
      </c>
      <c r="P133" s="2" t="str">
        <f>VLOOKUP(D133,Products!$A$2:$F$21,3,FALSE)</f>
        <v>Displays</v>
      </c>
      <c r="Q133" s="6">
        <f>VLOOKUP(D133,Products!$A$2:$F$21,6,FALSE)</f>
        <v>4300</v>
      </c>
      <c r="R133" s="6">
        <f t="shared" si="10"/>
        <v>8600</v>
      </c>
      <c r="S133" s="6">
        <f t="shared" si="11"/>
        <v>2225.2000000000007</v>
      </c>
    </row>
    <row r="134" spans="1:19" x14ac:dyDescent="0.25">
      <c r="A134" t="s">
        <v>277</v>
      </c>
      <c r="B134" s="2">
        <v>45778</v>
      </c>
      <c r="C134" t="s">
        <v>251</v>
      </c>
      <c r="D134" t="s">
        <v>40</v>
      </c>
      <c r="E134">
        <v>2</v>
      </c>
      <c r="F134">
        <v>19500</v>
      </c>
      <c r="G134" s="3">
        <v>0.05</v>
      </c>
      <c r="H134" t="s">
        <v>12</v>
      </c>
      <c r="I134">
        <v>4</v>
      </c>
      <c r="J134">
        <f t="shared" si="8"/>
        <v>37050</v>
      </c>
      <c r="K134" s="2">
        <f t="shared" si="9"/>
        <v>45778</v>
      </c>
      <c r="L134" s="2" t="str">
        <f>VLOOKUP(C134,Customers!$A$2:$F$401,3,FALSE)</f>
        <v>Asyut</v>
      </c>
      <c r="M134" s="2" t="str">
        <f>VLOOKUP(C134,Customers!$A$2:$F$401,5,FALSE)</f>
        <v>Consumer</v>
      </c>
      <c r="N134" s="2" t="str">
        <f>VLOOKUP(D134,Products!$A$2:$F$21,2,FALSE)</f>
        <v>Laptop Basic 15</v>
      </c>
      <c r="O134" s="2" t="str">
        <f>VLOOKUP(D134,Products!$A$2:$F$21,4,FALSE)</f>
        <v>Electronics</v>
      </c>
      <c r="P134" s="2" t="str">
        <f>VLOOKUP(D134,Products!$A$2:$F$21,3,FALSE)</f>
        <v>Computers</v>
      </c>
      <c r="Q134" s="6">
        <f>VLOOKUP(D134,Products!$A$2:$F$21,6,FALSE)</f>
        <v>15100</v>
      </c>
      <c r="R134" s="6">
        <f t="shared" si="10"/>
        <v>30200</v>
      </c>
      <c r="S134" s="6">
        <f t="shared" si="11"/>
        <v>6850</v>
      </c>
    </row>
    <row r="135" spans="1:19" x14ac:dyDescent="0.25">
      <c r="A135" t="s">
        <v>278</v>
      </c>
      <c r="B135" s="2">
        <v>45918</v>
      </c>
      <c r="C135" t="s">
        <v>279</v>
      </c>
      <c r="D135" t="s">
        <v>46</v>
      </c>
      <c r="E135">
        <v>1</v>
      </c>
      <c r="F135">
        <v>267.8</v>
      </c>
      <c r="G135" s="3">
        <v>0.15</v>
      </c>
      <c r="H135" t="s">
        <v>12</v>
      </c>
      <c r="I135">
        <v>4</v>
      </c>
      <c r="J135">
        <f t="shared" si="8"/>
        <v>227.63</v>
      </c>
      <c r="K135" s="2">
        <f t="shared" si="9"/>
        <v>45901</v>
      </c>
      <c r="L135" s="2" t="str">
        <f>VLOOKUP(C135,Customers!$A$2:$F$401,3,FALSE)</f>
        <v>Fayoum</v>
      </c>
      <c r="M135" s="2" t="str">
        <f>VLOOKUP(C135,Customers!$A$2:$F$401,5,FALSE)</f>
        <v>Small Business</v>
      </c>
      <c r="N135" s="2" t="str">
        <f>VLOOKUP(D135,Products!$A$2:$F$21,2,FALSE)</f>
        <v>Paper A4 Box</v>
      </c>
      <c r="O135" s="2" t="str">
        <f>VLOOKUP(D135,Products!$A$2:$F$21,4,FALSE)</f>
        <v>Office</v>
      </c>
      <c r="P135" s="2" t="str">
        <f>VLOOKUP(D135,Products!$A$2:$F$21,3,FALSE)</f>
        <v>Stationery</v>
      </c>
      <c r="Q135" s="6">
        <f>VLOOKUP(D135,Products!$A$2:$F$21,6,FALSE)</f>
        <v>145</v>
      </c>
      <c r="R135" s="6">
        <f t="shared" si="10"/>
        <v>145</v>
      </c>
      <c r="S135" s="6">
        <f t="shared" si="11"/>
        <v>82.63</v>
      </c>
    </row>
    <row r="136" spans="1:19" x14ac:dyDescent="0.25">
      <c r="A136" t="s">
        <v>280</v>
      </c>
      <c r="B136" s="2">
        <v>45878</v>
      </c>
      <c r="C136" t="s">
        <v>166</v>
      </c>
      <c r="D136" t="s">
        <v>40</v>
      </c>
      <c r="E136">
        <v>2</v>
      </c>
      <c r="F136">
        <v>21060</v>
      </c>
      <c r="G136" s="3">
        <v>0.05</v>
      </c>
      <c r="H136" t="s">
        <v>12</v>
      </c>
      <c r="I136">
        <v>7</v>
      </c>
      <c r="J136">
        <f t="shared" si="8"/>
        <v>40014</v>
      </c>
      <c r="K136" s="2">
        <f t="shared" si="9"/>
        <v>45870</v>
      </c>
      <c r="L136" s="2" t="str">
        <f>VLOOKUP(C136,Customers!$A$2:$F$401,3,FALSE)</f>
        <v>Asyut</v>
      </c>
      <c r="M136" s="2" t="str">
        <f>VLOOKUP(C136,Customers!$A$2:$F$401,5,FALSE)</f>
        <v>Small Business</v>
      </c>
      <c r="N136" s="2" t="str">
        <f>VLOOKUP(D136,Products!$A$2:$F$21,2,FALSE)</f>
        <v>Laptop Basic 15</v>
      </c>
      <c r="O136" s="2" t="str">
        <f>VLOOKUP(D136,Products!$A$2:$F$21,4,FALSE)</f>
        <v>Electronics</v>
      </c>
      <c r="P136" s="2" t="str">
        <f>VLOOKUP(D136,Products!$A$2:$F$21,3,FALSE)</f>
        <v>Computers</v>
      </c>
      <c r="Q136" s="6">
        <f>VLOOKUP(D136,Products!$A$2:$F$21,6,FALSE)</f>
        <v>15100</v>
      </c>
      <c r="R136" s="6">
        <f t="shared" si="10"/>
        <v>30200</v>
      </c>
      <c r="S136" s="6">
        <f t="shared" si="11"/>
        <v>9814</v>
      </c>
    </row>
    <row r="137" spans="1:19" x14ac:dyDescent="0.25">
      <c r="A137" t="s">
        <v>281</v>
      </c>
      <c r="B137" s="2">
        <v>45344</v>
      </c>
      <c r="C137" t="s">
        <v>150</v>
      </c>
      <c r="D137" t="s">
        <v>21</v>
      </c>
      <c r="E137">
        <v>2</v>
      </c>
      <c r="F137">
        <v>1905.5</v>
      </c>
      <c r="G137" s="3">
        <v>0.1</v>
      </c>
      <c r="H137" t="s">
        <v>85</v>
      </c>
      <c r="I137">
        <v>6</v>
      </c>
      <c r="J137">
        <f t="shared" si="8"/>
        <v>3429.9</v>
      </c>
      <c r="K137" s="2">
        <f t="shared" si="9"/>
        <v>45323</v>
      </c>
      <c r="L137" s="2" t="str">
        <f>VLOOKUP(C137,Customers!$A$2:$F$401,3,FALSE)</f>
        <v>Fayoum</v>
      </c>
      <c r="M137" s="2" t="str">
        <f>VLOOKUP(C137,Customers!$A$2:$F$401,5,FALSE)</f>
        <v>Consumer</v>
      </c>
      <c r="N137" s="2" t="str">
        <f>VLOOKUP(D137,Products!$A$2:$F$21,2,FALSE)</f>
        <v>Mechanical Keyboard</v>
      </c>
      <c r="O137" s="2" t="str">
        <f>VLOOKUP(D137,Products!$A$2:$F$21,4,FALSE)</f>
        <v>Electronics</v>
      </c>
      <c r="P137" s="2" t="str">
        <f>VLOOKUP(D137,Products!$A$2:$F$21,3,FALSE)</f>
        <v>Accessories</v>
      </c>
      <c r="Q137" s="6">
        <f>VLOOKUP(D137,Products!$A$2:$F$21,6,FALSE)</f>
        <v>990</v>
      </c>
      <c r="R137" s="6">
        <f t="shared" si="10"/>
        <v>1980</v>
      </c>
      <c r="S137" s="6">
        <f t="shared" si="11"/>
        <v>1449.9</v>
      </c>
    </row>
    <row r="138" spans="1:19" x14ac:dyDescent="0.25">
      <c r="A138" t="s">
        <v>282</v>
      </c>
      <c r="B138" s="2">
        <v>45623</v>
      </c>
      <c r="C138" t="s">
        <v>283</v>
      </c>
      <c r="D138" t="s">
        <v>49</v>
      </c>
      <c r="E138">
        <v>1</v>
      </c>
      <c r="F138">
        <v>3977</v>
      </c>
      <c r="G138" s="3">
        <v>0.05</v>
      </c>
      <c r="H138" t="s">
        <v>12</v>
      </c>
      <c r="I138">
        <v>6</v>
      </c>
      <c r="J138">
        <f t="shared" si="8"/>
        <v>3778.1499999999996</v>
      </c>
      <c r="K138" s="2">
        <f t="shared" si="9"/>
        <v>45597</v>
      </c>
      <c r="L138" s="2" t="str">
        <f>VLOOKUP(C138,Customers!$A$2:$F$401,3,FALSE)</f>
        <v>Banha</v>
      </c>
      <c r="M138" s="2" t="str">
        <f>VLOOKUP(C138,Customers!$A$2:$F$401,5,FALSE)</f>
        <v>Corporate</v>
      </c>
      <c r="N138" s="2" t="str">
        <f>VLOOKUP(D138,Products!$A$2:$F$21,2,FALSE)</f>
        <v>UPS 1200VA</v>
      </c>
      <c r="O138" s="2" t="str">
        <f>VLOOKUP(D138,Products!$A$2:$F$21,4,FALSE)</f>
        <v>Electronics</v>
      </c>
      <c r="P138" s="2" t="str">
        <f>VLOOKUP(D138,Products!$A$2:$F$21,3,FALSE)</f>
        <v>Power</v>
      </c>
      <c r="Q138" s="6">
        <f>VLOOKUP(D138,Products!$A$2:$F$21,6,FALSE)</f>
        <v>2950</v>
      </c>
      <c r="R138" s="6">
        <f t="shared" si="10"/>
        <v>2950</v>
      </c>
      <c r="S138" s="6">
        <f t="shared" si="11"/>
        <v>828.14999999999964</v>
      </c>
    </row>
    <row r="139" spans="1:19" x14ac:dyDescent="0.25">
      <c r="A139" t="s">
        <v>284</v>
      </c>
      <c r="B139" s="2">
        <v>45221</v>
      </c>
      <c r="C139" t="s">
        <v>285</v>
      </c>
      <c r="D139" t="s">
        <v>56</v>
      </c>
      <c r="E139">
        <v>1</v>
      </c>
      <c r="F139">
        <v>174.6</v>
      </c>
      <c r="G139" s="3">
        <v>0.05</v>
      </c>
      <c r="H139" t="s">
        <v>12</v>
      </c>
      <c r="I139">
        <v>2</v>
      </c>
      <c r="J139">
        <f t="shared" si="8"/>
        <v>165.86999999999998</v>
      </c>
      <c r="K139" s="2">
        <f t="shared" si="9"/>
        <v>45200</v>
      </c>
      <c r="L139" s="2" t="str">
        <f>VLOOKUP(C139,Customers!$A$2:$F$401,3,FALSE)</f>
        <v>Banha</v>
      </c>
      <c r="M139" s="2" t="str">
        <f>VLOOKUP(C139,Customers!$A$2:$F$401,5,FALSE)</f>
        <v>Small Business</v>
      </c>
      <c r="N139" s="2" t="str">
        <f>VLOOKUP(D139,Products!$A$2:$F$21,2,FALSE)</f>
        <v>Notebook Pack</v>
      </c>
      <c r="O139" s="2" t="str">
        <f>VLOOKUP(D139,Products!$A$2:$F$21,4,FALSE)</f>
        <v>Office</v>
      </c>
      <c r="P139" s="2" t="str">
        <f>VLOOKUP(D139,Products!$A$2:$F$21,3,FALSE)</f>
        <v>Stationery</v>
      </c>
      <c r="Q139" s="6">
        <f>VLOOKUP(D139,Products!$A$2:$F$21,6,FALSE)</f>
        <v>75</v>
      </c>
      <c r="R139" s="6">
        <f t="shared" si="10"/>
        <v>75</v>
      </c>
      <c r="S139" s="6">
        <f t="shared" si="11"/>
        <v>90.869999999999976</v>
      </c>
    </row>
    <row r="140" spans="1:19" x14ac:dyDescent="0.25">
      <c r="A140" t="s">
        <v>286</v>
      </c>
      <c r="B140" s="2">
        <v>45567</v>
      </c>
      <c r="C140" t="s">
        <v>287</v>
      </c>
      <c r="D140" t="s">
        <v>123</v>
      </c>
      <c r="E140">
        <v>5</v>
      </c>
      <c r="F140">
        <v>2162</v>
      </c>
      <c r="G140" s="3">
        <v>0.05</v>
      </c>
      <c r="H140" t="s">
        <v>12</v>
      </c>
      <c r="I140">
        <v>1</v>
      </c>
      <c r="J140">
        <f t="shared" si="8"/>
        <v>10269.5</v>
      </c>
      <c r="K140" s="2">
        <f t="shared" si="9"/>
        <v>45566</v>
      </c>
      <c r="L140" s="2" t="str">
        <f>VLOOKUP(C140,Customers!$A$2:$F$401,3,FALSE)</f>
        <v>Mansoura</v>
      </c>
      <c r="M140" s="2" t="str">
        <f>VLOOKUP(C140,Customers!$A$2:$F$401,5,FALSE)</f>
        <v>Corporate</v>
      </c>
      <c r="N140" s="2" t="str">
        <f>VLOOKUP(D140,Products!$A$2:$F$21,2,FALSE)</f>
        <v>Barcode Scanner</v>
      </c>
      <c r="O140" s="2" t="str">
        <f>VLOOKUP(D140,Products!$A$2:$F$21,4,FALSE)</f>
        <v>Electronics</v>
      </c>
      <c r="P140" s="2" t="str">
        <f>VLOOKUP(D140,Products!$A$2:$F$21,3,FALSE)</f>
        <v>POS Equipment</v>
      </c>
      <c r="Q140" s="6">
        <f>VLOOKUP(D140,Products!$A$2:$F$21,6,FALSE)</f>
        <v>1420</v>
      </c>
      <c r="R140" s="6">
        <f t="shared" si="10"/>
        <v>7100</v>
      </c>
      <c r="S140" s="6">
        <f t="shared" si="11"/>
        <v>3169.5</v>
      </c>
    </row>
    <row r="141" spans="1:19" x14ac:dyDescent="0.25">
      <c r="A141" t="s">
        <v>288</v>
      </c>
      <c r="B141" s="2">
        <v>45580</v>
      </c>
      <c r="C141" t="s">
        <v>289</v>
      </c>
      <c r="D141" t="s">
        <v>82</v>
      </c>
      <c r="E141">
        <v>1</v>
      </c>
      <c r="F141">
        <v>4656</v>
      </c>
      <c r="G141" s="3">
        <v>0</v>
      </c>
      <c r="H141" t="s">
        <v>12</v>
      </c>
      <c r="I141">
        <v>3</v>
      </c>
      <c r="J141">
        <f t="shared" si="8"/>
        <v>4656</v>
      </c>
      <c r="K141" s="2">
        <f t="shared" si="9"/>
        <v>45566</v>
      </c>
      <c r="L141" s="2" t="str">
        <f>VLOOKUP(C141,Customers!$A$2:$F$401,3,FALSE)</f>
        <v>Asyut</v>
      </c>
      <c r="M141" s="2" t="str">
        <f>VLOOKUP(C141,Customers!$A$2:$F$401,5,FALSE)</f>
        <v>Corporate</v>
      </c>
      <c r="N141" s="2" t="str">
        <f>VLOOKUP(D141,Products!$A$2:$F$21,2,FALSE)</f>
        <v>Office Chair</v>
      </c>
      <c r="O141" s="2" t="str">
        <f>VLOOKUP(D141,Products!$A$2:$F$21,4,FALSE)</f>
        <v>Office</v>
      </c>
      <c r="P141" s="2" t="str">
        <f>VLOOKUP(D141,Products!$A$2:$F$21,3,FALSE)</f>
        <v>Furniture</v>
      </c>
      <c r="Q141" s="6">
        <f>VLOOKUP(D141,Products!$A$2:$F$21,6,FALSE)</f>
        <v>3150</v>
      </c>
      <c r="R141" s="6">
        <f t="shared" si="10"/>
        <v>3150</v>
      </c>
      <c r="S141" s="6">
        <f t="shared" si="11"/>
        <v>1506</v>
      </c>
    </row>
    <row r="142" spans="1:19" x14ac:dyDescent="0.25">
      <c r="A142" t="s">
        <v>290</v>
      </c>
      <c r="B142" s="2">
        <v>45634</v>
      </c>
      <c r="C142" t="s">
        <v>217</v>
      </c>
      <c r="D142" t="s">
        <v>79</v>
      </c>
      <c r="E142">
        <v>1</v>
      </c>
      <c r="F142">
        <v>6014</v>
      </c>
      <c r="G142" s="3">
        <v>0</v>
      </c>
      <c r="H142" t="s">
        <v>12</v>
      </c>
      <c r="I142">
        <v>1</v>
      </c>
      <c r="J142">
        <f t="shared" si="8"/>
        <v>6014</v>
      </c>
      <c r="K142" s="2">
        <f t="shared" si="9"/>
        <v>45627</v>
      </c>
      <c r="L142" s="2" t="str">
        <f>VLOOKUP(C142,Customers!$A$2:$F$401,3,FALSE)</f>
        <v>Alexandria</v>
      </c>
      <c r="M142" s="2" t="str">
        <f>VLOOKUP(C142,Customers!$A$2:$F$401,5,FALSE)</f>
        <v>Small Business</v>
      </c>
      <c r="N142" s="2" t="str">
        <f>VLOOKUP(D142,Products!$A$2:$F$21,2,FALSE)</f>
        <v>27-inch Monitor</v>
      </c>
      <c r="O142" s="2" t="str">
        <f>VLOOKUP(D142,Products!$A$2:$F$21,4,FALSE)</f>
        <v>Electronics</v>
      </c>
      <c r="P142" s="2" t="str">
        <f>VLOOKUP(D142,Products!$A$2:$F$21,3,FALSE)</f>
        <v>Displays</v>
      </c>
      <c r="Q142" s="6">
        <f>VLOOKUP(D142,Products!$A$2:$F$21,6,FALSE)</f>
        <v>4300</v>
      </c>
      <c r="R142" s="6">
        <f t="shared" si="10"/>
        <v>4300</v>
      </c>
      <c r="S142" s="6">
        <f t="shared" si="11"/>
        <v>1714</v>
      </c>
    </row>
    <row r="143" spans="1:19" x14ac:dyDescent="0.25">
      <c r="A143" t="s">
        <v>291</v>
      </c>
      <c r="B143" s="2">
        <v>45743</v>
      </c>
      <c r="C143" t="s">
        <v>292</v>
      </c>
      <c r="D143" t="s">
        <v>109</v>
      </c>
      <c r="E143">
        <v>4</v>
      </c>
      <c r="F143">
        <v>12416</v>
      </c>
      <c r="G143" s="3">
        <v>0</v>
      </c>
      <c r="H143" t="s">
        <v>12</v>
      </c>
      <c r="I143">
        <v>1</v>
      </c>
      <c r="J143">
        <f t="shared" si="8"/>
        <v>49664</v>
      </c>
      <c r="K143" s="2">
        <f t="shared" si="9"/>
        <v>45717</v>
      </c>
      <c r="L143" s="2" t="str">
        <f>VLOOKUP(C143,Customers!$A$2:$F$401,3,FALSE)</f>
        <v>Fayoum</v>
      </c>
      <c r="M143" s="2" t="str">
        <f>VLOOKUP(C143,Customers!$A$2:$F$401,5,FALSE)</f>
        <v>Small Business</v>
      </c>
      <c r="N143" s="2" t="str">
        <f>VLOOKUP(D143,Products!$A$2:$F$21,2,FALSE)</f>
        <v>Projector</v>
      </c>
      <c r="O143" s="2" t="str">
        <f>VLOOKUP(D143,Products!$A$2:$F$21,4,FALSE)</f>
        <v>Electronics</v>
      </c>
      <c r="P143" s="2" t="str">
        <f>VLOOKUP(D143,Products!$A$2:$F$21,3,FALSE)</f>
        <v>Displays</v>
      </c>
      <c r="Q143" s="6">
        <f>VLOOKUP(D143,Products!$A$2:$F$21,6,FALSE)</f>
        <v>9700</v>
      </c>
      <c r="R143" s="6">
        <f t="shared" si="10"/>
        <v>38800</v>
      </c>
      <c r="S143" s="6">
        <f t="shared" si="11"/>
        <v>10864</v>
      </c>
    </row>
    <row r="144" spans="1:19" x14ac:dyDescent="0.25">
      <c r="A144" t="s">
        <v>293</v>
      </c>
      <c r="B144" s="2">
        <v>45194</v>
      </c>
      <c r="C144" t="s">
        <v>294</v>
      </c>
      <c r="D144" t="s">
        <v>15</v>
      </c>
      <c r="E144">
        <v>1</v>
      </c>
      <c r="F144">
        <v>414</v>
      </c>
      <c r="G144" s="3">
        <v>0.03</v>
      </c>
      <c r="H144" t="s">
        <v>12</v>
      </c>
      <c r="I144">
        <v>5</v>
      </c>
      <c r="J144">
        <f t="shared" si="8"/>
        <v>401.58</v>
      </c>
      <c r="K144" s="2">
        <f t="shared" si="9"/>
        <v>45170</v>
      </c>
      <c r="L144" s="2" t="str">
        <f>VLOOKUP(C144,Customers!$A$2:$F$401,3,FALSE)</f>
        <v>Ismailia</v>
      </c>
      <c r="M144" s="2" t="str">
        <f>VLOOKUP(C144,Customers!$A$2:$F$401,5,FALSE)</f>
        <v>Consumer</v>
      </c>
      <c r="N144" s="2" t="str">
        <f>VLOOKUP(D144,Products!$A$2:$F$21,2,FALSE)</f>
        <v>Wireless Mouse</v>
      </c>
      <c r="O144" s="2" t="str">
        <f>VLOOKUP(D144,Products!$A$2:$F$21,4,FALSE)</f>
        <v>Electronics</v>
      </c>
      <c r="P144" s="2" t="str">
        <f>VLOOKUP(D144,Products!$A$2:$F$21,3,FALSE)</f>
        <v>Accessories</v>
      </c>
      <c r="Q144" s="6">
        <f>VLOOKUP(D144,Products!$A$2:$F$21,6,FALSE)</f>
        <v>210</v>
      </c>
      <c r="R144" s="6">
        <f t="shared" si="10"/>
        <v>210</v>
      </c>
      <c r="S144" s="6">
        <f t="shared" si="11"/>
        <v>191.57999999999998</v>
      </c>
    </row>
    <row r="145" spans="1:19" x14ac:dyDescent="0.25">
      <c r="A145" t="s">
        <v>295</v>
      </c>
      <c r="B145" s="2">
        <v>45685</v>
      </c>
      <c r="C145" t="s">
        <v>235</v>
      </c>
      <c r="D145" t="s">
        <v>56</v>
      </c>
      <c r="E145">
        <v>3</v>
      </c>
      <c r="F145">
        <v>185.4</v>
      </c>
      <c r="G145" s="3">
        <v>0.1</v>
      </c>
      <c r="H145" t="s">
        <v>12</v>
      </c>
      <c r="I145">
        <v>2</v>
      </c>
      <c r="J145">
        <f t="shared" si="8"/>
        <v>500.58000000000004</v>
      </c>
      <c r="K145" s="2">
        <f t="shared" si="9"/>
        <v>45658</v>
      </c>
      <c r="L145" s="2" t="str">
        <f>VLOOKUP(C145,Customers!$A$2:$F$401,3,FALSE)</f>
        <v>Tanta</v>
      </c>
      <c r="M145" s="2" t="str">
        <f>VLOOKUP(C145,Customers!$A$2:$F$401,5,FALSE)</f>
        <v>Consumer</v>
      </c>
      <c r="N145" s="2" t="str">
        <f>VLOOKUP(D145,Products!$A$2:$F$21,2,FALSE)</f>
        <v>Notebook Pack</v>
      </c>
      <c r="O145" s="2" t="str">
        <f>VLOOKUP(D145,Products!$A$2:$F$21,4,FALSE)</f>
        <v>Office</v>
      </c>
      <c r="P145" s="2" t="str">
        <f>VLOOKUP(D145,Products!$A$2:$F$21,3,FALSE)</f>
        <v>Stationery</v>
      </c>
      <c r="Q145" s="6">
        <f>VLOOKUP(D145,Products!$A$2:$F$21,6,FALSE)</f>
        <v>75</v>
      </c>
      <c r="R145" s="6">
        <f t="shared" si="10"/>
        <v>225</v>
      </c>
      <c r="S145" s="6">
        <f t="shared" si="11"/>
        <v>275.58000000000004</v>
      </c>
    </row>
    <row r="146" spans="1:19" x14ac:dyDescent="0.25">
      <c r="A146" t="s">
        <v>296</v>
      </c>
      <c r="B146" s="2">
        <v>45981</v>
      </c>
      <c r="C146" t="s">
        <v>297</v>
      </c>
      <c r="D146" t="s">
        <v>72</v>
      </c>
      <c r="E146">
        <v>2</v>
      </c>
      <c r="F146">
        <v>1802.5</v>
      </c>
      <c r="G146" s="3">
        <v>0.1</v>
      </c>
      <c r="H146" t="s">
        <v>12</v>
      </c>
      <c r="I146">
        <v>6</v>
      </c>
      <c r="J146">
        <f t="shared" si="8"/>
        <v>3244.5</v>
      </c>
      <c r="K146" s="2">
        <f t="shared" si="9"/>
        <v>45962</v>
      </c>
      <c r="L146" s="2" t="str">
        <f>VLOOKUP(C146,Customers!$A$2:$F$401,3,FALSE)</f>
        <v>Giza</v>
      </c>
      <c r="M146" s="2" t="str">
        <f>VLOOKUP(C146,Customers!$A$2:$F$401,5,FALSE)</f>
        <v>Consumer</v>
      </c>
      <c r="N146" s="2" t="str">
        <f>VLOOKUP(D146,Products!$A$2:$F$21,2,FALSE)</f>
        <v>Wi-Fi Router</v>
      </c>
      <c r="O146" s="2" t="str">
        <f>VLOOKUP(D146,Products!$A$2:$F$21,4,FALSE)</f>
        <v>Electronics</v>
      </c>
      <c r="P146" s="2" t="str">
        <f>VLOOKUP(D146,Products!$A$2:$F$21,3,FALSE)</f>
        <v>Networking</v>
      </c>
      <c r="Q146" s="6">
        <f>VLOOKUP(D146,Products!$A$2:$F$21,6,FALSE)</f>
        <v>1050</v>
      </c>
      <c r="R146" s="6">
        <f t="shared" si="10"/>
        <v>2100</v>
      </c>
      <c r="S146" s="6">
        <f t="shared" si="11"/>
        <v>1144.5</v>
      </c>
    </row>
    <row r="147" spans="1:19" x14ac:dyDescent="0.25">
      <c r="A147" t="s">
        <v>298</v>
      </c>
      <c r="B147" s="2">
        <v>45144</v>
      </c>
      <c r="C147" t="s">
        <v>199</v>
      </c>
      <c r="D147" t="s">
        <v>24</v>
      </c>
      <c r="E147">
        <v>2</v>
      </c>
      <c r="F147">
        <v>1287.5</v>
      </c>
      <c r="G147" s="3">
        <v>0.03</v>
      </c>
      <c r="H147" t="s">
        <v>85</v>
      </c>
      <c r="I147">
        <v>3</v>
      </c>
      <c r="J147">
        <f t="shared" si="8"/>
        <v>2497.75</v>
      </c>
      <c r="K147" s="2">
        <f t="shared" si="9"/>
        <v>45139</v>
      </c>
      <c r="L147" s="2" t="str">
        <f>VLOOKUP(C147,Customers!$A$2:$F$401,3,FALSE)</f>
        <v>Giza</v>
      </c>
      <c r="M147" s="2" t="str">
        <f>VLOOKUP(C147,Customers!$A$2:$F$401,5,FALSE)</f>
        <v>Consumer</v>
      </c>
      <c r="N147" s="2" t="str">
        <f>VLOOKUP(D147,Products!$A$2:$F$21,2,FALSE)</f>
        <v>USB-C Hub</v>
      </c>
      <c r="O147" s="2" t="str">
        <f>VLOOKUP(D147,Products!$A$2:$F$21,4,FALSE)</f>
        <v>Electronics</v>
      </c>
      <c r="P147" s="2" t="str">
        <f>VLOOKUP(D147,Products!$A$2:$F$21,3,FALSE)</f>
        <v>Accessories</v>
      </c>
      <c r="Q147" s="6">
        <f>VLOOKUP(D147,Products!$A$2:$F$21,6,FALSE)</f>
        <v>620</v>
      </c>
      <c r="R147" s="6">
        <f t="shared" si="10"/>
        <v>1240</v>
      </c>
      <c r="S147" s="6">
        <f t="shared" si="11"/>
        <v>1257.75</v>
      </c>
    </row>
    <row r="148" spans="1:19" x14ac:dyDescent="0.25">
      <c r="A148" t="s">
        <v>299</v>
      </c>
      <c r="B148" s="2">
        <v>45580</v>
      </c>
      <c r="C148" t="s">
        <v>142</v>
      </c>
      <c r="D148" t="s">
        <v>56</v>
      </c>
      <c r="E148">
        <v>5</v>
      </c>
      <c r="F148">
        <v>180</v>
      </c>
      <c r="G148" s="3">
        <v>0.1</v>
      </c>
      <c r="H148" t="s">
        <v>12</v>
      </c>
      <c r="I148">
        <v>6</v>
      </c>
      <c r="J148">
        <f t="shared" si="8"/>
        <v>810</v>
      </c>
      <c r="K148" s="2">
        <f t="shared" si="9"/>
        <v>45566</v>
      </c>
      <c r="L148" s="2" t="str">
        <f>VLOOKUP(C148,Customers!$A$2:$F$401,3,FALSE)</f>
        <v>Asyut</v>
      </c>
      <c r="M148" s="2" t="str">
        <f>VLOOKUP(C148,Customers!$A$2:$F$401,5,FALSE)</f>
        <v>Small Business</v>
      </c>
      <c r="N148" s="2" t="str">
        <f>VLOOKUP(D148,Products!$A$2:$F$21,2,FALSE)</f>
        <v>Notebook Pack</v>
      </c>
      <c r="O148" s="2" t="str">
        <f>VLOOKUP(D148,Products!$A$2:$F$21,4,FALSE)</f>
        <v>Office</v>
      </c>
      <c r="P148" s="2" t="str">
        <f>VLOOKUP(D148,Products!$A$2:$F$21,3,FALSE)</f>
        <v>Stationery</v>
      </c>
      <c r="Q148" s="6">
        <f>VLOOKUP(D148,Products!$A$2:$F$21,6,FALSE)</f>
        <v>75</v>
      </c>
      <c r="R148" s="6">
        <f t="shared" si="10"/>
        <v>375</v>
      </c>
      <c r="S148" s="6">
        <f t="shared" si="11"/>
        <v>435</v>
      </c>
    </row>
    <row r="149" spans="1:19" x14ac:dyDescent="0.25">
      <c r="A149" t="s">
        <v>300</v>
      </c>
      <c r="B149" s="2">
        <v>45422</v>
      </c>
      <c r="C149" t="s">
        <v>301</v>
      </c>
      <c r="D149" t="s">
        <v>11</v>
      </c>
      <c r="E149">
        <v>3</v>
      </c>
      <c r="F149">
        <v>28500</v>
      </c>
      <c r="G149" s="3">
        <v>0.05</v>
      </c>
      <c r="H149" t="s">
        <v>12</v>
      </c>
      <c r="I149">
        <v>5</v>
      </c>
      <c r="J149">
        <f t="shared" si="8"/>
        <v>81225</v>
      </c>
      <c r="K149" s="2">
        <f t="shared" si="9"/>
        <v>45413</v>
      </c>
      <c r="L149" s="2" t="str">
        <f>VLOOKUP(C149,Customers!$A$2:$F$401,3,FALSE)</f>
        <v>Giza</v>
      </c>
      <c r="M149" s="2" t="str">
        <f>VLOOKUP(C149,Customers!$A$2:$F$401,5,FALSE)</f>
        <v>Consumer</v>
      </c>
      <c r="N149" s="2" t="str">
        <f>VLOOKUP(D149,Products!$A$2:$F$21,2,FALSE)</f>
        <v>Laptop Pro 14</v>
      </c>
      <c r="O149" s="2" t="str">
        <f>VLOOKUP(D149,Products!$A$2:$F$21,4,FALSE)</f>
        <v>Electronics</v>
      </c>
      <c r="P149" s="2" t="str">
        <f>VLOOKUP(D149,Products!$A$2:$F$21,3,FALSE)</f>
        <v>Computers</v>
      </c>
      <c r="Q149" s="6">
        <f>VLOOKUP(D149,Products!$A$2:$F$21,6,FALSE)</f>
        <v>22100</v>
      </c>
      <c r="R149" s="6">
        <f t="shared" si="10"/>
        <v>66300</v>
      </c>
      <c r="S149" s="6">
        <f t="shared" si="11"/>
        <v>14925</v>
      </c>
    </row>
    <row r="150" spans="1:19" x14ac:dyDescent="0.25">
      <c r="A150" t="s">
        <v>302</v>
      </c>
      <c r="B150" s="2">
        <v>45882</v>
      </c>
      <c r="C150" t="s">
        <v>262</v>
      </c>
      <c r="D150" t="s">
        <v>40</v>
      </c>
      <c r="E150">
        <v>2</v>
      </c>
      <c r="F150">
        <v>17940</v>
      </c>
      <c r="G150" s="3">
        <v>0.2</v>
      </c>
      <c r="H150" t="s">
        <v>12</v>
      </c>
      <c r="I150">
        <v>7</v>
      </c>
      <c r="J150">
        <f t="shared" si="8"/>
        <v>28704</v>
      </c>
      <c r="K150" s="2">
        <f t="shared" si="9"/>
        <v>45870</v>
      </c>
      <c r="L150" s="2" t="str">
        <f>VLOOKUP(C150,Customers!$A$2:$F$401,3,FALSE)</f>
        <v>Mansoura</v>
      </c>
      <c r="M150" s="2" t="str">
        <f>VLOOKUP(C150,Customers!$A$2:$F$401,5,FALSE)</f>
        <v>Small Business</v>
      </c>
      <c r="N150" s="2" t="str">
        <f>VLOOKUP(D150,Products!$A$2:$F$21,2,FALSE)</f>
        <v>Laptop Basic 15</v>
      </c>
      <c r="O150" s="2" t="str">
        <f>VLOOKUP(D150,Products!$A$2:$F$21,4,FALSE)</f>
        <v>Electronics</v>
      </c>
      <c r="P150" s="2" t="str">
        <f>VLOOKUP(D150,Products!$A$2:$F$21,3,FALSE)</f>
        <v>Computers</v>
      </c>
      <c r="Q150" s="6">
        <f>VLOOKUP(D150,Products!$A$2:$F$21,6,FALSE)</f>
        <v>15100</v>
      </c>
      <c r="R150" s="6">
        <f t="shared" si="10"/>
        <v>30200</v>
      </c>
      <c r="S150" s="6">
        <f t="shared" si="11"/>
        <v>-1496</v>
      </c>
    </row>
    <row r="151" spans="1:19" x14ac:dyDescent="0.25">
      <c r="A151" t="s">
        <v>303</v>
      </c>
      <c r="B151" s="2">
        <v>45177</v>
      </c>
      <c r="C151" t="s">
        <v>58</v>
      </c>
      <c r="D151" t="s">
        <v>56</v>
      </c>
      <c r="E151">
        <v>1</v>
      </c>
      <c r="F151">
        <v>194.4</v>
      </c>
      <c r="G151" s="3">
        <v>0</v>
      </c>
      <c r="H151" t="s">
        <v>12</v>
      </c>
      <c r="I151">
        <v>7</v>
      </c>
      <c r="J151">
        <f t="shared" si="8"/>
        <v>194.4</v>
      </c>
      <c r="K151" s="2">
        <f t="shared" si="9"/>
        <v>45170</v>
      </c>
      <c r="L151" s="2" t="str">
        <f>VLOOKUP(C151,Customers!$A$2:$F$401,3,FALSE)</f>
        <v>Giza</v>
      </c>
      <c r="M151" s="2" t="str">
        <f>VLOOKUP(C151,Customers!$A$2:$F$401,5,FALSE)</f>
        <v>Corporate</v>
      </c>
      <c r="N151" s="2" t="str">
        <f>VLOOKUP(D151,Products!$A$2:$F$21,2,FALSE)</f>
        <v>Notebook Pack</v>
      </c>
      <c r="O151" s="2" t="str">
        <f>VLOOKUP(D151,Products!$A$2:$F$21,4,FALSE)</f>
        <v>Office</v>
      </c>
      <c r="P151" s="2" t="str">
        <f>VLOOKUP(D151,Products!$A$2:$F$21,3,FALSE)</f>
        <v>Stationery</v>
      </c>
      <c r="Q151" s="6">
        <f>VLOOKUP(D151,Products!$A$2:$F$21,6,FALSE)</f>
        <v>75</v>
      </c>
      <c r="R151" s="6">
        <f t="shared" si="10"/>
        <v>75</v>
      </c>
      <c r="S151" s="6">
        <f t="shared" si="11"/>
        <v>119.4</v>
      </c>
    </row>
    <row r="152" spans="1:19" x14ac:dyDescent="0.25">
      <c r="A152" t="s">
        <v>304</v>
      </c>
      <c r="B152" s="2">
        <v>45474</v>
      </c>
      <c r="C152" t="s">
        <v>305</v>
      </c>
      <c r="D152" t="s">
        <v>15</v>
      </c>
      <c r="E152">
        <v>4</v>
      </c>
      <c r="F152">
        <v>486</v>
      </c>
      <c r="G152" s="3">
        <v>0.05</v>
      </c>
      <c r="H152" t="s">
        <v>12</v>
      </c>
      <c r="I152">
        <v>5</v>
      </c>
      <c r="J152">
        <f t="shared" si="8"/>
        <v>1846.8</v>
      </c>
      <c r="K152" s="2">
        <f t="shared" si="9"/>
        <v>45474</v>
      </c>
      <c r="L152" s="2" t="str">
        <f>VLOOKUP(C152,Customers!$A$2:$F$401,3,FALSE)</f>
        <v>Giza</v>
      </c>
      <c r="M152" s="2" t="str">
        <f>VLOOKUP(C152,Customers!$A$2:$F$401,5,FALSE)</f>
        <v>Small Business</v>
      </c>
      <c r="N152" s="2" t="str">
        <f>VLOOKUP(D152,Products!$A$2:$F$21,2,FALSE)</f>
        <v>Wireless Mouse</v>
      </c>
      <c r="O152" s="2" t="str">
        <f>VLOOKUP(D152,Products!$A$2:$F$21,4,FALSE)</f>
        <v>Electronics</v>
      </c>
      <c r="P152" s="2" t="str">
        <f>VLOOKUP(D152,Products!$A$2:$F$21,3,FALSE)</f>
        <v>Accessories</v>
      </c>
      <c r="Q152" s="6">
        <f>VLOOKUP(D152,Products!$A$2:$F$21,6,FALSE)</f>
        <v>210</v>
      </c>
      <c r="R152" s="6">
        <f t="shared" si="10"/>
        <v>840</v>
      </c>
      <c r="S152" s="6">
        <f t="shared" si="11"/>
        <v>1006.8</v>
      </c>
    </row>
    <row r="153" spans="1:19" x14ac:dyDescent="0.25">
      <c r="A153" t="s">
        <v>306</v>
      </c>
      <c r="B153" s="2">
        <v>45847</v>
      </c>
      <c r="C153" t="s">
        <v>37</v>
      </c>
      <c r="D153" t="s">
        <v>24</v>
      </c>
      <c r="E153">
        <v>1</v>
      </c>
      <c r="F153">
        <v>1150</v>
      </c>
      <c r="G153" s="3">
        <v>0.03</v>
      </c>
      <c r="H153" t="s">
        <v>12</v>
      </c>
      <c r="I153">
        <v>1</v>
      </c>
      <c r="J153">
        <f t="shared" si="8"/>
        <v>1115.5</v>
      </c>
      <c r="K153" s="2">
        <f t="shared" si="9"/>
        <v>45839</v>
      </c>
      <c r="L153" s="2" t="str">
        <f>VLOOKUP(C153,Customers!$A$2:$F$401,3,FALSE)</f>
        <v>Port Said</v>
      </c>
      <c r="M153" s="2" t="str">
        <f>VLOOKUP(C153,Customers!$A$2:$F$401,5,FALSE)</f>
        <v>Consumer</v>
      </c>
      <c r="N153" s="2" t="str">
        <f>VLOOKUP(D153,Products!$A$2:$F$21,2,FALSE)</f>
        <v>USB-C Hub</v>
      </c>
      <c r="O153" s="2" t="str">
        <f>VLOOKUP(D153,Products!$A$2:$F$21,4,FALSE)</f>
        <v>Electronics</v>
      </c>
      <c r="P153" s="2" t="str">
        <f>VLOOKUP(D153,Products!$A$2:$F$21,3,FALSE)</f>
        <v>Accessories</v>
      </c>
      <c r="Q153" s="6">
        <f>VLOOKUP(D153,Products!$A$2:$F$21,6,FALSE)</f>
        <v>620</v>
      </c>
      <c r="R153" s="6">
        <f t="shared" si="10"/>
        <v>620</v>
      </c>
      <c r="S153" s="6">
        <f t="shared" si="11"/>
        <v>495.5</v>
      </c>
    </row>
    <row r="154" spans="1:19" x14ac:dyDescent="0.25">
      <c r="A154" t="s">
        <v>307</v>
      </c>
      <c r="B154" s="2">
        <v>45434</v>
      </c>
      <c r="C154" t="s">
        <v>148</v>
      </c>
      <c r="D154" t="s">
        <v>46</v>
      </c>
      <c r="E154">
        <v>1</v>
      </c>
      <c r="F154">
        <v>239.2</v>
      </c>
      <c r="G154" s="3">
        <v>0</v>
      </c>
      <c r="H154" t="s">
        <v>12</v>
      </c>
      <c r="I154">
        <v>2</v>
      </c>
      <c r="J154">
        <f t="shared" si="8"/>
        <v>239.2</v>
      </c>
      <c r="K154" s="2">
        <f t="shared" si="9"/>
        <v>45413</v>
      </c>
      <c r="L154" s="2" t="str">
        <f>VLOOKUP(C154,Customers!$A$2:$F$401,3,FALSE)</f>
        <v>Mansoura</v>
      </c>
      <c r="M154" s="2" t="str">
        <f>VLOOKUP(C154,Customers!$A$2:$F$401,5,FALSE)</f>
        <v>Corporate</v>
      </c>
      <c r="N154" s="2" t="str">
        <f>VLOOKUP(D154,Products!$A$2:$F$21,2,FALSE)</f>
        <v>Paper A4 Box</v>
      </c>
      <c r="O154" s="2" t="str">
        <f>VLOOKUP(D154,Products!$A$2:$F$21,4,FALSE)</f>
        <v>Office</v>
      </c>
      <c r="P154" s="2" t="str">
        <f>VLOOKUP(D154,Products!$A$2:$F$21,3,FALSE)</f>
        <v>Stationery</v>
      </c>
      <c r="Q154" s="6">
        <f>VLOOKUP(D154,Products!$A$2:$F$21,6,FALSE)</f>
        <v>145</v>
      </c>
      <c r="R154" s="6">
        <f t="shared" si="10"/>
        <v>145</v>
      </c>
      <c r="S154" s="6">
        <f t="shared" si="11"/>
        <v>94.199999999999989</v>
      </c>
    </row>
    <row r="155" spans="1:19" x14ac:dyDescent="0.25">
      <c r="A155" t="s">
        <v>308</v>
      </c>
      <c r="B155" s="2">
        <v>45215</v>
      </c>
      <c r="C155" t="s">
        <v>309</v>
      </c>
      <c r="D155" t="s">
        <v>79</v>
      </c>
      <c r="E155">
        <v>1</v>
      </c>
      <c r="F155">
        <v>5704</v>
      </c>
      <c r="G155" s="3">
        <v>0</v>
      </c>
      <c r="H155" t="s">
        <v>96</v>
      </c>
      <c r="I155">
        <v>6</v>
      </c>
      <c r="J155">
        <f t="shared" si="8"/>
        <v>5704</v>
      </c>
      <c r="K155" s="2">
        <f t="shared" si="9"/>
        <v>45200</v>
      </c>
      <c r="L155" s="2" t="str">
        <f>VLOOKUP(C155,Customers!$A$2:$F$401,3,FALSE)</f>
        <v>Alexandria</v>
      </c>
      <c r="M155" s="2" t="str">
        <f>VLOOKUP(C155,Customers!$A$2:$F$401,5,FALSE)</f>
        <v>Consumer</v>
      </c>
      <c r="N155" s="2" t="str">
        <f>VLOOKUP(D155,Products!$A$2:$F$21,2,FALSE)</f>
        <v>27-inch Monitor</v>
      </c>
      <c r="O155" s="2" t="str">
        <f>VLOOKUP(D155,Products!$A$2:$F$21,4,FALSE)</f>
        <v>Electronics</v>
      </c>
      <c r="P155" s="2" t="str">
        <f>VLOOKUP(D155,Products!$A$2:$F$21,3,FALSE)</f>
        <v>Displays</v>
      </c>
      <c r="Q155" s="6">
        <f>VLOOKUP(D155,Products!$A$2:$F$21,6,FALSE)</f>
        <v>4300</v>
      </c>
      <c r="R155" s="6">
        <f t="shared" si="10"/>
        <v>4300</v>
      </c>
      <c r="S155" s="6">
        <f t="shared" si="11"/>
        <v>1404</v>
      </c>
    </row>
    <row r="156" spans="1:19" x14ac:dyDescent="0.25">
      <c r="A156" t="s">
        <v>310</v>
      </c>
      <c r="B156" s="2">
        <v>45125</v>
      </c>
      <c r="C156" t="s">
        <v>311</v>
      </c>
      <c r="D156" t="s">
        <v>15</v>
      </c>
      <c r="E156">
        <v>10</v>
      </c>
      <c r="F156">
        <v>436.5</v>
      </c>
      <c r="G156" s="3">
        <v>0</v>
      </c>
      <c r="H156" t="s">
        <v>12</v>
      </c>
      <c r="I156">
        <v>4</v>
      </c>
      <c r="J156">
        <f t="shared" si="8"/>
        <v>4365</v>
      </c>
      <c r="K156" s="2">
        <f t="shared" si="9"/>
        <v>45108</v>
      </c>
      <c r="L156" s="2" t="str">
        <f>VLOOKUP(C156,Customers!$A$2:$F$401,3,FALSE)</f>
        <v>Port Said</v>
      </c>
      <c r="M156" s="2" t="str">
        <f>VLOOKUP(C156,Customers!$A$2:$F$401,5,FALSE)</f>
        <v>Consumer</v>
      </c>
      <c r="N156" s="2" t="str">
        <f>VLOOKUP(D156,Products!$A$2:$F$21,2,FALSE)</f>
        <v>Wireless Mouse</v>
      </c>
      <c r="O156" s="2" t="str">
        <f>VLOOKUP(D156,Products!$A$2:$F$21,4,FALSE)</f>
        <v>Electronics</v>
      </c>
      <c r="P156" s="2" t="str">
        <f>VLOOKUP(D156,Products!$A$2:$F$21,3,FALSE)</f>
        <v>Accessories</v>
      </c>
      <c r="Q156" s="6">
        <f>VLOOKUP(D156,Products!$A$2:$F$21,6,FALSE)</f>
        <v>210</v>
      </c>
      <c r="R156" s="6">
        <f t="shared" si="10"/>
        <v>2100</v>
      </c>
      <c r="S156" s="6">
        <f t="shared" si="11"/>
        <v>2265</v>
      </c>
    </row>
    <row r="157" spans="1:19" x14ac:dyDescent="0.25">
      <c r="A157" t="s">
        <v>312</v>
      </c>
      <c r="B157" s="2">
        <v>45030</v>
      </c>
      <c r="C157" t="s">
        <v>313</v>
      </c>
      <c r="D157" t="s">
        <v>40</v>
      </c>
      <c r="E157">
        <v>1</v>
      </c>
      <c r="F157">
        <v>19500</v>
      </c>
      <c r="G157" s="3">
        <v>0</v>
      </c>
      <c r="H157" t="s">
        <v>85</v>
      </c>
      <c r="I157">
        <v>1</v>
      </c>
      <c r="J157">
        <f t="shared" si="8"/>
        <v>19500</v>
      </c>
      <c r="K157" s="2">
        <f t="shared" si="9"/>
        <v>45017</v>
      </c>
      <c r="L157" s="2" t="str">
        <f>VLOOKUP(C157,Customers!$A$2:$F$401,3,FALSE)</f>
        <v>Giza</v>
      </c>
      <c r="M157" s="2" t="str">
        <f>VLOOKUP(C157,Customers!$A$2:$F$401,5,FALSE)</f>
        <v>Small Business</v>
      </c>
      <c r="N157" s="2" t="str">
        <f>VLOOKUP(D157,Products!$A$2:$F$21,2,FALSE)</f>
        <v>Laptop Basic 15</v>
      </c>
      <c r="O157" s="2" t="str">
        <f>VLOOKUP(D157,Products!$A$2:$F$21,4,FALSE)</f>
        <v>Electronics</v>
      </c>
      <c r="P157" s="2" t="str">
        <f>VLOOKUP(D157,Products!$A$2:$F$21,3,FALSE)</f>
        <v>Computers</v>
      </c>
      <c r="Q157" s="6">
        <f>VLOOKUP(D157,Products!$A$2:$F$21,6,FALSE)</f>
        <v>15100</v>
      </c>
      <c r="R157" s="6">
        <f t="shared" si="10"/>
        <v>15100</v>
      </c>
      <c r="S157" s="6">
        <f t="shared" si="11"/>
        <v>4400</v>
      </c>
    </row>
    <row r="158" spans="1:19" x14ac:dyDescent="0.25">
      <c r="A158" t="s">
        <v>314</v>
      </c>
      <c r="B158" s="2">
        <v>45521</v>
      </c>
      <c r="C158" t="s">
        <v>315</v>
      </c>
      <c r="D158" t="s">
        <v>11</v>
      </c>
      <c r="E158">
        <v>3</v>
      </c>
      <c r="F158">
        <v>30780</v>
      </c>
      <c r="G158" s="3">
        <v>0</v>
      </c>
      <c r="H158" t="s">
        <v>12</v>
      </c>
      <c r="I158">
        <v>5</v>
      </c>
      <c r="J158">
        <f t="shared" si="8"/>
        <v>92340</v>
      </c>
      <c r="K158" s="2">
        <f t="shared" si="9"/>
        <v>45505</v>
      </c>
      <c r="L158" s="2" t="str">
        <f>VLOOKUP(C158,Customers!$A$2:$F$401,3,FALSE)</f>
        <v>Mansoura</v>
      </c>
      <c r="M158" s="2" t="str">
        <f>VLOOKUP(C158,Customers!$A$2:$F$401,5,FALSE)</f>
        <v>Consumer</v>
      </c>
      <c r="N158" s="2" t="str">
        <f>VLOOKUP(D158,Products!$A$2:$F$21,2,FALSE)</f>
        <v>Laptop Pro 14</v>
      </c>
      <c r="O158" s="2" t="str">
        <f>VLOOKUP(D158,Products!$A$2:$F$21,4,FALSE)</f>
        <v>Electronics</v>
      </c>
      <c r="P158" s="2" t="str">
        <f>VLOOKUP(D158,Products!$A$2:$F$21,3,FALSE)</f>
        <v>Computers</v>
      </c>
      <c r="Q158" s="6">
        <f>VLOOKUP(D158,Products!$A$2:$F$21,6,FALSE)</f>
        <v>22100</v>
      </c>
      <c r="R158" s="6">
        <f t="shared" si="10"/>
        <v>66300</v>
      </c>
      <c r="S158" s="6">
        <f t="shared" si="11"/>
        <v>26040</v>
      </c>
    </row>
    <row r="159" spans="1:19" x14ac:dyDescent="0.25">
      <c r="A159" t="s">
        <v>316</v>
      </c>
      <c r="B159" s="2">
        <v>45713</v>
      </c>
      <c r="C159" t="s">
        <v>195</v>
      </c>
      <c r="D159" t="s">
        <v>82</v>
      </c>
      <c r="E159">
        <v>1</v>
      </c>
      <c r="F159">
        <v>4800</v>
      </c>
      <c r="G159" s="3">
        <v>0.05</v>
      </c>
      <c r="H159" t="s">
        <v>12</v>
      </c>
      <c r="I159">
        <v>4</v>
      </c>
      <c r="J159">
        <f t="shared" si="8"/>
        <v>4560</v>
      </c>
      <c r="K159" s="2">
        <f t="shared" si="9"/>
        <v>45689</v>
      </c>
      <c r="L159" s="2" t="str">
        <f>VLOOKUP(C159,Customers!$A$2:$F$401,3,FALSE)</f>
        <v>Zagazig</v>
      </c>
      <c r="M159" s="2" t="str">
        <f>VLOOKUP(C159,Customers!$A$2:$F$401,5,FALSE)</f>
        <v>Consumer</v>
      </c>
      <c r="N159" s="2" t="str">
        <f>VLOOKUP(D159,Products!$A$2:$F$21,2,FALSE)</f>
        <v>Office Chair</v>
      </c>
      <c r="O159" s="2" t="str">
        <f>VLOOKUP(D159,Products!$A$2:$F$21,4,FALSE)</f>
        <v>Office</v>
      </c>
      <c r="P159" s="2" t="str">
        <f>VLOOKUP(D159,Products!$A$2:$F$21,3,FALSE)</f>
        <v>Furniture</v>
      </c>
      <c r="Q159" s="6">
        <f>VLOOKUP(D159,Products!$A$2:$F$21,6,FALSE)</f>
        <v>3150</v>
      </c>
      <c r="R159" s="6">
        <f t="shared" si="10"/>
        <v>3150</v>
      </c>
      <c r="S159" s="6">
        <f t="shared" si="11"/>
        <v>1410</v>
      </c>
    </row>
    <row r="160" spans="1:19" x14ac:dyDescent="0.25">
      <c r="A160" t="s">
        <v>317</v>
      </c>
      <c r="B160" s="2">
        <v>45783</v>
      </c>
      <c r="C160" t="s">
        <v>318</v>
      </c>
      <c r="D160" t="s">
        <v>11</v>
      </c>
      <c r="E160">
        <v>1</v>
      </c>
      <c r="F160">
        <v>26220</v>
      </c>
      <c r="G160" s="3">
        <v>0</v>
      </c>
      <c r="H160" t="s">
        <v>96</v>
      </c>
      <c r="I160">
        <v>6</v>
      </c>
      <c r="J160">
        <f t="shared" si="8"/>
        <v>26220</v>
      </c>
      <c r="K160" s="2">
        <f t="shared" si="9"/>
        <v>45778</v>
      </c>
      <c r="L160" s="2" t="str">
        <f>VLOOKUP(C160,Customers!$A$2:$F$401,3,FALSE)</f>
        <v>Banha</v>
      </c>
      <c r="M160" s="2" t="str">
        <f>VLOOKUP(C160,Customers!$A$2:$F$401,5,FALSE)</f>
        <v>Consumer</v>
      </c>
      <c r="N160" s="2" t="str">
        <f>VLOOKUP(D160,Products!$A$2:$F$21,2,FALSE)</f>
        <v>Laptop Pro 14</v>
      </c>
      <c r="O160" s="2" t="str">
        <f>VLOOKUP(D160,Products!$A$2:$F$21,4,FALSE)</f>
        <v>Electronics</v>
      </c>
      <c r="P160" s="2" t="str">
        <f>VLOOKUP(D160,Products!$A$2:$F$21,3,FALSE)</f>
        <v>Computers</v>
      </c>
      <c r="Q160" s="6">
        <f>VLOOKUP(D160,Products!$A$2:$F$21,6,FALSE)</f>
        <v>22100</v>
      </c>
      <c r="R160" s="6">
        <f t="shared" si="10"/>
        <v>22100</v>
      </c>
      <c r="S160" s="6">
        <f t="shared" si="11"/>
        <v>4120</v>
      </c>
    </row>
    <row r="161" spans="1:19" x14ac:dyDescent="0.25">
      <c r="A161" t="s">
        <v>319</v>
      </c>
      <c r="B161" s="2">
        <v>45435</v>
      </c>
      <c r="C161" t="s">
        <v>320</v>
      </c>
      <c r="D161" t="s">
        <v>40</v>
      </c>
      <c r="E161">
        <v>2</v>
      </c>
      <c r="F161">
        <v>18915</v>
      </c>
      <c r="G161" s="3">
        <v>0.03</v>
      </c>
      <c r="H161" t="s">
        <v>12</v>
      </c>
      <c r="I161">
        <v>1</v>
      </c>
      <c r="J161">
        <f t="shared" si="8"/>
        <v>36695.1</v>
      </c>
      <c r="K161" s="2">
        <f t="shared" si="9"/>
        <v>45413</v>
      </c>
      <c r="L161" s="2" t="str">
        <f>VLOOKUP(C161,Customers!$A$2:$F$401,3,FALSE)</f>
        <v>Tanta</v>
      </c>
      <c r="M161" s="2" t="str">
        <f>VLOOKUP(C161,Customers!$A$2:$F$401,5,FALSE)</f>
        <v>Consumer</v>
      </c>
      <c r="N161" s="2" t="str">
        <f>VLOOKUP(D161,Products!$A$2:$F$21,2,FALSE)</f>
        <v>Laptop Basic 15</v>
      </c>
      <c r="O161" s="2" t="str">
        <f>VLOOKUP(D161,Products!$A$2:$F$21,4,FALSE)</f>
        <v>Electronics</v>
      </c>
      <c r="P161" s="2" t="str">
        <f>VLOOKUP(D161,Products!$A$2:$F$21,3,FALSE)</f>
        <v>Computers</v>
      </c>
      <c r="Q161" s="6">
        <f>VLOOKUP(D161,Products!$A$2:$F$21,6,FALSE)</f>
        <v>15100</v>
      </c>
      <c r="R161" s="6">
        <f t="shared" si="10"/>
        <v>30200</v>
      </c>
      <c r="S161" s="6">
        <f t="shared" si="11"/>
        <v>6495.0999999999985</v>
      </c>
    </row>
    <row r="162" spans="1:19" x14ac:dyDescent="0.25">
      <c r="A162" t="s">
        <v>321</v>
      </c>
      <c r="B162" s="2">
        <v>45254</v>
      </c>
      <c r="C162" t="s">
        <v>322</v>
      </c>
      <c r="D162" t="s">
        <v>46</v>
      </c>
      <c r="E162">
        <v>1</v>
      </c>
      <c r="F162">
        <v>252.2</v>
      </c>
      <c r="G162" s="3">
        <v>0.03</v>
      </c>
      <c r="H162" t="s">
        <v>96</v>
      </c>
      <c r="I162">
        <v>7</v>
      </c>
      <c r="J162">
        <f t="shared" si="8"/>
        <v>244.63399999999999</v>
      </c>
      <c r="K162" s="2">
        <f t="shared" si="9"/>
        <v>45231</v>
      </c>
      <c r="L162" s="2" t="str">
        <f>VLOOKUP(C162,Customers!$A$2:$F$401,3,FALSE)</f>
        <v>Port Said</v>
      </c>
      <c r="M162" s="2" t="str">
        <f>VLOOKUP(C162,Customers!$A$2:$F$401,5,FALSE)</f>
        <v>Consumer</v>
      </c>
      <c r="N162" s="2" t="str">
        <f>VLOOKUP(D162,Products!$A$2:$F$21,2,FALSE)</f>
        <v>Paper A4 Box</v>
      </c>
      <c r="O162" s="2" t="str">
        <f>VLOOKUP(D162,Products!$A$2:$F$21,4,FALSE)</f>
        <v>Office</v>
      </c>
      <c r="P162" s="2" t="str">
        <f>VLOOKUP(D162,Products!$A$2:$F$21,3,FALSE)</f>
        <v>Stationery</v>
      </c>
      <c r="Q162" s="6">
        <f>VLOOKUP(D162,Products!$A$2:$F$21,6,FALSE)</f>
        <v>145</v>
      </c>
      <c r="R162" s="6">
        <f t="shared" si="10"/>
        <v>145</v>
      </c>
      <c r="S162" s="6">
        <f t="shared" si="11"/>
        <v>99.633999999999986</v>
      </c>
    </row>
    <row r="163" spans="1:19" x14ac:dyDescent="0.25">
      <c r="A163" t="s">
        <v>323</v>
      </c>
      <c r="B163" s="2">
        <v>45597</v>
      </c>
      <c r="C163" t="s">
        <v>94</v>
      </c>
      <c r="D163" t="s">
        <v>21</v>
      </c>
      <c r="E163">
        <v>10</v>
      </c>
      <c r="F163">
        <v>1998</v>
      </c>
      <c r="G163" s="3">
        <v>0.05</v>
      </c>
      <c r="H163" t="s">
        <v>12</v>
      </c>
      <c r="I163">
        <v>4</v>
      </c>
      <c r="J163">
        <f t="shared" si="8"/>
        <v>18981</v>
      </c>
      <c r="K163" s="2">
        <f t="shared" si="9"/>
        <v>45597</v>
      </c>
      <c r="L163" s="2" t="str">
        <f>VLOOKUP(C163,Customers!$A$2:$F$401,3,FALSE)</f>
        <v>Tanta</v>
      </c>
      <c r="M163" s="2" t="str">
        <f>VLOOKUP(C163,Customers!$A$2:$F$401,5,FALSE)</f>
        <v>Corporate</v>
      </c>
      <c r="N163" s="2" t="str">
        <f>VLOOKUP(D163,Products!$A$2:$F$21,2,FALSE)</f>
        <v>Mechanical Keyboard</v>
      </c>
      <c r="O163" s="2" t="str">
        <f>VLOOKUP(D163,Products!$A$2:$F$21,4,FALSE)</f>
        <v>Electronics</v>
      </c>
      <c r="P163" s="2" t="str">
        <f>VLOOKUP(D163,Products!$A$2:$F$21,3,FALSE)</f>
        <v>Accessories</v>
      </c>
      <c r="Q163" s="6">
        <f>VLOOKUP(D163,Products!$A$2:$F$21,6,FALSE)</f>
        <v>990</v>
      </c>
      <c r="R163" s="6">
        <f t="shared" si="10"/>
        <v>9900</v>
      </c>
      <c r="S163" s="6">
        <f t="shared" si="11"/>
        <v>9081</v>
      </c>
    </row>
    <row r="164" spans="1:19" x14ac:dyDescent="0.25">
      <c r="A164" t="s">
        <v>324</v>
      </c>
      <c r="B164" s="2">
        <v>45567</v>
      </c>
      <c r="C164" t="s">
        <v>144</v>
      </c>
      <c r="D164" t="s">
        <v>123</v>
      </c>
      <c r="E164">
        <v>1</v>
      </c>
      <c r="F164">
        <v>2279.5</v>
      </c>
      <c r="G164" s="3">
        <v>0</v>
      </c>
      <c r="H164" t="s">
        <v>85</v>
      </c>
      <c r="I164">
        <v>4</v>
      </c>
      <c r="J164">
        <f t="shared" si="8"/>
        <v>2279.5</v>
      </c>
      <c r="K164" s="2">
        <f t="shared" si="9"/>
        <v>45566</v>
      </c>
      <c r="L164" s="2" t="str">
        <f>VLOOKUP(C164,Customers!$A$2:$F$401,3,FALSE)</f>
        <v>Mansoura</v>
      </c>
      <c r="M164" s="2" t="str">
        <f>VLOOKUP(C164,Customers!$A$2:$F$401,5,FALSE)</f>
        <v>Consumer</v>
      </c>
      <c r="N164" s="2" t="str">
        <f>VLOOKUP(D164,Products!$A$2:$F$21,2,FALSE)</f>
        <v>Barcode Scanner</v>
      </c>
      <c r="O164" s="2" t="str">
        <f>VLOOKUP(D164,Products!$A$2:$F$21,4,FALSE)</f>
        <v>Electronics</v>
      </c>
      <c r="P164" s="2" t="str">
        <f>VLOOKUP(D164,Products!$A$2:$F$21,3,FALSE)</f>
        <v>POS Equipment</v>
      </c>
      <c r="Q164" s="6">
        <f>VLOOKUP(D164,Products!$A$2:$F$21,6,FALSE)</f>
        <v>1420</v>
      </c>
      <c r="R164" s="6">
        <f t="shared" si="10"/>
        <v>1420</v>
      </c>
      <c r="S164" s="6">
        <f t="shared" si="11"/>
        <v>859.5</v>
      </c>
    </row>
    <row r="165" spans="1:19" x14ac:dyDescent="0.25">
      <c r="A165" t="s">
        <v>325</v>
      </c>
      <c r="B165" s="2">
        <v>45315</v>
      </c>
      <c r="C165" t="s">
        <v>326</v>
      </c>
      <c r="D165" t="s">
        <v>79</v>
      </c>
      <c r="E165">
        <v>4</v>
      </c>
      <c r="F165">
        <v>6386</v>
      </c>
      <c r="G165" s="3">
        <v>0.2</v>
      </c>
      <c r="H165" t="s">
        <v>12</v>
      </c>
      <c r="I165">
        <v>2</v>
      </c>
      <c r="J165">
        <f t="shared" si="8"/>
        <v>20435.2</v>
      </c>
      <c r="K165" s="2">
        <f t="shared" si="9"/>
        <v>45292</v>
      </c>
      <c r="L165" s="2" t="str">
        <f>VLOOKUP(C165,Customers!$A$2:$F$401,3,FALSE)</f>
        <v>Cairo</v>
      </c>
      <c r="M165" s="2" t="str">
        <f>VLOOKUP(C165,Customers!$A$2:$F$401,5,FALSE)</f>
        <v>Consumer</v>
      </c>
      <c r="N165" s="2" t="str">
        <f>VLOOKUP(D165,Products!$A$2:$F$21,2,FALSE)</f>
        <v>27-inch Monitor</v>
      </c>
      <c r="O165" s="2" t="str">
        <f>VLOOKUP(D165,Products!$A$2:$F$21,4,FALSE)</f>
        <v>Electronics</v>
      </c>
      <c r="P165" s="2" t="str">
        <f>VLOOKUP(D165,Products!$A$2:$F$21,3,FALSE)</f>
        <v>Displays</v>
      </c>
      <c r="Q165" s="6">
        <f>VLOOKUP(D165,Products!$A$2:$F$21,6,FALSE)</f>
        <v>4300</v>
      </c>
      <c r="R165" s="6">
        <f t="shared" si="10"/>
        <v>17200</v>
      </c>
      <c r="S165" s="6">
        <f t="shared" si="11"/>
        <v>3235.2000000000007</v>
      </c>
    </row>
    <row r="166" spans="1:19" x14ac:dyDescent="0.25">
      <c r="A166" t="s">
        <v>327</v>
      </c>
      <c r="B166" s="2">
        <v>45253</v>
      </c>
      <c r="C166" t="s">
        <v>328</v>
      </c>
      <c r="D166" t="s">
        <v>27</v>
      </c>
      <c r="E166">
        <v>1</v>
      </c>
      <c r="F166">
        <v>950.6</v>
      </c>
      <c r="G166" s="3">
        <v>0.1</v>
      </c>
      <c r="H166" t="s">
        <v>12</v>
      </c>
      <c r="I166">
        <v>3</v>
      </c>
      <c r="J166">
        <f t="shared" si="8"/>
        <v>855.54000000000008</v>
      </c>
      <c r="K166" s="2">
        <f t="shared" si="9"/>
        <v>45231</v>
      </c>
      <c r="L166" s="2" t="str">
        <f>VLOOKUP(C166,Customers!$A$2:$F$401,3,FALSE)</f>
        <v>Ismailia</v>
      </c>
      <c r="M166" s="2" t="str">
        <f>VLOOKUP(C166,Customers!$A$2:$F$401,5,FALSE)</f>
        <v>Small Business</v>
      </c>
      <c r="N166" s="2" t="str">
        <f>VLOOKUP(D166,Products!$A$2:$F$21,2,FALSE)</f>
        <v>Printer Toner</v>
      </c>
      <c r="O166" s="2" t="str">
        <f>VLOOKUP(D166,Products!$A$2:$F$21,4,FALSE)</f>
        <v>Office</v>
      </c>
      <c r="P166" s="2" t="str">
        <f>VLOOKUP(D166,Products!$A$2:$F$21,3,FALSE)</f>
        <v>Supplies</v>
      </c>
      <c r="Q166" s="6">
        <f>VLOOKUP(D166,Products!$A$2:$F$21,6,FALSE)</f>
        <v>510</v>
      </c>
      <c r="R166" s="6">
        <f t="shared" si="10"/>
        <v>510</v>
      </c>
      <c r="S166" s="6">
        <f t="shared" si="11"/>
        <v>345.54000000000008</v>
      </c>
    </row>
    <row r="167" spans="1:19" x14ac:dyDescent="0.25">
      <c r="A167" t="s">
        <v>329</v>
      </c>
      <c r="B167" s="2">
        <v>45947</v>
      </c>
      <c r="C167" t="s">
        <v>222</v>
      </c>
      <c r="D167" t="s">
        <v>40</v>
      </c>
      <c r="E167">
        <v>1</v>
      </c>
      <c r="F167">
        <v>18915</v>
      </c>
      <c r="G167" s="3">
        <v>0.1</v>
      </c>
      <c r="H167" t="s">
        <v>96</v>
      </c>
      <c r="I167">
        <v>4</v>
      </c>
      <c r="J167">
        <f t="shared" si="8"/>
        <v>17023.5</v>
      </c>
      <c r="K167" s="2">
        <f t="shared" si="9"/>
        <v>45931</v>
      </c>
      <c r="L167" s="2" t="str">
        <f>VLOOKUP(C167,Customers!$A$2:$F$401,3,FALSE)</f>
        <v>Asyut</v>
      </c>
      <c r="M167" s="2" t="str">
        <f>VLOOKUP(C167,Customers!$A$2:$F$401,5,FALSE)</f>
        <v>Corporate</v>
      </c>
      <c r="N167" s="2" t="str">
        <f>VLOOKUP(D167,Products!$A$2:$F$21,2,FALSE)</f>
        <v>Laptop Basic 15</v>
      </c>
      <c r="O167" s="2" t="str">
        <f>VLOOKUP(D167,Products!$A$2:$F$21,4,FALSE)</f>
        <v>Electronics</v>
      </c>
      <c r="P167" s="2" t="str">
        <f>VLOOKUP(D167,Products!$A$2:$F$21,3,FALSE)</f>
        <v>Computers</v>
      </c>
      <c r="Q167" s="6">
        <f>VLOOKUP(D167,Products!$A$2:$F$21,6,FALSE)</f>
        <v>15100</v>
      </c>
      <c r="R167" s="6">
        <f t="shared" si="10"/>
        <v>15100</v>
      </c>
      <c r="S167" s="6">
        <f t="shared" si="11"/>
        <v>1923.5</v>
      </c>
    </row>
    <row r="168" spans="1:19" x14ac:dyDescent="0.25">
      <c r="A168" t="s">
        <v>330</v>
      </c>
      <c r="B168" s="2">
        <v>45981</v>
      </c>
      <c r="C168" t="s">
        <v>297</v>
      </c>
      <c r="D168" t="s">
        <v>15</v>
      </c>
      <c r="E168">
        <v>10</v>
      </c>
      <c r="F168">
        <v>450</v>
      </c>
      <c r="G168" s="3">
        <v>0.15</v>
      </c>
      <c r="H168" t="s">
        <v>85</v>
      </c>
      <c r="I168">
        <v>6</v>
      </c>
      <c r="J168">
        <f t="shared" si="8"/>
        <v>3825</v>
      </c>
      <c r="K168" s="2">
        <f t="shared" si="9"/>
        <v>45962</v>
      </c>
      <c r="L168" s="2" t="str">
        <f>VLOOKUP(C168,Customers!$A$2:$F$401,3,FALSE)</f>
        <v>Giza</v>
      </c>
      <c r="M168" s="2" t="str">
        <f>VLOOKUP(C168,Customers!$A$2:$F$401,5,FALSE)</f>
        <v>Consumer</v>
      </c>
      <c r="N168" s="2" t="str">
        <f>VLOOKUP(D168,Products!$A$2:$F$21,2,FALSE)</f>
        <v>Wireless Mouse</v>
      </c>
      <c r="O168" s="2" t="str">
        <f>VLOOKUP(D168,Products!$A$2:$F$21,4,FALSE)</f>
        <v>Electronics</v>
      </c>
      <c r="P168" s="2" t="str">
        <f>VLOOKUP(D168,Products!$A$2:$F$21,3,FALSE)</f>
        <v>Accessories</v>
      </c>
      <c r="Q168" s="6">
        <f>VLOOKUP(D168,Products!$A$2:$F$21,6,FALSE)</f>
        <v>210</v>
      </c>
      <c r="R168" s="6">
        <f t="shared" si="10"/>
        <v>2100</v>
      </c>
      <c r="S168" s="6">
        <f t="shared" si="11"/>
        <v>1725</v>
      </c>
    </row>
    <row r="169" spans="1:19" x14ac:dyDescent="0.25">
      <c r="A169" t="s">
        <v>331</v>
      </c>
      <c r="B169" s="2">
        <v>45883</v>
      </c>
      <c r="C169" t="s">
        <v>332</v>
      </c>
      <c r="D169" t="s">
        <v>21</v>
      </c>
      <c r="E169">
        <v>3</v>
      </c>
      <c r="F169">
        <v>1850</v>
      </c>
      <c r="G169" s="3">
        <v>0</v>
      </c>
      <c r="H169" t="s">
        <v>96</v>
      </c>
      <c r="I169">
        <v>3</v>
      </c>
      <c r="J169">
        <f t="shared" si="8"/>
        <v>5550</v>
      </c>
      <c r="K169" s="2">
        <f t="shared" si="9"/>
        <v>45870</v>
      </c>
      <c r="L169" s="2" t="str">
        <f>VLOOKUP(C169,Customers!$A$2:$F$401,3,FALSE)</f>
        <v>Banha</v>
      </c>
      <c r="M169" s="2" t="str">
        <f>VLOOKUP(C169,Customers!$A$2:$F$401,5,FALSE)</f>
        <v>Small Business</v>
      </c>
      <c r="N169" s="2" t="str">
        <f>VLOOKUP(D169,Products!$A$2:$F$21,2,FALSE)</f>
        <v>Mechanical Keyboard</v>
      </c>
      <c r="O169" s="2" t="str">
        <f>VLOOKUP(D169,Products!$A$2:$F$21,4,FALSE)</f>
        <v>Electronics</v>
      </c>
      <c r="P169" s="2" t="str">
        <f>VLOOKUP(D169,Products!$A$2:$F$21,3,FALSE)</f>
        <v>Accessories</v>
      </c>
      <c r="Q169" s="6">
        <f>VLOOKUP(D169,Products!$A$2:$F$21,6,FALSE)</f>
        <v>990</v>
      </c>
      <c r="R169" s="6">
        <f t="shared" si="10"/>
        <v>2970</v>
      </c>
      <c r="S169" s="6">
        <f t="shared" si="11"/>
        <v>2580</v>
      </c>
    </row>
    <row r="170" spans="1:19" x14ac:dyDescent="0.25">
      <c r="A170" t="s">
        <v>333</v>
      </c>
      <c r="B170" s="2">
        <v>45948</v>
      </c>
      <c r="C170" t="s">
        <v>334</v>
      </c>
      <c r="D170" t="s">
        <v>15</v>
      </c>
      <c r="E170">
        <v>1</v>
      </c>
      <c r="F170">
        <v>436.5</v>
      </c>
      <c r="G170" s="3">
        <v>0.1</v>
      </c>
      <c r="H170" t="s">
        <v>12</v>
      </c>
      <c r="I170">
        <v>4</v>
      </c>
      <c r="J170">
        <f t="shared" si="8"/>
        <v>392.85</v>
      </c>
      <c r="K170" s="2">
        <f t="shared" si="9"/>
        <v>45931</v>
      </c>
      <c r="L170" s="2" t="str">
        <f>VLOOKUP(C170,Customers!$A$2:$F$401,3,FALSE)</f>
        <v>Alexandria</v>
      </c>
      <c r="M170" s="2" t="str">
        <f>VLOOKUP(C170,Customers!$A$2:$F$401,5,FALSE)</f>
        <v>Consumer</v>
      </c>
      <c r="N170" s="2" t="str">
        <f>VLOOKUP(D170,Products!$A$2:$F$21,2,FALSE)</f>
        <v>Wireless Mouse</v>
      </c>
      <c r="O170" s="2" t="str">
        <f>VLOOKUP(D170,Products!$A$2:$F$21,4,FALSE)</f>
        <v>Electronics</v>
      </c>
      <c r="P170" s="2" t="str">
        <f>VLOOKUP(D170,Products!$A$2:$F$21,3,FALSE)</f>
        <v>Accessories</v>
      </c>
      <c r="Q170" s="6">
        <f>VLOOKUP(D170,Products!$A$2:$F$21,6,FALSE)</f>
        <v>210</v>
      </c>
      <c r="R170" s="6">
        <f t="shared" si="10"/>
        <v>210</v>
      </c>
      <c r="S170" s="6">
        <f t="shared" si="11"/>
        <v>182.85000000000002</v>
      </c>
    </row>
    <row r="171" spans="1:19" x14ac:dyDescent="0.25">
      <c r="A171" t="s">
        <v>335</v>
      </c>
      <c r="B171" s="2">
        <v>45558</v>
      </c>
      <c r="C171" t="s">
        <v>336</v>
      </c>
      <c r="D171" t="s">
        <v>11</v>
      </c>
      <c r="E171">
        <v>3</v>
      </c>
      <c r="F171">
        <v>29355</v>
      </c>
      <c r="G171" s="3">
        <v>0.05</v>
      </c>
      <c r="H171" t="s">
        <v>12</v>
      </c>
      <c r="I171">
        <v>4</v>
      </c>
      <c r="J171">
        <f t="shared" si="8"/>
        <v>83661.75</v>
      </c>
      <c r="K171" s="2">
        <f t="shared" si="9"/>
        <v>45536</v>
      </c>
      <c r="L171" s="2" t="str">
        <f>VLOOKUP(C171,Customers!$A$2:$F$401,3,FALSE)</f>
        <v>Asyut</v>
      </c>
      <c r="M171" s="2" t="str">
        <f>VLOOKUP(C171,Customers!$A$2:$F$401,5,FALSE)</f>
        <v>Small Business</v>
      </c>
      <c r="N171" s="2" t="str">
        <f>VLOOKUP(D171,Products!$A$2:$F$21,2,FALSE)</f>
        <v>Laptop Pro 14</v>
      </c>
      <c r="O171" s="2" t="str">
        <f>VLOOKUP(D171,Products!$A$2:$F$21,4,FALSE)</f>
        <v>Electronics</v>
      </c>
      <c r="P171" s="2" t="str">
        <f>VLOOKUP(D171,Products!$A$2:$F$21,3,FALSE)</f>
        <v>Computers</v>
      </c>
      <c r="Q171" s="6">
        <f>VLOOKUP(D171,Products!$A$2:$F$21,6,FALSE)</f>
        <v>22100</v>
      </c>
      <c r="R171" s="6">
        <f t="shared" si="10"/>
        <v>66300</v>
      </c>
      <c r="S171" s="6">
        <f t="shared" si="11"/>
        <v>17361.75</v>
      </c>
    </row>
    <row r="172" spans="1:19" x14ac:dyDescent="0.25">
      <c r="A172" t="s">
        <v>337</v>
      </c>
      <c r="B172" s="2">
        <v>45945</v>
      </c>
      <c r="C172" t="s">
        <v>338</v>
      </c>
      <c r="D172" t="s">
        <v>72</v>
      </c>
      <c r="E172">
        <v>1</v>
      </c>
      <c r="F172">
        <v>1610</v>
      </c>
      <c r="G172" s="3">
        <v>0.05</v>
      </c>
      <c r="H172" t="s">
        <v>85</v>
      </c>
      <c r="I172">
        <v>7</v>
      </c>
      <c r="J172">
        <f t="shared" si="8"/>
        <v>1529.5</v>
      </c>
      <c r="K172" s="2">
        <f t="shared" si="9"/>
        <v>45931</v>
      </c>
      <c r="L172" s="2" t="str">
        <f>VLOOKUP(C172,Customers!$A$2:$F$401,3,FALSE)</f>
        <v>Mansoura</v>
      </c>
      <c r="M172" s="2" t="str">
        <f>VLOOKUP(C172,Customers!$A$2:$F$401,5,FALSE)</f>
        <v>Consumer</v>
      </c>
      <c r="N172" s="2" t="str">
        <f>VLOOKUP(D172,Products!$A$2:$F$21,2,FALSE)</f>
        <v>Wi-Fi Router</v>
      </c>
      <c r="O172" s="2" t="str">
        <f>VLOOKUP(D172,Products!$A$2:$F$21,4,FALSE)</f>
        <v>Electronics</v>
      </c>
      <c r="P172" s="2" t="str">
        <f>VLOOKUP(D172,Products!$A$2:$F$21,3,FALSE)</f>
        <v>Networking</v>
      </c>
      <c r="Q172" s="6">
        <f>VLOOKUP(D172,Products!$A$2:$F$21,6,FALSE)</f>
        <v>1050</v>
      </c>
      <c r="R172" s="6">
        <f t="shared" si="10"/>
        <v>1050</v>
      </c>
      <c r="S172" s="6">
        <f t="shared" si="11"/>
        <v>479.5</v>
      </c>
    </row>
    <row r="173" spans="1:19" x14ac:dyDescent="0.25">
      <c r="A173" t="s">
        <v>339</v>
      </c>
      <c r="B173" s="2">
        <v>44974</v>
      </c>
      <c r="C173" t="s">
        <v>340</v>
      </c>
      <c r="D173" t="s">
        <v>43</v>
      </c>
      <c r="E173">
        <v>1</v>
      </c>
      <c r="F173">
        <v>3708</v>
      </c>
      <c r="G173" s="3">
        <v>0.1</v>
      </c>
      <c r="H173" t="s">
        <v>12</v>
      </c>
      <c r="I173">
        <v>2</v>
      </c>
      <c r="J173">
        <f t="shared" si="8"/>
        <v>3337.2000000000003</v>
      </c>
      <c r="K173" s="2">
        <f t="shared" si="9"/>
        <v>44958</v>
      </c>
      <c r="L173" s="2" t="str">
        <f>VLOOKUP(C173,Customers!$A$2:$F$401,3,FALSE)</f>
        <v>Port Said</v>
      </c>
      <c r="M173" s="2" t="str">
        <f>VLOOKUP(C173,Customers!$A$2:$F$401,5,FALSE)</f>
        <v>Corporate</v>
      </c>
      <c r="N173" s="2" t="str">
        <f>VLOOKUP(D173,Products!$A$2:$F$21,2,FALSE)</f>
        <v>External SSD 1TB</v>
      </c>
      <c r="O173" s="2" t="str">
        <f>VLOOKUP(D173,Products!$A$2:$F$21,4,FALSE)</f>
        <v>Electronics</v>
      </c>
      <c r="P173" s="2" t="str">
        <f>VLOOKUP(D173,Products!$A$2:$F$21,3,FALSE)</f>
        <v>Storage</v>
      </c>
      <c r="Q173" s="6">
        <f>VLOOKUP(D173,Products!$A$2:$F$21,6,FALSE)</f>
        <v>2450</v>
      </c>
      <c r="R173" s="6">
        <f t="shared" si="10"/>
        <v>2450</v>
      </c>
      <c r="S173" s="6">
        <f t="shared" si="11"/>
        <v>887.20000000000027</v>
      </c>
    </row>
    <row r="174" spans="1:19" x14ac:dyDescent="0.25">
      <c r="A174" t="s">
        <v>341</v>
      </c>
      <c r="B174" s="2">
        <v>45111</v>
      </c>
      <c r="C174" t="s">
        <v>342</v>
      </c>
      <c r="D174" t="s">
        <v>46</v>
      </c>
      <c r="E174">
        <v>20</v>
      </c>
      <c r="F174">
        <v>239.2</v>
      </c>
      <c r="G174" s="3">
        <v>0.05</v>
      </c>
      <c r="H174" t="s">
        <v>85</v>
      </c>
      <c r="I174">
        <v>4</v>
      </c>
      <c r="J174">
        <f t="shared" si="8"/>
        <v>4544.8</v>
      </c>
      <c r="K174" s="2">
        <f t="shared" si="9"/>
        <v>45108</v>
      </c>
      <c r="L174" s="2" t="str">
        <f>VLOOKUP(C174,Customers!$A$2:$F$401,3,FALSE)</f>
        <v>Alexandria</v>
      </c>
      <c r="M174" s="2" t="str">
        <f>VLOOKUP(C174,Customers!$A$2:$F$401,5,FALSE)</f>
        <v>Corporate</v>
      </c>
      <c r="N174" s="2" t="str">
        <f>VLOOKUP(D174,Products!$A$2:$F$21,2,FALSE)</f>
        <v>Paper A4 Box</v>
      </c>
      <c r="O174" s="2" t="str">
        <f>VLOOKUP(D174,Products!$A$2:$F$21,4,FALSE)</f>
        <v>Office</v>
      </c>
      <c r="P174" s="2" t="str">
        <f>VLOOKUP(D174,Products!$A$2:$F$21,3,FALSE)</f>
        <v>Stationery</v>
      </c>
      <c r="Q174" s="6">
        <f>VLOOKUP(D174,Products!$A$2:$F$21,6,FALSE)</f>
        <v>145</v>
      </c>
      <c r="R174" s="6">
        <f t="shared" si="10"/>
        <v>2900</v>
      </c>
      <c r="S174" s="6">
        <f t="shared" si="11"/>
        <v>1644.8000000000002</v>
      </c>
    </row>
    <row r="175" spans="1:19" x14ac:dyDescent="0.25">
      <c r="A175" t="s">
        <v>343</v>
      </c>
      <c r="B175" s="2">
        <v>45732</v>
      </c>
      <c r="C175" t="s">
        <v>61</v>
      </c>
      <c r="D175" t="s">
        <v>11</v>
      </c>
      <c r="E175">
        <v>1</v>
      </c>
      <c r="F175">
        <v>28500</v>
      </c>
      <c r="G175" s="3">
        <v>0.1</v>
      </c>
      <c r="H175" t="s">
        <v>12</v>
      </c>
      <c r="I175">
        <v>2</v>
      </c>
      <c r="J175">
        <f t="shared" si="8"/>
        <v>25650</v>
      </c>
      <c r="K175" s="2">
        <f t="shared" si="9"/>
        <v>45717</v>
      </c>
      <c r="L175" s="2" t="str">
        <f>VLOOKUP(C175,Customers!$A$2:$F$401,3,FALSE)</f>
        <v>Asyut</v>
      </c>
      <c r="M175" s="2" t="str">
        <f>VLOOKUP(C175,Customers!$A$2:$F$401,5,FALSE)</f>
        <v>Consumer</v>
      </c>
      <c r="N175" s="2" t="str">
        <f>VLOOKUP(D175,Products!$A$2:$F$21,2,FALSE)</f>
        <v>Laptop Pro 14</v>
      </c>
      <c r="O175" s="2" t="str">
        <f>VLOOKUP(D175,Products!$A$2:$F$21,4,FALSE)</f>
        <v>Electronics</v>
      </c>
      <c r="P175" s="2" t="str">
        <f>VLOOKUP(D175,Products!$A$2:$F$21,3,FALSE)</f>
        <v>Computers</v>
      </c>
      <c r="Q175" s="6">
        <f>VLOOKUP(D175,Products!$A$2:$F$21,6,FALSE)</f>
        <v>22100</v>
      </c>
      <c r="R175" s="6">
        <f t="shared" si="10"/>
        <v>22100</v>
      </c>
      <c r="S175" s="6">
        <f t="shared" si="11"/>
        <v>3550</v>
      </c>
    </row>
    <row r="176" spans="1:19" x14ac:dyDescent="0.25">
      <c r="A176" t="s">
        <v>344</v>
      </c>
      <c r="B176" s="2">
        <v>45962</v>
      </c>
      <c r="C176" t="s">
        <v>311</v>
      </c>
      <c r="D176" t="s">
        <v>40</v>
      </c>
      <c r="E176">
        <v>2</v>
      </c>
      <c r="F176">
        <v>18915</v>
      </c>
      <c r="G176" s="3">
        <v>0</v>
      </c>
      <c r="H176" t="s">
        <v>12</v>
      </c>
      <c r="I176">
        <v>3</v>
      </c>
      <c r="J176">
        <f t="shared" si="8"/>
        <v>37830</v>
      </c>
      <c r="K176" s="2">
        <f t="shared" si="9"/>
        <v>45962</v>
      </c>
      <c r="L176" s="2" t="str">
        <f>VLOOKUP(C176,Customers!$A$2:$F$401,3,FALSE)</f>
        <v>Port Said</v>
      </c>
      <c r="M176" s="2" t="str">
        <f>VLOOKUP(C176,Customers!$A$2:$F$401,5,FALSE)</f>
        <v>Consumer</v>
      </c>
      <c r="N176" s="2" t="str">
        <f>VLOOKUP(D176,Products!$A$2:$F$21,2,FALSE)</f>
        <v>Laptop Basic 15</v>
      </c>
      <c r="O176" s="2" t="str">
        <f>VLOOKUP(D176,Products!$A$2:$F$21,4,FALSE)</f>
        <v>Electronics</v>
      </c>
      <c r="P176" s="2" t="str">
        <f>VLOOKUP(D176,Products!$A$2:$F$21,3,FALSE)</f>
        <v>Computers</v>
      </c>
      <c r="Q176" s="6">
        <f>VLOOKUP(D176,Products!$A$2:$F$21,6,FALSE)</f>
        <v>15100</v>
      </c>
      <c r="R176" s="6">
        <f t="shared" si="10"/>
        <v>30200</v>
      </c>
      <c r="S176" s="6">
        <f t="shared" si="11"/>
        <v>7630</v>
      </c>
    </row>
    <row r="177" spans="1:19" x14ac:dyDescent="0.25">
      <c r="A177" t="s">
        <v>345</v>
      </c>
      <c r="B177" s="2">
        <v>45863</v>
      </c>
      <c r="C177" t="s">
        <v>231</v>
      </c>
      <c r="D177" t="s">
        <v>11</v>
      </c>
      <c r="E177">
        <v>5</v>
      </c>
      <c r="F177">
        <v>30780</v>
      </c>
      <c r="G177" s="3">
        <v>0</v>
      </c>
      <c r="H177" t="s">
        <v>12</v>
      </c>
      <c r="I177">
        <v>7</v>
      </c>
      <c r="J177">
        <f t="shared" si="8"/>
        <v>153900</v>
      </c>
      <c r="K177" s="2">
        <f t="shared" si="9"/>
        <v>45839</v>
      </c>
      <c r="L177" s="2" t="str">
        <f>VLOOKUP(C177,Customers!$A$2:$F$401,3,FALSE)</f>
        <v>Zagazig</v>
      </c>
      <c r="M177" s="2" t="str">
        <f>VLOOKUP(C177,Customers!$A$2:$F$401,5,FALSE)</f>
        <v>Consumer</v>
      </c>
      <c r="N177" s="2" t="str">
        <f>VLOOKUP(D177,Products!$A$2:$F$21,2,FALSE)</f>
        <v>Laptop Pro 14</v>
      </c>
      <c r="O177" s="2" t="str">
        <f>VLOOKUP(D177,Products!$A$2:$F$21,4,FALSE)</f>
        <v>Electronics</v>
      </c>
      <c r="P177" s="2" t="str">
        <f>VLOOKUP(D177,Products!$A$2:$F$21,3,FALSE)</f>
        <v>Computers</v>
      </c>
      <c r="Q177" s="6">
        <f>VLOOKUP(D177,Products!$A$2:$F$21,6,FALSE)</f>
        <v>22100</v>
      </c>
      <c r="R177" s="6">
        <f t="shared" si="10"/>
        <v>110500</v>
      </c>
      <c r="S177" s="6">
        <f t="shared" si="11"/>
        <v>43400</v>
      </c>
    </row>
    <row r="178" spans="1:19" x14ac:dyDescent="0.25">
      <c r="A178" t="s">
        <v>346</v>
      </c>
      <c r="B178" s="2">
        <v>45420</v>
      </c>
      <c r="C178" t="s">
        <v>347</v>
      </c>
      <c r="D178" t="s">
        <v>27</v>
      </c>
      <c r="E178">
        <v>4</v>
      </c>
      <c r="F178">
        <v>1058.4000000000001</v>
      </c>
      <c r="G178" s="3">
        <v>0.05</v>
      </c>
      <c r="H178" t="s">
        <v>12</v>
      </c>
      <c r="I178">
        <v>2</v>
      </c>
      <c r="J178">
        <f t="shared" si="8"/>
        <v>4021.92</v>
      </c>
      <c r="K178" s="2">
        <f t="shared" si="9"/>
        <v>45413</v>
      </c>
      <c r="L178" s="2" t="str">
        <f>VLOOKUP(C178,Customers!$A$2:$F$401,3,FALSE)</f>
        <v>Port Said</v>
      </c>
      <c r="M178" s="2" t="str">
        <f>VLOOKUP(C178,Customers!$A$2:$F$401,5,FALSE)</f>
        <v>Corporate</v>
      </c>
      <c r="N178" s="2" t="str">
        <f>VLOOKUP(D178,Products!$A$2:$F$21,2,FALSE)</f>
        <v>Printer Toner</v>
      </c>
      <c r="O178" s="2" t="str">
        <f>VLOOKUP(D178,Products!$A$2:$F$21,4,FALSE)</f>
        <v>Office</v>
      </c>
      <c r="P178" s="2" t="str">
        <f>VLOOKUP(D178,Products!$A$2:$F$21,3,FALSE)</f>
        <v>Supplies</v>
      </c>
      <c r="Q178" s="6">
        <f>VLOOKUP(D178,Products!$A$2:$F$21,6,FALSE)</f>
        <v>510</v>
      </c>
      <c r="R178" s="6">
        <f t="shared" si="10"/>
        <v>2040</v>
      </c>
      <c r="S178" s="6">
        <f t="shared" si="11"/>
        <v>1981.92</v>
      </c>
    </row>
    <row r="179" spans="1:19" x14ac:dyDescent="0.25">
      <c r="A179" t="s">
        <v>348</v>
      </c>
      <c r="B179" s="2">
        <v>45367</v>
      </c>
      <c r="C179" t="s">
        <v>275</v>
      </c>
      <c r="D179" t="s">
        <v>43</v>
      </c>
      <c r="E179">
        <v>3</v>
      </c>
      <c r="F179">
        <v>3888</v>
      </c>
      <c r="G179" s="3">
        <v>0.05</v>
      </c>
      <c r="H179" t="s">
        <v>12</v>
      </c>
      <c r="I179">
        <v>2</v>
      </c>
      <c r="J179">
        <f t="shared" si="8"/>
        <v>11080.8</v>
      </c>
      <c r="K179" s="2">
        <f t="shared" si="9"/>
        <v>45352</v>
      </c>
      <c r="L179" s="2" t="str">
        <f>VLOOKUP(C179,Customers!$A$2:$F$401,3,FALSE)</f>
        <v>Giza</v>
      </c>
      <c r="M179" s="2" t="str">
        <f>VLOOKUP(C179,Customers!$A$2:$F$401,5,FALSE)</f>
        <v>Small Business</v>
      </c>
      <c r="N179" s="2" t="str">
        <f>VLOOKUP(D179,Products!$A$2:$F$21,2,FALSE)</f>
        <v>External SSD 1TB</v>
      </c>
      <c r="O179" s="2" t="str">
        <f>VLOOKUP(D179,Products!$A$2:$F$21,4,FALSE)</f>
        <v>Electronics</v>
      </c>
      <c r="P179" s="2" t="str">
        <f>VLOOKUP(D179,Products!$A$2:$F$21,3,FALSE)</f>
        <v>Storage</v>
      </c>
      <c r="Q179" s="6">
        <f>VLOOKUP(D179,Products!$A$2:$F$21,6,FALSE)</f>
        <v>2450</v>
      </c>
      <c r="R179" s="6">
        <f t="shared" si="10"/>
        <v>7350</v>
      </c>
      <c r="S179" s="6">
        <f t="shared" si="11"/>
        <v>3730.7999999999993</v>
      </c>
    </row>
    <row r="180" spans="1:19" x14ac:dyDescent="0.25">
      <c r="A180" t="s">
        <v>349</v>
      </c>
      <c r="B180" s="2">
        <v>45649</v>
      </c>
      <c r="C180" t="s">
        <v>350</v>
      </c>
      <c r="D180" t="s">
        <v>90</v>
      </c>
      <c r="E180">
        <v>1</v>
      </c>
      <c r="F180">
        <v>2268</v>
      </c>
      <c r="G180" s="3">
        <v>0.15</v>
      </c>
      <c r="H180" t="s">
        <v>85</v>
      </c>
      <c r="I180">
        <v>6</v>
      </c>
      <c r="J180">
        <f t="shared" si="8"/>
        <v>1927.8</v>
      </c>
      <c r="K180" s="2">
        <f t="shared" si="9"/>
        <v>45627</v>
      </c>
      <c r="L180" s="2" t="str">
        <f>VLOOKUP(C180,Customers!$A$2:$F$401,3,FALSE)</f>
        <v>Alexandria</v>
      </c>
      <c r="M180" s="2" t="str">
        <f>VLOOKUP(C180,Customers!$A$2:$F$401,5,FALSE)</f>
        <v>Consumer</v>
      </c>
      <c r="N180" s="2" t="str">
        <f>VLOOKUP(D180,Products!$A$2:$F$21,2,FALSE)</f>
        <v>Headset Pro</v>
      </c>
      <c r="O180" s="2" t="str">
        <f>VLOOKUP(D180,Products!$A$2:$F$21,4,FALSE)</f>
        <v>Electronics</v>
      </c>
      <c r="P180" s="2" t="str">
        <f>VLOOKUP(D180,Products!$A$2:$F$21,3,FALSE)</f>
        <v>Accessories</v>
      </c>
      <c r="Q180" s="6">
        <f>VLOOKUP(D180,Products!$A$2:$F$21,6,FALSE)</f>
        <v>1180</v>
      </c>
      <c r="R180" s="6">
        <f t="shared" si="10"/>
        <v>1180</v>
      </c>
      <c r="S180" s="6">
        <f t="shared" si="11"/>
        <v>747.8</v>
      </c>
    </row>
    <row r="181" spans="1:19" x14ac:dyDescent="0.25">
      <c r="A181" t="s">
        <v>351</v>
      </c>
      <c r="B181" s="2">
        <v>45026</v>
      </c>
      <c r="C181" t="s">
        <v>352</v>
      </c>
      <c r="D181" t="s">
        <v>72</v>
      </c>
      <c r="E181">
        <v>4</v>
      </c>
      <c r="F181">
        <v>1610</v>
      </c>
      <c r="G181" s="3">
        <v>0.2</v>
      </c>
      <c r="H181" t="s">
        <v>12</v>
      </c>
      <c r="I181">
        <v>5</v>
      </c>
      <c r="J181">
        <f t="shared" si="8"/>
        <v>5152</v>
      </c>
      <c r="K181" s="2">
        <f t="shared" si="9"/>
        <v>45017</v>
      </c>
      <c r="L181" s="2" t="str">
        <f>VLOOKUP(C181,Customers!$A$2:$F$401,3,FALSE)</f>
        <v>Giza</v>
      </c>
      <c r="M181" s="2" t="str">
        <f>VLOOKUP(C181,Customers!$A$2:$F$401,5,FALSE)</f>
        <v>Corporate</v>
      </c>
      <c r="N181" s="2" t="str">
        <f>VLOOKUP(D181,Products!$A$2:$F$21,2,FALSE)</f>
        <v>Wi-Fi Router</v>
      </c>
      <c r="O181" s="2" t="str">
        <f>VLOOKUP(D181,Products!$A$2:$F$21,4,FALSE)</f>
        <v>Electronics</v>
      </c>
      <c r="P181" s="2" t="str">
        <f>VLOOKUP(D181,Products!$A$2:$F$21,3,FALSE)</f>
        <v>Networking</v>
      </c>
      <c r="Q181" s="6">
        <f>VLOOKUP(D181,Products!$A$2:$F$21,6,FALSE)</f>
        <v>1050</v>
      </c>
      <c r="R181" s="6">
        <f t="shared" si="10"/>
        <v>4200</v>
      </c>
      <c r="S181" s="6">
        <f t="shared" si="11"/>
        <v>952</v>
      </c>
    </row>
    <row r="182" spans="1:19" x14ac:dyDescent="0.25">
      <c r="A182" t="s">
        <v>353</v>
      </c>
      <c r="B182" s="2">
        <v>45030</v>
      </c>
      <c r="C182" t="s">
        <v>354</v>
      </c>
      <c r="D182" t="s">
        <v>27</v>
      </c>
      <c r="E182">
        <v>2</v>
      </c>
      <c r="F182">
        <v>1009.4</v>
      </c>
      <c r="G182" s="3">
        <v>0</v>
      </c>
      <c r="H182" t="s">
        <v>12</v>
      </c>
      <c r="I182">
        <v>6</v>
      </c>
      <c r="J182">
        <f t="shared" si="8"/>
        <v>2018.8</v>
      </c>
      <c r="K182" s="2">
        <f t="shared" si="9"/>
        <v>45017</v>
      </c>
      <c r="L182" s="2" t="str">
        <f>VLOOKUP(C182,Customers!$A$2:$F$401,3,FALSE)</f>
        <v>Ismailia</v>
      </c>
      <c r="M182" s="2" t="str">
        <f>VLOOKUP(C182,Customers!$A$2:$F$401,5,FALSE)</f>
        <v>Consumer</v>
      </c>
      <c r="N182" s="2" t="str">
        <f>VLOOKUP(D182,Products!$A$2:$F$21,2,FALSE)</f>
        <v>Printer Toner</v>
      </c>
      <c r="O182" s="2" t="str">
        <f>VLOOKUP(D182,Products!$A$2:$F$21,4,FALSE)</f>
        <v>Office</v>
      </c>
      <c r="P182" s="2" t="str">
        <f>VLOOKUP(D182,Products!$A$2:$F$21,3,FALSE)</f>
        <v>Supplies</v>
      </c>
      <c r="Q182" s="6">
        <f>VLOOKUP(D182,Products!$A$2:$F$21,6,FALSE)</f>
        <v>510</v>
      </c>
      <c r="R182" s="6">
        <f t="shared" si="10"/>
        <v>1020</v>
      </c>
      <c r="S182" s="6">
        <f t="shared" si="11"/>
        <v>998.8</v>
      </c>
    </row>
    <row r="183" spans="1:19" x14ac:dyDescent="0.25">
      <c r="A183" t="s">
        <v>355</v>
      </c>
      <c r="B183" s="2">
        <v>45503</v>
      </c>
      <c r="C183" t="s">
        <v>356</v>
      </c>
      <c r="D183" t="s">
        <v>109</v>
      </c>
      <c r="E183">
        <v>4</v>
      </c>
      <c r="F183">
        <v>12800</v>
      </c>
      <c r="G183" s="3">
        <v>0.05</v>
      </c>
      <c r="H183" t="s">
        <v>96</v>
      </c>
      <c r="I183">
        <v>3</v>
      </c>
      <c r="J183">
        <f t="shared" si="8"/>
        <v>48640</v>
      </c>
      <c r="K183" s="2">
        <f t="shared" si="9"/>
        <v>45474</v>
      </c>
      <c r="L183" s="2" t="str">
        <f>VLOOKUP(C183,Customers!$A$2:$F$401,3,FALSE)</f>
        <v>Mansoura</v>
      </c>
      <c r="M183" s="2" t="str">
        <f>VLOOKUP(C183,Customers!$A$2:$F$401,5,FALSE)</f>
        <v>Consumer</v>
      </c>
      <c r="N183" s="2" t="str">
        <f>VLOOKUP(D183,Products!$A$2:$F$21,2,FALSE)</f>
        <v>Projector</v>
      </c>
      <c r="O183" s="2" t="str">
        <f>VLOOKUP(D183,Products!$A$2:$F$21,4,FALSE)</f>
        <v>Electronics</v>
      </c>
      <c r="P183" s="2" t="str">
        <f>VLOOKUP(D183,Products!$A$2:$F$21,3,FALSE)</f>
        <v>Displays</v>
      </c>
      <c r="Q183" s="6">
        <f>VLOOKUP(D183,Products!$A$2:$F$21,6,FALSE)</f>
        <v>9700</v>
      </c>
      <c r="R183" s="6">
        <f t="shared" si="10"/>
        <v>38800</v>
      </c>
      <c r="S183" s="6">
        <f t="shared" si="11"/>
        <v>9840</v>
      </c>
    </row>
    <row r="184" spans="1:19" x14ac:dyDescent="0.25">
      <c r="A184" t="s">
        <v>357</v>
      </c>
      <c r="B184" s="2">
        <v>45940</v>
      </c>
      <c r="C184" t="s">
        <v>358</v>
      </c>
      <c r="D184" t="s">
        <v>15</v>
      </c>
      <c r="E184">
        <v>2</v>
      </c>
      <c r="F184">
        <v>450</v>
      </c>
      <c r="G184" s="3">
        <v>0.05</v>
      </c>
      <c r="H184" t="s">
        <v>12</v>
      </c>
      <c r="I184">
        <v>6</v>
      </c>
      <c r="J184">
        <f t="shared" si="8"/>
        <v>855</v>
      </c>
      <c r="K184" s="2">
        <f t="shared" si="9"/>
        <v>45931</v>
      </c>
      <c r="L184" s="2" t="str">
        <f>VLOOKUP(C184,Customers!$A$2:$F$401,3,FALSE)</f>
        <v>Giza</v>
      </c>
      <c r="M184" s="2" t="str">
        <f>VLOOKUP(C184,Customers!$A$2:$F$401,5,FALSE)</f>
        <v>Corporate</v>
      </c>
      <c r="N184" s="2" t="str">
        <f>VLOOKUP(D184,Products!$A$2:$F$21,2,FALSE)</f>
        <v>Wireless Mouse</v>
      </c>
      <c r="O184" s="2" t="str">
        <f>VLOOKUP(D184,Products!$A$2:$F$21,4,FALSE)</f>
        <v>Electronics</v>
      </c>
      <c r="P184" s="2" t="str">
        <f>VLOOKUP(D184,Products!$A$2:$F$21,3,FALSE)</f>
        <v>Accessories</v>
      </c>
      <c r="Q184" s="6">
        <f>VLOOKUP(D184,Products!$A$2:$F$21,6,FALSE)</f>
        <v>210</v>
      </c>
      <c r="R184" s="6">
        <f t="shared" si="10"/>
        <v>420</v>
      </c>
      <c r="S184" s="6">
        <f t="shared" si="11"/>
        <v>435</v>
      </c>
    </row>
    <row r="185" spans="1:19" x14ac:dyDescent="0.25">
      <c r="A185" t="s">
        <v>359</v>
      </c>
      <c r="B185" s="2">
        <v>45890</v>
      </c>
      <c r="C185" t="s">
        <v>360</v>
      </c>
      <c r="D185" t="s">
        <v>21</v>
      </c>
      <c r="E185">
        <v>5</v>
      </c>
      <c r="F185">
        <v>1998</v>
      </c>
      <c r="G185" s="3">
        <v>0.05</v>
      </c>
      <c r="H185" t="s">
        <v>12</v>
      </c>
      <c r="I185">
        <v>2</v>
      </c>
      <c r="J185">
        <f t="shared" si="8"/>
        <v>9490.5</v>
      </c>
      <c r="K185" s="2">
        <f t="shared" si="9"/>
        <v>45870</v>
      </c>
      <c r="L185" s="2" t="str">
        <f>VLOOKUP(C185,Customers!$A$2:$F$401,3,FALSE)</f>
        <v>Mansoura</v>
      </c>
      <c r="M185" s="2" t="str">
        <f>VLOOKUP(C185,Customers!$A$2:$F$401,5,FALSE)</f>
        <v>Consumer</v>
      </c>
      <c r="N185" s="2" t="str">
        <f>VLOOKUP(D185,Products!$A$2:$F$21,2,FALSE)</f>
        <v>Mechanical Keyboard</v>
      </c>
      <c r="O185" s="2" t="str">
        <f>VLOOKUP(D185,Products!$A$2:$F$21,4,FALSE)</f>
        <v>Electronics</v>
      </c>
      <c r="P185" s="2" t="str">
        <f>VLOOKUP(D185,Products!$A$2:$F$21,3,FALSE)</f>
        <v>Accessories</v>
      </c>
      <c r="Q185" s="6">
        <f>VLOOKUP(D185,Products!$A$2:$F$21,6,FALSE)</f>
        <v>990</v>
      </c>
      <c r="R185" s="6">
        <f t="shared" si="10"/>
        <v>4950</v>
      </c>
      <c r="S185" s="6">
        <f t="shared" si="11"/>
        <v>4540.5</v>
      </c>
    </row>
    <row r="186" spans="1:19" x14ac:dyDescent="0.25">
      <c r="A186" t="s">
        <v>361</v>
      </c>
      <c r="B186" s="2">
        <v>45512</v>
      </c>
      <c r="C186" t="s">
        <v>17</v>
      </c>
      <c r="D186" t="s">
        <v>24</v>
      </c>
      <c r="E186">
        <v>3</v>
      </c>
      <c r="F186">
        <v>1212.5</v>
      </c>
      <c r="G186" s="3">
        <v>0.2</v>
      </c>
      <c r="H186" t="s">
        <v>12</v>
      </c>
      <c r="I186">
        <v>1</v>
      </c>
      <c r="J186">
        <f t="shared" si="8"/>
        <v>2910</v>
      </c>
      <c r="K186" s="2">
        <f t="shared" si="9"/>
        <v>45505</v>
      </c>
      <c r="L186" s="2" t="str">
        <f>VLOOKUP(C186,Customers!$A$2:$F$401,3,FALSE)</f>
        <v>Port Said</v>
      </c>
      <c r="M186" s="2" t="str">
        <f>VLOOKUP(C186,Customers!$A$2:$F$401,5,FALSE)</f>
        <v>Consumer</v>
      </c>
      <c r="N186" s="2" t="str">
        <f>VLOOKUP(D186,Products!$A$2:$F$21,2,FALSE)</f>
        <v>USB-C Hub</v>
      </c>
      <c r="O186" s="2" t="str">
        <f>VLOOKUP(D186,Products!$A$2:$F$21,4,FALSE)</f>
        <v>Electronics</v>
      </c>
      <c r="P186" s="2" t="str">
        <f>VLOOKUP(D186,Products!$A$2:$F$21,3,FALSE)</f>
        <v>Accessories</v>
      </c>
      <c r="Q186" s="6">
        <f>VLOOKUP(D186,Products!$A$2:$F$21,6,FALSE)</f>
        <v>620</v>
      </c>
      <c r="R186" s="6">
        <f t="shared" si="10"/>
        <v>1860</v>
      </c>
      <c r="S186" s="6">
        <f t="shared" si="11"/>
        <v>1050</v>
      </c>
    </row>
    <row r="187" spans="1:19" x14ac:dyDescent="0.25">
      <c r="A187" t="s">
        <v>362</v>
      </c>
      <c r="B187" s="2">
        <v>44943</v>
      </c>
      <c r="C187" t="s">
        <v>363</v>
      </c>
      <c r="D187" t="s">
        <v>33</v>
      </c>
      <c r="E187">
        <v>1</v>
      </c>
      <c r="F187">
        <v>3900</v>
      </c>
      <c r="G187" s="3">
        <v>0</v>
      </c>
      <c r="H187" t="s">
        <v>12</v>
      </c>
      <c r="I187">
        <v>1</v>
      </c>
      <c r="J187">
        <f t="shared" si="8"/>
        <v>3900</v>
      </c>
      <c r="K187" s="2">
        <f t="shared" si="9"/>
        <v>44927</v>
      </c>
      <c r="L187" s="2" t="str">
        <f>VLOOKUP(C187,Customers!$A$2:$F$401,3,FALSE)</f>
        <v>Asyut</v>
      </c>
      <c r="M187" s="2" t="str">
        <f>VLOOKUP(C187,Customers!$A$2:$F$401,5,FALSE)</f>
        <v>Consumer</v>
      </c>
      <c r="N187" s="2" t="str">
        <f>VLOOKUP(D187,Products!$A$2:$F$21,2,FALSE)</f>
        <v>Filing Cabinet</v>
      </c>
      <c r="O187" s="2" t="str">
        <f>VLOOKUP(D187,Products!$A$2:$F$21,4,FALSE)</f>
        <v>Office</v>
      </c>
      <c r="P187" s="2" t="str">
        <f>VLOOKUP(D187,Products!$A$2:$F$21,3,FALSE)</f>
        <v>Furniture</v>
      </c>
      <c r="Q187" s="6">
        <f>VLOOKUP(D187,Products!$A$2:$F$21,6,FALSE)</f>
        <v>2650</v>
      </c>
      <c r="R187" s="6">
        <f t="shared" si="10"/>
        <v>2650</v>
      </c>
      <c r="S187" s="6">
        <f t="shared" si="11"/>
        <v>1250</v>
      </c>
    </row>
    <row r="188" spans="1:19" x14ac:dyDescent="0.25">
      <c r="A188" t="s">
        <v>364</v>
      </c>
      <c r="B188" s="2">
        <v>45147</v>
      </c>
      <c r="C188" t="s">
        <v>365</v>
      </c>
      <c r="D188" t="s">
        <v>56</v>
      </c>
      <c r="E188">
        <v>2</v>
      </c>
      <c r="F188">
        <v>180</v>
      </c>
      <c r="G188" s="3">
        <v>0.15</v>
      </c>
      <c r="H188" t="s">
        <v>12</v>
      </c>
      <c r="I188">
        <v>4</v>
      </c>
      <c r="J188">
        <f t="shared" si="8"/>
        <v>306</v>
      </c>
      <c r="K188" s="2">
        <f t="shared" si="9"/>
        <v>45139</v>
      </c>
      <c r="L188" s="2" t="str">
        <f>VLOOKUP(C188,Customers!$A$2:$F$401,3,FALSE)</f>
        <v>Alexandria</v>
      </c>
      <c r="M188" s="2" t="str">
        <f>VLOOKUP(C188,Customers!$A$2:$F$401,5,FALSE)</f>
        <v>Corporate</v>
      </c>
      <c r="N188" s="2" t="str">
        <f>VLOOKUP(D188,Products!$A$2:$F$21,2,FALSE)</f>
        <v>Notebook Pack</v>
      </c>
      <c r="O188" s="2" t="str">
        <f>VLOOKUP(D188,Products!$A$2:$F$21,4,FALSE)</f>
        <v>Office</v>
      </c>
      <c r="P188" s="2" t="str">
        <f>VLOOKUP(D188,Products!$A$2:$F$21,3,FALSE)</f>
        <v>Stationery</v>
      </c>
      <c r="Q188" s="6">
        <f>VLOOKUP(D188,Products!$A$2:$F$21,6,FALSE)</f>
        <v>75</v>
      </c>
      <c r="R188" s="6">
        <f t="shared" si="10"/>
        <v>150</v>
      </c>
      <c r="S188" s="6">
        <f t="shared" si="11"/>
        <v>156</v>
      </c>
    </row>
    <row r="189" spans="1:19" x14ac:dyDescent="0.25">
      <c r="A189" t="s">
        <v>366</v>
      </c>
      <c r="B189" s="2">
        <v>45809</v>
      </c>
      <c r="C189" t="s">
        <v>185</v>
      </c>
      <c r="D189" t="s">
        <v>21</v>
      </c>
      <c r="E189">
        <v>4</v>
      </c>
      <c r="F189">
        <v>1850</v>
      </c>
      <c r="G189" s="3">
        <v>0.05</v>
      </c>
      <c r="H189" t="s">
        <v>12</v>
      </c>
      <c r="I189">
        <v>1</v>
      </c>
      <c r="J189">
        <f t="shared" si="8"/>
        <v>7030</v>
      </c>
      <c r="K189" s="2">
        <f t="shared" si="9"/>
        <v>45809</v>
      </c>
      <c r="L189" s="2" t="str">
        <f>VLOOKUP(C189,Customers!$A$2:$F$401,3,FALSE)</f>
        <v>Giza</v>
      </c>
      <c r="M189" s="2" t="str">
        <f>VLOOKUP(C189,Customers!$A$2:$F$401,5,FALSE)</f>
        <v>Small Business</v>
      </c>
      <c r="N189" s="2" t="str">
        <f>VLOOKUP(D189,Products!$A$2:$F$21,2,FALSE)</f>
        <v>Mechanical Keyboard</v>
      </c>
      <c r="O189" s="2" t="str">
        <f>VLOOKUP(D189,Products!$A$2:$F$21,4,FALSE)</f>
        <v>Electronics</v>
      </c>
      <c r="P189" s="2" t="str">
        <f>VLOOKUP(D189,Products!$A$2:$F$21,3,FALSE)</f>
        <v>Accessories</v>
      </c>
      <c r="Q189" s="6">
        <f>VLOOKUP(D189,Products!$A$2:$F$21,6,FALSE)</f>
        <v>990</v>
      </c>
      <c r="R189" s="6">
        <f t="shared" si="10"/>
        <v>3960</v>
      </c>
      <c r="S189" s="6">
        <f t="shared" si="11"/>
        <v>3070</v>
      </c>
    </row>
    <row r="190" spans="1:19" x14ac:dyDescent="0.25">
      <c r="A190" t="s">
        <v>367</v>
      </c>
      <c r="B190" s="2">
        <v>45201</v>
      </c>
      <c r="C190" t="s">
        <v>144</v>
      </c>
      <c r="D190" t="s">
        <v>72</v>
      </c>
      <c r="E190">
        <v>2</v>
      </c>
      <c r="F190">
        <v>1610</v>
      </c>
      <c r="G190" s="3">
        <v>0.05</v>
      </c>
      <c r="H190" t="s">
        <v>12</v>
      </c>
      <c r="I190">
        <v>1</v>
      </c>
      <c r="J190">
        <f t="shared" si="8"/>
        <v>3059</v>
      </c>
      <c r="K190" s="2">
        <f t="shared" si="9"/>
        <v>45200</v>
      </c>
      <c r="L190" s="2" t="str">
        <f>VLOOKUP(C190,Customers!$A$2:$F$401,3,FALSE)</f>
        <v>Mansoura</v>
      </c>
      <c r="M190" s="2" t="str">
        <f>VLOOKUP(C190,Customers!$A$2:$F$401,5,FALSE)</f>
        <v>Consumer</v>
      </c>
      <c r="N190" s="2" t="str">
        <f>VLOOKUP(D190,Products!$A$2:$F$21,2,FALSE)</f>
        <v>Wi-Fi Router</v>
      </c>
      <c r="O190" s="2" t="str">
        <f>VLOOKUP(D190,Products!$A$2:$F$21,4,FALSE)</f>
        <v>Electronics</v>
      </c>
      <c r="P190" s="2" t="str">
        <f>VLOOKUP(D190,Products!$A$2:$F$21,3,FALSE)</f>
        <v>Networking</v>
      </c>
      <c r="Q190" s="6">
        <f>VLOOKUP(D190,Products!$A$2:$F$21,6,FALSE)</f>
        <v>1050</v>
      </c>
      <c r="R190" s="6">
        <f t="shared" si="10"/>
        <v>2100</v>
      </c>
      <c r="S190" s="6">
        <f t="shared" si="11"/>
        <v>959</v>
      </c>
    </row>
    <row r="191" spans="1:19" x14ac:dyDescent="0.25">
      <c r="A191" t="s">
        <v>368</v>
      </c>
      <c r="B191" s="2">
        <v>45468</v>
      </c>
      <c r="C191" t="s">
        <v>369</v>
      </c>
      <c r="D191" t="s">
        <v>49</v>
      </c>
      <c r="E191">
        <v>1</v>
      </c>
      <c r="F191">
        <v>3772</v>
      </c>
      <c r="G191" s="3">
        <v>0.1</v>
      </c>
      <c r="H191" t="s">
        <v>12</v>
      </c>
      <c r="I191">
        <v>7</v>
      </c>
      <c r="J191">
        <f t="shared" si="8"/>
        <v>3394.8</v>
      </c>
      <c r="K191" s="2">
        <f t="shared" si="9"/>
        <v>45444</v>
      </c>
      <c r="L191" s="2" t="str">
        <f>VLOOKUP(C191,Customers!$A$2:$F$401,3,FALSE)</f>
        <v>Tanta</v>
      </c>
      <c r="M191" s="2" t="str">
        <f>VLOOKUP(C191,Customers!$A$2:$F$401,5,FALSE)</f>
        <v>Small Business</v>
      </c>
      <c r="N191" s="2" t="str">
        <f>VLOOKUP(D191,Products!$A$2:$F$21,2,FALSE)</f>
        <v>UPS 1200VA</v>
      </c>
      <c r="O191" s="2" t="str">
        <f>VLOOKUP(D191,Products!$A$2:$F$21,4,FALSE)</f>
        <v>Electronics</v>
      </c>
      <c r="P191" s="2" t="str">
        <f>VLOOKUP(D191,Products!$A$2:$F$21,3,FALSE)</f>
        <v>Power</v>
      </c>
      <c r="Q191" s="6">
        <f>VLOOKUP(D191,Products!$A$2:$F$21,6,FALSE)</f>
        <v>2950</v>
      </c>
      <c r="R191" s="6">
        <f t="shared" si="10"/>
        <v>2950</v>
      </c>
      <c r="S191" s="6">
        <f t="shared" si="11"/>
        <v>444.80000000000018</v>
      </c>
    </row>
    <row r="192" spans="1:19" x14ac:dyDescent="0.25">
      <c r="A192" t="s">
        <v>370</v>
      </c>
      <c r="B192" s="2">
        <v>45676</v>
      </c>
      <c r="C192" t="s">
        <v>264</v>
      </c>
      <c r="D192" t="s">
        <v>56</v>
      </c>
      <c r="E192">
        <v>2</v>
      </c>
      <c r="F192">
        <v>185.4</v>
      </c>
      <c r="G192" s="3">
        <v>0</v>
      </c>
      <c r="H192" t="s">
        <v>12</v>
      </c>
      <c r="I192">
        <v>5</v>
      </c>
      <c r="J192">
        <f t="shared" si="8"/>
        <v>370.8</v>
      </c>
      <c r="K192" s="2">
        <f t="shared" si="9"/>
        <v>45658</v>
      </c>
      <c r="L192" s="2" t="str">
        <f>VLOOKUP(C192,Customers!$A$2:$F$401,3,FALSE)</f>
        <v>Ismailia</v>
      </c>
      <c r="M192" s="2" t="str">
        <f>VLOOKUP(C192,Customers!$A$2:$F$401,5,FALSE)</f>
        <v>Corporate</v>
      </c>
      <c r="N192" s="2" t="str">
        <f>VLOOKUP(D192,Products!$A$2:$F$21,2,FALSE)</f>
        <v>Notebook Pack</v>
      </c>
      <c r="O192" s="2" t="str">
        <f>VLOOKUP(D192,Products!$A$2:$F$21,4,FALSE)</f>
        <v>Office</v>
      </c>
      <c r="P192" s="2" t="str">
        <f>VLOOKUP(D192,Products!$A$2:$F$21,3,FALSE)</f>
        <v>Stationery</v>
      </c>
      <c r="Q192" s="6">
        <f>VLOOKUP(D192,Products!$A$2:$F$21,6,FALSE)</f>
        <v>75</v>
      </c>
      <c r="R192" s="6">
        <f t="shared" si="10"/>
        <v>150</v>
      </c>
      <c r="S192" s="6">
        <f t="shared" si="11"/>
        <v>220.8</v>
      </c>
    </row>
    <row r="193" spans="1:19" x14ac:dyDescent="0.25">
      <c r="A193" t="s">
        <v>371</v>
      </c>
      <c r="B193" s="2">
        <v>45752</v>
      </c>
      <c r="C193" t="s">
        <v>372</v>
      </c>
      <c r="D193" t="s">
        <v>11</v>
      </c>
      <c r="E193">
        <v>1</v>
      </c>
      <c r="F193">
        <v>30780</v>
      </c>
      <c r="G193" s="3">
        <v>0.1</v>
      </c>
      <c r="H193" t="s">
        <v>12</v>
      </c>
      <c r="I193">
        <v>5</v>
      </c>
      <c r="J193">
        <f t="shared" si="8"/>
        <v>27702</v>
      </c>
      <c r="K193" s="2">
        <f t="shared" si="9"/>
        <v>45748</v>
      </c>
      <c r="L193" s="2" t="str">
        <f>VLOOKUP(C193,Customers!$A$2:$F$401,3,FALSE)</f>
        <v>Fayoum</v>
      </c>
      <c r="M193" s="2" t="str">
        <f>VLOOKUP(C193,Customers!$A$2:$F$401,5,FALSE)</f>
        <v>Consumer</v>
      </c>
      <c r="N193" s="2" t="str">
        <f>VLOOKUP(D193,Products!$A$2:$F$21,2,FALSE)</f>
        <v>Laptop Pro 14</v>
      </c>
      <c r="O193" s="2" t="str">
        <f>VLOOKUP(D193,Products!$A$2:$F$21,4,FALSE)</f>
        <v>Electronics</v>
      </c>
      <c r="P193" s="2" t="str">
        <f>VLOOKUP(D193,Products!$A$2:$F$21,3,FALSE)</f>
        <v>Computers</v>
      </c>
      <c r="Q193" s="6">
        <f>VLOOKUP(D193,Products!$A$2:$F$21,6,FALSE)</f>
        <v>22100</v>
      </c>
      <c r="R193" s="6">
        <f t="shared" si="10"/>
        <v>22100</v>
      </c>
      <c r="S193" s="6">
        <f t="shared" si="11"/>
        <v>5602</v>
      </c>
    </row>
    <row r="194" spans="1:19" x14ac:dyDescent="0.25">
      <c r="A194" t="s">
        <v>373</v>
      </c>
      <c r="B194" s="2">
        <v>45676</v>
      </c>
      <c r="C194" t="s">
        <v>199</v>
      </c>
      <c r="D194" t="s">
        <v>72</v>
      </c>
      <c r="E194">
        <v>1</v>
      </c>
      <c r="F194">
        <v>1802.5</v>
      </c>
      <c r="G194" s="3">
        <v>0.05</v>
      </c>
      <c r="H194" t="s">
        <v>12</v>
      </c>
      <c r="I194">
        <v>5</v>
      </c>
      <c r="J194">
        <f t="shared" si="8"/>
        <v>1712.375</v>
      </c>
      <c r="K194" s="2">
        <f t="shared" si="9"/>
        <v>45658</v>
      </c>
      <c r="L194" s="2" t="str">
        <f>VLOOKUP(C194,Customers!$A$2:$F$401,3,FALSE)</f>
        <v>Giza</v>
      </c>
      <c r="M194" s="2" t="str">
        <f>VLOOKUP(C194,Customers!$A$2:$F$401,5,FALSE)</f>
        <v>Consumer</v>
      </c>
      <c r="N194" s="2" t="str">
        <f>VLOOKUP(D194,Products!$A$2:$F$21,2,FALSE)</f>
        <v>Wi-Fi Router</v>
      </c>
      <c r="O194" s="2" t="str">
        <f>VLOOKUP(D194,Products!$A$2:$F$21,4,FALSE)</f>
        <v>Electronics</v>
      </c>
      <c r="P194" s="2" t="str">
        <f>VLOOKUP(D194,Products!$A$2:$F$21,3,FALSE)</f>
        <v>Networking</v>
      </c>
      <c r="Q194" s="6">
        <f>VLOOKUP(D194,Products!$A$2:$F$21,6,FALSE)</f>
        <v>1050</v>
      </c>
      <c r="R194" s="6">
        <f t="shared" si="10"/>
        <v>1050</v>
      </c>
      <c r="S194" s="6">
        <f t="shared" si="11"/>
        <v>662.375</v>
      </c>
    </row>
    <row r="195" spans="1:19" x14ac:dyDescent="0.25">
      <c r="A195" t="s">
        <v>374</v>
      </c>
      <c r="B195" s="2">
        <v>45019</v>
      </c>
      <c r="C195" t="s">
        <v>375</v>
      </c>
      <c r="D195" t="s">
        <v>27</v>
      </c>
      <c r="E195">
        <v>2</v>
      </c>
      <c r="F195">
        <v>901.6</v>
      </c>
      <c r="G195" s="3">
        <v>0.05</v>
      </c>
      <c r="H195" t="s">
        <v>12</v>
      </c>
      <c r="I195">
        <v>2</v>
      </c>
      <c r="J195">
        <f t="shared" ref="J195:J258" si="12">E195*F195*(1-G195)</f>
        <v>1713.04</v>
      </c>
      <c r="K195" s="2">
        <f t="shared" ref="K195:K258" si="13">DATE(YEAR(B195),MONTH(B195),1)</f>
        <v>45017</v>
      </c>
      <c r="L195" s="2" t="str">
        <f>VLOOKUP(C195,Customers!$A$2:$F$401,3,FALSE)</f>
        <v>Ismailia</v>
      </c>
      <c r="M195" s="2" t="str">
        <f>VLOOKUP(C195,Customers!$A$2:$F$401,5,FALSE)</f>
        <v>Consumer</v>
      </c>
      <c r="N195" s="2" t="str">
        <f>VLOOKUP(D195,Products!$A$2:$F$21,2,FALSE)</f>
        <v>Printer Toner</v>
      </c>
      <c r="O195" s="2" t="str">
        <f>VLOOKUP(D195,Products!$A$2:$F$21,4,FALSE)</f>
        <v>Office</v>
      </c>
      <c r="P195" s="2" t="str">
        <f>VLOOKUP(D195,Products!$A$2:$F$21,3,FALSE)</f>
        <v>Supplies</v>
      </c>
      <c r="Q195" s="6">
        <f>VLOOKUP(D195,Products!$A$2:$F$21,6,FALSE)</f>
        <v>510</v>
      </c>
      <c r="R195" s="6">
        <f t="shared" ref="R195:R258" si="14">E195*Q195</f>
        <v>1020</v>
      </c>
      <c r="S195" s="6">
        <f t="shared" ref="S195:S258" si="15">J195-R195</f>
        <v>693.04</v>
      </c>
    </row>
    <row r="196" spans="1:19" x14ac:dyDescent="0.25">
      <c r="A196" t="s">
        <v>376</v>
      </c>
      <c r="B196" s="2">
        <v>45747</v>
      </c>
      <c r="C196" t="s">
        <v>377</v>
      </c>
      <c r="D196" t="s">
        <v>40</v>
      </c>
      <c r="E196">
        <v>2</v>
      </c>
      <c r="F196">
        <v>17940</v>
      </c>
      <c r="G196" s="3">
        <v>0.05</v>
      </c>
      <c r="H196" t="s">
        <v>12</v>
      </c>
      <c r="I196">
        <v>5</v>
      </c>
      <c r="J196">
        <f t="shared" si="12"/>
        <v>34086</v>
      </c>
      <c r="K196" s="2">
        <f t="shared" si="13"/>
        <v>45717</v>
      </c>
      <c r="L196" s="2" t="str">
        <f>VLOOKUP(C196,Customers!$A$2:$F$401,3,FALSE)</f>
        <v>Mansoura</v>
      </c>
      <c r="M196" s="2" t="str">
        <f>VLOOKUP(C196,Customers!$A$2:$F$401,5,FALSE)</f>
        <v>Consumer</v>
      </c>
      <c r="N196" s="2" t="str">
        <f>VLOOKUP(D196,Products!$A$2:$F$21,2,FALSE)</f>
        <v>Laptop Basic 15</v>
      </c>
      <c r="O196" s="2" t="str">
        <f>VLOOKUP(D196,Products!$A$2:$F$21,4,FALSE)</f>
        <v>Electronics</v>
      </c>
      <c r="P196" s="2" t="str">
        <f>VLOOKUP(D196,Products!$A$2:$F$21,3,FALSE)</f>
        <v>Computers</v>
      </c>
      <c r="Q196" s="6">
        <f>VLOOKUP(D196,Products!$A$2:$F$21,6,FALSE)</f>
        <v>15100</v>
      </c>
      <c r="R196" s="6">
        <f t="shared" si="14"/>
        <v>30200</v>
      </c>
      <c r="S196" s="6">
        <f t="shared" si="15"/>
        <v>3886</v>
      </c>
    </row>
    <row r="197" spans="1:19" x14ac:dyDescent="0.25">
      <c r="A197" t="s">
        <v>378</v>
      </c>
      <c r="B197" s="2">
        <v>45031</v>
      </c>
      <c r="C197" t="s">
        <v>379</v>
      </c>
      <c r="D197" t="s">
        <v>15</v>
      </c>
      <c r="E197">
        <v>1</v>
      </c>
      <c r="F197">
        <v>463.5</v>
      </c>
      <c r="G197" s="3">
        <v>0.05</v>
      </c>
      <c r="H197" t="s">
        <v>12</v>
      </c>
      <c r="I197">
        <v>2</v>
      </c>
      <c r="J197">
        <f t="shared" si="12"/>
        <v>440.32499999999999</v>
      </c>
      <c r="K197" s="2">
        <f t="shared" si="13"/>
        <v>45017</v>
      </c>
      <c r="L197" s="2" t="str">
        <f>VLOOKUP(C197,Customers!$A$2:$F$401,3,FALSE)</f>
        <v>Port Said</v>
      </c>
      <c r="M197" s="2" t="str">
        <f>VLOOKUP(C197,Customers!$A$2:$F$401,5,FALSE)</f>
        <v>Small Business</v>
      </c>
      <c r="N197" s="2" t="str">
        <f>VLOOKUP(D197,Products!$A$2:$F$21,2,FALSE)</f>
        <v>Wireless Mouse</v>
      </c>
      <c r="O197" s="2" t="str">
        <f>VLOOKUP(D197,Products!$A$2:$F$21,4,FALSE)</f>
        <v>Electronics</v>
      </c>
      <c r="P197" s="2" t="str">
        <f>VLOOKUP(D197,Products!$A$2:$F$21,3,FALSE)</f>
        <v>Accessories</v>
      </c>
      <c r="Q197" s="6">
        <f>VLOOKUP(D197,Products!$A$2:$F$21,6,FALSE)</f>
        <v>210</v>
      </c>
      <c r="R197" s="6">
        <f t="shared" si="14"/>
        <v>210</v>
      </c>
      <c r="S197" s="6">
        <f t="shared" si="15"/>
        <v>230.32499999999999</v>
      </c>
    </row>
    <row r="198" spans="1:19" x14ac:dyDescent="0.25">
      <c r="A198" t="s">
        <v>380</v>
      </c>
      <c r="B198" s="2">
        <v>45325</v>
      </c>
      <c r="C198" t="s">
        <v>172</v>
      </c>
      <c r="D198" t="s">
        <v>21</v>
      </c>
      <c r="E198">
        <v>1</v>
      </c>
      <c r="F198">
        <v>1850</v>
      </c>
      <c r="G198" s="3">
        <v>0.05</v>
      </c>
      <c r="H198" t="s">
        <v>12</v>
      </c>
      <c r="I198">
        <v>6</v>
      </c>
      <c r="J198">
        <f t="shared" si="12"/>
        <v>1757.5</v>
      </c>
      <c r="K198" s="2">
        <f t="shared" si="13"/>
        <v>45323</v>
      </c>
      <c r="L198" s="2" t="str">
        <f>VLOOKUP(C198,Customers!$A$2:$F$401,3,FALSE)</f>
        <v>Port Said</v>
      </c>
      <c r="M198" s="2" t="str">
        <f>VLOOKUP(C198,Customers!$A$2:$F$401,5,FALSE)</f>
        <v>Small Business</v>
      </c>
      <c r="N198" s="2" t="str">
        <f>VLOOKUP(D198,Products!$A$2:$F$21,2,FALSE)</f>
        <v>Mechanical Keyboard</v>
      </c>
      <c r="O198" s="2" t="str">
        <f>VLOOKUP(D198,Products!$A$2:$F$21,4,FALSE)</f>
        <v>Electronics</v>
      </c>
      <c r="P198" s="2" t="str">
        <f>VLOOKUP(D198,Products!$A$2:$F$21,3,FALSE)</f>
        <v>Accessories</v>
      </c>
      <c r="Q198" s="6">
        <f>VLOOKUP(D198,Products!$A$2:$F$21,6,FALSE)</f>
        <v>990</v>
      </c>
      <c r="R198" s="6">
        <f t="shared" si="14"/>
        <v>990</v>
      </c>
      <c r="S198" s="6">
        <f t="shared" si="15"/>
        <v>767.5</v>
      </c>
    </row>
    <row r="199" spans="1:19" x14ac:dyDescent="0.25">
      <c r="A199" t="s">
        <v>381</v>
      </c>
      <c r="B199" s="2">
        <v>45669</v>
      </c>
      <c r="C199" t="s">
        <v>382</v>
      </c>
      <c r="D199" t="s">
        <v>90</v>
      </c>
      <c r="E199">
        <v>2</v>
      </c>
      <c r="F199">
        <v>2268</v>
      </c>
      <c r="G199" s="3">
        <v>0.1</v>
      </c>
      <c r="H199" t="s">
        <v>12</v>
      </c>
      <c r="I199">
        <v>3</v>
      </c>
      <c r="J199">
        <f t="shared" si="12"/>
        <v>4082.4</v>
      </c>
      <c r="K199" s="2">
        <f t="shared" si="13"/>
        <v>45658</v>
      </c>
      <c r="L199" s="2" t="str">
        <f>VLOOKUP(C199,Customers!$A$2:$F$401,3,FALSE)</f>
        <v>Port Said</v>
      </c>
      <c r="M199" s="2" t="str">
        <f>VLOOKUP(C199,Customers!$A$2:$F$401,5,FALSE)</f>
        <v>Consumer</v>
      </c>
      <c r="N199" s="2" t="str">
        <f>VLOOKUP(D199,Products!$A$2:$F$21,2,FALSE)</f>
        <v>Headset Pro</v>
      </c>
      <c r="O199" s="2" t="str">
        <f>VLOOKUP(D199,Products!$A$2:$F$21,4,FALSE)</f>
        <v>Electronics</v>
      </c>
      <c r="P199" s="2" t="str">
        <f>VLOOKUP(D199,Products!$A$2:$F$21,3,FALSE)</f>
        <v>Accessories</v>
      </c>
      <c r="Q199" s="6">
        <f>VLOOKUP(D199,Products!$A$2:$F$21,6,FALSE)</f>
        <v>1180</v>
      </c>
      <c r="R199" s="6">
        <f t="shared" si="14"/>
        <v>2360</v>
      </c>
      <c r="S199" s="6">
        <f t="shared" si="15"/>
        <v>1722.4</v>
      </c>
    </row>
    <row r="200" spans="1:19" x14ac:dyDescent="0.25">
      <c r="A200" t="s">
        <v>383</v>
      </c>
      <c r="B200" s="2">
        <v>45518</v>
      </c>
      <c r="C200" t="s">
        <v>384</v>
      </c>
      <c r="D200" t="s">
        <v>27</v>
      </c>
      <c r="E200">
        <v>1</v>
      </c>
      <c r="F200">
        <v>901.6</v>
      </c>
      <c r="G200" s="3">
        <v>0.05</v>
      </c>
      <c r="H200" t="s">
        <v>12</v>
      </c>
      <c r="I200">
        <v>2</v>
      </c>
      <c r="J200">
        <f t="shared" si="12"/>
        <v>856.52</v>
      </c>
      <c r="K200" s="2">
        <f t="shared" si="13"/>
        <v>45505</v>
      </c>
      <c r="L200" s="2" t="str">
        <f>VLOOKUP(C200,Customers!$A$2:$F$401,3,FALSE)</f>
        <v>Banha</v>
      </c>
      <c r="M200" s="2" t="str">
        <f>VLOOKUP(C200,Customers!$A$2:$F$401,5,FALSE)</f>
        <v>Small Business</v>
      </c>
      <c r="N200" s="2" t="str">
        <f>VLOOKUP(D200,Products!$A$2:$F$21,2,FALSE)</f>
        <v>Printer Toner</v>
      </c>
      <c r="O200" s="2" t="str">
        <f>VLOOKUP(D200,Products!$A$2:$F$21,4,FALSE)</f>
        <v>Office</v>
      </c>
      <c r="P200" s="2" t="str">
        <f>VLOOKUP(D200,Products!$A$2:$F$21,3,FALSE)</f>
        <v>Supplies</v>
      </c>
      <c r="Q200" s="6">
        <f>VLOOKUP(D200,Products!$A$2:$F$21,6,FALSE)</f>
        <v>510</v>
      </c>
      <c r="R200" s="6">
        <f t="shared" si="14"/>
        <v>510</v>
      </c>
      <c r="S200" s="6">
        <f t="shared" si="15"/>
        <v>346.52</v>
      </c>
    </row>
    <row r="201" spans="1:19" x14ac:dyDescent="0.25">
      <c r="A201" t="s">
        <v>385</v>
      </c>
      <c r="B201" s="2">
        <v>45077</v>
      </c>
      <c r="C201" t="s">
        <v>224</v>
      </c>
      <c r="D201" t="s">
        <v>11</v>
      </c>
      <c r="E201">
        <v>4</v>
      </c>
      <c r="F201">
        <v>30780</v>
      </c>
      <c r="G201" s="3">
        <v>0.15</v>
      </c>
      <c r="H201" t="s">
        <v>12</v>
      </c>
      <c r="I201">
        <v>2</v>
      </c>
      <c r="J201">
        <f t="shared" si="12"/>
        <v>104652</v>
      </c>
      <c r="K201" s="2">
        <f t="shared" si="13"/>
        <v>45047</v>
      </c>
      <c r="L201" s="2" t="str">
        <f>VLOOKUP(C201,Customers!$A$2:$F$401,3,FALSE)</f>
        <v>Ismailia</v>
      </c>
      <c r="M201" s="2" t="str">
        <f>VLOOKUP(C201,Customers!$A$2:$F$401,5,FALSE)</f>
        <v>Consumer</v>
      </c>
      <c r="N201" s="2" t="str">
        <f>VLOOKUP(D201,Products!$A$2:$F$21,2,FALSE)</f>
        <v>Laptop Pro 14</v>
      </c>
      <c r="O201" s="2" t="str">
        <f>VLOOKUP(D201,Products!$A$2:$F$21,4,FALSE)</f>
        <v>Electronics</v>
      </c>
      <c r="P201" s="2" t="str">
        <f>VLOOKUP(D201,Products!$A$2:$F$21,3,FALSE)</f>
        <v>Computers</v>
      </c>
      <c r="Q201" s="6">
        <f>VLOOKUP(D201,Products!$A$2:$F$21,6,FALSE)</f>
        <v>22100</v>
      </c>
      <c r="R201" s="6">
        <f t="shared" si="14"/>
        <v>88400</v>
      </c>
      <c r="S201" s="6">
        <f t="shared" si="15"/>
        <v>16252</v>
      </c>
    </row>
    <row r="202" spans="1:19" x14ac:dyDescent="0.25">
      <c r="A202" t="s">
        <v>386</v>
      </c>
      <c r="B202" s="2">
        <v>45718</v>
      </c>
      <c r="C202" t="s">
        <v>387</v>
      </c>
      <c r="D202" t="s">
        <v>49</v>
      </c>
      <c r="E202">
        <v>5</v>
      </c>
      <c r="F202">
        <v>3772</v>
      </c>
      <c r="G202" s="3">
        <v>0.03</v>
      </c>
      <c r="H202" t="s">
        <v>12</v>
      </c>
      <c r="I202">
        <v>6</v>
      </c>
      <c r="J202">
        <f t="shared" si="12"/>
        <v>18294.2</v>
      </c>
      <c r="K202" s="2">
        <f t="shared" si="13"/>
        <v>45717</v>
      </c>
      <c r="L202" s="2" t="str">
        <f>VLOOKUP(C202,Customers!$A$2:$F$401,3,FALSE)</f>
        <v>Asyut</v>
      </c>
      <c r="M202" s="2" t="str">
        <f>VLOOKUP(C202,Customers!$A$2:$F$401,5,FALSE)</f>
        <v>Corporate</v>
      </c>
      <c r="N202" s="2" t="str">
        <f>VLOOKUP(D202,Products!$A$2:$F$21,2,FALSE)</f>
        <v>UPS 1200VA</v>
      </c>
      <c r="O202" s="2" t="str">
        <f>VLOOKUP(D202,Products!$A$2:$F$21,4,FALSE)</f>
        <v>Electronics</v>
      </c>
      <c r="P202" s="2" t="str">
        <f>VLOOKUP(D202,Products!$A$2:$F$21,3,FALSE)</f>
        <v>Power</v>
      </c>
      <c r="Q202" s="6">
        <f>VLOOKUP(D202,Products!$A$2:$F$21,6,FALSE)</f>
        <v>2950</v>
      </c>
      <c r="R202" s="6">
        <f t="shared" si="14"/>
        <v>14750</v>
      </c>
      <c r="S202" s="6">
        <f t="shared" si="15"/>
        <v>3544.2000000000007</v>
      </c>
    </row>
    <row r="203" spans="1:19" x14ac:dyDescent="0.25">
      <c r="A203" t="s">
        <v>388</v>
      </c>
      <c r="B203" s="2">
        <v>45959</v>
      </c>
      <c r="C203" t="s">
        <v>158</v>
      </c>
      <c r="D203" t="s">
        <v>18</v>
      </c>
      <c r="E203">
        <v>2</v>
      </c>
      <c r="F203">
        <v>1450</v>
      </c>
      <c r="G203" s="3">
        <v>0.15</v>
      </c>
      <c r="H203" t="s">
        <v>12</v>
      </c>
      <c r="I203">
        <v>3</v>
      </c>
      <c r="J203">
        <f t="shared" si="12"/>
        <v>2465</v>
      </c>
      <c r="K203" s="2">
        <f t="shared" si="13"/>
        <v>45931</v>
      </c>
      <c r="L203" s="2" t="str">
        <f>VLOOKUP(C203,Customers!$A$2:$F$401,3,FALSE)</f>
        <v>Port Said</v>
      </c>
      <c r="M203" s="2" t="str">
        <f>VLOOKUP(C203,Customers!$A$2:$F$401,5,FALSE)</f>
        <v>Consumer</v>
      </c>
      <c r="N203" s="2" t="str">
        <f>VLOOKUP(D203,Products!$A$2:$F$21,2,FALSE)</f>
        <v>Webcam HD</v>
      </c>
      <c r="O203" s="2" t="str">
        <f>VLOOKUP(D203,Products!$A$2:$F$21,4,FALSE)</f>
        <v>Electronics</v>
      </c>
      <c r="P203" s="2" t="str">
        <f>VLOOKUP(D203,Products!$A$2:$F$21,3,FALSE)</f>
        <v>Accessories</v>
      </c>
      <c r="Q203" s="6">
        <f>VLOOKUP(D203,Products!$A$2:$F$21,6,FALSE)</f>
        <v>790</v>
      </c>
      <c r="R203" s="6">
        <f t="shared" si="14"/>
        <v>1580</v>
      </c>
      <c r="S203" s="6">
        <f t="shared" si="15"/>
        <v>885</v>
      </c>
    </row>
    <row r="204" spans="1:19" x14ac:dyDescent="0.25">
      <c r="A204" t="s">
        <v>389</v>
      </c>
      <c r="B204" s="2">
        <v>45849</v>
      </c>
      <c r="C204" t="s">
        <v>390</v>
      </c>
      <c r="D204" t="s">
        <v>27</v>
      </c>
      <c r="E204">
        <v>1</v>
      </c>
      <c r="F204">
        <v>901.6</v>
      </c>
      <c r="G204" s="3">
        <v>0.05</v>
      </c>
      <c r="H204" t="s">
        <v>12</v>
      </c>
      <c r="I204">
        <v>1</v>
      </c>
      <c r="J204">
        <f t="shared" si="12"/>
        <v>856.52</v>
      </c>
      <c r="K204" s="2">
        <f t="shared" si="13"/>
        <v>45839</v>
      </c>
      <c r="L204" s="2" t="str">
        <f>VLOOKUP(C204,Customers!$A$2:$F$401,3,FALSE)</f>
        <v>Banha</v>
      </c>
      <c r="M204" s="2" t="str">
        <f>VLOOKUP(C204,Customers!$A$2:$F$401,5,FALSE)</f>
        <v>Consumer</v>
      </c>
      <c r="N204" s="2" t="str">
        <f>VLOOKUP(D204,Products!$A$2:$F$21,2,FALSE)</f>
        <v>Printer Toner</v>
      </c>
      <c r="O204" s="2" t="str">
        <f>VLOOKUP(D204,Products!$A$2:$F$21,4,FALSE)</f>
        <v>Office</v>
      </c>
      <c r="P204" s="2" t="str">
        <f>VLOOKUP(D204,Products!$A$2:$F$21,3,FALSE)</f>
        <v>Supplies</v>
      </c>
      <c r="Q204" s="6">
        <f>VLOOKUP(D204,Products!$A$2:$F$21,6,FALSE)</f>
        <v>510</v>
      </c>
      <c r="R204" s="6">
        <f t="shared" si="14"/>
        <v>510</v>
      </c>
      <c r="S204" s="6">
        <f t="shared" si="15"/>
        <v>346.52</v>
      </c>
    </row>
    <row r="205" spans="1:19" x14ac:dyDescent="0.25">
      <c r="A205" t="s">
        <v>391</v>
      </c>
      <c r="B205" s="2">
        <v>45499</v>
      </c>
      <c r="C205" t="s">
        <v>392</v>
      </c>
      <c r="D205" t="s">
        <v>56</v>
      </c>
      <c r="E205">
        <v>2</v>
      </c>
      <c r="F205">
        <v>174.6</v>
      </c>
      <c r="G205" s="3">
        <v>0.05</v>
      </c>
      <c r="H205" t="s">
        <v>12</v>
      </c>
      <c r="I205">
        <v>4</v>
      </c>
      <c r="J205">
        <f t="shared" si="12"/>
        <v>331.73999999999995</v>
      </c>
      <c r="K205" s="2">
        <f t="shared" si="13"/>
        <v>45474</v>
      </c>
      <c r="L205" s="2" t="str">
        <f>VLOOKUP(C205,Customers!$A$2:$F$401,3,FALSE)</f>
        <v>Giza</v>
      </c>
      <c r="M205" s="2" t="str">
        <f>VLOOKUP(C205,Customers!$A$2:$F$401,5,FALSE)</f>
        <v>Small Business</v>
      </c>
      <c r="N205" s="2" t="str">
        <f>VLOOKUP(D205,Products!$A$2:$F$21,2,FALSE)</f>
        <v>Notebook Pack</v>
      </c>
      <c r="O205" s="2" t="str">
        <f>VLOOKUP(D205,Products!$A$2:$F$21,4,FALSE)</f>
        <v>Office</v>
      </c>
      <c r="P205" s="2" t="str">
        <f>VLOOKUP(D205,Products!$A$2:$F$21,3,FALSE)</f>
        <v>Stationery</v>
      </c>
      <c r="Q205" s="6">
        <f>VLOOKUP(D205,Products!$A$2:$F$21,6,FALSE)</f>
        <v>75</v>
      </c>
      <c r="R205" s="6">
        <f t="shared" si="14"/>
        <v>150</v>
      </c>
      <c r="S205" s="6">
        <f t="shared" si="15"/>
        <v>181.73999999999995</v>
      </c>
    </row>
    <row r="206" spans="1:19" x14ac:dyDescent="0.25">
      <c r="A206" t="s">
        <v>393</v>
      </c>
      <c r="B206" s="2">
        <v>45170</v>
      </c>
      <c r="C206" t="s">
        <v>394</v>
      </c>
      <c r="D206" t="s">
        <v>90</v>
      </c>
      <c r="E206">
        <v>3</v>
      </c>
      <c r="F206">
        <v>2163</v>
      </c>
      <c r="G206" s="3">
        <v>0</v>
      </c>
      <c r="H206" t="s">
        <v>12</v>
      </c>
      <c r="I206">
        <v>1</v>
      </c>
      <c r="J206">
        <f t="shared" si="12"/>
        <v>6489</v>
      </c>
      <c r="K206" s="2">
        <f t="shared" si="13"/>
        <v>45170</v>
      </c>
      <c r="L206" s="2" t="str">
        <f>VLOOKUP(C206,Customers!$A$2:$F$401,3,FALSE)</f>
        <v>Alexandria</v>
      </c>
      <c r="M206" s="2" t="str">
        <f>VLOOKUP(C206,Customers!$A$2:$F$401,5,FALSE)</f>
        <v>Consumer</v>
      </c>
      <c r="N206" s="2" t="str">
        <f>VLOOKUP(D206,Products!$A$2:$F$21,2,FALSE)</f>
        <v>Headset Pro</v>
      </c>
      <c r="O206" s="2" t="str">
        <f>VLOOKUP(D206,Products!$A$2:$F$21,4,FALSE)</f>
        <v>Electronics</v>
      </c>
      <c r="P206" s="2" t="str">
        <f>VLOOKUP(D206,Products!$A$2:$F$21,3,FALSE)</f>
        <v>Accessories</v>
      </c>
      <c r="Q206" s="6">
        <f>VLOOKUP(D206,Products!$A$2:$F$21,6,FALSE)</f>
        <v>1180</v>
      </c>
      <c r="R206" s="6">
        <f t="shared" si="14"/>
        <v>3540</v>
      </c>
      <c r="S206" s="6">
        <f t="shared" si="15"/>
        <v>2949</v>
      </c>
    </row>
    <row r="207" spans="1:19" x14ac:dyDescent="0.25">
      <c r="A207" t="s">
        <v>395</v>
      </c>
      <c r="B207" s="2">
        <v>45190</v>
      </c>
      <c r="C207" t="s">
        <v>396</v>
      </c>
      <c r="D207" t="s">
        <v>24</v>
      </c>
      <c r="E207">
        <v>1</v>
      </c>
      <c r="F207">
        <v>1350</v>
      </c>
      <c r="G207" s="3">
        <v>0</v>
      </c>
      <c r="H207" t="s">
        <v>12</v>
      </c>
      <c r="I207">
        <v>2</v>
      </c>
      <c r="J207">
        <f t="shared" si="12"/>
        <v>1350</v>
      </c>
      <c r="K207" s="2">
        <f t="shared" si="13"/>
        <v>45170</v>
      </c>
      <c r="L207" s="2" t="str">
        <f>VLOOKUP(C207,Customers!$A$2:$F$401,3,FALSE)</f>
        <v>Alexandria</v>
      </c>
      <c r="M207" s="2" t="str">
        <f>VLOOKUP(C207,Customers!$A$2:$F$401,5,FALSE)</f>
        <v>Consumer</v>
      </c>
      <c r="N207" s="2" t="str">
        <f>VLOOKUP(D207,Products!$A$2:$F$21,2,FALSE)</f>
        <v>USB-C Hub</v>
      </c>
      <c r="O207" s="2" t="str">
        <f>VLOOKUP(D207,Products!$A$2:$F$21,4,FALSE)</f>
        <v>Electronics</v>
      </c>
      <c r="P207" s="2" t="str">
        <f>VLOOKUP(D207,Products!$A$2:$F$21,3,FALSE)</f>
        <v>Accessories</v>
      </c>
      <c r="Q207" s="6">
        <f>VLOOKUP(D207,Products!$A$2:$F$21,6,FALSE)</f>
        <v>620</v>
      </c>
      <c r="R207" s="6">
        <f t="shared" si="14"/>
        <v>620</v>
      </c>
      <c r="S207" s="6">
        <f t="shared" si="15"/>
        <v>730</v>
      </c>
    </row>
    <row r="208" spans="1:19" x14ac:dyDescent="0.25">
      <c r="A208" t="s">
        <v>397</v>
      </c>
      <c r="B208" s="2">
        <v>45125</v>
      </c>
      <c r="C208" t="s">
        <v>26</v>
      </c>
      <c r="D208" t="s">
        <v>27</v>
      </c>
      <c r="E208">
        <v>1</v>
      </c>
      <c r="F208">
        <v>901.6</v>
      </c>
      <c r="G208" s="3">
        <v>0</v>
      </c>
      <c r="H208" t="s">
        <v>12</v>
      </c>
      <c r="I208">
        <v>2</v>
      </c>
      <c r="J208">
        <f t="shared" si="12"/>
        <v>901.6</v>
      </c>
      <c r="K208" s="2">
        <f t="shared" si="13"/>
        <v>45108</v>
      </c>
      <c r="L208" s="2" t="str">
        <f>VLOOKUP(C208,Customers!$A$2:$F$401,3,FALSE)</f>
        <v>Mansoura</v>
      </c>
      <c r="M208" s="2" t="str">
        <f>VLOOKUP(C208,Customers!$A$2:$F$401,5,FALSE)</f>
        <v>Consumer</v>
      </c>
      <c r="N208" s="2" t="str">
        <f>VLOOKUP(D208,Products!$A$2:$F$21,2,FALSE)</f>
        <v>Printer Toner</v>
      </c>
      <c r="O208" s="2" t="str">
        <f>VLOOKUP(D208,Products!$A$2:$F$21,4,FALSE)</f>
        <v>Office</v>
      </c>
      <c r="P208" s="2" t="str">
        <f>VLOOKUP(D208,Products!$A$2:$F$21,3,FALSE)</f>
        <v>Supplies</v>
      </c>
      <c r="Q208" s="6">
        <f>VLOOKUP(D208,Products!$A$2:$F$21,6,FALSE)</f>
        <v>510</v>
      </c>
      <c r="R208" s="6">
        <f t="shared" si="14"/>
        <v>510</v>
      </c>
      <c r="S208" s="6">
        <f t="shared" si="15"/>
        <v>391.6</v>
      </c>
    </row>
    <row r="209" spans="1:19" x14ac:dyDescent="0.25">
      <c r="A209" t="s">
        <v>398</v>
      </c>
      <c r="B209" s="2">
        <v>45733</v>
      </c>
      <c r="C209" t="s">
        <v>399</v>
      </c>
      <c r="D209" t="s">
        <v>46</v>
      </c>
      <c r="E209">
        <v>1</v>
      </c>
      <c r="F209">
        <v>280.8</v>
      </c>
      <c r="G209" s="3">
        <v>0</v>
      </c>
      <c r="H209" t="s">
        <v>12</v>
      </c>
      <c r="I209">
        <v>2</v>
      </c>
      <c r="J209">
        <f t="shared" si="12"/>
        <v>280.8</v>
      </c>
      <c r="K209" s="2">
        <f t="shared" si="13"/>
        <v>45717</v>
      </c>
      <c r="L209" s="2" t="str">
        <f>VLOOKUP(C209,Customers!$A$2:$F$401,3,FALSE)</f>
        <v>Cairo</v>
      </c>
      <c r="M209" s="2" t="str">
        <f>VLOOKUP(C209,Customers!$A$2:$F$401,5,FALSE)</f>
        <v>Consumer</v>
      </c>
      <c r="N209" s="2" t="str">
        <f>VLOOKUP(D209,Products!$A$2:$F$21,2,FALSE)</f>
        <v>Paper A4 Box</v>
      </c>
      <c r="O209" s="2" t="str">
        <f>VLOOKUP(D209,Products!$A$2:$F$21,4,FALSE)</f>
        <v>Office</v>
      </c>
      <c r="P209" s="2" t="str">
        <f>VLOOKUP(D209,Products!$A$2:$F$21,3,FALSE)</f>
        <v>Stationery</v>
      </c>
      <c r="Q209" s="6">
        <f>VLOOKUP(D209,Products!$A$2:$F$21,6,FALSE)</f>
        <v>145</v>
      </c>
      <c r="R209" s="6">
        <f t="shared" si="14"/>
        <v>145</v>
      </c>
      <c r="S209" s="6">
        <f t="shared" si="15"/>
        <v>135.80000000000001</v>
      </c>
    </row>
    <row r="210" spans="1:19" x14ac:dyDescent="0.25">
      <c r="A210" t="s">
        <v>400</v>
      </c>
      <c r="B210" s="2">
        <v>45691</v>
      </c>
      <c r="C210" t="s">
        <v>401</v>
      </c>
      <c r="D210" t="s">
        <v>46</v>
      </c>
      <c r="E210">
        <v>1</v>
      </c>
      <c r="F210">
        <v>252.2</v>
      </c>
      <c r="G210" s="3">
        <v>0.03</v>
      </c>
      <c r="H210" t="s">
        <v>12</v>
      </c>
      <c r="I210">
        <v>1</v>
      </c>
      <c r="J210">
        <f t="shared" si="12"/>
        <v>244.63399999999999</v>
      </c>
      <c r="K210" s="2">
        <f t="shared" si="13"/>
        <v>45689</v>
      </c>
      <c r="L210" s="2" t="str">
        <f>VLOOKUP(C210,Customers!$A$2:$F$401,3,FALSE)</f>
        <v>Alexandria</v>
      </c>
      <c r="M210" s="2" t="str">
        <f>VLOOKUP(C210,Customers!$A$2:$F$401,5,FALSE)</f>
        <v>Consumer</v>
      </c>
      <c r="N210" s="2" t="str">
        <f>VLOOKUP(D210,Products!$A$2:$F$21,2,FALSE)</f>
        <v>Paper A4 Box</v>
      </c>
      <c r="O210" s="2" t="str">
        <f>VLOOKUP(D210,Products!$A$2:$F$21,4,FALSE)</f>
        <v>Office</v>
      </c>
      <c r="P210" s="2" t="str">
        <f>VLOOKUP(D210,Products!$A$2:$F$21,3,FALSE)</f>
        <v>Stationery</v>
      </c>
      <c r="Q210" s="6">
        <f>VLOOKUP(D210,Products!$A$2:$F$21,6,FALSE)</f>
        <v>145</v>
      </c>
      <c r="R210" s="6">
        <f t="shared" si="14"/>
        <v>145</v>
      </c>
      <c r="S210" s="6">
        <f t="shared" si="15"/>
        <v>99.633999999999986</v>
      </c>
    </row>
    <row r="211" spans="1:19" x14ac:dyDescent="0.25">
      <c r="A211" t="s">
        <v>402</v>
      </c>
      <c r="B211" s="2">
        <v>45621</v>
      </c>
      <c r="C211" t="s">
        <v>403</v>
      </c>
      <c r="D211" t="s">
        <v>24</v>
      </c>
      <c r="E211">
        <v>1</v>
      </c>
      <c r="F211">
        <v>1212.5</v>
      </c>
      <c r="G211" s="3">
        <v>0.03</v>
      </c>
      <c r="H211" t="s">
        <v>12</v>
      </c>
      <c r="I211">
        <v>2</v>
      </c>
      <c r="J211">
        <f t="shared" si="12"/>
        <v>1176.125</v>
      </c>
      <c r="K211" s="2">
        <f t="shared" si="13"/>
        <v>45597</v>
      </c>
      <c r="L211" s="2" t="str">
        <f>VLOOKUP(C211,Customers!$A$2:$F$401,3,FALSE)</f>
        <v>Shubra El-Kheima</v>
      </c>
      <c r="M211" s="2" t="str">
        <f>VLOOKUP(C211,Customers!$A$2:$F$401,5,FALSE)</f>
        <v>Small Business</v>
      </c>
      <c r="N211" s="2" t="str">
        <f>VLOOKUP(D211,Products!$A$2:$F$21,2,FALSE)</f>
        <v>USB-C Hub</v>
      </c>
      <c r="O211" s="2" t="str">
        <f>VLOOKUP(D211,Products!$A$2:$F$21,4,FALSE)</f>
        <v>Electronics</v>
      </c>
      <c r="P211" s="2" t="str">
        <f>VLOOKUP(D211,Products!$A$2:$F$21,3,FALSE)</f>
        <v>Accessories</v>
      </c>
      <c r="Q211" s="6">
        <f>VLOOKUP(D211,Products!$A$2:$F$21,6,FALSE)</f>
        <v>620</v>
      </c>
      <c r="R211" s="6">
        <f t="shared" si="14"/>
        <v>620</v>
      </c>
      <c r="S211" s="6">
        <f t="shared" si="15"/>
        <v>556.125</v>
      </c>
    </row>
    <row r="212" spans="1:19" x14ac:dyDescent="0.25">
      <c r="A212" t="s">
        <v>404</v>
      </c>
      <c r="B212" s="2">
        <v>45675</v>
      </c>
      <c r="C212" t="s">
        <v>199</v>
      </c>
      <c r="D212" t="s">
        <v>109</v>
      </c>
      <c r="E212">
        <v>4</v>
      </c>
      <c r="F212">
        <v>11776</v>
      </c>
      <c r="G212" s="3">
        <v>0</v>
      </c>
      <c r="H212" t="s">
        <v>85</v>
      </c>
      <c r="I212">
        <v>2</v>
      </c>
      <c r="J212">
        <f t="shared" si="12"/>
        <v>47104</v>
      </c>
      <c r="K212" s="2">
        <f t="shared" si="13"/>
        <v>45658</v>
      </c>
      <c r="L212" s="2" t="str">
        <f>VLOOKUP(C212,Customers!$A$2:$F$401,3,FALSE)</f>
        <v>Giza</v>
      </c>
      <c r="M212" s="2" t="str">
        <f>VLOOKUP(C212,Customers!$A$2:$F$401,5,FALSE)</f>
        <v>Consumer</v>
      </c>
      <c r="N212" s="2" t="str">
        <f>VLOOKUP(D212,Products!$A$2:$F$21,2,FALSE)</f>
        <v>Projector</v>
      </c>
      <c r="O212" s="2" t="str">
        <f>VLOOKUP(D212,Products!$A$2:$F$21,4,FALSE)</f>
        <v>Electronics</v>
      </c>
      <c r="P212" s="2" t="str">
        <f>VLOOKUP(D212,Products!$A$2:$F$21,3,FALSE)</f>
        <v>Displays</v>
      </c>
      <c r="Q212" s="6">
        <f>VLOOKUP(D212,Products!$A$2:$F$21,6,FALSE)</f>
        <v>9700</v>
      </c>
      <c r="R212" s="6">
        <f t="shared" si="14"/>
        <v>38800</v>
      </c>
      <c r="S212" s="6">
        <f t="shared" si="15"/>
        <v>8304</v>
      </c>
    </row>
    <row r="213" spans="1:19" x14ac:dyDescent="0.25">
      <c r="A213" t="s">
        <v>405</v>
      </c>
      <c r="B213" s="2">
        <v>45222</v>
      </c>
      <c r="C213" t="s">
        <v>352</v>
      </c>
      <c r="D213" t="s">
        <v>72</v>
      </c>
      <c r="E213">
        <v>2</v>
      </c>
      <c r="F213">
        <v>1750</v>
      </c>
      <c r="G213" s="3">
        <v>0.03</v>
      </c>
      <c r="H213" t="s">
        <v>12</v>
      </c>
      <c r="I213">
        <v>6</v>
      </c>
      <c r="J213">
        <f t="shared" si="12"/>
        <v>3395</v>
      </c>
      <c r="K213" s="2">
        <f t="shared" si="13"/>
        <v>45200</v>
      </c>
      <c r="L213" s="2" t="str">
        <f>VLOOKUP(C213,Customers!$A$2:$F$401,3,FALSE)</f>
        <v>Giza</v>
      </c>
      <c r="M213" s="2" t="str">
        <f>VLOOKUP(C213,Customers!$A$2:$F$401,5,FALSE)</f>
        <v>Corporate</v>
      </c>
      <c r="N213" s="2" t="str">
        <f>VLOOKUP(D213,Products!$A$2:$F$21,2,FALSE)</f>
        <v>Wi-Fi Router</v>
      </c>
      <c r="O213" s="2" t="str">
        <f>VLOOKUP(D213,Products!$A$2:$F$21,4,FALSE)</f>
        <v>Electronics</v>
      </c>
      <c r="P213" s="2" t="str">
        <f>VLOOKUP(D213,Products!$A$2:$F$21,3,FALSE)</f>
        <v>Networking</v>
      </c>
      <c r="Q213" s="6">
        <f>VLOOKUP(D213,Products!$A$2:$F$21,6,FALSE)</f>
        <v>1050</v>
      </c>
      <c r="R213" s="6">
        <f t="shared" si="14"/>
        <v>2100</v>
      </c>
      <c r="S213" s="6">
        <f t="shared" si="15"/>
        <v>1295</v>
      </c>
    </row>
    <row r="214" spans="1:19" x14ac:dyDescent="0.25">
      <c r="A214" t="s">
        <v>406</v>
      </c>
      <c r="B214" s="2">
        <v>45334</v>
      </c>
      <c r="C214" t="s">
        <v>407</v>
      </c>
      <c r="D214" t="s">
        <v>21</v>
      </c>
      <c r="E214">
        <v>3</v>
      </c>
      <c r="F214">
        <v>1998</v>
      </c>
      <c r="G214" s="3">
        <v>0</v>
      </c>
      <c r="H214" t="s">
        <v>12</v>
      </c>
      <c r="I214">
        <v>7</v>
      </c>
      <c r="J214">
        <f t="shared" si="12"/>
        <v>5994</v>
      </c>
      <c r="K214" s="2">
        <f t="shared" si="13"/>
        <v>45323</v>
      </c>
      <c r="L214" s="2" t="str">
        <f>VLOOKUP(C214,Customers!$A$2:$F$401,3,FALSE)</f>
        <v>Shubra El-Kheima</v>
      </c>
      <c r="M214" s="2" t="str">
        <f>VLOOKUP(C214,Customers!$A$2:$F$401,5,FALSE)</f>
        <v>Corporate</v>
      </c>
      <c r="N214" s="2" t="str">
        <f>VLOOKUP(D214,Products!$A$2:$F$21,2,FALSE)</f>
        <v>Mechanical Keyboard</v>
      </c>
      <c r="O214" s="2" t="str">
        <f>VLOOKUP(D214,Products!$A$2:$F$21,4,FALSE)</f>
        <v>Electronics</v>
      </c>
      <c r="P214" s="2" t="str">
        <f>VLOOKUP(D214,Products!$A$2:$F$21,3,FALSE)</f>
        <v>Accessories</v>
      </c>
      <c r="Q214" s="6">
        <f>VLOOKUP(D214,Products!$A$2:$F$21,6,FALSE)</f>
        <v>990</v>
      </c>
      <c r="R214" s="6">
        <f t="shared" si="14"/>
        <v>2970</v>
      </c>
      <c r="S214" s="6">
        <f t="shared" si="15"/>
        <v>3024</v>
      </c>
    </row>
    <row r="215" spans="1:19" x14ac:dyDescent="0.25">
      <c r="A215" t="s">
        <v>408</v>
      </c>
      <c r="B215" s="2">
        <v>45969</v>
      </c>
      <c r="C215" t="s">
        <v>409</v>
      </c>
      <c r="D215" t="s">
        <v>15</v>
      </c>
      <c r="E215">
        <v>1</v>
      </c>
      <c r="F215">
        <v>450</v>
      </c>
      <c r="G215" s="3">
        <v>0.15</v>
      </c>
      <c r="H215" t="s">
        <v>12</v>
      </c>
      <c r="I215">
        <v>5</v>
      </c>
      <c r="J215">
        <f t="shared" si="12"/>
        <v>382.5</v>
      </c>
      <c r="K215" s="2">
        <f t="shared" si="13"/>
        <v>45962</v>
      </c>
      <c r="L215" s="2" t="str">
        <f>VLOOKUP(C215,Customers!$A$2:$F$401,3,FALSE)</f>
        <v>Mansoura</v>
      </c>
      <c r="M215" s="2" t="str">
        <f>VLOOKUP(C215,Customers!$A$2:$F$401,5,FALSE)</f>
        <v>Consumer</v>
      </c>
      <c r="N215" s="2" t="str">
        <f>VLOOKUP(D215,Products!$A$2:$F$21,2,FALSE)</f>
        <v>Wireless Mouse</v>
      </c>
      <c r="O215" s="2" t="str">
        <f>VLOOKUP(D215,Products!$A$2:$F$21,4,FALSE)</f>
        <v>Electronics</v>
      </c>
      <c r="P215" s="2" t="str">
        <f>VLOOKUP(D215,Products!$A$2:$F$21,3,FALSE)</f>
        <v>Accessories</v>
      </c>
      <c r="Q215" s="6">
        <f>VLOOKUP(D215,Products!$A$2:$F$21,6,FALSE)</f>
        <v>210</v>
      </c>
      <c r="R215" s="6">
        <f t="shared" si="14"/>
        <v>210</v>
      </c>
      <c r="S215" s="6">
        <f t="shared" si="15"/>
        <v>172.5</v>
      </c>
    </row>
    <row r="216" spans="1:19" x14ac:dyDescent="0.25">
      <c r="A216" t="s">
        <v>410</v>
      </c>
      <c r="B216" s="2">
        <v>45749</v>
      </c>
      <c r="C216" t="s">
        <v>403</v>
      </c>
      <c r="D216" t="s">
        <v>46</v>
      </c>
      <c r="E216">
        <v>3</v>
      </c>
      <c r="F216">
        <v>267.8</v>
      </c>
      <c r="G216" s="3">
        <v>0.1</v>
      </c>
      <c r="H216" t="s">
        <v>12</v>
      </c>
      <c r="I216">
        <v>2</v>
      </c>
      <c r="J216">
        <f t="shared" si="12"/>
        <v>723.06000000000006</v>
      </c>
      <c r="K216" s="2">
        <f t="shared" si="13"/>
        <v>45748</v>
      </c>
      <c r="L216" s="2" t="str">
        <f>VLOOKUP(C216,Customers!$A$2:$F$401,3,FALSE)</f>
        <v>Shubra El-Kheima</v>
      </c>
      <c r="M216" s="2" t="str">
        <f>VLOOKUP(C216,Customers!$A$2:$F$401,5,FALSE)</f>
        <v>Small Business</v>
      </c>
      <c r="N216" s="2" t="str">
        <f>VLOOKUP(D216,Products!$A$2:$F$21,2,FALSE)</f>
        <v>Paper A4 Box</v>
      </c>
      <c r="O216" s="2" t="str">
        <f>VLOOKUP(D216,Products!$A$2:$F$21,4,FALSE)</f>
        <v>Office</v>
      </c>
      <c r="P216" s="2" t="str">
        <f>VLOOKUP(D216,Products!$A$2:$F$21,3,FALSE)</f>
        <v>Stationery</v>
      </c>
      <c r="Q216" s="6">
        <f>VLOOKUP(D216,Products!$A$2:$F$21,6,FALSE)</f>
        <v>145</v>
      </c>
      <c r="R216" s="6">
        <f t="shared" si="14"/>
        <v>435</v>
      </c>
      <c r="S216" s="6">
        <f t="shared" si="15"/>
        <v>288.06000000000006</v>
      </c>
    </row>
    <row r="217" spans="1:19" x14ac:dyDescent="0.25">
      <c r="A217" t="s">
        <v>411</v>
      </c>
      <c r="B217" s="2">
        <v>45951</v>
      </c>
      <c r="C217" t="s">
        <v>412</v>
      </c>
      <c r="D217" t="s">
        <v>56</v>
      </c>
      <c r="E217">
        <v>4</v>
      </c>
      <c r="F217">
        <v>194.4</v>
      </c>
      <c r="G217" s="3">
        <v>0.03</v>
      </c>
      <c r="H217" t="s">
        <v>12</v>
      </c>
      <c r="I217">
        <v>2</v>
      </c>
      <c r="J217">
        <f t="shared" si="12"/>
        <v>754.27200000000005</v>
      </c>
      <c r="K217" s="2">
        <f t="shared" si="13"/>
        <v>45931</v>
      </c>
      <c r="L217" s="2" t="str">
        <f>VLOOKUP(C217,Customers!$A$2:$F$401,3,FALSE)</f>
        <v>Asyut</v>
      </c>
      <c r="M217" s="2" t="str">
        <f>VLOOKUP(C217,Customers!$A$2:$F$401,5,FALSE)</f>
        <v>Consumer</v>
      </c>
      <c r="N217" s="2" t="str">
        <f>VLOOKUP(D217,Products!$A$2:$F$21,2,FALSE)</f>
        <v>Notebook Pack</v>
      </c>
      <c r="O217" s="2" t="str">
        <f>VLOOKUP(D217,Products!$A$2:$F$21,4,FALSE)</f>
        <v>Office</v>
      </c>
      <c r="P217" s="2" t="str">
        <f>VLOOKUP(D217,Products!$A$2:$F$21,3,FALSE)</f>
        <v>Stationery</v>
      </c>
      <c r="Q217" s="6">
        <f>VLOOKUP(D217,Products!$A$2:$F$21,6,FALSE)</f>
        <v>75</v>
      </c>
      <c r="R217" s="6">
        <f t="shared" si="14"/>
        <v>300</v>
      </c>
      <c r="S217" s="6">
        <f t="shared" si="15"/>
        <v>454.27200000000005</v>
      </c>
    </row>
    <row r="218" spans="1:19" x14ac:dyDescent="0.25">
      <c r="A218" t="s">
        <v>413</v>
      </c>
      <c r="B218" s="2">
        <v>45009</v>
      </c>
      <c r="C218" t="s">
        <v>168</v>
      </c>
      <c r="D218" t="s">
        <v>24</v>
      </c>
      <c r="E218">
        <v>2</v>
      </c>
      <c r="F218">
        <v>1287.5</v>
      </c>
      <c r="G218" s="3">
        <v>0.1</v>
      </c>
      <c r="H218" t="s">
        <v>12</v>
      </c>
      <c r="I218">
        <v>3</v>
      </c>
      <c r="J218">
        <f t="shared" si="12"/>
        <v>2317.5</v>
      </c>
      <c r="K218" s="2">
        <f t="shared" si="13"/>
        <v>44986</v>
      </c>
      <c r="L218" s="2" t="str">
        <f>VLOOKUP(C218,Customers!$A$2:$F$401,3,FALSE)</f>
        <v>Tanta</v>
      </c>
      <c r="M218" s="2" t="str">
        <f>VLOOKUP(C218,Customers!$A$2:$F$401,5,FALSE)</f>
        <v>Small Business</v>
      </c>
      <c r="N218" s="2" t="str">
        <f>VLOOKUP(D218,Products!$A$2:$F$21,2,FALSE)</f>
        <v>USB-C Hub</v>
      </c>
      <c r="O218" s="2" t="str">
        <f>VLOOKUP(D218,Products!$A$2:$F$21,4,FALSE)</f>
        <v>Electronics</v>
      </c>
      <c r="P218" s="2" t="str">
        <f>VLOOKUP(D218,Products!$A$2:$F$21,3,FALSE)</f>
        <v>Accessories</v>
      </c>
      <c r="Q218" s="6">
        <f>VLOOKUP(D218,Products!$A$2:$F$21,6,FALSE)</f>
        <v>620</v>
      </c>
      <c r="R218" s="6">
        <f t="shared" si="14"/>
        <v>1240</v>
      </c>
      <c r="S218" s="6">
        <f t="shared" si="15"/>
        <v>1077.5</v>
      </c>
    </row>
    <row r="219" spans="1:19" x14ac:dyDescent="0.25">
      <c r="A219" t="s">
        <v>414</v>
      </c>
      <c r="B219" s="2">
        <v>45019</v>
      </c>
      <c r="C219" t="s">
        <v>415</v>
      </c>
      <c r="D219" t="s">
        <v>27</v>
      </c>
      <c r="E219">
        <v>5</v>
      </c>
      <c r="F219">
        <v>1058.4000000000001</v>
      </c>
      <c r="G219" s="3">
        <v>0.1</v>
      </c>
      <c r="H219" t="s">
        <v>12</v>
      </c>
      <c r="I219">
        <v>2</v>
      </c>
      <c r="J219">
        <f t="shared" si="12"/>
        <v>4762.8</v>
      </c>
      <c r="K219" s="2">
        <f t="shared" si="13"/>
        <v>45017</v>
      </c>
      <c r="L219" s="2" t="str">
        <f>VLOOKUP(C219,Customers!$A$2:$F$401,3,FALSE)</f>
        <v>Fayoum</v>
      </c>
      <c r="M219" s="2" t="str">
        <f>VLOOKUP(C219,Customers!$A$2:$F$401,5,FALSE)</f>
        <v>Small Business</v>
      </c>
      <c r="N219" s="2" t="str">
        <f>VLOOKUP(D219,Products!$A$2:$F$21,2,FALSE)</f>
        <v>Printer Toner</v>
      </c>
      <c r="O219" s="2" t="str">
        <f>VLOOKUP(D219,Products!$A$2:$F$21,4,FALSE)</f>
        <v>Office</v>
      </c>
      <c r="P219" s="2" t="str">
        <f>VLOOKUP(D219,Products!$A$2:$F$21,3,FALSE)</f>
        <v>Supplies</v>
      </c>
      <c r="Q219" s="6">
        <f>VLOOKUP(D219,Products!$A$2:$F$21,6,FALSE)</f>
        <v>510</v>
      </c>
      <c r="R219" s="6">
        <f t="shared" si="14"/>
        <v>2550</v>
      </c>
      <c r="S219" s="6">
        <f t="shared" si="15"/>
        <v>2212.8000000000002</v>
      </c>
    </row>
    <row r="220" spans="1:19" x14ac:dyDescent="0.25">
      <c r="A220" t="s">
        <v>416</v>
      </c>
      <c r="B220" s="2">
        <v>45006</v>
      </c>
      <c r="C220" t="s">
        <v>89</v>
      </c>
      <c r="D220" t="s">
        <v>56</v>
      </c>
      <c r="E220">
        <v>1</v>
      </c>
      <c r="F220">
        <v>180</v>
      </c>
      <c r="G220" s="3">
        <v>0.05</v>
      </c>
      <c r="H220" t="s">
        <v>12</v>
      </c>
      <c r="I220">
        <v>2</v>
      </c>
      <c r="J220">
        <f t="shared" si="12"/>
        <v>171</v>
      </c>
      <c r="K220" s="2">
        <f t="shared" si="13"/>
        <v>44986</v>
      </c>
      <c r="L220" s="2" t="str">
        <f>VLOOKUP(C220,Customers!$A$2:$F$401,3,FALSE)</f>
        <v>Zagazig</v>
      </c>
      <c r="M220" s="2" t="str">
        <f>VLOOKUP(C220,Customers!$A$2:$F$401,5,FALSE)</f>
        <v>Consumer</v>
      </c>
      <c r="N220" s="2" t="str">
        <f>VLOOKUP(D220,Products!$A$2:$F$21,2,FALSE)</f>
        <v>Notebook Pack</v>
      </c>
      <c r="O220" s="2" t="str">
        <f>VLOOKUP(D220,Products!$A$2:$F$21,4,FALSE)</f>
        <v>Office</v>
      </c>
      <c r="P220" s="2" t="str">
        <f>VLOOKUP(D220,Products!$A$2:$F$21,3,FALSE)</f>
        <v>Stationery</v>
      </c>
      <c r="Q220" s="6">
        <f>VLOOKUP(D220,Products!$A$2:$F$21,6,FALSE)</f>
        <v>75</v>
      </c>
      <c r="R220" s="6">
        <f t="shared" si="14"/>
        <v>75</v>
      </c>
      <c r="S220" s="6">
        <f t="shared" si="15"/>
        <v>96</v>
      </c>
    </row>
    <row r="221" spans="1:19" x14ac:dyDescent="0.25">
      <c r="A221" t="s">
        <v>417</v>
      </c>
      <c r="B221" s="2">
        <v>45207</v>
      </c>
      <c r="C221" t="s">
        <v>168</v>
      </c>
      <c r="D221" t="s">
        <v>109</v>
      </c>
      <c r="E221">
        <v>1</v>
      </c>
      <c r="F221">
        <v>11776</v>
      </c>
      <c r="G221" s="3">
        <v>0</v>
      </c>
      <c r="H221" t="s">
        <v>12</v>
      </c>
      <c r="I221">
        <v>4</v>
      </c>
      <c r="J221">
        <f t="shared" si="12"/>
        <v>11776</v>
      </c>
      <c r="K221" s="2">
        <f t="shared" si="13"/>
        <v>45200</v>
      </c>
      <c r="L221" s="2" t="str">
        <f>VLOOKUP(C221,Customers!$A$2:$F$401,3,FALSE)</f>
        <v>Tanta</v>
      </c>
      <c r="M221" s="2" t="str">
        <f>VLOOKUP(C221,Customers!$A$2:$F$401,5,FALSE)</f>
        <v>Small Business</v>
      </c>
      <c r="N221" s="2" t="str">
        <f>VLOOKUP(D221,Products!$A$2:$F$21,2,FALSE)</f>
        <v>Projector</v>
      </c>
      <c r="O221" s="2" t="str">
        <f>VLOOKUP(D221,Products!$A$2:$F$21,4,FALSE)</f>
        <v>Electronics</v>
      </c>
      <c r="P221" s="2" t="str">
        <f>VLOOKUP(D221,Products!$A$2:$F$21,3,FALSE)</f>
        <v>Displays</v>
      </c>
      <c r="Q221" s="6">
        <f>VLOOKUP(D221,Products!$A$2:$F$21,6,FALSE)</f>
        <v>9700</v>
      </c>
      <c r="R221" s="6">
        <f t="shared" si="14"/>
        <v>9700</v>
      </c>
      <c r="S221" s="6">
        <f t="shared" si="15"/>
        <v>2076</v>
      </c>
    </row>
    <row r="222" spans="1:19" x14ac:dyDescent="0.25">
      <c r="A222" t="s">
        <v>418</v>
      </c>
      <c r="B222" s="2">
        <v>45609</v>
      </c>
      <c r="C222" t="s">
        <v>419</v>
      </c>
      <c r="D222" t="s">
        <v>56</v>
      </c>
      <c r="E222">
        <v>2</v>
      </c>
      <c r="F222">
        <v>185.4</v>
      </c>
      <c r="G222" s="3">
        <v>0.05</v>
      </c>
      <c r="H222" t="s">
        <v>12</v>
      </c>
      <c r="I222">
        <v>4</v>
      </c>
      <c r="J222">
        <f t="shared" si="12"/>
        <v>352.26</v>
      </c>
      <c r="K222" s="2">
        <f t="shared" si="13"/>
        <v>45597</v>
      </c>
      <c r="L222" s="2" t="str">
        <f>VLOOKUP(C222,Customers!$A$2:$F$401,3,FALSE)</f>
        <v>Alexandria</v>
      </c>
      <c r="M222" s="2" t="str">
        <f>VLOOKUP(C222,Customers!$A$2:$F$401,5,FALSE)</f>
        <v>Small Business</v>
      </c>
      <c r="N222" s="2" t="str">
        <f>VLOOKUP(D222,Products!$A$2:$F$21,2,FALSE)</f>
        <v>Notebook Pack</v>
      </c>
      <c r="O222" s="2" t="str">
        <f>VLOOKUP(D222,Products!$A$2:$F$21,4,FALSE)</f>
        <v>Office</v>
      </c>
      <c r="P222" s="2" t="str">
        <f>VLOOKUP(D222,Products!$A$2:$F$21,3,FALSE)</f>
        <v>Stationery</v>
      </c>
      <c r="Q222" s="6">
        <f>VLOOKUP(D222,Products!$A$2:$F$21,6,FALSE)</f>
        <v>75</v>
      </c>
      <c r="R222" s="6">
        <f t="shared" si="14"/>
        <v>150</v>
      </c>
      <c r="S222" s="6">
        <f t="shared" si="15"/>
        <v>202.26</v>
      </c>
    </row>
    <row r="223" spans="1:19" x14ac:dyDescent="0.25">
      <c r="A223" t="s">
        <v>420</v>
      </c>
      <c r="B223" s="2">
        <v>45897</v>
      </c>
      <c r="C223" t="s">
        <v>421</v>
      </c>
      <c r="D223" t="s">
        <v>56</v>
      </c>
      <c r="E223">
        <v>1</v>
      </c>
      <c r="F223">
        <v>185.4</v>
      </c>
      <c r="G223" s="3">
        <v>0.03</v>
      </c>
      <c r="H223" t="s">
        <v>12</v>
      </c>
      <c r="I223">
        <v>2</v>
      </c>
      <c r="J223">
        <f t="shared" si="12"/>
        <v>179.83799999999999</v>
      </c>
      <c r="K223" s="2">
        <f t="shared" si="13"/>
        <v>45870</v>
      </c>
      <c r="L223" s="2" t="str">
        <f>VLOOKUP(C223,Customers!$A$2:$F$401,3,FALSE)</f>
        <v>Ismailia</v>
      </c>
      <c r="M223" s="2" t="str">
        <f>VLOOKUP(C223,Customers!$A$2:$F$401,5,FALSE)</f>
        <v>Corporate</v>
      </c>
      <c r="N223" s="2" t="str">
        <f>VLOOKUP(D223,Products!$A$2:$F$21,2,FALSE)</f>
        <v>Notebook Pack</v>
      </c>
      <c r="O223" s="2" t="str">
        <f>VLOOKUP(D223,Products!$A$2:$F$21,4,FALSE)</f>
        <v>Office</v>
      </c>
      <c r="P223" s="2" t="str">
        <f>VLOOKUP(D223,Products!$A$2:$F$21,3,FALSE)</f>
        <v>Stationery</v>
      </c>
      <c r="Q223" s="6">
        <f>VLOOKUP(D223,Products!$A$2:$F$21,6,FALSE)</f>
        <v>75</v>
      </c>
      <c r="R223" s="6">
        <f t="shared" si="14"/>
        <v>75</v>
      </c>
      <c r="S223" s="6">
        <f t="shared" si="15"/>
        <v>104.83799999999999</v>
      </c>
    </row>
    <row r="224" spans="1:19" x14ac:dyDescent="0.25">
      <c r="A224" t="s">
        <v>422</v>
      </c>
      <c r="B224" s="2">
        <v>45990</v>
      </c>
      <c r="C224" t="s">
        <v>423</v>
      </c>
      <c r="D224" t="s">
        <v>56</v>
      </c>
      <c r="E224">
        <v>2</v>
      </c>
      <c r="F224">
        <v>180</v>
      </c>
      <c r="G224" s="3">
        <v>0.15</v>
      </c>
      <c r="H224" t="s">
        <v>12</v>
      </c>
      <c r="I224">
        <v>5</v>
      </c>
      <c r="J224">
        <f t="shared" si="12"/>
        <v>306</v>
      </c>
      <c r="K224" s="2">
        <f t="shared" si="13"/>
        <v>45962</v>
      </c>
      <c r="L224" s="2" t="str">
        <f>VLOOKUP(C224,Customers!$A$2:$F$401,3,FALSE)</f>
        <v>Port Said</v>
      </c>
      <c r="M224" s="2" t="str">
        <f>VLOOKUP(C224,Customers!$A$2:$F$401,5,FALSE)</f>
        <v>Consumer</v>
      </c>
      <c r="N224" s="2" t="str">
        <f>VLOOKUP(D224,Products!$A$2:$F$21,2,FALSE)</f>
        <v>Notebook Pack</v>
      </c>
      <c r="O224" s="2" t="str">
        <f>VLOOKUP(D224,Products!$A$2:$F$21,4,FALSE)</f>
        <v>Office</v>
      </c>
      <c r="P224" s="2" t="str">
        <f>VLOOKUP(D224,Products!$A$2:$F$21,3,FALSE)</f>
        <v>Stationery</v>
      </c>
      <c r="Q224" s="6">
        <f>VLOOKUP(D224,Products!$A$2:$F$21,6,FALSE)</f>
        <v>75</v>
      </c>
      <c r="R224" s="6">
        <f t="shared" si="14"/>
        <v>150</v>
      </c>
      <c r="S224" s="6">
        <f t="shared" si="15"/>
        <v>156</v>
      </c>
    </row>
    <row r="225" spans="1:19" x14ac:dyDescent="0.25">
      <c r="A225" t="s">
        <v>424</v>
      </c>
      <c r="B225" s="2">
        <v>45862</v>
      </c>
      <c r="C225" t="s">
        <v>425</v>
      </c>
      <c r="D225" t="s">
        <v>56</v>
      </c>
      <c r="E225">
        <v>1</v>
      </c>
      <c r="F225">
        <v>180</v>
      </c>
      <c r="G225" s="3">
        <v>0.15</v>
      </c>
      <c r="H225" t="s">
        <v>12</v>
      </c>
      <c r="I225">
        <v>1</v>
      </c>
      <c r="J225">
        <f t="shared" si="12"/>
        <v>153</v>
      </c>
      <c r="K225" s="2">
        <f t="shared" si="13"/>
        <v>45839</v>
      </c>
      <c r="L225" s="2" t="str">
        <f>VLOOKUP(C225,Customers!$A$2:$F$401,3,FALSE)</f>
        <v>Alexandria</v>
      </c>
      <c r="M225" s="2" t="str">
        <f>VLOOKUP(C225,Customers!$A$2:$F$401,5,FALSE)</f>
        <v>Small Business</v>
      </c>
      <c r="N225" s="2" t="str">
        <f>VLOOKUP(D225,Products!$A$2:$F$21,2,FALSE)</f>
        <v>Notebook Pack</v>
      </c>
      <c r="O225" s="2" t="str">
        <f>VLOOKUP(D225,Products!$A$2:$F$21,4,FALSE)</f>
        <v>Office</v>
      </c>
      <c r="P225" s="2" t="str">
        <f>VLOOKUP(D225,Products!$A$2:$F$21,3,FALSE)</f>
        <v>Stationery</v>
      </c>
      <c r="Q225" s="6">
        <f>VLOOKUP(D225,Products!$A$2:$F$21,6,FALSE)</f>
        <v>75</v>
      </c>
      <c r="R225" s="6">
        <f t="shared" si="14"/>
        <v>75</v>
      </c>
      <c r="S225" s="6">
        <f t="shared" si="15"/>
        <v>78</v>
      </c>
    </row>
    <row r="226" spans="1:19" x14ac:dyDescent="0.25">
      <c r="A226" t="s">
        <v>426</v>
      </c>
      <c r="B226" s="2">
        <v>45232</v>
      </c>
      <c r="C226" t="s">
        <v>427</v>
      </c>
      <c r="D226" t="s">
        <v>24</v>
      </c>
      <c r="E226">
        <v>1</v>
      </c>
      <c r="F226">
        <v>1212.5</v>
      </c>
      <c r="G226" s="3">
        <v>0.1</v>
      </c>
      <c r="H226" t="s">
        <v>12</v>
      </c>
      <c r="I226">
        <v>6</v>
      </c>
      <c r="J226">
        <f t="shared" si="12"/>
        <v>1091.25</v>
      </c>
      <c r="K226" s="2">
        <f t="shared" si="13"/>
        <v>45231</v>
      </c>
      <c r="L226" s="2" t="str">
        <f>VLOOKUP(C226,Customers!$A$2:$F$401,3,FALSE)</f>
        <v>Mansoura</v>
      </c>
      <c r="M226" s="2" t="str">
        <f>VLOOKUP(C226,Customers!$A$2:$F$401,5,FALSE)</f>
        <v>Consumer</v>
      </c>
      <c r="N226" s="2" t="str">
        <f>VLOOKUP(D226,Products!$A$2:$F$21,2,FALSE)</f>
        <v>USB-C Hub</v>
      </c>
      <c r="O226" s="2" t="str">
        <f>VLOOKUP(D226,Products!$A$2:$F$21,4,FALSE)</f>
        <v>Electronics</v>
      </c>
      <c r="P226" s="2" t="str">
        <f>VLOOKUP(D226,Products!$A$2:$F$21,3,FALSE)</f>
        <v>Accessories</v>
      </c>
      <c r="Q226" s="6">
        <f>VLOOKUP(D226,Products!$A$2:$F$21,6,FALSE)</f>
        <v>620</v>
      </c>
      <c r="R226" s="6">
        <f t="shared" si="14"/>
        <v>620</v>
      </c>
      <c r="S226" s="6">
        <f t="shared" si="15"/>
        <v>471.25</v>
      </c>
    </row>
    <row r="227" spans="1:19" x14ac:dyDescent="0.25">
      <c r="A227" t="s">
        <v>428</v>
      </c>
      <c r="B227" s="2">
        <v>45982</v>
      </c>
      <c r="C227" t="s">
        <v>429</v>
      </c>
      <c r="D227" t="s">
        <v>46</v>
      </c>
      <c r="E227">
        <v>4</v>
      </c>
      <c r="F227">
        <v>252.2</v>
      </c>
      <c r="G227" s="3">
        <v>0.1</v>
      </c>
      <c r="H227" t="s">
        <v>96</v>
      </c>
      <c r="I227">
        <v>7</v>
      </c>
      <c r="J227">
        <f t="shared" si="12"/>
        <v>907.92</v>
      </c>
      <c r="K227" s="2">
        <f t="shared" si="13"/>
        <v>45962</v>
      </c>
      <c r="L227" s="2" t="str">
        <f>VLOOKUP(C227,Customers!$A$2:$F$401,3,FALSE)</f>
        <v>Alexandria</v>
      </c>
      <c r="M227" s="2" t="str">
        <f>VLOOKUP(C227,Customers!$A$2:$F$401,5,FALSE)</f>
        <v>Small Business</v>
      </c>
      <c r="N227" s="2" t="str">
        <f>VLOOKUP(D227,Products!$A$2:$F$21,2,FALSE)</f>
        <v>Paper A4 Box</v>
      </c>
      <c r="O227" s="2" t="str">
        <f>VLOOKUP(D227,Products!$A$2:$F$21,4,FALSE)</f>
        <v>Office</v>
      </c>
      <c r="P227" s="2" t="str">
        <f>VLOOKUP(D227,Products!$A$2:$F$21,3,FALSE)</f>
        <v>Stationery</v>
      </c>
      <c r="Q227" s="6">
        <f>VLOOKUP(D227,Products!$A$2:$F$21,6,FALSE)</f>
        <v>145</v>
      </c>
      <c r="R227" s="6">
        <f t="shared" si="14"/>
        <v>580</v>
      </c>
      <c r="S227" s="6">
        <f t="shared" si="15"/>
        <v>327.91999999999996</v>
      </c>
    </row>
    <row r="228" spans="1:19" x14ac:dyDescent="0.25">
      <c r="A228" t="s">
        <v>430</v>
      </c>
      <c r="B228" s="2">
        <v>45213</v>
      </c>
      <c r="C228" t="s">
        <v>98</v>
      </c>
      <c r="D228" t="s">
        <v>90</v>
      </c>
      <c r="E228">
        <v>2</v>
      </c>
      <c r="F228">
        <v>2100</v>
      </c>
      <c r="G228" s="3">
        <v>0</v>
      </c>
      <c r="H228" t="s">
        <v>12</v>
      </c>
      <c r="I228">
        <v>7</v>
      </c>
      <c r="J228">
        <f t="shared" si="12"/>
        <v>4200</v>
      </c>
      <c r="K228" s="2">
        <f t="shared" si="13"/>
        <v>45200</v>
      </c>
      <c r="L228" s="2" t="str">
        <f>VLOOKUP(C228,Customers!$A$2:$F$401,3,FALSE)</f>
        <v>Tanta</v>
      </c>
      <c r="M228" s="2" t="str">
        <f>VLOOKUP(C228,Customers!$A$2:$F$401,5,FALSE)</f>
        <v>Consumer</v>
      </c>
      <c r="N228" s="2" t="str">
        <f>VLOOKUP(D228,Products!$A$2:$F$21,2,FALSE)</f>
        <v>Headset Pro</v>
      </c>
      <c r="O228" s="2" t="str">
        <f>VLOOKUP(D228,Products!$A$2:$F$21,4,FALSE)</f>
        <v>Electronics</v>
      </c>
      <c r="P228" s="2" t="str">
        <f>VLOOKUP(D228,Products!$A$2:$F$21,3,FALSE)</f>
        <v>Accessories</v>
      </c>
      <c r="Q228" s="6">
        <f>VLOOKUP(D228,Products!$A$2:$F$21,6,FALSE)</f>
        <v>1180</v>
      </c>
      <c r="R228" s="6">
        <f t="shared" si="14"/>
        <v>2360</v>
      </c>
      <c r="S228" s="6">
        <f t="shared" si="15"/>
        <v>1840</v>
      </c>
    </row>
    <row r="229" spans="1:19" x14ac:dyDescent="0.25">
      <c r="A229" t="s">
        <v>431</v>
      </c>
      <c r="B229" s="2">
        <v>45598</v>
      </c>
      <c r="C229" t="s">
        <v>432</v>
      </c>
      <c r="D229" t="s">
        <v>24</v>
      </c>
      <c r="E229">
        <v>10</v>
      </c>
      <c r="F229">
        <v>1350</v>
      </c>
      <c r="G229" s="3">
        <v>0.1</v>
      </c>
      <c r="H229" t="s">
        <v>12</v>
      </c>
      <c r="I229">
        <v>6</v>
      </c>
      <c r="J229">
        <f t="shared" si="12"/>
        <v>12150</v>
      </c>
      <c r="K229" s="2">
        <f t="shared" si="13"/>
        <v>45597</v>
      </c>
      <c r="L229" s="2" t="str">
        <f>VLOOKUP(C229,Customers!$A$2:$F$401,3,FALSE)</f>
        <v>Zagazig</v>
      </c>
      <c r="M229" s="2" t="str">
        <f>VLOOKUP(C229,Customers!$A$2:$F$401,5,FALSE)</f>
        <v>Consumer</v>
      </c>
      <c r="N229" s="2" t="str">
        <f>VLOOKUP(D229,Products!$A$2:$F$21,2,FALSE)</f>
        <v>USB-C Hub</v>
      </c>
      <c r="O229" s="2" t="str">
        <f>VLOOKUP(D229,Products!$A$2:$F$21,4,FALSE)</f>
        <v>Electronics</v>
      </c>
      <c r="P229" s="2" t="str">
        <f>VLOOKUP(D229,Products!$A$2:$F$21,3,FALSE)</f>
        <v>Accessories</v>
      </c>
      <c r="Q229" s="6">
        <f>VLOOKUP(D229,Products!$A$2:$F$21,6,FALSE)</f>
        <v>620</v>
      </c>
      <c r="R229" s="6">
        <f t="shared" si="14"/>
        <v>6200</v>
      </c>
      <c r="S229" s="6">
        <f t="shared" si="15"/>
        <v>5950</v>
      </c>
    </row>
    <row r="230" spans="1:19" x14ac:dyDescent="0.25">
      <c r="A230" t="s">
        <v>433</v>
      </c>
      <c r="B230" s="2">
        <v>45579</v>
      </c>
      <c r="C230" t="s">
        <v>434</v>
      </c>
      <c r="D230" t="s">
        <v>56</v>
      </c>
      <c r="E230">
        <v>10</v>
      </c>
      <c r="F230">
        <v>185.4</v>
      </c>
      <c r="G230" s="3">
        <v>0</v>
      </c>
      <c r="H230" t="s">
        <v>12</v>
      </c>
      <c r="I230">
        <v>2</v>
      </c>
      <c r="J230">
        <f t="shared" si="12"/>
        <v>1854</v>
      </c>
      <c r="K230" s="2">
        <f t="shared" si="13"/>
        <v>45566</v>
      </c>
      <c r="L230" s="2" t="str">
        <f>VLOOKUP(C230,Customers!$A$2:$F$401,3,FALSE)</f>
        <v>Cairo</v>
      </c>
      <c r="M230" s="2" t="str">
        <f>VLOOKUP(C230,Customers!$A$2:$F$401,5,FALSE)</f>
        <v>Corporate</v>
      </c>
      <c r="N230" s="2" t="str">
        <f>VLOOKUP(D230,Products!$A$2:$F$21,2,FALSE)</f>
        <v>Notebook Pack</v>
      </c>
      <c r="O230" s="2" t="str">
        <f>VLOOKUP(D230,Products!$A$2:$F$21,4,FALSE)</f>
        <v>Office</v>
      </c>
      <c r="P230" s="2" t="str">
        <f>VLOOKUP(D230,Products!$A$2:$F$21,3,FALSE)</f>
        <v>Stationery</v>
      </c>
      <c r="Q230" s="6">
        <f>VLOOKUP(D230,Products!$A$2:$F$21,6,FALSE)</f>
        <v>75</v>
      </c>
      <c r="R230" s="6">
        <f t="shared" si="14"/>
        <v>750</v>
      </c>
      <c r="S230" s="6">
        <f t="shared" si="15"/>
        <v>1104</v>
      </c>
    </row>
    <row r="231" spans="1:19" x14ac:dyDescent="0.25">
      <c r="A231" t="s">
        <v>435</v>
      </c>
      <c r="B231" s="2">
        <v>45259</v>
      </c>
      <c r="C231" t="s">
        <v>251</v>
      </c>
      <c r="D231" t="s">
        <v>56</v>
      </c>
      <c r="E231">
        <v>2</v>
      </c>
      <c r="F231">
        <v>194.4</v>
      </c>
      <c r="G231" s="3">
        <v>0.1</v>
      </c>
      <c r="H231" t="s">
        <v>12</v>
      </c>
      <c r="I231">
        <v>4</v>
      </c>
      <c r="J231">
        <f t="shared" si="12"/>
        <v>349.92</v>
      </c>
      <c r="K231" s="2">
        <f t="shared" si="13"/>
        <v>45231</v>
      </c>
      <c r="L231" s="2" t="str">
        <f>VLOOKUP(C231,Customers!$A$2:$F$401,3,FALSE)</f>
        <v>Asyut</v>
      </c>
      <c r="M231" s="2" t="str">
        <f>VLOOKUP(C231,Customers!$A$2:$F$401,5,FALSE)</f>
        <v>Consumer</v>
      </c>
      <c r="N231" s="2" t="str">
        <f>VLOOKUP(D231,Products!$A$2:$F$21,2,FALSE)</f>
        <v>Notebook Pack</v>
      </c>
      <c r="O231" s="2" t="str">
        <f>VLOOKUP(D231,Products!$A$2:$F$21,4,FALSE)</f>
        <v>Office</v>
      </c>
      <c r="P231" s="2" t="str">
        <f>VLOOKUP(D231,Products!$A$2:$F$21,3,FALSE)</f>
        <v>Stationery</v>
      </c>
      <c r="Q231" s="6">
        <f>VLOOKUP(D231,Products!$A$2:$F$21,6,FALSE)</f>
        <v>75</v>
      </c>
      <c r="R231" s="6">
        <f t="shared" si="14"/>
        <v>150</v>
      </c>
      <c r="S231" s="6">
        <f t="shared" si="15"/>
        <v>199.92000000000002</v>
      </c>
    </row>
    <row r="232" spans="1:19" x14ac:dyDescent="0.25">
      <c r="A232" t="s">
        <v>436</v>
      </c>
      <c r="B232" s="2">
        <v>45731</v>
      </c>
      <c r="C232" t="s">
        <v>437</v>
      </c>
      <c r="D232" t="s">
        <v>24</v>
      </c>
      <c r="E232">
        <v>1</v>
      </c>
      <c r="F232">
        <v>1212.5</v>
      </c>
      <c r="G232" s="3">
        <v>0.05</v>
      </c>
      <c r="H232" t="s">
        <v>85</v>
      </c>
      <c r="I232">
        <v>4</v>
      </c>
      <c r="J232">
        <f t="shared" si="12"/>
        <v>1151.875</v>
      </c>
      <c r="K232" s="2">
        <f t="shared" si="13"/>
        <v>45717</v>
      </c>
      <c r="L232" s="2" t="str">
        <f>VLOOKUP(C232,Customers!$A$2:$F$401,3,FALSE)</f>
        <v>Cairo</v>
      </c>
      <c r="M232" s="2" t="str">
        <f>VLOOKUP(C232,Customers!$A$2:$F$401,5,FALSE)</f>
        <v>Corporate</v>
      </c>
      <c r="N232" s="2" t="str">
        <f>VLOOKUP(D232,Products!$A$2:$F$21,2,FALSE)</f>
        <v>USB-C Hub</v>
      </c>
      <c r="O232" s="2" t="str">
        <f>VLOOKUP(D232,Products!$A$2:$F$21,4,FALSE)</f>
        <v>Electronics</v>
      </c>
      <c r="P232" s="2" t="str">
        <f>VLOOKUP(D232,Products!$A$2:$F$21,3,FALSE)</f>
        <v>Accessories</v>
      </c>
      <c r="Q232" s="6">
        <f>VLOOKUP(D232,Products!$A$2:$F$21,6,FALSE)</f>
        <v>620</v>
      </c>
      <c r="R232" s="6">
        <f t="shared" si="14"/>
        <v>620</v>
      </c>
      <c r="S232" s="6">
        <f t="shared" si="15"/>
        <v>531.875</v>
      </c>
    </row>
    <row r="233" spans="1:19" x14ac:dyDescent="0.25">
      <c r="A233" t="s">
        <v>438</v>
      </c>
      <c r="B233" s="2">
        <v>45539</v>
      </c>
      <c r="C233" t="s">
        <v>439</v>
      </c>
      <c r="D233" t="s">
        <v>15</v>
      </c>
      <c r="E233">
        <v>4</v>
      </c>
      <c r="F233">
        <v>414</v>
      </c>
      <c r="G233" s="3">
        <v>0.03</v>
      </c>
      <c r="H233" t="s">
        <v>12</v>
      </c>
      <c r="I233">
        <v>2</v>
      </c>
      <c r="J233">
        <f t="shared" si="12"/>
        <v>1606.32</v>
      </c>
      <c r="K233" s="2">
        <f t="shared" si="13"/>
        <v>45536</v>
      </c>
      <c r="L233" s="2" t="str">
        <f>VLOOKUP(C233,Customers!$A$2:$F$401,3,FALSE)</f>
        <v>Shubra El-Kheima</v>
      </c>
      <c r="M233" s="2" t="str">
        <f>VLOOKUP(C233,Customers!$A$2:$F$401,5,FALSE)</f>
        <v>Consumer</v>
      </c>
      <c r="N233" s="2" t="str">
        <f>VLOOKUP(D233,Products!$A$2:$F$21,2,FALSE)</f>
        <v>Wireless Mouse</v>
      </c>
      <c r="O233" s="2" t="str">
        <f>VLOOKUP(D233,Products!$A$2:$F$21,4,FALSE)</f>
        <v>Electronics</v>
      </c>
      <c r="P233" s="2" t="str">
        <f>VLOOKUP(D233,Products!$A$2:$F$21,3,FALSE)</f>
        <v>Accessories</v>
      </c>
      <c r="Q233" s="6">
        <f>VLOOKUP(D233,Products!$A$2:$F$21,6,FALSE)</f>
        <v>210</v>
      </c>
      <c r="R233" s="6">
        <f t="shared" si="14"/>
        <v>840</v>
      </c>
      <c r="S233" s="6">
        <f t="shared" si="15"/>
        <v>766.31999999999994</v>
      </c>
    </row>
    <row r="234" spans="1:19" x14ac:dyDescent="0.25">
      <c r="A234" t="s">
        <v>440</v>
      </c>
      <c r="B234" s="2">
        <v>45615</v>
      </c>
      <c r="C234" t="s">
        <v>113</v>
      </c>
      <c r="D234" t="s">
        <v>79</v>
      </c>
      <c r="E234">
        <v>1</v>
      </c>
      <c r="F234">
        <v>6200</v>
      </c>
      <c r="G234" s="3">
        <v>0.03</v>
      </c>
      <c r="H234" t="s">
        <v>12</v>
      </c>
      <c r="I234">
        <v>6</v>
      </c>
      <c r="J234">
        <f t="shared" si="12"/>
        <v>6014</v>
      </c>
      <c r="K234" s="2">
        <f t="shared" si="13"/>
        <v>45597</v>
      </c>
      <c r="L234" s="2" t="str">
        <f>VLOOKUP(C234,Customers!$A$2:$F$401,3,FALSE)</f>
        <v>Shubra El-Kheima</v>
      </c>
      <c r="M234" s="2" t="str">
        <f>VLOOKUP(C234,Customers!$A$2:$F$401,5,FALSE)</f>
        <v>Small Business</v>
      </c>
      <c r="N234" s="2" t="str">
        <f>VLOOKUP(D234,Products!$A$2:$F$21,2,FALSE)</f>
        <v>27-inch Monitor</v>
      </c>
      <c r="O234" s="2" t="str">
        <f>VLOOKUP(D234,Products!$A$2:$F$21,4,FALSE)</f>
        <v>Electronics</v>
      </c>
      <c r="P234" s="2" t="str">
        <f>VLOOKUP(D234,Products!$A$2:$F$21,3,FALSE)</f>
        <v>Displays</v>
      </c>
      <c r="Q234" s="6">
        <f>VLOOKUP(D234,Products!$A$2:$F$21,6,FALSE)</f>
        <v>4300</v>
      </c>
      <c r="R234" s="6">
        <f t="shared" si="14"/>
        <v>4300</v>
      </c>
      <c r="S234" s="6">
        <f t="shared" si="15"/>
        <v>1714</v>
      </c>
    </row>
    <row r="235" spans="1:19" x14ac:dyDescent="0.25">
      <c r="A235" t="s">
        <v>441</v>
      </c>
      <c r="B235" s="2">
        <v>45965</v>
      </c>
      <c r="C235" t="s">
        <v>320</v>
      </c>
      <c r="D235" t="s">
        <v>90</v>
      </c>
      <c r="E235">
        <v>3</v>
      </c>
      <c r="F235">
        <v>2268</v>
      </c>
      <c r="G235" s="3">
        <v>0</v>
      </c>
      <c r="H235" t="s">
        <v>12</v>
      </c>
      <c r="I235">
        <v>5</v>
      </c>
      <c r="J235">
        <f t="shared" si="12"/>
        <v>6804</v>
      </c>
      <c r="K235" s="2">
        <f t="shared" si="13"/>
        <v>45962</v>
      </c>
      <c r="L235" s="2" t="str">
        <f>VLOOKUP(C235,Customers!$A$2:$F$401,3,FALSE)</f>
        <v>Tanta</v>
      </c>
      <c r="M235" s="2" t="str">
        <f>VLOOKUP(C235,Customers!$A$2:$F$401,5,FALSE)</f>
        <v>Consumer</v>
      </c>
      <c r="N235" s="2" t="str">
        <f>VLOOKUP(D235,Products!$A$2:$F$21,2,FALSE)</f>
        <v>Headset Pro</v>
      </c>
      <c r="O235" s="2" t="str">
        <f>VLOOKUP(D235,Products!$A$2:$F$21,4,FALSE)</f>
        <v>Electronics</v>
      </c>
      <c r="P235" s="2" t="str">
        <f>VLOOKUP(D235,Products!$A$2:$F$21,3,FALSE)</f>
        <v>Accessories</v>
      </c>
      <c r="Q235" s="6">
        <f>VLOOKUP(D235,Products!$A$2:$F$21,6,FALSE)</f>
        <v>1180</v>
      </c>
      <c r="R235" s="6">
        <f t="shared" si="14"/>
        <v>3540</v>
      </c>
      <c r="S235" s="6">
        <f t="shared" si="15"/>
        <v>3264</v>
      </c>
    </row>
    <row r="236" spans="1:19" x14ac:dyDescent="0.25">
      <c r="A236" t="s">
        <v>442</v>
      </c>
      <c r="B236" s="2">
        <v>45970</v>
      </c>
      <c r="C236" t="s">
        <v>443</v>
      </c>
      <c r="D236" t="s">
        <v>72</v>
      </c>
      <c r="E236">
        <v>1</v>
      </c>
      <c r="F236">
        <v>1750</v>
      </c>
      <c r="G236" s="3">
        <v>0.05</v>
      </c>
      <c r="H236" t="s">
        <v>12</v>
      </c>
      <c r="I236">
        <v>5</v>
      </c>
      <c r="J236">
        <f t="shared" si="12"/>
        <v>1662.5</v>
      </c>
      <c r="K236" s="2">
        <f t="shared" si="13"/>
        <v>45962</v>
      </c>
      <c r="L236" s="2" t="str">
        <f>VLOOKUP(C236,Customers!$A$2:$F$401,3,FALSE)</f>
        <v>Asyut</v>
      </c>
      <c r="M236" s="2" t="str">
        <f>VLOOKUP(C236,Customers!$A$2:$F$401,5,FALSE)</f>
        <v>Consumer</v>
      </c>
      <c r="N236" s="2" t="str">
        <f>VLOOKUP(D236,Products!$A$2:$F$21,2,FALSE)</f>
        <v>Wi-Fi Router</v>
      </c>
      <c r="O236" s="2" t="str">
        <f>VLOOKUP(D236,Products!$A$2:$F$21,4,FALSE)</f>
        <v>Electronics</v>
      </c>
      <c r="P236" s="2" t="str">
        <f>VLOOKUP(D236,Products!$A$2:$F$21,3,FALSE)</f>
        <v>Networking</v>
      </c>
      <c r="Q236" s="6">
        <f>VLOOKUP(D236,Products!$A$2:$F$21,6,FALSE)</f>
        <v>1050</v>
      </c>
      <c r="R236" s="6">
        <f t="shared" si="14"/>
        <v>1050</v>
      </c>
      <c r="S236" s="6">
        <f t="shared" si="15"/>
        <v>612.5</v>
      </c>
    </row>
    <row r="237" spans="1:19" x14ac:dyDescent="0.25">
      <c r="A237" t="s">
        <v>444</v>
      </c>
      <c r="B237" s="2">
        <v>46017</v>
      </c>
      <c r="C237" t="s">
        <v>213</v>
      </c>
      <c r="D237" t="s">
        <v>59</v>
      </c>
      <c r="E237">
        <v>20</v>
      </c>
      <c r="F237">
        <v>7178</v>
      </c>
      <c r="G237" s="3">
        <v>0.2</v>
      </c>
      <c r="H237" t="s">
        <v>12</v>
      </c>
      <c r="I237">
        <v>4</v>
      </c>
      <c r="J237">
        <f t="shared" si="12"/>
        <v>114848</v>
      </c>
      <c r="K237" s="2">
        <f t="shared" si="13"/>
        <v>45992</v>
      </c>
      <c r="L237" s="2" t="str">
        <f>VLOOKUP(C237,Customers!$A$2:$F$401,3,FALSE)</f>
        <v>Mansoura</v>
      </c>
      <c r="M237" s="2" t="str">
        <f>VLOOKUP(C237,Customers!$A$2:$F$401,5,FALSE)</f>
        <v>Corporate</v>
      </c>
      <c r="N237" s="2" t="str">
        <f>VLOOKUP(D237,Products!$A$2:$F$21,2,FALSE)</f>
        <v>Laser Printer</v>
      </c>
      <c r="O237" s="2" t="str">
        <f>VLOOKUP(D237,Products!$A$2:$F$21,4,FALSE)</f>
        <v>Electronics</v>
      </c>
      <c r="P237" s="2" t="str">
        <f>VLOOKUP(D237,Products!$A$2:$F$21,3,FALSE)</f>
        <v>Printers</v>
      </c>
      <c r="Q237" s="6">
        <f>VLOOKUP(D237,Products!$A$2:$F$21,6,FALSE)</f>
        <v>5600</v>
      </c>
      <c r="R237" s="6">
        <f t="shared" si="14"/>
        <v>112000</v>
      </c>
      <c r="S237" s="6">
        <f t="shared" si="15"/>
        <v>2848</v>
      </c>
    </row>
    <row r="238" spans="1:19" x14ac:dyDescent="0.25">
      <c r="A238" t="s">
        <v>445</v>
      </c>
      <c r="B238" s="2">
        <v>45930</v>
      </c>
      <c r="C238" t="s">
        <v>446</v>
      </c>
      <c r="D238" t="s">
        <v>15</v>
      </c>
      <c r="E238">
        <v>1</v>
      </c>
      <c r="F238">
        <v>463.5</v>
      </c>
      <c r="G238" s="3">
        <v>0.05</v>
      </c>
      <c r="H238" t="s">
        <v>12</v>
      </c>
      <c r="I238">
        <v>2</v>
      </c>
      <c r="J238">
        <f t="shared" si="12"/>
        <v>440.32499999999999</v>
      </c>
      <c r="K238" s="2">
        <f t="shared" si="13"/>
        <v>45901</v>
      </c>
      <c r="L238" s="2" t="str">
        <f>VLOOKUP(C238,Customers!$A$2:$F$401,3,FALSE)</f>
        <v>Mansoura</v>
      </c>
      <c r="M238" s="2" t="str">
        <f>VLOOKUP(C238,Customers!$A$2:$F$401,5,FALSE)</f>
        <v>Consumer</v>
      </c>
      <c r="N238" s="2" t="str">
        <f>VLOOKUP(D238,Products!$A$2:$F$21,2,FALSE)</f>
        <v>Wireless Mouse</v>
      </c>
      <c r="O238" s="2" t="str">
        <f>VLOOKUP(D238,Products!$A$2:$F$21,4,FALSE)</f>
        <v>Electronics</v>
      </c>
      <c r="P238" s="2" t="str">
        <f>VLOOKUP(D238,Products!$A$2:$F$21,3,FALSE)</f>
        <v>Accessories</v>
      </c>
      <c r="Q238" s="6">
        <f>VLOOKUP(D238,Products!$A$2:$F$21,6,FALSE)</f>
        <v>210</v>
      </c>
      <c r="R238" s="6">
        <f t="shared" si="14"/>
        <v>210</v>
      </c>
      <c r="S238" s="6">
        <f t="shared" si="15"/>
        <v>230.32499999999999</v>
      </c>
    </row>
    <row r="239" spans="1:19" x14ac:dyDescent="0.25">
      <c r="A239" t="s">
        <v>447</v>
      </c>
      <c r="B239" s="2">
        <v>45540</v>
      </c>
      <c r="C239" t="s">
        <v>448</v>
      </c>
      <c r="D239" t="s">
        <v>40</v>
      </c>
      <c r="E239">
        <v>1</v>
      </c>
      <c r="F239">
        <v>21060</v>
      </c>
      <c r="G239" s="3">
        <v>0.05</v>
      </c>
      <c r="H239" t="s">
        <v>12</v>
      </c>
      <c r="I239">
        <v>1</v>
      </c>
      <c r="J239">
        <f t="shared" si="12"/>
        <v>20007</v>
      </c>
      <c r="K239" s="2">
        <f t="shared" si="13"/>
        <v>45536</v>
      </c>
      <c r="L239" s="2" t="str">
        <f>VLOOKUP(C239,Customers!$A$2:$F$401,3,FALSE)</f>
        <v>Zagazig</v>
      </c>
      <c r="M239" s="2" t="str">
        <f>VLOOKUP(C239,Customers!$A$2:$F$401,5,FALSE)</f>
        <v>Consumer</v>
      </c>
      <c r="N239" s="2" t="str">
        <f>VLOOKUP(D239,Products!$A$2:$F$21,2,FALSE)</f>
        <v>Laptop Basic 15</v>
      </c>
      <c r="O239" s="2" t="str">
        <f>VLOOKUP(D239,Products!$A$2:$F$21,4,FALSE)</f>
        <v>Electronics</v>
      </c>
      <c r="P239" s="2" t="str">
        <f>VLOOKUP(D239,Products!$A$2:$F$21,3,FALSE)</f>
        <v>Computers</v>
      </c>
      <c r="Q239" s="6">
        <f>VLOOKUP(D239,Products!$A$2:$F$21,6,FALSE)</f>
        <v>15100</v>
      </c>
      <c r="R239" s="6">
        <f t="shared" si="14"/>
        <v>15100</v>
      </c>
      <c r="S239" s="6">
        <f t="shared" si="15"/>
        <v>4907</v>
      </c>
    </row>
    <row r="240" spans="1:19" x14ac:dyDescent="0.25">
      <c r="A240" t="s">
        <v>449</v>
      </c>
      <c r="B240" s="2">
        <v>45899</v>
      </c>
      <c r="C240" t="s">
        <v>450</v>
      </c>
      <c r="D240" t="s">
        <v>33</v>
      </c>
      <c r="E240">
        <v>1</v>
      </c>
      <c r="F240">
        <v>3783</v>
      </c>
      <c r="G240" s="3">
        <v>0</v>
      </c>
      <c r="H240" t="s">
        <v>12</v>
      </c>
      <c r="I240">
        <v>4</v>
      </c>
      <c r="J240">
        <f t="shared" si="12"/>
        <v>3783</v>
      </c>
      <c r="K240" s="2">
        <f t="shared" si="13"/>
        <v>45870</v>
      </c>
      <c r="L240" s="2" t="str">
        <f>VLOOKUP(C240,Customers!$A$2:$F$401,3,FALSE)</f>
        <v>Banha</v>
      </c>
      <c r="M240" s="2" t="str">
        <f>VLOOKUP(C240,Customers!$A$2:$F$401,5,FALSE)</f>
        <v>Consumer</v>
      </c>
      <c r="N240" s="2" t="str">
        <f>VLOOKUP(D240,Products!$A$2:$F$21,2,FALSE)</f>
        <v>Filing Cabinet</v>
      </c>
      <c r="O240" s="2" t="str">
        <f>VLOOKUP(D240,Products!$A$2:$F$21,4,FALSE)</f>
        <v>Office</v>
      </c>
      <c r="P240" s="2" t="str">
        <f>VLOOKUP(D240,Products!$A$2:$F$21,3,FALSE)</f>
        <v>Furniture</v>
      </c>
      <c r="Q240" s="6">
        <f>VLOOKUP(D240,Products!$A$2:$F$21,6,FALSE)</f>
        <v>2650</v>
      </c>
      <c r="R240" s="6">
        <f t="shared" si="14"/>
        <v>2650</v>
      </c>
      <c r="S240" s="6">
        <f t="shared" si="15"/>
        <v>1133</v>
      </c>
    </row>
    <row r="241" spans="1:19" x14ac:dyDescent="0.25">
      <c r="A241" t="s">
        <v>451</v>
      </c>
      <c r="B241" s="2">
        <v>44961</v>
      </c>
      <c r="C241" t="s">
        <v>358</v>
      </c>
      <c r="D241" t="s">
        <v>11</v>
      </c>
      <c r="E241">
        <v>1</v>
      </c>
      <c r="F241">
        <v>28500</v>
      </c>
      <c r="G241" s="3">
        <v>0.15</v>
      </c>
      <c r="H241" t="s">
        <v>12</v>
      </c>
      <c r="I241">
        <v>2</v>
      </c>
      <c r="J241">
        <f t="shared" si="12"/>
        <v>24225</v>
      </c>
      <c r="K241" s="2">
        <f t="shared" si="13"/>
        <v>44958</v>
      </c>
      <c r="L241" s="2" t="str">
        <f>VLOOKUP(C241,Customers!$A$2:$F$401,3,FALSE)</f>
        <v>Giza</v>
      </c>
      <c r="M241" s="2" t="str">
        <f>VLOOKUP(C241,Customers!$A$2:$F$401,5,FALSE)</f>
        <v>Corporate</v>
      </c>
      <c r="N241" s="2" t="str">
        <f>VLOOKUP(D241,Products!$A$2:$F$21,2,FALSE)</f>
        <v>Laptop Pro 14</v>
      </c>
      <c r="O241" s="2" t="str">
        <f>VLOOKUP(D241,Products!$A$2:$F$21,4,FALSE)</f>
        <v>Electronics</v>
      </c>
      <c r="P241" s="2" t="str">
        <f>VLOOKUP(D241,Products!$A$2:$F$21,3,FALSE)</f>
        <v>Computers</v>
      </c>
      <c r="Q241" s="6">
        <f>VLOOKUP(D241,Products!$A$2:$F$21,6,FALSE)</f>
        <v>22100</v>
      </c>
      <c r="R241" s="6">
        <f t="shared" si="14"/>
        <v>22100</v>
      </c>
      <c r="S241" s="6">
        <f t="shared" si="15"/>
        <v>2125</v>
      </c>
    </row>
    <row r="242" spans="1:19" x14ac:dyDescent="0.25">
      <c r="A242" t="s">
        <v>452</v>
      </c>
      <c r="B242" s="2">
        <v>45681</v>
      </c>
      <c r="C242" t="s">
        <v>453</v>
      </c>
      <c r="D242" t="s">
        <v>49</v>
      </c>
      <c r="E242">
        <v>2</v>
      </c>
      <c r="F242">
        <v>4223</v>
      </c>
      <c r="G242" s="3">
        <v>0.1</v>
      </c>
      <c r="H242" t="s">
        <v>12</v>
      </c>
      <c r="I242">
        <v>7</v>
      </c>
      <c r="J242">
        <f t="shared" si="12"/>
        <v>7601.4000000000005</v>
      </c>
      <c r="K242" s="2">
        <f t="shared" si="13"/>
        <v>45658</v>
      </c>
      <c r="L242" s="2" t="str">
        <f>VLOOKUP(C242,Customers!$A$2:$F$401,3,FALSE)</f>
        <v>Giza</v>
      </c>
      <c r="M242" s="2" t="str">
        <f>VLOOKUP(C242,Customers!$A$2:$F$401,5,FALSE)</f>
        <v>Consumer</v>
      </c>
      <c r="N242" s="2" t="str">
        <f>VLOOKUP(D242,Products!$A$2:$F$21,2,FALSE)</f>
        <v>UPS 1200VA</v>
      </c>
      <c r="O242" s="2" t="str">
        <f>VLOOKUP(D242,Products!$A$2:$F$21,4,FALSE)</f>
        <v>Electronics</v>
      </c>
      <c r="P242" s="2" t="str">
        <f>VLOOKUP(D242,Products!$A$2:$F$21,3,FALSE)</f>
        <v>Power</v>
      </c>
      <c r="Q242" s="6">
        <f>VLOOKUP(D242,Products!$A$2:$F$21,6,FALSE)</f>
        <v>2950</v>
      </c>
      <c r="R242" s="6">
        <f t="shared" si="14"/>
        <v>5900</v>
      </c>
      <c r="S242" s="6">
        <f t="shared" si="15"/>
        <v>1701.4000000000005</v>
      </c>
    </row>
    <row r="243" spans="1:19" x14ac:dyDescent="0.25">
      <c r="A243" t="s">
        <v>454</v>
      </c>
      <c r="B243" s="2">
        <v>45605</v>
      </c>
      <c r="C243" t="s">
        <v>133</v>
      </c>
      <c r="D243" t="s">
        <v>15</v>
      </c>
      <c r="E243">
        <v>1</v>
      </c>
      <c r="F243">
        <v>463.5</v>
      </c>
      <c r="G243" s="3">
        <v>0</v>
      </c>
      <c r="H243" t="s">
        <v>12</v>
      </c>
      <c r="I243">
        <v>3</v>
      </c>
      <c r="J243">
        <f t="shared" si="12"/>
        <v>463.5</v>
      </c>
      <c r="K243" s="2">
        <f t="shared" si="13"/>
        <v>45597</v>
      </c>
      <c r="L243" s="2" t="str">
        <f>VLOOKUP(C243,Customers!$A$2:$F$401,3,FALSE)</f>
        <v>Ismailia</v>
      </c>
      <c r="M243" s="2" t="str">
        <f>VLOOKUP(C243,Customers!$A$2:$F$401,5,FALSE)</f>
        <v>Small Business</v>
      </c>
      <c r="N243" s="2" t="str">
        <f>VLOOKUP(D243,Products!$A$2:$F$21,2,FALSE)</f>
        <v>Wireless Mouse</v>
      </c>
      <c r="O243" s="2" t="str">
        <f>VLOOKUP(D243,Products!$A$2:$F$21,4,FALSE)</f>
        <v>Electronics</v>
      </c>
      <c r="P243" s="2" t="str">
        <f>VLOOKUP(D243,Products!$A$2:$F$21,3,FALSE)</f>
        <v>Accessories</v>
      </c>
      <c r="Q243" s="6">
        <f>VLOOKUP(D243,Products!$A$2:$F$21,6,FALSE)</f>
        <v>210</v>
      </c>
      <c r="R243" s="6">
        <f t="shared" si="14"/>
        <v>210</v>
      </c>
      <c r="S243" s="6">
        <f t="shared" si="15"/>
        <v>253.5</v>
      </c>
    </row>
    <row r="244" spans="1:19" x14ac:dyDescent="0.25">
      <c r="A244" t="s">
        <v>455</v>
      </c>
      <c r="B244" s="2">
        <v>45151</v>
      </c>
      <c r="C244" t="s">
        <v>456</v>
      </c>
      <c r="D244" t="s">
        <v>27</v>
      </c>
      <c r="E244">
        <v>3</v>
      </c>
      <c r="F244">
        <v>1009.4</v>
      </c>
      <c r="G244" s="3">
        <v>0</v>
      </c>
      <c r="H244" t="s">
        <v>12</v>
      </c>
      <c r="I244">
        <v>2</v>
      </c>
      <c r="J244">
        <f t="shared" si="12"/>
        <v>3028.2</v>
      </c>
      <c r="K244" s="2">
        <f t="shared" si="13"/>
        <v>45139</v>
      </c>
      <c r="L244" s="2" t="str">
        <f>VLOOKUP(C244,Customers!$A$2:$F$401,3,FALSE)</f>
        <v>Cairo</v>
      </c>
      <c r="M244" s="2" t="str">
        <f>VLOOKUP(C244,Customers!$A$2:$F$401,5,FALSE)</f>
        <v>Corporate</v>
      </c>
      <c r="N244" s="2" t="str">
        <f>VLOOKUP(D244,Products!$A$2:$F$21,2,FALSE)</f>
        <v>Printer Toner</v>
      </c>
      <c r="O244" s="2" t="str">
        <f>VLOOKUP(D244,Products!$A$2:$F$21,4,FALSE)</f>
        <v>Office</v>
      </c>
      <c r="P244" s="2" t="str">
        <f>VLOOKUP(D244,Products!$A$2:$F$21,3,FALSE)</f>
        <v>Supplies</v>
      </c>
      <c r="Q244" s="6">
        <f>VLOOKUP(D244,Products!$A$2:$F$21,6,FALSE)</f>
        <v>510</v>
      </c>
      <c r="R244" s="6">
        <f t="shared" si="14"/>
        <v>1530</v>
      </c>
      <c r="S244" s="6">
        <f t="shared" si="15"/>
        <v>1498.1999999999998</v>
      </c>
    </row>
    <row r="245" spans="1:19" x14ac:dyDescent="0.25">
      <c r="A245" t="s">
        <v>457</v>
      </c>
      <c r="B245" s="2">
        <v>45780</v>
      </c>
      <c r="C245" t="s">
        <v>458</v>
      </c>
      <c r="D245" t="s">
        <v>56</v>
      </c>
      <c r="E245">
        <v>2</v>
      </c>
      <c r="F245">
        <v>174.6</v>
      </c>
      <c r="G245" s="3">
        <v>0.05</v>
      </c>
      <c r="H245" t="s">
        <v>85</v>
      </c>
      <c r="I245">
        <v>4</v>
      </c>
      <c r="J245">
        <f t="shared" si="12"/>
        <v>331.73999999999995</v>
      </c>
      <c r="K245" s="2">
        <f t="shared" si="13"/>
        <v>45778</v>
      </c>
      <c r="L245" s="2" t="str">
        <f>VLOOKUP(C245,Customers!$A$2:$F$401,3,FALSE)</f>
        <v>Port Said</v>
      </c>
      <c r="M245" s="2" t="str">
        <f>VLOOKUP(C245,Customers!$A$2:$F$401,5,FALSE)</f>
        <v>Consumer</v>
      </c>
      <c r="N245" s="2" t="str">
        <f>VLOOKUP(D245,Products!$A$2:$F$21,2,FALSE)</f>
        <v>Notebook Pack</v>
      </c>
      <c r="O245" s="2" t="str">
        <f>VLOOKUP(D245,Products!$A$2:$F$21,4,FALSE)</f>
        <v>Office</v>
      </c>
      <c r="P245" s="2" t="str">
        <f>VLOOKUP(D245,Products!$A$2:$F$21,3,FALSE)</f>
        <v>Stationery</v>
      </c>
      <c r="Q245" s="6">
        <f>VLOOKUP(D245,Products!$A$2:$F$21,6,FALSE)</f>
        <v>75</v>
      </c>
      <c r="R245" s="6">
        <f t="shared" si="14"/>
        <v>150</v>
      </c>
      <c r="S245" s="6">
        <f t="shared" si="15"/>
        <v>181.73999999999995</v>
      </c>
    </row>
    <row r="246" spans="1:19" x14ac:dyDescent="0.25">
      <c r="A246" t="s">
        <v>459</v>
      </c>
      <c r="B246" s="2">
        <v>45557</v>
      </c>
      <c r="C246" t="s">
        <v>460</v>
      </c>
      <c r="D246" t="s">
        <v>56</v>
      </c>
      <c r="E246">
        <v>1</v>
      </c>
      <c r="F246">
        <v>165.6</v>
      </c>
      <c r="G246" s="3">
        <v>0</v>
      </c>
      <c r="H246" t="s">
        <v>85</v>
      </c>
      <c r="I246">
        <v>4</v>
      </c>
      <c r="J246">
        <f t="shared" si="12"/>
        <v>165.6</v>
      </c>
      <c r="K246" s="2">
        <f t="shared" si="13"/>
        <v>45536</v>
      </c>
      <c r="L246" s="2" t="str">
        <f>VLOOKUP(C246,Customers!$A$2:$F$401,3,FALSE)</f>
        <v>Asyut</v>
      </c>
      <c r="M246" s="2" t="str">
        <f>VLOOKUP(C246,Customers!$A$2:$F$401,5,FALSE)</f>
        <v>Consumer</v>
      </c>
      <c r="N246" s="2" t="str">
        <f>VLOOKUP(D246,Products!$A$2:$F$21,2,FALSE)</f>
        <v>Notebook Pack</v>
      </c>
      <c r="O246" s="2" t="str">
        <f>VLOOKUP(D246,Products!$A$2:$F$21,4,FALSE)</f>
        <v>Office</v>
      </c>
      <c r="P246" s="2" t="str">
        <f>VLOOKUP(D246,Products!$A$2:$F$21,3,FALSE)</f>
        <v>Stationery</v>
      </c>
      <c r="Q246" s="6">
        <f>VLOOKUP(D246,Products!$A$2:$F$21,6,FALSE)</f>
        <v>75</v>
      </c>
      <c r="R246" s="6">
        <f t="shared" si="14"/>
        <v>75</v>
      </c>
      <c r="S246" s="6">
        <f t="shared" si="15"/>
        <v>90.6</v>
      </c>
    </row>
    <row r="247" spans="1:19" x14ac:dyDescent="0.25">
      <c r="A247" t="s">
        <v>461</v>
      </c>
      <c r="B247" s="2">
        <v>44981</v>
      </c>
      <c r="C247" t="s">
        <v>462</v>
      </c>
      <c r="D247" t="s">
        <v>24</v>
      </c>
      <c r="E247">
        <v>3</v>
      </c>
      <c r="F247">
        <v>1287.5</v>
      </c>
      <c r="G247" s="3">
        <v>0.05</v>
      </c>
      <c r="H247" t="s">
        <v>12</v>
      </c>
      <c r="I247">
        <v>2</v>
      </c>
      <c r="J247">
        <f t="shared" si="12"/>
        <v>3669.375</v>
      </c>
      <c r="K247" s="2">
        <f t="shared" si="13"/>
        <v>44958</v>
      </c>
      <c r="L247" s="2" t="str">
        <f>VLOOKUP(C247,Customers!$A$2:$F$401,3,FALSE)</f>
        <v>Shubra El-Kheima</v>
      </c>
      <c r="M247" s="2" t="str">
        <f>VLOOKUP(C247,Customers!$A$2:$F$401,5,FALSE)</f>
        <v>Small Business</v>
      </c>
      <c r="N247" s="2" t="str">
        <f>VLOOKUP(D247,Products!$A$2:$F$21,2,FALSE)</f>
        <v>USB-C Hub</v>
      </c>
      <c r="O247" s="2" t="str">
        <f>VLOOKUP(D247,Products!$A$2:$F$21,4,FALSE)</f>
        <v>Electronics</v>
      </c>
      <c r="P247" s="2" t="str">
        <f>VLOOKUP(D247,Products!$A$2:$F$21,3,FALSE)</f>
        <v>Accessories</v>
      </c>
      <c r="Q247" s="6">
        <f>VLOOKUP(D247,Products!$A$2:$F$21,6,FALSE)</f>
        <v>620</v>
      </c>
      <c r="R247" s="6">
        <f t="shared" si="14"/>
        <v>1860</v>
      </c>
      <c r="S247" s="6">
        <f t="shared" si="15"/>
        <v>1809.375</v>
      </c>
    </row>
    <row r="248" spans="1:19" x14ac:dyDescent="0.25">
      <c r="A248" t="s">
        <v>463</v>
      </c>
      <c r="B248" s="2">
        <v>45898</v>
      </c>
      <c r="C248" t="s">
        <v>146</v>
      </c>
      <c r="D248" t="s">
        <v>30</v>
      </c>
      <c r="E248">
        <v>5</v>
      </c>
      <c r="F248">
        <v>9476</v>
      </c>
      <c r="G248" s="3">
        <v>0.05</v>
      </c>
      <c r="H248" t="s">
        <v>85</v>
      </c>
      <c r="I248">
        <v>2</v>
      </c>
      <c r="J248">
        <f t="shared" si="12"/>
        <v>45011</v>
      </c>
      <c r="K248" s="2">
        <f t="shared" si="13"/>
        <v>45870</v>
      </c>
      <c r="L248" s="2" t="str">
        <f>VLOOKUP(C248,Customers!$A$2:$F$401,3,FALSE)</f>
        <v>Zagazig</v>
      </c>
      <c r="M248" s="2" t="str">
        <f>VLOOKUP(C248,Customers!$A$2:$F$401,5,FALSE)</f>
        <v>Consumer</v>
      </c>
      <c r="N248" s="2" t="str">
        <f>VLOOKUP(D248,Products!$A$2:$F$21,2,FALSE)</f>
        <v>Standing Desk</v>
      </c>
      <c r="O248" s="2" t="str">
        <f>VLOOKUP(D248,Products!$A$2:$F$21,4,FALSE)</f>
        <v>Office</v>
      </c>
      <c r="P248" s="2" t="str">
        <f>VLOOKUP(D248,Products!$A$2:$F$21,3,FALSE)</f>
        <v>Furniture</v>
      </c>
      <c r="Q248" s="6">
        <f>VLOOKUP(D248,Products!$A$2:$F$21,6,FALSE)</f>
        <v>6500</v>
      </c>
      <c r="R248" s="6">
        <f t="shared" si="14"/>
        <v>32500</v>
      </c>
      <c r="S248" s="6">
        <f t="shared" si="15"/>
        <v>12511</v>
      </c>
    </row>
    <row r="249" spans="1:19" x14ac:dyDescent="0.25">
      <c r="A249" t="s">
        <v>464</v>
      </c>
      <c r="B249" s="2">
        <v>45470</v>
      </c>
      <c r="C249" t="s">
        <v>465</v>
      </c>
      <c r="D249" t="s">
        <v>18</v>
      </c>
      <c r="E249">
        <v>1</v>
      </c>
      <c r="F249">
        <v>1334</v>
      </c>
      <c r="G249" s="3">
        <v>0</v>
      </c>
      <c r="H249" t="s">
        <v>12</v>
      </c>
      <c r="I249">
        <v>3</v>
      </c>
      <c r="J249">
        <f t="shared" si="12"/>
        <v>1334</v>
      </c>
      <c r="K249" s="2">
        <f t="shared" si="13"/>
        <v>45444</v>
      </c>
      <c r="L249" s="2" t="str">
        <f>VLOOKUP(C249,Customers!$A$2:$F$401,3,FALSE)</f>
        <v>Ismailia</v>
      </c>
      <c r="M249" s="2" t="str">
        <f>VLOOKUP(C249,Customers!$A$2:$F$401,5,FALSE)</f>
        <v>Corporate</v>
      </c>
      <c r="N249" s="2" t="str">
        <f>VLOOKUP(D249,Products!$A$2:$F$21,2,FALSE)</f>
        <v>Webcam HD</v>
      </c>
      <c r="O249" s="2" t="str">
        <f>VLOOKUP(D249,Products!$A$2:$F$21,4,FALSE)</f>
        <v>Electronics</v>
      </c>
      <c r="P249" s="2" t="str">
        <f>VLOOKUP(D249,Products!$A$2:$F$21,3,FALSE)</f>
        <v>Accessories</v>
      </c>
      <c r="Q249" s="6">
        <f>VLOOKUP(D249,Products!$A$2:$F$21,6,FALSE)</f>
        <v>790</v>
      </c>
      <c r="R249" s="6">
        <f t="shared" si="14"/>
        <v>790</v>
      </c>
      <c r="S249" s="6">
        <f t="shared" si="15"/>
        <v>544</v>
      </c>
    </row>
    <row r="250" spans="1:19" x14ac:dyDescent="0.25">
      <c r="A250" t="s">
        <v>466</v>
      </c>
      <c r="B250" s="2">
        <v>45393</v>
      </c>
      <c r="C250" t="s">
        <v>338</v>
      </c>
      <c r="D250" t="s">
        <v>46</v>
      </c>
      <c r="E250">
        <v>1</v>
      </c>
      <c r="F250">
        <v>239.2</v>
      </c>
      <c r="G250" s="3">
        <v>0.1</v>
      </c>
      <c r="H250" t="s">
        <v>12</v>
      </c>
      <c r="I250">
        <v>2</v>
      </c>
      <c r="J250">
        <f t="shared" si="12"/>
        <v>215.28</v>
      </c>
      <c r="K250" s="2">
        <f t="shared" si="13"/>
        <v>45383</v>
      </c>
      <c r="L250" s="2" t="str">
        <f>VLOOKUP(C250,Customers!$A$2:$F$401,3,FALSE)</f>
        <v>Mansoura</v>
      </c>
      <c r="M250" s="2" t="str">
        <f>VLOOKUP(C250,Customers!$A$2:$F$401,5,FALSE)</f>
        <v>Consumer</v>
      </c>
      <c r="N250" s="2" t="str">
        <f>VLOOKUP(D250,Products!$A$2:$F$21,2,FALSE)</f>
        <v>Paper A4 Box</v>
      </c>
      <c r="O250" s="2" t="str">
        <f>VLOOKUP(D250,Products!$A$2:$F$21,4,FALSE)</f>
        <v>Office</v>
      </c>
      <c r="P250" s="2" t="str">
        <f>VLOOKUP(D250,Products!$A$2:$F$21,3,FALSE)</f>
        <v>Stationery</v>
      </c>
      <c r="Q250" s="6">
        <f>VLOOKUP(D250,Products!$A$2:$F$21,6,FALSE)</f>
        <v>145</v>
      </c>
      <c r="R250" s="6">
        <f t="shared" si="14"/>
        <v>145</v>
      </c>
      <c r="S250" s="6">
        <f t="shared" si="15"/>
        <v>70.28</v>
      </c>
    </row>
    <row r="251" spans="1:19" x14ac:dyDescent="0.25">
      <c r="A251" t="s">
        <v>467</v>
      </c>
      <c r="B251" s="2">
        <v>45032</v>
      </c>
      <c r="C251" t="s">
        <v>468</v>
      </c>
      <c r="D251" t="s">
        <v>33</v>
      </c>
      <c r="E251">
        <v>50</v>
      </c>
      <c r="F251">
        <v>4212</v>
      </c>
      <c r="G251" s="3">
        <v>0</v>
      </c>
      <c r="H251" t="s">
        <v>12</v>
      </c>
      <c r="I251">
        <v>7</v>
      </c>
      <c r="J251">
        <f t="shared" si="12"/>
        <v>210600</v>
      </c>
      <c r="K251" s="2">
        <f t="shared" si="13"/>
        <v>45017</v>
      </c>
      <c r="L251" s="2" t="str">
        <f>VLOOKUP(C251,Customers!$A$2:$F$401,3,FALSE)</f>
        <v>Banha</v>
      </c>
      <c r="M251" s="2" t="str">
        <f>VLOOKUP(C251,Customers!$A$2:$F$401,5,FALSE)</f>
        <v>Consumer</v>
      </c>
      <c r="N251" s="2" t="str">
        <f>VLOOKUP(D251,Products!$A$2:$F$21,2,FALSE)</f>
        <v>Filing Cabinet</v>
      </c>
      <c r="O251" s="2" t="str">
        <f>VLOOKUP(D251,Products!$A$2:$F$21,4,FALSE)</f>
        <v>Office</v>
      </c>
      <c r="P251" s="2" t="str">
        <f>VLOOKUP(D251,Products!$A$2:$F$21,3,FALSE)</f>
        <v>Furniture</v>
      </c>
      <c r="Q251" s="6">
        <f>VLOOKUP(D251,Products!$A$2:$F$21,6,FALSE)</f>
        <v>2650</v>
      </c>
      <c r="R251" s="6">
        <f t="shared" si="14"/>
        <v>132500</v>
      </c>
      <c r="S251" s="6">
        <f t="shared" si="15"/>
        <v>78100</v>
      </c>
    </row>
    <row r="252" spans="1:19" x14ac:dyDescent="0.25">
      <c r="A252" t="s">
        <v>469</v>
      </c>
      <c r="B252" s="2">
        <v>45910</v>
      </c>
      <c r="C252" t="s">
        <v>106</v>
      </c>
      <c r="D252" t="s">
        <v>40</v>
      </c>
      <c r="E252">
        <v>3</v>
      </c>
      <c r="F252">
        <v>20085</v>
      </c>
      <c r="G252" s="3">
        <v>0.05</v>
      </c>
      <c r="H252" t="s">
        <v>12</v>
      </c>
      <c r="I252">
        <v>5</v>
      </c>
      <c r="J252">
        <f t="shared" si="12"/>
        <v>57242.25</v>
      </c>
      <c r="K252" s="2">
        <f t="shared" si="13"/>
        <v>45901</v>
      </c>
      <c r="L252" s="2" t="str">
        <f>VLOOKUP(C252,Customers!$A$2:$F$401,3,FALSE)</f>
        <v>Ismailia</v>
      </c>
      <c r="M252" s="2" t="str">
        <f>VLOOKUP(C252,Customers!$A$2:$F$401,5,FALSE)</f>
        <v>Consumer</v>
      </c>
      <c r="N252" s="2" t="str">
        <f>VLOOKUP(D252,Products!$A$2:$F$21,2,FALSE)</f>
        <v>Laptop Basic 15</v>
      </c>
      <c r="O252" s="2" t="str">
        <f>VLOOKUP(D252,Products!$A$2:$F$21,4,FALSE)</f>
        <v>Electronics</v>
      </c>
      <c r="P252" s="2" t="str">
        <f>VLOOKUP(D252,Products!$A$2:$F$21,3,FALSE)</f>
        <v>Computers</v>
      </c>
      <c r="Q252" s="6">
        <f>VLOOKUP(D252,Products!$A$2:$F$21,6,FALSE)</f>
        <v>15100</v>
      </c>
      <c r="R252" s="6">
        <f t="shared" si="14"/>
        <v>45300</v>
      </c>
      <c r="S252" s="6">
        <f t="shared" si="15"/>
        <v>11942.25</v>
      </c>
    </row>
    <row r="253" spans="1:19" x14ac:dyDescent="0.25">
      <c r="A253" t="s">
        <v>470</v>
      </c>
      <c r="B253" s="2">
        <v>45276</v>
      </c>
      <c r="C253" t="s">
        <v>471</v>
      </c>
      <c r="D253" t="s">
        <v>11</v>
      </c>
      <c r="E253">
        <v>1</v>
      </c>
      <c r="F253">
        <v>29355</v>
      </c>
      <c r="G253" s="3">
        <v>0.03</v>
      </c>
      <c r="H253" t="s">
        <v>12</v>
      </c>
      <c r="I253">
        <v>7</v>
      </c>
      <c r="J253">
        <f t="shared" si="12"/>
        <v>28474.35</v>
      </c>
      <c r="K253" s="2">
        <f t="shared" si="13"/>
        <v>45261</v>
      </c>
      <c r="L253" s="2" t="str">
        <f>VLOOKUP(C253,Customers!$A$2:$F$401,3,FALSE)</f>
        <v>Alexandria</v>
      </c>
      <c r="M253" s="2" t="str">
        <f>VLOOKUP(C253,Customers!$A$2:$F$401,5,FALSE)</f>
        <v>Consumer</v>
      </c>
      <c r="N253" s="2" t="str">
        <f>VLOOKUP(D253,Products!$A$2:$F$21,2,FALSE)</f>
        <v>Laptop Pro 14</v>
      </c>
      <c r="O253" s="2" t="str">
        <f>VLOOKUP(D253,Products!$A$2:$F$21,4,FALSE)</f>
        <v>Electronics</v>
      </c>
      <c r="P253" s="2" t="str">
        <f>VLOOKUP(D253,Products!$A$2:$F$21,3,FALSE)</f>
        <v>Computers</v>
      </c>
      <c r="Q253" s="6">
        <f>VLOOKUP(D253,Products!$A$2:$F$21,6,FALSE)</f>
        <v>22100</v>
      </c>
      <c r="R253" s="6">
        <f t="shared" si="14"/>
        <v>22100</v>
      </c>
      <c r="S253" s="6">
        <f t="shared" si="15"/>
        <v>6374.3499999999985</v>
      </c>
    </row>
    <row r="254" spans="1:19" x14ac:dyDescent="0.25">
      <c r="A254" t="s">
        <v>472</v>
      </c>
      <c r="B254" s="2">
        <v>46000</v>
      </c>
      <c r="C254" t="s">
        <v>473</v>
      </c>
      <c r="D254" t="s">
        <v>15</v>
      </c>
      <c r="E254">
        <v>1</v>
      </c>
      <c r="F254">
        <v>414</v>
      </c>
      <c r="G254" s="3">
        <v>0.1</v>
      </c>
      <c r="H254" t="s">
        <v>12</v>
      </c>
      <c r="I254">
        <v>6</v>
      </c>
      <c r="J254">
        <f t="shared" si="12"/>
        <v>372.6</v>
      </c>
      <c r="K254" s="2">
        <f t="shared" si="13"/>
        <v>45992</v>
      </c>
      <c r="L254" s="2" t="str">
        <f>VLOOKUP(C254,Customers!$A$2:$F$401,3,FALSE)</f>
        <v>Shubra El-Kheima</v>
      </c>
      <c r="M254" s="2" t="str">
        <f>VLOOKUP(C254,Customers!$A$2:$F$401,5,FALSE)</f>
        <v>Corporate</v>
      </c>
      <c r="N254" s="2" t="str">
        <f>VLOOKUP(D254,Products!$A$2:$F$21,2,FALSE)</f>
        <v>Wireless Mouse</v>
      </c>
      <c r="O254" s="2" t="str">
        <f>VLOOKUP(D254,Products!$A$2:$F$21,4,FALSE)</f>
        <v>Electronics</v>
      </c>
      <c r="P254" s="2" t="str">
        <f>VLOOKUP(D254,Products!$A$2:$F$21,3,FALSE)</f>
        <v>Accessories</v>
      </c>
      <c r="Q254" s="6">
        <f>VLOOKUP(D254,Products!$A$2:$F$21,6,FALSE)</f>
        <v>210</v>
      </c>
      <c r="R254" s="6">
        <f t="shared" si="14"/>
        <v>210</v>
      </c>
      <c r="S254" s="6">
        <f t="shared" si="15"/>
        <v>162.60000000000002</v>
      </c>
    </row>
    <row r="255" spans="1:19" x14ac:dyDescent="0.25">
      <c r="A255" t="s">
        <v>474</v>
      </c>
      <c r="B255" s="2">
        <v>45705</v>
      </c>
      <c r="C255" t="s">
        <v>217</v>
      </c>
      <c r="D255" t="s">
        <v>90</v>
      </c>
      <c r="E255">
        <v>2</v>
      </c>
      <c r="F255">
        <v>1932</v>
      </c>
      <c r="G255" s="3">
        <v>0.05</v>
      </c>
      <c r="H255" t="s">
        <v>12</v>
      </c>
      <c r="I255">
        <v>4</v>
      </c>
      <c r="J255">
        <f t="shared" si="12"/>
        <v>3670.7999999999997</v>
      </c>
      <c r="K255" s="2">
        <f t="shared" si="13"/>
        <v>45689</v>
      </c>
      <c r="L255" s="2" t="str">
        <f>VLOOKUP(C255,Customers!$A$2:$F$401,3,FALSE)</f>
        <v>Alexandria</v>
      </c>
      <c r="M255" s="2" t="str">
        <f>VLOOKUP(C255,Customers!$A$2:$F$401,5,FALSE)</f>
        <v>Small Business</v>
      </c>
      <c r="N255" s="2" t="str">
        <f>VLOOKUP(D255,Products!$A$2:$F$21,2,FALSE)</f>
        <v>Headset Pro</v>
      </c>
      <c r="O255" s="2" t="str">
        <f>VLOOKUP(D255,Products!$A$2:$F$21,4,FALSE)</f>
        <v>Electronics</v>
      </c>
      <c r="P255" s="2" t="str">
        <f>VLOOKUP(D255,Products!$A$2:$F$21,3,FALSE)</f>
        <v>Accessories</v>
      </c>
      <c r="Q255" s="6">
        <f>VLOOKUP(D255,Products!$A$2:$F$21,6,FALSE)</f>
        <v>1180</v>
      </c>
      <c r="R255" s="6">
        <f t="shared" si="14"/>
        <v>2360</v>
      </c>
      <c r="S255" s="6">
        <f t="shared" si="15"/>
        <v>1310.7999999999997</v>
      </c>
    </row>
    <row r="256" spans="1:19" x14ac:dyDescent="0.25">
      <c r="A256" t="s">
        <v>475</v>
      </c>
      <c r="B256" s="2">
        <v>45229</v>
      </c>
      <c r="C256" t="s">
        <v>360</v>
      </c>
      <c r="D256" t="s">
        <v>15</v>
      </c>
      <c r="E256">
        <v>4</v>
      </c>
      <c r="F256">
        <v>436.5</v>
      </c>
      <c r="G256" s="3">
        <v>0.1</v>
      </c>
      <c r="H256" t="s">
        <v>12</v>
      </c>
      <c r="I256">
        <v>2</v>
      </c>
      <c r="J256">
        <f t="shared" si="12"/>
        <v>1571.4</v>
      </c>
      <c r="K256" s="2">
        <f t="shared" si="13"/>
        <v>45200</v>
      </c>
      <c r="L256" s="2" t="str">
        <f>VLOOKUP(C256,Customers!$A$2:$F$401,3,FALSE)</f>
        <v>Mansoura</v>
      </c>
      <c r="M256" s="2" t="str">
        <f>VLOOKUP(C256,Customers!$A$2:$F$401,5,FALSE)</f>
        <v>Consumer</v>
      </c>
      <c r="N256" s="2" t="str">
        <f>VLOOKUP(D256,Products!$A$2:$F$21,2,FALSE)</f>
        <v>Wireless Mouse</v>
      </c>
      <c r="O256" s="2" t="str">
        <f>VLOOKUP(D256,Products!$A$2:$F$21,4,FALSE)</f>
        <v>Electronics</v>
      </c>
      <c r="P256" s="2" t="str">
        <f>VLOOKUP(D256,Products!$A$2:$F$21,3,FALSE)</f>
        <v>Accessories</v>
      </c>
      <c r="Q256" s="6">
        <f>VLOOKUP(D256,Products!$A$2:$F$21,6,FALSE)</f>
        <v>210</v>
      </c>
      <c r="R256" s="6">
        <f t="shared" si="14"/>
        <v>840</v>
      </c>
      <c r="S256" s="6">
        <f t="shared" si="15"/>
        <v>731.40000000000009</v>
      </c>
    </row>
    <row r="257" spans="1:19" x14ac:dyDescent="0.25">
      <c r="A257" t="s">
        <v>476</v>
      </c>
      <c r="B257" s="2">
        <v>45423</v>
      </c>
      <c r="C257" t="s">
        <v>477</v>
      </c>
      <c r="D257" t="s">
        <v>79</v>
      </c>
      <c r="E257">
        <v>3</v>
      </c>
      <c r="F257">
        <v>6014</v>
      </c>
      <c r="G257" s="3">
        <v>0</v>
      </c>
      <c r="H257" t="s">
        <v>12</v>
      </c>
      <c r="I257">
        <v>6</v>
      </c>
      <c r="J257">
        <f t="shared" si="12"/>
        <v>18042</v>
      </c>
      <c r="K257" s="2">
        <f t="shared" si="13"/>
        <v>45413</v>
      </c>
      <c r="L257" s="2" t="str">
        <f>VLOOKUP(C257,Customers!$A$2:$F$401,3,FALSE)</f>
        <v>Tanta</v>
      </c>
      <c r="M257" s="2" t="str">
        <f>VLOOKUP(C257,Customers!$A$2:$F$401,5,FALSE)</f>
        <v>Small Business</v>
      </c>
      <c r="N257" s="2" t="str">
        <f>VLOOKUP(D257,Products!$A$2:$F$21,2,FALSE)</f>
        <v>27-inch Monitor</v>
      </c>
      <c r="O257" s="2" t="str">
        <f>VLOOKUP(D257,Products!$A$2:$F$21,4,FALSE)</f>
        <v>Electronics</v>
      </c>
      <c r="P257" s="2" t="str">
        <f>VLOOKUP(D257,Products!$A$2:$F$21,3,FALSE)</f>
        <v>Displays</v>
      </c>
      <c r="Q257" s="6">
        <f>VLOOKUP(D257,Products!$A$2:$F$21,6,FALSE)</f>
        <v>4300</v>
      </c>
      <c r="R257" s="6">
        <f t="shared" si="14"/>
        <v>12900</v>
      </c>
      <c r="S257" s="6">
        <f t="shared" si="15"/>
        <v>5142</v>
      </c>
    </row>
    <row r="258" spans="1:19" x14ac:dyDescent="0.25">
      <c r="A258" t="s">
        <v>478</v>
      </c>
      <c r="B258" s="2">
        <v>44991</v>
      </c>
      <c r="C258" t="s">
        <v>479</v>
      </c>
      <c r="D258" t="s">
        <v>79</v>
      </c>
      <c r="E258">
        <v>1</v>
      </c>
      <c r="F258">
        <v>6014</v>
      </c>
      <c r="G258" s="3">
        <v>0.1</v>
      </c>
      <c r="H258" t="s">
        <v>85</v>
      </c>
      <c r="I258">
        <v>5</v>
      </c>
      <c r="J258">
        <f t="shared" si="12"/>
        <v>5412.6</v>
      </c>
      <c r="K258" s="2">
        <f t="shared" si="13"/>
        <v>44986</v>
      </c>
      <c r="L258" s="2" t="str">
        <f>VLOOKUP(C258,Customers!$A$2:$F$401,3,FALSE)</f>
        <v>Asyut</v>
      </c>
      <c r="M258" s="2" t="str">
        <f>VLOOKUP(C258,Customers!$A$2:$F$401,5,FALSE)</f>
        <v>Small Business</v>
      </c>
      <c r="N258" s="2" t="str">
        <f>VLOOKUP(D258,Products!$A$2:$F$21,2,FALSE)</f>
        <v>27-inch Monitor</v>
      </c>
      <c r="O258" s="2" t="str">
        <f>VLOOKUP(D258,Products!$A$2:$F$21,4,FALSE)</f>
        <v>Electronics</v>
      </c>
      <c r="P258" s="2" t="str">
        <f>VLOOKUP(D258,Products!$A$2:$F$21,3,FALSE)</f>
        <v>Displays</v>
      </c>
      <c r="Q258" s="6">
        <f>VLOOKUP(D258,Products!$A$2:$F$21,6,FALSE)</f>
        <v>4300</v>
      </c>
      <c r="R258" s="6">
        <f t="shared" si="14"/>
        <v>4300</v>
      </c>
      <c r="S258" s="6">
        <f t="shared" si="15"/>
        <v>1112.6000000000004</v>
      </c>
    </row>
    <row r="259" spans="1:19" x14ac:dyDescent="0.25">
      <c r="A259" t="s">
        <v>480</v>
      </c>
      <c r="B259" s="2">
        <v>45152</v>
      </c>
      <c r="C259" t="s">
        <v>342</v>
      </c>
      <c r="D259" t="s">
        <v>21</v>
      </c>
      <c r="E259">
        <v>1</v>
      </c>
      <c r="F259">
        <v>1998</v>
      </c>
      <c r="G259" s="3">
        <v>0.1</v>
      </c>
      <c r="H259" t="s">
        <v>12</v>
      </c>
      <c r="I259">
        <v>1</v>
      </c>
      <c r="J259">
        <f t="shared" ref="J259:J322" si="16">E259*F259*(1-G259)</f>
        <v>1798.2</v>
      </c>
      <c r="K259" s="2">
        <f t="shared" ref="K259:K322" si="17">DATE(YEAR(B259),MONTH(B259),1)</f>
        <v>45139</v>
      </c>
      <c r="L259" s="2" t="str">
        <f>VLOOKUP(C259,Customers!$A$2:$F$401,3,FALSE)</f>
        <v>Alexandria</v>
      </c>
      <c r="M259" s="2" t="str">
        <f>VLOOKUP(C259,Customers!$A$2:$F$401,5,FALSE)</f>
        <v>Corporate</v>
      </c>
      <c r="N259" s="2" t="str">
        <f>VLOOKUP(D259,Products!$A$2:$F$21,2,FALSE)</f>
        <v>Mechanical Keyboard</v>
      </c>
      <c r="O259" s="2" t="str">
        <f>VLOOKUP(D259,Products!$A$2:$F$21,4,FALSE)</f>
        <v>Electronics</v>
      </c>
      <c r="P259" s="2" t="str">
        <f>VLOOKUP(D259,Products!$A$2:$F$21,3,FALSE)</f>
        <v>Accessories</v>
      </c>
      <c r="Q259" s="6">
        <f>VLOOKUP(D259,Products!$A$2:$F$21,6,FALSE)</f>
        <v>990</v>
      </c>
      <c r="R259" s="6">
        <f t="shared" ref="R259:R322" si="18">E259*Q259</f>
        <v>990</v>
      </c>
      <c r="S259" s="6">
        <f t="shared" ref="S259:S322" si="19">J259-R259</f>
        <v>808.2</v>
      </c>
    </row>
    <row r="260" spans="1:19" x14ac:dyDescent="0.25">
      <c r="A260" t="s">
        <v>481</v>
      </c>
      <c r="B260" s="2">
        <v>45317</v>
      </c>
      <c r="C260" t="s">
        <v>482</v>
      </c>
      <c r="D260" t="s">
        <v>82</v>
      </c>
      <c r="E260">
        <v>2</v>
      </c>
      <c r="F260">
        <v>5184</v>
      </c>
      <c r="G260" s="3">
        <v>0</v>
      </c>
      <c r="H260" t="s">
        <v>12</v>
      </c>
      <c r="I260">
        <v>7</v>
      </c>
      <c r="J260">
        <f t="shared" si="16"/>
        <v>10368</v>
      </c>
      <c r="K260" s="2">
        <f t="shared" si="17"/>
        <v>45292</v>
      </c>
      <c r="L260" s="2" t="str">
        <f>VLOOKUP(C260,Customers!$A$2:$F$401,3,FALSE)</f>
        <v>Zagazig</v>
      </c>
      <c r="M260" s="2" t="str">
        <f>VLOOKUP(C260,Customers!$A$2:$F$401,5,FALSE)</f>
        <v>Corporate</v>
      </c>
      <c r="N260" s="2" t="str">
        <f>VLOOKUP(D260,Products!$A$2:$F$21,2,FALSE)</f>
        <v>Office Chair</v>
      </c>
      <c r="O260" s="2" t="str">
        <f>VLOOKUP(D260,Products!$A$2:$F$21,4,FALSE)</f>
        <v>Office</v>
      </c>
      <c r="P260" s="2" t="str">
        <f>VLOOKUP(D260,Products!$A$2:$F$21,3,FALSE)</f>
        <v>Furniture</v>
      </c>
      <c r="Q260" s="6">
        <f>VLOOKUP(D260,Products!$A$2:$F$21,6,FALSE)</f>
        <v>3150</v>
      </c>
      <c r="R260" s="6">
        <f t="shared" si="18"/>
        <v>6300</v>
      </c>
      <c r="S260" s="6">
        <f t="shared" si="19"/>
        <v>4068</v>
      </c>
    </row>
    <row r="261" spans="1:19" x14ac:dyDescent="0.25">
      <c r="A261" t="s">
        <v>483</v>
      </c>
      <c r="B261" s="2">
        <v>44965</v>
      </c>
      <c r="C261" t="s">
        <v>484</v>
      </c>
      <c r="D261" t="s">
        <v>15</v>
      </c>
      <c r="E261">
        <v>1</v>
      </c>
      <c r="F261">
        <v>436.5</v>
      </c>
      <c r="G261" s="3">
        <v>0</v>
      </c>
      <c r="H261" t="s">
        <v>12</v>
      </c>
      <c r="I261">
        <v>1</v>
      </c>
      <c r="J261">
        <f t="shared" si="16"/>
        <v>436.5</v>
      </c>
      <c r="K261" s="2">
        <f t="shared" si="17"/>
        <v>44958</v>
      </c>
      <c r="L261" s="2" t="str">
        <f>VLOOKUP(C261,Customers!$A$2:$F$401,3,FALSE)</f>
        <v>Shubra El-Kheima</v>
      </c>
      <c r="M261" s="2" t="str">
        <f>VLOOKUP(C261,Customers!$A$2:$F$401,5,FALSE)</f>
        <v>Consumer</v>
      </c>
      <c r="N261" s="2" t="str">
        <f>VLOOKUP(D261,Products!$A$2:$F$21,2,FALSE)</f>
        <v>Wireless Mouse</v>
      </c>
      <c r="O261" s="2" t="str">
        <f>VLOOKUP(D261,Products!$A$2:$F$21,4,FALSE)</f>
        <v>Electronics</v>
      </c>
      <c r="P261" s="2" t="str">
        <f>VLOOKUP(D261,Products!$A$2:$F$21,3,FALSE)</f>
        <v>Accessories</v>
      </c>
      <c r="Q261" s="6">
        <f>VLOOKUP(D261,Products!$A$2:$F$21,6,FALSE)</f>
        <v>210</v>
      </c>
      <c r="R261" s="6">
        <f t="shared" si="18"/>
        <v>210</v>
      </c>
      <c r="S261" s="6">
        <f t="shared" si="19"/>
        <v>226.5</v>
      </c>
    </row>
    <row r="262" spans="1:19" x14ac:dyDescent="0.25">
      <c r="A262" t="s">
        <v>485</v>
      </c>
      <c r="B262" s="2">
        <v>45830</v>
      </c>
      <c r="C262" t="s">
        <v>235</v>
      </c>
      <c r="D262" t="s">
        <v>49</v>
      </c>
      <c r="E262">
        <v>4</v>
      </c>
      <c r="F262">
        <v>3772</v>
      </c>
      <c r="G262" s="3">
        <v>0</v>
      </c>
      <c r="H262" t="s">
        <v>85</v>
      </c>
      <c r="I262">
        <v>7</v>
      </c>
      <c r="J262">
        <f t="shared" si="16"/>
        <v>15088</v>
      </c>
      <c r="K262" s="2">
        <f t="shared" si="17"/>
        <v>45809</v>
      </c>
      <c r="L262" s="2" t="str">
        <f>VLOOKUP(C262,Customers!$A$2:$F$401,3,FALSE)</f>
        <v>Tanta</v>
      </c>
      <c r="M262" s="2" t="str">
        <f>VLOOKUP(C262,Customers!$A$2:$F$401,5,FALSE)</f>
        <v>Consumer</v>
      </c>
      <c r="N262" s="2" t="str">
        <f>VLOOKUP(D262,Products!$A$2:$F$21,2,FALSE)</f>
        <v>UPS 1200VA</v>
      </c>
      <c r="O262" s="2" t="str">
        <f>VLOOKUP(D262,Products!$A$2:$F$21,4,FALSE)</f>
        <v>Electronics</v>
      </c>
      <c r="P262" s="2" t="str">
        <f>VLOOKUP(D262,Products!$A$2:$F$21,3,FALSE)</f>
        <v>Power</v>
      </c>
      <c r="Q262" s="6">
        <f>VLOOKUP(D262,Products!$A$2:$F$21,6,FALSE)</f>
        <v>2950</v>
      </c>
      <c r="R262" s="6">
        <f t="shared" si="18"/>
        <v>11800</v>
      </c>
      <c r="S262" s="6">
        <f t="shared" si="19"/>
        <v>3288</v>
      </c>
    </row>
    <row r="263" spans="1:19" x14ac:dyDescent="0.25">
      <c r="A263" t="s">
        <v>486</v>
      </c>
      <c r="B263" s="2">
        <v>45569</v>
      </c>
      <c r="C263" t="s">
        <v>487</v>
      </c>
      <c r="D263" t="s">
        <v>46</v>
      </c>
      <c r="E263">
        <v>1</v>
      </c>
      <c r="F263">
        <v>252.2</v>
      </c>
      <c r="G263" s="3">
        <v>0</v>
      </c>
      <c r="H263" t="s">
        <v>12</v>
      </c>
      <c r="I263">
        <v>7</v>
      </c>
      <c r="J263">
        <f t="shared" si="16"/>
        <v>252.2</v>
      </c>
      <c r="K263" s="2">
        <f t="shared" si="17"/>
        <v>45566</v>
      </c>
      <c r="L263" s="2" t="str">
        <f>VLOOKUP(C263,Customers!$A$2:$F$401,3,FALSE)</f>
        <v>Zagazig</v>
      </c>
      <c r="M263" s="2" t="str">
        <f>VLOOKUP(C263,Customers!$A$2:$F$401,5,FALSE)</f>
        <v>Small Business</v>
      </c>
      <c r="N263" s="2" t="str">
        <f>VLOOKUP(D263,Products!$A$2:$F$21,2,FALSE)</f>
        <v>Paper A4 Box</v>
      </c>
      <c r="O263" s="2" t="str">
        <f>VLOOKUP(D263,Products!$A$2:$F$21,4,FALSE)</f>
        <v>Office</v>
      </c>
      <c r="P263" s="2" t="str">
        <f>VLOOKUP(D263,Products!$A$2:$F$21,3,FALSE)</f>
        <v>Stationery</v>
      </c>
      <c r="Q263" s="6">
        <f>VLOOKUP(D263,Products!$A$2:$F$21,6,FALSE)</f>
        <v>145</v>
      </c>
      <c r="R263" s="6">
        <f t="shared" si="18"/>
        <v>145</v>
      </c>
      <c r="S263" s="6">
        <f t="shared" si="19"/>
        <v>107.19999999999999</v>
      </c>
    </row>
    <row r="264" spans="1:19" x14ac:dyDescent="0.25">
      <c r="A264" t="s">
        <v>488</v>
      </c>
      <c r="B264" s="2">
        <v>45784</v>
      </c>
      <c r="C264" t="s">
        <v>242</v>
      </c>
      <c r="D264" t="s">
        <v>24</v>
      </c>
      <c r="E264">
        <v>2</v>
      </c>
      <c r="F264">
        <v>1350</v>
      </c>
      <c r="G264" s="3">
        <v>0</v>
      </c>
      <c r="H264" t="s">
        <v>12</v>
      </c>
      <c r="I264">
        <v>4</v>
      </c>
      <c r="J264">
        <f t="shared" si="16"/>
        <v>2700</v>
      </c>
      <c r="K264" s="2">
        <f t="shared" si="17"/>
        <v>45778</v>
      </c>
      <c r="L264" s="2" t="str">
        <f>VLOOKUP(C264,Customers!$A$2:$F$401,3,FALSE)</f>
        <v>Tanta</v>
      </c>
      <c r="M264" s="2" t="str">
        <f>VLOOKUP(C264,Customers!$A$2:$F$401,5,FALSE)</f>
        <v>Small Business</v>
      </c>
      <c r="N264" s="2" t="str">
        <f>VLOOKUP(D264,Products!$A$2:$F$21,2,FALSE)</f>
        <v>USB-C Hub</v>
      </c>
      <c r="O264" s="2" t="str">
        <f>VLOOKUP(D264,Products!$A$2:$F$21,4,FALSE)</f>
        <v>Electronics</v>
      </c>
      <c r="P264" s="2" t="str">
        <f>VLOOKUP(D264,Products!$A$2:$F$21,3,FALSE)</f>
        <v>Accessories</v>
      </c>
      <c r="Q264" s="6">
        <f>VLOOKUP(D264,Products!$A$2:$F$21,6,FALSE)</f>
        <v>620</v>
      </c>
      <c r="R264" s="6">
        <f t="shared" si="18"/>
        <v>1240</v>
      </c>
      <c r="S264" s="6">
        <f t="shared" si="19"/>
        <v>1460</v>
      </c>
    </row>
    <row r="265" spans="1:19" x14ac:dyDescent="0.25">
      <c r="A265" t="s">
        <v>489</v>
      </c>
      <c r="B265" s="2">
        <v>45237</v>
      </c>
      <c r="C265" t="s">
        <v>490</v>
      </c>
      <c r="D265" t="s">
        <v>15</v>
      </c>
      <c r="E265">
        <v>1</v>
      </c>
      <c r="F265">
        <v>450</v>
      </c>
      <c r="G265" s="3">
        <v>0</v>
      </c>
      <c r="H265" t="s">
        <v>12</v>
      </c>
      <c r="I265">
        <v>3</v>
      </c>
      <c r="J265">
        <f t="shared" si="16"/>
        <v>450</v>
      </c>
      <c r="K265" s="2">
        <f t="shared" si="17"/>
        <v>45231</v>
      </c>
      <c r="L265" s="2" t="str">
        <f>VLOOKUP(C265,Customers!$A$2:$F$401,3,FALSE)</f>
        <v>Giza</v>
      </c>
      <c r="M265" s="2" t="str">
        <f>VLOOKUP(C265,Customers!$A$2:$F$401,5,FALSE)</f>
        <v>Consumer</v>
      </c>
      <c r="N265" s="2" t="str">
        <f>VLOOKUP(D265,Products!$A$2:$F$21,2,FALSE)</f>
        <v>Wireless Mouse</v>
      </c>
      <c r="O265" s="2" t="str">
        <f>VLOOKUP(D265,Products!$A$2:$F$21,4,FALSE)</f>
        <v>Electronics</v>
      </c>
      <c r="P265" s="2" t="str">
        <f>VLOOKUP(D265,Products!$A$2:$F$21,3,FALSE)</f>
        <v>Accessories</v>
      </c>
      <c r="Q265" s="6">
        <f>VLOOKUP(D265,Products!$A$2:$F$21,6,FALSE)</f>
        <v>210</v>
      </c>
      <c r="R265" s="6">
        <f t="shared" si="18"/>
        <v>210</v>
      </c>
      <c r="S265" s="6">
        <f t="shared" si="19"/>
        <v>240</v>
      </c>
    </row>
    <row r="266" spans="1:19" x14ac:dyDescent="0.25">
      <c r="A266" t="s">
        <v>491</v>
      </c>
      <c r="B266" s="2">
        <v>45772</v>
      </c>
      <c r="C266" t="s">
        <v>492</v>
      </c>
      <c r="D266" t="s">
        <v>11</v>
      </c>
      <c r="E266">
        <v>2</v>
      </c>
      <c r="F266">
        <v>26220</v>
      </c>
      <c r="G266" s="3">
        <v>0.1</v>
      </c>
      <c r="H266" t="s">
        <v>12</v>
      </c>
      <c r="I266">
        <v>5</v>
      </c>
      <c r="J266">
        <f t="shared" si="16"/>
        <v>47196</v>
      </c>
      <c r="K266" s="2">
        <f t="shared" si="17"/>
        <v>45748</v>
      </c>
      <c r="L266" s="2" t="str">
        <f>VLOOKUP(C266,Customers!$A$2:$F$401,3,FALSE)</f>
        <v>Cairo</v>
      </c>
      <c r="M266" s="2" t="str">
        <f>VLOOKUP(C266,Customers!$A$2:$F$401,5,FALSE)</f>
        <v>Consumer</v>
      </c>
      <c r="N266" s="2" t="str">
        <f>VLOOKUP(D266,Products!$A$2:$F$21,2,FALSE)</f>
        <v>Laptop Pro 14</v>
      </c>
      <c r="O266" s="2" t="str">
        <f>VLOOKUP(D266,Products!$A$2:$F$21,4,FALSE)</f>
        <v>Electronics</v>
      </c>
      <c r="P266" s="2" t="str">
        <f>VLOOKUP(D266,Products!$A$2:$F$21,3,FALSE)</f>
        <v>Computers</v>
      </c>
      <c r="Q266" s="6">
        <f>VLOOKUP(D266,Products!$A$2:$F$21,6,FALSE)</f>
        <v>22100</v>
      </c>
      <c r="R266" s="6">
        <f t="shared" si="18"/>
        <v>44200</v>
      </c>
      <c r="S266" s="6">
        <f t="shared" si="19"/>
        <v>2996</v>
      </c>
    </row>
    <row r="267" spans="1:19" x14ac:dyDescent="0.25">
      <c r="A267" t="s">
        <v>493</v>
      </c>
      <c r="B267" s="2">
        <v>45344</v>
      </c>
      <c r="C267" t="s">
        <v>494</v>
      </c>
      <c r="D267" t="s">
        <v>82</v>
      </c>
      <c r="E267">
        <v>4</v>
      </c>
      <c r="F267">
        <v>4944</v>
      </c>
      <c r="G267" s="3">
        <v>0.03</v>
      </c>
      <c r="H267" t="s">
        <v>12</v>
      </c>
      <c r="I267">
        <v>1</v>
      </c>
      <c r="J267">
        <f t="shared" si="16"/>
        <v>19182.72</v>
      </c>
      <c r="K267" s="2">
        <f t="shared" si="17"/>
        <v>45323</v>
      </c>
      <c r="L267" s="2" t="str">
        <f>VLOOKUP(C267,Customers!$A$2:$F$401,3,FALSE)</f>
        <v>Alexandria</v>
      </c>
      <c r="M267" s="2" t="str">
        <f>VLOOKUP(C267,Customers!$A$2:$F$401,5,FALSE)</f>
        <v>Consumer</v>
      </c>
      <c r="N267" s="2" t="str">
        <f>VLOOKUP(D267,Products!$A$2:$F$21,2,FALSE)</f>
        <v>Office Chair</v>
      </c>
      <c r="O267" s="2" t="str">
        <f>VLOOKUP(D267,Products!$A$2:$F$21,4,FALSE)</f>
        <v>Office</v>
      </c>
      <c r="P267" s="2" t="str">
        <f>VLOOKUP(D267,Products!$A$2:$F$21,3,FALSE)</f>
        <v>Furniture</v>
      </c>
      <c r="Q267" s="6">
        <f>VLOOKUP(D267,Products!$A$2:$F$21,6,FALSE)</f>
        <v>3150</v>
      </c>
      <c r="R267" s="6">
        <f t="shared" si="18"/>
        <v>12600</v>
      </c>
      <c r="S267" s="6">
        <f t="shared" si="19"/>
        <v>6582.7200000000012</v>
      </c>
    </row>
    <row r="268" spans="1:19" x14ac:dyDescent="0.25">
      <c r="A268" t="s">
        <v>495</v>
      </c>
      <c r="B268" s="2">
        <v>45767</v>
      </c>
      <c r="C268" t="s">
        <v>174</v>
      </c>
      <c r="D268" t="s">
        <v>18</v>
      </c>
      <c r="E268">
        <v>1</v>
      </c>
      <c r="F268">
        <v>1334</v>
      </c>
      <c r="G268" s="3">
        <v>0.05</v>
      </c>
      <c r="H268" t="s">
        <v>96</v>
      </c>
      <c r="I268">
        <v>6</v>
      </c>
      <c r="J268">
        <f t="shared" si="16"/>
        <v>1267.3</v>
      </c>
      <c r="K268" s="2">
        <f t="shared" si="17"/>
        <v>45748</v>
      </c>
      <c r="L268" s="2" t="str">
        <f>VLOOKUP(C268,Customers!$A$2:$F$401,3,FALSE)</f>
        <v>Asyut</v>
      </c>
      <c r="M268" s="2" t="str">
        <f>VLOOKUP(C268,Customers!$A$2:$F$401,5,FALSE)</f>
        <v>Consumer</v>
      </c>
      <c r="N268" s="2" t="str">
        <f>VLOOKUP(D268,Products!$A$2:$F$21,2,FALSE)</f>
        <v>Webcam HD</v>
      </c>
      <c r="O268" s="2" t="str">
        <f>VLOOKUP(D268,Products!$A$2:$F$21,4,FALSE)</f>
        <v>Electronics</v>
      </c>
      <c r="P268" s="2" t="str">
        <f>VLOOKUP(D268,Products!$A$2:$F$21,3,FALSE)</f>
        <v>Accessories</v>
      </c>
      <c r="Q268" s="6">
        <f>VLOOKUP(D268,Products!$A$2:$F$21,6,FALSE)</f>
        <v>790</v>
      </c>
      <c r="R268" s="6">
        <f t="shared" si="18"/>
        <v>790</v>
      </c>
      <c r="S268" s="6">
        <f t="shared" si="19"/>
        <v>477.29999999999995</v>
      </c>
    </row>
    <row r="269" spans="1:19" x14ac:dyDescent="0.25">
      <c r="A269" t="s">
        <v>496</v>
      </c>
      <c r="B269" s="2">
        <v>45954</v>
      </c>
      <c r="C269" t="s">
        <v>178</v>
      </c>
      <c r="D269" t="s">
        <v>82</v>
      </c>
      <c r="E269">
        <v>3</v>
      </c>
      <c r="F269">
        <v>4800</v>
      </c>
      <c r="G269" s="3">
        <v>0</v>
      </c>
      <c r="H269" t="s">
        <v>12</v>
      </c>
      <c r="I269">
        <v>6</v>
      </c>
      <c r="J269">
        <f t="shared" si="16"/>
        <v>14400</v>
      </c>
      <c r="K269" s="2">
        <f t="shared" si="17"/>
        <v>45931</v>
      </c>
      <c r="L269" s="2" t="str">
        <f>VLOOKUP(C269,Customers!$A$2:$F$401,3,FALSE)</f>
        <v>Banha</v>
      </c>
      <c r="M269" s="2" t="str">
        <f>VLOOKUP(C269,Customers!$A$2:$F$401,5,FALSE)</f>
        <v>Consumer</v>
      </c>
      <c r="N269" s="2" t="str">
        <f>VLOOKUP(D269,Products!$A$2:$F$21,2,FALSE)</f>
        <v>Office Chair</v>
      </c>
      <c r="O269" s="2" t="str">
        <f>VLOOKUP(D269,Products!$A$2:$F$21,4,FALSE)</f>
        <v>Office</v>
      </c>
      <c r="P269" s="2" t="str">
        <f>VLOOKUP(D269,Products!$A$2:$F$21,3,FALSE)</f>
        <v>Furniture</v>
      </c>
      <c r="Q269" s="6">
        <f>VLOOKUP(D269,Products!$A$2:$F$21,6,FALSE)</f>
        <v>3150</v>
      </c>
      <c r="R269" s="6">
        <f t="shared" si="18"/>
        <v>9450</v>
      </c>
      <c r="S269" s="6">
        <f t="shared" si="19"/>
        <v>4950</v>
      </c>
    </row>
    <row r="270" spans="1:19" x14ac:dyDescent="0.25">
      <c r="A270" t="s">
        <v>497</v>
      </c>
      <c r="B270" s="2">
        <v>45892</v>
      </c>
      <c r="C270" t="s">
        <v>498</v>
      </c>
      <c r="D270" t="s">
        <v>79</v>
      </c>
      <c r="E270">
        <v>2</v>
      </c>
      <c r="F270">
        <v>6200</v>
      </c>
      <c r="G270" s="3">
        <v>0</v>
      </c>
      <c r="H270" t="s">
        <v>85</v>
      </c>
      <c r="I270">
        <v>4</v>
      </c>
      <c r="J270">
        <f t="shared" si="16"/>
        <v>12400</v>
      </c>
      <c r="K270" s="2">
        <f t="shared" si="17"/>
        <v>45870</v>
      </c>
      <c r="L270" s="2" t="str">
        <f>VLOOKUP(C270,Customers!$A$2:$F$401,3,FALSE)</f>
        <v>Asyut</v>
      </c>
      <c r="M270" s="2" t="str">
        <f>VLOOKUP(C270,Customers!$A$2:$F$401,5,FALSE)</f>
        <v>Corporate</v>
      </c>
      <c r="N270" s="2" t="str">
        <f>VLOOKUP(D270,Products!$A$2:$F$21,2,FALSE)</f>
        <v>27-inch Monitor</v>
      </c>
      <c r="O270" s="2" t="str">
        <f>VLOOKUP(D270,Products!$A$2:$F$21,4,FALSE)</f>
        <v>Electronics</v>
      </c>
      <c r="P270" s="2" t="str">
        <f>VLOOKUP(D270,Products!$A$2:$F$21,3,FALSE)</f>
        <v>Displays</v>
      </c>
      <c r="Q270" s="6">
        <f>VLOOKUP(D270,Products!$A$2:$F$21,6,FALSE)</f>
        <v>4300</v>
      </c>
      <c r="R270" s="6">
        <f t="shared" si="18"/>
        <v>8600</v>
      </c>
      <c r="S270" s="6">
        <f t="shared" si="19"/>
        <v>3800</v>
      </c>
    </row>
    <row r="271" spans="1:19" x14ac:dyDescent="0.25">
      <c r="A271" t="s">
        <v>499</v>
      </c>
      <c r="B271" s="2">
        <v>45054</v>
      </c>
      <c r="C271" t="s">
        <v>387</v>
      </c>
      <c r="D271" t="s">
        <v>82</v>
      </c>
      <c r="E271">
        <v>3</v>
      </c>
      <c r="F271">
        <v>5184</v>
      </c>
      <c r="G271" s="3">
        <v>0.05</v>
      </c>
      <c r="H271" t="s">
        <v>96</v>
      </c>
      <c r="I271">
        <v>2</v>
      </c>
      <c r="J271">
        <f t="shared" si="16"/>
        <v>14774.4</v>
      </c>
      <c r="K271" s="2">
        <f t="shared" si="17"/>
        <v>45047</v>
      </c>
      <c r="L271" s="2" t="str">
        <f>VLOOKUP(C271,Customers!$A$2:$F$401,3,FALSE)</f>
        <v>Asyut</v>
      </c>
      <c r="M271" s="2" t="str">
        <f>VLOOKUP(C271,Customers!$A$2:$F$401,5,FALSE)</f>
        <v>Corporate</v>
      </c>
      <c r="N271" s="2" t="str">
        <f>VLOOKUP(D271,Products!$A$2:$F$21,2,FALSE)</f>
        <v>Office Chair</v>
      </c>
      <c r="O271" s="2" t="str">
        <f>VLOOKUP(D271,Products!$A$2:$F$21,4,FALSE)</f>
        <v>Office</v>
      </c>
      <c r="P271" s="2" t="str">
        <f>VLOOKUP(D271,Products!$A$2:$F$21,3,FALSE)</f>
        <v>Furniture</v>
      </c>
      <c r="Q271" s="6">
        <f>VLOOKUP(D271,Products!$A$2:$F$21,6,FALSE)</f>
        <v>3150</v>
      </c>
      <c r="R271" s="6">
        <f t="shared" si="18"/>
        <v>9450</v>
      </c>
      <c r="S271" s="6">
        <f t="shared" si="19"/>
        <v>5324.4</v>
      </c>
    </row>
    <row r="272" spans="1:19" x14ac:dyDescent="0.25">
      <c r="A272" t="s">
        <v>500</v>
      </c>
      <c r="B272" s="2">
        <v>45209</v>
      </c>
      <c r="C272" t="s">
        <v>501</v>
      </c>
      <c r="D272" t="s">
        <v>11</v>
      </c>
      <c r="E272">
        <v>5</v>
      </c>
      <c r="F272">
        <v>28500</v>
      </c>
      <c r="G272" s="3">
        <v>0</v>
      </c>
      <c r="H272" t="s">
        <v>12</v>
      </c>
      <c r="I272">
        <v>2</v>
      </c>
      <c r="J272">
        <f t="shared" si="16"/>
        <v>142500</v>
      </c>
      <c r="K272" s="2">
        <f t="shared" si="17"/>
        <v>45200</v>
      </c>
      <c r="L272" s="2" t="str">
        <f>VLOOKUP(C272,Customers!$A$2:$F$401,3,FALSE)</f>
        <v>Cairo</v>
      </c>
      <c r="M272" s="2" t="str">
        <f>VLOOKUP(C272,Customers!$A$2:$F$401,5,FALSE)</f>
        <v>Small Business</v>
      </c>
      <c r="N272" s="2" t="str">
        <f>VLOOKUP(D272,Products!$A$2:$F$21,2,FALSE)</f>
        <v>Laptop Pro 14</v>
      </c>
      <c r="O272" s="2" t="str">
        <f>VLOOKUP(D272,Products!$A$2:$F$21,4,FALSE)</f>
        <v>Electronics</v>
      </c>
      <c r="P272" s="2" t="str">
        <f>VLOOKUP(D272,Products!$A$2:$F$21,3,FALSE)</f>
        <v>Computers</v>
      </c>
      <c r="Q272" s="6">
        <f>VLOOKUP(D272,Products!$A$2:$F$21,6,FALSE)</f>
        <v>22100</v>
      </c>
      <c r="R272" s="6">
        <f t="shared" si="18"/>
        <v>110500</v>
      </c>
      <c r="S272" s="6">
        <f t="shared" si="19"/>
        <v>32000</v>
      </c>
    </row>
    <row r="273" spans="1:19" x14ac:dyDescent="0.25">
      <c r="A273" t="s">
        <v>502</v>
      </c>
      <c r="B273" s="2">
        <v>45989</v>
      </c>
      <c r="C273" t="s">
        <v>503</v>
      </c>
      <c r="D273" t="s">
        <v>27</v>
      </c>
      <c r="E273">
        <v>1</v>
      </c>
      <c r="F273">
        <v>1009.4</v>
      </c>
      <c r="G273" s="3">
        <v>0</v>
      </c>
      <c r="H273" t="s">
        <v>12</v>
      </c>
      <c r="I273">
        <v>2</v>
      </c>
      <c r="J273">
        <f t="shared" si="16"/>
        <v>1009.4</v>
      </c>
      <c r="K273" s="2">
        <f t="shared" si="17"/>
        <v>45962</v>
      </c>
      <c r="L273" s="2" t="str">
        <f>VLOOKUP(C273,Customers!$A$2:$F$401,3,FALSE)</f>
        <v>Banha</v>
      </c>
      <c r="M273" s="2" t="str">
        <f>VLOOKUP(C273,Customers!$A$2:$F$401,5,FALSE)</f>
        <v>Consumer</v>
      </c>
      <c r="N273" s="2" t="str">
        <f>VLOOKUP(D273,Products!$A$2:$F$21,2,FALSE)</f>
        <v>Printer Toner</v>
      </c>
      <c r="O273" s="2" t="str">
        <f>VLOOKUP(D273,Products!$A$2:$F$21,4,FALSE)</f>
        <v>Office</v>
      </c>
      <c r="P273" s="2" t="str">
        <f>VLOOKUP(D273,Products!$A$2:$F$21,3,FALSE)</f>
        <v>Supplies</v>
      </c>
      <c r="Q273" s="6">
        <f>VLOOKUP(D273,Products!$A$2:$F$21,6,FALSE)</f>
        <v>510</v>
      </c>
      <c r="R273" s="6">
        <f t="shared" si="18"/>
        <v>510</v>
      </c>
      <c r="S273" s="6">
        <f t="shared" si="19"/>
        <v>499.4</v>
      </c>
    </row>
    <row r="274" spans="1:19" x14ac:dyDescent="0.25">
      <c r="A274" t="s">
        <v>504</v>
      </c>
      <c r="B274" s="2">
        <v>45351</v>
      </c>
      <c r="C274" t="s">
        <v>505</v>
      </c>
      <c r="D274" t="s">
        <v>43</v>
      </c>
      <c r="E274">
        <v>5</v>
      </c>
      <c r="F274">
        <v>3888</v>
      </c>
      <c r="G274" s="3">
        <v>0.2</v>
      </c>
      <c r="H274" t="s">
        <v>12</v>
      </c>
      <c r="I274">
        <v>3</v>
      </c>
      <c r="J274">
        <f t="shared" si="16"/>
        <v>15552</v>
      </c>
      <c r="K274" s="2">
        <f t="shared" si="17"/>
        <v>45323</v>
      </c>
      <c r="L274" s="2" t="str">
        <f>VLOOKUP(C274,Customers!$A$2:$F$401,3,FALSE)</f>
        <v>Port Said</v>
      </c>
      <c r="M274" s="2" t="str">
        <f>VLOOKUP(C274,Customers!$A$2:$F$401,5,FALSE)</f>
        <v>Consumer</v>
      </c>
      <c r="N274" s="2" t="str">
        <f>VLOOKUP(D274,Products!$A$2:$F$21,2,FALSE)</f>
        <v>External SSD 1TB</v>
      </c>
      <c r="O274" s="2" t="str">
        <f>VLOOKUP(D274,Products!$A$2:$F$21,4,FALSE)</f>
        <v>Electronics</v>
      </c>
      <c r="P274" s="2" t="str">
        <f>VLOOKUP(D274,Products!$A$2:$F$21,3,FALSE)</f>
        <v>Storage</v>
      </c>
      <c r="Q274" s="6">
        <f>VLOOKUP(D274,Products!$A$2:$F$21,6,FALSE)</f>
        <v>2450</v>
      </c>
      <c r="R274" s="6">
        <f t="shared" si="18"/>
        <v>12250</v>
      </c>
      <c r="S274" s="6">
        <f t="shared" si="19"/>
        <v>3302</v>
      </c>
    </row>
    <row r="275" spans="1:19" x14ac:dyDescent="0.25">
      <c r="A275" t="s">
        <v>506</v>
      </c>
      <c r="B275" s="2">
        <v>45592</v>
      </c>
      <c r="C275" t="s">
        <v>148</v>
      </c>
      <c r="D275" t="s">
        <v>15</v>
      </c>
      <c r="E275">
        <v>2</v>
      </c>
      <c r="F275">
        <v>414</v>
      </c>
      <c r="G275" s="3">
        <v>0.05</v>
      </c>
      <c r="H275" t="s">
        <v>96</v>
      </c>
      <c r="I275">
        <v>6</v>
      </c>
      <c r="J275">
        <f t="shared" si="16"/>
        <v>786.59999999999991</v>
      </c>
      <c r="K275" s="2">
        <f t="shared" si="17"/>
        <v>45566</v>
      </c>
      <c r="L275" s="2" t="str">
        <f>VLOOKUP(C275,Customers!$A$2:$F$401,3,FALSE)</f>
        <v>Mansoura</v>
      </c>
      <c r="M275" s="2" t="str">
        <f>VLOOKUP(C275,Customers!$A$2:$F$401,5,FALSE)</f>
        <v>Corporate</v>
      </c>
      <c r="N275" s="2" t="str">
        <f>VLOOKUP(D275,Products!$A$2:$F$21,2,FALSE)</f>
        <v>Wireless Mouse</v>
      </c>
      <c r="O275" s="2" t="str">
        <f>VLOOKUP(D275,Products!$A$2:$F$21,4,FALSE)</f>
        <v>Electronics</v>
      </c>
      <c r="P275" s="2" t="str">
        <f>VLOOKUP(D275,Products!$A$2:$F$21,3,FALSE)</f>
        <v>Accessories</v>
      </c>
      <c r="Q275" s="6">
        <f>VLOOKUP(D275,Products!$A$2:$F$21,6,FALSE)</f>
        <v>210</v>
      </c>
      <c r="R275" s="6">
        <f t="shared" si="18"/>
        <v>420</v>
      </c>
      <c r="S275" s="6">
        <f t="shared" si="19"/>
        <v>366.59999999999991</v>
      </c>
    </row>
    <row r="276" spans="1:19" x14ac:dyDescent="0.25">
      <c r="A276" t="s">
        <v>507</v>
      </c>
      <c r="B276" s="2">
        <v>45906</v>
      </c>
      <c r="C276" t="s">
        <v>412</v>
      </c>
      <c r="D276" t="s">
        <v>46</v>
      </c>
      <c r="E276">
        <v>1</v>
      </c>
      <c r="F276">
        <v>260</v>
      </c>
      <c r="G276" s="3">
        <v>0.03</v>
      </c>
      <c r="H276" t="s">
        <v>12</v>
      </c>
      <c r="I276">
        <v>1</v>
      </c>
      <c r="J276">
        <f t="shared" si="16"/>
        <v>252.2</v>
      </c>
      <c r="K276" s="2">
        <f t="shared" si="17"/>
        <v>45901</v>
      </c>
      <c r="L276" s="2" t="str">
        <f>VLOOKUP(C276,Customers!$A$2:$F$401,3,FALSE)</f>
        <v>Asyut</v>
      </c>
      <c r="M276" s="2" t="str">
        <f>VLOOKUP(C276,Customers!$A$2:$F$401,5,FALSE)</f>
        <v>Consumer</v>
      </c>
      <c r="N276" s="2" t="str">
        <f>VLOOKUP(D276,Products!$A$2:$F$21,2,FALSE)</f>
        <v>Paper A4 Box</v>
      </c>
      <c r="O276" s="2" t="str">
        <f>VLOOKUP(D276,Products!$A$2:$F$21,4,FALSE)</f>
        <v>Office</v>
      </c>
      <c r="P276" s="2" t="str">
        <f>VLOOKUP(D276,Products!$A$2:$F$21,3,FALSE)</f>
        <v>Stationery</v>
      </c>
      <c r="Q276" s="6">
        <f>VLOOKUP(D276,Products!$A$2:$F$21,6,FALSE)</f>
        <v>145</v>
      </c>
      <c r="R276" s="6">
        <f t="shared" si="18"/>
        <v>145</v>
      </c>
      <c r="S276" s="6">
        <f t="shared" si="19"/>
        <v>107.19999999999999</v>
      </c>
    </row>
    <row r="277" spans="1:19" x14ac:dyDescent="0.25">
      <c r="A277" t="s">
        <v>508</v>
      </c>
      <c r="B277" s="2">
        <v>46003</v>
      </c>
      <c r="C277" t="s">
        <v>487</v>
      </c>
      <c r="D277" t="s">
        <v>33</v>
      </c>
      <c r="E277">
        <v>20</v>
      </c>
      <c r="F277">
        <v>3783</v>
      </c>
      <c r="G277" s="3">
        <v>0.05</v>
      </c>
      <c r="H277" t="s">
        <v>12</v>
      </c>
      <c r="I277">
        <v>3</v>
      </c>
      <c r="J277">
        <f t="shared" si="16"/>
        <v>71877</v>
      </c>
      <c r="K277" s="2">
        <f t="shared" si="17"/>
        <v>45992</v>
      </c>
      <c r="L277" s="2" t="str">
        <f>VLOOKUP(C277,Customers!$A$2:$F$401,3,FALSE)</f>
        <v>Zagazig</v>
      </c>
      <c r="M277" s="2" t="str">
        <f>VLOOKUP(C277,Customers!$A$2:$F$401,5,FALSE)</f>
        <v>Small Business</v>
      </c>
      <c r="N277" s="2" t="str">
        <f>VLOOKUP(D277,Products!$A$2:$F$21,2,FALSE)</f>
        <v>Filing Cabinet</v>
      </c>
      <c r="O277" s="2" t="str">
        <f>VLOOKUP(D277,Products!$A$2:$F$21,4,FALSE)</f>
        <v>Office</v>
      </c>
      <c r="P277" s="2" t="str">
        <f>VLOOKUP(D277,Products!$A$2:$F$21,3,FALSE)</f>
        <v>Furniture</v>
      </c>
      <c r="Q277" s="6">
        <f>VLOOKUP(D277,Products!$A$2:$F$21,6,FALSE)</f>
        <v>2650</v>
      </c>
      <c r="R277" s="6">
        <f t="shared" si="18"/>
        <v>53000</v>
      </c>
      <c r="S277" s="6">
        <f t="shared" si="19"/>
        <v>18877</v>
      </c>
    </row>
    <row r="278" spans="1:19" x14ac:dyDescent="0.25">
      <c r="A278" t="s">
        <v>509</v>
      </c>
      <c r="B278" s="2">
        <v>45698</v>
      </c>
      <c r="C278" t="s">
        <v>301</v>
      </c>
      <c r="D278" t="s">
        <v>15</v>
      </c>
      <c r="E278">
        <v>1</v>
      </c>
      <c r="F278">
        <v>463.5</v>
      </c>
      <c r="G278" s="3">
        <v>0</v>
      </c>
      <c r="H278" t="s">
        <v>12</v>
      </c>
      <c r="I278">
        <v>6</v>
      </c>
      <c r="J278">
        <f t="shared" si="16"/>
        <v>463.5</v>
      </c>
      <c r="K278" s="2">
        <f t="shared" si="17"/>
        <v>45689</v>
      </c>
      <c r="L278" s="2" t="str">
        <f>VLOOKUP(C278,Customers!$A$2:$F$401,3,FALSE)</f>
        <v>Giza</v>
      </c>
      <c r="M278" s="2" t="str">
        <f>VLOOKUP(C278,Customers!$A$2:$F$401,5,FALSE)</f>
        <v>Consumer</v>
      </c>
      <c r="N278" s="2" t="str">
        <f>VLOOKUP(D278,Products!$A$2:$F$21,2,FALSE)</f>
        <v>Wireless Mouse</v>
      </c>
      <c r="O278" s="2" t="str">
        <f>VLOOKUP(D278,Products!$A$2:$F$21,4,FALSE)</f>
        <v>Electronics</v>
      </c>
      <c r="P278" s="2" t="str">
        <f>VLOOKUP(D278,Products!$A$2:$F$21,3,FALSE)</f>
        <v>Accessories</v>
      </c>
      <c r="Q278" s="6">
        <f>VLOOKUP(D278,Products!$A$2:$F$21,6,FALSE)</f>
        <v>210</v>
      </c>
      <c r="R278" s="6">
        <f t="shared" si="18"/>
        <v>210</v>
      </c>
      <c r="S278" s="6">
        <f t="shared" si="19"/>
        <v>253.5</v>
      </c>
    </row>
    <row r="279" spans="1:19" x14ac:dyDescent="0.25">
      <c r="A279" t="s">
        <v>510</v>
      </c>
      <c r="B279" s="2">
        <v>45569</v>
      </c>
      <c r="C279" t="s">
        <v>511</v>
      </c>
      <c r="D279" t="s">
        <v>49</v>
      </c>
      <c r="E279">
        <v>1</v>
      </c>
      <c r="F279">
        <v>3977</v>
      </c>
      <c r="G279" s="3">
        <v>0.05</v>
      </c>
      <c r="H279" t="s">
        <v>12</v>
      </c>
      <c r="I279">
        <v>2</v>
      </c>
      <c r="J279">
        <f t="shared" si="16"/>
        <v>3778.1499999999996</v>
      </c>
      <c r="K279" s="2">
        <f t="shared" si="17"/>
        <v>45566</v>
      </c>
      <c r="L279" s="2" t="str">
        <f>VLOOKUP(C279,Customers!$A$2:$F$401,3,FALSE)</f>
        <v>Tanta</v>
      </c>
      <c r="M279" s="2" t="str">
        <f>VLOOKUP(C279,Customers!$A$2:$F$401,5,FALSE)</f>
        <v>Consumer</v>
      </c>
      <c r="N279" s="2" t="str">
        <f>VLOOKUP(D279,Products!$A$2:$F$21,2,FALSE)</f>
        <v>UPS 1200VA</v>
      </c>
      <c r="O279" s="2" t="str">
        <f>VLOOKUP(D279,Products!$A$2:$F$21,4,FALSE)</f>
        <v>Electronics</v>
      </c>
      <c r="P279" s="2" t="str">
        <f>VLOOKUP(D279,Products!$A$2:$F$21,3,FALSE)</f>
        <v>Power</v>
      </c>
      <c r="Q279" s="6">
        <f>VLOOKUP(D279,Products!$A$2:$F$21,6,FALSE)</f>
        <v>2950</v>
      </c>
      <c r="R279" s="6">
        <f t="shared" si="18"/>
        <v>2950</v>
      </c>
      <c r="S279" s="6">
        <f t="shared" si="19"/>
        <v>828.14999999999964</v>
      </c>
    </row>
    <row r="280" spans="1:19" x14ac:dyDescent="0.25">
      <c r="A280" t="s">
        <v>512</v>
      </c>
      <c r="B280" s="2">
        <v>45281</v>
      </c>
      <c r="C280" t="s">
        <v>201</v>
      </c>
      <c r="D280" t="s">
        <v>21</v>
      </c>
      <c r="E280">
        <v>2</v>
      </c>
      <c r="F280">
        <v>1905.5</v>
      </c>
      <c r="G280" s="3">
        <v>0.03</v>
      </c>
      <c r="H280" t="s">
        <v>12</v>
      </c>
      <c r="I280">
        <v>2</v>
      </c>
      <c r="J280">
        <f t="shared" si="16"/>
        <v>3696.67</v>
      </c>
      <c r="K280" s="2">
        <f t="shared" si="17"/>
        <v>45261</v>
      </c>
      <c r="L280" s="2" t="str">
        <f>VLOOKUP(C280,Customers!$A$2:$F$401,3,FALSE)</f>
        <v>Giza</v>
      </c>
      <c r="M280" s="2" t="str">
        <f>VLOOKUP(C280,Customers!$A$2:$F$401,5,FALSE)</f>
        <v>Consumer</v>
      </c>
      <c r="N280" s="2" t="str">
        <f>VLOOKUP(D280,Products!$A$2:$F$21,2,FALSE)</f>
        <v>Mechanical Keyboard</v>
      </c>
      <c r="O280" s="2" t="str">
        <f>VLOOKUP(D280,Products!$A$2:$F$21,4,FALSE)</f>
        <v>Electronics</v>
      </c>
      <c r="P280" s="2" t="str">
        <f>VLOOKUP(D280,Products!$A$2:$F$21,3,FALSE)</f>
        <v>Accessories</v>
      </c>
      <c r="Q280" s="6">
        <f>VLOOKUP(D280,Products!$A$2:$F$21,6,FALSE)</f>
        <v>990</v>
      </c>
      <c r="R280" s="6">
        <f t="shared" si="18"/>
        <v>1980</v>
      </c>
      <c r="S280" s="6">
        <f t="shared" si="19"/>
        <v>1716.67</v>
      </c>
    </row>
    <row r="281" spans="1:19" x14ac:dyDescent="0.25">
      <c r="A281" t="s">
        <v>513</v>
      </c>
      <c r="B281" s="2">
        <v>45868</v>
      </c>
      <c r="C281" t="s">
        <v>514</v>
      </c>
      <c r="D281" t="s">
        <v>30</v>
      </c>
      <c r="E281">
        <v>1</v>
      </c>
      <c r="F281">
        <v>9200</v>
      </c>
      <c r="G281" s="3">
        <v>0.05</v>
      </c>
      <c r="H281" t="s">
        <v>96</v>
      </c>
      <c r="I281">
        <v>2</v>
      </c>
      <c r="J281">
        <f t="shared" si="16"/>
        <v>8740</v>
      </c>
      <c r="K281" s="2">
        <f t="shared" si="17"/>
        <v>45839</v>
      </c>
      <c r="L281" s="2" t="str">
        <f>VLOOKUP(C281,Customers!$A$2:$F$401,3,FALSE)</f>
        <v>Banha</v>
      </c>
      <c r="M281" s="2" t="str">
        <f>VLOOKUP(C281,Customers!$A$2:$F$401,5,FALSE)</f>
        <v>Small Business</v>
      </c>
      <c r="N281" s="2" t="str">
        <f>VLOOKUP(D281,Products!$A$2:$F$21,2,FALSE)</f>
        <v>Standing Desk</v>
      </c>
      <c r="O281" s="2" t="str">
        <f>VLOOKUP(D281,Products!$A$2:$F$21,4,FALSE)</f>
        <v>Office</v>
      </c>
      <c r="P281" s="2" t="str">
        <f>VLOOKUP(D281,Products!$A$2:$F$21,3,FALSE)</f>
        <v>Furniture</v>
      </c>
      <c r="Q281" s="6">
        <f>VLOOKUP(D281,Products!$A$2:$F$21,6,FALSE)</f>
        <v>6500</v>
      </c>
      <c r="R281" s="6">
        <f t="shared" si="18"/>
        <v>6500</v>
      </c>
      <c r="S281" s="6">
        <f t="shared" si="19"/>
        <v>2240</v>
      </c>
    </row>
    <row r="282" spans="1:19" x14ac:dyDescent="0.25">
      <c r="A282" t="s">
        <v>515</v>
      </c>
      <c r="B282" s="2">
        <v>46018</v>
      </c>
      <c r="C282" t="s">
        <v>516</v>
      </c>
      <c r="D282" t="s">
        <v>79</v>
      </c>
      <c r="E282">
        <v>1</v>
      </c>
      <c r="F282">
        <v>6200</v>
      </c>
      <c r="G282" s="3">
        <v>0.03</v>
      </c>
      <c r="H282" t="s">
        <v>12</v>
      </c>
      <c r="I282">
        <v>4</v>
      </c>
      <c r="J282">
        <f t="shared" si="16"/>
        <v>6014</v>
      </c>
      <c r="K282" s="2">
        <f t="shared" si="17"/>
        <v>45992</v>
      </c>
      <c r="L282" s="2" t="str">
        <f>VLOOKUP(C282,Customers!$A$2:$F$401,3,FALSE)</f>
        <v>Alexandria</v>
      </c>
      <c r="M282" s="2" t="str">
        <f>VLOOKUP(C282,Customers!$A$2:$F$401,5,FALSE)</f>
        <v>Consumer</v>
      </c>
      <c r="N282" s="2" t="str">
        <f>VLOOKUP(D282,Products!$A$2:$F$21,2,FALSE)</f>
        <v>27-inch Monitor</v>
      </c>
      <c r="O282" s="2" t="str">
        <f>VLOOKUP(D282,Products!$A$2:$F$21,4,FALSE)</f>
        <v>Electronics</v>
      </c>
      <c r="P282" s="2" t="str">
        <f>VLOOKUP(D282,Products!$A$2:$F$21,3,FALSE)</f>
        <v>Displays</v>
      </c>
      <c r="Q282" s="6">
        <f>VLOOKUP(D282,Products!$A$2:$F$21,6,FALSE)</f>
        <v>4300</v>
      </c>
      <c r="R282" s="6">
        <f t="shared" si="18"/>
        <v>4300</v>
      </c>
      <c r="S282" s="6">
        <f t="shared" si="19"/>
        <v>1714</v>
      </c>
    </row>
    <row r="283" spans="1:19" x14ac:dyDescent="0.25">
      <c r="A283" t="s">
        <v>517</v>
      </c>
      <c r="B283" s="2">
        <v>45628</v>
      </c>
      <c r="C283" t="s">
        <v>260</v>
      </c>
      <c r="D283" t="s">
        <v>30</v>
      </c>
      <c r="E283">
        <v>3</v>
      </c>
      <c r="F283">
        <v>8924</v>
      </c>
      <c r="G283" s="3">
        <v>0.1</v>
      </c>
      <c r="H283" t="s">
        <v>12</v>
      </c>
      <c r="I283">
        <v>1</v>
      </c>
      <c r="J283">
        <f t="shared" si="16"/>
        <v>24094.799999999999</v>
      </c>
      <c r="K283" s="2">
        <f t="shared" si="17"/>
        <v>45627</v>
      </c>
      <c r="L283" s="2" t="str">
        <f>VLOOKUP(C283,Customers!$A$2:$F$401,3,FALSE)</f>
        <v>Mansoura</v>
      </c>
      <c r="M283" s="2" t="str">
        <f>VLOOKUP(C283,Customers!$A$2:$F$401,5,FALSE)</f>
        <v>Consumer</v>
      </c>
      <c r="N283" s="2" t="str">
        <f>VLOOKUP(D283,Products!$A$2:$F$21,2,FALSE)</f>
        <v>Standing Desk</v>
      </c>
      <c r="O283" s="2" t="str">
        <f>VLOOKUP(D283,Products!$A$2:$F$21,4,FALSE)</f>
        <v>Office</v>
      </c>
      <c r="P283" s="2" t="str">
        <f>VLOOKUP(D283,Products!$A$2:$F$21,3,FALSE)</f>
        <v>Furniture</v>
      </c>
      <c r="Q283" s="6">
        <f>VLOOKUP(D283,Products!$A$2:$F$21,6,FALSE)</f>
        <v>6500</v>
      </c>
      <c r="R283" s="6">
        <f t="shared" si="18"/>
        <v>19500</v>
      </c>
      <c r="S283" s="6">
        <f t="shared" si="19"/>
        <v>4594.7999999999993</v>
      </c>
    </row>
    <row r="284" spans="1:19" x14ac:dyDescent="0.25">
      <c r="A284" t="s">
        <v>518</v>
      </c>
      <c r="B284" s="2">
        <v>45652</v>
      </c>
      <c r="C284" t="s">
        <v>519</v>
      </c>
      <c r="D284" t="s">
        <v>72</v>
      </c>
      <c r="E284">
        <v>4</v>
      </c>
      <c r="F284">
        <v>1750</v>
      </c>
      <c r="G284" s="3">
        <v>0.05</v>
      </c>
      <c r="H284" t="s">
        <v>12</v>
      </c>
      <c r="I284">
        <v>6</v>
      </c>
      <c r="J284">
        <f t="shared" si="16"/>
        <v>6650</v>
      </c>
      <c r="K284" s="2">
        <f t="shared" si="17"/>
        <v>45627</v>
      </c>
      <c r="L284" s="2" t="str">
        <f>VLOOKUP(C284,Customers!$A$2:$F$401,3,FALSE)</f>
        <v>Port Said</v>
      </c>
      <c r="M284" s="2" t="str">
        <f>VLOOKUP(C284,Customers!$A$2:$F$401,5,FALSE)</f>
        <v>Consumer</v>
      </c>
      <c r="N284" s="2" t="str">
        <f>VLOOKUP(D284,Products!$A$2:$F$21,2,FALSE)</f>
        <v>Wi-Fi Router</v>
      </c>
      <c r="O284" s="2" t="str">
        <f>VLOOKUP(D284,Products!$A$2:$F$21,4,FALSE)</f>
        <v>Electronics</v>
      </c>
      <c r="P284" s="2" t="str">
        <f>VLOOKUP(D284,Products!$A$2:$F$21,3,FALSE)</f>
        <v>Networking</v>
      </c>
      <c r="Q284" s="6">
        <f>VLOOKUP(D284,Products!$A$2:$F$21,6,FALSE)</f>
        <v>1050</v>
      </c>
      <c r="R284" s="6">
        <f t="shared" si="18"/>
        <v>4200</v>
      </c>
      <c r="S284" s="6">
        <f t="shared" si="19"/>
        <v>2450</v>
      </c>
    </row>
    <row r="285" spans="1:19" x14ac:dyDescent="0.25">
      <c r="A285" t="s">
        <v>520</v>
      </c>
      <c r="B285" s="2">
        <v>45468</v>
      </c>
      <c r="C285" t="s">
        <v>521</v>
      </c>
      <c r="D285" t="s">
        <v>15</v>
      </c>
      <c r="E285">
        <v>2</v>
      </c>
      <c r="F285">
        <v>463.5</v>
      </c>
      <c r="G285" s="3">
        <v>0</v>
      </c>
      <c r="H285" t="s">
        <v>12</v>
      </c>
      <c r="I285">
        <v>4</v>
      </c>
      <c r="J285">
        <f t="shared" si="16"/>
        <v>927</v>
      </c>
      <c r="K285" s="2">
        <f t="shared" si="17"/>
        <v>45444</v>
      </c>
      <c r="L285" s="2" t="str">
        <f>VLOOKUP(C285,Customers!$A$2:$F$401,3,FALSE)</f>
        <v>Banha</v>
      </c>
      <c r="M285" s="2" t="str">
        <f>VLOOKUP(C285,Customers!$A$2:$F$401,5,FALSE)</f>
        <v>Consumer</v>
      </c>
      <c r="N285" s="2" t="str">
        <f>VLOOKUP(D285,Products!$A$2:$F$21,2,FALSE)</f>
        <v>Wireless Mouse</v>
      </c>
      <c r="O285" s="2" t="str">
        <f>VLOOKUP(D285,Products!$A$2:$F$21,4,FALSE)</f>
        <v>Electronics</v>
      </c>
      <c r="P285" s="2" t="str">
        <f>VLOOKUP(D285,Products!$A$2:$F$21,3,FALSE)</f>
        <v>Accessories</v>
      </c>
      <c r="Q285" s="6">
        <f>VLOOKUP(D285,Products!$A$2:$F$21,6,FALSE)</f>
        <v>210</v>
      </c>
      <c r="R285" s="6">
        <f t="shared" si="18"/>
        <v>420</v>
      </c>
      <c r="S285" s="6">
        <f t="shared" si="19"/>
        <v>507</v>
      </c>
    </row>
    <row r="286" spans="1:19" x14ac:dyDescent="0.25">
      <c r="A286" t="s">
        <v>522</v>
      </c>
      <c r="B286" s="2">
        <v>45918</v>
      </c>
      <c r="C286" t="s">
        <v>523</v>
      </c>
      <c r="D286" t="s">
        <v>40</v>
      </c>
      <c r="E286">
        <v>3</v>
      </c>
      <c r="F286">
        <v>18915</v>
      </c>
      <c r="G286" s="3">
        <v>0</v>
      </c>
      <c r="H286" t="s">
        <v>12</v>
      </c>
      <c r="I286">
        <v>1</v>
      </c>
      <c r="J286">
        <f t="shared" si="16"/>
        <v>56745</v>
      </c>
      <c r="K286" s="2">
        <f t="shared" si="17"/>
        <v>45901</v>
      </c>
      <c r="L286" s="2" t="str">
        <f>VLOOKUP(C286,Customers!$A$2:$F$401,3,FALSE)</f>
        <v>Banha</v>
      </c>
      <c r="M286" s="2" t="str">
        <f>VLOOKUP(C286,Customers!$A$2:$F$401,5,FALSE)</f>
        <v>Consumer</v>
      </c>
      <c r="N286" s="2" t="str">
        <f>VLOOKUP(D286,Products!$A$2:$F$21,2,FALSE)</f>
        <v>Laptop Basic 15</v>
      </c>
      <c r="O286" s="2" t="str">
        <f>VLOOKUP(D286,Products!$A$2:$F$21,4,FALSE)</f>
        <v>Electronics</v>
      </c>
      <c r="P286" s="2" t="str">
        <f>VLOOKUP(D286,Products!$A$2:$F$21,3,FALSE)</f>
        <v>Computers</v>
      </c>
      <c r="Q286" s="6">
        <f>VLOOKUP(D286,Products!$A$2:$F$21,6,FALSE)</f>
        <v>15100</v>
      </c>
      <c r="R286" s="6">
        <f t="shared" si="18"/>
        <v>45300</v>
      </c>
      <c r="S286" s="6">
        <f t="shared" si="19"/>
        <v>11445</v>
      </c>
    </row>
    <row r="287" spans="1:19" x14ac:dyDescent="0.25">
      <c r="A287" t="s">
        <v>524</v>
      </c>
      <c r="B287" s="2">
        <v>45320</v>
      </c>
      <c r="C287" t="s">
        <v>525</v>
      </c>
      <c r="D287" t="s">
        <v>46</v>
      </c>
      <c r="E287">
        <v>3</v>
      </c>
      <c r="F287">
        <v>267.8</v>
      </c>
      <c r="G287" s="3">
        <v>0.03</v>
      </c>
      <c r="H287" t="s">
        <v>12</v>
      </c>
      <c r="I287">
        <v>4</v>
      </c>
      <c r="J287">
        <f t="shared" si="16"/>
        <v>779.29800000000012</v>
      </c>
      <c r="K287" s="2">
        <f t="shared" si="17"/>
        <v>45292</v>
      </c>
      <c r="L287" s="2" t="str">
        <f>VLOOKUP(C287,Customers!$A$2:$F$401,3,FALSE)</f>
        <v>Mansoura</v>
      </c>
      <c r="M287" s="2" t="str">
        <f>VLOOKUP(C287,Customers!$A$2:$F$401,5,FALSE)</f>
        <v>Small Business</v>
      </c>
      <c r="N287" s="2" t="str">
        <f>VLOOKUP(D287,Products!$A$2:$F$21,2,FALSE)</f>
        <v>Paper A4 Box</v>
      </c>
      <c r="O287" s="2" t="str">
        <f>VLOOKUP(D287,Products!$A$2:$F$21,4,FALSE)</f>
        <v>Office</v>
      </c>
      <c r="P287" s="2" t="str">
        <f>VLOOKUP(D287,Products!$A$2:$F$21,3,FALSE)</f>
        <v>Stationery</v>
      </c>
      <c r="Q287" s="6">
        <f>VLOOKUP(D287,Products!$A$2:$F$21,6,FALSE)</f>
        <v>145</v>
      </c>
      <c r="R287" s="6">
        <f t="shared" si="18"/>
        <v>435</v>
      </c>
      <c r="S287" s="6">
        <f t="shared" si="19"/>
        <v>344.29800000000012</v>
      </c>
    </row>
    <row r="288" spans="1:19" x14ac:dyDescent="0.25">
      <c r="A288" t="s">
        <v>526</v>
      </c>
      <c r="B288" s="2">
        <v>45431</v>
      </c>
      <c r="C288" t="s">
        <v>168</v>
      </c>
      <c r="D288" t="s">
        <v>49</v>
      </c>
      <c r="E288">
        <v>1</v>
      </c>
      <c r="F288">
        <v>4100</v>
      </c>
      <c r="G288" s="3">
        <v>0.1</v>
      </c>
      <c r="H288" t="s">
        <v>12</v>
      </c>
      <c r="I288">
        <v>4</v>
      </c>
      <c r="J288">
        <f t="shared" si="16"/>
        <v>3690</v>
      </c>
      <c r="K288" s="2">
        <f t="shared" si="17"/>
        <v>45413</v>
      </c>
      <c r="L288" s="2" t="str">
        <f>VLOOKUP(C288,Customers!$A$2:$F$401,3,FALSE)</f>
        <v>Tanta</v>
      </c>
      <c r="M288" s="2" t="str">
        <f>VLOOKUP(C288,Customers!$A$2:$F$401,5,FALSE)</f>
        <v>Small Business</v>
      </c>
      <c r="N288" s="2" t="str">
        <f>VLOOKUP(D288,Products!$A$2:$F$21,2,FALSE)</f>
        <v>UPS 1200VA</v>
      </c>
      <c r="O288" s="2" t="str">
        <f>VLOOKUP(D288,Products!$A$2:$F$21,4,FALSE)</f>
        <v>Electronics</v>
      </c>
      <c r="P288" s="2" t="str">
        <f>VLOOKUP(D288,Products!$A$2:$F$21,3,FALSE)</f>
        <v>Power</v>
      </c>
      <c r="Q288" s="6">
        <f>VLOOKUP(D288,Products!$A$2:$F$21,6,FALSE)</f>
        <v>2950</v>
      </c>
      <c r="R288" s="6">
        <f t="shared" si="18"/>
        <v>2950</v>
      </c>
      <c r="S288" s="6">
        <f t="shared" si="19"/>
        <v>740</v>
      </c>
    </row>
    <row r="289" spans="1:19" x14ac:dyDescent="0.25">
      <c r="A289" t="s">
        <v>527</v>
      </c>
      <c r="B289" s="2">
        <v>45498</v>
      </c>
      <c r="C289" t="s">
        <v>528</v>
      </c>
      <c r="D289" t="s">
        <v>46</v>
      </c>
      <c r="E289">
        <v>1</v>
      </c>
      <c r="F289">
        <v>280.8</v>
      </c>
      <c r="G289" s="3">
        <v>0</v>
      </c>
      <c r="H289" t="s">
        <v>12</v>
      </c>
      <c r="I289">
        <v>3</v>
      </c>
      <c r="J289">
        <f t="shared" si="16"/>
        <v>280.8</v>
      </c>
      <c r="K289" s="2">
        <f t="shared" si="17"/>
        <v>45474</v>
      </c>
      <c r="L289" s="2" t="str">
        <f>VLOOKUP(C289,Customers!$A$2:$F$401,3,FALSE)</f>
        <v>Giza</v>
      </c>
      <c r="M289" s="2" t="str">
        <f>VLOOKUP(C289,Customers!$A$2:$F$401,5,FALSE)</f>
        <v>Consumer</v>
      </c>
      <c r="N289" s="2" t="str">
        <f>VLOOKUP(D289,Products!$A$2:$F$21,2,FALSE)</f>
        <v>Paper A4 Box</v>
      </c>
      <c r="O289" s="2" t="str">
        <f>VLOOKUP(D289,Products!$A$2:$F$21,4,FALSE)</f>
        <v>Office</v>
      </c>
      <c r="P289" s="2" t="str">
        <f>VLOOKUP(D289,Products!$A$2:$F$21,3,FALSE)</f>
        <v>Stationery</v>
      </c>
      <c r="Q289" s="6">
        <f>VLOOKUP(D289,Products!$A$2:$F$21,6,FALSE)</f>
        <v>145</v>
      </c>
      <c r="R289" s="6">
        <f t="shared" si="18"/>
        <v>145</v>
      </c>
      <c r="S289" s="6">
        <f t="shared" si="19"/>
        <v>135.80000000000001</v>
      </c>
    </row>
    <row r="290" spans="1:19" x14ac:dyDescent="0.25">
      <c r="A290" t="s">
        <v>529</v>
      </c>
      <c r="B290" s="2">
        <v>45538</v>
      </c>
      <c r="C290" t="s">
        <v>412</v>
      </c>
      <c r="D290" t="s">
        <v>72</v>
      </c>
      <c r="E290">
        <v>3</v>
      </c>
      <c r="F290">
        <v>1890</v>
      </c>
      <c r="G290" s="3">
        <v>0.1</v>
      </c>
      <c r="H290" t="s">
        <v>12</v>
      </c>
      <c r="I290">
        <v>3</v>
      </c>
      <c r="J290">
        <f t="shared" si="16"/>
        <v>5103</v>
      </c>
      <c r="K290" s="2">
        <f t="shared" si="17"/>
        <v>45536</v>
      </c>
      <c r="L290" s="2" t="str">
        <f>VLOOKUP(C290,Customers!$A$2:$F$401,3,FALSE)</f>
        <v>Asyut</v>
      </c>
      <c r="M290" s="2" t="str">
        <f>VLOOKUP(C290,Customers!$A$2:$F$401,5,FALSE)</f>
        <v>Consumer</v>
      </c>
      <c r="N290" s="2" t="str">
        <f>VLOOKUP(D290,Products!$A$2:$F$21,2,FALSE)</f>
        <v>Wi-Fi Router</v>
      </c>
      <c r="O290" s="2" t="str">
        <f>VLOOKUP(D290,Products!$A$2:$F$21,4,FALSE)</f>
        <v>Electronics</v>
      </c>
      <c r="P290" s="2" t="str">
        <f>VLOOKUP(D290,Products!$A$2:$F$21,3,FALSE)</f>
        <v>Networking</v>
      </c>
      <c r="Q290" s="6">
        <f>VLOOKUP(D290,Products!$A$2:$F$21,6,FALSE)</f>
        <v>1050</v>
      </c>
      <c r="R290" s="6">
        <f t="shared" si="18"/>
        <v>3150</v>
      </c>
      <c r="S290" s="6">
        <f t="shared" si="19"/>
        <v>1953</v>
      </c>
    </row>
    <row r="291" spans="1:19" x14ac:dyDescent="0.25">
      <c r="A291" t="s">
        <v>530</v>
      </c>
      <c r="B291" s="2">
        <v>45387</v>
      </c>
      <c r="C291" t="s">
        <v>531</v>
      </c>
      <c r="D291" t="s">
        <v>18</v>
      </c>
      <c r="E291">
        <v>1</v>
      </c>
      <c r="F291">
        <v>1493.5</v>
      </c>
      <c r="G291" s="3">
        <v>0.1</v>
      </c>
      <c r="H291" t="s">
        <v>12</v>
      </c>
      <c r="I291">
        <v>1</v>
      </c>
      <c r="J291">
        <f t="shared" si="16"/>
        <v>1344.15</v>
      </c>
      <c r="K291" s="2">
        <f t="shared" si="17"/>
        <v>45383</v>
      </c>
      <c r="L291" s="2" t="str">
        <f>VLOOKUP(C291,Customers!$A$2:$F$401,3,FALSE)</f>
        <v>Port Said</v>
      </c>
      <c r="M291" s="2" t="str">
        <f>VLOOKUP(C291,Customers!$A$2:$F$401,5,FALSE)</f>
        <v>Corporate</v>
      </c>
      <c r="N291" s="2" t="str">
        <f>VLOOKUP(D291,Products!$A$2:$F$21,2,FALSE)</f>
        <v>Webcam HD</v>
      </c>
      <c r="O291" s="2" t="str">
        <f>VLOOKUP(D291,Products!$A$2:$F$21,4,FALSE)</f>
        <v>Electronics</v>
      </c>
      <c r="P291" s="2" t="str">
        <f>VLOOKUP(D291,Products!$A$2:$F$21,3,FALSE)</f>
        <v>Accessories</v>
      </c>
      <c r="Q291" s="6">
        <f>VLOOKUP(D291,Products!$A$2:$F$21,6,FALSE)</f>
        <v>790</v>
      </c>
      <c r="R291" s="6">
        <f t="shared" si="18"/>
        <v>790</v>
      </c>
      <c r="S291" s="6">
        <f t="shared" si="19"/>
        <v>554.15000000000009</v>
      </c>
    </row>
    <row r="292" spans="1:19" x14ac:dyDescent="0.25">
      <c r="A292" t="s">
        <v>532</v>
      </c>
      <c r="B292" s="2">
        <v>45536</v>
      </c>
      <c r="C292" t="s">
        <v>533</v>
      </c>
      <c r="D292" t="s">
        <v>33</v>
      </c>
      <c r="E292">
        <v>2</v>
      </c>
      <c r="F292">
        <v>3588</v>
      </c>
      <c r="G292" s="3">
        <v>0.1</v>
      </c>
      <c r="H292" t="s">
        <v>12</v>
      </c>
      <c r="I292">
        <v>3</v>
      </c>
      <c r="J292">
        <f t="shared" si="16"/>
        <v>6458.4000000000005</v>
      </c>
      <c r="K292" s="2">
        <f t="shared" si="17"/>
        <v>45536</v>
      </c>
      <c r="L292" s="2" t="str">
        <f>VLOOKUP(C292,Customers!$A$2:$F$401,3,FALSE)</f>
        <v>Shubra El-Kheima</v>
      </c>
      <c r="M292" s="2" t="str">
        <f>VLOOKUP(C292,Customers!$A$2:$F$401,5,FALSE)</f>
        <v>Consumer</v>
      </c>
      <c r="N292" s="2" t="str">
        <f>VLOOKUP(D292,Products!$A$2:$F$21,2,FALSE)</f>
        <v>Filing Cabinet</v>
      </c>
      <c r="O292" s="2" t="str">
        <f>VLOOKUP(D292,Products!$A$2:$F$21,4,FALSE)</f>
        <v>Office</v>
      </c>
      <c r="P292" s="2" t="str">
        <f>VLOOKUP(D292,Products!$A$2:$F$21,3,FALSE)</f>
        <v>Furniture</v>
      </c>
      <c r="Q292" s="6">
        <f>VLOOKUP(D292,Products!$A$2:$F$21,6,FALSE)</f>
        <v>2650</v>
      </c>
      <c r="R292" s="6">
        <f t="shared" si="18"/>
        <v>5300</v>
      </c>
      <c r="S292" s="6">
        <f t="shared" si="19"/>
        <v>1158.4000000000005</v>
      </c>
    </row>
    <row r="293" spans="1:19" x14ac:dyDescent="0.25">
      <c r="A293" t="s">
        <v>534</v>
      </c>
      <c r="B293" s="2">
        <v>45518</v>
      </c>
      <c r="C293" t="s">
        <v>354</v>
      </c>
      <c r="D293" t="s">
        <v>27</v>
      </c>
      <c r="E293">
        <v>1</v>
      </c>
      <c r="F293">
        <v>950.6</v>
      </c>
      <c r="G293" s="3">
        <v>0.05</v>
      </c>
      <c r="H293" t="s">
        <v>96</v>
      </c>
      <c r="I293">
        <v>7</v>
      </c>
      <c r="J293">
        <f t="shared" si="16"/>
        <v>903.06999999999994</v>
      </c>
      <c r="K293" s="2">
        <f t="shared" si="17"/>
        <v>45505</v>
      </c>
      <c r="L293" s="2" t="str">
        <f>VLOOKUP(C293,Customers!$A$2:$F$401,3,FALSE)</f>
        <v>Ismailia</v>
      </c>
      <c r="M293" s="2" t="str">
        <f>VLOOKUP(C293,Customers!$A$2:$F$401,5,FALSE)</f>
        <v>Consumer</v>
      </c>
      <c r="N293" s="2" t="str">
        <f>VLOOKUP(D293,Products!$A$2:$F$21,2,FALSE)</f>
        <v>Printer Toner</v>
      </c>
      <c r="O293" s="2" t="str">
        <f>VLOOKUP(D293,Products!$A$2:$F$21,4,FALSE)</f>
        <v>Office</v>
      </c>
      <c r="P293" s="2" t="str">
        <f>VLOOKUP(D293,Products!$A$2:$F$21,3,FALSE)</f>
        <v>Supplies</v>
      </c>
      <c r="Q293" s="6">
        <f>VLOOKUP(D293,Products!$A$2:$F$21,6,FALSE)</f>
        <v>510</v>
      </c>
      <c r="R293" s="6">
        <f t="shared" si="18"/>
        <v>510</v>
      </c>
      <c r="S293" s="6">
        <f t="shared" si="19"/>
        <v>393.06999999999994</v>
      </c>
    </row>
    <row r="294" spans="1:19" x14ac:dyDescent="0.25">
      <c r="A294" t="s">
        <v>535</v>
      </c>
      <c r="B294" s="2">
        <v>45351</v>
      </c>
      <c r="C294" t="s">
        <v>536</v>
      </c>
      <c r="D294" t="s">
        <v>15</v>
      </c>
      <c r="E294">
        <v>3</v>
      </c>
      <c r="F294">
        <v>463.5</v>
      </c>
      <c r="G294" s="3">
        <v>0.03</v>
      </c>
      <c r="H294" t="s">
        <v>12</v>
      </c>
      <c r="I294">
        <v>1</v>
      </c>
      <c r="J294">
        <f t="shared" si="16"/>
        <v>1348.7849999999999</v>
      </c>
      <c r="K294" s="2">
        <f t="shared" si="17"/>
        <v>45323</v>
      </c>
      <c r="L294" s="2" t="str">
        <f>VLOOKUP(C294,Customers!$A$2:$F$401,3,FALSE)</f>
        <v>Fayoum</v>
      </c>
      <c r="M294" s="2" t="str">
        <f>VLOOKUP(C294,Customers!$A$2:$F$401,5,FALSE)</f>
        <v>Consumer</v>
      </c>
      <c r="N294" s="2" t="str">
        <f>VLOOKUP(D294,Products!$A$2:$F$21,2,FALSE)</f>
        <v>Wireless Mouse</v>
      </c>
      <c r="O294" s="2" t="str">
        <f>VLOOKUP(D294,Products!$A$2:$F$21,4,FALSE)</f>
        <v>Electronics</v>
      </c>
      <c r="P294" s="2" t="str">
        <f>VLOOKUP(D294,Products!$A$2:$F$21,3,FALSE)</f>
        <v>Accessories</v>
      </c>
      <c r="Q294" s="6">
        <f>VLOOKUP(D294,Products!$A$2:$F$21,6,FALSE)</f>
        <v>210</v>
      </c>
      <c r="R294" s="6">
        <f t="shared" si="18"/>
        <v>630</v>
      </c>
      <c r="S294" s="6">
        <f t="shared" si="19"/>
        <v>718.78499999999985</v>
      </c>
    </row>
    <row r="295" spans="1:19" x14ac:dyDescent="0.25">
      <c r="A295" t="s">
        <v>537</v>
      </c>
      <c r="B295" s="2">
        <v>45928</v>
      </c>
      <c r="C295" t="s">
        <v>538</v>
      </c>
      <c r="D295" t="s">
        <v>56</v>
      </c>
      <c r="E295">
        <v>4</v>
      </c>
      <c r="F295">
        <v>174.6</v>
      </c>
      <c r="G295" s="3">
        <v>0.1</v>
      </c>
      <c r="H295" t="s">
        <v>12</v>
      </c>
      <c r="I295">
        <v>3</v>
      </c>
      <c r="J295">
        <f t="shared" si="16"/>
        <v>628.55999999999995</v>
      </c>
      <c r="K295" s="2">
        <f t="shared" si="17"/>
        <v>45901</v>
      </c>
      <c r="L295" s="2" t="str">
        <f>VLOOKUP(C295,Customers!$A$2:$F$401,3,FALSE)</f>
        <v>Cairo</v>
      </c>
      <c r="M295" s="2" t="str">
        <f>VLOOKUP(C295,Customers!$A$2:$F$401,5,FALSE)</f>
        <v>Small Business</v>
      </c>
      <c r="N295" s="2" t="str">
        <f>VLOOKUP(D295,Products!$A$2:$F$21,2,FALSE)</f>
        <v>Notebook Pack</v>
      </c>
      <c r="O295" s="2" t="str">
        <f>VLOOKUP(D295,Products!$A$2:$F$21,4,FALSE)</f>
        <v>Office</v>
      </c>
      <c r="P295" s="2" t="str">
        <f>VLOOKUP(D295,Products!$A$2:$F$21,3,FALSE)</f>
        <v>Stationery</v>
      </c>
      <c r="Q295" s="6">
        <f>VLOOKUP(D295,Products!$A$2:$F$21,6,FALSE)</f>
        <v>75</v>
      </c>
      <c r="R295" s="6">
        <f t="shared" si="18"/>
        <v>300</v>
      </c>
      <c r="S295" s="6">
        <f t="shared" si="19"/>
        <v>328.55999999999995</v>
      </c>
    </row>
    <row r="296" spans="1:19" x14ac:dyDescent="0.25">
      <c r="A296" t="s">
        <v>539</v>
      </c>
      <c r="B296" s="2">
        <v>45576</v>
      </c>
      <c r="C296" t="s">
        <v>540</v>
      </c>
      <c r="D296" t="s">
        <v>56</v>
      </c>
      <c r="E296">
        <v>2</v>
      </c>
      <c r="F296">
        <v>185.4</v>
      </c>
      <c r="G296" s="3">
        <v>0.05</v>
      </c>
      <c r="H296" t="s">
        <v>12</v>
      </c>
      <c r="I296">
        <v>7</v>
      </c>
      <c r="J296">
        <f t="shared" si="16"/>
        <v>352.26</v>
      </c>
      <c r="K296" s="2">
        <f t="shared" si="17"/>
        <v>45566</v>
      </c>
      <c r="L296" s="2" t="str">
        <f>VLOOKUP(C296,Customers!$A$2:$F$401,3,FALSE)</f>
        <v>Banha</v>
      </c>
      <c r="M296" s="2" t="str">
        <f>VLOOKUP(C296,Customers!$A$2:$F$401,5,FALSE)</f>
        <v>Consumer</v>
      </c>
      <c r="N296" s="2" t="str">
        <f>VLOOKUP(D296,Products!$A$2:$F$21,2,FALSE)</f>
        <v>Notebook Pack</v>
      </c>
      <c r="O296" s="2" t="str">
        <f>VLOOKUP(D296,Products!$A$2:$F$21,4,FALSE)</f>
        <v>Office</v>
      </c>
      <c r="P296" s="2" t="str">
        <f>VLOOKUP(D296,Products!$A$2:$F$21,3,FALSE)</f>
        <v>Stationery</v>
      </c>
      <c r="Q296" s="6">
        <f>VLOOKUP(D296,Products!$A$2:$F$21,6,FALSE)</f>
        <v>75</v>
      </c>
      <c r="R296" s="6">
        <f t="shared" si="18"/>
        <v>150</v>
      </c>
      <c r="S296" s="6">
        <f t="shared" si="19"/>
        <v>202.26</v>
      </c>
    </row>
    <row r="297" spans="1:19" x14ac:dyDescent="0.25">
      <c r="A297" t="s">
        <v>541</v>
      </c>
      <c r="B297" s="2">
        <v>45909</v>
      </c>
      <c r="C297" t="s">
        <v>542</v>
      </c>
      <c r="D297" t="s">
        <v>46</v>
      </c>
      <c r="E297">
        <v>4</v>
      </c>
      <c r="F297">
        <v>239.2</v>
      </c>
      <c r="G297" s="3">
        <v>0.05</v>
      </c>
      <c r="H297" t="s">
        <v>12</v>
      </c>
      <c r="I297">
        <v>3</v>
      </c>
      <c r="J297">
        <f t="shared" si="16"/>
        <v>908.95999999999992</v>
      </c>
      <c r="K297" s="2">
        <f t="shared" si="17"/>
        <v>45901</v>
      </c>
      <c r="L297" s="2" t="str">
        <f>VLOOKUP(C297,Customers!$A$2:$F$401,3,FALSE)</f>
        <v>Alexandria</v>
      </c>
      <c r="M297" s="2" t="str">
        <f>VLOOKUP(C297,Customers!$A$2:$F$401,5,FALSE)</f>
        <v>Consumer</v>
      </c>
      <c r="N297" s="2" t="str">
        <f>VLOOKUP(D297,Products!$A$2:$F$21,2,FALSE)</f>
        <v>Paper A4 Box</v>
      </c>
      <c r="O297" s="2" t="str">
        <f>VLOOKUP(D297,Products!$A$2:$F$21,4,FALSE)</f>
        <v>Office</v>
      </c>
      <c r="P297" s="2" t="str">
        <f>VLOOKUP(D297,Products!$A$2:$F$21,3,FALSE)</f>
        <v>Stationery</v>
      </c>
      <c r="Q297" s="6">
        <f>VLOOKUP(D297,Products!$A$2:$F$21,6,FALSE)</f>
        <v>145</v>
      </c>
      <c r="R297" s="6">
        <f t="shared" si="18"/>
        <v>580</v>
      </c>
      <c r="S297" s="6">
        <f t="shared" si="19"/>
        <v>328.95999999999992</v>
      </c>
    </row>
    <row r="298" spans="1:19" x14ac:dyDescent="0.25">
      <c r="A298" t="s">
        <v>543</v>
      </c>
      <c r="B298" s="2">
        <v>45641</v>
      </c>
      <c r="C298" t="s">
        <v>544</v>
      </c>
      <c r="D298" t="s">
        <v>46</v>
      </c>
      <c r="E298">
        <v>3</v>
      </c>
      <c r="F298">
        <v>267.8</v>
      </c>
      <c r="G298" s="3">
        <v>0.1</v>
      </c>
      <c r="H298" t="s">
        <v>12</v>
      </c>
      <c r="I298">
        <v>2</v>
      </c>
      <c r="J298">
        <f t="shared" si="16"/>
        <v>723.06000000000006</v>
      </c>
      <c r="K298" s="2">
        <f t="shared" si="17"/>
        <v>45627</v>
      </c>
      <c r="L298" s="2" t="str">
        <f>VLOOKUP(C298,Customers!$A$2:$F$401,3,FALSE)</f>
        <v>Shubra El-Kheima</v>
      </c>
      <c r="M298" s="2" t="str">
        <f>VLOOKUP(C298,Customers!$A$2:$F$401,5,FALSE)</f>
        <v>Small Business</v>
      </c>
      <c r="N298" s="2" t="str">
        <f>VLOOKUP(D298,Products!$A$2:$F$21,2,FALSE)</f>
        <v>Paper A4 Box</v>
      </c>
      <c r="O298" s="2" t="str">
        <f>VLOOKUP(D298,Products!$A$2:$F$21,4,FALSE)</f>
        <v>Office</v>
      </c>
      <c r="P298" s="2" t="str">
        <f>VLOOKUP(D298,Products!$A$2:$F$21,3,FALSE)</f>
        <v>Stationery</v>
      </c>
      <c r="Q298" s="6">
        <f>VLOOKUP(D298,Products!$A$2:$F$21,6,FALSE)</f>
        <v>145</v>
      </c>
      <c r="R298" s="6">
        <f t="shared" si="18"/>
        <v>435</v>
      </c>
      <c r="S298" s="6">
        <f t="shared" si="19"/>
        <v>288.06000000000006</v>
      </c>
    </row>
    <row r="299" spans="1:19" x14ac:dyDescent="0.25">
      <c r="A299" t="s">
        <v>545</v>
      </c>
      <c r="B299" s="2">
        <v>45487</v>
      </c>
      <c r="C299" t="s">
        <v>546</v>
      </c>
      <c r="D299" t="s">
        <v>46</v>
      </c>
      <c r="E299">
        <v>1</v>
      </c>
      <c r="F299">
        <v>267.8</v>
      </c>
      <c r="G299" s="3">
        <v>0.05</v>
      </c>
      <c r="H299" t="s">
        <v>12</v>
      </c>
      <c r="I299">
        <v>6</v>
      </c>
      <c r="J299">
        <f t="shared" si="16"/>
        <v>254.41</v>
      </c>
      <c r="K299" s="2">
        <f t="shared" si="17"/>
        <v>45474</v>
      </c>
      <c r="L299" s="2" t="str">
        <f>VLOOKUP(C299,Customers!$A$2:$F$401,3,FALSE)</f>
        <v>Port Said</v>
      </c>
      <c r="M299" s="2" t="str">
        <f>VLOOKUP(C299,Customers!$A$2:$F$401,5,FALSE)</f>
        <v>Consumer</v>
      </c>
      <c r="N299" s="2" t="str">
        <f>VLOOKUP(D299,Products!$A$2:$F$21,2,FALSE)</f>
        <v>Paper A4 Box</v>
      </c>
      <c r="O299" s="2" t="str">
        <f>VLOOKUP(D299,Products!$A$2:$F$21,4,FALSE)</f>
        <v>Office</v>
      </c>
      <c r="P299" s="2" t="str">
        <f>VLOOKUP(D299,Products!$A$2:$F$21,3,FALSE)</f>
        <v>Stationery</v>
      </c>
      <c r="Q299" s="6">
        <f>VLOOKUP(D299,Products!$A$2:$F$21,6,FALSE)</f>
        <v>145</v>
      </c>
      <c r="R299" s="6">
        <f t="shared" si="18"/>
        <v>145</v>
      </c>
      <c r="S299" s="6">
        <f t="shared" si="19"/>
        <v>109.41</v>
      </c>
    </row>
    <row r="300" spans="1:19" x14ac:dyDescent="0.25">
      <c r="A300" t="s">
        <v>547</v>
      </c>
      <c r="B300" s="2">
        <v>45516</v>
      </c>
      <c r="C300" t="s">
        <v>548</v>
      </c>
      <c r="D300" t="s">
        <v>30</v>
      </c>
      <c r="E300">
        <v>1</v>
      </c>
      <c r="F300">
        <v>8924</v>
      </c>
      <c r="G300" s="3">
        <v>0</v>
      </c>
      <c r="H300" t="s">
        <v>12</v>
      </c>
      <c r="I300">
        <v>1</v>
      </c>
      <c r="J300">
        <f t="shared" si="16"/>
        <v>8924</v>
      </c>
      <c r="K300" s="2">
        <f t="shared" si="17"/>
        <v>45505</v>
      </c>
      <c r="L300" s="2" t="str">
        <f>VLOOKUP(C300,Customers!$A$2:$F$401,3,FALSE)</f>
        <v>Giza</v>
      </c>
      <c r="M300" s="2" t="str">
        <f>VLOOKUP(C300,Customers!$A$2:$F$401,5,FALSE)</f>
        <v>Corporate</v>
      </c>
      <c r="N300" s="2" t="str">
        <f>VLOOKUP(D300,Products!$A$2:$F$21,2,FALSE)</f>
        <v>Standing Desk</v>
      </c>
      <c r="O300" s="2" t="str">
        <f>VLOOKUP(D300,Products!$A$2:$F$21,4,FALSE)</f>
        <v>Office</v>
      </c>
      <c r="P300" s="2" t="str">
        <f>VLOOKUP(D300,Products!$A$2:$F$21,3,FALSE)</f>
        <v>Furniture</v>
      </c>
      <c r="Q300" s="6">
        <f>VLOOKUP(D300,Products!$A$2:$F$21,6,FALSE)</f>
        <v>6500</v>
      </c>
      <c r="R300" s="6">
        <f t="shared" si="18"/>
        <v>6500</v>
      </c>
      <c r="S300" s="6">
        <f t="shared" si="19"/>
        <v>2424</v>
      </c>
    </row>
    <row r="301" spans="1:19" x14ac:dyDescent="0.25">
      <c r="A301" t="s">
        <v>549</v>
      </c>
      <c r="B301" s="2">
        <v>45176</v>
      </c>
      <c r="C301" t="s">
        <v>492</v>
      </c>
      <c r="D301" t="s">
        <v>56</v>
      </c>
      <c r="E301">
        <v>1</v>
      </c>
      <c r="F301">
        <v>165.6</v>
      </c>
      <c r="G301" s="3">
        <v>0.1</v>
      </c>
      <c r="H301" t="s">
        <v>12</v>
      </c>
      <c r="I301">
        <v>2</v>
      </c>
      <c r="J301">
        <f t="shared" si="16"/>
        <v>149.04</v>
      </c>
      <c r="K301" s="2">
        <f t="shared" si="17"/>
        <v>45170</v>
      </c>
      <c r="L301" s="2" t="str">
        <f>VLOOKUP(C301,Customers!$A$2:$F$401,3,FALSE)</f>
        <v>Cairo</v>
      </c>
      <c r="M301" s="2" t="str">
        <f>VLOOKUP(C301,Customers!$A$2:$F$401,5,FALSE)</f>
        <v>Consumer</v>
      </c>
      <c r="N301" s="2" t="str">
        <f>VLOOKUP(D301,Products!$A$2:$F$21,2,FALSE)</f>
        <v>Notebook Pack</v>
      </c>
      <c r="O301" s="2" t="str">
        <f>VLOOKUP(D301,Products!$A$2:$F$21,4,FALSE)</f>
        <v>Office</v>
      </c>
      <c r="P301" s="2" t="str">
        <f>VLOOKUP(D301,Products!$A$2:$F$21,3,FALSE)</f>
        <v>Stationery</v>
      </c>
      <c r="Q301" s="6">
        <f>VLOOKUP(D301,Products!$A$2:$F$21,6,FALSE)</f>
        <v>75</v>
      </c>
      <c r="R301" s="6">
        <f t="shared" si="18"/>
        <v>75</v>
      </c>
      <c r="S301" s="6">
        <f t="shared" si="19"/>
        <v>74.039999999999992</v>
      </c>
    </row>
    <row r="302" spans="1:19" x14ac:dyDescent="0.25">
      <c r="A302" t="s">
        <v>550</v>
      </c>
      <c r="B302" s="2">
        <v>45704</v>
      </c>
      <c r="C302" t="s">
        <v>421</v>
      </c>
      <c r="D302" t="s">
        <v>21</v>
      </c>
      <c r="E302">
        <v>2</v>
      </c>
      <c r="F302">
        <v>1998</v>
      </c>
      <c r="G302" s="3">
        <v>0</v>
      </c>
      <c r="H302" t="s">
        <v>12</v>
      </c>
      <c r="I302">
        <v>1</v>
      </c>
      <c r="J302">
        <f t="shared" si="16"/>
        <v>3996</v>
      </c>
      <c r="K302" s="2">
        <f t="shared" si="17"/>
        <v>45689</v>
      </c>
      <c r="L302" s="2" t="str">
        <f>VLOOKUP(C302,Customers!$A$2:$F$401,3,FALSE)</f>
        <v>Ismailia</v>
      </c>
      <c r="M302" s="2" t="str">
        <f>VLOOKUP(C302,Customers!$A$2:$F$401,5,FALSE)</f>
        <v>Corporate</v>
      </c>
      <c r="N302" s="2" t="str">
        <f>VLOOKUP(D302,Products!$A$2:$F$21,2,FALSE)</f>
        <v>Mechanical Keyboard</v>
      </c>
      <c r="O302" s="2" t="str">
        <f>VLOOKUP(D302,Products!$A$2:$F$21,4,FALSE)</f>
        <v>Electronics</v>
      </c>
      <c r="P302" s="2" t="str">
        <f>VLOOKUP(D302,Products!$A$2:$F$21,3,FALSE)</f>
        <v>Accessories</v>
      </c>
      <c r="Q302" s="6">
        <f>VLOOKUP(D302,Products!$A$2:$F$21,6,FALSE)</f>
        <v>990</v>
      </c>
      <c r="R302" s="6">
        <f t="shared" si="18"/>
        <v>1980</v>
      </c>
      <c r="S302" s="6">
        <f t="shared" si="19"/>
        <v>2016</v>
      </c>
    </row>
    <row r="303" spans="1:19" x14ac:dyDescent="0.25">
      <c r="A303" t="s">
        <v>551</v>
      </c>
      <c r="B303" s="2">
        <v>45735</v>
      </c>
      <c r="C303" t="s">
        <v>552</v>
      </c>
      <c r="D303" t="s">
        <v>79</v>
      </c>
      <c r="E303">
        <v>1</v>
      </c>
      <c r="F303">
        <v>5704</v>
      </c>
      <c r="G303" s="3">
        <v>0.03</v>
      </c>
      <c r="H303" t="s">
        <v>12</v>
      </c>
      <c r="I303">
        <v>4</v>
      </c>
      <c r="J303">
        <f t="shared" si="16"/>
        <v>5532.88</v>
      </c>
      <c r="K303" s="2">
        <f t="shared" si="17"/>
        <v>45717</v>
      </c>
      <c r="L303" s="2" t="str">
        <f>VLOOKUP(C303,Customers!$A$2:$F$401,3,FALSE)</f>
        <v>Asyut</v>
      </c>
      <c r="M303" s="2" t="str">
        <f>VLOOKUP(C303,Customers!$A$2:$F$401,5,FALSE)</f>
        <v>Small Business</v>
      </c>
      <c r="N303" s="2" t="str">
        <f>VLOOKUP(D303,Products!$A$2:$F$21,2,FALSE)</f>
        <v>27-inch Monitor</v>
      </c>
      <c r="O303" s="2" t="str">
        <f>VLOOKUP(D303,Products!$A$2:$F$21,4,FALSE)</f>
        <v>Electronics</v>
      </c>
      <c r="P303" s="2" t="str">
        <f>VLOOKUP(D303,Products!$A$2:$F$21,3,FALSE)</f>
        <v>Displays</v>
      </c>
      <c r="Q303" s="6">
        <f>VLOOKUP(D303,Products!$A$2:$F$21,6,FALSE)</f>
        <v>4300</v>
      </c>
      <c r="R303" s="6">
        <f t="shared" si="18"/>
        <v>4300</v>
      </c>
      <c r="S303" s="6">
        <f t="shared" si="19"/>
        <v>1232.8800000000001</v>
      </c>
    </row>
    <row r="304" spans="1:19" x14ac:dyDescent="0.25">
      <c r="A304" t="s">
        <v>553</v>
      </c>
      <c r="B304" s="2">
        <v>45633</v>
      </c>
      <c r="C304" t="s">
        <v>434</v>
      </c>
      <c r="D304" t="s">
        <v>56</v>
      </c>
      <c r="E304">
        <v>1</v>
      </c>
      <c r="F304">
        <v>165.6</v>
      </c>
      <c r="G304" s="3">
        <v>0</v>
      </c>
      <c r="H304" t="s">
        <v>96</v>
      </c>
      <c r="I304">
        <v>6</v>
      </c>
      <c r="J304">
        <f t="shared" si="16"/>
        <v>165.6</v>
      </c>
      <c r="K304" s="2">
        <f t="shared" si="17"/>
        <v>45627</v>
      </c>
      <c r="L304" s="2" t="str">
        <f>VLOOKUP(C304,Customers!$A$2:$F$401,3,FALSE)</f>
        <v>Cairo</v>
      </c>
      <c r="M304" s="2" t="str">
        <f>VLOOKUP(C304,Customers!$A$2:$F$401,5,FALSE)</f>
        <v>Corporate</v>
      </c>
      <c r="N304" s="2" t="str">
        <f>VLOOKUP(D304,Products!$A$2:$F$21,2,FALSE)</f>
        <v>Notebook Pack</v>
      </c>
      <c r="O304" s="2" t="str">
        <f>VLOOKUP(D304,Products!$A$2:$F$21,4,FALSE)</f>
        <v>Office</v>
      </c>
      <c r="P304" s="2" t="str">
        <f>VLOOKUP(D304,Products!$A$2:$F$21,3,FALSE)</f>
        <v>Stationery</v>
      </c>
      <c r="Q304" s="6">
        <f>VLOOKUP(D304,Products!$A$2:$F$21,6,FALSE)</f>
        <v>75</v>
      </c>
      <c r="R304" s="6">
        <f t="shared" si="18"/>
        <v>75</v>
      </c>
      <c r="S304" s="6">
        <f t="shared" si="19"/>
        <v>90.6</v>
      </c>
    </row>
    <row r="305" spans="1:19" x14ac:dyDescent="0.25">
      <c r="A305" t="s">
        <v>554</v>
      </c>
      <c r="B305" s="2">
        <v>45226</v>
      </c>
      <c r="C305" t="s">
        <v>76</v>
      </c>
      <c r="D305" t="s">
        <v>27</v>
      </c>
      <c r="E305">
        <v>1</v>
      </c>
      <c r="F305">
        <v>1058.4000000000001</v>
      </c>
      <c r="G305" s="3">
        <v>0.1</v>
      </c>
      <c r="H305" t="s">
        <v>12</v>
      </c>
      <c r="I305">
        <v>5</v>
      </c>
      <c r="J305">
        <f t="shared" si="16"/>
        <v>952.56000000000006</v>
      </c>
      <c r="K305" s="2">
        <f t="shared" si="17"/>
        <v>45200</v>
      </c>
      <c r="L305" s="2" t="str">
        <f>VLOOKUP(C305,Customers!$A$2:$F$401,3,FALSE)</f>
        <v>Banha</v>
      </c>
      <c r="M305" s="2" t="str">
        <f>VLOOKUP(C305,Customers!$A$2:$F$401,5,FALSE)</f>
        <v>Consumer</v>
      </c>
      <c r="N305" s="2" t="str">
        <f>VLOOKUP(D305,Products!$A$2:$F$21,2,FALSE)</f>
        <v>Printer Toner</v>
      </c>
      <c r="O305" s="2" t="str">
        <f>VLOOKUP(D305,Products!$A$2:$F$21,4,FALSE)</f>
        <v>Office</v>
      </c>
      <c r="P305" s="2" t="str">
        <f>VLOOKUP(D305,Products!$A$2:$F$21,3,FALSE)</f>
        <v>Supplies</v>
      </c>
      <c r="Q305" s="6">
        <f>VLOOKUP(D305,Products!$A$2:$F$21,6,FALSE)</f>
        <v>510</v>
      </c>
      <c r="R305" s="6">
        <f t="shared" si="18"/>
        <v>510</v>
      </c>
      <c r="S305" s="6">
        <f t="shared" si="19"/>
        <v>442.56000000000006</v>
      </c>
    </row>
    <row r="306" spans="1:19" x14ac:dyDescent="0.25">
      <c r="A306" t="s">
        <v>555</v>
      </c>
      <c r="B306" s="2">
        <v>45521</v>
      </c>
      <c r="C306" t="s">
        <v>434</v>
      </c>
      <c r="D306" t="s">
        <v>49</v>
      </c>
      <c r="E306">
        <v>1</v>
      </c>
      <c r="F306">
        <v>4223</v>
      </c>
      <c r="G306" s="3">
        <v>0.05</v>
      </c>
      <c r="H306" t="s">
        <v>12</v>
      </c>
      <c r="I306">
        <v>4</v>
      </c>
      <c r="J306">
        <f t="shared" si="16"/>
        <v>4011.85</v>
      </c>
      <c r="K306" s="2">
        <f t="shared" si="17"/>
        <v>45505</v>
      </c>
      <c r="L306" s="2" t="str">
        <f>VLOOKUP(C306,Customers!$A$2:$F$401,3,FALSE)</f>
        <v>Cairo</v>
      </c>
      <c r="M306" s="2" t="str">
        <f>VLOOKUP(C306,Customers!$A$2:$F$401,5,FALSE)</f>
        <v>Corporate</v>
      </c>
      <c r="N306" s="2" t="str">
        <f>VLOOKUP(D306,Products!$A$2:$F$21,2,FALSE)</f>
        <v>UPS 1200VA</v>
      </c>
      <c r="O306" s="2" t="str">
        <f>VLOOKUP(D306,Products!$A$2:$F$21,4,FALSE)</f>
        <v>Electronics</v>
      </c>
      <c r="P306" s="2" t="str">
        <f>VLOOKUP(D306,Products!$A$2:$F$21,3,FALSE)</f>
        <v>Power</v>
      </c>
      <c r="Q306" s="6">
        <f>VLOOKUP(D306,Products!$A$2:$F$21,6,FALSE)</f>
        <v>2950</v>
      </c>
      <c r="R306" s="6">
        <f t="shared" si="18"/>
        <v>2950</v>
      </c>
      <c r="S306" s="6">
        <f t="shared" si="19"/>
        <v>1061.8499999999999</v>
      </c>
    </row>
    <row r="307" spans="1:19" x14ac:dyDescent="0.25">
      <c r="A307" t="s">
        <v>556</v>
      </c>
      <c r="B307" s="2">
        <v>45013</v>
      </c>
      <c r="C307" t="s">
        <v>429</v>
      </c>
      <c r="D307" t="s">
        <v>24</v>
      </c>
      <c r="E307">
        <v>5</v>
      </c>
      <c r="F307">
        <v>1250</v>
      </c>
      <c r="G307" s="3">
        <v>0.1</v>
      </c>
      <c r="H307" t="s">
        <v>85</v>
      </c>
      <c r="I307">
        <v>6</v>
      </c>
      <c r="J307">
        <f t="shared" si="16"/>
        <v>5625</v>
      </c>
      <c r="K307" s="2">
        <f t="shared" si="17"/>
        <v>44986</v>
      </c>
      <c r="L307" s="2" t="str">
        <f>VLOOKUP(C307,Customers!$A$2:$F$401,3,FALSE)</f>
        <v>Alexandria</v>
      </c>
      <c r="M307" s="2" t="str">
        <f>VLOOKUP(C307,Customers!$A$2:$F$401,5,FALSE)</f>
        <v>Small Business</v>
      </c>
      <c r="N307" s="2" t="str">
        <f>VLOOKUP(D307,Products!$A$2:$F$21,2,FALSE)</f>
        <v>USB-C Hub</v>
      </c>
      <c r="O307" s="2" t="str">
        <f>VLOOKUP(D307,Products!$A$2:$F$21,4,FALSE)</f>
        <v>Electronics</v>
      </c>
      <c r="P307" s="2" t="str">
        <f>VLOOKUP(D307,Products!$A$2:$F$21,3,FALSE)</f>
        <v>Accessories</v>
      </c>
      <c r="Q307" s="6">
        <f>VLOOKUP(D307,Products!$A$2:$F$21,6,FALSE)</f>
        <v>620</v>
      </c>
      <c r="R307" s="6">
        <f t="shared" si="18"/>
        <v>3100</v>
      </c>
      <c r="S307" s="6">
        <f t="shared" si="19"/>
        <v>2525</v>
      </c>
    </row>
    <row r="308" spans="1:19" x14ac:dyDescent="0.25">
      <c r="A308" t="s">
        <v>557</v>
      </c>
      <c r="B308" s="2">
        <v>45516</v>
      </c>
      <c r="C308" t="s">
        <v>260</v>
      </c>
      <c r="D308" t="s">
        <v>82</v>
      </c>
      <c r="E308">
        <v>1</v>
      </c>
      <c r="F308">
        <v>4800</v>
      </c>
      <c r="G308" s="3">
        <v>0.15</v>
      </c>
      <c r="H308" t="s">
        <v>12</v>
      </c>
      <c r="I308">
        <v>1</v>
      </c>
      <c r="J308">
        <f t="shared" si="16"/>
        <v>4080</v>
      </c>
      <c r="K308" s="2">
        <f t="shared" si="17"/>
        <v>45505</v>
      </c>
      <c r="L308" s="2" t="str">
        <f>VLOOKUP(C308,Customers!$A$2:$F$401,3,FALSE)</f>
        <v>Mansoura</v>
      </c>
      <c r="M308" s="2" t="str">
        <f>VLOOKUP(C308,Customers!$A$2:$F$401,5,FALSE)</f>
        <v>Consumer</v>
      </c>
      <c r="N308" s="2" t="str">
        <f>VLOOKUP(D308,Products!$A$2:$F$21,2,FALSE)</f>
        <v>Office Chair</v>
      </c>
      <c r="O308" s="2" t="str">
        <f>VLOOKUP(D308,Products!$A$2:$F$21,4,FALSE)</f>
        <v>Office</v>
      </c>
      <c r="P308" s="2" t="str">
        <f>VLOOKUP(D308,Products!$A$2:$F$21,3,FALSE)</f>
        <v>Furniture</v>
      </c>
      <c r="Q308" s="6">
        <f>VLOOKUP(D308,Products!$A$2:$F$21,6,FALSE)</f>
        <v>3150</v>
      </c>
      <c r="R308" s="6">
        <f t="shared" si="18"/>
        <v>3150</v>
      </c>
      <c r="S308" s="6">
        <f t="shared" si="19"/>
        <v>930</v>
      </c>
    </row>
    <row r="309" spans="1:19" x14ac:dyDescent="0.25">
      <c r="A309" t="s">
        <v>558</v>
      </c>
      <c r="B309" s="2">
        <v>45088</v>
      </c>
      <c r="C309" t="s">
        <v>222</v>
      </c>
      <c r="D309" t="s">
        <v>56</v>
      </c>
      <c r="E309">
        <v>1</v>
      </c>
      <c r="F309">
        <v>174.6</v>
      </c>
      <c r="G309" s="3">
        <v>0</v>
      </c>
      <c r="H309" t="s">
        <v>12</v>
      </c>
      <c r="I309">
        <v>5</v>
      </c>
      <c r="J309">
        <f t="shared" si="16"/>
        <v>174.6</v>
      </c>
      <c r="K309" s="2">
        <f t="shared" si="17"/>
        <v>45078</v>
      </c>
      <c r="L309" s="2" t="str">
        <f>VLOOKUP(C309,Customers!$A$2:$F$401,3,FALSE)</f>
        <v>Asyut</v>
      </c>
      <c r="M309" s="2" t="str">
        <f>VLOOKUP(C309,Customers!$A$2:$F$401,5,FALSE)</f>
        <v>Corporate</v>
      </c>
      <c r="N309" s="2" t="str">
        <f>VLOOKUP(D309,Products!$A$2:$F$21,2,FALSE)</f>
        <v>Notebook Pack</v>
      </c>
      <c r="O309" s="2" t="str">
        <f>VLOOKUP(D309,Products!$A$2:$F$21,4,FALSE)</f>
        <v>Office</v>
      </c>
      <c r="P309" s="2" t="str">
        <f>VLOOKUP(D309,Products!$A$2:$F$21,3,FALSE)</f>
        <v>Stationery</v>
      </c>
      <c r="Q309" s="6">
        <f>VLOOKUP(D309,Products!$A$2:$F$21,6,FALSE)</f>
        <v>75</v>
      </c>
      <c r="R309" s="6">
        <f t="shared" si="18"/>
        <v>75</v>
      </c>
      <c r="S309" s="6">
        <f t="shared" si="19"/>
        <v>99.6</v>
      </c>
    </row>
    <row r="310" spans="1:19" x14ac:dyDescent="0.25">
      <c r="A310" t="s">
        <v>559</v>
      </c>
      <c r="B310" s="2">
        <v>45636</v>
      </c>
      <c r="C310" t="s">
        <v>560</v>
      </c>
      <c r="D310" t="s">
        <v>79</v>
      </c>
      <c r="E310">
        <v>3</v>
      </c>
      <c r="F310">
        <v>6014</v>
      </c>
      <c r="G310" s="3">
        <v>0.03</v>
      </c>
      <c r="H310" t="s">
        <v>12</v>
      </c>
      <c r="I310">
        <v>6</v>
      </c>
      <c r="J310">
        <f t="shared" si="16"/>
        <v>17500.739999999998</v>
      </c>
      <c r="K310" s="2">
        <f t="shared" si="17"/>
        <v>45627</v>
      </c>
      <c r="L310" s="2" t="str">
        <f>VLOOKUP(C310,Customers!$A$2:$F$401,3,FALSE)</f>
        <v>Alexandria</v>
      </c>
      <c r="M310" s="2" t="str">
        <f>VLOOKUP(C310,Customers!$A$2:$F$401,5,FALSE)</f>
        <v>Small Business</v>
      </c>
      <c r="N310" s="2" t="str">
        <f>VLOOKUP(D310,Products!$A$2:$F$21,2,FALSE)</f>
        <v>27-inch Monitor</v>
      </c>
      <c r="O310" s="2" t="str">
        <f>VLOOKUP(D310,Products!$A$2:$F$21,4,FALSE)</f>
        <v>Electronics</v>
      </c>
      <c r="P310" s="2" t="str">
        <f>VLOOKUP(D310,Products!$A$2:$F$21,3,FALSE)</f>
        <v>Displays</v>
      </c>
      <c r="Q310" s="6">
        <f>VLOOKUP(D310,Products!$A$2:$F$21,6,FALSE)</f>
        <v>4300</v>
      </c>
      <c r="R310" s="6">
        <f t="shared" si="18"/>
        <v>12900</v>
      </c>
      <c r="S310" s="6">
        <f t="shared" si="19"/>
        <v>4600.739999999998</v>
      </c>
    </row>
    <row r="311" spans="1:19" x14ac:dyDescent="0.25">
      <c r="A311" t="s">
        <v>561</v>
      </c>
      <c r="B311" s="2">
        <v>45832</v>
      </c>
      <c r="C311" t="s">
        <v>238</v>
      </c>
      <c r="D311" t="s">
        <v>46</v>
      </c>
      <c r="E311">
        <v>1</v>
      </c>
      <c r="F311">
        <v>252.2</v>
      </c>
      <c r="G311" s="3">
        <v>0</v>
      </c>
      <c r="H311" t="s">
        <v>12</v>
      </c>
      <c r="I311">
        <v>7</v>
      </c>
      <c r="J311">
        <f t="shared" si="16"/>
        <v>252.2</v>
      </c>
      <c r="K311" s="2">
        <f t="shared" si="17"/>
        <v>45809</v>
      </c>
      <c r="L311" s="2" t="str">
        <f>VLOOKUP(C311,Customers!$A$2:$F$401,3,FALSE)</f>
        <v>Tanta</v>
      </c>
      <c r="M311" s="2" t="str">
        <f>VLOOKUP(C311,Customers!$A$2:$F$401,5,FALSE)</f>
        <v>Consumer</v>
      </c>
      <c r="N311" s="2" t="str">
        <f>VLOOKUP(D311,Products!$A$2:$F$21,2,FALSE)</f>
        <v>Paper A4 Box</v>
      </c>
      <c r="O311" s="2" t="str">
        <f>VLOOKUP(D311,Products!$A$2:$F$21,4,FALSE)</f>
        <v>Office</v>
      </c>
      <c r="P311" s="2" t="str">
        <f>VLOOKUP(D311,Products!$A$2:$F$21,3,FALSE)</f>
        <v>Stationery</v>
      </c>
      <c r="Q311" s="6">
        <f>VLOOKUP(D311,Products!$A$2:$F$21,6,FALSE)</f>
        <v>145</v>
      </c>
      <c r="R311" s="6">
        <f t="shared" si="18"/>
        <v>145</v>
      </c>
      <c r="S311" s="6">
        <f t="shared" si="19"/>
        <v>107.19999999999999</v>
      </c>
    </row>
    <row r="312" spans="1:19" x14ac:dyDescent="0.25">
      <c r="A312" t="s">
        <v>562</v>
      </c>
      <c r="B312" s="2">
        <v>45452</v>
      </c>
      <c r="C312" t="s">
        <v>318</v>
      </c>
      <c r="D312" t="s">
        <v>24</v>
      </c>
      <c r="E312">
        <v>1</v>
      </c>
      <c r="F312">
        <v>1150</v>
      </c>
      <c r="G312" s="3">
        <v>0.2</v>
      </c>
      <c r="H312" t="s">
        <v>12</v>
      </c>
      <c r="I312">
        <v>6</v>
      </c>
      <c r="J312">
        <f t="shared" si="16"/>
        <v>920</v>
      </c>
      <c r="K312" s="2">
        <f t="shared" si="17"/>
        <v>45444</v>
      </c>
      <c r="L312" s="2" t="str">
        <f>VLOOKUP(C312,Customers!$A$2:$F$401,3,FALSE)</f>
        <v>Banha</v>
      </c>
      <c r="M312" s="2" t="str">
        <f>VLOOKUP(C312,Customers!$A$2:$F$401,5,FALSE)</f>
        <v>Consumer</v>
      </c>
      <c r="N312" s="2" t="str">
        <f>VLOOKUP(D312,Products!$A$2:$F$21,2,FALSE)</f>
        <v>USB-C Hub</v>
      </c>
      <c r="O312" s="2" t="str">
        <f>VLOOKUP(D312,Products!$A$2:$F$21,4,FALSE)</f>
        <v>Electronics</v>
      </c>
      <c r="P312" s="2" t="str">
        <f>VLOOKUP(D312,Products!$A$2:$F$21,3,FALSE)</f>
        <v>Accessories</v>
      </c>
      <c r="Q312" s="6">
        <f>VLOOKUP(D312,Products!$A$2:$F$21,6,FALSE)</f>
        <v>620</v>
      </c>
      <c r="R312" s="6">
        <f t="shared" si="18"/>
        <v>620</v>
      </c>
      <c r="S312" s="6">
        <f t="shared" si="19"/>
        <v>300</v>
      </c>
    </row>
    <row r="313" spans="1:19" x14ac:dyDescent="0.25">
      <c r="A313" t="s">
        <v>563</v>
      </c>
      <c r="B313" s="2">
        <v>45908</v>
      </c>
      <c r="C313" t="s">
        <v>514</v>
      </c>
      <c r="D313" t="s">
        <v>56</v>
      </c>
      <c r="E313">
        <v>2</v>
      </c>
      <c r="F313">
        <v>194.4</v>
      </c>
      <c r="G313" s="3">
        <v>0.1</v>
      </c>
      <c r="H313" t="s">
        <v>12</v>
      </c>
      <c r="I313">
        <v>4</v>
      </c>
      <c r="J313">
        <f t="shared" si="16"/>
        <v>349.92</v>
      </c>
      <c r="K313" s="2">
        <f t="shared" si="17"/>
        <v>45901</v>
      </c>
      <c r="L313" s="2" t="str">
        <f>VLOOKUP(C313,Customers!$A$2:$F$401,3,FALSE)</f>
        <v>Banha</v>
      </c>
      <c r="M313" s="2" t="str">
        <f>VLOOKUP(C313,Customers!$A$2:$F$401,5,FALSE)</f>
        <v>Small Business</v>
      </c>
      <c r="N313" s="2" t="str">
        <f>VLOOKUP(D313,Products!$A$2:$F$21,2,FALSE)</f>
        <v>Notebook Pack</v>
      </c>
      <c r="O313" s="2" t="str">
        <f>VLOOKUP(D313,Products!$A$2:$F$21,4,FALSE)</f>
        <v>Office</v>
      </c>
      <c r="P313" s="2" t="str">
        <f>VLOOKUP(D313,Products!$A$2:$F$21,3,FALSE)</f>
        <v>Stationery</v>
      </c>
      <c r="Q313" s="6">
        <f>VLOOKUP(D313,Products!$A$2:$F$21,6,FALSE)</f>
        <v>75</v>
      </c>
      <c r="R313" s="6">
        <f t="shared" si="18"/>
        <v>150</v>
      </c>
      <c r="S313" s="6">
        <f t="shared" si="19"/>
        <v>199.92000000000002</v>
      </c>
    </row>
    <row r="314" spans="1:19" x14ac:dyDescent="0.25">
      <c r="A314" t="s">
        <v>564</v>
      </c>
      <c r="B314" s="2">
        <v>45365</v>
      </c>
      <c r="C314" t="s">
        <v>560</v>
      </c>
      <c r="D314" t="s">
        <v>49</v>
      </c>
      <c r="E314">
        <v>5</v>
      </c>
      <c r="F314">
        <v>4223</v>
      </c>
      <c r="G314" s="3">
        <v>0</v>
      </c>
      <c r="H314" t="s">
        <v>12</v>
      </c>
      <c r="I314">
        <v>2</v>
      </c>
      <c r="J314">
        <f t="shared" si="16"/>
        <v>21115</v>
      </c>
      <c r="K314" s="2">
        <f t="shared" si="17"/>
        <v>45352</v>
      </c>
      <c r="L314" s="2" t="str">
        <f>VLOOKUP(C314,Customers!$A$2:$F$401,3,FALSE)</f>
        <v>Alexandria</v>
      </c>
      <c r="M314" s="2" t="str">
        <f>VLOOKUP(C314,Customers!$A$2:$F$401,5,FALSE)</f>
        <v>Small Business</v>
      </c>
      <c r="N314" s="2" t="str">
        <f>VLOOKUP(D314,Products!$A$2:$F$21,2,FALSE)</f>
        <v>UPS 1200VA</v>
      </c>
      <c r="O314" s="2" t="str">
        <f>VLOOKUP(D314,Products!$A$2:$F$21,4,FALSE)</f>
        <v>Electronics</v>
      </c>
      <c r="P314" s="2" t="str">
        <f>VLOOKUP(D314,Products!$A$2:$F$21,3,FALSE)</f>
        <v>Power</v>
      </c>
      <c r="Q314" s="6">
        <f>VLOOKUP(D314,Products!$A$2:$F$21,6,FALSE)</f>
        <v>2950</v>
      </c>
      <c r="R314" s="6">
        <f t="shared" si="18"/>
        <v>14750</v>
      </c>
      <c r="S314" s="6">
        <f t="shared" si="19"/>
        <v>6365</v>
      </c>
    </row>
    <row r="315" spans="1:19" x14ac:dyDescent="0.25">
      <c r="A315" t="s">
        <v>565</v>
      </c>
      <c r="B315" s="2">
        <v>45340</v>
      </c>
      <c r="C315" t="s">
        <v>17</v>
      </c>
      <c r="D315" t="s">
        <v>46</v>
      </c>
      <c r="E315">
        <v>3</v>
      </c>
      <c r="F315">
        <v>280.8</v>
      </c>
      <c r="G315" s="3">
        <v>0</v>
      </c>
      <c r="H315" t="s">
        <v>12</v>
      </c>
      <c r="I315">
        <v>1</v>
      </c>
      <c r="J315">
        <f t="shared" si="16"/>
        <v>842.40000000000009</v>
      </c>
      <c r="K315" s="2">
        <f t="shared" si="17"/>
        <v>45323</v>
      </c>
      <c r="L315" s="2" t="str">
        <f>VLOOKUP(C315,Customers!$A$2:$F$401,3,FALSE)</f>
        <v>Port Said</v>
      </c>
      <c r="M315" s="2" t="str">
        <f>VLOOKUP(C315,Customers!$A$2:$F$401,5,FALSE)</f>
        <v>Consumer</v>
      </c>
      <c r="N315" s="2" t="str">
        <f>VLOOKUP(D315,Products!$A$2:$F$21,2,FALSE)</f>
        <v>Paper A4 Box</v>
      </c>
      <c r="O315" s="2" t="str">
        <f>VLOOKUP(D315,Products!$A$2:$F$21,4,FALSE)</f>
        <v>Office</v>
      </c>
      <c r="P315" s="2" t="str">
        <f>VLOOKUP(D315,Products!$A$2:$F$21,3,FALSE)</f>
        <v>Stationery</v>
      </c>
      <c r="Q315" s="6">
        <f>VLOOKUP(D315,Products!$A$2:$F$21,6,FALSE)</f>
        <v>145</v>
      </c>
      <c r="R315" s="6">
        <f t="shared" si="18"/>
        <v>435</v>
      </c>
      <c r="S315" s="6">
        <f t="shared" si="19"/>
        <v>407.40000000000009</v>
      </c>
    </row>
    <row r="316" spans="1:19" x14ac:dyDescent="0.25">
      <c r="A316" t="s">
        <v>566</v>
      </c>
      <c r="B316" s="2">
        <v>45482</v>
      </c>
      <c r="C316" t="s">
        <v>340</v>
      </c>
      <c r="D316" t="s">
        <v>79</v>
      </c>
      <c r="E316">
        <v>50</v>
      </c>
      <c r="F316">
        <v>6386</v>
      </c>
      <c r="G316" s="3">
        <v>0</v>
      </c>
      <c r="H316" t="s">
        <v>12</v>
      </c>
      <c r="I316">
        <v>1</v>
      </c>
      <c r="J316">
        <f t="shared" si="16"/>
        <v>319300</v>
      </c>
      <c r="K316" s="2">
        <f t="shared" si="17"/>
        <v>45474</v>
      </c>
      <c r="L316" s="2" t="str">
        <f>VLOOKUP(C316,Customers!$A$2:$F$401,3,FALSE)</f>
        <v>Port Said</v>
      </c>
      <c r="M316" s="2" t="str">
        <f>VLOOKUP(C316,Customers!$A$2:$F$401,5,FALSE)</f>
        <v>Corporate</v>
      </c>
      <c r="N316" s="2" t="str">
        <f>VLOOKUP(D316,Products!$A$2:$F$21,2,FALSE)</f>
        <v>27-inch Monitor</v>
      </c>
      <c r="O316" s="2" t="str">
        <f>VLOOKUP(D316,Products!$A$2:$F$21,4,FALSE)</f>
        <v>Electronics</v>
      </c>
      <c r="P316" s="2" t="str">
        <f>VLOOKUP(D316,Products!$A$2:$F$21,3,FALSE)</f>
        <v>Displays</v>
      </c>
      <c r="Q316" s="6">
        <f>VLOOKUP(D316,Products!$A$2:$F$21,6,FALSE)</f>
        <v>4300</v>
      </c>
      <c r="R316" s="6">
        <f t="shared" si="18"/>
        <v>215000</v>
      </c>
      <c r="S316" s="6">
        <f t="shared" si="19"/>
        <v>104300</v>
      </c>
    </row>
    <row r="317" spans="1:19" x14ac:dyDescent="0.25">
      <c r="A317" t="s">
        <v>567</v>
      </c>
      <c r="B317" s="2">
        <v>45483</v>
      </c>
      <c r="C317" t="s">
        <v>568</v>
      </c>
      <c r="D317" t="s">
        <v>56</v>
      </c>
      <c r="E317">
        <v>1</v>
      </c>
      <c r="F317">
        <v>174.6</v>
      </c>
      <c r="G317" s="3">
        <v>0</v>
      </c>
      <c r="H317" t="s">
        <v>85</v>
      </c>
      <c r="I317">
        <v>6</v>
      </c>
      <c r="J317">
        <f t="shared" si="16"/>
        <v>174.6</v>
      </c>
      <c r="K317" s="2">
        <f t="shared" si="17"/>
        <v>45474</v>
      </c>
      <c r="L317" s="2" t="str">
        <f>VLOOKUP(C317,Customers!$A$2:$F$401,3,FALSE)</f>
        <v>Tanta</v>
      </c>
      <c r="M317" s="2" t="str">
        <f>VLOOKUP(C317,Customers!$A$2:$F$401,5,FALSE)</f>
        <v>Consumer</v>
      </c>
      <c r="N317" s="2" t="str">
        <f>VLOOKUP(D317,Products!$A$2:$F$21,2,FALSE)</f>
        <v>Notebook Pack</v>
      </c>
      <c r="O317" s="2" t="str">
        <f>VLOOKUP(D317,Products!$A$2:$F$21,4,FALSE)</f>
        <v>Office</v>
      </c>
      <c r="P317" s="2" t="str">
        <f>VLOOKUP(D317,Products!$A$2:$F$21,3,FALSE)</f>
        <v>Stationery</v>
      </c>
      <c r="Q317" s="6">
        <f>VLOOKUP(D317,Products!$A$2:$F$21,6,FALSE)</f>
        <v>75</v>
      </c>
      <c r="R317" s="6">
        <f t="shared" si="18"/>
        <v>75</v>
      </c>
      <c r="S317" s="6">
        <f t="shared" si="19"/>
        <v>99.6</v>
      </c>
    </row>
    <row r="318" spans="1:19" x14ac:dyDescent="0.25">
      <c r="A318" t="s">
        <v>569</v>
      </c>
      <c r="B318" s="2">
        <v>45208</v>
      </c>
      <c r="C318" t="s">
        <v>63</v>
      </c>
      <c r="D318" t="s">
        <v>40</v>
      </c>
      <c r="E318">
        <v>50</v>
      </c>
      <c r="F318">
        <v>17940</v>
      </c>
      <c r="G318" s="3">
        <v>0</v>
      </c>
      <c r="H318" t="s">
        <v>85</v>
      </c>
      <c r="I318">
        <v>4</v>
      </c>
      <c r="J318">
        <f t="shared" si="16"/>
        <v>897000</v>
      </c>
      <c r="K318" s="2">
        <f t="shared" si="17"/>
        <v>45200</v>
      </c>
      <c r="L318" s="2" t="str">
        <f>VLOOKUP(C318,Customers!$A$2:$F$401,3,FALSE)</f>
        <v>Banha</v>
      </c>
      <c r="M318" s="2" t="str">
        <f>VLOOKUP(C318,Customers!$A$2:$F$401,5,FALSE)</f>
        <v>Consumer</v>
      </c>
      <c r="N318" s="2" t="str">
        <f>VLOOKUP(D318,Products!$A$2:$F$21,2,FALSE)</f>
        <v>Laptop Basic 15</v>
      </c>
      <c r="O318" s="2" t="str">
        <f>VLOOKUP(D318,Products!$A$2:$F$21,4,FALSE)</f>
        <v>Electronics</v>
      </c>
      <c r="P318" s="2" t="str">
        <f>VLOOKUP(D318,Products!$A$2:$F$21,3,FALSE)</f>
        <v>Computers</v>
      </c>
      <c r="Q318" s="6">
        <f>VLOOKUP(D318,Products!$A$2:$F$21,6,FALSE)</f>
        <v>15100</v>
      </c>
      <c r="R318" s="6">
        <f t="shared" si="18"/>
        <v>755000</v>
      </c>
      <c r="S318" s="6">
        <f t="shared" si="19"/>
        <v>142000</v>
      </c>
    </row>
    <row r="319" spans="1:19" x14ac:dyDescent="0.25">
      <c r="A319" t="s">
        <v>570</v>
      </c>
      <c r="B319" s="2">
        <v>45150</v>
      </c>
      <c r="C319" t="s">
        <v>571</v>
      </c>
      <c r="D319" t="s">
        <v>72</v>
      </c>
      <c r="E319">
        <v>3</v>
      </c>
      <c r="F319">
        <v>1802.5</v>
      </c>
      <c r="G319" s="3">
        <v>0.2</v>
      </c>
      <c r="H319" t="s">
        <v>12</v>
      </c>
      <c r="I319">
        <v>6</v>
      </c>
      <c r="J319">
        <f t="shared" si="16"/>
        <v>4326</v>
      </c>
      <c r="K319" s="2">
        <f t="shared" si="17"/>
        <v>45139</v>
      </c>
      <c r="L319" s="2" t="str">
        <f>VLOOKUP(C319,Customers!$A$2:$F$401,3,FALSE)</f>
        <v>Mansoura</v>
      </c>
      <c r="M319" s="2" t="str">
        <f>VLOOKUP(C319,Customers!$A$2:$F$401,5,FALSE)</f>
        <v>Consumer</v>
      </c>
      <c r="N319" s="2" t="str">
        <f>VLOOKUP(D319,Products!$A$2:$F$21,2,FALSE)</f>
        <v>Wi-Fi Router</v>
      </c>
      <c r="O319" s="2" t="str">
        <f>VLOOKUP(D319,Products!$A$2:$F$21,4,FALSE)</f>
        <v>Electronics</v>
      </c>
      <c r="P319" s="2" t="str">
        <f>VLOOKUP(D319,Products!$A$2:$F$21,3,FALSE)</f>
        <v>Networking</v>
      </c>
      <c r="Q319" s="6">
        <f>VLOOKUP(D319,Products!$A$2:$F$21,6,FALSE)</f>
        <v>1050</v>
      </c>
      <c r="R319" s="6">
        <f t="shared" si="18"/>
        <v>3150</v>
      </c>
      <c r="S319" s="6">
        <f t="shared" si="19"/>
        <v>1176</v>
      </c>
    </row>
    <row r="320" spans="1:19" x14ac:dyDescent="0.25">
      <c r="A320" t="s">
        <v>572</v>
      </c>
      <c r="B320" s="2">
        <v>45417</v>
      </c>
      <c r="C320" t="s">
        <v>477</v>
      </c>
      <c r="D320" t="s">
        <v>15</v>
      </c>
      <c r="E320">
        <v>2</v>
      </c>
      <c r="F320">
        <v>463.5</v>
      </c>
      <c r="G320" s="3">
        <v>0</v>
      </c>
      <c r="H320" t="s">
        <v>12</v>
      </c>
      <c r="I320">
        <v>7</v>
      </c>
      <c r="J320">
        <f t="shared" si="16"/>
        <v>927</v>
      </c>
      <c r="K320" s="2">
        <f t="shared" si="17"/>
        <v>45413</v>
      </c>
      <c r="L320" s="2" t="str">
        <f>VLOOKUP(C320,Customers!$A$2:$F$401,3,FALSE)</f>
        <v>Tanta</v>
      </c>
      <c r="M320" s="2" t="str">
        <f>VLOOKUP(C320,Customers!$A$2:$F$401,5,FALSE)</f>
        <v>Small Business</v>
      </c>
      <c r="N320" s="2" t="str">
        <f>VLOOKUP(D320,Products!$A$2:$F$21,2,FALSE)</f>
        <v>Wireless Mouse</v>
      </c>
      <c r="O320" s="2" t="str">
        <f>VLOOKUP(D320,Products!$A$2:$F$21,4,FALSE)</f>
        <v>Electronics</v>
      </c>
      <c r="P320" s="2" t="str">
        <f>VLOOKUP(D320,Products!$A$2:$F$21,3,FALSE)</f>
        <v>Accessories</v>
      </c>
      <c r="Q320" s="6">
        <f>VLOOKUP(D320,Products!$A$2:$F$21,6,FALSE)</f>
        <v>210</v>
      </c>
      <c r="R320" s="6">
        <f t="shared" si="18"/>
        <v>420</v>
      </c>
      <c r="S320" s="6">
        <f t="shared" si="19"/>
        <v>507</v>
      </c>
    </row>
    <row r="321" spans="1:19" x14ac:dyDescent="0.25">
      <c r="A321" t="s">
        <v>573</v>
      </c>
      <c r="B321" s="2">
        <v>45423</v>
      </c>
      <c r="C321" t="s">
        <v>460</v>
      </c>
      <c r="D321" t="s">
        <v>21</v>
      </c>
      <c r="E321">
        <v>3</v>
      </c>
      <c r="F321">
        <v>1998</v>
      </c>
      <c r="G321" s="3">
        <v>0</v>
      </c>
      <c r="H321" t="s">
        <v>12</v>
      </c>
      <c r="I321">
        <v>6</v>
      </c>
      <c r="J321">
        <f t="shared" si="16"/>
        <v>5994</v>
      </c>
      <c r="K321" s="2">
        <f t="shared" si="17"/>
        <v>45413</v>
      </c>
      <c r="L321" s="2" t="str">
        <f>VLOOKUP(C321,Customers!$A$2:$F$401,3,FALSE)</f>
        <v>Asyut</v>
      </c>
      <c r="M321" s="2" t="str">
        <f>VLOOKUP(C321,Customers!$A$2:$F$401,5,FALSE)</f>
        <v>Consumer</v>
      </c>
      <c r="N321" s="2" t="str">
        <f>VLOOKUP(D321,Products!$A$2:$F$21,2,FALSE)</f>
        <v>Mechanical Keyboard</v>
      </c>
      <c r="O321" s="2" t="str">
        <f>VLOOKUP(D321,Products!$A$2:$F$21,4,FALSE)</f>
        <v>Electronics</v>
      </c>
      <c r="P321" s="2" t="str">
        <f>VLOOKUP(D321,Products!$A$2:$F$21,3,FALSE)</f>
        <v>Accessories</v>
      </c>
      <c r="Q321" s="6">
        <f>VLOOKUP(D321,Products!$A$2:$F$21,6,FALSE)</f>
        <v>990</v>
      </c>
      <c r="R321" s="6">
        <f t="shared" si="18"/>
        <v>2970</v>
      </c>
      <c r="S321" s="6">
        <f t="shared" si="19"/>
        <v>3024</v>
      </c>
    </row>
    <row r="322" spans="1:19" x14ac:dyDescent="0.25">
      <c r="A322" t="s">
        <v>574</v>
      </c>
      <c r="B322" s="2">
        <v>45030</v>
      </c>
      <c r="C322" t="s">
        <v>575</v>
      </c>
      <c r="D322" t="s">
        <v>90</v>
      </c>
      <c r="E322">
        <v>1</v>
      </c>
      <c r="F322">
        <v>2268</v>
      </c>
      <c r="G322" s="3">
        <v>0.2</v>
      </c>
      <c r="H322" t="s">
        <v>12</v>
      </c>
      <c r="I322">
        <v>2</v>
      </c>
      <c r="J322">
        <f t="shared" si="16"/>
        <v>1814.4</v>
      </c>
      <c r="K322" s="2">
        <f t="shared" si="17"/>
        <v>45017</v>
      </c>
      <c r="L322" s="2" t="str">
        <f>VLOOKUP(C322,Customers!$A$2:$F$401,3,FALSE)</f>
        <v>Port Said</v>
      </c>
      <c r="M322" s="2" t="str">
        <f>VLOOKUP(C322,Customers!$A$2:$F$401,5,FALSE)</f>
        <v>Small Business</v>
      </c>
      <c r="N322" s="2" t="str">
        <f>VLOOKUP(D322,Products!$A$2:$F$21,2,FALSE)</f>
        <v>Headset Pro</v>
      </c>
      <c r="O322" s="2" t="str">
        <f>VLOOKUP(D322,Products!$A$2:$F$21,4,FALSE)</f>
        <v>Electronics</v>
      </c>
      <c r="P322" s="2" t="str">
        <f>VLOOKUP(D322,Products!$A$2:$F$21,3,FALSE)</f>
        <v>Accessories</v>
      </c>
      <c r="Q322" s="6">
        <f>VLOOKUP(D322,Products!$A$2:$F$21,6,FALSE)</f>
        <v>1180</v>
      </c>
      <c r="R322" s="6">
        <f t="shared" si="18"/>
        <v>1180</v>
      </c>
      <c r="S322" s="6">
        <f t="shared" si="19"/>
        <v>634.40000000000009</v>
      </c>
    </row>
    <row r="323" spans="1:19" x14ac:dyDescent="0.25">
      <c r="A323" t="s">
        <v>576</v>
      </c>
      <c r="B323" s="2">
        <v>46014</v>
      </c>
      <c r="C323" t="s">
        <v>536</v>
      </c>
      <c r="D323" t="s">
        <v>21</v>
      </c>
      <c r="E323">
        <v>1</v>
      </c>
      <c r="F323">
        <v>1702</v>
      </c>
      <c r="G323" s="3">
        <v>0</v>
      </c>
      <c r="H323" t="s">
        <v>12</v>
      </c>
      <c r="I323">
        <v>2</v>
      </c>
      <c r="J323">
        <f t="shared" ref="J323:J386" si="20">E323*F323*(1-G323)</f>
        <v>1702</v>
      </c>
      <c r="K323" s="2">
        <f t="shared" ref="K323:K386" si="21">DATE(YEAR(B323),MONTH(B323),1)</f>
        <v>45992</v>
      </c>
      <c r="L323" s="2" t="str">
        <f>VLOOKUP(C323,Customers!$A$2:$F$401,3,FALSE)</f>
        <v>Fayoum</v>
      </c>
      <c r="M323" s="2" t="str">
        <f>VLOOKUP(C323,Customers!$A$2:$F$401,5,FALSE)</f>
        <v>Consumer</v>
      </c>
      <c r="N323" s="2" t="str">
        <f>VLOOKUP(D323,Products!$A$2:$F$21,2,FALSE)</f>
        <v>Mechanical Keyboard</v>
      </c>
      <c r="O323" s="2" t="str">
        <f>VLOOKUP(D323,Products!$A$2:$F$21,4,FALSE)</f>
        <v>Electronics</v>
      </c>
      <c r="P323" s="2" t="str">
        <f>VLOOKUP(D323,Products!$A$2:$F$21,3,FALSE)</f>
        <v>Accessories</v>
      </c>
      <c r="Q323" s="6">
        <f>VLOOKUP(D323,Products!$A$2:$F$21,6,FALSE)</f>
        <v>990</v>
      </c>
      <c r="R323" s="6">
        <f t="shared" ref="R323:R386" si="22">E323*Q323</f>
        <v>990</v>
      </c>
      <c r="S323" s="6">
        <f t="shared" ref="S323:S386" si="23">J323-R323</f>
        <v>712</v>
      </c>
    </row>
    <row r="324" spans="1:19" x14ac:dyDescent="0.25">
      <c r="A324" t="s">
        <v>577</v>
      </c>
      <c r="B324" s="2">
        <v>45389</v>
      </c>
      <c r="C324" t="s">
        <v>536</v>
      </c>
      <c r="D324" t="s">
        <v>90</v>
      </c>
      <c r="E324">
        <v>2</v>
      </c>
      <c r="F324">
        <v>2037</v>
      </c>
      <c r="G324" s="3">
        <v>0.15</v>
      </c>
      <c r="H324" t="s">
        <v>96</v>
      </c>
      <c r="I324">
        <v>5</v>
      </c>
      <c r="J324">
        <f t="shared" si="20"/>
        <v>3462.9</v>
      </c>
      <c r="K324" s="2">
        <f t="shared" si="21"/>
        <v>45383</v>
      </c>
      <c r="L324" s="2" t="str">
        <f>VLOOKUP(C324,Customers!$A$2:$F$401,3,FALSE)</f>
        <v>Fayoum</v>
      </c>
      <c r="M324" s="2" t="str">
        <f>VLOOKUP(C324,Customers!$A$2:$F$401,5,FALSE)</f>
        <v>Consumer</v>
      </c>
      <c r="N324" s="2" t="str">
        <f>VLOOKUP(D324,Products!$A$2:$F$21,2,FALSE)</f>
        <v>Headset Pro</v>
      </c>
      <c r="O324" s="2" t="str">
        <f>VLOOKUP(D324,Products!$A$2:$F$21,4,FALSE)</f>
        <v>Electronics</v>
      </c>
      <c r="P324" s="2" t="str">
        <f>VLOOKUP(D324,Products!$A$2:$F$21,3,FALSE)</f>
        <v>Accessories</v>
      </c>
      <c r="Q324" s="6">
        <f>VLOOKUP(D324,Products!$A$2:$F$21,6,FALSE)</f>
        <v>1180</v>
      </c>
      <c r="R324" s="6">
        <f t="shared" si="22"/>
        <v>2360</v>
      </c>
      <c r="S324" s="6">
        <f t="shared" si="23"/>
        <v>1102.9000000000001</v>
      </c>
    </row>
    <row r="325" spans="1:19" x14ac:dyDescent="0.25">
      <c r="A325" t="s">
        <v>578</v>
      </c>
      <c r="B325" s="2">
        <v>45403</v>
      </c>
      <c r="C325" t="s">
        <v>382</v>
      </c>
      <c r="D325" t="s">
        <v>90</v>
      </c>
      <c r="E325">
        <v>1</v>
      </c>
      <c r="F325">
        <v>2268</v>
      </c>
      <c r="G325" s="3">
        <v>0</v>
      </c>
      <c r="H325" t="s">
        <v>12</v>
      </c>
      <c r="I325">
        <v>4</v>
      </c>
      <c r="J325">
        <f t="shared" si="20"/>
        <v>2268</v>
      </c>
      <c r="K325" s="2">
        <f t="shared" si="21"/>
        <v>45383</v>
      </c>
      <c r="L325" s="2" t="str">
        <f>VLOOKUP(C325,Customers!$A$2:$F$401,3,FALSE)</f>
        <v>Port Said</v>
      </c>
      <c r="M325" s="2" t="str">
        <f>VLOOKUP(C325,Customers!$A$2:$F$401,5,FALSE)</f>
        <v>Consumer</v>
      </c>
      <c r="N325" s="2" t="str">
        <f>VLOOKUP(D325,Products!$A$2:$F$21,2,FALSE)</f>
        <v>Headset Pro</v>
      </c>
      <c r="O325" s="2" t="str">
        <f>VLOOKUP(D325,Products!$A$2:$F$21,4,FALSE)</f>
        <v>Electronics</v>
      </c>
      <c r="P325" s="2" t="str">
        <f>VLOOKUP(D325,Products!$A$2:$F$21,3,FALSE)</f>
        <v>Accessories</v>
      </c>
      <c r="Q325" s="6">
        <f>VLOOKUP(D325,Products!$A$2:$F$21,6,FALSE)</f>
        <v>1180</v>
      </c>
      <c r="R325" s="6">
        <f t="shared" si="22"/>
        <v>1180</v>
      </c>
      <c r="S325" s="6">
        <f t="shared" si="23"/>
        <v>1088</v>
      </c>
    </row>
    <row r="326" spans="1:19" x14ac:dyDescent="0.25">
      <c r="A326" t="s">
        <v>579</v>
      </c>
      <c r="B326" s="2">
        <v>45034</v>
      </c>
      <c r="C326" t="s">
        <v>580</v>
      </c>
      <c r="D326" t="s">
        <v>79</v>
      </c>
      <c r="E326">
        <v>3</v>
      </c>
      <c r="F326">
        <v>6014</v>
      </c>
      <c r="G326" s="3">
        <v>0.05</v>
      </c>
      <c r="H326" t="s">
        <v>12</v>
      </c>
      <c r="I326">
        <v>2</v>
      </c>
      <c r="J326">
        <f t="shared" si="20"/>
        <v>17139.899999999998</v>
      </c>
      <c r="K326" s="2">
        <f t="shared" si="21"/>
        <v>45017</v>
      </c>
      <c r="L326" s="2" t="str">
        <f>VLOOKUP(C326,Customers!$A$2:$F$401,3,FALSE)</f>
        <v>Banha</v>
      </c>
      <c r="M326" s="2" t="str">
        <f>VLOOKUP(C326,Customers!$A$2:$F$401,5,FALSE)</f>
        <v>Corporate</v>
      </c>
      <c r="N326" s="2" t="str">
        <f>VLOOKUP(D326,Products!$A$2:$F$21,2,FALSE)</f>
        <v>27-inch Monitor</v>
      </c>
      <c r="O326" s="2" t="str">
        <f>VLOOKUP(D326,Products!$A$2:$F$21,4,FALSE)</f>
        <v>Electronics</v>
      </c>
      <c r="P326" s="2" t="str">
        <f>VLOOKUP(D326,Products!$A$2:$F$21,3,FALSE)</f>
        <v>Displays</v>
      </c>
      <c r="Q326" s="6">
        <f>VLOOKUP(D326,Products!$A$2:$F$21,6,FALSE)</f>
        <v>4300</v>
      </c>
      <c r="R326" s="6">
        <f t="shared" si="22"/>
        <v>12900</v>
      </c>
      <c r="S326" s="6">
        <f t="shared" si="23"/>
        <v>4239.8999999999978</v>
      </c>
    </row>
    <row r="327" spans="1:19" x14ac:dyDescent="0.25">
      <c r="A327" t="s">
        <v>581</v>
      </c>
      <c r="B327" s="2">
        <v>45132</v>
      </c>
      <c r="C327" t="s">
        <v>336</v>
      </c>
      <c r="D327" t="s">
        <v>40</v>
      </c>
      <c r="E327">
        <v>2</v>
      </c>
      <c r="F327">
        <v>20085</v>
      </c>
      <c r="G327" s="3">
        <v>0.03</v>
      </c>
      <c r="H327" t="s">
        <v>12</v>
      </c>
      <c r="I327">
        <v>3</v>
      </c>
      <c r="J327">
        <f t="shared" si="20"/>
        <v>38964.9</v>
      </c>
      <c r="K327" s="2">
        <f t="shared" si="21"/>
        <v>45108</v>
      </c>
      <c r="L327" s="2" t="str">
        <f>VLOOKUP(C327,Customers!$A$2:$F$401,3,FALSE)</f>
        <v>Asyut</v>
      </c>
      <c r="M327" s="2" t="str">
        <f>VLOOKUP(C327,Customers!$A$2:$F$401,5,FALSE)</f>
        <v>Small Business</v>
      </c>
      <c r="N327" s="2" t="str">
        <f>VLOOKUP(D327,Products!$A$2:$F$21,2,FALSE)</f>
        <v>Laptop Basic 15</v>
      </c>
      <c r="O327" s="2" t="str">
        <f>VLOOKUP(D327,Products!$A$2:$F$21,4,FALSE)</f>
        <v>Electronics</v>
      </c>
      <c r="P327" s="2" t="str">
        <f>VLOOKUP(D327,Products!$A$2:$F$21,3,FALSE)</f>
        <v>Computers</v>
      </c>
      <c r="Q327" s="6">
        <f>VLOOKUP(D327,Products!$A$2:$F$21,6,FALSE)</f>
        <v>15100</v>
      </c>
      <c r="R327" s="6">
        <f t="shared" si="22"/>
        <v>30200</v>
      </c>
      <c r="S327" s="6">
        <f t="shared" si="23"/>
        <v>8764.9000000000015</v>
      </c>
    </row>
    <row r="328" spans="1:19" x14ac:dyDescent="0.25">
      <c r="A328" t="s">
        <v>582</v>
      </c>
      <c r="B328" s="2">
        <v>45773</v>
      </c>
      <c r="C328" t="s">
        <v>150</v>
      </c>
      <c r="D328" t="s">
        <v>46</v>
      </c>
      <c r="E328">
        <v>3</v>
      </c>
      <c r="F328">
        <v>252.2</v>
      </c>
      <c r="G328" s="3">
        <v>0.05</v>
      </c>
      <c r="H328" t="s">
        <v>12</v>
      </c>
      <c r="I328">
        <v>6</v>
      </c>
      <c r="J328">
        <f t="shared" si="20"/>
        <v>718.76999999999987</v>
      </c>
      <c r="K328" s="2">
        <f t="shared" si="21"/>
        <v>45748</v>
      </c>
      <c r="L328" s="2" t="str">
        <f>VLOOKUP(C328,Customers!$A$2:$F$401,3,FALSE)</f>
        <v>Fayoum</v>
      </c>
      <c r="M328" s="2" t="str">
        <f>VLOOKUP(C328,Customers!$A$2:$F$401,5,FALSE)</f>
        <v>Consumer</v>
      </c>
      <c r="N328" s="2" t="str">
        <f>VLOOKUP(D328,Products!$A$2:$F$21,2,FALSE)</f>
        <v>Paper A4 Box</v>
      </c>
      <c r="O328" s="2" t="str">
        <f>VLOOKUP(D328,Products!$A$2:$F$21,4,FALSE)</f>
        <v>Office</v>
      </c>
      <c r="P328" s="2" t="str">
        <f>VLOOKUP(D328,Products!$A$2:$F$21,3,FALSE)</f>
        <v>Stationery</v>
      </c>
      <c r="Q328" s="6">
        <f>VLOOKUP(D328,Products!$A$2:$F$21,6,FALSE)</f>
        <v>145</v>
      </c>
      <c r="R328" s="6">
        <f t="shared" si="22"/>
        <v>435</v>
      </c>
      <c r="S328" s="6">
        <f t="shared" si="23"/>
        <v>283.76999999999987</v>
      </c>
    </row>
    <row r="329" spans="1:19" x14ac:dyDescent="0.25">
      <c r="A329" t="s">
        <v>583</v>
      </c>
      <c r="B329" s="2">
        <v>45603</v>
      </c>
      <c r="C329" t="s">
        <v>584</v>
      </c>
      <c r="D329" t="s">
        <v>46</v>
      </c>
      <c r="E329">
        <v>1</v>
      </c>
      <c r="F329">
        <v>260</v>
      </c>
      <c r="G329" s="3">
        <v>0.03</v>
      </c>
      <c r="H329" t="s">
        <v>96</v>
      </c>
      <c r="I329">
        <v>1</v>
      </c>
      <c r="J329">
        <f t="shared" si="20"/>
        <v>252.2</v>
      </c>
      <c r="K329" s="2">
        <f t="shared" si="21"/>
        <v>45597</v>
      </c>
      <c r="L329" s="2" t="str">
        <f>VLOOKUP(C329,Customers!$A$2:$F$401,3,FALSE)</f>
        <v>Banha</v>
      </c>
      <c r="M329" s="2" t="str">
        <f>VLOOKUP(C329,Customers!$A$2:$F$401,5,FALSE)</f>
        <v>Small Business</v>
      </c>
      <c r="N329" s="2" t="str">
        <f>VLOOKUP(D329,Products!$A$2:$F$21,2,FALSE)</f>
        <v>Paper A4 Box</v>
      </c>
      <c r="O329" s="2" t="str">
        <f>VLOOKUP(D329,Products!$A$2:$F$21,4,FALSE)</f>
        <v>Office</v>
      </c>
      <c r="P329" s="2" t="str">
        <f>VLOOKUP(D329,Products!$A$2:$F$21,3,FALSE)</f>
        <v>Stationery</v>
      </c>
      <c r="Q329" s="6">
        <f>VLOOKUP(D329,Products!$A$2:$F$21,6,FALSE)</f>
        <v>145</v>
      </c>
      <c r="R329" s="6">
        <f t="shared" si="22"/>
        <v>145</v>
      </c>
      <c r="S329" s="6">
        <f t="shared" si="23"/>
        <v>107.19999999999999</v>
      </c>
    </row>
    <row r="330" spans="1:19" x14ac:dyDescent="0.25">
      <c r="A330" t="s">
        <v>585</v>
      </c>
      <c r="B330" s="2">
        <v>45894</v>
      </c>
      <c r="C330" t="s">
        <v>305</v>
      </c>
      <c r="D330" t="s">
        <v>79</v>
      </c>
      <c r="E330">
        <v>2</v>
      </c>
      <c r="F330">
        <v>6014</v>
      </c>
      <c r="G330" s="3">
        <v>0.05</v>
      </c>
      <c r="H330" t="s">
        <v>12</v>
      </c>
      <c r="I330">
        <v>4</v>
      </c>
      <c r="J330">
        <f t="shared" si="20"/>
        <v>11426.6</v>
      </c>
      <c r="K330" s="2">
        <f t="shared" si="21"/>
        <v>45870</v>
      </c>
      <c r="L330" s="2" t="str">
        <f>VLOOKUP(C330,Customers!$A$2:$F$401,3,FALSE)</f>
        <v>Giza</v>
      </c>
      <c r="M330" s="2" t="str">
        <f>VLOOKUP(C330,Customers!$A$2:$F$401,5,FALSE)</f>
        <v>Small Business</v>
      </c>
      <c r="N330" s="2" t="str">
        <f>VLOOKUP(D330,Products!$A$2:$F$21,2,FALSE)</f>
        <v>27-inch Monitor</v>
      </c>
      <c r="O330" s="2" t="str">
        <f>VLOOKUP(D330,Products!$A$2:$F$21,4,FALSE)</f>
        <v>Electronics</v>
      </c>
      <c r="P330" s="2" t="str">
        <f>VLOOKUP(D330,Products!$A$2:$F$21,3,FALSE)</f>
        <v>Displays</v>
      </c>
      <c r="Q330" s="6">
        <f>VLOOKUP(D330,Products!$A$2:$F$21,6,FALSE)</f>
        <v>4300</v>
      </c>
      <c r="R330" s="6">
        <f t="shared" si="22"/>
        <v>8600</v>
      </c>
      <c r="S330" s="6">
        <f t="shared" si="23"/>
        <v>2826.6000000000004</v>
      </c>
    </row>
    <row r="331" spans="1:19" x14ac:dyDescent="0.25">
      <c r="A331" t="s">
        <v>586</v>
      </c>
      <c r="B331" s="2">
        <v>45132</v>
      </c>
      <c r="C331" t="s">
        <v>587</v>
      </c>
      <c r="D331" t="s">
        <v>11</v>
      </c>
      <c r="E331">
        <v>1</v>
      </c>
      <c r="F331">
        <v>27645</v>
      </c>
      <c r="G331" s="3">
        <v>0.15</v>
      </c>
      <c r="H331" t="s">
        <v>85</v>
      </c>
      <c r="I331">
        <v>2</v>
      </c>
      <c r="J331">
        <f t="shared" si="20"/>
        <v>23498.25</v>
      </c>
      <c r="K331" s="2">
        <f t="shared" si="21"/>
        <v>45108</v>
      </c>
      <c r="L331" s="2" t="str">
        <f>VLOOKUP(C331,Customers!$A$2:$F$401,3,FALSE)</f>
        <v>Port Said</v>
      </c>
      <c r="M331" s="2" t="str">
        <f>VLOOKUP(C331,Customers!$A$2:$F$401,5,FALSE)</f>
        <v>Corporate</v>
      </c>
      <c r="N331" s="2" t="str">
        <f>VLOOKUP(D331,Products!$A$2:$F$21,2,FALSE)</f>
        <v>Laptop Pro 14</v>
      </c>
      <c r="O331" s="2" t="str">
        <f>VLOOKUP(D331,Products!$A$2:$F$21,4,FALSE)</f>
        <v>Electronics</v>
      </c>
      <c r="P331" s="2" t="str">
        <f>VLOOKUP(D331,Products!$A$2:$F$21,3,FALSE)</f>
        <v>Computers</v>
      </c>
      <c r="Q331" s="6">
        <f>VLOOKUP(D331,Products!$A$2:$F$21,6,FALSE)</f>
        <v>22100</v>
      </c>
      <c r="R331" s="6">
        <f t="shared" si="22"/>
        <v>22100</v>
      </c>
      <c r="S331" s="6">
        <f t="shared" si="23"/>
        <v>1398.25</v>
      </c>
    </row>
    <row r="332" spans="1:19" x14ac:dyDescent="0.25">
      <c r="A332" t="s">
        <v>588</v>
      </c>
      <c r="B332" s="2">
        <v>45208</v>
      </c>
      <c r="C332" t="s">
        <v>356</v>
      </c>
      <c r="D332" t="s">
        <v>18</v>
      </c>
      <c r="E332">
        <v>5</v>
      </c>
      <c r="F332">
        <v>1406.5</v>
      </c>
      <c r="G332" s="3">
        <v>0.15</v>
      </c>
      <c r="H332" t="s">
        <v>12</v>
      </c>
      <c r="I332">
        <v>3</v>
      </c>
      <c r="J332">
        <f t="shared" si="20"/>
        <v>5977.625</v>
      </c>
      <c r="K332" s="2">
        <f t="shared" si="21"/>
        <v>45200</v>
      </c>
      <c r="L332" s="2" t="str">
        <f>VLOOKUP(C332,Customers!$A$2:$F$401,3,FALSE)</f>
        <v>Mansoura</v>
      </c>
      <c r="M332" s="2" t="str">
        <f>VLOOKUP(C332,Customers!$A$2:$F$401,5,FALSE)</f>
        <v>Consumer</v>
      </c>
      <c r="N332" s="2" t="str">
        <f>VLOOKUP(D332,Products!$A$2:$F$21,2,FALSE)</f>
        <v>Webcam HD</v>
      </c>
      <c r="O332" s="2" t="str">
        <f>VLOOKUP(D332,Products!$A$2:$F$21,4,FALSE)</f>
        <v>Electronics</v>
      </c>
      <c r="P332" s="2" t="str">
        <f>VLOOKUP(D332,Products!$A$2:$F$21,3,FALSE)</f>
        <v>Accessories</v>
      </c>
      <c r="Q332" s="6">
        <f>VLOOKUP(D332,Products!$A$2:$F$21,6,FALSE)</f>
        <v>790</v>
      </c>
      <c r="R332" s="6">
        <f t="shared" si="22"/>
        <v>3950</v>
      </c>
      <c r="S332" s="6">
        <f t="shared" si="23"/>
        <v>2027.625</v>
      </c>
    </row>
    <row r="333" spans="1:19" x14ac:dyDescent="0.25">
      <c r="A333" t="s">
        <v>589</v>
      </c>
      <c r="B333" s="2">
        <v>44937</v>
      </c>
      <c r="C333" t="s">
        <v>590</v>
      </c>
      <c r="D333" t="s">
        <v>49</v>
      </c>
      <c r="E333">
        <v>5</v>
      </c>
      <c r="F333">
        <v>3977</v>
      </c>
      <c r="G333" s="3">
        <v>0.2</v>
      </c>
      <c r="H333" t="s">
        <v>12</v>
      </c>
      <c r="I333">
        <v>3</v>
      </c>
      <c r="J333">
        <f t="shared" si="20"/>
        <v>15908</v>
      </c>
      <c r="K333" s="2">
        <f t="shared" si="21"/>
        <v>44927</v>
      </c>
      <c r="L333" s="2" t="str">
        <f>VLOOKUP(C333,Customers!$A$2:$F$401,3,FALSE)</f>
        <v>Zagazig</v>
      </c>
      <c r="M333" s="2" t="str">
        <f>VLOOKUP(C333,Customers!$A$2:$F$401,5,FALSE)</f>
        <v>Consumer</v>
      </c>
      <c r="N333" s="2" t="str">
        <f>VLOOKUP(D333,Products!$A$2:$F$21,2,FALSE)</f>
        <v>UPS 1200VA</v>
      </c>
      <c r="O333" s="2" t="str">
        <f>VLOOKUP(D333,Products!$A$2:$F$21,4,FALSE)</f>
        <v>Electronics</v>
      </c>
      <c r="P333" s="2" t="str">
        <f>VLOOKUP(D333,Products!$A$2:$F$21,3,FALSE)</f>
        <v>Power</v>
      </c>
      <c r="Q333" s="6">
        <f>VLOOKUP(D333,Products!$A$2:$F$21,6,FALSE)</f>
        <v>2950</v>
      </c>
      <c r="R333" s="6">
        <f t="shared" si="22"/>
        <v>14750</v>
      </c>
      <c r="S333" s="6">
        <f t="shared" si="23"/>
        <v>1158</v>
      </c>
    </row>
    <row r="334" spans="1:19" x14ac:dyDescent="0.25">
      <c r="A334" t="s">
        <v>591</v>
      </c>
      <c r="B334" s="2">
        <v>45250</v>
      </c>
      <c r="C334" t="s">
        <v>592</v>
      </c>
      <c r="D334" t="s">
        <v>30</v>
      </c>
      <c r="E334">
        <v>50</v>
      </c>
      <c r="F334">
        <v>9476</v>
      </c>
      <c r="G334" s="3">
        <v>0.03</v>
      </c>
      <c r="H334" t="s">
        <v>12</v>
      </c>
      <c r="I334">
        <v>3</v>
      </c>
      <c r="J334">
        <f t="shared" si="20"/>
        <v>459586</v>
      </c>
      <c r="K334" s="2">
        <f t="shared" si="21"/>
        <v>45231</v>
      </c>
      <c r="L334" s="2" t="str">
        <f>VLOOKUP(C334,Customers!$A$2:$F$401,3,FALSE)</f>
        <v>Tanta</v>
      </c>
      <c r="M334" s="2" t="str">
        <f>VLOOKUP(C334,Customers!$A$2:$F$401,5,FALSE)</f>
        <v>Consumer</v>
      </c>
      <c r="N334" s="2" t="str">
        <f>VLOOKUP(D334,Products!$A$2:$F$21,2,FALSE)</f>
        <v>Standing Desk</v>
      </c>
      <c r="O334" s="2" t="str">
        <f>VLOOKUP(D334,Products!$A$2:$F$21,4,FALSE)</f>
        <v>Office</v>
      </c>
      <c r="P334" s="2" t="str">
        <f>VLOOKUP(D334,Products!$A$2:$F$21,3,FALSE)</f>
        <v>Furniture</v>
      </c>
      <c r="Q334" s="6">
        <f>VLOOKUP(D334,Products!$A$2:$F$21,6,FALSE)</f>
        <v>6500</v>
      </c>
      <c r="R334" s="6">
        <f t="shared" si="22"/>
        <v>325000</v>
      </c>
      <c r="S334" s="6">
        <f t="shared" si="23"/>
        <v>134586</v>
      </c>
    </row>
    <row r="335" spans="1:19" x14ac:dyDescent="0.25">
      <c r="A335" t="s">
        <v>593</v>
      </c>
      <c r="B335" s="2">
        <v>45760</v>
      </c>
      <c r="C335" t="s">
        <v>594</v>
      </c>
      <c r="D335" t="s">
        <v>79</v>
      </c>
      <c r="E335">
        <v>3</v>
      </c>
      <c r="F335">
        <v>6696</v>
      </c>
      <c r="G335" s="3">
        <v>0.03</v>
      </c>
      <c r="H335" t="s">
        <v>12</v>
      </c>
      <c r="I335">
        <v>7</v>
      </c>
      <c r="J335">
        <f t="shared" si="20"/>
        <v>19485.36</v>
      </c>
      <c r="K335" s="2">
        <f t="shared" si="21"/>
        <v>45748</v>
      </c>
      <c r="L335" s="2" t="str">
        <f>VLOOKUP(C335,Customers!$A$2:$F$401,3,FALSE)</f>
        <v>Asyut</v>
      </c>
      <c r="M335" s="2" t="str">
        <f>VLOOKUP(C335,Customers!$A$2:$F$401,5,FALSE)</f>
        <v>Small Business</v>
      </c>
      <c r="N335" s="2" t="str">
        <f>VLOOKUP(D335,Products!$A$2:$F$21,2,FALSE)</f>
        <v>27-inch Monitor</v>
      </c>
      <c r="O335" s="2" t="str">
        <f>VLOOKUP(D335,Products!$A$2:$F$21,4,FALSE)</f>
        <v>Electronics</v>
      </c>
      <c r="P335" s="2" t="str">
        <f>VLOOKUP(D335,Products!$A$2:$F$21,3,FALSE)</f>
        <v>Displays</v>
      </c>
      <c r="Q335" s="6">
        <f>VLOOKUP(D335,Products!$A$2:$F$21,6,FALSE)</f>
        <v>4300</v>
      </c>
      <c r="R335" s="6">
        <f t="shared" si="22"/>
        <v>12900</v>
      </c>
      <c r="S335" s="6">
        <f t="shared" si="23"/>
        <v>6585.3600000000006</v>
      </c>
    </row>
    <row r="336" spans="1:19" x14ac:dyDescent="0.25">
      <c r="A336" t="s">
        <v>595</v>
      </c>
      <c r="B336" s="2">
        <v>45901</v>
      </c>
      <c r="C336" t="s">
        <v>156</v>
      </c>
      <c r="D336" t="s">
        <v>72</v>
      </c>
      <c r="E336">
        <v>4</v>
      </c>
      <c r="F336">
        <v>1750</v>
      </c>
      <c r="G336" s="3">
        <v>0.05</v>
      </c>
      <c r="H336" t="s">
        <v>12</v>
      </c>
      <c r="I336">
        <v>2</v>
      </c>
      <c r="J336">
        <f t="shared" si="20"/>
        <v>6650</v>
      </c>
      <c r="K336" s="2">
        <f t="shared" si="21"/>
        <v>45901</v>
      </c>
      <c r="L336" s="2" t="str">
        <f>VLOOKUP(C336,Customers!$A$2:$F$401,3,FALSE)</f>
        <v>Zagazig</v>
      </c>
      <c r="M336" s="2" t="str">
        <f>VLOOKUP(C336,Customers!$A$2:$F$401,5,FALSE)</f>
        <v>Corporate</v>
      </c>
      <c r="N336" s="2" t="str">
        <f>VLOOKUP(D336,Products!$A$2:$F$21,2,FALSE)</f>
        <v>Wi-Fi Router</v>
      </c>
      <c r="O336" s="2" t="str">
        <f>VLOOKUP(D336,Products!$A$2:$F$21,4,FALSE)</f>
        <v>Electronics</v>
      </c>
      <c r="P336" s="2" t="str">
        <f>VLOOKUP(D336,Products!$A$2:$F$21,3,FALSE)</f>
        <v>Networking</v>
      </c>
      <c r="Q336" s="6">
        <f>VLOOKUP(D336,Products!$A$2:$F$21,6,FALSE)</f>
        <v>1050</v>
      </c>
      <c r="R336" s="6">
        <f t="shared" si="22"/>
        <v>4200</v>
      </c>
      <c r="S336" s="6">
        <f t="shared" si="23"/>
        <v>2450</v>
      </c>
    </row>
    <row r="337" spans="1:19" x14ac:dyDescent="0.25">
      <c r="A337" t="s">
        <v>596</v>
      </c>
      <c r="B337" s="2">
        <v>45904</v>
      </c>
      <c r="C337" t="s">
        <v>229</v>
      </c>
      <c r="D337" t="s">
        <v>56</v>
      </c>
      <c r="E337">
        <v>1</v>
      </c>
      <c r="F337">
        <v>174.6</v>
      </c>
      <c r="G337" s="3">
        <v>0</v>
      </c>
      <c r="H337" t="s">
        <v>12</v>
      </c>
      <c r="I337">
        <v>2</v>
      </c>
      <c r="J337">
        <f t="shared" si="20"/>
        <v>174.6</v>
      </c>
      <c r="K337" s="2">
        <f t="shared" si="21"/>
        <v>45901</v>
      </c>
      <c r="L337" s="2" t="str">
        <f>VLOOKUP(C337,Customers!$A$2:$F$401,3,FALSE)</f>
        <v>Banha</v>
      </c>
      <c r="M337" s="2" t="str">
        <f>VLOOKUP(C337,Customers!$A$2:$F$401,5,FALSE)</f>
        <v>Small Business</v>
      </c>
      <c r="N337" s="2" t="str">
        <f>VLOOKUP(D337,Products!$A$2:$F$21,2,FALSE)</f>
        <v>Notebook Pack</v>
      </c>
      <c r="O337" s="2" t="str">
        <f>VLOOKUP(D337,Products!$A$2:$F$21,4,FALSE)</f>
        <v>Office</v>
      </c>
      <c r="P337" s="2" t="str">
        <f>VLOOKUP(D337,Products!$A$2:$F$21,3,FALSE)</f>
        <v>Stationery</v>
      </c>
      <c r="Q337" s="6">
        <f>VLOOKUP(D337,Products!$A$2:$F$21,6,FALSE)</f>
        <v>75</v>
      </c>
      <c r="R337" s="6">
        <f t="shared" si="22"/>
        <v>75</v>
      </c>
      <c r="S337" s="6">
        <f t="shared" si="23"/>
        <v>99.6</v>
      </c>
    </row>
    <row r="338" spans="1:19" x14ac:dyDescent="0.25">
      <c r="A338" t="s">
        <v>597</v>
      </c>
      <c r="B338" s="2">
        <v>45335</v>
      </c>
      <c r="C338" t="s">
        <v>336</v>
      </c>
      <c r="D338" t="s">
        <v>90</v>
      </c>
      <c r="E338">
        <v>1</v>
      </c>
      <c r="F338">
        <v>2268</v>
      </c>
      <c r="G338" s="3">
        <v>0</v>
      </c>
      <c r="H338" t="s">
        <v>12</v>
      </c>
      <c r="I338">
        <v>7</v>
      </c>
      <c r="J338">
        <f t="shared" si="20"/>
        <v>2268</v>
      </c>
      <c r="K338" s="2">
        <f t="shared" si="21"/>
        <v>45323</v>
      </c>
      <c r="L338" s="2" t="str">
        <f>VLOOKUP(C338,Customers!$A$2:$F$401,3,FALSE)</f>
        <v>Asyut</v>
      </c>
      <c r="M338" s="2" t="str">
        <f>VLOOKUP(C338,Customers!$A$2:$F$401,5,FALSE)</f>
        <v>Small Business</v>
      </c>
      <c r="N338" s="2" t="str">
        <f>VLOOKUP(D338,Products!$A$2:$F$21,2,FALSE)</f>
        <v>Headset Pro</v>
      </c>
      <c r="O338" s="2" t="str">
        <f>VLOOKUP(D338,Products!$A$2:$F$21,4,FALSE)</f>
        <v>Electronics</v>
      </c>
      <c r="P338" s="2" t="str">
        <f>VLOOKUP(D338,Products!$A$2:$F$21,3,FALSE)</f>
        <v>Accessories</v>
      </c>
      <c r="Q338" s="6">
        <f>VLOOKUP(D338,Products!$A$2:$F$21,6,FALSE)</f>
        <v>1180</v>
      </c>
      <c r="R338" s="6">
        <f t="shared" si="22"/>
        <v>1180</v>
      </c>
      <c r="S338" s="6">
        <f t="shared" si="23"/>
        <v>1088</v>
      </c>
    </row>
    <row r="339" spans="1:19" x14ac:dyDescent="0.25">
      <c r="A339" t="s">
        <v>598</v>
      </c>
      <c r="B339" s="2">
        <v>45515</v>
      </c>
      <c r="C339" t="s">
        <v>519</v>
      </c>
      <c r="D339" t="s">
        <v>15</v>
      </c>
      <c r="E339">
        <v>3</v>
      </c>
      <c r="F339">
        <v>436.5</v>
      </c>
      <c r="G339" s="3">
        <v>0.15</v>
      </c>
      <c r="H339" t="s">
        <v>12</v>
      </c>
      <c r="I339">
        <v>4</v>
      </c>
      <c r="J339">
        <f t="shared" si="20"/>
        <v>1113.075</v>
      </c>
      <c r="K339" s="2">
        <f t="shared" si="21"/>
        <v>45505</v>
      </c>
      <c r="L339" s="2" t="str">
        <f>VLOOKUP(C339,Customers!$A$2:$F$401,3,FALSE)</f>
        <v>Port Said</v>
      </c>
      <c r="M339" s="2" t="str">
        <f>VLOOKUP(C339,Customers!$A$2:$F$401,5,FALSE)</f>
        <v>Consumer</v>
      </c>
      <c r="N339" s="2" t="str">
        <f>VLOOKUP(D339,Products!$A$2:$F$21,2,FALSE)</f>
        <v>Wireless Mouse</v>
      </c>
      <c r="O339" s="2" t="str">
        <f>VLOOKUP(D339,Products!$A$2:$F$21,4,FALSE)</f>
        <v>Electronics</v>
      </c>
      <c r="P339" s="2" t="str">
        <f>VLOOKUP(D339,Products!$A$2:$F$21,3,FALSE)</f>
        <v>Accessories</v>
      </c>
      <c r="Q339" s="6">
        <f>VLOOKUP(D339,Products!$A$2:$F$21,6,FALSE)</f>
        <v>210</v>
      </c>
      <c r="R339" s="6">
        <f t="shared" si="22"/>
        <v>630</v>
      </c>
      <c r="S339" s="6">
        <f t="shared" si="23"/>
        <v>483.07500000000005</v>
      </c>
    </row>
    <row r="340" spans="1:19" x14ac:dyDescent="0.25">
      <c r="A340" t="s">
        <v>599</v>
      </c>
      <c r="B340" s="2">
        <v>45584</v>
      </c>
      <c r="C340" t="s">
        <v>356</v>
      </c>
      <c r="D340" t="s">
        <v>15</v>
      </c>
      <c r="E340">
        <v>1</v>
      </c>
      <c r="F340">
        <v>486</v>
      </c>
      <c r="G340" s="3">
        <v>0.1</v>
      </c>
      <c r="H340" t="s">
        <v>12</v>
      </c>
      <c r="I340">
        <v>2</v>
      </c>
      <c r="J340">
        <f t="shared" si="20"/>
        <v>437.40000000000003</v>
      </c>
      <c r="K340" s="2">
        <f t="shared" si="21"/>
        <v>45566</v>
      </c>
      <c r="L340" s="2" t="str">
        <f>VLOOKUP(C340,Customers!$A$2:$F$401,3,FALSE)</f>
        <v>Mansoura</v>
      </c>
      <c r="M340" s="2" t="str">
        <f>VLOOKUP(C340,Customers!$A$2:$F$401,5,FALSE)</f>
        <v>Consumer</v>
      </c>
      <c r="N340" s="2" t="str">
        <f>VLOOKUP(D340,Products!$A$2:$F$21,2,FALSE)</f>
        <v>Wireless Mouse</v>
      </c>
      <c r="O340" s="2" t="str">
        <f>VLOOKUP(D340,Products!$A$2:$F$21,4,FALSE)</f>
        <v>Electronics</v>
      </c>
      <c r="P340" s="2" t="str">
        <f>VLOOKUP(D340,Products!$A$2:$F$21,3,FALSE)</f>
        <v>Accessories</v>
      </c>
      <c r="Q340" s="6">
        <f>VLOOKUP(D340,Products!$A$2:$F$21,6,FALSE)</f>
        <v>210</v>
      </c>
      <c r="R340" s="6">
        <f t="shared" si="22"/>
        <v>210</v>
      </c>
      <c r="S340" s="6">
        <f t="shared" si="23"/>
        <v>227.40000000000003</v>
      </c>
    </row>
    <row r="341" spans="1:19" x14ac:dyDescent="0.25">
      <c r="A341" t="s">
        <v>600</v>
      </c>
      <c r="B341" s="2">
        <v>45511</v>
      </c>
      <c r="C341" t="s">
        <v>432</v>
      </c>
      <c r="D341" t="s">
        <v>27</v>
      </c>
      <c r="E341">
        <v>1</v>
      </c>
      <c r="F341">
        <v>901.6</v>
      </c>
      <c r="G341" s="3">
        <v>0</v>
      </c>
      <c r="H341" t="s">
        <v>12</v>
      </c>
      <c r="I341">
        <v>6</v>
      </c>
      <c r="J341">
        <f t="shared" si="20"/>
        <v>901.6</v>
      </c>
      <c r="K341" s="2">
        <f t="shared" si="21"/>
        <v>45505</v>
      </c>
      <c r="L341" s="2" t="str">
        <f>VLOOKUP(C341,Customers!$A$2:$F$401,3,FALSE)</f>
        <v>Zagazig</v>
      </c>
      <c r="M341" s="2" t="str">
        <f>VLOOKUP(C341,Customers!$A$2:$F$401,5,FALSE)</f>
        <v>Consumer</v>
      </c>
      <c r="N341" s="2" t="str">
        <f>VLOOKUP(D341,Products!$A$2:$F$21,2,FALSE)</f>
        <v>Printer Toner</v>
      </c>
      <c r="O341" s="2" t="str">
        <f>VLOOKUP(D341,Products!$A$2:$F$21,4,FALSE)</f>
        <v>Office</v>
      </c>
      <c r="P341" s="2" t="str">
        <f>VLOOKUP(D341,Products!$A$2:$F$21,3,FALSE)</f>
        <v>Supplies</v>
      </c>
      <c r="Q341" s="6">
        <f>VLOOKUP(D341,Products!$A$2:$F$21,6,FALSE)</f>
        <v>510</v>
      </c>
      <c r="R341" s="6">
        <f t="shared" si="22"/>
        <v>510</v>
      </c>
      <c r="S341" s="6">
        <f t="shared" si="23"/>
        <v>391.6</v>
      </c>
    </row>
    <row r="342" spans="1:19" x14ac:dyDescent="0.25">
      <c r="A342" t="s">
        <v>601</v>
      </c>
      <c r="B342" s="2">
        <v>45048</v>
      </c>
      <c r="C342" t="s">
        <v>602</v>
      </c>
      <c r="D342" t="s">
        <v>27</v>
      </c>
      <c r="E342">
        <v>2</v>
      </c>
      <c r="F342">
        <v>1009.4</v>
      </c>
      <c r="G342" s="3">
        <v>0.1</v>
      </c>
      <c r="H342" t="s">
        <v>96</v>
      </c>
      <c r="I342">
        <v>6</v>
      </c>
      <c r="J342">
        <f t="shared" si="20"/>
        <v>1816.92</v>
      </c>
      <c r="K342" s="2">
        <f t="shared" si="21"/>
        <v>45047</v>
      </c>
      <c r="L342" s="2" t="str">
        <f>VLOOKUP(C342,Customers!$A$2:$F$401,3,FALSE)</f>
        <v>Ismailia</v>
      </c>
      <c r="M342" s="2" t="str">
        <f>VLOOKUP(C342,Customers!$A$2:$F$401,5,FALSE)</f>
        <v>Consumer</v>
      </c>
      <c r="N342" s="2" t="str">
        <f>VLOOKUP(D342,Products!$A$2:$F$21,2,FALSE)</f>
        <v>Printer Toner</v>
      </c>
      <c r="O342" s="2" t="str">
        <f>VLOOKUP(D342,Products!$A$2:$F$21,4,FALSE)</f>
        <v>Office</v>
      </c>
      <c r="P342" s="2" t="str">
        <f>VLOOKUP(D342,Products!$A$2:$F$21,3,FALSE)</f>
        <v>Supplies</v>
      </c>
      <c r="Q342" s="6">
        <f>VLOOKUP(D342,Products!$A$2:$F$21,6,FALSE)</f>
        <v>510</v>
      </c>
      <c r="R342" s="6">
        <f t="shared" si="22"/>
        <v>1020</v>
      </c>
      <c r="S342" s="6">
        <f t="shared" si="23"/>
        <v>796.92000000000007</v>
      </c>
    </row>
    <row r="343" spans="1:19" x14ac:dyDescent="0.25">
      <c r="A343" t="s">
        <v>603</v>
      </c>
      <c r="B343" s="2">
        <v>45110</v>
      </c>
      <c r="C343" t="s">
        <v>604</v>
      </c>
      <c r="D343" t="s">
        <v>43</v>
      </c>
      <c r="E343">
        <v>2</v>
      </c>
      <c r="F343">
        <v>3708</v>
      </c>
      <c r="G343" s="3">
        <v>0</v>
      </c>
      <c r="H343" t="s">
        <v>12</v>
      </c>
      <c r="I343">
        <v>3</v>
      </c>
      <c r="J343">
        <f t="shared" si="20"/>
        <v>7416</v>
      </c>
      <c r="K343" s="2">
        <f t="shared" si="21"/>
        <v>45108</v>
      </c>
      <c r="L343" s="2" t="str">
        <f>VLOOKUP(C343,Customers!$A$2:$F$401,3,FALSE)</f>
        <v>Alexandria</v>
      </c>
      <c r="M343" s="2" t="str">
        <f>VLOOKUP(C343,Customers!$A$2:$F$401,5,FALSE)</f>
        <v>Small Business</v>
      </c>
      <c r="N343" s="2" t="str">
        <f>VLOOKUP(D343,Products!$A$2:$F$21,2,FALSE)</f>
        <v>External SSD 1TB</v>
      </c>
      <c r="O343" s="2" t="str">
        <f>VLOOKUP(D343,Products!$A$2:$F$21,4,FALSE)</f>
        <v>Electronics</v>
      </c>
      <c r="P343" s="2" t="str">
        <f>VLOOKUP(D343,Products!$A$2:$F$21,3,FALSE)</f>
        <v>Storage</v>
      </c>
      <c r="Q343" s="6">
        <f>VLOOKUP(D343,Products!$A$2:$F$21,6,FALSE)</f>
        <v>2450</v>
      </c>
      <c r="R343" s="6">
        <f t="shared" si="22"/>
        <v>4900</v>
      </c>
      <c r="S343" s="6">
        <f t="shared" si="23"/>
        <v>2516</v>
      </c>
    </row>
    <row r="344" spans="1:19" x14ac:dyDescent="0.25">
      <c r="A344" t="s">
        <v>605</v>
      </c>
      <c r="B344" s="2">
        <v>45402</v>
      </c>
      <c r="C344" t="s">
        <v>536</v>
      </c>
      <c r="D344" t="s">
        <v>11</v>
      </c>
      <c r="E344">
        <v>1</v>
      </c>
      <c r="F344">
        <v>29355</v>
      </c>
      <c r="G344" s="3">
        <v>0.1</v>
      </c>
      <c r="H344" t="s">
        <v>85</v>
      </c>
      <c r="I344">
        <v>2</v>
      </c>
      <c r="J344">
        <f t="shared" si="20"/>
        <v>26419.5</v>
      </c>
      <c r="K344" s="2">
        <f t="shared" si="21"/>
        <v>45383</v>
      </c>
      <c r="L344" s="2" t="str">
        <f>VLOOKUP(C344,Customers!$A$2:$F$401,3,FALSE)</f>
        <v>Fayoum</v>
      </c>
      <c r="M344" s="2" t="str">
        <f>VLOOKUP(C344,Customers!$A$2:$F$401,5,FALSE)</f>
        <v>Consumer</v>
      </c>
      <c r="N344" s="2" t="str">
        <f>VLOOKUP(D344,Products!$A$2:$F$21,2,FALSE)</f>
        <v>Laptop Pro 14</v>
      </c>
      <c r="O344" s="2" t="str">
        <f>VLOOKUP(D344,Products!$A$2:$F$21,4,FALSE)</f>
        <v>Electronics</v>
      </c>
      <c r="P344" s="2" t="str">
        <f>VLOOKUP(D344,Products!$A$2:$F$21,3,FALSE)</f>
        <v>Computers</v>
      </c>
      <c r="Q344" s="6">
        <f>VLOOKUP(D344,Products!$A$2:$F$21,6,FALSE)</f>
        <v>22100</v>
      </c>
      <c r="R344" s="6">
        <f t="shared" si="22"/>
        <v>22100</v>
      </c>
      <c r="S344" s="6">
        <f t="shared" si="23"/>
        <v>4319.5</v>
      </c>
    </row>
    <row r="345" spans="1:19" x14ac:dyDescent="0.25">
      <c r="A345" t="s">
        <v>606</v>
      </c>
      <c r="B345" s="2">
        <v>46022</v>
      </c>
      <c r="C345" t="s">
        <v>273</v>
      </c>
      <c r="D345" t="s">
        <v>11</v>
      </c>
      <c r="E345">
        <v>20</v>
      </c>
      <c r="F345">
        <v>29355</v>
      </c>
      <c r="G345" s="3">
        <v>0</v>
      </c>
      <c r="H345" t="s">
        <v>12</v>
      </c>
      <c r="I345">
        <v>7</v>
      </c>
      <c r="J345">
        <f t="shared" si="20"/>
        <v>587100</v>
      </c>
      <c r="K345" s="2">
        <f t="shared" si="21"/>
        <v>45992</v>
      </c>
      <c r="L345" s="2" t="str">
        <f>VLOOKUP(C345,Customers!$A$2:$F$401,3,FALSE)</f>
        <v>Tanta</v>
      </c>
      <c r="M345" s="2" t="str">
        <f>VLOOKUP(C345,Customers!$A$2:$F$401,5,FALSE)</f>
        <v>Consumer</v>
      </c>
      <c r="N345" s="2" t="str">
        <f>VLOOKUP(D345,Products!$A$2:$F$21,2,FALSE)</f>
        <v>Laptop Pro 14</v>
      </c>
      <c r="O345" s="2" t="str">
        <f>VLOOKUP(D345,Products!$A$2:$F$21,4,FALSE)</f>
        <v>Electronics</v>
      </c>
      <c r="P345" s="2" t="str">
        <f>VLOOKUP(D345,Products!$A$2:$F$21,3,FALSE)</f>
        <v>Computers</v>
      </c>
      <c r="Q345" s="6">
        <f>VLOOKUP(D345,Products!$A$2:$F$21,6,FALSE)</f>
        <v>22100</v>
      </c>
      <c r="R345" s="6">
        <f t="shared" si="22"/>
        <v>442000</v>
      </c>
      <c r="S345" s="6">
        <f t="shared" si="23"/>
        <v>145100</v>
      </c>
    </row>
    <row r="346" spans="1:19" x14ac:dyDescent="0.25">
      <c r="A346" t="s">
        <v>607</v>
      </c>
      <c r="B346" s="2">
        <v>45003</v>
      </c>
      <c r="C346" t="s">
        <v>100</v>
      </c>
      <c r="D346" t="s">
        <v>27</v>
      </c>
      <c r="E346">
        <v>2</v>
      </c>
      <c r="F346">
        <v>1009.4</v>
      </c>
      <c r="G346" s="3">
        <v>0</v>
      </c>
      <c r="H346" t="s">
        <v>12</v>
      </c>
      <c r="I346">
        <v>3</v>
      </c>
      <c r="J346">
        <f t="shared" si="20"/>
        <v>2018.8</v>
      </c>
      <c r="K346" s="2">
        <f t="shared" si="21"/>
        <v>44986</v>
      </c>
      <c r="L346" s="2" t="str">
        <f>VLOOKUP(C346,Customers!$A$2:$F$401,3,FALSE)</f>
        <v>Tanta</v>
      </c>
      <c r="M346" s="2" t="str">
        <f>VLOOKUP(C346,Customers!$A$2:$F$401,5,FALSE)</f>
        <v>Consumer</v>
      </c>
      <c r="N346" s="2" t="str">
        <f>VLOOKUP(D346,Products!$A$2:$F$21,2,FALSE)</f>
        <v>Printer Toner</v>
      </c>
      <c r="O346" s="2" t="str">
        <f>VLOOKUP(D346,Products!$A$2:$F$21,4,FALSE)</f>
        <v>Office</v>
      </c>
      <c r="P346" s="2" t="str">
        <f>VLOOKUP(D346,Products!$A$2:$F$21,3,FALSE)</f>
        <v>Supplies</v>
      </c>
      <c r="Q346" s="6">
        <f>VLOOKUP(D346,Products!$A$2:$F$21,6,FALSE)</f>
        <v>510</v>
      </c>
      <c r="R346" s="6">
        <f t="shared" si="22"/>
        <v>1020</v>
      </c>
      <c r="S346" s="6">
        <f t="shared" si="23"/>
        <v>998.8</v>
      </c>
    </row>
    <row r="347" spans="1:19" x14ac:dyDescent="0.25">
      <c r="A347" t="s">
        <v>608</v>
      </c>
      <c r="B347" s="2">
        <v>45285</v>
      </c>
      <c r="C347" t="s">
        <v>338</v>
      </c>
      <c r="D347" t="s">
        <v>11</v>
      </c>
      <c r="E347">
        <v>1</v>
      </c>
      <c r="F347">
        <v>26220</v>
      </c>
      <c r="G347" s="3">
        <v>0.03</v>
      </c>
      <c r="H347" t="s">
        <v>12</v>
      </c>
      <c r="I347">
        <v>7</v>
      </c>
      <c r="J347">
        <f t="shared" si="20"/>
        <v>25433.399999999998</v>
      </c>
      <c r="K347" s="2">
        <f t="shared" si="21"/>
        <v>45261</v>
      </c>
      <c r="L347" s="2" t="str">
        <f>VLOOKUP(C347,Customers!$A$2:$F$401,3,FALSE)</f>
        <v>Mansoura</v>
      </c>
      <c r="M347" s="2" t="str">
        <f>VLOOKUP(C347,Customers!$A$2:$F$401,5,FALSE)</f>
        <v>Consumer</v>
      </c>
      <c r="N347" s="2" t="str">
        <f>VLOOKUP(D347,Products!$A$2:$F$21,2,FALSE)</f>
        <v>Laptop Pro 14</v>
      </c>
      <c r="O347" s="2" t="str">
        <f>VLOOKUP(D347,Products!$A$2:$F$21,4,FALSE)</f>
        <v>Electronics</v>
      </c>
      <c r="P347" s="2" t="str">
        <f>VLOOKUP(D347,Products!$A$2:$F$21,3,FALSE)</f>
        <v>Computers</v>
      </c>
      <c r="Q347" s="6">
        <f>VLOOKUP(D347,Products!$A$2:$F$21,6,FALSE)</f>
        <v>22100</v>
      </c>
      <c r="R347" s="6">
        <f t="shared" si="22"/>
        <v>22100</v>
      </c>
      <c r="S347" s="6">
        <f t="shared" si="23"/>
        <v>3333.3999999999978</v>
      </c>
    </row>
    <row r="348" spans="1:19" x14ac:dyDescent="0.25">
      <c r="A348" t="s">
        <v>609</v>
      </c>
      <c r="B348" s="2">
        <v>45782</v>
      </c>
      <c r="C348" t="s">
        <v>39</v>
      </c>
      <c r="D348" t="s">
        <v>46</v>
      </c>
      <c r="E348">
        <v>1</v>
      </c>
      <c r="F348">
        <v>280.8</v>
      </c>
      <c r="G348" s="3">
        <v>0.05</v>
      </c>
      <c r="H348" t="s">
        <v>12</v>
      </c>
      <c r="I348">
        <v>6</v>
      </c>
      <c r="J348">
        <f t="shared" si="20"/>
        <v>266.76</v>
      </c>
      <c r="K348" s="2">
        <f t="shared" si="21"/>
        <v>45778</v>
      </c>
      <c r="L348" s="2" t="str">
        <f>VLOOKUP(C348,Customers!$A$2:$F$401,3,FALSE)</f>
        <v>Giza</v>
      </c>
      <c r="M348" s="2" t="str">
        <f>VLOOKUP(C348,Customers!$A$2:$F$401,5,FALSE)</f>
        <v>Consumer</v>
      </c>
      <c r="N348" s="2" t="str">
        <f>VLOOKUP(D348,Products!$A$2:$F$21,2,FALSE)</f>
        <v>Paper A4 Box</v>
      </c>
      <c r="O348" s="2" t="str">
        <f>VLOOKUP(D348,Products!$A$2:$F$21,4,FALSE)</f>
        <v>Office</v>
      </c>
      <c r="P348" s="2" t="str">
        <f>VLOOKUP(D348,Products!$A$2:$F$21,3,FALSE)</f>
        <v>Stationery</v>
      </c>
      <c r="Q348" s="6">
        <f>VLOOKUP(D348,Products!$A$2:$F$21,6,FALSE)</f>
        <v>145</v>
      </c>
      <c r="R348" s="6">
        <f t="shared" si="22"/>
        <v>145</v>
      </c>
      <c r="S348" s="6">
        <f t="shared" si="23"/>
        <v>121.75999999999999</v>
      </c>
    </row>
    <row r="349" spans="1:19" x14ac:dyDescent="0.25">
      <c r="A349" t="s">
        <v>610</v>
      </c>
      <c r="B349" s="2">
        <v>45287</v>
      </c>
      <c r="C349" t="s">
        <v>332</v>
      </c>
      <c r="D349" t="s">
        <v>15</v>
      </c>
      <c r="E349">
        <v>1</v>
      </c>
      <c r="F349">
        <v>414</v>
      </c>
      <c r="G349" s="3">
        <v>0</v>
      </c>
      <c r="H349" t="s">
        <v>12</v>
      </c>
      <c r="I349">
        <v>2</v>
      </c>
      <c r="J349">
        <f t="shared" si="20"/>
        <v>414</v>
      </c>
      <c r="K349" s="2">
        <f t="shared" si="21"/>
        <v>45261</v>
      </c>
      <c r="L349" s="2" t="str">
        <f>VLOOKUP(C349,Customers!$A$2:$F$401,3,FALSE)</f>
        <v>Banha</v>
      </c>
      <c r="M349" s="2" t="str">
        <f>VLOOKUP(C349,Customers!$A$2:$F$401,5,FALSE)</f>
        <v>Small Business</v>
      </c>
      <c r="N349" s="2" t="str">
        <f>VLOOKUP(D349,Products!$A$2:$F$21,2,FALSE)</f>
        <v>Wireless Mouse</v>
      </c>
      <c r="O349" s="2" t="str">
        <f>VLOOKUP(D349,Products!$A$2:$F$21,4,FALSE)</f>
        <v>Electronics</v>
      </c>
      <c r="P349" s="2" t="str">
        <f>VLOOKUP(D349,Products!$A$2:$F$21,3,FALSE)</f>
        <v>Accessories</v>
      </c>
      <c r="Q349" s="6">
        <f>VLOOKUP(D349,Products!$A$2:$F$21,6,FALSE)</f>
        <v>210</v>
      </c>
      <c r="R349" s="6">
        <f t="shared" si="22"/>
        <v>210</v>
      </c>
      <c r="S349" s="6">
        <f t="shared" si="23"/>
        <v>204</v>
      </c>
    </row>
    <row r="350" spans="1:19" x14ac:dyDescent="0.25">
      <c r="A350" t="s">
        <v>611</v>
      </c>
      <c r="B350" s="2">
        <v>45001</v>
      </c>
      <c r="C350" t="s">
        <v>612</v>
      </c>
      <c r="D350" t="s">
        <v>11</v>
      </c>
      <c r="E350">
        <v>3</v>
      </c>
      <c r="F350">
        <v>26220</v>
      </c>
      <c r="G350" s="3">
        <v>0</v>
      </c>
      <c r="H350" t="s">
        <v>12</v>
      </c>
      <c r="I350">
        <v>6</v>
      </c>
      <c r="J350">
        <f t="shared" si="20"/>
        <v>78660</v>
      </c>
      <c r="K350" s="2">
        <f t="shared" si="21"/>
        <v>44986</v>
      </c>
      <c r="L350" s="2" t="str">
        <f>VLOOKUP(C350,Customers!$A$2:$F$401,3,FALSE)</f>
        <v>Banha</v>
      </c>
      <c r="M350" s="2" t="str">
        <f>VLOOKUP(C350,Customers!$A$2:$F$401,5,FALSE)</f>
        <v>Small Business</v>
      </c>
      <c r="N350" s="2" t="str">
        <f>VLOOKUP(D350,Products!$A$2:$F$21,2,FALSE)</f>
        <v>Laptop Pro 14</v>
      </c>
      <c r="O350" s="2" t="str">
        <f>VLOOKUP(D350,Products!$A$2:$F$21,4,FALSE)</f>
        <v>Electronics</v>
      </c>
      <c r="P350" s="2" t="str">
        <f>VLOOKUP(D350,Products!$A$2:$F$21,3,FALSE)</f>
        <v>Computers</v>
      </c>
      <c r="Q350" s="6">
        <f>VLOOKUP(D350,Products!$A$2:$F$21,6,FALSE)</f>
        <v>22100</v>
      </c>
      <c r="R350" s="6">
        <f t="shared" si="22"/>
        <v>66300</v>
      </c>
      <c r="S350" s="6">
        <f t="shared" si="23"/>
        <v>12360</v>
      </c>
    </row>
    <row r="351" spans="1:19" x14ac:dyDescent="0.25">
      <c r="A351" t="s">
        <v>613</v>
      </c>
      <c r="B351" s="2">
        <v>45740</v>
      </c>
      <c r="C351" t="s">
        <v>242</v>
      </c>
      <c r="D351" t="s">
        <v>15</v>
      </c>
      <c r="E351">
        <v>1</v>
      </c>
      <c r="F351">
        <v>414</v>
      </c>
      <c r="G351" s="3">
        <v>0</v>
      </c>
      <c r="H351" t="s">
        <v>12</v>
      </c>
      <c r="I351">
        <v>3</v>
      </c>
      <c r="J351">
        <f t="shared" si="20"/>
        <v>414</v>
      </c>
      <c r="K351" s="2">
        <f t="shared" si="21"/>
        <v>45717</v>
      </c>
      <c r="L351" s="2" t="str">
        <f>VLOOKUP(C351,Customers!$A$2:$F$401,3,FALSE)</f>
        <v>Tanta</v>
      </c>
      <c r="M351" s="2" t="str">
        <f>VLOOKUP(C351,Customers!$A$2:$F$401,5,FALSE)</f>
        <v>Small Business</v>
      </c>
      <c r="N351" s="2" t="str">
        <f>VLOOKUP(D351,Products!$A$2:$F$21,2,FALSE)</f>
        <v>Wireless Mouse</v>
      </c>
      <c r="O351" s="2" t="str">
        <f>VLOOKUP(D351,Products!$A$2:$F$21,4,FALSE)</f>
        <v>Electronics</v>
      </c>
      <c r="P351" s="2" t="str">
        <f>VLOOKUP(D351,Products!$A$2:$F$21,3,FALSE)</f>
        <v>Accessories</v>
      </c>
      <c r="Q351" s="6">
        <f>VLOOKUP(D351,Products!$A$2:$F$21,6,FALSE)</f>
        <v>210</v>
      </c>
      <c r="R351" s="6">
        <f t="shared" si="22"/>
        <v>210</v>
      </c>
      <c r="S351" s="6">
        <f t="shared" si="23"/>
        <v>204</v>
      </c>
    </row>
    <row r="352" spans="1:19" x14ac:dyDescent="0.25">
      <c r="A352" t="s">
        <v>614</v>
      </c>
      <c r="B352" s="2">
        <v>45941</v>
      </c>
      <c r="C352" t="s">
        <v>615</v>
      </c>
      <c r="D352" t="s">
        <v>24</v>
      </c>
      <c r="E352">
        <v>1</v>
      </c>
      <c r="F352">
        <v>1150</v>
      </c>
      <c r="G352" s="3">
        <v>0</v>
      </c>
      <c r="H352" t="s">
        <v>12</v>
      </c>
      <c r="I352">
        <v>5</v>
      </c>
      <c r="J352">
        <f t="shared" si="20"/>
        <v>1150</v>
      </c>
      <c r="K352" s="2">
        <f t="shared" si="21"/>
        <v>45931</v>
      </c>
      <c r="L352" s="2" t="str">
        <f>VLOOKUP(C352,Customers!$A$2:$F$401,3,FALSE)</f>
        <v>Ismailia</v>
      </c>
      <c r="M352" s="2" t="str">
        <f>VLOOKUP(C352,Customers!$A$2:$F$401,5,FALSE)</f>
        <v>Small Business</v>
      </c>
      <c r="N352" s="2" t="str">
        <f>VLOOKUP(D352,Products!$A$2:$F$21,2,FALSE)</f>
        <v>USB-C Hub</v>
      </c>
      <c r="O352" s="2" t="str">
        <f>VLOOKUP(D352,Products!$A$2:$F$21,4,FALSE)</f>
        <v>Electronics</v>
      </c>
      <c r="P352" s="2" t="str">
        <f>VLOOKUP(D352,Products!$A$2:$F$21,3,FALSE)</f>
        <v>Accessories</v>
      </c>
      <c r="Q352" s="6">
        <f>VLOOKUP(D352,Products!$A$2:$F$21,6,FALSE)</f>
        <v>620</v>
      </c>
      <c r="R352" s="6">
        <f t="shared" si="22"/>
        <v>620</v>
      </c>
      <c r="S352" s="6">
        <f t="shared" si="23"/>
        <v>530</v>
      </c>
    </row>
    <row r="353" spans="1:19" x14ac:dyDescent="0.25">
      <c r="A353" t="s">
        <v>616</v>
      </c>
      <c r="B353" s="2">
        <v>45308</v>
      </c>
      <c r="C353" t="s">
        <v>617</v>
      </c>
      <c r="D353" t="s">
        <v>33</v>
      </c>
      <c r="E353">
        <v>2</v>
      </c>
      <c r="F353">
        <v>4017</v>
      </c>
      <c r="G353" s="3">
        <v>0</v>
      </c>
      <c r="H353" t="s">
        <v>12</v>
      </c>
      <c r="I353">
        <v>3</v>
      </c>
      <c r="J353">
        <f t="shared" si="20"/>
        <v>8034</v>
      </c>
      <c r="K353" s="2">
        <f t="shared" si="21"/>
        <v>45292</v>
      </c>
      <c r="L353" s="2" t="str">
        <f>VLOOKUP(C353,Customers!$A$2:$F$401,3,FALSE)</f>
        <v>Zagazig</v>
      </c>
      <c r="M353" s="2" t="str">
        <f>VLOOKUP(C353,Customers!$A$2:$F$401,5,FALSE)</f>
        <v>Small Business</v>
      </c>
      <c r="N353" s="2" t="str">
        <f>VLOOKUP(D353,Products!$A$2:$F$21,2,FALSE)</f>
        <v>Filing Cabinet</v>
      </c>
      <c r="O353" s="2" t="str">
        <f>VLOOKUP(D353,Products!$A$2:$F$21,4,FALSE)</f>
        <v>Office</v>
      </c>
      <c r="P353" s="2" t="str">
        <f>VLOOKUP(D353,Products!$A$2:$F$21,3,FALSE)</f>
        <v>Furniture</v>
      </c>
      <c r="Q353" s="6">
        <f>VLOOKUP(D353,Products!$A$2:$F$21,6,FALSE)</f>
        <v>2650</v>
      </c>
      <c r="R353" s="6">
        <f t="shared" si="22"/>
        <v>5300</v>
      </c>
      <c r="S353" s="6">
        <f t="shared" si="23"/>
        <v>2734</v>
      </c>
    </row>
    <row r="354" spans="1:19" x14ac:dyDescent="0.25">
      <c r="A354" t="s">
        <v>618</v>
      </c>
      <c r="B354" s="2">
        <v>45519</v>
      </c>
      <c r="C354" t="s">
        <v>619</v>
      </c>
      <c r="D354" t="s">
        <v>56</v>
      </c>
      <c r="E354">
        <v>2</v>
      </c>
      <c r="F354">
        <v>194.4</v>
      </c>
      <c r="G354" s="3">
        <v>0</v>
      </c>
      <c r="H354" t="s">
        <v>12</v>
      </c>
      <c r="I354">
        <v>7</v>
      </c>
      <c r="J354">
        <f t="shared" si="20"/>
        <v>388.8</v>
      </c>
      <c r="K354" s="2">
        <f t="shared" si="21"/>
        <v>45505</v>
      </c>
      <c r="L354" s="2" t="str">
        <f>VLOOKUP(C354,Customers!$A$2:$F$401,3,FALSE)</f>
        <v>Shubra El-Kheima</v>
      </c>
      <c r="M354" s="2" t="str">
        <f>VLOOKUP(C354,Customers!$A$2:$F$401,5,FALSE)</f>
        <v>Small Business</v>
      </c>
      <c r="N354" s="2" t="str">
        <f>VLOOKUP(D354,Products!$A$2:$F$21,2,FALSE)</f>
        <v>Notebook Pack</v>
      </c>
      <c r="O354" s="2" t="str">
        <f>VLOOKUP(D354,Products!$A$2:$F$21,4,FALSE)</f>
        <v>Office</v>
      </c>
      <c r="P354" s="2" t="str">
        <f>VLOOKUP(D354,Products!$A$2:$F$21,3,FALSE)</f>
        <v>Stationery</v>
      </c>
      <c r="Q354" s="6">
        <f>VLOOKUP(D354,Products!$A$2:$F$21,6,FALSE)</f>
        <v>75</v>
      </c>
      <c r="R354" s="6">
        <f t="shared" si="22"/>
        <v>150</v>
      </c>
      <c r="S354" s="6">
        <f t="shared" si="23"/>
        <v>238.8</v>
      </c>
    </row>
    <row r="355" spans="1:19" x14ac:dyDescent="0.25">
      <c r="A355" t="s">
        <v>620</v>
      </c>
      <c r="B355" s="2">
        <v>45003</v>
      </c>
      <c r="C355" t="s">
        <v>621</v>
      </c>
      <c r="D355" t="s">
        <v>11</v>
      </c>
      <c r="E355">
        <v>1</v>
      </c>
      <c r="F355">
        <v>28500</v>
      </c>
      <c r="G355" s="3">
        <v>0.15</v>
      </c>
      <c r="H355" t="s">
        <v>12</v>
      </c>
      <c r="I355">
        <v>2</v>
      </c>
      <c r="J355">
        <f t="shared" si="20"/>
        <v>24225</v>
      </c>
      <c r="K355" s="2">
        <f t="shared" si="21"/>
        <v>44986</v>
      </c>
      <c r="L355" s="2" t="str">
        <f>VLOOKUP(C355,Customers!$A$2:$F$401,3,FALSE)</f>
        <v>Cairo</v>
      </c>
      <c r="M355" s="2" t="str">
        <f>VLOOKUP(C355,Customers!$A$2:$F$401,5,FALSE)</f>
        <v>Small Business</v>
      </c>
      <c r="N355" s="2" t="str">
        <f>VLOOKUP(D355,Products!$A$2:$F$21,2,FALSE)</f>
        <v>Laptop Pro 14</v>
      </c>
      <c r="O355" s="2" t="str">
        <f>VLOOKUP(D355,Products!$A$2:$F$21,4,FALSE)</f>
        <v>Electronics</v>
      </c>
      <c r="P355" s="2" t="str">
        <f>VLOOKUP(D355,Products!$A$2:$F$21,3,FALSE)</f>
        <v>Computers</v>
      </c>
      <c r="Q355" s="6">
        <f>VLOOKUP(D355,Products!$A$2:$F$21,6,FALSE)</f>
        <v>22100</v>
      </c>
      <c r="R355" s="6">
        <f t="shared" si="22"/>
        <v>22100</v>
      </c>
      <c r="S355" s="6">
        <f t="shared" si="23"/>
        <v>2125</v>
      </c>
    </row>
    <row r="356" spans="1:19" x14ac:dyDescent="0.25">
      <c r="A356" t="s">
        <v>622</v>
      </c>
      <c r="B356" s="2">
        <v>44945</v>
      </c>
      <c r="C356" t="s">
        <v>623</v>
      </c>
      <c r="D356" t="s">
        <v>27</v>
      </c>
      <c r="E356">
        <v>2</v>
      </c>
      <c r="F356">
        <v>980</v>
      </c>
      <c r="G356" s="3">
        <v>0</v>
      </c>
      <c r="H356" t="s">
        <v>12</v>
      </c>
      <c r="I356">
        <v>1</v>
      </c>
      <c r="J356">
        <f t="shared" si="20"/>
        <v>1960</v>
      </c>
      <c r="K356" s="2">
        <f t="shared" si="21"/>
        <v>44927</v>
      </c>
      <c r="L356" s="2" t="str">
        <f>VLOOKUP(C356,Customers!$A$2:$F$401,3,FALSE)</f>
        <v>Port Said</v>
      </c>
      <c r="M356" s="2" t="str">
        <f>VLOOKUP(C356,Customers!$A$2:$F$401,5,FALSE)</f>
        <v>Small Business</v>
      </c>
      <c r="N356" s="2" t="str">
        <f>VLOOKUP(D356,Products!$A$2:$F$21,2,FALSE)</f>
        <v>Printer Toner</v>
      </c>
      <c r="O356" s="2" t="str">
        <f>VLOOKUP(D356,Products!$A$2:$F$21,4,FALSE)</f>
        <v>Office</v>
      </c>
      <c r="P356" s="2" t="str">
        <f>VLOOKUP(D356,Products!$A$2:$F$21,3,FALSE)</f>
        <v>Supplies</v>
      </c>
      <c r="Q356" s="6">
        <f>VLOOKUP(D356,Products!$A$2:$F$21,6,FALSE)</f>
        <v>510</v>
      </c>
      <c r="R356" s="6">
        <f t="shared" si="22"/>
        <v>1020</v>
      </c>
      <c r="S356" s="6">
        <f t="shared" si="23"/>
        <v>940</v>
      </c>
    </row>
    <row r="357" spans="1:19" x14ac:dyDescent="0.25">
      <c r="A357" t="s">
        <v>624</v>
      </c>
      <c r="B357" s="2">
        <v>45538</v>
      </c>
      <c r="C357" t="s">
        <v>625</v>
      </c>
      <c r="D357" t="s">
        <v>59</v>
      </c>
      <c r="E357">
        <v>1</v>
      </c>
      <c r="F357">
        <v>7178</v>
      </c>
      <c r="G357" s="3">
        <v>0.03</v>
      </c>
      <c r="H357" t="s">
        <v>12</v>
      </c>
      <c r="I357">
        <v>3</v>
      </c>
      <c r="J357">
        <f t="shared" si="20"/>
        <v>6962.66</v>
      </c>
      <c r="K357" s="2">
        <f t="shared" si="21"/>
        <v>45536</v>
      </c>
      <c r="L357" s="2" t="str">
        <f>VLOOKUP(C357,Customers!$A$2:$F$401,3,FALSE)</f>
        <v>Tanta</v>
      </c>
      <c r="M357" s="2" t="str">
        <f>VLOOKUP(C357,Customers!$A$2:$F$401,5,FALSE)</f>
        <v>Small Business</v>
      </c>
      <c r="N357" s="2" t="str">
        <f>VLOOKUP(D357,Products!$A$2:$F$21,2,FALSE)</f>
        <v>Laser Printer</v>
      </c>
      <c r="O357" s="2" t="str">
        <f>VLOOKUP(D357,Products!$A$2:$F$21,4,FALSE)</f>
        <v>Electronics</v>
      </c>
      <c r="P357" s="2" t="str">
        <f>VLOOKUP(D357,Products!$A$2:$F$21,3,FALSE)</f>
        <v>Printers</v>
      </c>
      <c r="Q357" s="6">
        <f>VLOOKUP(D357,Products!$A$2:$F$21,6,FALSE)</f>
        <v>5600</v>
      </c>
      <c r="R357" s="6">
        <f t="shared" si="22"/>
        <v>5600</v>
      </c>
      <c r="S357" s="6">
        <f t="shared" si="23"/>
        <v>1362.6599999999999</v>
      </c>
    </row>
    <row r="358" spans="1:19" x14ac:dyDescent="0.25">
      <c r="A358" t="s">
        <v>626</v>
      </c>
      <c r="B358" s="2">
        <v>45146</v>
      </c>
      <c r="C358" t="s">
        <v>627</v>
      </c>
      <c r="D358" t="s">
        <v>43</v>
      </c>
      <c r="E358">
        <v>1</v>
      </c>
      <c r="F358">
        <v>3492</v>
      </c>
      <c r="G358" s="3">
        <v>0</v>
      </c>
      <c r="H358" t="s">
        <v>12</v>
      </c>
      <c r="I358">
        <v>6</v>
      </c>
      <c r="J358">
        <f t="shared" si="20"/>
        <v>3492</v>
      </c>
      <c r="K358" s="2">
        <f t="shared" si="21"/>
        <v>45139</v>
      </c>
      <c r="L358" s="2" t="str">
        <f>VLOOKUP(C358,Customers!$A$2:$F$401,3,FALSE)</f>
        <v>Port Said</v>
      </c>
      <c r="M358" s="2" t="str">
        <f>VLOOKUP(C358,Customers!$A$2:$F$401,5,FALSE)</f>
        <v>Small Business</v>
      </c>
      <c r="N358" s="2" t="str">
        <f>VLOOKUP(D358,Products!$A$2:$F$21,2,FALSE)</f>
        <v>External SSD 1TB</v>
      </c>
      <c r="O358" s="2" t="str">
        <f>VLOOKUP(D358,Products!$A$2:$F$21,4,FALSE)</f>
        <v>Electronics</v>
      </c>
      <c r="P358" s="2" t="str">
        <f>VLOOKUP(D358,Products!$A$2:$F$21,3,FALSE)</f>
        <v>Storage</v>
      </c>
      <c r="Q358" s="6">
        <f>VLOOKUP(D358,Products!$A$2:$F$21,6,FALSE)</f>
        <v>2450</v>
      </c>
      <c r="R358" s="6">
        <f t="shared" si="22"/>
        <v>2450</v>
      </c>
      <c r="S358" s="6">
        <f t="shared" si="23"/>
        <v>1042</v>
      </c>
    </row>
    <row r="359" spans="1:19" x14ac:dyDescent="0.25">
      <c r="A359" t="s">
        <v>628</v>
      </c>
      <c r="B359" s="2">
        <v>45613</v>
      </c>
      <c r="C359" t="s">
        <v>352</v>
      </c>
      <c r="D359" t="s">
        <v>18</v>
      </c>
      <c r="E359">
        <v>3</v>
      </c>
      <c r="F359">
        <v>1566</v>
      </c>
      <c r="G359" s="3">
        <v>0.1</v>
      </c>
      <c r="H359" t="s">
        <v>12</v>
      </c>
      <c r="I359">
        <v>5</v>
      </c>
      <c r="J359">
        <f t="shared" si="20"/>
        <v>4228.2</v>
      </c>
      <c r="K359" s="2">
        <f t="shared" si="21"/>
        <v>45597</v>
      </c>
      <c r="L359" s="2" t="str">
        <f>VLOOKUP(C359,Customers!$A$2:$F$401,3,FALSE)</f>
        <v>Giza</v>
      </c>
      <c r="M359" s="2" t="str">
        <f>VLOOKUP(C359,Customers!$A$2:$F$401,5,FALSE)</f>
        <v>Corporate</v>
      </c>
      <c r="N359" s="2" t="str">
        <f>VLOOKUP(D359,Products!$A$2:$F$21,2,FALSE)</f>
        <v>Webcam HD</v>
      </c>
      <c r="O359" s="2" t="str">
        <f>VLOOKUP(D359,Products!$A$2:$F$21,4,FALSE)</f>
        <v>Electronics</v>
      </c>
      <c r="P359" s="2" t="str">
        <f>VLOOKUP(D359,Products!$A$2:$F$21,3,FALSE)</f>
        <v>Accessories</v>
      </c>
      <c r="Q359" s="6">
        <f>VLOOKUP(D359,Products!$A$2:$F$21,6,FALSE)</f>
        <v>790</v>
      </c>
      <c r="R359" s="6">
        <f t="shared" si="22"/>
        <v>2370</v>
      </c>
      <c r="S359" s="6">
        <f t="shared" si="23"/>
        <v>1858.1999999999998</v>
      </c>
    </row>
    <row r="360" spans="1:19" x14ac:dyDescent="0.25">
      <c r="A360" t="s">
        <v>629</v>
      </c>
      <c r="B360" s="2">
        <v>45509</v>
      </c>
      <c r="C360" t="s">
        <v>630</v>
      </c>
      <c r="D360" t="s">
        <v>15</v>
      </c>
      <c r="E360">
        <v>1</v>
      </c>
      <c r="F360">
        <v>463.5</v>
      </c>
      <c r="G360" s="3">
        <v>0.03</v>
      </c>
      <c r="H360" t="s">
        <v>96</v>
      </c>
      <c r="I360">
        <v>2</v>
      </c>
      <c r="J360">
        <f t="shared" si="20"/>
        <v>449.59499999999997</v>
      </c>
      <c r="K360" s="2">
        <f t="shared" si="21"/>
        <v>45505</v>
      </c>
      <c r="L360" s="2" t="str">
        <f>VLOOKUP(C360,Customers!$A$2:$F$401,3,FALSE)</f>
        <v>Giza</v>
      </c>
      <c r="M360" s="2" t="str">
        <f>VLOOKUP(C360,Customers!$A$2:$F$401,5,FALSE)</f>
        <v>Consumer</v>
      </c>
      <c r="N360" s="2" t="str">
        <f>VLOOKUP(D360,Products!$A$2:$F$21,2,FALSE)</f>
        <v>Wireless Mouse</v>
      </c>
      <c r="O360" s="2" t="str">
        <f>VLOOKUP(D360,Products!$A$2:$F$21,4,FALSE)</f>
        <v>Electronics</v>
      </c>
      <c r="P360" s="2" t="str">
        <f>VLOOKUP(D360,Products!$A$2:$F$21,3,FALSE)</f>
        <v>Accessories</v>
      </c>
      <c r="Q360" s="6">
        <f>VLOOKUP(D360,Products!$A$2:$F$21,6,FALSE)</f>
        <v>210</v>
      </c>
      <c r="R360" s="6">
        <f t="shared" si="22"/>
        <v>210</v>
      </c>
      <c r="S360" s="6">
        <f t="shared" si="23"/>
        <v>239.59499999999997</v>
      </c>
    </row>
    <row r="361" spans="1:19" x14ac:dyDescent="0.25">
      <c r="A361" t="s">
        <v>631</v>
      </c>
      <c r="B361" s="2">
        <v>45857</v>
      </c>
      <c r="C361" t="s">
        <v>528</v>
      </c>
      <c r="D361" t="s">
        <v>40</v>
      </c>
      <c r="E361">
        <v>2</v>
      </c>
      <c r="F361">
        <v>21060</v>
      </c>
      <c r="G361" s="3">
        <v>0.03</v>
      </c>
      <c r="H361" t="s">
        <v>12</v>
      </c>
      <c r="I361">
        <v>1</v>
      </c>
      <c r="J361">
        <f t="shared" si="20"/>
        <v>40856.400000000001</v>
      </c>
      <c r="K361" s="2">
        <f t="shared" si="21"/>
        <v>45839</v>
      </c>
      <c r="L361" s="2" t="str">
        <f>VLOOKUP(C361,Customers!$A$2:$F$401,3,FALSE)</f>
        <v>Giza</v>
      </c>
      <c r="M361" s="2" t="str">
        <f>VLOOKUP(C361,Customers!$A$2:$F$401,5,FALSE)</f>
        <v>Consumer</v>
      </c>
      <c r="N361" s="2" t="str">
        <f>VLOOKUP(D361,Products!$A$2:$F$21,2,FALSE)</f>
        <v>Laptop Basic 15</v>
      </c>
      <c r="O361" s="2" t="str">
        <f>VLOOKUP(D361,Products!$A$2:$F$21,4,FALSE)</f>
        <v>Electronics</v>
      </c>
      <c r="P361" s="2" t="str">
        <f>VLOOKUP(D361,Products!$A$2:$F$21,3,FALSE)</f>
        <v>Computers</v>
      </c>
      <c r="Q361" s="6">
        <f>VLOOKUP(D361,Products!$A$2:$F$21,6,FALSE)</f>
        <v>15100</v>
      </c>
      <c r="R361" s="6">
        <f t="shared" si="22"/>
        <v>30200</v>
      </c>
      <c r="S361" s="6">
        <f t="shared" si="23"/>
        <v>10656.400000000001</v>
      </c>
    </row>
    <row r="362" spans="1:19" x14ac:dyDescent="0.25">
      <c r="A362" t="s">
        <v>632</v>
      </c>
      <c r="B362" s="2">
        <v>46000</v>
      </c>
      <c r="C362" t="s">
        <v>587</v>
      </c>
      <c r="D362" t="s">
        <v>24</v>
      </c>
      <c r="E362">
        <v>3</v>
      </c>
      <c r="F362">
        <v>1212.5</v>
      </c>
      <c r="G362" s="3">
        <v>0.15</v>
      </c>
      <c r="H362" t="s">
        <v>12</v>
      </c>
      <c r="I362">
        <v>1</v>
      </c>
      <c r="J362">
        <f t="shared" si="20"/>
        <v>3091.875</v>
      </c>
      <c r="K362" s="2">
        <f t="shared" si="21"/>
        <v>45992</v>
      </c>
      <c r="L362" s="2" t="str">
        <f>VLOOKUP(C362,Customers!$A$2:$F$401,3,FALSE)</f>
        <v>Port Said</v>
      </c>
      <c r="M362" s="2" t="str">
        <f>VLOOKUP(C362,Customers!$A$2:$F$401,5,FALSE)</f>
        <v>Corporate</v>
      </c>
      <c r="N362" s="2" t="str">
        <f>VLOOKUP(D362,Products!$A$2:$F$21,2,FALSE)</f>
        <v>USB-C Hub</v>
      </c>
      <c r="O362" s="2" t="str">
        <f>VLOOKUP(D362,Products!$A$2:$F$21,4,FALSE)</f>
        <v>Electronics</v>
      </c>
      <c r="P362" s="2" t="str">
        <f>VLOOKUP(D362,Products!$A$2:$F$21,3,FALSE)</f>
        <v>Accessories</v>
      </c>
      <c r="Q362" s="6">
        <f>VLOOKUP(D362,Products!$A$2:$F$21,6,FALSE)</f>
        <v>620</v>
      </c>
      <c r="R362" s="6">
        <f t="shared" si="22"/>
        <v>1860</v>
      </c>
      <c r="S362" s="6">
        <f t="shared" si="23"/>
        <v>1231.875</v>
      </c>
    </row>
    <row r="363" spans="1:19" x14ac:dyDescent="0.25">
      <c r="A363" t="s">
        <v>633</v>
      </c>
      <c r="B363" s="2">
        <v>45938</v>
      </c>
      <c r="C363" t="s">
        <v>634</v>
      </c>
      <c r="D363" t="s">
        <v>40</v>
      </c>
      <c r="E363">
        <v>1</v>
      </c>
      <c r="F363">
        <v>17940</v>
      </c>
      <c r="G363" s="3">
        <v>0.1</v>
      </c>
      <c r="H363" t="s">
        <v>12</v>
      </c>
      <c r="I363">
        <v>5</v>
      </c>
      <c r="J363">
        <f t="shared" si="20"/>
        <v>16146</v>
      </c>
      <c r="K363" s="2">
        <f t="shared" si="21"/>
        <v>45931</v>
      </c>
      <c r="L363" s="2" t="str">
        <f>VLOOKUP(C363,Customers!$A$2:$F$401,3,FALSE)</f>
        <v>Zagazig</v>
      </c>
      <c r="M363" s="2" t="str">
        <f>VLOOKUP(C363,Customers!$A$2:$F$401,5,FALSE)</f>
        <v>Consumer</v>
      </c>
      <c r="N363" s="2" t="str">
        <f>VLOOKUP(D363,Products!$A$2:$F$21,2,FALSE)</f>
        <v>Laptop Basic 15</v>
      </c>
      <c r="O363" s="2" t="str">
        <f>VLOOKUP(D363,Products!$A$2:$F$21,4,FALSE)</f>
        <v>Electronics</v>
      </c>
      <c r="P363" s="2" t="str">
        <f>VLOOKUP(D363,Products!$A$2:$F$21,3,FALSE)</f>
        <v>Computers</v>
      </c>
      <c r="Q363" s="6">
        <f>VLOOKUP(D363,Products!$A$2:$F$21,6,FALSE)</f>
        <v>15100</v>
      </c>
      <c r="R363" s="6">
        <f t="shared" si="22"/>
        <v>15100</v>
      </c>
      <c r="S363" s="6">
        <f t="shared" si="23"/>
        <v>1046</v>
      </c>
    </row>
    <row r="364" spans="1:19" x14ac:dyDescent="0.25">
      <c r="A364" t="s">
        <v>635</v>
      </c>
      <c r="B364" s="2">
        <v>45201</v>
      </c>
      <c r="C364" t="s">
        <v>292</v>
      </c>
      <c r="D364" t="s">
        <v>90</v>
      </c>
      <c r="E364">
        <v>2</v>
      </c>
      <c r="F364">
        <v>2163</v>
      </c>
      <c r="G364" s="3">
        <v>0</v>
      </c>
      <c r="H364" t="s">
        <v>12</v>
      </c>
      <c r="I364">
        <v>5</v>
      </c>
      <c r="J364">
        <f t="shared" si="20"/>
        <v>4326</v>
      </c>
      <c r="K364" s="2">
        <f t="shared" si="21"/>
        <v>45200</v>
      </c>
      <c r="L364" s="2" t="str">
        <f>VLOOKUP(C364,Customers!$A$2:$F$401,3,FALSE)</f>
        <v>Fayoum</v>
      </c>
      <c r="M364" s="2" t="str">
        <f>VLOOKUP(C364,Customers!$A$2:$F$401,5,FALSE)</f>
        <v>Small Business</v>
      </c>
      <c r="N364" s="2" t="str">
        <f>VLOOKUP(D364,Products!$A$2:$F$21,2,FALSE)</f>
        <v>Headset Pro</v>
      </c>
      <c r="O364" s="2" t="str">
        <f>VLOOKUP(D364,Products!$A$2:$F$21,4,FALSE)</f>
        <v>Electronics</v>
      </c>
      <c r="P364" s="2" t="str">
        <f>VLOOKUP(D364,Products!$A$2:$F$21,3,FALSE)</f>
        <v>Accessories</v>
      </c>
      <c r="Q364" s="6">
        <f>VLOOKUP(D364,Products!$A$2:$F$21,6,FALSE)</f>
        <v>1180</v>
      </c>
      <c r="R364" s="6">
        <f t="shared" si="22"/>
        <v>2360</v>
      </c>
      <c r="S364" s="6">
        <f t="shared" si="23"/>
        <v>1966</v>
      </c>
    </row>
    <row r="365" spans="1:19" x14ac:dyDescent="0.25">
      <c r="A365" t="s">
        <v>636</v>
      </c>
      <c r="B365" s="2">
        <v>45959</v>
      </c>
      <c r="C365" t="s">
        <v>191</v>
      </c>
      <c r="D365" t="s">
        <v>46</v>
      </c>
      <c r="E365">
        <v>1</v>
      </c>
      <c r="F365">
        <v>239.2</v>
      </c>
      <c r="G365" s="3">
        <v>0.15</v>
      </c>
      <c r="H365" t="s">
        <v>12</v>
      </c>
      <c r="I365">
        <v>7</v>
      </c>
      <c r="J365">
        <f t="shared" si="20"/>
        <v>203.32</v>
      </c>
      <c r="K365" s="2">
        <f t="shared" si="21"/>
        <v>45931</v>
      </c>
      <c r="L365" s="2" t="str">
        <f>VLOOKUP(C365,Customers!$A$2:$F$401,3,FALSE)</f>
        <v>Fayoum</v>
      </c>
      <c r="M365" s="2" t="str">
        <f>VLOOKUP(C365,Customers!$A$2:$F$401,5,FALSE)</f>
        <v>Consumer</v>
      </c>
      <c r="N365" s="2" t="str">
        <f>VLOOKUP(D365,Products!$A$2:$F$21,2,FALSE)</f>
        <v>Paper A4 Box</v>
      </c>
      <c r="O365" s="2" t="str">
        <f>VLOOKUP(D365,Products!$A$2:$F$21,4,FALSE)</f>
        <v>Office</v>
      </c>
      <c r="P365" s="2" t="str">
        <f>VLOOKUP(D365,Products!$A$2:$F$21,3,FALSE)</f>
        <v>Stationery</v>
      </c>
      <c r="Q365" s="6">
        <f>VLOOKUP(D365,Products!$A$2:$F$21,6,FALSE)</f>
        <v>145</v>
      </c>
      <c r="R365" s="6">
        <f t="shared" si="22"/>
        <v>145</v>
      </c>
      <c r="S365" s="6">
        <f t="shared" si="23"/>
        <v>58.319999999999993</v>
      </c>
    </row>
    <row r="366" spans="1:19" x14ac:dyDescent="0.25">
      <c r="A366" t="s">
        <v>637</v>
      </c>
      <c r="B366" s="2">
        <v>45885</v>
      </c>
      <c r="C366" t="s">
        <v>638</v>
      </c>
      <c r="D366" t="s">
        <v>82</v>
      </c>
      <c r="E366">
        <v>3</v>
      </c>
      <c r="F366">
        <v>5184</v>
      </c>
      <c r="G366" s="3">
        <v>0.05</v>
      </c>
      <c r="H366" t="s">
        <v>85</v>
      </c>
      <c r="I366">
        <v>4</v>
      </c>
      <c r="J366">
        <f t="shared" si="20"/>
        <v>14774.4</v>
      </c>
      <c r="K366" s="2">
        <f t="shared" si="21"/>
        <v>45870</v>
      </c>
      <c r="L366" s="2" t="str">
        <f>VLOOKUP(C366,Customers!$A$2:$F$401,3,FALSE)</f>
        <v>Zagazig</v>
      </c>
      <c r="M366" s="2" t="str">
        <f>VLOOKUP(C366,Customers!$A$2:$F$401,5,FALSE)</f>
        <v>Small Business</v>
      </c>
      <c r="N366" s="2" t="str">
        <f>VLOOKUP(D366,Products!$A$2:$F$21,2,FALSE)</f>
        <v>Office Chair</v>
      </c>
      <c r="O366" s="2" t="str">
        <f>VLOOKUP(D366,Products!$A$2:$F$21,4,FALSE)</f>
        <v>Office</v>
      </c>
      <c r="P366" s="2" t="str">
        <f>VLOOKUP(D366,Products!$A$2:$F$21,3,FALSE)</f>
        <v>Furniture</v>
      </c>
      <c r="Q366" s="6">
        <f>VLOOKUP(D366,Products!$A$2:$F$21,6,FALSE)</f>
        <v>3150</v>
      </c>
      <c r="R366" s="6">
        <f t="shared" si="22"/>
        <v>9450</v>
      </c>
      <c r="S366" s="6">
        <f t="shared" si="23"/>
        <v>5324.4</v>
      </c>
    </row>
    <row r="367" spans="1:19" x14ac:dyDescent="0.25">
      <c r="A367" t="s">
        <v>639</v>
      </c>
      <c r="B367" s="2">
        <v>45485</v>
      </c>
      <c r="C367" t="s">
        <v>350</v>
      </c>
      <c r="D367" t="s">
        <v>56</v>
      </c>
      <c r="E367">
        <v>1</v>
      </c>
      <c r="F367">
        <v>194.4</v>
      </c>
      <c r="G367" s="3">
        <v>0.1</v>
      </c>
      <c r="H367" t="s">
        <v>12</v>
      </c>
      <c r="I367">
        <v>2</v>
      </c>
      <c r="J367">
        <f t="shared" si="20"/>
        <v>174.96</v>
      </c>
      <c r="K367" s="2">
        <f t="shared" si="21"/>
        <v>45474</v>
      </c>
      <c r="L367" s="2" t="str">
        <f>VLOOKUP(C367,Customers!$A$2:$F$401,3,FALSE)</f>
        <v>Alexandria</v>
      </c>
      <c r="M367" s="2" t="str">
        <f>VLOOKUP(C367,Customers!$A$2:$F$401,5,FALSE)</f>
        <v>Consumer</v>
      </c>
      <c r="N367" s="2" t="str">
        <f>VLOOKUP(D367,Products!$A$2:$F$21,2,FALSE)</f>
        <v>Notebook Pack</v>
      </c>
      <c r="O367" s="2" t="str">
        <f>VLOOKUP(D367,Products!$A$2:$F$21,4,FALSE)</f>
        <v>Office</v>
      </c>
      <c r="P367" s="2" t="str">
        <f>VLOOKUP(D367,Products!$A$2:$F$21,3,FALSE)</f>
        <v>Stationery</v>
      </c>
      <c r="Q367" s="6">
        <f>VLOOKUP(D367,Products!$A$2:$F$21,6,FALSE)</f>
        <v>75</v>
      </c>
      <c r="R367" s="6">
        <f t="shared" si="22"/>
        <v>75</v>
      </c>
      <c r="S367" s="6">
        <f t="shared" si="23"/>
        <v>99.960000000000008</v>
      </c>
    </row>
    <row r="368" spans="1:19" x14ac:dyDescent="0.25">
      <c r="A368" t="s">
        <v>640</v>
      </c>
      <c r="B368" s="2">
        <v>45321</v>
      </c>
      <c r="C368" t="s">
        <v>641</v>
      </c>
      <c r="D368" t="s">
        <v>82</v>
      </c>
      <c r="E368">
        <v>1</v>
      </c>
      <c r="F368">
        <v>4800</v>
      </c>
      <c r="G368" s="3">
        <v>0.1</v>
      </c>
      <c r="H368" t="s">
        <v>12</v>
      </c>
      <c r="I368">
        <v>5</v>
      </c>
      <c r="J368">
        <f t="shared" si="20"/>
        <v>4320</v>
      </c>
      <c r="K368" s="2">
        <f t="shared" si="21"/>
        <v>45292</v>
      </c>
      <c r="L368" s="2" t="str">
        <f>VLOOKUP(C368,Customers!$A$2:$F$401,3,FALSE)</f>
        <v>Banha</v>
      </c>
      <c r="M368" s="2" t="str">
        <f>VLOOKUP(C368,Customers!$A$2:$F$401,5,FALSE)</f>
        <v>Consumer</v>
      </c>
      <c r="N368" s="2" t="str">
        <f>VLOOKUP(D368,Products!$A$2:$F$21,2,FALSE)</f>
        <v>Office Chair</v>
      </c>
      <c r="O368" s="2" t="str">
        <f>VLOOKUP(D368,Products!$A$2:$F$21,4,FALSE)</f>
        <v>Office</v>
      </c>
      <c r="P368" s="2" t="str">
        <f>VLOOKUP(D368,Products!$A$2:$F$21,3,FALSE)</f>
        <v>Furniture</v>
      </c>
      <c r="Q368" s="6">
        <f>VLOOKUP(D368,Products!$A$2:$F$21,6,FALSE)</f>
        <v>3150</v>
      </c>
      <c r="R368" s="6">
        <f t="shared" si="22"/>
        <v>3150</v>
      </c>
      <c r="S368" s="6">
        <f t="shared" si="23"/>
        <v>1170</v>
      </c>
    </row>
    <row r="369" spans="1:19" x14ac:dyDescent="0.25">
      <c r="A369" t="s">
        <v>642</v>
      </c>
      <c r="B369" s="2">
        <v>45157</v>
      </c>
      <c r="C369" t="s">
        <v>160</v>
      </c>
      <c r="D369" t="s">
        <v>30</v>
      </c>
      <c r="E369">
        <v>1</v>
      </c>
      <c r="F369">
        <v>9200</v>
      </c>
      <c r="G369" s="3">
        <v>0.1</v>
      </c>
      <c r="H369" t="s">
        <v>12</v>
      </c>
      <c r="I369">
        <v>3</v>
      </c>
      <c r="J369">
        <f t="shared" si="20"/>
        <v>8280</v>
      </c>
      <c r="K369" s="2">
        <f t="shared" si="21"/>
        <v>45139</v>
      </c>
      <c r="L369" s="2" t="str">
        <f>VLOOKUP(C369,Customers!$A$2:$F$401,3,FALSE)</f>
        <v>Cairo</v>
      </c>
      <c r="M369" s="2" t="str">
        <f>VLOOKUP(C369,Customers!$A$2:$F$401,5,FALSE)</f>
        <v>Corporate</v>
      </c>
      <c r="N369" s="2" t="str">
        <f>VLOOKUP(D369,Products!$A$2:$F$21,2,FALSE)</f>
        <v>Standing Desk</v>
      </c>
      <c r="O369" s="2" t="str">
        <f>VLOOKUP(D369,Products!$A$2:$F$21,4,FALSE)</f>
        <v>Office</v>
      </c>
      <c r="P369" s="2" t="str">
        <f>VLOOKUP(D369,Products!$A$2:$F$21,3,FALSE)</f>
        <v>Furniture</v>
      </c>
      <c r="Q369" s="6">
        <f>VLOOKUP(D369,Products!$A$2:$F$21,6,FALSE)</f>
        <v>6500</v>
      </c>
      <c r="R369" s="6">
        <f t="shared" si="22"/>
        <v>6500</v>
      </c>
      <c r="S369" s="6">
        <f t="shared" si="23"/>
        <v>1780</v>
      </c>
    </row>
    <row r="370" spans="1:19" x14ac:dyDescent="0.25">
      <c r="A370" t="s">
        <v>643</v>
      </c>
      <c r="B370" s="2">
        <v>45604</v>
      </c>
      <c r="C370" t="s">
        <v>266</v>
      </c>
      <c r="D370" t="s">
        <v>123</v>
      </c>
      <c r="E370">
        <v>10</v>
      </c>
      <c r="F370">
        <v>2279.5</v>
      </c>
      <c r="G370" s="3">
        <v>0.03</v>
      </c>
      <c r="H370" t="s">
        <v>12</v>
      </c>
      <c r="I370">
        <v>3</v>
      </c>
      <c r="J370">
        <f t="shared" si="20"/>
        <v>22111.149999999998</v>
      </c>
      <c r="K370" s="2">
        <f t="shared" si="21"/>
        <v>45597</v>
      </c>
      <c r="L370" s="2" t="str">
        <f>VLOOKUP(C370,Customers!$A$2:$F$401,3,FALSE)</f>
        <v>Shubra El-Kheima</v>
      </c>
      <c r="M370" s="2" t="str">
        <f>VLOOKUP(C370,Customers!$A$2:$F$401,5,FALSE)</f>
        <v>Small Business</v>
      </c>
      <c r="N370" s="2" t="str">
        <f>VLOOKUP(D370,Products!$A$2:$F$21,2,FALSE)</f>
        <v>Barcode Scanner</v>
      </c>
      <c r="O370" s="2" t="str">
        <f>VLOOKUP(D370,Products!$A$2:$F$21,4,FALSE)</f>
        <v>Electronics</v>
      </c>
      <c r="P370" s="2" t="str">
        <f>VLOOKUP(D370,Products!$A$2:$F$21,3,FALSE)</f>
        <v>POS Equipment</v>
      </c>
      <c r="Q370" s="6">
        <f>VLOOKUP(D370,Products!$A$2:$F$21,6,FALSE)</f>
        <v>1420</v>
      </c>
      <c r="R370" s="6">
        <f t="shared" si="22"/>
        <v>14200</v>
      </c>
      <c r="S370" s="6">
        <f t="shared" si="23"/>
        <v>7911.1499999999978</v>
      </c>
    </row>
    <row r="371" spans="1:19" x14ac:dyDescent="0.25">
      <c r="A371" t="s">
        <v>644</v>
      </c>
      <c r="B371" s="2">
        <v>45259</v>
      </c>
      <c r="C371" t="s">
        <v>645</v>
      </c>
      <c r="D371" t="s">
        <v>82</v>
      </c>
      <c r="E371">
        <v>4</v>
      </c>
      <c r="F371">
        <v>4416</v>
      </c>
      <c r="G371" s="3">
        <v>0</v>
      </c>
      <c r="H371" t="s">
        <v>12</v>
      </c>
      <c r="I371">
        <v>1</v>
      </c>
      <c r="J371">
        <f t="shared" si="20"/>
        <v>17664</v>
      </c>
      <c r="K371" s="2">
        <f t="shared" si="21"/>
        <v>45231</v>
      </c>
      <c r="L371" s="2" t="str">
        <f>VLOOKUP(C371,Customers!$A$2:$F$401,3,FALSE)</f>
        <v>Shubra El-Kheima</v>
      </c>
      <c r="M371" s="2" t="str">
        <f>VLOOKUP(C371,Customers!$A$2:$F$401,5,FALSE)</f>
        <v>Consumer</v>
      </c>
      <c r="N371" s="2" t="str">
        <f>VLOOKUP(D371,Products!$A$2:$F$21,2,FALSE)</f>
        <v>Office Chair</v>
      </c>
      <c r="O371" s="2" t="str">
        <f>VLOOKUP(D371,Products!$A$2:$F$21,4,FALSE)</f>
        <v>Office</v>
      </c>
      <c r="P371" s="2" t="str">
        <f>VLOOKUP(D371,Products!$A$2:$F$21,3,FALSE)</f>
        <v>Furniture</v>
      </c>
      <c r="Q371" s="6">
        <f>VLOOKUP(D371,Products!$A$2:$F$21,6,FALSE)</f>
        <v>3150</v>
      </c>
      <c r="R371" s="6">
        <f t="shared" si="22"/>
        <v>12600</v>
      </c>
      <c r="S371" s="6">
        <f t="shared" si="23"/>
        <v>5064</v>
      </c>
    </row>
    <row r="372" spans="1:19" x14ac:dyDescent="0.25">
      <c r="A372" t="s">
        <v>646</v>
      </c>
      <c r="B372" s="2">
        <v>45866</v>
      </c>
      <c r="C372" t="s">
        <v>647</v>
      </c>
      <c r="D372" t="s">
        <v>15</v>
      </c>
      <c r="E372">
        <v>1</v>
      </c>
      <c r="F372">
        <v>450</v>
      </c>
      <c r="G372" s="3">
        <v>0.05</v>
      </c>
      <c r="H372" t="s">
        <v>12</v>
      </c>
      <c r="I372">
        <v>7</v>
      </c>
      <c r="J372">
        <f t="shared" si="20"/>
        <v>427.5</v>
      </c>
      <c r="K372" s="2">
        <f t="shared" si="21"/>
        <v>45839</v>
      </c>
      <c r="L372" s="2" t="str">
        <f>VLOOKUP(C372,Customers!$A$2:$F$401,3,FALSE)</f>
        <v>Mansoura</v>
      </c>
      <c r="M372" s="2" t="str">
        <f>VLOOKUP(C372,Customers!$A$2:$F$401,5,FALSE)</f>
        <v>Consumer</v>
      </c>
      <c r="N372" s="2" t="str">
        <f>VLOOKUP(D372,Products!$A$2:$F$21,2,FALSE)</f>
        <v>Wireless Mouse</v>
      </c>
      <c r="O372" s="2" t="str">
        <f>VLOOKUP(D372,Products!$A$2:$F$21,4,FALSE)</f>
        <v>Electronics</v>
      </c>
      <c r="P372" s="2" t="str">
        <f>VLOOKUP(D372,Products!$A$2:$F$21,3,FALSE)</f>
        <v>Accessories</v>
      </c>
      <c r="Q372" s="6">
        <f>VLOOKUP(D372,Products!$A$2:$F$21,6,FALSE)</f>
        <v>210</v>
      </c>
      <c r="R372" s="6">
        <f t="shared" si="22"/>
        <v>210</v>
      </c>
      <c r="S372" s="6">
        <f t="shared" si="23"/>
        <v>217.5</v>
      </c>
    </row>
    <row r="373" spans="1:19" x14ac:dyDescent="0.25">
      <c r="A373" t="s">
        <v>648</v>
      </c>
      <c r="B373" s="2">
        <v>45453</v>
      </c>
      <c r="C373" t="s">
        <v>649</v>
      </c>
      <c r="D373" t="s">
        <v>11</v>
      </c>
      <c r="E373">
        <v>3</v>
      </c>
      <c r="F373">
        <v>27645</v>
      </c>
      <c r="G373" s="3">
        <v>0.05</v>
      </c>
      <c r="H373" t="s">
        <v>12</v>
      </c>
      <c r="I373">
        <v>6</v>
      </c>
      <c r="J373">
        <f t="shared" si="20"/>
        <v>78788.25</v>
      </c>
      <c r="K373" s="2">
        <f t="shared" si="21"/>
        <v>45444</v>
      </c>
      <c r="L373" s="2" t="str">
        <f>VLOOKUP(C373,Customers!$A$2:$F$401,3,FALSE)</f>
        <v>Shubra El-Kheima</v>
      </c>
      <c r="M373" s="2" t="str">
        <f>VLOOKUP(C373,Customers!$A$2:$F$401,5,FALSE)</f>
        <v>Corporate</v>
      </c>
      <c r="N373" s="2" t="str">
        <f>VLOOKUP(D373,Products!$A$2:$F$21,2,FALSE)</f>
        <v>Laptop Pro 14</v>
      </c>
      <c r="O373" s="2" t="str">
        <f>VLOOKUP(D373,Products!$A$2:$F$21,4,FALSE)</f>
        <v>Electronics</v>
      </c>
      <c r="P373" s="2" t="str">
        <f>VLOOKUP(D373,Products!$A$2:$F$21,3,FALSE)</f>
        <v>Computers</v>
      </c>
      <c r="Q373" s="6">
        <f>VLOOKUP(D373,Products!$A$2:$F$21,6,FALSE)</f>
        <v>22100</v>
      </c>
      <c r="R373" s="6">
        <f t="shared" si="22"/>
        <v>66300</v>
      </c>
      <c r="S373" s="6">
        <f t="shared" si="23"/>
        <v>12488.25</v>
      </c>
    </row>
    <row r="374" spans="1:19" x14ac:dyDescent="0.25">
      <c r="A374" t="s">
        <v>650</v>
      </c>
      <c r="B374" s="2">
        <v>45308</v>
      </c>
      <c r="C374" t="s">
        <v>222</v>
      </c>
      <c r="D374" t="s">
        <v>46</v>
      </c>
      <c r="E374">
        <v>1</v>
      </c>
      <c r="F374">
        <v>239.2</v>
      </c>
      <c r="G374" s="3">
        <v>0.05</v>
      </c>
      <c r="H374" t="s">
        <v>85</v>
      </c>
      <c r="I374">
        <v>6</v>
      </c>
      <c r="J374">
        <f t="shared" si="20"/>
        <v>227.23999999999998</v>
      </c>
      <c r="K374" s="2">
        <f t="shared" si="21"/>
        <v>45292</v>
      </c>
      <c r="L374" s="2" t="str">
        <f>VLOOKUP(C374,Customers!$A$2:$F$401,3,FALSE)</f>
        <v>Asyut</v>
      </c>
      <c r="M374" s="2" t="str">
        <f>VLOOKUP(C374,Customers!$A$2:$F$401,5,FALSE)</f>
        <v>Corporate</v>
      </c>
      <c r="N374" s="2" t="str">
        <f>VLOOKUP(D374,Products!$A$2:$F$21,2,FALSE)</f>
        <v>Paper A4 Box</v>
      </c>
      <c r="O374" s="2" t="str">
        <f>VLOOKUP(D374,Products!$A$2:$F$21,4,FALSE)</f>
        <v>Office</v>
      </c>
      <c r="P374" s="2" t="str">
        <f>VLOOKUP(D374,Products!$A$2:$F$21,3,FALSE)</f>
        <v>Stationery</v>
      </c>
      <c r="Q374" s="6">
        <f>VLOOKUP(D374,Products!$A$2:$F$21,6,FALSE)</f>
        <v>145</v>
      </c>
      <c r="R374" s="6">
        <f t="shared" si="22"/>
        <v>145</v>
      </c>
      <c r="S374" s="6">
        <f t="shared" si="23"/>
        <v>82.239999999999981</v>
      </c>
    </row>
    <row r="375" spans="1:19" x14ac:dyDescent="0.25">
      <c r="A375" t="s">
        <v>651</v>
      </c>
      <c r="B375" s="2">
        <v>44955</v>
      </c>
      <c r="C375" t="s">
        <v>649</v>
      </c>
      <c r="D375" t="s">
        <v>11</v>
      </c>
      <c r="E375">
        <v>3</v>
      </c>
      <c r="F375">
        <v>28500</v>
      </c>
      <c r="G375" s="3">
        <v>0</v>
      </c>
      <c r="H375" t="s">
        <v>12</v>
      </c>
      <c r="I375">
        <v>7</v>
      </c>
      <c r="J375">
        <f t="shared" si="20"/>
        <v>85500</v>
      </c>
      <c r="K375" s="2">
        <f t="shared" si="21"/>
        <v>44927</v>
      </c>
      <c r="L375" s="2" t="str">
        <f>VLOOKUP(C375,Customers!$A$2:$F$401,3,FALSE)</f>
        <v>Shubra El-Kheima</v>
      </c>
      <c r="M375" s="2" t="str">
        <f>VLOOKUP(C375,Customers!$A$2:$F$401,5,FALSE)</f>
        <v>Corporate</v>
      </c>
      <c r="N375" s="2" t="str">
        <f>VLOOKUP(D375,Products!$A$2:$F$21,2,FALSE)</f>
        <v>Laptop Pro 14</v>
      </c>
      <c r="O375" s="2" t="str">
        <f>VLOOKUP(D375,Products!$A$2:$F$21,4,FALSE)</f>
        <v>Electronics</v>
      </c>
      <c r="P375" s="2" t="str">
        <f>VLOOKUP(D375,Products!$A$2:$F$21,3,FALSE)</f>
        <v>Computers</v>
      </c>
      <c r="Q375" s="6">
        <f>VLOOKUP(D375,Products!$A$2:$F$21,6,FALSE)</f>
        <v>22100</v>
      </c>
      <c r="R375" s="6">
        <f t="shared" si="22"/>
        <v>66300</v>
      </c>
      <c r="S375" s="6">
        <f t="shared" si="23"/>
        <v>19200</v>
      </c>
    </row>
    <row r="376" spans="1:19" x14ac:dyDescent="0.25">
      <c r="A376" t="s">
        <v>652</v>
      </c>
      <c r="B376" s="2">
        <v>45617</v>
      </c>
      <c r="C376" t="s">
        <v>285</v>
      </c>
      <c r="D376" t="s">
        <v>49</v>
      </c>
      <c r="E376">
        <v>3</v>
      </c>
      <c r="F376">
        <v>3772</v>
      </c>
      <c r="G376" s="3">
        <v>0.05</v>
      </c>
      <c r="H376" t="s">
        <v>96</v>
      </c>
      <c r="I376">
        <v>6</v>
      </c>
      <c r="J376">
        <f t="shared" si="20"/>
        <v>10750.199999999999</v>
      </c>
      <c r="K376" s="2">
        <f t="shared" si="21"/>
        <v>45597</v>
      </c>
      <c r="L376" s="2" t="str">
        <f>VLOOKUP(C376,Customers!$A$2:$F$401,3,FALSE)</f>
        <v>Banha</v>
      </c>
      <c r="M376" s="2" t="str">
        <f>VLOOKUP(C376,Customers!$A$2:$F$401,5,FALSE)</f>
        <v>Small Business</v>
      </c>
      <c r="N376" s="2" t="str">
        <f>VLOOKUP(D376,Products!$A$2:$F$21,2,FALSE)</f>
        <v>UPS 1200VA</v>
      </c>
      <c r="O376" s="2" t="str">
        <f>VLOOKUP(D376,Products!$A$2:$F$21,4,FALSE)</f>
        <v>Electronics</v>
      </c>
      <c r="P376" s="2" t="str">
        <f>VLOOKUP(D376,Products!$A$2:$F$21,3,FALSE)</f>
        <v>Power</v>
      </c>
      <c r="Q376" s="6">
        <f>VLOOKUP(D376,Products!$A$2:$F$21,6,FALSE)</f>
        <v>2950</v>
      </c>
      <c r="R376" s="6">
        <f t="shared" si="22"/>
        <v>8850</v>
      </c>
      <c r="S376" s="6">
        <f t="shared" si="23"/>
        <v>1900.1999999999989</v>
      </c>
    </row>
    <row r="377" spans="1:19" x14ac:dyDescent="0.25">
      <c r="A377" t="s">
        <v>653</v>
      </c>
      <c r="B377" s="2">
        <v>45531</v>
      </c>
      <c r="C377" t="s">
        <v>26</v>
      </c>
      <c r="D377" t="s">
        <v>109</v>
      </c>
      <c r="E377">
        <v>2</v>
      </c>
      <c r="F377">
        <v>12416</v>
      </c>
      <c r="G377" s="3">
        <v>0</v>
      </c>
      <c r="H377" t="s">
        <v>12</v>
      </c>
      <c r="I377">
        <v>2</v>
      </c>
      <c r="J377">
        <f t="shared" si="20"/>
        <v>24832</v>
      </c>
      <c r="K377" s="2">
        <f t="shared" si="21"/>
        <v>45505</v>
      </c>
      <c r="L377" s="2" t="str">
        <f>VLOOKUP(C377,Customers!$A$2:$F$401,3,FALSE)</f>
        <v>Mansoura</v>
      </c>
      <c r="M377" s="2" t="str">
        <f>VLOOKUP(C377,Customers!$A$2:$F$401,5,FALSE)</f>
        <v>Consumer</v>
      </c>
      <c r="N377" s="2" t="str">
        <f>VLOOKUP(D377,Products!$A$2:$F$21,2,FALSE)</f>
        <v>Projector</v>
      </c>
      <c r="O377" s="2" t="str">
        <f>VLOOKUP(D377,Products!$A$2:$F$21,4,FALSE)</f>
        <v>Electronics</v>
      </c>
      <c r="P377" s="2" t="str">
        <f>VLOOKUP(D377,Products!$A$2:$F$21,3,FALSE)</f>
        <v>Displays</v>
      </c>
      <c r="Q377" s="6">
        <f>VLOOKUP(D377,Products!$A$2:$F$21,6,FALSE)</f>
        <v>9700</v>
      </c>
      <c r="R377" s="6">
        <f t="shared" si="22"/>
        <v>19400</v>
      </c>
      <c r="S377" s="6">
        <f t="shared" si="23"/>
        <v>5432</v>
      </c>
    </row>
    <row r="378" spans="1:19" x14ac:dyDescent="0.25">
      <c r="A378" t="s">
        <v>654</v>
      </c>
      <c r="B378" s="2">
        <v>45322</v>
      </c>
      <c r="C378" t="s">
        <v>356</v>
      </c>
      <c r="D378" t="s">
        <v>56</v>
      </c>
      <c r="E378">
        <v>2</v>
      </c>
      <c r="F378">
        <v>185.4</v>
      </c>
      <c r="G378" s="3">
        <v>0</v>
      </c>
      <c r="H378" t="s">
        <v>96</v>
      </c>
      <c r="I378">
        <v>3</v>
      </c>
      <c r="J378">
        <f t="shared" si="20"/>
        <v>370.8</v>
      </c>
      <c r="K378" s="2">
        <f t="shared" si="21"/>
        <v>45292</v>
      </c>
      <c r="L378" s="2" t="str">
        <f>VLOOKUP(C378,Customers!$A$2:$F$401,3,FALSE)</f>
        <v>Mansoura</v>
      </c>
      <c r="M378" s="2" t="str">
        <f>VLOOKUP(C378,Customers!$A$2:$F$401,5,FALSE)</f>
        <v>Consumer</v>
      </c>
      <c r="N378" s="2" t="str">
        <f>VLOOKUP(D378,Products!$A$2:$F$21,2,FALSE)</f>
        <v>Notebook Pack</v>
      </c>
      <c r="O378" s="2" t="str">
        <f>VLOOKUP(D378,Products!$A$2:$F$21,4,FALSE)</f>
        <v>Office</v>
      </c>
      <c r="P378" s="2" t="str">
        <f>VLOOKUP(D378,Products!$A$2:$F$21,3,FALSE)</f>
        <v>Stationery</v>
      </c>
      <c r="Q378" s="6">
        <f>VLOOKUP(D378,Products!$A$2:$F$21,6,FALSE)</f>
        <v>75</v>
      </c>
      <c r="R378" s="6">
        <f t="shared" si="22"/>
        <v>150</v>
      </c>
      <c r="S378" s="6">
        <f t="shared" si="23"/>
        <v>220.8</v>
      </c>
    </row>
    <row r="379" spans="1:19" x14ac:dyDescent="0.25">
      <c r="A379" t="s">
        <v>655</v>
      </c>
      <c r="B379" s="2">
        <v>45286</v>
      </c>
      <c r="C379" t="s">
        <v>484</v>
      </c>
      <c r="D379" t="s">
        <v>33</v>
      </c>
      <c r="E379">
        <v>4</v>
      </c>
      <c r="F379">
        <v>3588</v>
      </c>
      <c r="G379" s="3">
        <v>0</v>
      </c>
      <c r="H379" t="s">
        <v>12</v>
      </c>
      <c r="I379">
        <v>3</v>
      </c>
      <c r="J379">
        <f t="shared" si="20"/>
        <v>14352</v>
      </c>
      <c r="K379" s="2">
        <f t="shared" si="21"/>
        <v>45261</v>
      </c>
      <c r="L379" s="2" t="str">
        <f>VLOOKUP(C379,Customers!$A$2:$F$401,3,FALSE)</f>
        <v>Shubra El-Kheima</v>
      </c>
      <c r="M379" s="2" t="str">
        <f>VLOOKUP(C379,Customers!$A$2:$F$401,5,FALSE)</f>
        <v>Consumer</v>
      </c>
      <c r="N379" s="2" t="str">
        <f>VLOOKUP(D379,Products!$A$2:$F$21,2,FALSE)</f>
        <v>Filing Cabinet</v>
      </c>
      <c r="O379" s="2" t="str">
        <f>VLOOKUP(D379,Products!$A$2:$F$21,4,FALSE)</f>
        <v>Office</v>
      </c>
      <c r="P379" s="2" t="str">
        <f>VLOOKUP(D379,Products!$A$2:$F$21,3,FALSE)</f>
        <v>Furniture</v>
      </c>
      <c r="Q379" s="6">
        <f>VLOOKUP(D379,Products!$A$2:$F$21,6,FALSE)</f>
        <v>2650</v>
      </c>
      <c r="R379" s="6">
        <f t="shared" si="22"/>
        <v>10600</v>
      </c>
      <c r="S379" s="6">
        <f t="shared" si="23"/>
        <v>3752</v>
      </c>
    </row>
    <row r="380" spans="1:19" x14ac:dyDescent="0.25">
      <c r="A380" t="s">
        <v>656</v>
      </c>
      <c r="B380" s="2">
        <v>45757</v>
      </c>
      <c r="C380" t="s">
        <v>113</v>
      </c>
      <c r="D380" t="s">
        <v>15</v>
      </c>
      <c r="E380">
        <v>2</v>
      </c>
      <c r="F380">
        <v>463.5</v>
      </c>
      <c r="G380" s="3">
        <v>0</v>
      </c>
      <c r="H380" t="s">
        <v>12</v>
      </c>
      <c r="I380">
        <v>6</v>
      </c>
      <c r="J380">
        <f t="shared" si="20"/>
        <v>927</v>
      </c>
      <c r="K380" s="2">
        <f t="shared" si="21"/>
        <v>45748</v>
      </c>
      <c r="L380" s="2" t="str">
        <f>VLOOKUP(C380,Customers!$A$2:$F$401,3,FALSE)</f>
        <v>Shubra El-Kheima</v>
      </c>
      <c r="M380" s="2" t="str">
        <f>VLOOKUP(C380,Customers!$A$2:$F$401,5,FALSE)</f>
        <v>Small Business</v>
      </c>
      <c r="N380" s="2" t="str">
        <f>VLOOKUP(D380,Products!$A$2:$F$21,2,FALSE)</f>
        <v>Wireless Mouse</v>
      </c>
      <c r="O380" s="2" t="str">
        <f>VLOOKUP(D380,Products!$A$2:$F$21,4,FALSE)</f>
        <v>Electronics</v>
      </c>
      <c r="P380" s="2" t="str">
        <f>VLOOKUP(D380,Products!$A$2:$F$21,3,FALSE)</f>
        <v>Accessories</v>
      </c>
      <c r="Q380" s="6">
        <f>VLOOKUP(D380,Products!$A$2:$F$21,6,FALSE)</f>
        <v>210</v>
      </c>
      <c r="R380" s="6">
        <f t="shared" si="22"/>
        <v>420</v>
      </c>
      <c r="S380" s="6">
        <f t="shared" si="23"/>
        <v>507</v>
      </c>
    </row>
    <row r="381" spans="1:19" x14ac:dyDescent="0.25">
      <c r="A381" t="s">
        <v>657</v>
      </c>
      <c r="B381" s="2">
        <v>45802</v>
      </c>
      <c r="C381" t="s">
        <v>621</v>
      </c>
      <c r="D381" t="s">
        <v>56</v>
      </c>
      <c r="E381">
        <v>5</v>
      </c>
      <c r="F381">
        <v>194.4</v>
      </c>
      <c r="G381" s="3">
        <v>0.15</v>
      </c>
      <c r="H381" t="s">
        <v>12</v>
      </c>
      <c r="I381">
        <v>1</v>
      </c>
      <c r="J381">
        <f t="shared" si="20"/>
        <v>826.19999999999993</v>
      </c>
      <c r="K381" s="2">
        <f t="shared" si="21"/>
        <v>45778</v>
      </c>
      <c r="L381" s="2" t="str">
        <f>VLOOKUP(C381,Customers!$A$2:$F$401,3,FALSE)</f>
        <v>Cairo</v>
      </c>
      <c r="M381" s="2" t="str">
        <f>VLOOKUP(C381,Customers!$A$2:$F$401,5,FALSE)</f>
        <v>Small Business</v>
      </c>
      <c r="N381" s="2" t="str">
        <f>VLOOKUP(D381,Products!$A$2:$F$21,2,FALSE)</f>
        <v>Notebook Pack</v>
      </c>
      <c r="O381" s="2" t="str">
        <f>VLOOKUP(D381,Products!$A$2:$F$21,4,FALSE)</f>
        <v>Office</v>
      </c>
      <c r="P381" s="2" t="str">
        <f>VLOOKUP(D381,Products!$A$2:$F$21,3,FALSE)</f>
        <v>Stationery</v>
      </c>
      <c r="Q381" s="6">
        <f>VLOOKUP(D381,Products!$A$2:$F$21,6,FALSE)</f>
        <v>75</v>
      </c>
      <c r="R381" s="6">
        <f t="shared" si="22"/>
        <v>375</v>
      </c>
      <c r="S381" s="6">
        <f t="shared" si="23"/>
        <v>451.19999999999993</v>
      </c>
    </row>
    <row r="382" spans="1:19" x14ac:dyDescent="0.25">
      <c r="A382" t="s">
        <v>658</v>
      </c>
      <c r="B382" s="2">
        <v>45982</v>
      </c>
      <c r="C382" t="s">
        <v>659</v>
      </c>
      <c r="D382" t="s">
        <v>27</v>
      </c>
      <c r="E382">
        <v>1</v>
      </c>
      <c r="F382">
        <v>901.6</v>
      </c>
      <c r="G382" s="3">
        <v>0</v>
      </c>
      <c r="H382" t="s">
        <v>85</v>
      </c>
      <c r="I382">
        <v>2</v>
      </c>
      <c r="J382">
        <f t="shared" si="20"/>
        <v>901.6</v>
      </c>
      <c r="K382" s="2">
        <f t="shared" si="21"/>
        <v>45962</v>
      </c>
      <c r="L382" s="2" t="str">
        <f>VLOOKUP(C382,Customers!$A$2:$F$401,3,FALSE)</f>
        <v>Tanta</v>
      </c>
      <c r="M382" s="2" t="str">
        <f>VLOOKUP(C382,Customers!$A$2:$F$401,5,FALSE)</f>
        <v>Consumer</v>
      </c>
      <c r="N382" s="2" t="str">
        <f>VLOOKUP(D382,Products!$A$2:$F$21,2,FALSE)</f>
        <v>Printer Toner</v>
      </c>
      <c r="O382" s="2" t="str">
        <f>VLOOKUP(D382,Products!$A$2:$F$21,4,FALSE)</f>
        <v>Office</v>
      </c>
      <c r="P382" s="2" t="str">
        <f>VLOOKUP(D382,Products!$A$2:$F$21,3,FALSE)</f>
        <v>Supplies</v>
      </c>
      <c r="Q382" s="6">
        <f>VLOOKUP(D382,Products!$A$2:$F$21,6,FALSE)</f>
        <v>510</v>
      </c>
      <c r="R382" s="6">
        <f t="shared" si="22"/>
        <v>510</v>
      </c>
      <c r="S382" s="6">
        <f t="shared" si="23"/>
        <v>391.6</v>
      </c>
    </row>
    <row r="383" spans="1:19" x14ac:dyDescent="0.25">
      <c r="A383" t="s">
        <v>660</v>
      </c>
      <c r="B383" s="2">
        <v>45598</v>
      </c>
      <c r="C383" t="s">
        <v>336</v>
      </c>
      <c r="D383" t="s">
        <v>82</v>
      </c>
      <c r="E383">
        <v>1</v>
      </c>
      <c r="F383">
        <v>4944</v>
      </c>
      <c r="G383" s="3">
        <v>0</v>
      </c>
      <c r="H383" t="s">
        <v>12</v>
      </c>
      <c r="I383">
        <v>2</v>
      </c>
      <c r="J383">
        <f t="shared" si="20"/>
        <v>4944</v>
      </c>
      <c r="K383" s="2">
        <f t="shared" si="21"/>
        <v>45597</v>
      </c>
      <c r="L383" s="2" t="str">
        <f>VLOOKUP(C383,Customers!$A$2:$F$401,3,FALSE)</f>
        <v>Asyut</v>
      </c>
      <c r="M383" s="2" t="str">
        <f>VLOOKUP(C383,Customers!$A$2:$F$401,5,FALSE)</f>
        <v>Small Business</v>
      </c>
      <c r="N383" s="2" t="str">
        <f>VLOOKUP(D383,Products!$A$2:$F$21,2,FALSE)</f>
        <v>Office Chair</v>
      </c>
      <c r="O383" s="2" t="str">
        <f>VLOOKUP(D383,Products!$A$2:$F$21,4,FALSE)</f>
        <v>Office</v>
      </c>
      <c r="P383" s="2" t="str">
        <f>VLOOKUP(D383,Products!$A$2:$F$21,3,FALSE)</f>
        <v>Furniture</v>
      </c>
      <c r="Q383" s="6">
        <f>VLOOKUP(D383,Products!$A$2:$F$21,6,FALSE)</f>
        <v>3150</v>
      </c>
      <c r="R383" s="6">
        <f t="shared" si="22"/>
        <v>3150</v>
      </c>
      <c r="S383" s="6">
        <f t="shared" si="23"/>
        <v>1794</v>
      </c>
    </row>
    <row r="384" spans="1:19" x14ac:dyDescent="0.25">
      <c r="A384" t="s">
        <v>661</v>
      </c>
      <c r="B384" s="2">
        <v>45104</v>
      </c>
      <c r="C384" t="s">
        <v>662</v>
      </c>
      <c r="D384" t="s">
        <v>30</v>
      </c>
      <c r="E384">
        <v>1</v>
      </c>
      <c r="F384">
        <v>9200</v>
      </c>
      <c r="G384" s="3">
        <v>0</v>
      </c>
      <c r="H384" t="s">
        <v>12</v>
      </c>
      <c r="I384">
        <v>3</v>
      </c>
      <c r="J384">
        <f t="shared" si="20"/>
        <v>9200</v>
      </c>
      <c r="K384" s="2">
        <f t="shared" si="21"/>
        <v>45078</v>
      </c>
      <c r="L384" s="2" t="str">
        <f>VLOOKUP(C384,Customers!$A$2:$F$401,3,FALSE)</f>
        <v>Alexandria</v>
      </c>
      <c r="M384" s="2" t="str">
        <f>VLOOKUP(C384,Customers!$A$2:$F$401,5,FALSE)</f>
        <v>Small Business</v>
      </c>
      <c r="N384" s="2" t="str">
        <f>VLOOKUP(D384,Products!$A$2:$F$21,2,FALSE)</f>
        <v>Standing Desk</v>
      </c>
      <c r="O384" s="2" t="str">
        <f>VLOOKUP(D384,Products!$A$2:$F$21,4,FALSE)</f>
        <v>Office</v>
      </c>
      <c r="P384" s="2" t="str">
        <f>VLOOKUP(D384,Products!$A$2:$F$21,3,FALSE)</f>
        <v>Furniture</v>
      </c>
      <c r="Q384" s="6">
        <f>VLOOKUP(D384,Products!$A$2:$F$21,6,FALSE)</f>
        <v>6500</v>
      </c>
      <c r="R384" s="6">
        <f t="shared" si="22"/>
        <v>6500</v>
      </c>
      <c r="S384" s="6">
        <f t="shared" si="23"/>
        <v>2700</v>
      </c>
    </row>
    <row r="385" spans="1:19" x14ac:dyDescent="0.25">
      <c r="A385" t="s">
        <v>663</v>
      </c>
      <c r="B385" s="2">
        <v>45747</v>
      </c>
      <c r="C385" t="s">
        <v>309</v>
      </c>
      <c r="D385" t="s">
        <v>24</v>
      </c>
      <c r="E385">
        <v>2</v>
      </c>
      <c r="F385">
        <v>1250</v>
      </c>
      <c r="G385" s="3">
        <v>0</v>
      </c>
      <c r="H385" t="s">
        <v>12</v>
      </c>
      <c r="I385">
        <v>7</v>
      </c>
      <c r="J385">
        <f t="shared" si="20"/>
        <v>2500</v>
      </c>
      <c r="K385" s="2">
        <f t="shared" si="21"/>
        <v>45717</v>
      </c>
      <c r="L385" s="2" t="str">
        <f>VLOOKUP(C385,Customers!$A$2:$F$401,3,FALSE)</f>
        <v>Alexandria</v>
      </c>
      <c r="M385" s="2" t="str">
        <f>VLOOKUP(C385,Customers!$A$2:$F$401,5,FALSE)</f>
        <v>Consumer</v>
      </c>
      <c r="N385" s="2" t="str">
        <f>VLOOKUP(D385,Products!$A$2:$F$21,2,FALSE)</f>
        <v>USB-C Hub</v>
      </c>
      <c r="O385" s="2" t="str">
        <f>VLOOKUP(D385,Products!$A$2:$F$21,4,FALSE)</f>
        <v>Electronics</v>
      </c>
      <c r="P385" s="2" t="str">
        <f>VLOOKUP(D385,Products!$A$2:$F$21,3,FALSE)</f>
        <v>Accessories</v>
      </c>
      <c r="Q385" s="6">
        <f>VLOOKUP(D385,Products!$A$2:$F$21,6,FALSE)</f>
        <v>620</v>
      </c>
      <c r="R385" s="6">
        <f t="shared" si="22"/>
        <v>1240</v>
      </c>
      <c r="S385" s="6">
        <f t="shared" si="23"/>
        <v>1260</v>
      </c>
    </row>
    <row r="386" spans="1:19" x14ac:dyDescent="0.25">
      <c r="A386" t="s">
        <v>664</v>
      </c>
      <c r="B386" s="2">
        <v>45122</v>
      </c>
      <c r="C386" t="s">
        <v>443</v>
      </c>
      <c r="D386" t="s">
        <v>56</v>
      </c>
      <c r="E386">
        <v>1</v>
      </c>
      <c r="F386">
        <v>185.4</v>
      </c>
      <c r="G386" s="3">
        <v>0</v>
      </c>
      <c r="H386" t="s">
        <v>85</v>
      </c>
      <c r="I386">
        <v>6</v>
      </c>
      <c r="J386">
        <f t="shared" si="20"/>
        <v>185.4</v>
      </c>
      <c r="K386" s="2">
        <f t="shared" si="21"/>
        <v>45108</v>
      </c>
      <c r="L386" s="2" t="str">
        <f>VLOOKUP(C386,Customers!$A$2:$F$401,3,FALSE)</f>
        <v>Asyut</v>
      </c>
      <c r="M386" s="2" t="str">
        <f>VLOOKUP(C386,Customers!$A$2:$F$401,5,FALSE)</f>
        <v>Consumer</v>
      </c>
      <c r="N386" s="2" t="str">
        <f>VLOOKUP(D386,Products!$A$2:$F$21,2,FALSE)</f>
        <v>Notebook Pack</v>
      </c>
      <c r="O386" s="2" t="str">
        <f>VLOOKUP(D386,Products!$A$2:$F$21,4,FALSE)</f>
        <v>Office</v>
      </c>
      <c r="P386" s="2" t="str">
        <f>VLOOKUP(D386,Products!$A$2:$F$21,3,FALSE)</f>
        <v>Stationery</v>
      </c>
      <c r="Q386" s="6">
        <f>VLOOKUP(D386,Products!$A$2:$F$21,6,FALSE)</f>
        <v>75</v>
      </c>
      <c r="R386" s="6">
        <f t="shared" si="22"/>
        <v>75</v>
      </c>
      <c r="S386" s="6">
        <f t="shared" si="23"/>
        <v>110.4</v>
      </c>
    </row>
    <row r="387" spans="1:19" x14ac:dyDescent="0.25">
      <c r="A387" t="s">
        <v>665</v>
      </c>
      <c r="B387" s="2">
        <v>45305</v>
      </c>
      <c r="C387" t="s">
        <v>131</v>
      </c>
      <c r="D387" t="s">
        <v>15</v>
      </c>
      <c r="E387">
        <v>1</v>
      </c>
      <c r="F387">
        <v>436.5</v>
      </c>
      <c r="G387" s="3">
        <v>0.03</v>
      </c>
      <c r="H387" t="s">
        <v>12</v>
      </c>
      <c r="I387">
        <v>1</v>
      </c>
      <c r="J387">
        <f t="shared" ref="J387:J450" si="24">E387*F387*(1-G387)</f>
        <v>423.40499999999997</v>
      </c>
      <c r="K387" s="2">
        <f t="shared" ref="K387:K450" si="25">DATE(YEAR(B387),MONTH(B387),1)</f>
        <v>45292</v>
      </c>
      <c r="L387" s="2" t="str">
        <f>VLOOKUP(C387,Customers!$A$2:$F$401,3,FALSE)</f>
        <v>Zagazig</v>
      </c>
      <c r="M387" s="2" t="str">
        <f>VLOOKUP(C387,Customers!$A$2:$F$401,5,FALSE)</f>
        <v>Small Business</v>
      </c>
      <c r="N387" s="2" t="str">
        <f>VLOOKUP(D387,Products!$A$2:$F$21,2,FALSE)</f>
        <v>Wireless Mouse</v>
      </c>
      <c r="O387" s="2" t="str">
        <f>VLOOKUP(D387,Products!$A$2:$F$21,4,FALSE)</f>
        <v>Electronics</v>
      </c>
      <c r="P387" s="2" t="str">
        <f>VLOOKUP(D387,Products!$A$2:$F$21,3,FALSE)</f>
        <v>Accessories</v>
      </c>
      <c r="Q387" s="6">
        <f>VLOOKUP(D387,Products!$A$2:$F$21,6,FALSE)</f>
        <v>210</v>
      </c>
      <c r="R387" s="6">
        <f t="shared" ref="R387:R450" si="26">E387*Q387</f>
        <v>210</v>
      </c>
      <c r="S387" s="6">
        <f t="shared" ref="S387:S450" si="27">J387-R387</f>
        <v>213.40499999999997</v>
      </c>
    </row>
    <row r="388" spans="1:19" x14ac:dyDescent="0.25">
      <c r="A388" t="s">
        <v>666</v>
      </c>
      <c r="B388" s="2">
        <v>45214</v>
      </c>
      <c r="C388" t="s">
        <v>667</v>
      </c>
      <c r="D388" t="s">
        <v>15</v>
      </c>
      <c r="E388">
        <v>10</v>
      </c>
      <c r="F388">
        <v>450</v>
      </c>
      <c r="G388" s="3">
        <v>0</v>
      </c>
      <c r="H388" t="s">
        <v>12</v>
      </c>
      <c r="I388">
        <v>4</v>
      </c>
      <c r="J388">
        <f t="shared" si="24"/>
        <v>4500</v>
      </c>
      <c r="K388" s="2">
        <f t="shared" si="25"/>
        <v>45200</v>
      </c>
      <c r="L388" s="2" t="str">
        <f>VLOOKUP(C388,Customers!$A$2:$F$401,3,FALSE)</f>
        <v>Banha</v>
      </c>
      <c r="M388" s="2" t="str">
        <f>VLOOKUP(C388,Customers!$A$2:$F$401,5,FALSE)</f>
        <v>Consumer</v>
      </c>
      <c r="N388" s="2" t="str">
        <f>VLOOKUP(D388,Products!$A$2:$F$21,2,FALSE)</f>
        <v>Wireless Mouse</v>
      </c>
      <c r="O388" s="2" t="str">
        <f>VLOOKUP(D388,Products!$A$2:$F$21,4,FALSE)</f>
        <v>Electronics</v>
      </c>
      <c r="P388" s="2" t="str">
        <f>VLOOKUP(D388,Products!$A$2:$F$21,3,FALSE)</f>
        <v>Accessories</v>
      </c>
      <c r="Q388" s="6">
        <f>VLOOKUP(D388,Products!$A$2:$F$21,6,FALSE)</f>
        <v>210</v>
      </c>
      <c r="R388" s="6">
        <f t="shared" si="26"/>
        <v>2100</v>
      </c>
      <c r="S388" s="6">
        <f t="shared" si="27"/>
        <v>2400</v>
      </c>
    </row>
    <row r="389" spans="1:19" x14ac:dyDescent="0.25">
      <c r="A389" t="s">
        <v>668</v>
      </c>
      <c r="B389" s="2">
        <v>45904</v>
      </c>
      <c r="C389" t="s">
        <v>219</v>
      </c>
      <c r="D389" t="s">
        <v>72</v>
      </c>
      <c r="E389">
        <v>1</v>
      </c>
      <c r="F389">
        <v>1802.5</v>
      </c>
      <c r="G389" s="3">
        <v>0.05</v>
      </c>
      <c r="H389" t="s">
        <v>85</v>
      </c>
      <c r="I389">
        <v>7</v>
      </c>
      <c r="J389">
        <f t="shared" si="24"/>
        <v>1712.375</v>
      </c>
      <c r="K389" s="2">
        <f t="shared" si="25"/>
        <v>45901</v>
      </c>
      <c r="L389" s="2" t="str">
        <f>VLOOKUP(C389,Customers!$A$2:$F$401,3,FALSE)</f>
        <v>Cairo</v>
      </c>
      <c r="M389" s="2" t="str">
        <f>VLOOKUP(C389,Customers!$A$2:$F$401,5,FALSE)</f>
        <v>Consumer</v>
      </c>
      <c r="N389" s="2" t="str">
        <f>VLOOKUP(D389,Products!$A$2:$F$21,2,FALSE)</f>
        <v>Wi-Fi Router</v>
      </c>
      <c r="O389" s="2" t="str">
        <f>VLOOKUP(D389,Products!$A$2:$F$21,4,FALSE)</f>
        <v>Electronics</v>
      </c>
      <c r="P389" s="2" t="str">
        <f>VLOOKUP(D389,Products!$A$2:$F$21,3,FALSE)</f>
        <v>Networking</v>
      </c>
      <c r="Q389" s="6">
        <f>VLOOKUP(D389,Products!$A$2:$F$21,6,FALSE)</f>
        <v>1050</v>
      </c>
      <c r="R389" s="6">
        <f t="shared" si="26"/>
        <v>1050</v>
      </c>
      <c r="S389" s="6">
        <f t="shared" si="27"/>
        <v>662.375</v>
      </c>
    </row>
    <row r="390" spans="1:19" x14ac:dyDescent="0.25">
      <c r="A390" t="s">
        <v>669</v>
      </c>
      <c r="B390" s="2">
        <v>45589</v>
      </c>
      <c r="C390" t="s">
        <v>226</v>
      </c>
      <c r="D390" t="s">
        <v>46</v>
      </c>
      <c r="E390">
        <v>1</v>
      </c>
      <c r="F390">
        <v>239.2</v>
      </c>
      <c r="G390" s="3">
        <v>0.1</v>
      </c>
      <c r="H390" t="s">
        <v>12</v>
      </c>
      <c r="I390">
        <v>3</v>
      </c>
      <c r="J390">
        <f t="shared" si="24"/>
        <v>215.28</v>
      </c>
      <c r="K390" s="2">
        <f t="shared" si="25"/>
        <v>45566</v>
      </c>
      <c r="L390" s="2" t="str">
        <f>VLOOKUP(C390,Customers!$A$2:$F$401,3,FALSE)</f>
        <v>Giza</v>
      </c>
      <c r="M390" s="2" t="str">
        <f>VLOOKUP(C390,Customers!$A$2:$F$401,5,FALSE)</f>
        <v>Consumer</v>
      </c>
      <c r="N390" s="2" t="str">
        <f>VLOOKUP(D390,Products!$A$2:$F$21,2,FALSE)</f>
        <v>Paper A4 Box</v>
      </c>
      <c r="O390" s="2" t="str">
        <f>VLOOKUP(D390,Products!$A$2:$F$21,4,FALSE)</f>
        <v>Office</v>
      </c>
      <c r="P390" s="2" t="str">
        <f>VLOOKUP(D390,Products!$A$2:$F$21,3,FALSE)</f>
        <v>Stationery</v>
      </c>
      <c r="Q390" s="6">
        <f>VLOOKUP(D390,Products!$A$2:$F$21,6,FALSE)</f>
        <v>145</v>
      </c>
      <c r="R390" s="6">
        <f t="shared" si="26"/>
        <v>145</v>
      </c>
      <c r="S390" s="6">
        <f t="shared" si="27"/>
        <v>70.28</v>
      </c>
    </row>
    <row r="391" spans="1:19" x14ac:dyDescent="0.25">
      <c r="A391" t="s">
        <v>670</v>
      </c>
      <c r="B391" s="2">
        <v>45435</v>
      </c>
      <c r="C391" t="s">
        <v>106</v>
      </c>
      <c r="D391" t="s">
        <v>56</v>
      </c>
      <c r="E391">
        <v>3</v>
      </c>
      <c r="F391">
        <v>165.6</v>
      </c>
      <c r="G391" s="3">
        <v>0.1</v>
      </c>
      <c r="H391" t="s">
        <v>12</v>
      </c>
      <c r="I391">
        <v>5</v>
      </c>
      <c r="J391">
        <f t="shared" si="24"/>
        <v>447.11999999999995</v>
      </c>
      <c r="K391" s="2">
        <f t="shared" si="25"/>
        <v>45413</v>
      </c>
      <c r="L391" s="2" t="str">
        <f>VLOOKUP(C391,Customers!$A$2:$F$401,3,FALSE)</f>
        <v>Ismailia</v>
      </c>
      <c r="M391" s="2" t="str">
        <f>VLOOKUP(C391,Customers!$A$2:$F$401,5,FALSE)</f>
        <v>Consumer</v>
      </c>
      <c r="N391" s="2" t="str">
        <f>VLOOKUP(D391,Products!$A$2:$F$21,2,FALSE)</f>
        <v>Notebook Pack</v>
      </c>
      <c r="O391" s="2" t="str">
        <f>VLOOKUP(D391,Products!$A$2:$F$21,4,FALSE)</f>
        <v>Office</v>
      </c>
      <c r="P391" s="2" t="str">
        <f>VLOOKUP(D391,Products!$A$2:$F$21,3,FALSE)</f>
        <v>Stationery</v>
      </c>
      <c r="Q391" s="6">
        <f>VLOOKUP(D391,Products!$A$2:$F$21,6,FALSE)</f>
        <v>75</v>
      </c>
      <c r="R391" s="6">
        <f t="shared" si="26"/>
        <v>225</v>
      </c>
      <c r="S391" s="6">
        <f t="shared" si="27"/>
        <v>222.11999999999995</v>
      </c>
    </row>
    <row r="392" spans="1:19" x14ac:dyDescent="0.25">
      <c r="A392" t="s">
        <v>671</v>
      </c>
      <c r="B392" s="2">
        <v>44940</v>
      </c>
      <c r="C392" t="s">
        <v>63</v>
      </c>
      <c r="D392" t="s">
        <v>90</v>
      </c>
      <c r="E392">
        <v>2</v>
      </c>
      <c r="F392">
        <v>2100</v>
      </c>
      <c r="G392" s="3">
        <v>0.05</v>
      </c>
      <c r="H392" t="s">
        <v>12</v>
      </c>
      <c r="I392">
        <v>2</v>
      </c>
      <c r="J392">
        <f t="shared" si="24"/>
        <v>3990</v>
      </c>
      <c r="K392" s="2">
        <f t="shared" si="25"/>
        <v>44927</v>
      </c>
      <c r="L392" s="2" t="str">
        <f>VLOOKUP(C392,Customers!$A$2:$F$401,3,FALSE)</f>
        <v>Banha</v>
      </c>
      <c r="M392" s="2" t="str">
        <f>VLOOKUP(C392,Customers!$A$2:$F$401,5,FALSE)</f>
        <v>Consumer</v>
      </c>
      <c r="N392" s="2" t="str">
        <f>VLOOKUP(D392,Products!$A$2:$F$21,2,FALSE)</f>
        <v>Headset Pro</v>
      </c>
      <c r="O392" s="2" t="str">
        <f>VLOOKUP(D392,Products!$A$2:$F$21,4,FALSE)</f>
        <v>Electronics</v>
      </c>
      <c r="P392" s="2" t="str">
        <f>VLOOKUP(D392,Products!$A$2:$F$21,3,FALSE)</f>
        <v>Accessories</v>
      </c>
      <c r="Q392" s="6">
        <f>VLOOKUP(D392,Products!$A$2:$F$21,6,FALSE)</f>
        <v>1180</v>
      </c>
      <c r="R392" s="6">
        <f t="shared" si="26"/>
        <v>2360</v>
      </c>
      <c r="S392" s="6">
        <f t="shared" si="27"/>
        <v>1630</v>
      </c>
    </row>
    <row r="393" spans="1:19" x14ac:dyDescent="0.25">
      <c r="A393" t="s">
        <v>672</v>
      </c>
      <c r="B393" s="2">
        <v>45461</v>
      </c>
      <c r="C393" t="s">
        <v>525</v>
      </c>
      <c r="D393" t="s">
        <v>27</v>
      </c>
      <c r="E393">
        <v>2</v>
      </c>
      <c r="F393">
        <v>950.6</v>
      </c>
      <c r="G393" s="3">
        <v>0</v>
      </c>
      <c r="H393" t="s">
        <v>12</v>
      </c>
      <c r="I393">
        <v>3</v>
      </c>
      <c r="J393">
        <f t="shared" si="24"/>
        <v>1901.2</v>
      </c>
      <c r="K393" s="2">
        <f t="shared" si="25"/>
        <v>45444</v>
      </c>
      <c r="L393" s="2" t="str">
        <f>VLOOKUP(C393,Customers!$A$2:$F$401,3,FALSE)</f>
        <v>Mansoura</v>
      </c>
      <c r="M393" s="2" t="str">
        <f>VLOOKUP(C393,Customers!$A$2:$F$401,5,FALSE)</f>
        <v>Small Business</v>
      </c>
      <c r="N393" s="2" t="str">
        <f>VLOOKUP(D393,Products!$A$2:$F$21,2,FALSE)</f>
        <v>Printer Toner</v>
      </c>
      <c r="O393" s="2" t="str">
        <f>VLOOKUP(D393,Products!$A$2:$F$21,4,FALSE)</f>
        <v>Office</v>
      </c>
      <c r="P393" s="2" t="str">
        <f>VLOOKUP(D393,Products!$A$2:$F$21,3,FALSE)</f>
        <v>Supplies</v>
      </c>
      <c r="Q393" s="6">
        <f>VLOOKUP(D393,Products!$A$2:$F$21,6,FALSE)</f>
        <v>510</v>
      </c>
      <c r="R393" s="6">
        <f t="shared" si="26"/>
        <v>1020</v>
      </c>
      <c r="S393" s="6">
        <f t="shared" si="27"/>
        <v>881.2</v>
      </c>
    </row>
    <row r="394" spans="1:19" x14ac:dyDescent="0.25">
      <c r="A394" t="s">
        <v>673</v>
      </c>
      <c r="B394" s="2">
        <v>45712</v>
      </c>
      <c r="C394" t="s">
        <v>409</v>
      </c>
      <c r="D394" t="s">
        <v>49</v>
      </c>
      <c r="E394">
        <v>2</v>
      </c>
      <c r="F394">
        <v>4223</v>
      </c>
      <c r="G394" s="3">
        <v>0</v>
      </c>
      <c r="H394" t="s">
        <v>12</v>
      </c>
      <c r="I394">
        <v>7</v>
      </c>
      <c r="J394">
        <f t="shared" si="24"/>
        <v>8446</v>
      </c>
      <c r="K394" s="2">
        <f t="shared" si="25"/>
        <v>45689</v>
      </c>
      <c r="L394" s="2" t="str">
        <f>VLOOKUP(C394,Customers!$A$2:$F$401,3,FALSE)</f>
        <v>Mansoura</v>
      </c>
      <c r="M394" s="2" t="str">
        <f>VLOOKUP(C394,Customers!$A$2:$F$401,5,FALSE)</f>
        <v>Consumer</v>
      </c>
      <c r="N394" s="2" t="str">
        <f>VLOOKUP(D394,Products!$A$2:$F$21,2,FALSE)</f>
        <v>UPS 1200VA</v>
      </c>
      <c r="O394" s="2" t="str">
        <f>VLOOKUP(D394,Products!$A$2:$F$21,4,FALSE)</f>
        <v>Electronics</v>
      </c>
      <c r="P394" s="2" t="str">
        <f>VLOOKUP(D394,Products!$A$2:$F$21,3,FALSE)</f>
        <v>Power</v>
      </c>
      <c r="Q394" s="6">
        <f>VLOOKUP(D394,Products!$A$2:$F$21,6,FALSE)</f>
        <v>2950</v>
      </c>
      <c r="R394" s="6">
        <f t="shared" si="26"/>
        <v>5900</v>
      </c>
      <c r="S394" s="6">
        <f t="shared" si="27"/>
        <v>2546</v>
      </c>
    </row>
    <row r="395" spans="1:19" x14ac:dyDescent="0.25">
      <c r="A395" t="s">
        <v>674</v>
      </c>
      <c r="B395" s="2">
        <v>45409</v>
      </c>
      <c r="C395" t="s">
        <v>525</v>
      </c>
      <c r="D395" t="s">
        <v>40</v>
      </c>
      <c r="E395">
        <v>2</v>
      </c>
      <c r="F395">
        <v>18915</v>
      </c>
      <c r="G395" s="3">
        <v>0</v>
      </c>
      <c r="H395" t="s">
        <v>12</v>
      </c>
      <c r="I395">
        <v>6</v>
      </c>
      <c r="J395">
        <f t="shared" si="24"/>
        <v>37830</v>
      </c>
      <c r="K395" s="2">
        <f t="shared" si="25"/>
        <v>45383</v>
      </c>
      <c r="L395" s="2" t="str">
        <f>VLOOKUP(C395,Customers!$A$2:$F$401,3,FALSE)</f>
        <v>Mansoura</v>
      </c>
      <c r="M395" s="2" t="str">
        <f>VLOOKUP(C395,Customers!$A$2:$F$401,5,FALSE)</f>
        <v>Small Business</v>
      </c>
      <c r="N395" s="2" t="str">
        <f>VLOOKUP(D395,Products!$A$2:$F$21,2,FALSE)</f>
        <v>Laptop Basic 15</v>
      </c>
      <c r="O395" s="2" t="str">
        <f>VLOOKUP(D395,Products!$A$2:$F$21,4,FALSE)</f>
        <v>Electronics</v>
      </c>
      <c r="P395" s="2" t="str">
        <f>VLOOKUP(D395,Products!$A$2:$F$21,3,FALSE)</f>
        <v>Computers</v>
      </c>
      <c r="Q395" s="6">
        <f>VLOOKUP(D395,Products!$A$2:$F$21,6,FALSE)</f>
        <v>15100</v>
      </c>
      <c r="R395" s="6">
        <f t="shared" si="26"/>
        <v>30200</v>
      </c>
      <c r="S395" s="6">
        <f t="shared" si="27"/>
        <v>7630</v>
      </c>
    </row>
    <row r="396" spans="1:19" x14ac:dyDescent="0.25">
      <c r="A396" t="s">
        <v>675</v>
      </c>
      <c r="B396" s="2">
        <v>45841</v>
      </c>
      <c r="C396" t="s">
        <v>419</v>
      </c>
      <c r="D396" t="s">
        <v>27</v>
      </c>
      <c r="E396">
        <v>1</v>
      </c>
      <c r="F396">
        <v>1009.4</v>
      </c>
      <c r="G396" s="3">
        <v>0</v>
      </c>
      <c r="H396" t="s">
        <v>96</v>
      </c>
      <c r="I396">
        <v>2</v>
      </c>
      <c r="J396">
        <f t="shared" si="24"/>
        <v>1009.4</v>
      </c>
      <c r="K396" s="2">
        <f t="shared" si="25"/>
        <v>45839</v>
      </c>
      <c r="L396" s="2" t="str">
        <f>VLOOKUP(C396,Customers!$A$2:$F$401,3,FALSE)</f>
        <v>Alexandria</v>
      </c>
      <c r="M396" s="2" t="str">
        <f>VLOOKUP(C396,Customers!$A$2:$F$401,5,FALSE)</f>
        <v>Small Business</v>
      </c>
      <c r="N396" s="2" t="str">
        <f>VLOOKUP(D396,Products!$A$2:$F$21,2,FALSE)</f>
        <v>Printer Toner</v>
      </c>
      <c r="O396" s="2" t="str">
        <f>VLOOKUP(D396,Products!$A$2:$F$21,4,FALSE)</f>
        <v>Office</v>
      </c>
      <c r="P396" s="2" t="str">
        <f>VLOOKUP(D396,Products!$A$2:$F$21,3,FALSE)</f>
        <v>Supplies</v>
      </c>
      <c r="Q396" s="6">
        <f>VLOOKUP(D396,Products!$A$2:$F$21,6,FALSE)</f>
        <v>510</v>
      </c>
      <c r="R396" s="6">
        <f t="shared" si="26"/>
        <v>510</v>
      </c>
      <c r="S396" s="6">
        <f t="shared" si="27"/>
        <v>499.4</v>
      </c>
    </row>
    <row r="397" spans="1:19" x14ac:dyDescent="0.25">
      <c r="A397" t="s">
        <v>676</v>
      </c>
      <c r="B397" s="2">
        <v>45473</v>
      </c>
      <c r="C397" t="s">
        <v>677</v>
      </c>
      <c r="D397" t="s">
        <v>30</v>
      </c>
      <c r="E397">
        <v>1</v>
      </c>
      <c r="F397">
        <v>8464</v>
      </c>
      <c r="G397" s="3">
        <v>0.03</v>
      </c>
      <c r="H397" t="s">
        <v>12</v>
      </c>
      <c r="I397">
        <v>6</v>
      </c>
      <c r="J397">
        <f t="shared" si="24"/>
        <v>8210.08</v>
      </c>
      <c r="K397" s="2">
        <f t="shared" si="25"/>
        <v>45444</v>
      </c>
      <c r="L397" s="2" t="str">
        <f>VLOOKUP(C397,Customers!$A$2:$F$401,3,FALSE)</f>
        <v>Giza</v>
      </c>
      <c r="M397" s="2" t="str">
        <f>VLOOKUP(C397,Customers!$A$2:$F$401,5,FALSE)</f>
        <v>Corporate</v>
      </c>
      <c r="N397" s="2" t="str">
        <f>VLOOKUP(D397,Products!$A$2:$F$21,2,FALSE)</f>
        <v>Standing Desk</v>
      </c>
      <c r="O397" s="2" t="str">
        <f>VLOOKUP(D397,Products!$A$2:$F$21,4,FALSE)</f>
        <v>Office</v>
      </c>
      <c r="P397" s="2" t="str">
        <f>VLOOKUP(D397,Products!$A$2:$F$21,3,FALSE)</f>
        <v>Furniture</v>
      </c>
      <c r="Q397" s="6">
        <f>VLOOKUP(D397,Products!$A$2:$F$21,6,FALSE)</f>
        <v>6500</v>
      </c>
      <c r="R397" s="6">
        <f t="shared" si="26"/>
        <v>6500</v>
      </c>
      <c r="S397" s="6">
        <f t="shared" si="27"/>
        <v>1710.08</v>
      </c>
    </row>
    <row r="398" spans="1:19" x14ac:dyDescent="0.25">
      <c r="A398" t="s">
        <v>678</v>
      </c>
      <c r="B398" s="2">
        <v>45602</v>
      </c>
      <c r="C398" t="s">
        <v>679</v>
      </c>
      <c r="D398" t="s">
        <v>27</v>
      </c>
      <c r="E398">
        <v>1</v>
      </c>
      <c r="F398">
        <v>1009.4</v>
      </c>
      <c r="G398" s="3">
        <v>0.05</v>
      </c>
      <c r="H398" t="s">
        <v>12</v>
      </c>
      <c r="I398">
        <v>6</v>
      </c>
      <c r="J398">
        <f t="shared" si="24"/>
        <v>958.93</v>
      </c>
      <c r="K398" s="2">
        <f t="shared" si="25"/>
        <v>45597</v>
      </c>
      <c r="L398" s="2" t="str">
        <f>VLOOKUP(C398,Customers!$A$2:$F$401,3,FALSE)</f>
        <v>Asyut</v>
      </c>
      <c r="M398" s="2" t="str">
        <f>VLOOKUP(C398,Customers!$A$2:$F$401,5,FALSE)</f>
        <v>Consumer</v>
      </c>
      <c r="N398" s="2" t="str">
        <f>VLOOKUP(D398,Products!$A$2:$F$21,2,FALSE)</f>
        <v>Printer Toner</v>
      </c>
      <c r="O398" s="2" t="str">
        <f>VLOOKUP(D398,Products!$A$2:$F$21,4,FALSE)</f>
        <v>Office</v>
      </c>
      <c r="P398" s="2" t="str">
        <f>VLOOKUP(D398,Products!$A$2:$F$21,3,FALSE)</f>
        <v>Supplies</v>
      </c>
      <c r="Q398" s="6">
        <f>VLOOKUP(D398,Products!$A$2:$F$21,6,FALSE)</f>
        <v>510</v>
      </c>
      <c r="R398" s="6">
        <f t="shared" si="26"/>
        <v>510</v>
      </c>
      <c r="S398" s="6">
        <f t="shared" si="27"/>
        <v>448.92999999999995</v>
      </c>
    </row>
    <row r="399" spans="1:19" x14ac:dyDescent="0.25">
      <c r="A399" t="s">
        <v>680</v>
      </c>
      <c r="B399" s="2">
        <v>45545</v>
      </c>
      <c r="C399" t="s">
        <v>347</v>
      </c>
      <c r="D399" t="s">
        <v>11</v>
      </c>
      <c r="E399">
        <v>1</v>
      </c>
      <c r="F399">
        <v>28500</v>
      </c>
      <c r="G399" s="3">
        <v>0.2</v>
      </c>
      <c r="H399" t="s">
        <v>12</v>
      </c>
      <c r="I399">
        <v>2</v>
      </c>
      <c r="J399">
        <f t="shared" si="24"/>
        <v>22800</v>
      </c>
      <c r="K399" s="2">
        <f t="shared" si="25"/>
        <v>45536</v>
      </c>
      <c r="L399" s="2" t="str">
        <f>VLOOKUP(C399,Customers!$A$2:$F$401,3,FALSE)</f>
        <v>Port Said</v>
      </c>
      <c r="M399" s="2" t="str">
        <f>VLOOKUP(C399,Customers!$A$2:$F$401,5,FALSE)</f>
        <v>Corporate</v>
      </c>
      <c r="N399" s="2" t="str">
        <f>VLOOKUP(D399,Products!$A$2:$F$21,2,FALSE)</f>
        <v>Laptop Pro 14</v>
      </c>
      <c r="O399" s="2" t="str">
        <f>VLOOKUP(D399,Products!$A$2:$F$21,4,FALSE)</f>
        <v>Electronics</v>
      </c>
      <c r="P399" s="2" t="str">
        <f>VLOOKUP(D399,Products!$A$2:$F$21,3,FALSE)</f>
        <v>Computers</v>
      </c>
      <c r="Q399" s="6">
        <f>VLOOKUP(D399,Products!$A$2:$F$21,6,FALSE)</f>
        <v>22100</v>
      </c>
      <c r="R399" s="6">
        <f t="shared" si="26"/>
        <v>22100</v>
      </c>
      <c r="S399" s="6">
        <f t="shared" si="27"/>
        <v>700</v>
      </c>
    </row>
    <row r="400" spans="1:19" x14ac:dyDescent="0.25">
      <c r="A400" t="s">
        <v>681</v>
      </c>
      <c r="B400" s="2">
        <v>44950</v>
      </c>
      <c r="C400" t="s">
        <v>682</v>
      </c>
      <c r="D400" t="s">
        <v>79</v>
      </c>
      <c r="E400">
        <v>1</v>
      </c>
      <c r="F400">
        <v>5704</v>
      </c>
      <c r="G400" s="3">
        <v>0</v>
      </c>
      <c r="H400" t="s">
        <v>12</v>
      </c>
      <c r="I400">
        <v>2</v>
      </c>
      <c r="J400">
        <f t="shared" si="24"/>
        <v>5704</v>
      </c>
      <c r="K400" s="2">
        <f t="shared" si="25"/>
        <v>44927</v>
      </c>
      <c r="L400" s="2" t="str">
        <f>VLOOKUP(C400,Customers!$A$2:$F$401,3,FALSE)</f>
        <v>Giza</v>
      </c>
      <c r="M400" s="2" t="str">
        <f>VLOOKUP(C400,Customers!$A$2:$F$401,5,FALSE)</f>
        <v>Small Business</v>
      </c>
      <c r="N400" s="2" t="str">
        <f>VLOOKUP(D400,Products!$A$2:$F$21,2,FALSE)</f>
        <v>27-inch Monitor</v>
      </c>
      <c r="O400" s="2" t="str">
        <f>VLOOKUP(D400,Products!$A$2:$F$21,4,FALSE)</f>
        <v>Electronics</v>
      </c>
      <c r="P400" s="2" t="str">
        <f>VLOOKUP(D400,Products!$A$2:$F$21,3,FALSE)</f>
        <v>Displays</v>
      </c>
      <c r="Q400" s="6">
        <f>VLOOKUP(D400,Products!$A$2:$F$21,6,FALSE)</f>
        <v>4300</v>
      </c>
      <c r="R400" s="6">
        <f t="shared" si="26"/>
        <v>4300</v>
      </c>
      <c r="S400" s="6">
        <f t="shared" si="27"/>
        <v>1404</v>
      </c>
    </row>
    <row r="401" spans="1:19" x14ac:dyDescent="0.25">
      <c r="A401" t="s">
        <v>683</v>
      </c>
      <c r="B401" s="2">
        <v>45462</v>
      </c>
      <c r="C401" t="s">
        <v>684</v>
      </c>
      <c r="D401" t="s">
        <v>79</v>
      </c>
      <c r="E401">
        <v>5</v>
      </c>
      <c r="F401">
        <v>5704</v>
      </c>
      <c r="G401" s="3">
        <v>0.05</v>
      </c>
      <c r="H401" t="s">
        <v>12</v>
      </c>
      <c r="I401">
        <v>4</v>
      </c>
      <c r="J401">
        <f t="shared" si="24"/>
        <v>27094</v>
      </c>
      <c r="K401" s="2">
        <f t="shared" si="25"/>
        <v>45444</v>
      </c>
      <c r="L401" s="2" t="str">
        <f>VLOOKUP(C401,Customers!$A$2:$F$401,3,FALSE)</f>
        <v>Port Said</v>
      </c>
      <c r="M401" s="2" t="str">
        <f>VLOOKUP(C401,Customers!$A$2:$F$401,5,FALSE)</f>
        <v>Small Business</v>
      </c>
      <c r="N401" s="2" t="str">
        <f>VLOOKUP(D401,Products!$A$2:$F$21,2,FALSE)</f>
        <v>27-inch Monitor</v>
      </c>
      <c r="O401" s="2" t="str">
        <f>VLOOKUP(D401,Products!$A$2:$F$21,4,FALSE)</f>
        <v>Electronics</v>
      </c>
      <c r="P401" s="2" t="str">
        <f>VLOOKUP(D401,Products!$A$2:$F$21,3,FALSE)</f>
        <v>Displays</v>
      </c>
      <c r="Q401" s="6">
        <f>VLOOKUP(D401,Products!$A$2:$F$21,6,FALSE)</f>
        <v>4300</v>
      </c>
      <c r="R401" s="6">
        <f t="shared" si="26"/>
        <v>21500</v>
      </c>
      <c r="S401" s="6">
        <f t="shared" si="27"/>
        <v>5594</v>
      </c>
    </row>
    <row r="402" spans="1:19" x14ac:dyDescent="0.25">
      <c r="A402" t="s">
        <v>685</v>
      </c>
      <c r="B402" s="2">
        <v>45663</v>
      </c>
      <c r="C402" t="s">
        <v>258</v>
      </c>
      <c r="D402" t="s">
        <v>24</v>
      </c>
      <c r="E402">
        <v>1</v>
      </c>
      <c r="F402">
        <v>1150</v>
      </c>
      <c r="G402" s="3">
        <v>0.1</v>
      </c>
      <c r="H402" t="s">
        <v>12</v>
      </c>
      <c r="I402">
        <v>2</v>
      </c>
      <c r="J402">
        <f t="shared" si="24"/>
        <v>1035</v>
      </c>
      <c r="K402" s="2">
        <f t="shared" si="25"/>
        <v>45658</v>
      </c>
      <c r="L402" s="2" t="str">
        <f>VLOOKUP(C402,Customers!$A$2:$F$401,3,FALSE)</f>
        <v>Tanta</v>
      </c>
      <c r="M402" s="2" t="str">
        <f>VLOOKUP(C402,Customers!$A$2:$F$401,5,FALSE)</f>
        <v>Small Business</v>
      </c>
      <c r="N402" s="2" t="str">
        <f>VLOOKUP(D402,Products!$A$2:$F$21,2,FALSE)</f>
        <v>USB-C Hub</v>
      </c>
      <c r="O402" s="2" t="str">
        <f>VLOOKUP(D402,Products!$A$2:$F$21,4,FALSE)</f>
        <v>Electronics</v>
      </c>
      <c r="P402" s="2" t="str">
        <f>VLOOKUP(D402,Products!$A$2:$F$21,3,FALSE)</f>
        <v>Accessories</v>
      </c>
      <c r="Q402" s="6">
        <f>VLOOKUP(D402,Products!$A$2:$F$21,6,FALSE)</f>
        <v>620</v>
      </c>
      <c r="R402" s="6">
        <f t="shared" si="26"/>
        <v>620</v>
      </c>
      <c r="S402" s="6">
        <f t="shared" si="27"/>
        <v>415</v>
      </c>
    </row>
    <row r="403" spans="1:19" x14ac:dyDescent="0.25">
      <c r="A403" t="s">
        <v>686</v>
      </c>
      <c r="B403" s="2">
        <v>45410</v>
      </c>
      <c r="C403" t="s">
        <v>687</v>
      </c>
      <c r="D403" t="s">
        <v>24</v>
      </c>
      <c r="E403">
        <v>4</v>
      </c>
      <c r="F403">
        <v>1350</v>
      </c>
      <c r="G403" s="3">
        <v>0.05</v>
      </c>
      <c r="H403" t="s">
        <v>12</v>
      </c>
      <c r="I403">
        <v>6</v>
      </c>
      <c r="J403">
        <f t="shared" si="24"/>
        <v>5130</v>
      </c>
      <c r="K403" s="2">
        <f t="shared" si="25"/>
        <v>45383</v>
      </c>
      <c r="L403" s="2" t="str">
        <f>VLOOKUP(C403,Customers!$A$2:$F$401,3,FALSE)</f>
        <v>Zagazig</v>
      </c>
      <c r="M403" s="2" t="str">
        <f>VLOOKUP(C403,Customers!$A$2:$F$401,5,FALSE)</f>
        <v>Small Business</v>
      </c>
      <c r="N403" s="2" t="str">
        <f>VLOOKUP(D403,Products!$A$2:$F$21,2,FALSE)</f>
        <v>USB-C Hub</v>
      </c>
      <c r="O403" s="2" t="str">
        <f>VLOOKUP(D403,Products!$A$2:$F$21,4,FALSE)</f>
        <v>Electronics</v>
      </c>
      <c r="P403" s="2" t="str">
        <f>VLOOKUP(D403,Products!$A$2:$F$21,3,FALSE)</f>
        <v>Accessories</v>
      </c>
      <c r="Q403" s="6">
        <f>VLOOKUP(D403,Products!$A$2:$F$21,6,FALSE)</f>
        <v>620</v>
      </c>
      <c r="R403" s="6">
        <f t="shared" si="26"/>
        <v>2480</v>
      </c>
      <c r="S403" s="6">
        <f t="shared" si="27"/>
        <v>2650</v>
      </c>
    </row>
    <row r="404" spans="1:19" x14ac:dyDescent="0.25">
      <c r="A404" t="s">
        <v>688</v>
      </c>
      <c r="B404" s="2">
        <v>45054</v>
      </c>
      <c r="C404" t="s">
        <v>689</v>
      </c>
      <c r="D404" t="s">
        <v>79</v>
      </c>
      <c r="E404">
        <v>1</v>
      </c>
      <c r="F404">
        <v>5704</v>
      </c>
      <c r="G404" s="3">
        <v>0</v>
      </c>
      <c r="H404" t="s">
        <v>12</v>
      </c>
      <c r="I404">
        <v>1</v>
      </c>
      <c r="J404">
        <f t="shared" si="24"/>
        <v>5704</v>
      </c>
      <c r="K404" s="2">
        <f t="shared" si="25"/>
        <v>45047</v>
      </c>
      <c r="L404" s="2" t="str">
        <f>VLOOKUP(C404,Customers!$A$2:$F$401,3,FALSE)</f>
        <v>Cairo</v>
      </c>
      <c r="M404" s="2" t="str">
        <f>VLOOKUP(C404,Customers!$A$2:$F$401,5,FALSE)</f>
        <v>Consumer</v>
      </c>
      <c r="N404" s="2" t="str">
        <f>VLOOKUP(D404,Products!$A$2:$F$21,2,FALSE)</f>
        <v>27-inch Monitor</v>
      </c>
      <c r="O404" s="2" t="str">
        <f>VLOOKUP(D404,Products!$A$2:$F$21,4,FALSE)</f>
        <v>Electronics</v>
      </c>
      <c r="P404" s="2" t="str">
        <f>VLOOKUP(D404,Products!$A$2:$F$21,3,FALSE)</f>
        <v>Displays</v>
      </c>
      <c r="Q404" s="6">
        <f>VLOOKUP(D404,Products!$A$2:$F$21,6,FALSE)</f>
        <v>4300</v>
      </c>
      <c r="R404" s="6">
        <f t="shared" si="26"/>
        <v>4300</v>
      </c>
      <c r="S404" s="6">
        <f t="shared" si="27"/>
        <v>1404</v>
      </c>
    </row>
    <row r="405" spans="1:19" x14ac:dyDescent="0.25">
      <c r="A405" t="s">
        <v>690</v>
      </c>
      <c r="B405" s="2">
        <v>45169</v>
      </c>
      <c r="C405" t="s">
        <v>691</v>
      </c>
      <c r="D405" t="s">
        <v>11</v>
      </c>
      <c r="E405">
        <v>4</v>
      </c>
      <c r="F405">
        <v>27645</v>
      </c>
      <c r="G405" s="3">
        <v>0.1</v>
      </c>
      <c r="H405" t="s">
        <v>85</v>
      </c>
      <c r="I405">
        <v>1</v>
      </c>
      <c r="J405">
        <f t="shared" si="24"/>
        <v>99522</v>
      </c>
      <c r="K405" s="2">
        <f t="shared" si="25"/>
        <v>45139</v>
      </c>
      <c r="L405" s="2" t="str">
        <f>VLOOKUP(C405,Customers!$A$2:$F$401,3,FALSE)</f>
        <v>Cairo</v>
      </c>
      <c r="M405" s="2" t="str">
        <f>VLOOKUP(C405,Customers!$A$2:$F$401,5,FALSE)</f>
        <v>Consumer</v>
      </c>
      <c r="N405" s="2" t="str">
        <f>VLOOKUP(D405,Products!$A$2:$F$21,2,FALSE)</f>
        <v>Laptop Pro 14</v>
      </c>
      <c r="O405" s="2" t="str">
        <f>VLOOKUP(D405,Products!$A$2:$F$21,4,FALSE)</f>
        <v>Electronics</v>
      </c>
      <c r="P405" s="2" t="str">
        <f>VLOOKUP(D405,Products!$A$2:$F$21,3,FALSE)</f>
        <v>Computers</v>
      </c>
      <c r="Q405" s="6">
        <f>VLOOKUP(D405,Products!$A$2:$F$21,6,FALSE)</f>
        <v>22100</v>
      </c>
      <c r="R405" s="6">
        <f t="shared" si="26"/>
        <v>88400</v>
      </c>
      <c r="S405" s="6">
        <f t="shared" si="27"/>
        <v>11122</v>
      </c>
    </row>
    <row r="406" spans="1:19" x14ac:dyDescent="0.25">
      <c r="A406" t="s">
        <v>692</v>
      </c>
      <c r="B406" s="2">
        <v>45880</v>
      </c>
      <c r="C406" t="s">
        <v>262</v>
      </c>
      <c r="D406" t="s">
        <v>109</v>
      </c>
      <c r="E406">
        <v>1</v>
      </c>
      <c r="F406">
        <v>13184</v>
      </c>
      <c r="G406" s="3">
        <v>0.2</v>
      </c>
      <c r="H406" t="s">
        <v>12</v>
      </c>
      <c r="I406">
        <v>6</v>
      </c>
      <c r="J406">
        <f t="shared" si="24"/>
        <v>10547.2</v>
      </c>
      <c r="K406" s="2">
        <f t="shared" si="25"/>
        <v>45870</v>
      </c>
      <c r="L406" s="2" t="str">
        <f>VLOOKUP(C406,Customers!$A$2:$F$401,3,FALSE)</f>
        <v>Mansoura</v>
      </c>
      <c r="M406" s="2" t="str">
        <f>VLOOKUP(C406,Customers!$A$2:$F$401,5,FALSE)</f>
        <v>Small Business</v>
      </c>
      <c r="N406" s="2" t="str">
        <f>VLOOKUP(D406,Products!$A$2:$F$21,2,FALSE)</f>
        <v>Projector</v>
      </c>
      <c r="O406" s="2" t="str">
        <f>VLOOKUP(D406,Products!$A$2:$F$21,4,FALSE)</f>
        <v>Electronics</v>
      </c>
      <c r="P406" s="2" t="str">
        <f>VLOOKUP(D406,Products!$A$2:$F$21,3,FALSE)</f>
        <v>Displays</v>
      </c>
      <c r="Q406" s="6">
        <f>VLOOKUP(D406,Products!$A$2:$F$21,6,FALSE)</f>
        <v>9700</v>
      </c>
      <c r="R406" s="6">
        <f t="shared" si="26"/>
        <v>9700</v>
      </c>
      <c r="S406" s="6">
        <f t="shared" si="27"/>
        <v>847.20000000000073</v>
      </c>
    </row>
    <row r="407" spans="1:19" x14ac:dyDescent="0.25">
      <c r="A407" t="s">
        <v>693</v>
      </c>
      <c r="B407" s="2">
        <v>45555</v>
      </c>
      <c r="C407" t="s">
        <v>350</v>
      </c>
      <c r="D407" t="s">
        <v>15</v>
      </c>
      <c r="E407">
        <v>1</v>
      </c>
      <c r="F407">
        <v>486</v>
      </c>
      <c r="G407" s="3">
        <v>0.1</v>
      </c>
      <c r="H407" t="s">
        <v>85</v>
      </c>
      <c r="I407">
        <v>7</v>
      </c>
      <c r="J407">
        <f t="shared" si="24"/>
        <v>437.40000000000003</v>
      </c>
      <c r="K407" s="2">
        <f t="shared" si="25"/>
        <v>45536</v>
      </c>
      <c r="L407" s="2" t="str">
        <f>VLOOKUP(C407,Customers!$A$2:$F$401,3,FALSE)</f>
        <v>Alexandria</v>
      </c>
      <c r="M407" s="2" t="str">
        <f>VLOOKUP(C407,Customers!$A$2:$F$401,5,FALSE)</f>
        <v>Consumer</v>
      </c>
      <c r="N407" s="2" t="str">
        <f>VLOOKUP(D407,Products!$A$2:$F$21,2,FALSE)</f>
        <v>Wireless Mouse</v>
      </c>
      <c r="O407" s="2" t="str">
        <f>VLOOKUP(D407,Products!$A$2:$F$21,4,FALSE)</f>
        <v>Electronics</v>
      </c>
      <c r="P407" s="2" t="str">
        <f>VLOOKUP(D407,Products!$A$2:$F$21,3,FALSE)</f>
        <v>Accessories</v>
      </c>
      <c r="Q407" s="6">
        <f>VLOOKUP(D407,Products!$A$2:$F$21,6,FALSE)</f>
        <v>210</v>
      </c>
      <c r="R407" s="6">
        <f t="shared" si="26"/>
        <v>210</v>
      </c>
      <c r="S407" s="6">
        <f t="shared" si="27"/>
        <v>227.40000000000003</v>
      </c>
    </row>
    <row r="408" spans="1:19" x14ac:dyDescent="0.25">
      <c r="A408" t="s">
        <v>694</v>
      </c>
      <c r="B408" s="2">
        <v>45254</v>
      </c>
      <c r="C408" t="s">
        <v>695</v>
      </c>
      <c r="D408" t="s">
        <v>46</v>
      </c>
      <c r="E408">
        <v>20</v>
      </c>
      <c r="F408">
        <v>260</v>
      </c>
      <c r="G408" s="3">
        <v>0.05</v>
      </c>
      <c r="H408" t="s">
        <v>12</v>
      </c>
      <c r="I408">
        <v>4</v>
      </c>
      <c r="J408">
        <f t="shared" si="24"/>
        <v>4940</v>
      </c>
      <c r="K408" s="2">
        <f t="shared" si="25"/>
        <v>45231</v>
      </c>
      <c r="L408" s="2" t="str">
        <f>VLOOKUP(C408,Customers!$A$2:$F$401,3,FALSE)</f>
        <v>Ismailia</v>
      </c>
      <c r="M408" s="2" t="str">
        <f>VLOOKUP(C408,Customers!$A$2:$F$401,5,FALSE)</f>
        <v>Consumer</v>
      </c>
      <c r="N408" s="2" t="str">
        <f>VLOOKUP(D408,Products!$A$2:$F$21,2,FALSE)</f>
        <v>Paper A4 Box</v>
      </c>
      <c r="O408" s="2" t="str">
        <f>VLOOKUP(D408,Products!$A$2:$F$21,4,FALSE)</f>
        <v>Office</v>
      </c>
      <c r="P408" s="2" t="str">
        <f>VLOOKUP(D408,Products!$A$2:$F$21,3,FALSE)</f>
        <v>Stationery</v>
      </c>
      <c r="Q408" s="6">
        <f>VLOOKUP(D408,Products!$A$2:$F$21,6,FALSE)</f>
        <v>145</v>
      </c>
      <c r="R408" s="6">
        <f t="shared" si="26"/>
        <v>2900</v>
      </c>
      <c r="S408" s="6">
        <f t="shared" si="27"/>
        <v>2040</v>
      </c>
    </row>
    <row r="409" spans="1:19" x14ac:dyDescent="0.25">
      <c r="A409" t="s">
        <v>696</v>
      </c>
      <c r="B409" s="2">
        <v>45757</v>
      </c>
      <c r="C409" t="s">
        <v>390</v>
      </c>
      <c r="D409" t="s">
        <v>40</v>
      </c>
      <c r="E409">
        <v>2</v>
      </c>
      <c r="F409">
        <v>21060</v>
      </c>
      <c r="G409" s="3">
        <v>0.1</v>
      </c>
      <c r="H409" t="s">
        <v>12</v>
      </c>
      <c r="I409">
        <v>3</v>
      </c>
      <c r="J409">
        <f t="shared" si="24"/>
        <v>37908</v>
      </c>
      <c r="K409" s="2">
        <f t="shared" si="25"/>
        <v>45748</v>
      </c>
      <c r="L409" s="2" t="str">
        <f>VLOOKUP(C409,Customers!$A$2:$F$401,3,FALSE)</f>
        <v>Banha</v>
      </c>
      <c r="M409" s="2" t="str">
        <f>VLOOKUP(C409,Customers!$A$2:$F$401,5,FALSE)</f>
        <v>Consumer</v>
      </c>
      <c r="N409" s="2" t="str">
        <f>VLOOKUP(D409,Products!$A$2:$F$21,2,FALSE)</f>
        <v>Laptop Basic 15</v>
      </c>
      <c r="O409" s="2" t="str">
        <f>VLOOKUP(D409,Products!$A$2:$F$21,4,FALSE)</f>
        <v>Electronics</v>
      </c>
      <c r="P409" s="2" t="str">
        <f>VLOOKUP(D409,Products!$A$2:$F$21,3,FALSE)</f>
        <v>Computers</v>
      </c>
      <c r="Q409" s="6">
        <f>VLOOKUP(D409,Products!$A$2:$F$21,6,FALSE)</f>
        <v>15100</v>
      </c>
      <c r="R409" s="6">
        <f t="shared" si="26"/>
        <v>30200</v>
      </c>
      <c r="S409" s="6">
        <f t="shared" si="27"/>
        <v>7708</v>
      </c>
    </row>
    <row r="410" spans="1:19" x14ac:dyDescent="0.25">
      <c r="A410" t="s">
        <v>697</v>
      </c>
      <c r="B410" s="2">
        <v>45956</v>
      </c>
      <c r="C410" t="s">
        <v>453</v>
      </c>
      <c r="D410" t="s">
        <v>18</v>
      </c>
      <c r="E410">
        <v>1</v>
      </c>
      <c r="F410">
        <v>1566</v>
      </c>
      <c r="G410" s="3">
        <v>0</v>
      </c>
      <c r="H410" t="s">
        <v>96</v>
      </c>
      <c r="I410">
        <v>2</v>
      </c>
      <c r="J410">
        <f t="shared" si="24"/>
        <v>1566</v>
      </c>
      <c r="K410" s="2">
        <f t="shared" si="25"/>
        <v>45931</v>
      </c>
      <c r="L410" s="2" t="str">
        <f>VLOOKUP(C410,Customers!$A$2:$F$401,3,FALSE)</f>
        <v>Giza</v>
      </c>
      <c r="M410" s="2" t="str">
        <f>VLOOKUP(C410,Customers!$A$2:$F$401,5,FALSE)</f>
        <v>Consumer</v>
      </c>
      <c r="N410" s="2" t="str">
        <f>VLOOKUP(D410,Products!$A$2:$F$21,2,FALSE)</f>
        <v>Webcam HD</v>
      </c>
      <c r="O410" s="2" t="str">
        <f>VLOOKUP(D410,Products!$A$2:$F$21,4,FALSE)</f>
        <v>Electronics</v>
      </c>
      <c r="P410" s="2" t="str">
        <f>VLOOKUP(D410,Products!$A$2:$F$21,3,FALSE)</f>
        <v>Accessories</v>
      </c>
      <c r="Q410" s="6">
        <f>VLOOKUP(D410,Products!$A$2:$F$21,6,FALSE)</f>
        <v>790</v>
      </c>
      <c r="R410" s="6">
        <f t="shared" si="26"/>
        <v>790</v>
      </c>
      <c r="S410" s="6">
        <f t="shared" si="27"/>
        <v>776</v>
      </c>
    </row>
    <row r="411" spans="1:19" x14ac:dyDescent="0.25">
      <c r="A411" t="s">
        <v>698</v>
      </c>
      <c r="B411" s="2">
        <v>45563</v>
      </c>
      <c r="C411" t="s">
        <v>139</v>
      </c>
      <c r="D411" t="s">
        <v>90</v>
      </c>
      <c r="E411">
        <v>2</v>
      </c>
      <c r="F411">
        <v>2268</v>
      </c>
      <c r="G411" s="3">
        <v>0.15</v>
      </c>
      <c r="H411" t="s">
        <v>96</v>
      </c>
      <c r="I411">
        <v>2</v>
      </c>
      <c r="J411">
        <f t="shared" si="24"/>
        <v>3855.6</v>
      </c>
      <c r="K411" s="2">
        <f t="shared" si="25"/>
        <v>45536</v>
      </c>
      <c r="L411" s="2" t="str">
        <f>VLOOKUP(C411,Customers!$A$2:$F$401,3,FALSE)</f>
        <v>Zagazig</v>
      </c>
      <c r="M411" s="2" t="str">
        <f>VLOOKUP(C411,Customers!$A$2:$F$401,5,FALSE)</f>
        <v>Consumer</v>
      </c>
      <c r="N411" s="2" t="str">
        <f>VLOOKUP(D411,Products!$A$2:$F$21,2,FALSE)</f>
        <v>Headset Pro</v>
      </c>
      <c r="O411" s="2" t="str">
        <f>VLOOKUP(D411,Products!$A$2:$F$21,4,FALSE)</f>
        <v>Electronics</v>
      </c>
      <c r="P411" s="2" t="str">
        <f>VLOOKUP(D411,Products!$A$2:$F$21,3,FALSE)</f>
        <v>Accessories</v>
      </c>
      <c r="Q411" s="6">
        <f>VLOOKUP(D411,Products!$A$2:$F$21,6,FALSE)</f>
        <v>1180</v>
      </c>
      <c r="R411" s="6">
        <f t="shared" si="26"/>
        <v>2360</v>
      </c>
      <c r="S411" s="6">
        <f t="shared" si="27"/>
        <v>1495.6</v>
      </c>
    </row>
    <row r="412" spans="1:19" x14ac:dyDescent="0.25">
      <c r="A412" t="s">
        <v>699</v>
      </c>
      <c r="B412" s="2">
        <v>45167</v>
      </c>
      <c r="C412" t="s">
        <v>379</v>
      </c>
      <c r="D412" t="s">
        <v>56</v>
      </c>
      <c r="E412">
        <v>1</v>
      </c>
      <c r="F412">
        <v>185.4</v>
      </c>
      <c r="G412" s="3">
        <v>0.03</v>
      </c>
      <c r="H412" t="s">
        <v>12</v>
      </c>
      <c r="I412">
        <v>2</v>
      </c>
      <c r="J412">
        <f t="shared" si="24"/>
        <v>179.83799999999999</v>
      </c>
      <c r="K412" s="2">
        <f t="shared" si="25"/>
        <v>45139</v>
      </c>
      <c r="L412" s="2" t="str">
        <f>VLOOKUP(C412,Customers!$A$2:$F$401,3,FALSE)</f>
        <v>Port Said</v>
      </c>
      <c r="M412" s="2" t="str">
        <f>VLOOKUP(C412,Customers!$A$2:$F$401,5,FALSE)</f>
        <v>Small Business</v>
      </c>
      <c r="N412" s="2" t="str">
        <f>VLOOKUP(D412,Products!$A$2:$F$21,2,FALSE)</f>
        <v>Notebook Pack</v>
      </c>
      <c r="O412" s="2" t="str">
        <f>VLOOKUP(D412,Products!$A$2:$F$21,4,FALSE)</f>
        <v>Office</v>
      </c>
      <c r="P412" s="2" t="str">
        <f>VLOOKUP(D412,Products!$A$2:$F$21,3,FALSE)</f>
        <v>Stationery</v>
      </c>
      <c r="Q412" s="6">
        <f>VLOOKUP(D412,Products!$A$2:$F$21,6,FALSE)</f>
        <v>75</v>
      </c>
      <c r="R412" s="6">
        <f t="shared" si="26"/>
        <v>75</v>
      </c>
      <c r="S412" s="6">
        <f t="shared" si="27"/>
        <v>104.83799999999999</v>
      </c>
    </row>
    <row r="413" spans="1:19" x14ac:dyDescent="0.25">
      <c r="A413" t="s">
        <v>700</v>
      </c>
      <c r="B413" s="2">
        <v>45531</v>
      </c>
      <c r="C413" t="s">
        <v>17</v>
      </c>
      <c r="D413" t="s">
        <v>11</v>
      </c>
      <c r="E413">
        <v>1</v>
      </c>
      <c r="F413">
        <v>26220</v>
      </c>
      <c r="G413" s="3">
        <v>0.15</v>
      </c>
      <c r="H413" t="s">
        <v>12</v>
      </c>
      <c r="I413">
        <v>4</v>
      </c>
      <c r="J413">
        <f t="shared" si="24"/>
        <v>22287</v>
      </c>
      <c r="K413" s="2">
        <f t="shared" si="25"/>
        <v>45505</v>
      </c>
      <c r="L413" s="2" t="str">
        <f>VLOOKUP(C413,Customers!$A$2:$F$401,3,FALSE)</f>
        <v>Port Said</v>
      </c>
      <c r="M413" s="2" t="str">
        <f>VLOOKUP(C413,Customers!$A$2:$F$401,5,FALSE)</f>
        <v>Consumer</v>
      </c>
      <c r="N413" s="2" t="str">
        <f>VLOOKUP(D413,Products!$A$2:$F$21,2,FALSE)</f>
        <v>Laptop Pro 14</v>
      </c>
      <c r="O413" s="2" t="str">
        <f>VLOOKUP(D413,Products!$A$2:$F$21,4,FALSE)</f>
        <v>Electronics</v>
      </c>
      <c r="P413" s="2" t="str">
        <f>VLOOKUP(D413,Products!$A$2:$F$21,3,FALSE)</f>
        <v>Computers</v>
      </c>
      <c r="Q413" s="6">
        <f>VLOOKUP(D413,Products!$A$2:$F$21,6,FALSE)</f>
        <v>22100</v>
      </c>
      <c r="R413" s="6">
        <f t="shared" si="26"/>
        <v>22100</v>
      </c>
      <c r="S413" s="6">
        <f t="shared" si="27"/>
        <v>187</v>
      </c>
    </row>
    <row r="414" spans="1:19" x14ac:dyDescent="0.25">
      <c r="A414" t="s">
        <v>701</v>
      </c>
      <c r="B414" s="2">
        <v>45679</v>
      </c>
      <c r="C414" t="s">
        <v>399</v>
      </c>
      <c r="D414" t="s">
        <v>56</v>
      </c>
      <c r="E414">
        <v>2</v>
      </c>
      <c r="F414">
        <v>180</v>
      </c>
      <c r="G414" s="3">
        <v>0.15</v>
      </c>
      <c r="H414" t="s">
        <v>12</v>
      </c>
      <c r="I414">
        <v>3</v>
      </c>
      <c r="J414">
        <f t="shared" si="24"/>
        <v>306</v>
      </c>
      <c r="K414" s="2">
        <f t="shared" si="25"/>
        <v>45658</v>
      </c>
      <c r="L414" s="2" t="str">
        <f>VLOOKUP(C414,Customers!$A$2:$F$401,3,FALSE)</f>
        <v>Cairo</v>
      </c>
      <c r="M414" s="2" t="str">
        <f>VLOOKUP(C414,Customers!$A$2:$F$401,5,FALSE)</f>
        <v>Consumer</v>
      </c>
      <c r="N414" s="2" t="str">
        <f>VLOOKUP(D414,Products!$A$2:$F$21,2,FALSE)</f>
        <v>Notebook Pack</v>
      </c>
      <c r="O414" s="2" t="str">
        <f>VLOOKUP(D414,Products!$A$2:$F$21,4,FALSE)</f>
        <v>Office</v>
      </c>
      <c r="P414" s="2" t="str">
        <f>VLOOKUP(D414,Products!$A$2:$F$21,3,FALSE)</f>
        <v>Stationery</v>
      </c>
      <c r="Q414" s="6">
        <f>VLOOKUP(D414,Products!$A$2:$F$21,6,FALSE)</f>
        <v>75</v>
      </c>
      <c r="R414" s="6">
        <f t="shared" si="26"/>
        <v>150</v>
      </c>
      <c r="S414" s="6">
        <f t="shared" si="27"/>
        <v>156</v>
      </c>
    </row>
    <row r="415" spans="1:19" x14ac:dyDescent="0.25">
      <c r="A415" t="s">
        <v>702</v>
      </c>
      <c r="B415" s="2">
        <v>45379</v>
      </c>
      <c r="C415" t="s">
        <v>703</v>
      </c>
      <c r="D415" t="s">
        <v>59</v>
      </c>
      <c r="E415">
        <v>1</v>
      </c>
      <c r="F415">
        <v>7992</v>
      </c>
      <c r="G415" s="3">
        <v>0</v>
      </c>
      <c r="H415" t="s">
        <v>12</v>
      </c>
      <c r="I415">
        <v>2</v>
      </c>
      <c r="J415">
        <f t="shared" si="24"/>
        <v>7992</v>
      </c>
      <c r="K415" s="2">
        <f t="shared" si="25"/>
        <v>45352</v>
      </c>
      <c r="L415" s="2" t="str">
        <f>VLOOKUP(C415,Customers!$A$2:$F$401,3,FALSE)</f>
        <v>Cairo</v>
      </c>
      <c r="M415" s="2" t="str">
        <f>VLOOKUP(C415,Customers!$A$2:$F$401,5,FALSE)</f>
        <v>Corporate</v>
      </c>
      <c r="N415" s="2" t="str">
        <f>VLOOKUP(D415,Products!$A$2:$F$21,2,FALSE)</f>
        <v>Laser Printer</v>
      </c>
      <c r="O415" s="2" t="str">
        <f>VLOOKUP(D415,Products!$A$2:$F$21,4,FALSE)</f>
        <v>Electronics</v>
      </c>
      <c r="P415" s="2" t="str">
        <f>VLOOKUP(D415,Products!$A$2:$F$21,3,FALSE)</f>
        <v>Printers</v>
      </c>
      <c r="Q415" s="6">
        <f>VLOOKUP(D415,Products!$A$2:$F$21,6,FALSE)</f>
        <v>5600</v>
      </c>
      <c r="R415" s="6">
        <f t="shared" si="26"/>
        <v>5600</v>
      </c>
      <c r="S415" s="6">
        <f t="shared" si="27"/>
        <v>2392</v>
      </c>
    </row>
    <row r="416" spans="1:19" x14ac:dyDescent="0.25">
      <c r="A416" t="s">
        <v>704</v>
      </c>
      <c r="B416" s="2">
        <v>45375</v>
      </c>
      <c r="C416" t="s">
        <v>360</v>
      </c>
      <c r="D416" t="s">
        <v>109</v>
      </c>
      <c r="E416">
        <v>5</v>
      </c>
      <c r="F416">
        <v>12800</v>
      </c>
      <c r="G416" s="3">
        <v>0.15</v>
      </c>
      <c r="H416" t="s">
        <v>12</v>
      </c>
      <c r="I416">
        <v>2</v>
      </c>
      <c r="J416">
        <f t="shared" si="24"/>
        <v>54400</v>
      </c>
      <c r="K416" s="2">
        <f t="shared" si="25"/>
        <v>45352</v>
      </c>
      <c r="L416" s="2" t="str">
        <f>VLOOKUP(C416,Customers!$A$2:$F$401,3,FALSE)</f>
        <v>Mansoura</v>
      </c>
      <c r="M416" s="2" t="str">
        <f>VLOOKUP(C416,Customers!$A$2:$F$401,5,FALSE)</f>
        <v>Consumer</v>
      </c>
      <c r="N416" s="2" t="str">
        <f>VLOOKUP(D416,Products!$A$2:$F$21,2,FALSE)</f>
        <v>Projector</v>
      </c>
      <c r="O416" s="2" t="str">
        <f>VLOOKUP(D416,Products!$A$2:$F$21,4,FALSE)</f>
        <v>Electronics</v>
      </c>
      <c r="P416" s="2" t="str">
        <f>VLOOKUP(D416,Products!$A$2:$F$21,3,FALSE)</f>
        <v>Displays</v>
      </c>
      <c r="Q416" s="6">
        <f>VLOOKUP(D416,Products!$A$2:$F$21,6,FALSE)</f>
        <v>9700</v>
      </c>
      <c r="R416" s="6">
        <f t="shared" si="26"/>
        <v>48500</v>
      </c>
      <c r="S416" s="6">
        <f t="shared" si="27"/>
        <v>5900</v>
      </c>
    </row>
    <row r="417" spans="1:19" x14ac:dyDescent="0.25">
      <c r="A417" t="s">
        <v>705</v>
      </c>
      <c r="B417" s="2">
        <v>45200</v>
      </c>
      <c r="C417" t="s">
        <v>403</v>
      </c>
      <c r="D417" t="s">
        <v>49</v>
      </c>
      <c r="E417">
        <v>2</v>
      </c>
      <c r="F417">
        <v>3772</v>
      </c>
      <c r="G417" s="3">
        <v>0.1</v>
      </c>
      <c r="H417" t="s">
        <v>12</v>
      </c>
      <c r="I417">
        <v>3</v>
      </c>
      <c r="J417">
        <f t="shared" si="24"/>
        <v>6789.6</v>
      </c>
      <c r="K417" s="2">
        <f t="shared" si="25"/>
        <v>45200</v>
      </c>
      <c r="L417" s="2" t="str">
        <f>VLOOKUP(C417,Customers!$A$2:$F$401,3,FALSE)</f>
        <v>Shubra El-Kheima</v>
      </c>
      <c r="M417" s="2" t="str">
        <f>VLOOKUP(C417,Customers!$A$2:$F$401,5,FALSE)</f>
        <v>Small Business</v>
      </c>
      <c r="N417" s="2" t="str">
        <f>VLOOKUP(D417,Products!$A$2:$F$21,2,FALSE)</f>
        <v>UPS 1200VA</v>
      </c>
      <c r="O417" s="2" t="str">
        <f>VLOOKUP(D417,Products!$A$2:$F$21,4,FALSE)</f>
        <v>Electronics</v>
      </c>
      <c r="P417" s="2" t="str">
        <f>VLOOKUP(D417,Products!$A$2:$F$21,3,FALSE)</f>
        <v>Power</v>
      </c>
      <c r="Q417" s="6">
        <f>VLOOKUP(D417,Products!$A$2:$F$21,6,FALSE)</f>
        <v>2950</v>
      </c>
      <c r="R417" s="6">
        <f t="shared" si="26"/>
        <v>5900</v>
      </c>
      <c r="S417" s="6">
        <f t="shared" si="27"/>
        <v>889.60000000000036</v>
      </c>
    </row>
    <row r="418" spans="1:19" x14ac:dyDescent="0.25">
      <c r="A418" t="s">
        <v>706</v>
      </c>
      <c r="B418" s="2">
        <v>45906</v>
      </c>
      <c r="C418" t="s">
        <v>305</v>
      </c>
      <c r="D418" t="s">
        <v>24</v>
      </c>
      <c r="E418">
        <v>4</v>
      </c>
      <c r="F418">
        <v>1250</v>
      </c>
      <c r="G418" s="3">
        <v>0.1</v>
      </c>
      <c r="H418" t="s">
        <v>12</v>
      </c>
      <c r="I418">
        <v>5</v>
      </c>
      <c r="J418">
        <f t="shared" si="24"/>
        <v>4500</v>
      </c>
      <c r="K418" s="2">
        <f t="shared" si="25"/>
        <v>45901</v>
      </c>
      <c r="L418" s="2" t="str">
        <f>VLOOKUP(C418,Customers!$A$2:$F$401,3,FALSE)</f>
        <v>Giza</v>
      </c>
      <c r="M418" s="2" t="str">
        <f>VLOOKUP(C418,Customers!$A$2:$F$401,5,FALSE)</f>
        <v>Small Business</v>
      </c>
      <c r="N418" s="2" t="str">
        <f>VLOOKUP(D418,Products!$A$2:$F$21,2,FALSE)</f>
        <v>USB-C Hub</v>
      </c>
      <c r="O418" s="2" t="str">
        <f>VLOOKUP(D418,Products!$A$2:$F$21,4,FALSE)</f>
        <v>Electronics</v>
      </c>
      <c r="P418" s="2" t="str">
        <f>VLOOKUP(D418,Products!$A$2:$F$21,3,FALSE)</f>
        <v>Accessories</v>
      </c>
      <c r="Q418" s="6">
        <f>VLOOKUP(D418,Products!$A$2:$F$21,6,FALSE)</f>
        <v>620</v>
      </c>
      <c r="R418" s="6">
        <f t="shared" si="26"/>
        <v>2480</v>
      </c>
      <c r="S418" s="6">
        <f t="shared" si="27"/>
        <v>2020</v>
      </c>
    </row>
    <row r="419" spans="1:19" x14ac:dyDescent="0.25">
      <c r="A419" t="s">
        <v>707</v>
      </c>
      <c r="B419" s="2">
        <v>45240</v>
      </c>
      <c r="C419" t="s">
        <v>647</v>
      </c>
      <c r="D419" t="s">
        <v>79</v>
      </c>
      <c r="E419">
        <v>2</v>
      </c>
      <c r="F419">
        <v>5704</v>
      </c>
      <c r="G419" s="3">
        <v>0.1</v>
      </c>
      <c r="H419" t="s">
        <v>12</v>
      </c>
      <c r="I419">
        <v>3</v>
      </c>
      <c r="J419">
        <f t="shared" si="24"/>
        <v>10267.200000000001</v>
      </c>
      <c r="K419" s="2">
        <f t="shared" si="25"/>
        <v>45231</v>
      </c>
      <c r="L419" s="2" t="str">
        <f>VLOOKUP(C419,Customers!$A$2:$F$401,3,FALSE)</f>
        <v>Mansoura</v>
      </c>
      <c r="M419" s="2" t="str">
        <f>VLOOKUP(C419,Customers!$A$2:$F$401,5,FALSE)</f>
        <v>Consumer</v>
      </c>
      <c r="N419" s="2" t="str">
        <f>VLOOKUP(D419,Products!$A$2:$F$21,2,FALSE)</f>
        <v>27-inch Monitor</v>
      </c>
      <c r="O419" s="2" t="str">
        <f>VLOOKUP(D419,Products!$A$2:$F$21,4,FALSE)</f>
        <v>Electronics</v>
      </c>
      <c r="P419" s="2" t="str">
        <f>VLOOKUP(D419,Products!$A$2:$F$21,3,FALSE)</f>
        <v>Displays</v>
      </c>
      <c r="Q419" s="6">
        <f>VLOOKUP(D419,Products!$A$2:$F$21,6,FALSE)</f>
        <v>4300</v>
      </c>
      <c r="R419" s="6">
        <f t="shared" si="26"/>
        <v>8600</v>
      </c>
      <c r="S419" s="6">
        <f t="shared" si="27"/>
        <v>1667.2000000000007</v>
      </c>
    </row>
    <row r="420" spans="1:19" x14ac:dyDescent="0.25">
      <c r="A420" t="s">
        <v>708</v>
      </c>
      <c r="B420" s="2">
        <v>45858</v>
      </c>
      <c r="C420" t="s">
        <v>709</v>
      </c>
      <c r="D420" t="s">
        <v>15</v>
      </c>
      <c r="E420">
        <v>2</v>
      </c>
      <c r="F420">
        <v>486</v>
      </c>
      <c r="G420" s="3">
        <v>0</v>
      </c>
      <c r="H420" t="s">
        <v>12</v>
      </c>
      <c r="I420">
        <v>4</v>
      </c>
      <c r="J420">
        <f t="shared" si="24"/>
        <v>972</v>
      </c>
      <c r="K420" s="2">
        <f t="shared" si="25"/>
        <v>45839</v>
      </c>
      <c r="L420" s="2" t="str">
        <f>VLOOKUP(C420,Customers!$A$2:$F$401,3,FALSE)</f>
        <v>Tanta</v>
      </c>
      <c r="M420" s="2" t="str">
        <f>VLOOKUP(C420,Customers!$A$2:$F$401,5,FALSE)</f>
        <v>Small Business</v>
      </c>
      <c r="N420" s="2" t="str">
        <f>VLOOKUP(D420,Products!$A$2:$F$21,2,FALSE)</f>
        <v>Wireless Mouse</v>
      </c>
      <c r="O420" s="2" t="str">
        <f>VLOOKUP(D420,Products!$A$2:$F$21,4,FALSE)</f>
        <v>Electronics</v>
      </c>
      <c r="P420" s="2" t="str">
        <f>VLOOKUP(D420,Products!$A$2:$F$21,3,FALSE)</f>
        <v>Accessories</v>
      </c>
      <c r="Q420" s="6">
        <f>VLOOKUP(D420,Products!$A$2:$F$21,6,FALSE)</f>
        <v>210</v>
      </c>
      <c r="R420" s="6">
        <f t="shared" si="26"/>
        <v>420</v>
      </c>
      <c r="S420" s="6">
        <f t="shared" si="27"/>
        <v>552</v>
      </c>
    </row>
    <row r="421" spans="1:19" x14ac:dyDescent="0.25">
      <c r="A421" t="s">
        <v>710</v>
      </c>
      <c r="B421" s="2">
        <v>45692</v>
      </c>
      <c r="C421" t="s">
        <v>711</v>
      </c>
      <c r="D421" t="s">
        <v>123</v>
      </c>
      <c r="E421">
        <v>4</v>
      </c>
      <c r="F421">
        <v>2538</v>
      </c>
      <c r="G421" s="3">
        <v>0.05</v>
      </c>
      <c r="H421" t="s">
        <v>12</v>
      </c>
      <c r="I421">
        <v>2</v>
      </c>
      <c r="J421">
        <f t="shared" si="24"/>
        <v>9644.4</v>
      </c>
      <c r="K421" s="2">
        <f t="shared" si="25"/>
        <v>45689</v>
      </c>
      <c r="L421" s="2" t="str">
        <f>VLOOKUP(C421,Customers!$A$2:$F$401,3,FALSE)</f>
        <v>Mansoura</v>
      </c>
      <c r="M421" s="2" t="str">
        <f>VLOOKUP(C421,Customers!$A$2:$F$401,5,FALSE)</f>
        <v>Consumer</v>
      </c>
      <c r="N421" s="2" t="str">
        <f>VLOOKUP(D421,Products!$A$2:$F$21,2,FALSE)</f>
        <v>Barcode Scanner</v>
      </c>
      <c r="O421" s="2" t="str">
        <f>VLOOKUP(D421,Products!$A$2:$F$21,4,FALSE)</f>
        <v>Electronics</v>
      </c>
      <c r="P421" s="2" t="str">
        <f>VLOOKUP(D421,Products!$A$2:$F$21,3,FALSE)</f>
        <v>POS Equipment</v>
      </c>
      <c r="Q421" s="6">
        <f>VLOOKUP(D421,Products!$A$2:$F$21,6,FALSE)</f>
        <v>1420</v>
      </c>
      <c r="R421" s="6">
        <f t="shared" si="26"/>
        <v>5680</v>
      </c>
      <c r="S421" s="6">
        <f t="shared" si="27"/>
        <v>3964.3999999999996</v>
      </c>
    </row>
    <row r="422" spans="1:19" x14ac:dyDescent="0.25">
      <c r="A422" t="s">
        <v>712</v>
      </c>
      <c r="B422" s="2">
        <v>45778</v>
      </c>
      <c r="C422" t="s">
        <v>511</v>
      </c>
      <c r="D422" t="s">
        <v>24</v>
      </c>
      <c r="E422">
        <v>2</v>
      </c>
      <c r="F422">
        <v>1287.5</v>
      </c>
      <c r="G422" s="3">
        <v>0</v>
      </c>
      <c r="H422" t="s">
        <v>12</v>
      </c>
      <c r="I422">
        <v>6</v>
      </c>
      <c r="J422">
        <f t="shared" si="24"/>
        <v>2575</v>
      </c>
      <c r="K422" s="2">
        <f t="shared" si="25"/>
        <v>45778</v>
      </c>
      <c r="L422" s="2" t="str">
        <f>VLOOKUP(C422,Customers!$A$2:$F$401,3,FALSE)</f>
        <v>Tanta</v>
      </c>
      <c r="M422" s="2" t="str">
        <f>VLOOKUP(C422,Customers!$A$2:$F$401,5,FALSE)</f>
        <v>Consumer</v>
      </c>
      <c r="N422" s="2" t="str">
        <f>VLOOKUP(D422,Products!$A$2:$F$21,2,FALSE)</f>
        <v>USB-C Hub</v>
      </c>
      <c r="O422" s="2" t="str">
        <f>VLOOKUP(D422,Products!$A$2:$F$21,4,FALSE)</f>
        <v>Electronics</v>
      </c>
      <c r="P422" s="2" t="str">
        <f>VLOOKUP(D422,Products!$A$2:$F$21,3,FALSE)</f>
        <v>Accessories</v>
      </c>
      <c r="Q422" s="6">
        <f>VLOOKUP(D422,Products!$A$2:$F$21,6,FALSE)</f>
        <v>620</v>
      </c>
      <c r="R422" s="6">
        <f t="shared" si="26"/>
        <v>1240</v>
      </c>
      <c r="S422" s="6">
        <f t="shared" si="27"/>
        <v>1335</v>
      </c>
    </row>
    <row r="423" spans="1:19" x14ac:dyDescent="0.25">
      <c r="A423" t="s">
        <v>713</v>
      </c>
      <c r="B423" s="2">
        <v>45891</v>
      </c>
      <c r="C423" t="s">
        <v>714</v>
      </c>
      <c r="D423" t="s">
        <v>56</v>
      </c>
      <c r="E423">
        <v>5</v>
      </c>
      <c r="F423">
        <v>165.6</v>
      </c>
      <c r="G423" s="3">
        <v>0.05</v>
      </c>
      <c r="H423" t="s">
        <v>12</v>
      </c>
      <c r="I423">
        <v>7</v>
      </c>
      <c r="J423">
        <f t="shared" si="24"/>
        <v>786.59999999999991</v>
      </c>
      <c r="K423" s="2">
        <f t="shared" si="25"/>
        <v>45870</v>
      </c>
      <c r="L423" s="2" t="str">
        <f>VLOOKUP(C423,Customers!$A$2:$F$401,3,FALSE)</f>
        <v>Cairo</v>
      </c>
      <c r="M423" s="2" t="str">
        <f>VLOOKUP(C423,Customers!$A$2:$F$401,5,FALSE)</f>
        <v>Consumer</v>
      </c>
      <c r="N423" s="2" t="str">
        <f>VLOOKUP(D423,Products!$A$2:$F$21,2,FALSE)</f>
        <v>Notebook Pack</v>
      </c>
      <c r="O423" s="2" t="str">
        <f>VLOOKUP(D423,Products!$A$2:$F$21,4,FALSE)</f>
        <v>Office</v>
      </c>
      <c r="P423" s="2" t="str">
        <f>VLOOKUP(D423,Products!$A$2:$F$21,3,FALSE)</f>
        <v>Stationery</v>
      </c>
      <c r="Q423" s="6">
        <f>VLOOKUP(D423,Products!$A$2:$F$21,6,FALSE)</f>
        <v>75</v>
      </c>
      <c r="R423" s="6">
        <f t="shared" si="26"/>
        <v>375</v>
      </c>
      <c r="S423" s="6">
        <f t="shared" si="27"/>
        <v>411.59999999999991</v>
      </c>
    </row>
    <row r="424" spans="1:19" x14ac:dyDescent="0.25">
      <c r="A424" t="s">
        <v>715</v>
      </c>
      <c r="B424" s="2">
        <v>45374</v>
      </c>
      <c r="C424" t="s">
        <v>538</v>
      </c>
      <c r="D424" t="s">
        <v>46</v>
      </c>
      <c r="E424">
        <v>2</v>
      </c>
      <c r="F424">
        <v>252.2</v>
      </c>
      <c r="G424" s="3">
        <v>0.1</v>
      </c>
      <c r="H424" t="s">
        <v>12</v>
      </c>
      <c r="I424">
        <v>2</v>
      </c>
      <c r="J424">
        <f t="shared" si="24"/>
        <v>453.96</v>
      </c>
      <c r="K424" s="2">
        <f t="shared" si="25"/>
        <v>45352</v>
      </c>
      <c r="L424" s="2" t="str">
        <f>VLOOKUP(C424,Customers!$A$2:$F$401,3,FALSE)</f>
        <v>Cairo</v>
      </c>
      <c r="M424" s="2" t="str">
        <f>VLOOKUP(C424,Customers!$A$2:$F$401,5,FALSE)</f>
        <v>Small Business</v>
      </c>
      <c r="N424" s="2" t="str">
        <f>VLOOKUP(D424,Products!$A$2:$F$21,2,FALSE)</f>
        <v>Paper A4 Box</v>
      </c>
      <c r="O424" s="2" t="str">
        <f>VLOOKUP(D424,Products!$A$2:$F$21,4,FALSE)</f>
        <v>Office</v>
      </c>
      <c r="P424" s="2" t="str">
        <f>VLOOKUP(D424,Products!$A$2:$F$21,3,FALSE)</f>
        <v>Stationery</v>
      </c>
      <c r="Q424" s="6">
        <f>VLOOKUP(D424,Products!$A$2:$F$21,6,FALSE)</f>
        <v>145</v>
      </c>
      <c r="R424" s="6">
        <f t="shared" si="26"/>
        <v>290</v>
      </c>
      <c r="S424" s="6">
        <f t="shared" si="27"/>
        <v>163.95999999999998</v>
      </c>
    </row>
    <row r="425" spans="1:19" x14ac:dyDescent="0.25">
      <c r="A425" t="s">
        <v>716</v>
      </c>
      <c r="B425" s="2">
        <v>45433</v>
      </c>
      <c r="C425" t="s">
        <v>717</v>
      </c>
      <c r="D425" t="s">
        <v>46</v>
      </c>
      <c r="E425">
        <v>3</v>
      </c>
      <c r="F425">
        <v>252.2</v>
      </c>
      <c r="G425" s="3">
        <v>0</v>
      </c>
      <c r="H425" t="s">
        <v>12</v>
      </c>
      <c r="I425">
        <v>2</v>
      </c>
      <c r="J425">
        <f t="shared" si="24"/>
        <v>756.59999999999991</v>
      </c>
      <c r="K425" s="2">
        <f t="shared" si="25"/>
        <v>45413</v>
      </c>
      <c r="L425" s="2" t="str">
        <f>VLOOKUP(C425,Customers!$A$2:$F$401,3,FALSE)</f>
        <v>Mansoura</v>
      </c>
      <c r="M425" s="2" t="str">
        <f>VLOOKUP(C425,Customers!$A$2:$F$401,5,FALSE)</f>
        <v>Consumer</v>
      </c>
      <c r="N425" s="2" t="str">
        <f>VLOOKUP(D425,Products!$A$2:$F$21,2,FALSE)</f>
        <v>Paper A4 Box</v>
      </c>
      <c r="O425" s="2" t="str">
        <f>VLOOKUP(D425,Products!$A$2:$F$21,4,FALSE)</f>
        <v>Office</v>
      </c>
      <c r="P425" s="2" t="str">
        <f>VLOOKUP(D425,Products!$A$2:$F$21,3,FALSE)</f>
        <v>Stationery</v>
      </c>
      <c r="Q425" s="6">
        <f>VLOOKUP(D425,Products!$A$2:$F$21,6,FALSE)</f>
        <v>145</v>
      </c>
      <c r="R425" s="6">
        <f t="shared" si="26"/>
        <v>435</v>
      </c>
      <c r="S425" s="6">
        <f t="shared" si="27"/>
        <v>321.59999999999991</v>
      </c>
    </row>
    <row r="426" spans="1:19" x14ac:dyDescent="0.25">
      <c r="A426" t="s">
        <v>718</v>
      </c>
      <c r="B426" s="2">
        <v>45094</v>
      </c>
      <c r="C426" t="s">
        <v>719</v>
      </c>
      <c r="D426" t="s">
        <v>56</v>
      </c>
      <c r="E426">
        <v>20</v>
      </c>
      <c r="F426">
        <v>165.6</v>
      </c>
      <c r="G426" s="3">
        <v>0.1</v>
      </c>
      <c r="H426" t="s">
        <v>12</v>
      </c>
      <c r="I426">
        <v>7</v>
      </c>
      <c r="J426">
        <f t="shared" si="24"/>
        <v>2980.8</v>
      </c>
      <c r="K426" s="2">
        <f t="shared" si="25"/>
        <v>45078</v>
      </c>
      <c r="L426" s="2" t="str">
        <f>VLOOKUP(C426,Customers!$A$2:$F$401,3,FALSE)</f>
        <v>Alexandria</v>
      </c>
      <c r="M426" s="2" t="str">
        <f>VLOOKUP(C426,Customers!$A$2:$F$401,5,FALSE)</f>
        <v>Consumer</v>
      </c>
      <c r="N426" s="2" t="str">
        <f>VLOOKUP(D426,Products!$A$2:$F$21,2,FALSE)</f>
        <v>Notebook Pack</v>
      </c>
      <c r="O426" s="2" t="str">
        <f>VLOOKUP(D426,Products!$A$2:$F$21,4,FALSE)</f>
        <v>Office</v>
      </c>
      <c r="P426" s="2" t="str">
        <f>VLOOKUP(D426,Products!$A$2:$F$21,3,FALSE)</f>
        <v>Stationery</v>
      </c>
      <c r="Q426" s="6">
        <f>VLOOKUP(D426,Products!$A$2:$F$21,6,FALSE)</f>
        <v>75</v>
      </c>
      <c r="R426" s="6">
        <f t="shared" si="26"/>
        <v>1500</v>
      </c>
      <c r="S426" s="6">
        <f t="shared" si="27"/>
        <v>1480.8000000000002</v>
      </c>
    </row>
    <row r="427" spans="1:19" x14ac:dyDescent="0.25">
      <c r="A427" t="s">
        <v>720</v>
      </c>
      <c r="B427" s="2">
        <v>46003</v>
      </c>
      <c r="C427" t="s">
        <v>721</v>
      </c>
      <c r="D427" t="s">
        <v>46</v>
      </c>
      <c r="E427">
        <v>1</v>
      </c>
      <c r="F427">
        <v>267.8</v>
      </c>
      <c r="G427" s="3">
        <v>0</v>
      </c>
      <c r="H427" t="s">
        <v>12</v>
      </c>
      <c r="I427">
        <v>7</v>
      </c>
      <c r="J427">
        <f t="shared" si="24"/>
        <v>267.8</v>
      </c>
      <c r="K427" s="2">
        <f t="shared" si="25"/>
        <v>45992</v>
      </c>
      <c r="L427" s="2" t="str">
        <f>VLOOKUP(C427,Customers!$A$2:$F$401,3,FALSE)</f>
        <v>Asyut</v>
      </c>
      <c r="M427" s="2" t="str">
        <f>VLOOKUP(C427,Customers!$A$2:$F$401,5,FALSE)</f>
        <v>Consumer</v>
      </c>
      <c r="N427" s="2" t="str">
        <f>VLOOKUP(D427,Products!$A$2:$F$21,2,FALSE)</f>
        <v>Paper A4 Box</v>
      </c>
      <c r="O427" s="2" t="str">
        <f>VLOOKUP(D427,Products!$A$2:$F$21,4,FALSE)</f>
        <v>Office</v>
      </c>
      <c r="P427" s="2" t="str">
        <f>VLOOKUP(D427,Products!$A$2:$F$21,3,FALSE)</f>
        <v>Stationery</v>
      </c>
      <c r="Q427" s="6">
        <f>VLOOKUP(D427,Products!$A$2:$F$21,6,FALSE)</f>
        <v>145</v>
      </c>
      <c r="R427" s="6">
        <f t="shared" si="26"/>
        <v>145</v>
      </c>
      <c r="S427" s="6">
        <f t="shared" si="27"/>
        <v>122.80000000000001</v>
      </c>
    </row>
    <row r="428" spans="1:19" x14ac:dyDescent="0.25">
      <c r="A428" t="s">
        <v>722</v>
      </c>
      <c r="B428" s="2">
        <v>45841</v>
      </c>
      <c r="C428" t="s">
        <v>172</v>
      </c>
      <c r="D428" t="s">
        <v>46</v>
      </c>
      <c r="E428">
        <v>1</v>
      </c>
      <c r="F428">
        <v>239.2</v>
      </c>
      <c r="G428" s="3">
        <v>0</v>
      </c>
      <c r="H428" t="s">
        <v>85</v>
      </c>
      <c r="I428">
        <v>5</v>
      </c>
      <c r="J428">
        <f t="shared" si="24"/>
        <v>239.2</v>
      </c>
      <c r="K428" s="2">
        <f t="shared" si="25"/>
        <v>45839</v>
      </c>
      <c r="L428" s="2" t="str">
        <f>VLOOKUP(C428,Customers!$A$2:$F$401,3,FALSE)</f>
        <v>Port Said</v>
      </c>
      <c r="M428" s="2" t="str">
        <f>VLOOKUP(C428,Customers!$A$2:$F$401,5,FALSE)</f>
        <v>Small Business</v>
      </c>
      <c r="N428" s="2" t="str">
        <f>VLOOKUP(D428,Products!$A$2:$F$21,2,FALSE)</f>
        <v>Paper A4 Box</v>
      </c>
      <c r="O428" s="2" t="str">
        <f>VLOOKUP(D428,Products!$A$2:$F$21,4,FALSE)</f>
        <v>Office</v>
      </c>
      <c r="P428" s="2" t="str">
        <f>VLOOKUP(D428,Products!$A$2:$F$21,3,FALSE)</f>
        <v>Stationery</v>
      </c>
      <c r="Q428" s="6">
        <f>VLOOKUP(D428,Products!$A$2:$F$21,6,FALSE)</f>
        <v>145</v>
      </c>
      <c r="R428" s="6">
        <f t="shared" si="26"/>
        <v>145</v>
      </c>
      <c r="S428" s="6">
        <f t="shared" si="27"/>
        <v>94.199999999999989</v>
      </c>
    </row>
    <row r="429" spans="1:19" x14ac:dyDescent="0.25">
      <c r="A429" t="s">
        <v>723</v>
      </c>
      <c r="B429" s="2">
        <v>46008</v>
      </c>
      <c r="C429" t="s">
        <v>336</v>
      </c>
      <c r="D429" t="s">
        <v>11</v>
      </c>
      <c r="E429">
        <v>10</v>
      </c>
      <c r="F429">
        <v>26220</v>
      </c>
      <c r="G429" s="3">
        <v>0.05</v>
      </c>
      <c r="H429" t="s">
        <v>12</v>
      </c>
      <c r="I429">
        <v>7</v>
      </c>
      <c r="J429">
        <f t="shared" si="24"/>
        <v>249090</v>
      </c>
      <c r="K429" s="2">
        <f t="shared" si="25"/>
        <v>45992</v>
      </c>
      <c r="L429" s="2" t="str">
        <f>VLOOKUP(C429,Customers!$A$2:$F$401,3,FALSE)</f>
        <v>Asyut</v>
      </c>
      <c r="M429" s="2" t="str">
        <f>VLOOKUP(C429,Customers!$A$2:$F$401,5,FALSE)</f>
        <v>Small Business</v>
      </c>
      <c r="N429" s="2" t="str">
        <f>VLOOKUP(D429,Products!$A$2:$F$21,2,FALSE)</f>
        <v>Laptop Pro 14</v>
      </c>
      <c r="O429" s="2" t="str">
        <f>VLOOKUP(D429,Products!$A$2:$F$21,4,FALSE)</f>
        <v>Electronics</v>
      </c>
      <c r="P429" s="2" t="str">
        <f>VLOOKUP(D429,Products!$A$2:$F$21,3,FALSE)</f>
        <v>Computers</v>
      </c>
      <c r="Q429" s="6">
        <f>VLOOKUP(D429,Products!$A$2:$F$21,6,FALSE)</f>
        <v>22100</v>
      </c>
      <c r="R429" s="6">
        <f t="shared" si="26"/>
        <v>221000</v>
      </c>
      <c r="S429" s="6">
        <f t="shared" si="27"/>
        <v>28090</v>
      </c>
    </row>
    <row r="430" spans="1:19" x14ac:dyDescent="0.25">
      <c r="A430" t="s">
        <v>724</v>
      </c>
      <c r="B430" s="2">
        <v>45667</v>
      </c>
      <c r="C430" t="s">
        <v>725</v>
      </c>
      <c r="D430" t="s">
        <v>18</v>
      </c>
      <c r="E430">
        <v>1</v>
      </c>
      <c r="F430">
        <v>1566</v>
      </c>
      <c r="G430" s="3">
        <v>0.15</v>
      </c>
      <c r="H430" t="s">
        <v>12</v>
      </c>
      <c r="I430">
        <v>3</v>
      </c>
      <c r="J430">
        <f t="shared" si="24"/>
        <v>1331.1</v>
      </c>
      <c r="K430" s="2">
        <f t="shared" si="25"/>
        <v>45658</v>
      </c>
      <c r="L430" s="2" t="str">
        <f>VLOOKUP(C430,Customers!$A$2:$F$401,3,FALSE)</f>
        <v>Alexandria</v>
      </c>
      <c r="M430" s="2" t="str">
        <f>VLOOKUP(C430,Customers!$A$2:$F$401,5,FALSE)</f>
        <v>Consumer</v>
      </c>
      <c r="N430" s="2" t="str">
        <f>VLOOKUP(D430,Products!$A$2:$F$21,2,FALSE)</f>
        <v>Webcam HD</v>
      </c>
      <c r="O430" s="2" t="str">
        <f>VLOOKUP(D430,Products!$A$2:$F$21,4,FALSE)</f>
        <v>Electronics</v>
      </c>
      <c r="P430" s="2" t="str">
        <f>VLOOKUP(D430,Products!$A$2:$F$21,3,FALSE)</f>
        <v>Accessories</v>
      </c>
      <c r="Q430" s="6">
        <f>VLOOKUP(D430,Products!$A$2:$F$21,6,FALSE)</f>
        <v>790</v>
      </c>
      <c r="R430" s="6">
        <f t="shared" si="26"/>
        <v>790</v>
      </c>
      <c r="S430" s="6">
        <f t="shared" si="27"/>
        <v>541.09999999999991</v>
      </c>
    </row>
    <row r="431" spans="1:19" x14ac:dyDescent="0.25">
      <c r="A431" t="s">
        <v>726</v>
      </c>
      <c r="B431" s="2">
        <v>45086</v>
      </c>
      <c r="C431" t="s">
        <v>727</v>
      </c>
      <c r="D431" t="s">
        <v>24</v>
      </c>
      <c r="E431">
        <v>1</v>
      </c>
      <c r="F431">
        <v>1350</v>
      </c>
      <c r="G431" s="3">
        <v>0.1</v>
      </c>
      <c r="H431" t="s">
        <v>12</v>
      </c>
      <c r="I431">
        <v>1</v>
      </c>
      <c r="J431">
        <f t="shared" si="24"/>
        <v>1215</v>
      </c>
      <c r="K431" s="2">
        <f t="shared" si="25"/>
        <v>45078</v>
      </c>
      <c r="L431" s="2" t="str">
        <f>VLOOKUP(C431,Customers!$A$2:$F$401,3,FALSE)</f>
        <v>Tanta</v>
      </c>
      <c r="M431" s="2" t="str">
        <f>VLOOKUP(C431,Customers!$A$2:$F$401,5,FALSE)</f>
        <v>Small Business</v>
      </c>
      <c r="N431" s="2" t="str">
        <f>VLOOKUP(D431,Products!$A$2:$F$21,2,FALSE)</f>
        <v>USB-C Hub</v>
      </c>
      <c r="O431" s="2" t="str">
        <f>VLOOKUP(D431,Products!$A$2:$F$21,4,FALSE)</f>
        <v>Electronics</v>
      </c>
      <c r="P431" s="2" t="str">
        <f>VLOOKUP(D431,Products!$A$2:$F$21,3,FALSE)</f>
        <v>Accessories</v>
      </c>
      <c r="Q431" s="6">
        <f>VLOOKUP(D431,Products!$A$2:$F$21,6,FALSE)</f>
        <v>620</v>
      </c>
      <c r="R431" s="6">
        <f t="shared" si="26"/>
        <v>620</v>
      </c>
      <c r="S431" s="6">
        <f t="shared" si="27"/>
        <v>595</v>
      </c>
    </row>
    <row r="432" spans="1:19" x14ac:dyDescent="0.25">
      <c r="A432" t="s">
        <v>728</v>
      </c>
      <c r="B432" s="2">
        <v>45156</v>
      </c>
      <c r="C432" t="s">
        <v>172</v>
      </c>
      <c r="D432" t="s">
        <v>11</v>
      </c>
      <c r="E432">
        <v>1</v>
      </c>
      <c r="F432">
        <v>28500</v>
      </c>
      <c r="G432" s="3">
        <v>0</v>
      </c>
      <c r="H432" t="s">
        <v>85</v>
      </c>
      <c r="I432">
        <v>4</v>
      </c>
      <c r="J432">
        <f t="shared" si="24"/>
        <v>28500</v>
      </c>
      <c r="K432" s="2">
        <f t="shared" si="25"/>
        <v>45139</v>
      </c>
      <c r="L432" s="2" t="str">
        <f>VLOOKUP(C432,Customers!$A$2:$F$401,3,FALSE)</f>
        <v>Port Said</v>
      </c>
      <c r="M432" s="2" t="str">
        <f>VLOOKUP(C432,Customers!$A$2:$F$401,5,FALSE)</f>
        <v>Small Business</v>
      </c>
      <c r="N432" s="2" t="str">
        <f>VLOOKUP(D432,Products!$A$2:$F$21,2,FALSE)</f>
        <v>Laptop Pro 14</v>
      </c>
      <c r="O432" s="2" t="str">
        <f>VLOOKUP(D432,Products!$A$2:$F$21,4,FALSE)</f>
        <v>Electronics</v>
      </c>
      <c r="P432" s="2" t="str">
        <f>VLOOKUP(D432,Products!$A$2:$F$21,3,FALSE)</f>
        <v>Computers</v>
      </c>
      <c r="Q432" s="6">
        <f>VLOOKUP(D432,Products!$A$2:$F$21,6,FALSE)</f>
        <v>22100</v>
      </c>
      <c r="R432" s="6">
        <f t="shared" si="26"/>
        <v>22100</v>
      </c>
      <c r="S432" s="6">
        <f t="shared" si="27"/>
        <v>6400</v>
      </c>
    </row>
    <row r="433" spans="1:19" x14ac:dyDescent="0.25">
      <c r="A433" t="s">
        <v>729</v>
      </c>
      <c r="B433" s="2">
        <v>45053</v>
      </c>
      <c r="C433" t="s">
        <v>730</v>
      </c>
      <c r="D433" t="s">
        <v>15</v>
      </c>
      <c r="E433">
        <v>1</v>
      </c>
      <c r="F433">
        <v>463.5</v>
      </c>
      <c r="G433" s="3">
        <v>0.03</v>
      </c>
      <c r="H433" t="s">
        <v>12</v>
      </c>
      <c r="I433">
        <v>3</v>
      </c>
      <c r="J433">
        <f t="shared" si="24"/>
        <v>449.59499999999997</v>
      </c>
      <c r="K433" s="2">
        <f t="shared" si="25"/>
        <v>45047</v>
      </c>
      <c r="L433" s="2" t="str">
        <f>VLOOKUP(C433,Customers!$A$2:$F$401,3,FALSE)</f>
        <v>Ismailia</v>
      </c>
      <c r="M433" s="2" t="str">
        <f>VLOOKUP(C433,Customers!$A$2:$F$401,5,FALSE)</f>
        <v>Small Business</v>
      </c>
      <c r="N433" s="2" t="str">
        <f>VLOOKUP(D433,Products!$A$2:$F$21,2,FALSE)</f>
        <v>Wireless Mouse</v>
      </c>
      <c r="O433" s="2" t="str">
        <f>VLOOKUP(D433,Products!$A$2:$F$21,4,FALSE)</f>
        <v>Electronics</v>
      </c>
      <c r="P433" s="2" t="str">
        <f>VLOOKUP(D433,Products!$A$2:$F$21,3,FALSE)</f>
        <v>Accessories</v>
      </c>
      <c r="Q433" s="6">
        <f>VLOOKUP(D433,Products!$A$2:$F$21,6,FALSE)</f>
        <v>210</v>
      </c>
      <c r="R433" s="6">
        <f t="shared" si="26"/>
        <v>210</v>
      </c>
      <c r="S433" s="6">
        <f t="shared" si="27"/>
        <v>239.59499999999997</v>
      </c>
    </row>
    <row r="434" spans="1:19" x14ac:dyDescent="0.25">
      <c r="A434" t="s">
        <v>731</v>
      </c>
      <c r="B434" s="2">
        <v>45962</v>
      </c>
      <c r="C434" t="s">
        <v>137</v>
      </c>
      <c r="D434" t="s">
        <v>21</v>
      </c>
      <c r="E434">
        <v>1</v>
      </c>
      <c r="F434">
        <v>1702</v>
      </c>
      <c r="G434" s="3">
        <v>0.05</v>
      </c>
      <c r="H434" t="s">
        <v>96</v>
      </c>
      <c r="I434">
        <v>2</v>
      </c>
      <c r="J434">
        <f t="shared" si="24"/>
        <v>1616.8999999999999</v>
      </c>
      <c r="K434" s="2">
        <f t="shared" si="25"/>
        <v>45962</v>
      </c>
      <c r="L434" s="2" t="str">
        <f>VLOOKUP(C434,Customers!$A$2:$F$401,3,FALSE)</f>
        <v>Zagazig</v>
      </c>
      <c r="M434" s="2" t="str">
        <f>VLOOKUP(C434,Customers!$A$2:$F$401,5,FALSE)</f>
        <v>Small Business</v>
      </c>
      <c r="N434" s="2" t="str">
        <f>VLOOKUP(D434,Products!$A$2:$F$21,2,FALSE)</f>
        <v>Mechanical Keyboard</v>
      </c>
      <c r="O434" s="2" t="str">
        <f>VLOOKUP(D434,Products!$A$2:$F$21,4,FALSE)</f>
        <v>Electronics</v>
      </c>
      <c r="P434" s="2" t="str">
        <f>VLOOKUP(D434,Products!$A$2:$F$21,3,FALSE)</f>
        <v>Accessories</v>
      </c>
      <c r="Q434" s="6">
        <f>VLOOKUP(D434,Products!$A$2:$F$21,6,FALSE)</f>
        <v>990</v>
      </c>
      <c r="R434" s="6">
        <f t="shared" si="26"/>
        <v>990</v>
      </c>
      <c r="S434" s="6">
        <f t="shared" si="27"/>
        <v>626.89999999999986</v>
      </c>
    </row>
    <row r="435" spans="1:19" x14ac:dyDescent="0.25">
      <c r="A435" t="s">
        <v>732</v>
      </c>
      <c r="B435" s="2">
        <v>45341</v>
      </c>
      <c r="C435" t="s">
        <v>121</v>
      </c>
      <c r="D435" t="s">
        <v>40</v>
      </c>
      <c r="E435">
        <v>1</v>
      </c>
      <c r="F435">
        <v>21060</v>
      </c>
      <c r="G435" s="3">
        <v>0.03</v>
      </c>
      <c r="H435" t="s">
        <v>12</v>
      </c>
      <c r="I435">
        <v>1</v>
      </c>
      <c r="J435">
        <f t="shared" si="24"/>
        <v>20428.2</v>
      </c>
      <c r="K435" s="2">
        <f t="shared" si="25"/>
        <v>45323</v>
      </c>
      <c r="L435" s="2" t="str">
        <f>VLOOKUP(C435,Customers!$A$2:$F$401,3,FALSE)</f>
        <v>Alexandria</v>
      </c>
      <c r="M435" s="2" t="str">
        <f>VLOOKUP(C435,Customers!$A$2:$F$401,5,FALSE)</f>
        <v>Corporate</v>
      </c>
      <c r="N435" s="2" t="str">
        <f>VLOOKUP(D435,Products!$A$2:$F$21,2,FALSE)</f>
        <v>Laptop Basic 15</v>
      </c>
      <c r="O435" s="2" t="str">
        <f>VLOOKUP(D435,Products!$A$2:$F$21,4,FALSE)</f>
        <v>Electronics</v>
      </c>
      <c r="P435" s="2" t="str">
        <f>VLOOKUP(D435,Products!$A$2:$F$21,3,FALSE)</f>
        <v>Computers</v>
      </c>
      <c r="Q435" s="6">
        <f>VLOOKUP(D435,Products!$A$2:$F$21,6,FALSE)</f>
        <v>15100</v>
      </c>
      <c r="R435" s="6">
        <f t="shared" si="26"/>
        <v>15100</v>
      </c>
      <c r="S435" s="6">
        <f t="shared" si="27"/>
        <v>5328.2000000000007</v>
      </c>
    </row>
    <row r="436" spans="1:19" x14ac:dyDescent="0.25">
      <c r="A436" t="s">
        <v>733</v>
      </c>
      <c r="B436" s="2">
        <v>45233</v>
      </c>
      <c r="C436" t="s">
        <v>734</v>
      </c>
      <c r="D436" t="s">
        <v>46</v>
      </c>
      <c r="E436">
        <v>1</v>
      </c>
      <c r="F436">
        <v>267.8</v>
      </c>
      <c r="G436" s="3">
        <v>0.05</v>
      </c>
      <c r="H436" t="s">
        <v>12</v>
      </c>
      <c r="I436">
        <v>6</v>
      </c>
      <c r="J436">
        <f t="shared" si="24"/>
        <v>254.41</v>
      </c>
      <c r="K436" s="2">
        <f t="shared" si="25"/>
        <v>45231</v>
      </c>
      <c r="L436" s="2" t="str">
        <f>VLOOKUP(C436,Customers!$A$2:$F$401,3,FALSE)</f>
        <v>Cairo</v>
      </c>
      <c r="M436" s="2" t="str">
        <f>VLOOKUP(C436,Customers!$A$2:$F$401,5,FALSE)</f>
        <v>Consumer</v>
      </c>
      <c r="N436" s="2" t="str">
        <f>VLOOKUP(D436,Products!$A$2:$F$21,2,FALSE)</f>
        <v>Paper A4 Box</v>
      </c>
      <c r="O436" s="2" t="str">
        <f>VLOOKUP(D436,Products!$A$2:$F$21,4,FALSE)</f>
        <v>Office</v>
      </c>
      <c r="P436" s="2" t="str">
        <f>VLOOKUP(D436,Products!$A$2:$F$21,3,FALSE)</f>
        <v>Stationery</v>
      </c>
      <c r="Q436" s="6">
        <f>VLOOKUP(D436,Products!$A$2:$F$21,6,FALSE)</f>
        <v>145</v>
      </c>
      <c r="R436" s="6">
        <f t="shared" si="26"/>
        <v>145</v>
      </c>
      <c r="S436" s="6">
        <f t="shared" si="27"/>
        <v>109.41</v>
      </c>
    </row>
    <row r="437" spans="1:19" x14ac:dyDescent="0.25">
      <c r="A437" t="s">
        <v>735</v>
      </c>
      <c r="B437" s="2">
        <v>45263</v>
      </c>
      <c r="C437" t="s">
        <v>498</v>
      </c>
      <c r="D437" t="s">
        <v>30</v>
      </c>
      <c r="E437">
        <v>3</v>
      </c>
      <c r="F437">
        <v>9936</v>
      </c>
      <c r="G437" s="3">
        <v>0.1</v>
      </c>
      <c r="H437" t="s">
        <v>12</v>
      </c>
      <c r="I437">
        <v>1</v>
      </c>
      <c r="J437">
        <f t="shared" si="24"/>
        <v>26827.200000000001</v>
      </c>
      <c r="K437" s="2">
        <f t="shared" si="25"/>
        <v>45261</v>
      </c>
      <c r="L437" s="2" t="str">
        <f>VLOOKUP(C437,Customers!$A$2:$F$401,3,FALSE)</f>
        <v>Asyut</v>
      </c>
      <c r="M437" s="2" t="str">
        <f>VLOOKUP(C437,Customers!$A$2:$F$401,5,FALSE)</f>
        <v>Corporate</v>
      </c>
      <c r="N437" s="2" t="str">
        <f>VLOOKUP(D437,Products!$A$2:$F$21,2,FALSE)</f>
        <v>Standing Desk</v>
      </c>
      <c r="O437" s="2" t="str">
        <f>VLOOKUP(D437,Products!$A$2:$F$21,4,FALSE)</f>
        <v>Office</v>
      </c>
      <c r="P437" s="2" t="str">
        <f>VLOOKUP(D437,Products!$A$2:$F$21,3,FALSE)</f>
        <v>Furniture</v>
      </c>
      <c r="Q437" s="6">
        <f>VLOOKUP(D437,Products!$A$2:$F$21,6,FALSE)</f>
        <v>6500</v>
      </c>
      <c r="R437" s="6">
        <f t="shared" si="26"/>
        <v>19500</v>
      </c>
      <c r="S437" s="6">
        <f t="shared" si="27"/>
        <v>7327.2000000000007</v>
      </c>
    </row>
    <row r="438" spans="1:19" x14ac:dyDescent="0.25">
      <c r="A438" t="s">
        <v>736</v>
      </c>
      <c r="B438" s="2">
        <v>45598</v>
      </c>
      <c r="C438" t="s">
        <v>150</v>
      </c>
      <c r="D438" t="s">
        <v>79</v>
      </c>
      <c r="E438">
        <v>2</v>
      </c>
      <c r="F438">
        <v>6200</v>
      </c>
      <c r="G438" s="3">
        <v>0.1</v>
      </c>
      <c r="H438" t="s">
        <v>12</v>
      </c>
      <c r="I438">
        <v>1</v>
      </c>
      <c r="J438">
        <f t="shared" si="24"/>
        <v>11160</v>
      </c>
      <c r="K438" s="2">
        <f t="shared" si="25"/>
        <v>45597</v>
      </c>
      <c r="L438" s="2" t="str">
        <f>VLOOKUP(C438,Customers!$A$2:$F$401,3,FALSE)</f>
        <v>Fayoum</v>
      </c>
      <c r="M438" s="2" t="str">
        <f>VLOOKUP(C438,Customers!$A$2:$F$401,5,FALSE)</f>
        <v>Consumer</v>
      </c>
      <c r="N438" s="2" t="str">
        <f>VLOOKUP(D438,Products!$A$2:$F$21,2,FALSE)</f>
        <v>27-inch Monitor</v>
      </c>
      <c r="O438" s="2" t="str">
        <f>VLOOKUP(D438,Products!$A$2:$F$21,4,FALSE)</f>
        <v>Electronics</v>
      </c>
      <c r="P438" s="2" t="str">
        <f>VLOOKUP(D438,Products!$A$2:$F$21,3,FALSE)</f>
        <v>Displays</v>
      </c>
      <c r="Q438" s="6">
        <f>VLOOKUP(D438,Products!$A$2:$F$21,6,FALSE)</f>
        <v>4300</v>
      </c>
      <c r="R438" s="6">
        <f t="shared" si="26"/>
        <v>8600</v>
      </c>
      <c r="S438" s="6">
        <f t="shared" si="27"/>
        <v>2560</v>
      </c>
    </row>
    <row r="439" spans="1:19" x14ac:dyDescent="0.25">
      <c r="A439" t="s">
        <v>737</v>
      </c>
      <c r="B439" s="2">
        <v>45992</v>
      </c>
      <c r="C439" t="s">
        <v>189</v>
      </c>
      <c r="D439" t="s">
        <v>72</v>
      </c>
      <c r="E439">
        <v>3</v>
      </c>
      <c r="F439">
        <v>1697.5</v>
      </c>
      <c r="G439" s="3">
        <v>0.03</v>
      </c>
      <c r="H439" t="s">
        <v>12</v>
      </c>
      <c r="I439">
        <v>6</v>
      </c>
      <c r="J439">
        <f t="shared" si="24"/>
        <v>4939.7249999999995</v>
      </c>
      <c r="K439" s="2">
        <f t="shared" si="25"/>
        <v>45992</v>
      </c>
      <c r="L439" s="2" t="str">
        <f>VLOOKUP(C439,Customers!$A$2:$F$401,3,FALSE)</f>
        <v>Cairo</v>
      </c>
      <c r="M439" s="2" t="str">
        <f>VLOOKUP(C439,Customers!$A$2:$F$401,5,FALSE)</f>
        <v>Consumer</v>
      </c>
      <c r="N439" s="2" t="str">
        <f>VLOOKUP(D439,Products!$A$2:$F$21,2,FALSE)</f>
        <v>Wi-Fi Router</v>
      </c>
      <c r="O439" s="2" t="str">
        <f>VLOOKUP(D439,Products!$A$2:$F$21,4,FALSE)</f>
        <v>Electronics</v>
      </c>
      <c r="P439" s="2" t="str">
        <f>VLOOKUP(D439,Products!$A$2:$F$21,3,FALSE)</f>
        <v>Networking</v>
      </c>
      <c r="Q439" s="6">
        <f>VLOOKUP(D439,Products!$A$2:$F$21,6,FALSE)</f>
        <v>1050</v>
      </c>
      <c r="R439" s="6">
        <f t="shared" si="26"/>
        <v>3150</v>
      </c>
      <c r="S439" s="6">
        <f t="shared" si="27"/>
        <v>1789.7249999999995</v>
      </c>
    </row>
    <row r="440" spans="1:19" x14ac:dyDescent="0.25">
      <c r="A440" t="s">
        <v>738</v>
      </c>
      <c r="B440" s="2">
        <v>45831</v>
      </c>
      <c r="C440" t="s">
        <v>739</v>
      </c>
      <c r="D440" t="s">
        <v>72</v>
      </c>
      <c r="E440">
        <v>4</v>
      </c>
      <c r="F440">
        <v>1610</v>
      </c>
      <c r="G440" s="3">
        <v>0.05</v>
      </c>
      <c r="H440" t="s">
        <v>96</v>
      </c>
      <c r="I440">
        <v>3</v>
      </c>
      <c r="J440">
        <f t="shared" si="24"/>
        <v>6118</v>
      </c>
      <c r="K440" s="2">
        <f t="shared" si="25"/>
        <v>45809</v>
      </c>
      <c r="L440" s="2" t="str">
        <f>VLOOKUP(C440,Customers!$A$2:$F$401,3,FALSE)</f>
        <v>Asyut</v>
      </c>
      <c r="M440" s="2" t="str">
        <f>VLOOKUP(C440,Customers!$A$2:$F$401,5,FALSE)</f>
        <v>Small Business</v>
      </c>
      <c r="N440" s="2" t="str">
        <f>VLOOKUP(D440,Products!$A$2:$F$21,2,FALSE)</f>
        <v>Wi-Fi Router</v>
      </c>
      <c r="O440" s="2" t="str">
        <f>VLOOKUP(D440,Products!$A$2:$F$21,4,FALSE)</f>
        <v>Electronics</v>
      </c>
      <c r="P440" s="2" t="str">
        <f>VLOOKUP(D440,Products!$A$2:$F$21,3,FALSE)</f>
        <v>Networking</v>
      </c>
      <c r="Q440" s="6">
        <f>VLOOKUP(D440,Products!$A$2:$F$21,6,FALSE)</f>
        <v>1050</v>
      </c>
      <c r="R440" s="6">
        <f t="shared" si="26"/>
        <v>4200</v>
      </c>
      <c r="S440" s="6">
        <f t="shared" si="27"/>
        <v>1918</v>
      </c>
    </row>
    <row r="441" spans="1:19" x14ac:dyDescent="0.25">
      <c r="A441" t="s">
        <v>740</v>
      </c>
      <c r="B441" s="2">
        <v>45165</v>
      </c>
      <c r="C441" t="s">
        <v>741</v>
      </c>
      <c r="D441" t="s">
        <v>15</v>
      </c>
      <c r="E441">
        <v>50</v>
      </c>
      <c r="F441">
        <v>436.5</v>
      </c>
      <c r="G441" s="3">
        <v>0.1</v>
      </c>
      <c r="H441" t="s">
        <v>12</v>
      </c>
      <c r="I441">
        <v>4</v>
      </c>
      <c r="J441">
        <f t="shared" si="24"/>
        <v>19642.5</v>
      </c>
      <c r="K441" s="2">
        <f t="shared" si="25"/>
        <v>45139</v>
      </c>
      <c r="L441" s="2" t="str">
        <f>VLOOKUP(C441,Customers!$A$2:$F$401,3,FALSE)</f>
        <v>Zagazig</v>
      </c>
      <c r="M441" s="2" t="str">
        <f>VLOOKUP(C441,Customers!$A$2:$F$401,5,FALSE)</f>
        <v>Corporate</v>
      </c>
      <c r="N441" s="2" t="str">
        <f>VLOOKUP(D441,Products!$A$2:$F$21,2,FALSE)</f>
        <v>Wireless Mouse</v>
      </c>
      <c r="O441" s="2" t="str">
        <f>VLOOKUP(D441,Products!$A$2:$F$21,4,FALSE)</f>
        <v>Electronics</v>
      </c>
      <c r="P441" s="2" t="str">
        <f>VLOOKUP(D441,Products!$A$2:$F$21,3,FALSE)</f>
        <v>Accessories</v>
      </c>
      <c r="Q441" s="6">
        <f>VLOOKUP(D441,Products!$A$2:$F$21,6,FALSE)</f>
        <v>210</v>
      </c>
      <c r="R441" s="6">
        <f t="shared" si="26"/>
        <v>10500</v>
      </c>
      <c r="S441" s="6">
        <f t="shared" si="27"/>
        <v>9142.5</v>
      </c>
    </row>
    <row r="442" spans="1:19" x14ac:dyDescent="0.25">
      <c r="A442" t="s">
        <v>742</v>
      </c>
      <c r="B442" s="2">
        <v>45347</v>
      </c>
      <c r="C442" t="s">
        <v>627</v>
      </c>
      <c r="D442" t="s">
        <v>30</v>
      </c>
      <c r="E442">
        <v>20</v>
      </c>
      <c r="F442">
        <v>9936</v>
      </c>
      <c r="G442" s="3">
        <v>0.1</v>
      </c>
      <c r="H442" t="s">
        <v>12</v>
      </c>
      <c r="I442">
        <v>7</v>
      </c>
      <c r="J442">
        <f t="shared" si="24"/>
        <v>178848</v>
      </c>
      <c r="K442" s="2">
        <f t="shared" si="25"/>
        <v>45323</v>
      </c>
      <c r="L442" s="2" t="str">
        <f>VLOOKUP(C442,Customers!$A$2:$F$401,3,FALSE)</f>
        <v>Port Said</v>
      </c>
      <c r="M442" s="2" t="str">
        <f>VLOOKUP(C442,Customers!$A$2:$F$401,5,FALSE)</f>
        <v>Small Business</v>
      </c>
      <c r="N442" s="2" t="str">
        <f>VLOOKUP(D442,Products!$A$2:$F$21,2,FALSE)</f>
        <v>Standing Desk</v>
      </c>
      <c r="O442" s="2" t="str">
        <f>VLOOKUP(D442,Products!$A$2:$F$21,4,FALSE)</f>
        <v>Office</v>
      </c>
      <c r="P442" s="2" t="str">
        <f>VLOOKUP(D442,Products!$A$2:$F$21,3,FALSE)</f>
        <v>Furniture</v>
      </c>
      <c r="Q442" s="6">
        <f>VLOOKUP(D442,Products!$A$2:$F$21,6,FALSE)</f>
        <v>6500</v>
      </c>
      <c r="R442" s="6">
        <f t="shared" si="26"/>
        <v>130000</v>
      </c>
      <c r="S442" s="6">
        <f t="shared" si="27"/>
        <v>48848</v>
      </c>
    </row>
    <row r="443" spans="1:19" x14ac:dyDescent="0.25">
      <c r="A443" t="s">
        <v>743</v>
      </c>
      <c r="B443" s="2">
        <v>45928</v>
      </c>
      <c r="C443" t="s">
        <v>744</v>
      </c>
      <c r="D443" t="s">
        <v>123</v>
      </c>
      <c r="E443">
        <v>1</v>
      </c>
      <c r="F443">
        <v>2538</v>
      </c>
      <c r="G443" s="3">
        <v>0.05</v>
      </c>
      <c r="H443" t="s">
        <v>12</v>
      </c>
      <c r="I443">
        <v>5</v>
      </c>
      <c r="J443">
        <f t="shared" si="24"/>
        <v>2411.1</v>
      </c>
      <c r="K443" s="2">
        <f t="shared" si="25"/>
        <v>45901</v>
      </c>
      <c r="L443" s="2" t="str">
        <f>VLOOKUP(C443,Customers!$A$2:$F$401,3,FALSE)</f>
        <v>Cairo</v>
      </c>
      <c r="M443" s="2" t="str">
        <f>VLOOKUP(C443,Customers!$A$2:$F$401,5,FALSE)</f>
        <v>Corporate</v>
      </c>
      <c r="N443" s="2" t="str">
        <f>VLOOKUP(D443,Products!$A$2:$F$21,2,FALSE)</f>
        <v>Barcode Scanner</v>
      </c>
      <c r="O443" s="2" t="str">
        <f>VLOOKUP(D443,Products!$A$2:$F$21,4,FALSE)</f>
        <v>Electronics</v>
      </c>
      <c r="P443" s="2" t="str">
        <f>VLOOKUP(D443,Products!$A$2:$F$21,3,FALSE)</f>
        <v>POS Equipment</v>
      </c>
      <c r="Q443" s="6">
        <f>VLOOKUP(D443,Products!$A$2:$F$21,6,FALSE)</f>
        <v>1420</v>
      </c>
      <c r="R443" s="6">
        <f t="shared" si="26"/>
        <v>1420</v>
      </c>
      <c r="S443" s="6">
        <f t="shared" si="27"/>
        <v>991.09999999999991</v>
      </c>
    </row>
    <row r="444" spans="1:19" x14ac:dyDescent="0.25">
      <c r="A444" t="s">
        <v>745</v>
      </c>
      <c r="B444" s="2">
        <v>45113</v>
      </c>
      <c r="C444" t="s">
        <v>419</v>
      </c>
      <c r="D444" t="s">
        <v>56</v>
      </c>
      <c r="E444">
        <v>1</v>
      </c>
      <c r="F444">
        <v>194.4</v>
      </c>
      <c r="G444" s="3">
        <v>0.1</v>
      </c>
      <c r="H444" t="s">
        <v>12</v>
      </c>
      <c r="I444">
        <v>7</v>
      </c>
      <c r="J444">
        <f t="shared" si="24"/>
        <v>174.96</v>
      </c>
      <c r="K444" s="2">
        <f t="shared" si="25"/>
        <v>45108</v>
      </c>
      <c r="L444" s="2" t="str">
        <f>VLOOKUP(C444,Customers!$A$2:$F$401,3,FALSE)</f>
        <v>Alexandria</v>
      </c>
      <c r="M444" s="2" t="str">
        <f>VLOOKUP(C444,Customers!$A$2:$F$401,5,FALSE)</f>
        <v>Small Business</v>
      </c>
      <c r="N444" s="2" t="str">
        <f>VLOOKUP(D444,Products!$A$2:$F$21,2,FALSE)</f>
        <v>Notebook Pack</v>
      </c>
      <c r="O444" s="2" t="str">
        <f>VLOOKUP(D444,Products!$A$2:$F$21,4,FALSE)</f>
        <v>Office</v>
      </c>
      <c r="P444" s="2" t="str">
        <f>VLOOKUP(D444,Products!$A$2:$F$21,3,FALSE)</f>
        <v>Stationery</v>
      </c>
      <c r="Q444" s="6">
        <f>VLOOKUP(D444,Products!$A$2:$F$21,6,FALSE)</f>
        <v>75</v>
      </c>
      <c r="R444" s="6">
        <f t="shared" si="26"/>
        <v>75</v>
      </c>
      <c r="S444" s="6">
        <f t="shared" si="27"/>
        <v>99.960000000000008</v>
      </c>
    </row>
    <row r="445" spans="1:19" x14ac:dyDescent="0.25">
      <c r="A445" t="s">
        <v>746</v>
      </c>
      <c r="B445" s="2">
        <v>45972</v>
      </c>
      <c r="C445" t="s">
        <v>747</v>
      </c>
      <c r="D445" t="s">
        <v>18</v>
      </c>
      <c r="E445">
        <v>1</v>
      </c>
      <c r="F445">
        <v>1334</v>
      </c>
      <c r="G445" s="3">
        <v>0</v>
      </c>
      <c r="H445" t="s">
        <v>12</v>
      </c>
      <c r="I445">
        <v>7</v>
      </c>
      <c r="J445">
        <f t="shared" si="24"/>
        <v>1334</v>
      </c>
      <c r="K445" s="2">
        <f t="shared" si="25"/>
        <v>45962</v>
      </c>
      <c r="L445" s="2" t="str">
        <f>VLOOKUP(C445,Customers!$A$2:$F$401,3,FALSE)</f>
        <v>Tanta</v>
      </c>
      <c r="M445" s="2" t="str">
        <f>VLOOKUP(C445,Customers!$A$2:$F$401,5,FALSE)</f>
        <v>Consumer</v>
      </c>
      <c r="N445" s="2" t="str">
        <f>VLOOKUP(D445,Products!$A$2:$F$21,2,FALSE)</f>
        <v>Webcam HD</v>
      </c>
      <c r="O445" s="2" t="str">
        <f>VLOOKUP(D445,Products!$A$2:$F$21,4,FALSE)</f>
        <v>Electronics</v>
      </c>
      <c r="P445" s="2" t="str">
        <f>VLOOKUP(D445,Products!$A$2:$F$21,3,FALSE)</f>
        <v>Accessories</v>
      </c>
      <c r="Q445" s="6">
        <f>VLOOKUP(D445,Products!$A$2:$F$21,6,FALSE)</f>
        <v>790</v>
      </c>
      <c r="R445" s="6">
        <f t="shared" si="26"/>
        <v>790</v>
      </c>
      <c r="S445" s="6">
        <f t="shared" si="27"/>
        <v>544</v>
      </c>
    </row>
    <row r="446" spans="1:19" x14ac:dyDescent="0.25">
      <c r="A446" t="s">
        <v>748</v>
      </c>
      <c r="B446" s="2">
        <v>45839</v>
      </c>
      <c r="C446" t="s">
        <v>10</v>
      </c>
      <c r="D446" t="s">
        <v>11</v>
      </c>
      <c r="E446">
        <v>2</v>
      </c>
      <c r="F446">
        <v>27645</v>
      </c>
      <c r="G446" s="3">
        <v>0.15</v>
      </c>
      <c r="H446" t="s">
        <v>12</v>
      </c>
      <c r="I446">
        <v>3</v>
      </c>
      <c r="J446">
        <f t="shared" si="24"/>
        <v>46996.5</v>
      </c>
      <c r="K446" s="2">
        <f t="shared" si="25"/>
        <v>45839</v>
      </c>
      <c r="L446" s="2" t="str">
        <f>VLOOKUP(C446,Customers!$A$2:$F$401,3,FALSE)</f>
        <v>Shubra El-Kheima</v>
      </c>
      <c r="M446" s="2" t="str">
        <f>VLOOKUP(C446,Customers!$A$2:$F$401,5,FALSE)</f>
        <v>Consumer</v>
      </c>
      <c r="N446" s="2" t="str">
        <f>VLOOKUP(D446,Products!$A$2:$F$21,2,FALSE)</f>
        <v>Laptop Pro 14</v>
      </c>
      <c r="O446" s="2" t="str">
        <f>VLOOKUP(D446,Products!$A$2:$F$21,4,FALSE)</f>
        <v>Electronics</v>
      </c>
      <c r="P446" s="2" t="str">
        <f>VLOOKUP(D446,Products!$A$2:$F$21,3,FALSE)</f>
        <v>Computers</v>
      </c>
      <c r="Q446" s="6">
        <f>VLOOKUP(D446,Products!$A$2:$F$21,6,FALSE)</f>
        <v>22100</v>
      </c>
      <c r="R446" s="6">
        <f t="shared" si="26"/>
        <v>44200</v>
      </c>
      <c r="S446" s="6">
        <f t="shared" si="27"/>
        <v>2796.5</v>
      </c>
    </row>
    <row r="447" spans="1:19" x14ac:dyDescent="0.25">
      <c r="A447" t="s">
        <v>749</v>
      </c>
      <c r="B447" s="2">
        <v>45040</v>
      </c>
      <c r="C447" t="s">
        <v>604</v>
      </c>
      <c r="D447" t="s">
        <v>24</v>
      </c>
      <c r="E447">
        <v>4</v>
      </c>
      <c r="F447">
        <v>1250</v>
      </c>
      <c r="G447" s="3">
        <v>0.05</v>
      </c>
      <c r="H447" t="s">
        <v>12</v>
      </c>
      <c r="I447">
        <v>5</v>
      </c>
      <c r="J447">
        <f t="shared" si="24"/>
        <v>4750</v>
      </c>
      <c r="K447" s="2">
        <f t="shared" si="25"/>
        <v>45017</v>
      </c>
      <c r="L447" s="2" t="str">
        <f>VLOOKUP(C447,Customers!$A$2:$F$401,3,FALSE)</f>
        <v>Alexandria</v>
      </c>
      <c r="M447" s="2" t="str">
        <f>VLOOKUP(C447,Customers!$A$2:$F$401,5,FALSE)</f>
        <v>Small Business</v>
      </c>
      <c r="N447" s="2" t="str">
        <f>VLOOKUP(D447,Products!$A$2:$F$21,2,FALSE)</f>
        <v>USB-C Hub</v>
      </c>
      <c r="O447" s="2" t="str">
        <f>VLOOKUP(D447,Products!$A$2:$F$21,4,FALSE)</f>
        <v>Electronics</v>
      </c>
      <c r="P447" s="2" t="str">
        <f>VLOOKUP(D447,Products!$A$2:$F$21,3,FALSE)</f>
        <v>Accessories</v>
      </c>
      <c r="Q447" s="6">
        <f>VLOOKUP(D447,Products!$A$2:$F$21,6,FALSE)</f>
        <v>620</v>
      </c>
      <c r="R447" s="6">
        <f t="shared" si="26"/>
        <v>2480</v>
      </c>
      <c r="S447" s="6">
        <f t="shared" si="27"/>
        <v>2270</v>
      </c>
    </row>
    <row r="448" spans="1:19" x14ac:dyDescent="0.25">
      <c r="A448" t="s">
        <v>750</v>
      </c>
      <c r="B448" s="2">
        <v>45855</v>
      </c>
      <c r="C448" t="s">
        <v>249</v>
      </c>
      <c r="D448" t="s">
        <v>49</v>
      </c>
      <c r="E448">
        <v>1</v>
      </c>
      <c r="F448">
        <v>3977</v>
      </c>
      <c r="G448" s="3">
        <v>0</v>
      </c>
      <c r="H448" t="s">
        <v>12</v>
      </c>
      <c r="I448">
        <v>6</v>
      </c>
      <c r="J448">
        <f t="shared" si="24"/>
        <v>3977</v>
      </c>
      <c r="K448" s="2">
        <f t="shared" si="25"/>
        <v>45839</v>
      </c>
      <c r="L448" s="2" t="str">
        <f>VLOOKUP(C448,Customers!$A$2:$F$401,3,FALSE)</f>
        <v>Zagazig</v>
      </c>
      <c r="M448" s="2" t="str">
        <f>VLOOKUP(C448,Customers!$A$2:$F$401,5,FALSE)</f>
        <v>Small Business</v>
      </c>
      <c r="N448" s="2" t="str">
        <f>VLOOKUP(D448,Products!$A$2:$F$21,2,FALSE)</f>
        <v>UPS 1200VA</v>
      </c>
      <c r="O448" s="2" t="str">
        <f>VLOOKUP(D448,Products!$A$2:$F$21,4,FALSE)</f>
        <v>Electronics</v>
      </c>
      <c r="P448" s="2" t="str">
        <f>VLOOKUP(D448,Products!$A$2:$F$21,3,FALSE)</f>
        <v>Power</v>
      </c>
      <c r="Q448" s="6">
        <f>VLOOKUP(D448,Products!$A$2:$F$21,6,FALSE)</f>
        <v>2950</v>
      </c>
      <c r="R448" s="6">
        <f t="shared" si="26"/>
        <v>2950</v>
      </c>
      <c r="S448" s="6">
        <f t="shared" si="27"/>
        <v>1027</v>
      </c>
    </row>
    <row r="449" spans="1:19" x14ac:dyDescent="0.25">
      <c r="A449" t="s">
        <v>751</v>
      </c>
      <c r="B449" s="2">
        <v>45197</v>
      </c>
      <c r="C449" t="s">
        <v>552</v>
      </c>
      <c r="D449" t="s">
        <v>18</v>
      </c>
      <c r="E449">
        <v>3</v>
      </c>
      <c r="F449">
        <v>1493.5</v>
      </c>
      <c r="G449" s="3">
        <v>0.03</v>
      </c>
      <c r="H449" t="s">
        <v>12</v>
      </c>
      <c r="I449">
        <v>6</v>
      </c>
      <c r="J449">
        <f t="shared" si="24"/>
        <v>4346.085</v>
      </c>
      <c r="K449" s="2">
        <f t="shared" si="25"/>
        <v>45170</v>
      </c>
      <c r="L449" s="2" t="str">
        <f>VLOOKUP(C449,Customers!$A$2:$F$401,3,FALSE)</f>
        <v>Asyut</v>
      </c>
      <c r="M449" s="2" t="str">
        <f>VLOOKUP(C449,Customers!$A$2:$F$401,5,FALSE)</f>
        <v>Small Business</v>
      </c>
      <c r="N449" s="2" t="str">
        <f>VLOOKUP(D449,Products!$A$2:$F$21,2,FALSE)</f>
        <v>Webcam HD</v>
      </c>
      <c r="O449" s="2" t="str">
        <f>VLOOKUP(D449,Products!$A$2:$F$21,4,FALSE)</f>
        <v>Electronics</v>
      </c>
      <c r="P449" s="2" t="str">
        <f>VLOOKUP(D449,Products!$A$2:$F$21,3,FALSE)</f>
        <v>Accessories</v>
      </c>
      <c r="Q449" s="6">
        <f>VLOOKUP(D449,Products!$A$2:$F$21,6,FALSE)</f>
        <v>790</v>
      </c>
      <c r="R449" s="6">
        <f t="shared" si="26"/>
        <v>2370</v>
      </c>
      <c r="S449" s="6">
        <f t="shared" si="27"/>
        <v>1976.085</v>
      </c>
    </row>
    <row r="450" spans="1:19" x14ac:dyDescent="0.25">
      <c r="A450" t="s">
        <v>752</v>
      </c>
      <c r="B450" s="2">
        <v>45978</v>
      </c>
      <c r="C450" t="s">
        <v>739</v>
      </c>
      <c r="D450" t="s">
        <v>27</v>
      </c>
      <c r="E450">
        <v>4</v>
      </c>
      <c r="F450">
        <v>950.6</v>
      </c>
      <c r="G450" s="3">
        <v>0</v>
      </c>
      <c r="H450" t="s">
        <v>12</v>
      </c>
      <c r="I450">
        <v>1</v>
      </c>
      <c r="J450">
        <f t="shared" si="24"/>
        <v>3802.4</v>
      </c>
      <c r="K450" s="2">
        <f t="shared" si="25"/>
        <v>45962</v>
      </c>
      <c r="L450" s="2" t="str">
        <f>VLOOKUP(C450,Customers!$A$2:$F$401,3,FALSE)</f>
        <v>Asyut</v>
      </c>
      <c r="M450" s="2" t="str">
        <f>VLOOKUP(C450,Customers!$A$2:$F$401,5,FALSE)</f>
        <v>Small Business</v>
      </c>
      <c r="N450" s="2" t="str">
        <f>VLOOKUP(D450,Products!$A$2:$F$21,2,FALSE)</f>
        <v>Printer Toner</v>
      </c>
      <c r="O450" s="2" t="str">
        <f>VLOOKUP(D450,Products!$A$2:$F$21,4,FALSE)</f>
        <v>Office</v>
      </c>
      <c r="P450" s="2" t="str">
        <f>VLOOKUP(D450,Products!$A$2:$F$21,3,FALSE)</f>
        <v>Supplies</v>
      </c>
      <c r="Q450" s="6">
        <f>VLOOKUP(D450,Products!$A$2:$F$21,6,FALSE)</f>
        <v>510</v>
      </c>
      <c r="R450" s="6">
        <f t="shared" si="26"/>
        <v>2040</v>
      </c>
      <c r="S450" s="6">
        <f t="shared" si="27"/>
        <v>1762.4</v>
      </c>
    </row>
    <row r="451" spans="1:19" x14ac:dyDescent="0.25">
      <c r="A451" t="s">
        <v>753</v>
      </c>
      <c r="B451" s="2">
        <v>45777</v>
      </c>
      <c r="C451" t="s">
        <v>377</v>
      </c>
      <c r="D451" t="s">
        <v>21</v>
      </c>
      <c r="E451">
        <v>2</v>
      </c>
      <c r="F451">
        <v>1905.5</v>
      </c>
      <c r="G451" s="3">
        <v>0</v>
      </c>
      <c r="H451" t="s">
        <v>12</v>
      </c>
      <c r="I451">
        <v>6</v>
      </c>
      <c r="J451">
        <f t="shared" ref="J451:J514" si="28">E451*F451*(1-G451)</f>
        <v>3811</v>
      </c>
      <c r="K451" s="2">
        <f t="shared" ref="K451:K514" si="29">DATE(YEAR(B451),MONTH(B451),1)</f>
        <v>45748</v>
      </c>
      <c r="L451" s="2" t="str">
        <f>VLOOKUP(C451,Customers!$A$2:$F$401,3,FALSE)</f>
        <v>Mansoura</v>
      </c>
      <c r="M451" s="2" t="str">
        <f>VLOOKUP(C451,Customers!$A$2:$F$401,5,FALSE)</f>
        <v>Consumer</v>
      </c>
      <c r="N451" s="2" t="str">
        <f>VLOOKUP(D451,Products!$A$2:$F$21,2,FALSE)</f>
        <v>Mechanical Keyboard</v>
      </c>
      <c r="O451" s="2" t="str">
        <f>VLOOKUP(D451,Products!$A$2:$F$21,4,FALSE)</f>
        <v>Electronics</v>
      </c>
      <c r="P451" s="2" t="str">
        <f>VLOOKUP(D451,Products!$A$2:$F$21,3,FALSE)</f>
        <v>Accessories</v>
      </c>
      <c r="Q451" s="6">
        <f>VLOOKUP(D451,Products!$A$2:$F$21,6,FALSE)</f>
        <v>990</v>
      </c>
      <c r="R451" s="6">
        <f t="shared" ref="R451:R514" si="30">E451*Q451</f>
        <v>1980</v>
      </c>
      <c r="S451" s="6">
        <f t="shared" ref="S451:S514" si="31">J451-R451</f>
        <v>1831</v>
      </c>
    </row>
    <row r="452" spans="1:19" x14ac:dyDescent="0.25">
      <c r="A452" t="s">
        <v>754</v>
      </c>
      <c r="B452" s="2">
        <v>45862</v>
      </c>
      <c r="C452" t="s">
        <v>285</v>
      </c>
      <c r="D452" t="s">
        <v>15</v>
      </c>
      <c r="E452">
        <v>3</v>
      </c>
      <c r="F452">
        <v>450</v>
      </c>
      <c r="G452" s="3">
        <v>0.05</v>
      </c>
      <c r="H452" t="s">
        <v>12</v>
      </c>
      <c r="I452">
        <v>4</v>
      </c>
      <c r="J452">
        <f t="shared" si="28"/>
        <v>1282.5</v>
      </c>
      <c r="K452" s="2">
        <f t="shared" si="29"/>
        <v>45839</v>
      </c>
      <c r="L452" s="2" t="str">
        <f>VLOOKUP(C452,Customers!$A$2:$F$401,3,FALSE)</f>
        <v>Banha</v>
      </c>
      <c r="M452" s="2" t="str">
        <f>VLOOKUP(C452,Customers!$A$2:$F$401,5,FALSE)</f>
        <v>Small Business</v>
      </c>
      <c r="N452" s="2" t="str">
        <f>VLOOKUP(D452,Products!$A$2:$F$21,2,FALSE)</f>
        <v>Wireless Mouse</v>
      </c>
      <c r="O452" s="2" t="str">
        <f>VLOOKUP(D452,Products!$A$2:$F$21,4,FALSE)</f>
        <v>Electronics</v>
      </c>
      <c r="P452" s="2" t="str">
        <f>VLOOKUP(D452,Products!$A$2:$F$21,3,FALSE)</f>
        <v>Accessories</v>
      </c>
      <c r="Q452" s="6">
        <f>VLOOKUP(D452,Products!$A$2:$F$21,6,FALSE)</f>
        <v>210</v>
      </c>
      <c r="R452" s="6">
        <f t="shared" si="30"/>
        <v>630</v>
      </c>
      <c r="S452" s="6">
        <f t="shared" si="31"/>
        <v>652.5</v>
      </c>
    </row>
    <row r="453" spans="1:19" x14ac:dyDescent="0.25">
      <c r="A453" t="s">
        <v>755</v>
      </c>
      <c r="B453" s="2">
        <v>45045</v>
      </c>
      <c r="C453" t="s">
        <v>627</v>
      </c>
      <c r="D453" t="s">
        <v>72</v>
      </c>
      <c r="E453">
        <v>1</v>
      </c>
      <c r="F453">
        <v>1610</v>
      </c>
      <c r="G453" s="3">
        <v>0</v>
      </c>
      <c r="H453" t="s">
        <v>85</v>
      </c>
      <c r="I453">
        <v>1</v>
      </c>
      <c r="J453">
        <f t="shared" si="28"/>
        <v>1610</v>
      </c>
      <c r="K453" s="2">
        <f t="shared" si="29"/>
        <v>45017</v>
      </c>
      <c r="L453" s="2" t="str">
        <f>VLOOKUP(C453,Customers!$A$2:$F$401,3,FALSE)</f>
        <v>Port Said</v>
      </c>
      <c r="M453" s="2" t="str">
        <f>VLOOKUP(C453,Customers!$A$2:$F$401,5,FALSE)</f>
        <v>Small Business</v>
      </c>
      <c r="N453" s="2" t="str">
        <f>VLOOKUP(D453,Products!$A$2:$F$21,2,FALSE)</f>
        <v>Wi-Fi Router</v>
      </c>
      <c r="O453" s="2" t="str">
        <f>VLOOKUP(D453,Products!$A$2:$F$21,4,FALSE)</f>
        <v>Electronics</v>
      </c>
      <c r="P453" s="2" t="str">
        <f>VLOOKUP(D453,Products!$A$2:$F$21,3,FALSE)</f>
        <v>Networking</v>
      </c>
      <c r="Q453" s="6">
        <f>VLOOKUP(D453,Products!$A$2:$F$21,6,FALSE)</f>
        <v>1050</v>
      </c>
      <c r="R453" s="6">
        <f t="shared" si="30"/>
        <v>1050</v>
      </c>
      <c r="S453" s="6">
        <f t="shared" si="31"/>
        <v>560</v>
      </c>
    </row>
    <row r="454" spans="1:19" x14ac:dyDescent="0.25">
      <c r="A454" t="s">
        <v>756</v>
      </c>
      <c r="B454" s="2">
        <v>45873</v>
      </c>
      <c r="C454" t="s">
        <v>602</v>
      </c>
      <c r="D454" t="s">
        <v>27</v>
      </c>
      <c r="E454">
        <v>2</v>
      </c>
      <c r="F454">
        <v>901.6</v>
      </c>
      <c r="G454" s="3">
        <v>0.03</v>
      </c>
      <c r="H454" t="s">
        <v>12</v>
      </c>
      <c r="I454">
        <v>4</v>
      </c>
      <c r="J454">
        <f t="shared" si="28"/>
        <v>1749.104</v>
      </c>
      <c r="K454" s="2">
        <f t="shared" si="29"/>
        <v>45870</v>
      </c>
      <c r="L454" s="2" t="str">
        <f>VLOOKUP(C454,Customers!$A$2:$F$401,3,FALSE)</f>
        <v>Ismailia</v>
      </c>
      <c r="M454" s="2" t="str">
        <f>VLOOKUP(C454,Customers!$A$2:$F$401,5,FALSE)</f>
        <v>Consumer</v>
      </c>
      <c r="N454" s="2" t="str">
        <f>VLOOKUP(D454,Products!$A$2:$F$21,2,FALSE)</f>
        <v>Printer Toner</v>
      </c>
      <c r="O454" s="2" t="str">
        <f>VLOOKUP(D454,Products!$A$2:$F$21,4,FALSE)</f>
        <v>Office</v>
      </c>
      <c r="P454" s="2" t="str">
        <f>VLOOKUP(D454,Products!$A$2:$F$21,3,FALSE)</f>
        <v>Supplies</v>
      </c>
      <c r="Q454" s="6">
        <f>VLOOKUP(D454,Products!$A$2:$F$21,6,FALSE)</f>
        <v>510</v>
      </c>
      <c r="R454" s="6">
        <f t="shared" si="30"/>
        <v>1020</v>
      </c>
      <c r="S454" s="6">
        <f t="shared" si="31"/>
        <v>729.10400000000004</v>
      </c>
    </row>
    <row r="455" spans="1:19" x14ac:dyDescent="0.25">
      <c r="A455" t="s">
        <v>757</v>
      </c>
      <c r="B455" s="2">
        <v>45558</v>
      </c>
      <c r="C455" t="s">
        <v>271</v>
      </c>
      <c r="D455" t="s">
        <v>59</v>
      </c>
      <c r="E455">
        <v>5</v>
      </c>
      <c r="F455">
        <v>7992</v>
      </c>
      <c r="G455" s="3">
        <v>0.03</v>
      </c>
      <c r="H455" t="s">
        <v>12</v>
      </c>
      <c r="I455">
        <v>2</v>
      </c>
      <c r="J455">
        <f t="shared" si="28"/>
        <v>38761.199999999997</v>
      </c>
      <c r="K455" s="2">
        <f t="shared" si="29"/>
        <v>45536</v>
      </c>
      <c r="L455" s="2" t="str">
        <f>VLOOKUP(C455,Customers!$A$2:$F$401,3,FALSE)</f>
        <v>Alexandria</v>
      </c>
      <c r="M455" s="2" t="str">
        <f>VLOOKUP(C455,Customers!$A$2:$F$401,5,FALSE)</f>
        <v>Consumer</v>
      </c>
      <c r="N455" s="2" t="str">
        <f>VLOOKUP(D455,Products!$A$2:$F$21,2,FALSE)</f>
        <v>Laser Printer</v>
      </c>
      <c r="O455" s="2" t="str">
        <f>VLOOKUP(D455,Products!$A$2:$F$21,4,FALSE)</f>
        <v>Electronics</v>
      </c>
      <c r="P455" s="2" t="str">
        <f>VLOOKUP(D455,Products!$A$2:$F$21,3,FALSE)</f>
        <v>Printers</v>
      </c>
      <c r="Q455" s="6">
        <f>VLOOKUP(D455,Products!$A$2:$F$21,6,FALSE)</f>
        <v>5600</v>
      </c>
      <c r="R455" s="6">
        <f t="shared" si="30"/>
        <v>28000</v>
      </c>
      <c r="S455" s="6">
        <f t="shared" si="31"/>
        <v>10761.199999999997</v>
      </c>
    </row>
    <row r="456" spans="1:19" x14ac:dyDescent="0.25">
      <c r="A456" t="s">
        <v>758</v>
      </c>
      <c r="B456" s="2">
        <v>44971</v>
      </c>
      <c r="C456" t="s">
        <v>759</v>
      </c>
      <c r="D456" t="s">
        <v>79</v>
      </c>
      <c r="E456">
        <v>2</v>
      </c>
      <c r="F456">
        <v>6014</v>
      </c>
      <c r="G456" s="3">
        <v>0.1</v>
      </c>
      <c r="H456" t="s">
        <v>12</v>
      </c>
      <c r="I456">
        <v>1</v>
      </c>
      <c r="J456">
        <f t="shared" si="28"/>
        <v>10825.2</v>
      </c>
      <c r="K456" s="2">
        <f t="shared" si="29"/>
        <v>44958</v>
      </c>
      <c r="L456" s="2" t="str">
        <f>VLOOKUP(C456,Customers!$A$2:$F$401,3,FALSE)</f>
        <v>Giza</v>
      </c>
      <c r="M456" s="2" t="str">
        <f>VLOOKUP(C456,Customers!$A$2:$F$401,5,FALSE)</f>
        <v>Small Business</v>
      </c>
      <c r="N456" s="2" t="str">
        <f>VLOOKUP(D456,Products!$A$2:$F$21,2,FALSE)</f>
        <v>27-inch Monitor</v>
      </c>
      <c r="O456" s="2" t="str">
        <f>VLOOKUP(D456,Products!$A$2:$F$21,4,FALSE)</f>
        <v>Electronics</v>
      </c>
      <c r="P456" s="2" t="str">
        <f>VLOOKUP(D456,Products!$A$2:$F$21,3,FALSE)</f>
        <v>Displays</v>
      </c>
      <c r="Q456" s="6">
        <f>VLOOKUP(D456,Products!$A$2:$F$21,6,FALSE)</f>
        <v>4300</v>
      </c>
      <c r="R456" s="6">
        <f t="shared" si="30"/>
        <v>8600</v>
      </c>
      <c r="S456" s="6">
        <f t="shared" si="31"/>
        <v>2225.2000000000007</v>
      </c>
    </row>
    <row r="457" spans="1:19" x14ac:dyDescent="0.25">
      <c r="A457" t="s">
        <v>760</v>
      </c>
      <c r="B457" s="2">
        <v>45737</v>
      </c>
      <c r="C457" t="s">
        <v>761</v>
      </c>
      <c r="D457" t="s">
        <v>21</v>
      </c>
      <c r="E457">
        <v>4</v>
      </c>
      <c r="F457">
        <v>1998</v>
      </c>
      <c r="G457" s="3">
        <v>0.05</v>
      </c>
      <c r="H457" t="s">
        <v>12</v>
      </c>
      <c r="I457">
        <v>6</v>
      </c>
      <c r="J457">
        <f t="shared" si="28"/>
        <v>7592.4</v>
      </c>
      <c r="K457" s="2">
        <f t="shared" si="29"/>
        <v>45717</v>
      </c>
      <c r="L457" s="2" t="str">
        <f>VLOOKUP(C457,Customers!$A$2:$F$401,3,FALSE)</f>
        <v>Port Said</v>
      </c>
      <c r="M457" s="2" t="str">
        <f>VLOOKUP(C457,Customers!$A$2:$F$401,5,FALSE)</f>
        <v>Small Business</v>
      </c>
      <c r="N457" s="2" t="str">
        <f>VLOOKUP(D457,Products!$A$2:$F$21,2,FALSE)</f>
        <v>Mechanical Keyboard</v>
      </c>
      <c r="O457" s="2" t="str">
        <f>VLOOKUP(D457,Products!$A$2:$F$21,4,FALSE)</f>
        <v>Electronics</v>
      </c>
      <c r="P457" s="2" t="str">
        <f>VLOOKUP(D457,Products!$A$2:$F$21,3,FALSE)</f>
        <v>Accessories</v>
      </c>
      <c r="Q457" s="6">
        <f>VLOOKUP(D457,Products!$A$2:$F$21,6,FALSE)</f>
        <v>990</v>
      </c>
      <c r="R457" s="6">
        <f t="shared" si="30"/>
        <v>3960</v>
      </c>
      <c r="S457" s="6">
        <f t="shared" si="31"/>
        <v>3632.3999999999996</v>
      </c>
    </row>
    <row r="458" spans="1:19" x14ac:dyDescent="0.25">
      <c r="A458" t="s">
        <v>762</v>
      </c>
      <c r="B458" s="2">
        <v>45448</v>
      </c>
      <c r="C458" t="s">
        <v>645</v>
      </c>
      <c r="D458" t="s">
        <v>56</v>
      </c>
      <c r="E458">
        <v>2</v>
      </c>
      <c r="F458">
        <v>185.4</v>
      </c>
      <c r="G458" s="3">
        <v>0.1</v>
      </c>
      <c r="H458" t="s">
        <v>12</v>
      </c>
      <c r="I458">
        <v>7</v>
      </c>
      <c r="J458">
        <f t="shared" si="28"/>
        <v>333.72</v>
      </c>
      <c r="K458" s="2">
        <f t="shared" si="29"/>
        <v>45444</v>
      </c>
      <c r="L458" s="2" t="str">
        <f>VLOOKUP(C458,Customers!$A$2:$F$401,3,FALSE)</f>
        <v>Shubra El-Kheima</v>
      </c>
      <c r="M458" s="2" t="str">
        <f>VLOOKUP(C458,Customers!$A$2:$F$401,5,FALSE)</f>
        <v>Consumer</v>
      </c>
      <c r="N458" s="2" t="str">
        <f>VLOOKUP(D458,Products!$A$2:$F$21,2,FALSE)</f>
        <v>Notebook Pack</v>
      </c>
      <c r="O458" s="2" t="str">
        <f>VLOOKUP(D458,Products!$A$2:$F$21,4,FALSE)</f>
        <v>Office</v>
      </c>
      <c r="P458" s="2" t="str">
        <f>VLOOKUP(D458,Products!$A$2:$F$21,3,FALSE)</f>
        <v>Stationery</v>
      </c>
      <c r="Q458" s="6">
        <f>VLOOKUP(D458,Products!$A$2:$F$21,6,FALSE)</f>
        <v>75</v>
      </c>
      <c r="R458" s="6">
        <f t="shared" si="30"/>
        <v>150</v>
      </c>
      <c r="S458" s="6">
        <f t="shared" si="31"/>
        <v>183.72000000000003</v>
      </c>
    </row>
    <row r="459" spans="1:19" x14ac:dyDescent="0.25">
      <c r="A459" t="s">
        <v>763</v>
      </c>
      <c r="B459" s="2">
        <v>44933</v>
      </c>
      <c r="C459" t="s">
        <v>649</v>
      </c>
      <c r="D459" t="s">
        <v>82</v>
      </c>
      <c r="E459">
        <v>1</v>
      </c>
      <c r="F459">
        <v>4416</v>
      </c>
      <c r="G459" s="3">
        <v>0</v>
      </c>
      <c r="H459" t="s">
        <v>12</v>
      </c>
      <c r="I459">
        <v>7</v>
      </c>
      <c r="J459">
        <f t="shared" si="28"/>
        <v>4416</v>
      </c>
      <c r="K459" s="2">
        <f t="shared" si="29"/>
        <v>44927</v>
      </c>
      <c r="L459" s="2" t="str">
        <f>VLOOKUP(C459,Customers!$A$2:$F$401,3,FALSE)</f>
        <v>Shubra El-Kheima</v>
      </c>
      <c r="M459" s="2" t="str">
        <f>VLOOKUP(C459,Customers!$A$2:$F$401,5,FALSE)</f>
        <v>Corporate</v>
      </c>
      <c r="N459" s="2" t="str">
        <f>VLOOKUP(D459,Products!$A$2:$F$21,2,FALSE)</f>
        <v>Office Chair</v>
      </c>
      <c r="O459" s="2" t="str">
        <f>VLOOKUP(D459,Products!$A$2:$F$21,4,FALSE)</f>
        <v>Office</v>
      </c>
      <c r="P459" s="2" t="str">
        <f>VLOOKUP(D459,Products!$A$2:$F$21,3,FALSE)</f>
        <v>Furniture</v>
      </c>
      <c r="Q459" s="6">
        <f>VLOOKUP(D459,Products!$A$2:$F$21,6,FALSE)</f>
        <v>3150</v>
      </c>
      <c r="R459" s="6">
        <f t="shared" si="30"/>
        <v>3150</v>
      </c>
      <c r="S459" s="6">
        <f t="shared" si="31"/>
        <v>1266</v>
      </c>
    </row>
    <row r="460" spans="1:19" x14ac:dyDescent="0.25">
      <c r="A460" t="s">
        <v>764</v>
      </c>
      <c r="B460" s="2">
        <v>45373</v>
      </c>
      <c r="C460" t="s">
        <v>23</v>
      </c>
      <c r="D460" t="s">
        <v>46</v>
      </c>
      <c r="E460">
        <v>1</v>
      </c>
      <c r="F460">
        <v>252.2</v>
      </c>
      <c r="G460" s="3">
        <v>0.05</v>
      </c>
      <c r="H460" t="s">
        <v>12</v>
      </c>
      <c r="I460">
        <v>5</v>
      </c>
      <c r="J460">
        <f t="shared" si="28"/>
        <v>239.58999999999997</v>
      </c>
      <c r="K460" s="2">
        <f t="shared" si="29"/>
        <v>45352</v>
      </c>
      <c r="L460" s="2" t="str">
        <f>VLOOKUP(C460,Customers!$A$2:$F$401,3,FALSE)</f>
        <v>Tanta</v>
      </c>
      <c r="M460" s="2" t="str">
        <f>VLOOKUP(C460,Customers!$A$2:$F$401,5,FALSE)</f>
        <v>Consumer</v>
      </c>
      <c r="N460" s="2" t="str">
        <f>VLOOKUP(D460,Products!$A$2:$F$21,2,FALSE)</f>
        <v>Paper A4 Box</v>
      </c>
      <c r="O460" s="2" t="str">
        <f>VLOOKUP(D460,Products!$A$2:$F$21,4,FALSE)</f>
        <v>Office</v>
      </c>
      <c r="P460" s="2" t="str">
        <f>VLOOKUP(D460,Products!$A$2:$F$21,3,FALSE)</f>
        <v>Stationery</v>
      </c>
      <c r="Q460" s="6">
        <f>VLOOKUP(D460,Products!$A$2:$F$21,6,FALSE)</f>
        <v>145</v>
      </c>
      <c r="R460" s="6">
        <f t="shared" si="30"/>
        <v>145</v>
      </c>
      <c r="S460" s="6">
        <f t="shared" si="31"/>
        <v>94.589999999999975</v>
      </c>
    </row>
    <row r="461" spans="1:19" x14ac:dyDescent="0.25">
      <c r="A461" t="s">
        <v>765</v>
      </c>
      <c r="B461" s="2">
        <v>45076</v>
      </c>
      <c r="C461" t="s">
        <v>71</v>
      </c>
      <c r="D461" t="s">
        <v>11</v>
      </c>
      <c r="E461">
        <v>1</v>
      </c>
      <c r="F461">
        <v>27645</v>
      </c>
      <c r="G461" s="3">
        <v>0.05</v>
      </c>
      <c r="H461" t="s">
        <v>12</v>
      </c>
      <c r="I461">
        <v>3</v>
      </c>
      <c r="J461">
        <f t="shared" si="28"/>
        <v>26262.75</v>
      </c>
      <c r="K461" s="2">
        <f t="shared" si="29"/>
        <v>45047</v>
      </c>
      <c r="L461" s="2" t="str">
        <f>VLOOKUP(C461,Customers!$A$2:$F$401,3,FALSE)</f>
        <v>Mansoura</v>
      </c>
      <c r="M461" s="2" t="str">
        <f>VLOOKUP(C461,Customers!$A$2:$F$401,5,FALSE)</f>
        <v>Consumer</v>
      </c>
      <c r="N461" s="2" t="str">
        <f>VLOOKUP(D461,Products!$A$2:$F$21,2,FALSE)</f>
        <v>Laptop Pro 14</v>
      </c>
      <c r="O461" s="2" t="str">
        <f>VLOOKUP(D461,Products!$A$2:$F$21,4,FALSE)</f>
        <v>Electronics</v>
      </c>
      <c r="P461" s="2" t="str">
        <f>VLOOKUP(D461,Products!$A$2:$F$21,3,FALSE)</f>
        <v>Computers</v>
      </c>
      <c r="Q461" s="6">
        <f>VLOOKUP(D461,Products!$A$2:$F$21,6,FALSE)</f>
        <v>22100</v>
      </c>
      <c r="R461" s="6">
        <f t="shared" si="30"/>
        <v>22100</v>
      </c>
      <c r="S461" s="6">
        <f t="shared" si="31"/>
        <v>4162.75</v>
      </c>
    </row>
    <row r="462" spans="1:19" x14ac:dyDescent="0.25">
      <c r="A462" t="s">
        <v>766</v>
      </c>
      <c r="B462" s="2">
        <v>45019</v>
      </c>
      <c r="C462" t="s">
        <v>174</v>
      </c>
      <c r="D462" t="s">
        <v>40</v>
      </c>
      <c r="E462">
        <v>2</v>
      </c>
      <c r="F462">
        <v>21060</v>
      </c>
      <c r="G462" s="3">
        <v>0.2</v>
      </c>
      <c r="H462" t="s">
        <v>12</v>
      </c>
      <c r="I462">
        <v>1</v>
      </c>
      <c r="J462">
        <f t="shared" si="28"/>
        <v>33696</v>
      </c>
      <c r="K462" s="2">
        <f t="shared" si="29"/>
        <v>45017</v>
      </c>
      <c r="L462" s="2" t="str">
        <f>VLOOKUP(C462,Customers!$A$2:$F$401,3,FALSE)</f>
        <v>Asyut</v>
      </c>
      <c r="M462" s="2" t="str">
        <f>VLOOKUP(C462,Customers!$A$2:$F$401,5,FALSE)</f>
        <v>Consumer</v>
      </c>
      <c r="N462" s="2" t="str">
        <f>VLOOKUP(D462,Products!$A$2:$F$21,2,FALSE)</f>
        <v>Laptop Basic 15</v>
      </c>
      <c r="O462" s="2" t="str">
        <f>VLOOKUP(D462,Products!$A$2:$F$21,4,FALSE)</f>
        <v>Electronics</v>
      </c>
      <c r="P462" s="2" t="str">
        <f>VLOOKUP(D462,Products!$A$2:$F$21,3,FALSE)</f>
        <v>Computers</v>
      </c>
      <c r="Q462" s="6">
        <f>VLOOKUP(D462,Products!$A$2:$F$21,6,FALSE)</f>
        <v>15100</v>
      </c>
      <c r="R462" s="6">
        <f t="shared" si="30"/>
        <v>30200</v>
      </c>
      <c r="S462" s="6">
        <f t="shared" si="31"/>
        <v>3496</v>
      </c>
    </row>
    <row r="463" spans="1:19" x14ac:dyDescent="0.25">
      <c r="A463" t="s">
        <v>767</v>
      </c>
      <c r="B463" s="2">
        <v>45794</v>
      </c>
      <c r="C463" t="s">
        <v>71</v>
      </c>
      <c r="D463" t="s">
        <v>79</v>
      </c>
      <c r="E463">
        <v>1</v>
      </c>
      <c r="F463">
        <v>6200</v>
      </c>
      <c r="G463" s="3">
        <v>0.1</v>
      </c>
      <c r="H463" t="s">
        <v>96</v>
      </c>
      <c r="I463">
        <v>5</v>
      </c>
      <c r="J463">
        <f t="shared" si="28"/>
        <v>5580</v>
      </c>
      <c r="K463" s="2">
        <f t="shared" si="29"/>
        <v>45778</v>
      </c>
      <c r="L463" s="2" t="str">
        <f>VLOOKUP(C463,Customers!$A$2:$F$401,3,FALSE)</f>
        <v>Mansoura</v>
      </c>
      <c r="M463" s="2" t="str">
        <f>VLOOKUP(C463,Customers!$A$2:$F$401,5,FALSE)</f>
        <v>Consumer</v>
      </c>
      <c r="N463" s="2" t="str">
        <f>VLOOKUP(D463,Products!$A$2:$F$21,2,FALSE)</f>
        <v>27-inch Monitor</v>
      </c>
      <c r="O463" s="2" t="str">
        <f>VLOOKUP(D463,Products!$A$2:$F$21,4,FALSE)</f>
        <v>Electronics</v>
      </c>
      <c r="P463" s="2" t="str">
        <f>VLOOKUP(D463,Products!$A$2:$F$21,3,FALSE)</f>
        <v>Displays</v>
      </c>
      <c r="Q463" s="6">
        <f>VLOOKUP(D463,Products!$A$2:$F$21,6,FALSE)</f>
        <v>4300</v>
      </c>
      <c r="R463" s="6">
        <f t="shared" si="30"/>
        <v>4300</v>
      </c>
      <c r="S463" s="6">
        <f t="shared" si="31"/>
        <v>1280</v>
      </c>
    </row>
    <row r="464" spans="1:19" x14ac:dyDescent="0.25">
      <c r="A464" t="s">
        <v>768</v>
      </c>
      <c r="B464" s="2">
        <v>45632</v>
      </c>
      <c r="C464" t="s">
        <v>412</v>
      </c>
      <c r="D464" t="s">
        <v>15</v>
      </c>
      <c r="E464">
        <v>1</v>
      </c>
      <c r="F464">
        <v>450</v>
      </c>
      <c r="G464" s="3">
        <v>0.2</v>
      </c>
      <c r="H464" t="s">
        <v>12</v>
      </c>
      <c r="I464">
        <v>1</v>
      </c>
      <c r="J464">
        <f t="shared" si="28"/>
        <v>360</v>
      </c>
      <c r="K464" s="2">
        <f t="shared" si="29"/>
        <v>45627</v>
      </c>
      <c r="L464" s="2" t="str">
        <f>VLOOKUP(C464,Customers!$A$2:$F$401,3,FALSE)</f>
        <v>Asyut</v>
      </c>
      <c r="M464" s="2" t="str">
        <f>VLOOKUP(C464,Customers!$A$2:$F$401,5,FALSE)</f>
        <v>Consumer</v>
      </c>
      <c r="N464" s="2" t="str">
        <f>VLOOKUP(D464,Products!$A$2:$F$21,2,FALSE)</f>
        <v>Wireless Mouse</v>
      </c>
      <c r="O464" s="2" t="str">
        <f>VLOOKUP(D464,Products!$A$2:$F$21,4,FALSE)</f>
        <v>Electronics</v>
      </c>
      <c r="P464" s="2" t="str">
        <f>VLOOKUP(D464,Products!$A$2:$F$21,3,FALSE)</f>
        <v>Accessories</v>
      </c>
      <c r="Q464" s="6">
        <f>VLOOKUP(D464,Products!$A$2:$F$21,6,FALSE)</f>
        <v>210</v>
      </c>
      <c r="R464" s="6">
        <f t="shared" si="30"/>
        <v>210</v>
      </c>
      <c r="S464" s="6">
        <f t="shared" si="31"/>
        <v>150</v>
      </c>
    </row>
    <row r="465" spans="1:19" x14ac:dyDescent="0.25">
      <c r="A465" t="s">
        <v>769</v>
      </c>
      <c r="B465" s="2">
        <v>45057</v>
      </c>
      <c r="C465" t="s">
        <v>687</v>
      </c>
      <c r="D465" t="s">
        <v>24</v>
      </c>
      <c r="E465">
        <v>2</v>
      </c>
      <c r="F465">
        <v>1350</v>
      </c>
      <c r="G465" s="3">
        <v>0.1</v>
      </c>
      <c r="H465" t="s">
        <v>12</v>
      </c>
      <c r="I465">
        <v>5</v>
      </c>
      <c r="J465">
        <f t="shared" si="28"/>
        <v>2430</v>
      </c>
      <c r="K465" s="2">
        <f t="shared" si="29"/>
        <v>45047</v>
      </c>
      <c r="L465" s="2" t="str">
        <f>VLOOKUP(C465,Customers!$A$2:$F$401,3,FALSE)</f>
        <v>Zagazig</v>
      </c>
      <c r="M465" s="2" t="str">
        <f>VLOOKUP(C465,Customers!$A$2:$F$401,5,FALSE)</f>
        <v>Small Business</v>
      </c>
      <c r="N465" s="2" t="str">
        <f>VLOOKUP(D465,Products!$A$2:$F$21,2,FALSE)</f>
        <v>USB-C Hub</v>
      </c>
      <c r="O465" s="2" t="str">
        <f>VLOOKUP(D465,Products!$A$2:$F$21,4,FALSE)</f>
        <v>Electronics</v>
      </c>
      <c r="P465" s="2" t="str">
        <f>VLOOKUP(D465,Products!$A$2:$F$21,3,FALSE)</f>
        <v>Accessories</v>
      </c>
      <c r="Q465" s="6">
        <f>VLOOKUP(D465,Products!$A$2:$F$21,6,FALSE)</f>
        <v>620</v>
      </c>
      <c r="R465" s="6">
        <f t="shared" si="30"/>
        <v>1240</v>
      </c>
      <c r="S465" s="6">
        <f t="shared" si="31"/>
        <v>1190</v>
      </c>
    </row>
    <row r="466" spans="1:19" x14ac:dyDescent="0.25">
      <c r="A466" t="s">
        <v>770</v>
      </c>
      <c r="B466" s="2">
        <v>45050</v>
      </c>
      <c r="C466" t="s">
        <v>739</v>
      </c>
      <c r="D466" t="s">
        <v>72</v>
      </c>
      <c r="E466">
        <v>2</v>
      </c>
      <c r="F466">
        <v>1610</v>
      </c>
      <c r="G466" s="3">
        <v>0</v>
      </c>
      <c r="H466" t="s">
        <v>12</v>
      </c>
      <c r="I466">
        <v>4</v>
      </c>
      <c r="J466">
        <f t="shared" si="28"/>
        <v>3220</v>
      </c>
      <c r="K466" s="2">
        <f t="shared" si="29"/>
        <v>45047</v>
      </c>
      <c r="L466" s="2" t="str">
        <f>VLOOKUP(C466,Customers!$A$2:$F$401,3,FALSE)</f>
        <v>Asyut</v>
      </c>
      <c r="M466" s="2" t="str">
        <f>VLOOKUP(C466,Customers!$A$2:$F$401,5,FALSE)</f>
        <v>Small Business</v>
      </c>
      <c r="N466" s="2" t="str">
        <f>VLOOKUP(D466,Products!$A$2:$F$21,2,FALSE)</f>
        <v>Wi-Fi Router</v>
      </c>
      <c r="O466" s="2" t="str">
        <f>VLOOKUP(D466,Products!$A$2:$F$21,4,FALSE)</f>
        <v>Electronics</v>
      </c>
      <c r="P466" s="2" t="str">
        <f>VLOOKUP(D466,Products!$A$2:$F$21,3,FALSE)</f>
        <v>Networking</v>
      </c>
      <c r="Q466" s="6">
        <f>VLOOKUP(D466,Products!$A$2:$F$21,6,FALSE)</f>
        <v>1050</v>
      </c>
      <c r="R466" s="6">
        <f t="shared" si="30"/>
        <v>2100</v>
      </c>
      <c r="S466" s="6">
        <f t="shared" si="31"/>
        <v>1120</v>
      </c>
    </row>
    <row r="467" spans="1:19" x14ac:dyDescent="0.25">
      <c r="A467" t="s">
        <v>771</v>
      </c>
      <c r="B467" s="2">
        <v>45068</v>
      </c>
      <c r="C467" t="s">
        <v>772</v>
      </c>
      <c r="D467" t="s">
        <v>40</v>
      </c>
      <c r="E467">
        <v>1</v>
      </c>
      <c r="F467">
        <v>18915</v>
      </c>
      <c r="G467" s="3">
        <v>0.15</v>
      </c>
      <c r="H467" t="s">
        <v>12</v>
      </c>
      <c r="I467">
        <v>6</v>
      </c>
      <c r="J467">
        <f t="shared" si="28"/>
        <v>16077.75</v>
      </c>
      <c r="K467" s="2">
        <f t="shared" si="29"/>
        <v>45047</v>
      </c>
      <c r="L467" s="2" t="str">
        <f>VLOOKUP(C467,Customers!$A$2:$F$401,3,FALSE)</f>
        <v>Giza</v>
      </c>
      <c r="M467" s="2" t="str">
        <f>VLOOKUP(C467,Customers!$A$2:$F$401,5,FALSE)</f>
        <v>Consumer</v>
      </c>
      <c r="N467" s="2" t="str">
        <f>VLOOKUP(D467,Products!$A$2:$F$21,2,FALSE)</f>
        <v>Laptop Basic 15</v>
      </c>
      <c r="O467" s="2" t="str">
        <f>VLOOKUP(D467,Products!$A$2:$F$21,4,FALSE)</f>
        <v>Electronics</v>
      </c>
      <c r="P467" s="2" t="str">
        <f>VLOOKUP(D467,Products!$A$2:$F$21,3,FALSE)</f>
        <v>Computers</v>
      </c>
      <c r="Q467" s="6">
        <f>VLOOKUP(D467,Products!$A$2:$F$21,6,FALSE)</f>
        <v>15100</v>
      </c>
      <c r="R467" s="6">
        <f t="shared" si="30"/>
        <v>15100</v>
      </c>
      <c r="S467" s="6">
        <f t="shared" si="31"/>
        <v>977.75</v>
      </c>
    </row>
    <row r="468" spans="1:19" x14ac:dyDescent="0.25">
      <c r="A468" t="s">
        <v>773</v>
      </c>
      <c r="B468" s="2">
        <v>45893</v>
      </c>
      <c r="C468" t="s">
        <v>129</v>
      </c>
      <c r="D468" t="s">
        <v>15</v>
      </c>
      <c r="E468">
        <v>1</v>
      </c>
      <c r="F468">
        <v>486</v>
      </c>
      <c r="G468" s="3">
        <v>0.05</v>
      </c>
      <c r="H468" t="s">
        <v>12</v>
      </c>
      <c r="I468">
        <v>6</v>
      </c>
      <c r="J468">
        <f t="shared" si="28"/>
        <v>461.7</v>
      </c>
      <c r="K468" s="2">
        <f t="shared" si="29"/>
        <v>45870</v>
      </c>
      <c r="L468" s="2" t="str">
        <f>VLOOKUP(C468,Customers!$A$2:$F$401,3,FALSE)</f>
        <v>Giza</v>
      </c>
      <c r="M468" s="2" t="str">
        <f>VLOOKUP(C468,Customers!$A$2:$F$401,5,FALSE)</f>
        <v>Small Business</v>
      </c>
      <c r="N468" s="2" t="str">
        <f>VLOOKUP(D468,Products!$A$2:$F$21,2,FALSE)</f>
        <v>Wireless Mouse</v>
      </c>
      <c r="O468" s="2" t="str">
        <f>VLOOKUP(D468,Products!$A$2:$F$21,4,FALSE)</f>
        <v>Electronics</v>
      </c>
      <c r="P468" s="2" t="str">
        <f>VLOOKUP(D468,Products!$A$2:$F$21,3,FALSE)</f>
        <v>Accessories</v>
      </c>
      <c r="Q468" s="6">
        <f>VLOOKUP(D468,Products!$A$2:$F$21,6,FALSE)</f>
        <v>210</v>
      </c>
      <c r="R468" s="6">
        <f t="shared" si="30"/>
        <v>210</v>
      </c>
      <c r="S468" s="6">
        <f t="shared" si="31"/>
        <v>251.7</v>
      </c>
    </row>
    <row r="469" spans="1:19" x14ac:dyDescent="0.25">
      <c r="A469" t="s">
        <v>774</v>
      </c>
      <c r="B469" s="2">
        <v>44991</v>
      </c>
      <c r="C469" t="s">
        <v>775</v>
      </c>
      <c r="D469" t="s">
        <v>56</v>
      </c>
      <c r="E469">
        <v>1</v>
      </c>
      <c r="F469">
        <v>174.6</v>
      </c>
      <c r="G469" s="3">
        <v>0.03</v>
      </c>
      <c r="H469" t="s">
        <v>12</v>
      </c>
      <c r="I469">
        <v>7</v>
      </c>
      <c r="J469">
        <f t="shared" si="28"/>
        <v>169.36199999999999</v>
      </c>
      <c r="K469" s="2">
        <f t="shared" si="29"/>
        <v>44986</v>
      </c>
      <c r="L469" s="2" t="str">
        <f>VLOOKUP(C469,Customers!$A$2:$F$401,3,FALSE)</f>
        <v>Giza</v>
      </c>
      <c r="M469" s="2" t="str">
        <f>VLOOKUP(C469,Customers!$A$2:$F$401,5,FALSE)</f>
        <v>Small Business</v>
      </c>
      <c r="N469" s="2" t="str">
        <f>VLOOKUP(D469,Products!$A$2:$F$21,2,FALSE)</f>
        <v>Notebook Pack</v>
      </c>
      <c r="O469" s="2" t="str">
        <f>VLOOKUP(D469,Products!$A$2:$F$21,4,FALSE)</f>
        <v>Office</v>
      </c>
      <c r="P469" s="2" t="str">
        <f>VLOOKUP(D469,Products!$A$2:$F$21,3,FALSE)</f>
        <v>Stationery</v>
      </c>
      <c r="Q469" s="6">
        <f>VLOOKUP(D469,Products!$A$2:$F$21,6,FALSE)</f>
        <v>75</v>
      </c>
      <c r="R469" s="6">
        <f t="shared" si="30"/>
        <v>75</v>
      </c>
      <c r="S469" s="6">
        <f t="shared" si="31"/>
        <v>94.361999999999995</v>
      </c>
    </row>
    <row r="470" spans="1:19" x14ac:dyDescent="0.25">
      <c r="A470" t="s">
        <v>776</v>
      </c>
      <c r="B470" s="2">
        <v>45514</v>
      </c>
      <c r="C470" t="s">
        <v>777</v>
      </c>
      <c r="D470" t="s">
        <v>109</v>
      </c>
      <c r="E470">
        <v>5</v>
      </c>
      <c r="F470">
        <v>13184</v>
      </c>
      <c r="G470" s="3">
        <v>0</v>
      </c>
      <c r="H470" t="s">
        <v>96</v>
      </c>
      <c r="I470">
        <v>5</v>
      </c>
      <c r="J470">
        <f t="shared" si="28"/>
        <v>65920</v>
      </c>
      <c r="K470" s="2">
        <f t="shared" si="29"/>
        <v>45505</v>
      </c>
      <c r="L470" s="2" t="str">
        <f>VLOOKUP(C470,Customers!$A$2:$F$401,3,FALSE)</f>
        <v>Asyut</v>
      </c>
      <c r="M470" s="2" t="str">
        <f>VLOOKUP(C470,Customers!$A$2:$F$401,5,FALSE)</f>
        <v>Consumer</v>
      </c>
      <c r="N470" s="2" t="str">
        <f>VLOOKUP(D470,Products!$A$2:$F$21,2,FALSE)</f>
        <v>Projector</v>
      </c>
      <c r="O470" s="2" t="str">
        <f>VLOOKUP(D470,Products!$A$2:$F$21,4,FALSE)</f>
        <v>Electronics</v>
      </c>
      <c r="P470" s="2" t="str">
        <f>VLOOKUP(D470,Products!$A$2:$F$21,3,FALSE)</f>
        <v>Displays</v>
      </c>
      <c r="Q470" s="6">
        <f>VLOOKUP(D470,Products!$A$2:$F$21,6,FALSE)</f>
        <v>9700</v>
      </c>
      <c r="R470" s="6">
        <f t="shared" si="30"/>
        <v>48500</v>
      </c>
      <c r="S470" s="6">
        <f t="shared" si="31"/>
        <v>17420</v>
      </c>
    </row>
    <row r="471" spans="1:19" x14ac:dyDescent="0.25">
      <c r="A471" t="s">
        <v>778</v>
      </c>
      <c r="B471" s="2">
        <v>45764</v>
      </c>
      <c r="C471" t="s">
        <v>630</v>
      </c>
      <c r="D471" t="s">
        <v>40</v>
      </c>
      <c r="E471">
        <v>2</v>
      </c>
      <c r="F471">
        <v>20085</v>
      </c>
      <c r="G471" s="3">
        <v>0</v>
      </c>
      <c r="H471" t="s">
        <v>12</v>
      </c>
      <c r="I471">
        <v>7</v>
      </c>
      <c r="J471">
        <f t="shared" si="28"/>
        <v>40170</v>
      </c>
      <c r="K471" s="2">
        <f t="shared" si="29"/>
        <v>45748</v>
      </c>
      <c r="L471" s="2" t="str">
        <f>VLOOKUP(C471,Customers!$A$2:$F$401,3,FALSE)</f>
        <v>Giza</v>
      </c>
      <c r="M471" s="2" t="str">
        <f>VLOOKUP(C471,Customers!$A$2:$F$401,5,FALSE)</f>
        <v>Consumer</v>
      </c>
      <c r="N471" s="2" t="str">
        <f>VLOOKUP(D471,Products!$A$2:$F$21,2,FALSE)</f>
        <v>Laptop Basic 15</v>
      </c>
      <c r="O471" s="2" t="str">
        <f>VLOOKUP(D471,Products!$A$2:$F$21,4,FALSE)</f>
        <v>Electronics</v>
      </c>
      <c r="P471" s="2" t="str">
        <f>VLOOKUP(D471,Products!$A$2:$F$21,3,FALSE)</f>
        <v>Computers</v>
      </c>
      <c r="Q471" s="6">
        <f>VLOOKUP(D471,Products!$A$2:$F$21,6,FALSE)</f>
        <v>15100</v>
      </c>
      <c r="R471" s="6">
        <f t="shared" si="30"/>
        <v>30200</v>
      </c>
      <c r="S471" s="6">
        <f t="shared" si="31"/>
        <v>9970</v>
      </c>
    </row>
    <row r="472" spans="1:19" x14ac:dyDescent="0.25">
      <c r="A472" t="s">
        <v>779</v>
      </c>
      <c r="B472" s="2">
        <v>45295</v>
      </c>
      <c r="C472" t="s">
        <v>780</v>
      </c>
      <c r="D472" t="s">
        <v>46</v>
      </c>
      <c r="E472">
        <v>4</v>
      </c>
      <c r="F472">
        <v>239.2</v>
      </c>
      <c r="G472" s="3">
        <v>0.05</v>
      </c>
      <c r="H472" t="s">
        <v>12</v>
      </c>
      <c r="I472">
        <v>2</v>
      </c>
      <c r="J472">
        <f t="shared" si="28"/>
        <v>908.95999999999992</v>
      </c>
      <c r="K472" s="2">
        <f t="shared" si="29"/>
        <v>45292</v>
      </c>
      <c r="L472" s="2" t="str">
        <f>VLOOKUP(C472,Customers!$A$2:$F$401,3,FALSE)</f>
        <v>Ismailia</v>
      </c>
      <c r="M472" s="2" t="str">
        <f>VLOOKUP(C472,Customers!$A$2:$F$401,5,FALSE)</f>
        <v>Consumer</v>
      </c>
      <c r="N472" s="2" t="str">
        <f>VLOOKUP(D472,Products!$A$2:$F$21,2,FALSE)</f>
        <v>Paper A4 Box</v>
      </c>
      <c r="O472" s="2" t="str">
        <f>VLOOKUP(D472,Products!$A$2:$F$21,4,FALSE)</f>
        <v>Office</v>
      </c>
      <c r="P472" s="2" t="str">
        <f>VLOOKUP(D472,Products!$A$2:$F$21,3,FALSE)</f>
        <v>Stationery</v>
      </c>
      <c r="Q472" s="6">
        <f>VLOOKUP(D472,Products!$A$2:$F$21,6,FALSE)</f>
        <v>145</v>
      </c>
      <c r="R472" s="6">
        <f t="shared" si="30"/>
        <v>580</v>
      </c>
      <c r="S472" s="6">
        <f t="shared" si="31"/>
        <v>328.95999999999992</v>
      </c>
    </row>
    <row r="473" spans="1:19" x14ac:dyDescent="0.25">
      <c r="A473" t="s">
        <v>781</v>
      </c>
      <c r="B473" s="2">
        <v>45204</v>
      </c>
      <c r="C473" t="s">
        <v>111</v>
      </c>
      <c r="D473" t="s">
        <v>109</v>
      </c>
      <c r="E473">
        <v>1</v>
      </c>
      <c r="F473">
        <v>13824</v>
      </c>
      <c r="G473" s="3">
        <v>0.03</v>
      </c>
      <c r="H473" t="s">
        <v>12</v>
      </c>
      <c r="I473">
        <v>2</v>
      </c>
      <c r="J473">
        <f t="shared" si="28"/>
        <v>13409.279999999999</v>
      </c>
      <c r="K473" s="2">
        <f t="shared" si="29"/>
        <v>45200</v>
      </c>
      <c r="L473" s="2" t="str">
        <f>VLOOKUP(C473,Customers!$A$2:$F$401,3,FALSE)</f>
        <v>Zagazig</v>
      </c>
      <c r="M473" s="2" t="str">
        <f>VLOOKUP(C473,Customers!$A$2:$F$401,5,FALSE)</f>
        <v>Corporate</v>
      </c>
      <c r="N473" s="2" t="str">
        <f>VLOOKUP(D473,Products!$A$2:$F$21,2,FALSE)</f>
        <v>Projector</v>
      </c>
      <c r="O473" s="2" t="str">
        <f>VLOOKUP(D473,Products!$A$2:$F$21,4,FALSE)</f>
        <v>Electronics</v>
      </c>
      <c r="P473" s="2" t="str">
        <f>VLOOKUP(D473,Products!$A$2:$F$21,3,FALSE)</f>
        <v>Displays</v>
      </c>
      <c r="Q473" s="6">
        <f>VLOOKUP(D473,Products!$A$2:$F$21,6,FALSE)</f>
        <v>9700</v>
      </c>
      <c r="R473" s="6">
        <f t="shared" si="30"/>
        <v>9700</v>
      </c>
      <c r="S473" s="6">
        <f t="shared" si="31"/>
        <v>3709.2799999999988</v>
      </c>
    </row>
    <row r="474" spans="1:19" x14ac:dyDescent="0.25">
      <c r="A474" t="s">
        <v>782</v>
      </c>
      <c r="B474" s="2">
        <v>45787</v>
      </c>
      <c r="C474" t="s">
        <v>783</v>
      </c>
      <c r="D474" t="s">
        <v>18</v>
      </c>
      <c r="E474">
        <v>1</v>
      </c>
      <c r="F474">
        <v>1493.5</v>
      </c>
      <c r="G474" s="3">
        <v>0.2</v>
      </c>
      <c r="H474" t="s">
        <v>12</v>
      </c>
      <c r="I474">
        <v>4</v>
      </c>
      <c r="J474">
        <f t="shared" si="28"/>
        <v>1194.8</v>
      </c>
      <c r="K474" s="2">
        <f t="shared" si="29"/>
        <v>45778</v>
      </c>
      <c r="L474" s="2" t="str">
        <f>VLOOKUP(C474,Customers!$A$2:$F$401,3,FALSE)</f>
        <v>Zagazig</v>
      </c>
      <c r="M474" s="2" t="str">
        <f>VLOOKUP(C474,Customers!$A$2:$F$401,5,FALSE)</f>
        <v>Consumer</v>
      </c>
      <c r="N474" s="2" t="str">
        <f>VLOOKUP(D474,Products!$A$2:$F$21,2,FALSE)</f>
        <v>Webcam HD</v>
      </c>
      <c r="O474" s="2" t="str">
        <f>VLOOKUP(D474,Products!$A$2:$F$21,4,FALSE)</f>
        <v>Electronics</v>
      </c>
      <c r="P474" s="2" t="str">
        <f>VLOOKUP(D474,Products!$A$2:$F$21,3,FALSE)</f>
        <v>Accessories</v>
      </c>
      <c r="Q474" s="6">
        <f>VLOOKUP(D474,Products!$A$2:$F$21,6,FALSE)</f>
        <v>790</v>
      </c>
      <c r="R474" s="6">
        <f t="shared" si="30"/>
        <v>790</v>
      </c>
      <c r="S474" s="6">
        <f t="shared" si="31"/>
        <v>404.79999999999995</v>
      </c>
    </row>
    <row r="475" spans="1:19" x14ac:dyDescent="0.25">
      <c r="A475" t="s">
        <v>784</v>
      </c>
      <c r="B475" s="2">
        <v>45693</v>
      </c>
      <c r="C475" t="s">
        <v>443</v>
      </c>
      <c r="D475" t="s">
        <v>43</v>
      </c>
      <c r="E475">
        <v>5</v>
      </c>
      <c r="F475">
        <v>3888</v>
      </c>
      <c r="G475" s="3">
        <v>0.05</v>
      </c>
      <c r="H475" t="s">
        <v>12</v>
      </c>
      <c r="I475">
        <v>3</v>
      </c>
      <c r="J475">
        <f t="shared" si="28"/>
        <v>18468</v>
      </c>
      <c r="K475" s="2">
        <f t="shared" si="29"/>
        <v>45689</v>
      </c>
      <c r="L475" s="2" t="str">
        <f>VLOOKUP(C475,Customers!$A$2:$F$401,3,FALSE)</f>
        <v>Asyut</v>
      </c>
      <c r="M475" s="2" t="str">
        <f>VLOOKUP(C475,Customers!$A$2:$F$401,5,FALSE)</f>
        <v>Consumer</v>
      </c>
      <c r="N475" s="2" t="str">
        <f>VLOOKUP(D475,Products!$A$2:$F$21,2,FALSE)</f>
        <v>External SSD 1TB</v>
      </c>
      <c r="O475" s="2" t="str">
        <f>VLOOKUP(D475,Products!$A$2:$F$21,4,FALSE)</f>
        <v>Electronics</v>
      </c>
      <c r="P475" s="2" t="str">
        <f>VLOOKUP(D475,Products!$A$2:$F$21,3,FALSE)</f>
        <v>Storage</v>
      </c>
      <c r="Q475" s="6">
        <f>VLOOKUP(D475,Products!$A$2:$F$21,6,FALSE)</f>
        <v>2450</v>
      </c>
      <c r="R475" s="6">
        <f t="shared" si="30"/>
        <v>12250</v>
      </c>
      <c r="S475" s="6">
        <f t="shared" si="31"/>
        <v>6218</v>
      </c>
    </row>
    <row r="476" spans="1:19" x14ac:dyDescent="0.25">
      <c r="A476" t="s">
        <v>785</v>
      </c>
      <c r="B476" s="2">
        <v>45710</v>
      </c>
      <c r="C476" t="s">
        <v>144</v>
      </c>
      <c r="D476" t="s">
        <v>82</v>
      </c>
      <c r="E476">
        <v>5</v>
      </c>
      <c r="F476">
        <v>4656</v>
      </c>
      <c r="G476" s="3">
        <v>0.05</v>
      </c>
      <c r="H476" t="s">
        <v>12</v>
      </c>
      <c r="I476">
        <v>5</v>
      </c>
      <c r="J476">
        <f t="shared" si="28"/>
        <v>22116</v>
      </c>
      <c r="K476" s="2">
        <f t="shared" si="29"/>
        <v>45689</v>
      </c>
      <c r="L476" s="2" t="str">
        <f>VLOOKUP(C476,Customers!$A$2:$F$401,3,FALSE)</f>
        <v>Mansoura</v>
      </c>
      <c r="M476" s="2" t="str">
        <f>VLOOKUP(C476,Customers!$A$2:$F$401,5,FALSE)</f>
        <v>Consumer</v>
      </c>
      <c r="N476" s="2" t="str">
        <f>VLOOKUP(D476,Products!$A$2:$F$21,2,FALSE)</f>
        <v>Office Chair</v>
      </c>
      <c r="O476" s="2" t="str">
        <f>VLOOKUP(D476,Products!$A$2:$F$21,4,FALSE)</f>
        <v>Office</v>
      </c>
      <c r="P476" s="2" t="str">
        <f>VLOOKUP(D476,Products!$A$2:$F$21,3,FALSE)</f>
        <v>Furniture</v>
      </c>
      <c r="Q476" s="6">
        <f>VLOOKUP(D476,Products!$A$2:$F$21,6,FALSE)</f>
        <v>3150</v>
      </c>
      <c r="R476" s="6">
        <f t="shared" si="30"/>
        <v>15750</v>
      </c>
      <c r="S476" s="6">
        <f t="shared" si="31"/>
        <v>6366</v>
      </c>
    </row>
    <row r="477" spans="1:19" x14ac:dyDescent="0.25">
      <c r="A477" t="s">
        <v>786</v>
      </c>
      <c r="B477" s="2">
        <v>45845</v>
      </c>
      <c r="C477" t="s">
        <v>168</v>
      </c>
      <c r="D477" t="s">
        <v>123</v>
      </c>
      <c r="E477">
        <v>1</v>
      </c>
      <c r="F477">
        <v>2420.5</v>
      </c>
      <c r="G477" s="3">
        <v>0.05</v>
      </c>
      <c r="H477" t="s">
        <v>12</v>
      </c>
      <c r="I477">
        <v>6</v>
      </c>
      <c r="J477">
        <f t="shared" si="28"/>
        <v>2299.4749999999999</v>
      </c>
      <c r="K477" s="2">
        <f t="shared" si="29"/>
        <v>45839</v>
      </c>
      <c r="L477" s="2" t="str">
        <f>VLOOKUP(C477,Customers!$A$2:$F$401,3,FALSE)</f>
        <v>Tanta</v>
      </c>
      <c r="M477" s="2" t="str">
        <f>VLOOKUP(C477,Customers!$A$2:$F$401,5,FALSE)</f>
        <v>Small Business</v>
      </c>
      <c r="N477" s="2" t="str">
        <f>VLOOKUP(D477,Products!$A$2:$F$21,2,FALSE)</f>
        <v>Barcode Scanner</v>
      </c>
      <c r="O477" s="2" t="str">
        <f>VLOOKUP(D477,Products!$A$2:$F$21,4,FALSE)</f>
        <v>Electronics</v>
      </c>
      <c r="P477" s="2" t="str">
        <f>VLOOKUP(D477,Products!$A$2:$F$21,3,FALSE)</f>
        <v>POS Equipment</v>
      </c>
      <c r="Q477" s="6">
        <f>VLOOKUP(D477,Products!$A$2:$F$21,6,FALSE)</f>
        <v>1420</v>
      </c>
      <c r="R477" s="6">
        <f t="shared" si="30"/>
        <v>1420</v>
      </c>
      <c r="S477" s="6">
        <f t="shared" si="31"/>
        <v>879.47499999999991</v>
      </c>
    </row>
    <row r="478" spans="1:19" x14ac:dyDescent="0.25">
      <c r="A478" t="s">
        <v>787</v>
      </c>
      <c r="B478" s="2">
        <v>45700</v>
      </c>
      <c r="C478" t="s">
        <v>425</v>
      </c>
      <c r="D478" t="s">
        <v>11</v>
      </c>
      <c r="E478">
        <v>1</v>
      </c>
      <c r="F478">
        <v>27645</v>
      </c>
      <c r="G478" s="3">
        <v>0.1</v>
      </c>
      <c r="H478" t="s">
        <v>12</v>
      </c>
      <c r="I478">
        <v>2</v>
      </c>
      <c r="J478">
        <f t="shared" si="28"/>
        <v>24880.5</v>
      </c>
      <c r="K478" s="2">
        <f t="shared" si="29"/>
        <v>45689</v>
      </c>
      <c r="L478" s="2" t="str">
        <f>VLOOKUP(C478,Customers!$A$2:$F$401,3,FALSE)</f>
        <v>Alexandria</v>
      </c>
      <c r="M478" s="2" t="str">
        <f>VLOOKUP(C478,Customers!$A$2:$F$401,5,FALSE)</f>
        <v>Small Business</v>
      </c>
      <c r="N478" s="2" t="str">
        <f>VLOOKUP(D478,Products!$A$2:$F$21,2,FALSE)</f>
        <v>Laptop Pro 14</v>
      </c>
      <c r="O478" s="2" t="str">
        <f>VLOOKUP(D478,Products!$A$2:$F$21,4,FALSE)</f>
        <v>Electronics</v>
      </c>
      <c r="P478" s="2" t="str">
        <f>VLOOKUP(D478,Products!$A$2:$F$21,3,FALSE)</f>
        <v>Computers</v>
      </c>
      <c r="Q478" s="6">
        <f>VLOOKUP(D478,Products!$A$2:$F$21,6,FALSE)</f>
        <v>22100</v>
      </c>
      <c r="R478" s="6">
        <f t="shared" si="30"/>
        <v>22100</v>
      </c>
      <c r="S478" s="6">
        <f t="shared" si="31"/>
        <v>2780.5</v>
      </c>
    </row>
    <row r="479" spans="1:19" x14ac:dyDescent="0.25">
      <c r="A479" t="s">
        <v>788</v>
      </c>
      <c r="B479" s="2">
        <v>45696</v>
      </c>
      <c r="C479" t="s">
        <v>289</v>
      </c>
      <c r="D479" t="s">
        <v>46</v>
      </c>
      <c r="E479">
        <v>1</v>
      </c>
      <c r="F479">
        <v>280.8</v>
      </c>
      <c r="G479" s="3">
        <v>0.03</v>
      </c>
      <c r="H479" t="s">
        <v>12</v>
      </c>
      <c r="I479">
        <v>4</v>
      </c>
      <c r="J479">
        <f t="shared" si="28"/>
        <v>272.37599999999998</v>
      </c>
      <c r="K479" s="2">
        <f t="shared" si="29"/>
        <v>45689</v>
      </c>
      <c r="L479" s="2" t="str">
        <f>VLOOKUP(C479,Customers!$A$2:$F$401,3,FALSE)</f>
        <v>Asyut</v>
      </c>
      <c r="M479" s="2" t="str">
        <f>VLOOKUP(C479,Customers!$A$2:$F$401,5,FALSE)</f>
        <v>Corporate</v>
      </c>
      <c r="N479" s="2" t="str">
        <f>VLOOKUP(D479,Products!$A$2:$F$21,2,FALSE)</f>
        <v>Paper A4 Box</v>
      </c>
      <c r="O479" s="2" t="str">
        <f>VLOOKUP(D479,Products!$A$2:$F$21,4,FALSE)</f>
        <v>Office</v>
      </c>
      <c r="P479" s="2" t="str">
        <f>VLOOKUP(D479,Products!$A$2:$F$21,3,FALSE)</f>
        <v>Stationery</v>
      </c>
      <c r="Q479" s="6">
        <f>VLOOKUP(D479,Products!$A$2:$F$21,6,FALSE)</f>
        <v>145</v>
      </c>
      <c r="R479" s="6">
        <f t="shared" si="30"/>
        <v>145</v>
      </c>
      <c r="S479" s="6">
        <f t="shared" si="31"/>
        <v>127.37599999999998</v>
      </c>
    </row>
    <row r="480" spans="1:19" x14ac:dyDescent="0.25">
      <c r="A480" t="s">
        <v>789</v>
      </c>
      <c r="B480" s="2">
        <v>45091</v>
      </c>
      <c r="C480" t="s">
        <v>790</v>
      </c>
      <c r="D480" t="s">
        <v>46</v>
      </c>
      <c r="E480">
        <v>1</v>
      </c>
      <c r="F480">
        <v>267.8</v>
      </c>
      <c r="G480" s="3">
        <v>0.05</v>
      </c>
      <c r="H480" t="s">
        <v>12</v>
      </c>
      <c r="I480">
        <v>7</v>
      </c>
      <c r="J480">
        <f t="shared" si="28"/>
        <v>254.41</v>
      </c>
      <c r="K480" s="2">
        <f t="shared" si="29"/>
        <v>45078</v>
      </c>
      <c r="L480" s="2" t="str">
        <f>VLOOKUP(C480,Customers!$A$2:$F$401,3,FALSE)</f>
        <v>Giza</v>
      </c>
      <c r="M480" s="2" t="str">
        <f>VLOOKUP(C480,Customers!$A$2:$F$401,5,FALSE)</f>
        <v>Small Business</v>
      </c>
      <c r="N480" s="2" t="str">
        <f>VLOOKUP(D480,Products!$A$2:$F$21,2,FALSE)</f>
        <v>Paper A4 Box</v>
      </c>
      <c r="O480" s="2" t="str">
        <f>VLOOKUP(D480,Products!$A$2:$F$21,4,FALSE)</f>
        <v>Office</v>
      </c>
      <c r="P480" s="2" t="str">
        <f>VLOOKUP(D480,Products!$A$2:$F$21,3,FALSE)</f>
        <v>Stationery</v>
      </c>
      <c r="Q480" s="6">
        <f>VLOOKUP(D480,Products!$A$2:$F$21,6,FALSE)</f>
        <v>145</v>
      </c>
      <c r="R480" s="6">
        <f t="shared" si="30"/>
        <v>145</v>
      </c>
      <c r="S480" s="6">
        <f t="shared" si="31"/>
        <v>109.41</v>
      </c>
    </row>
    <row r="481" spans="1:19" x14ac:dyDescent="0.25">
      <c r="A481" t="s">
        <v>791</v>
      </c>
      <c r="B481" s="2">
        <v>45199</v>
      </c>
      <c r="C481" t="s">
        <v>437</v>
      </c>
      <c r="D481" t="s">
        <v>56</v>
      </c>
      <c r="E481">
        <v>1</v>
      </c>
      <c r="F481">
        <v>165.6</v>
      </c>
      <c r="G481" s="3">
        <v>0.15</v>
      </c>
      <c r="H481" t="s">
        <v>85</v>
      </c>
      <c r="I481">
        <v>7</v>
      </c>
      <c r="J481">
        <f t="shared" si="28"/>
        <v>140.76</v>
      </c>
      <c r="K481" s="2">
        <f t="shared" si="29"/>
        <v>45170</v>
      </c>
      <c r="L481" s="2" t="str">
        <f>VLOOKUP(C481,Customers!$A$2:$F$401,3,FALSE)</f>
        <v>Cairo</v>
      </c>
      <c r="M481" s="2" t="str">
        <f>VLOOKUP(C481,Customers!$A$2:$F$401,5,FALSE)</f>
        <v>Corporate</v>
      </c>
      <c r="N481" s="2" t="str">
        <f>VLOOKUP(D481,Products!$A$2:$F$21,2,FALSE)</f>
        <v>Notebook Pack</v>
      </c>
      <c r="O481" s="2" t="str">
        <f>VLOOKUP(D481,Products!$A$2:$F$21,4,FALSE)</f>
        <v>Office</v>
      </c>
      <c r="P481" s="2" t="str">
        <f>VLOOKUP(D481,Products!$A$2:$F$21,3,FALSE)</f>
        <v>Stationery</v>
      </c>
      <c r="Q481" s="6">
        <f>VLOOKUP(D481,Products!$A$2:$F$21,6,FALSE)</f>
        <v>75</v>
      </c>
      <c r="R481" s="6">
        <f t="shared" si="30"/>
        <v>75</v>
      </c>
      <c r="S481" s="6">
        <f t="shared" si="31"/>
        <v>65.759999999999991</v>
      </c>
    </row>
    <row r="482" spans="1:19" x14ac:dyDescent="0.25">
      <c r="A482" t="s">
        <v>792</v>
      </c>
      <c r="B482" s="2">
        <v>45639</v>
      </c>
      <c r="C482" t="s">
        <v>48</v>
      </c>
      <c r="D482" t="s">
        <v>56</v>
      </c>
      <c r="E482">
        <v>1</v>
      </c>
      <c r="F482">
        <v>180</v>
      </c>
      <c r="G482" s="3">
        <v>0.03</v>
      </c>
      <c r="H482" t="s">
        <v>12</v>
      </c>
      <c r="I482">
        <v>2</v>
      </c>
      <c r="J482">
        <f t="shared" si="28"/>
        <v>174.6</v>
      </c>
      <c r="K482" s="2">
        <f t="shared" si="29"/>
        <v>45627</v>
      </c>
      <c r="L482" s="2" t="str">
        <f>VLOOKUP(C482,Customers!$A$2:$F$401,3,FALSE)</f>
        <v>Shubra El-Kheima</v>
      </c>
      <c r="M482" s="2" t="str">
        <f>VLOOKUP(C482,Customers!$A$2:$F$401,5,FALSE)</f>
        <v>Small Business</v>
      </c>
      <c r="N482" s="2" t="str">
        <f>VLOOKUP(D482,Products!$A$2:$F$21,2,FALSE)</f>
        <v>Notebook Pack</v>
      </c>
      <c r="O482" s="2" t="str">
        <f>VLOOKUP(D482,Products!$A$2:$F$21,4,FALSE)</f>
        <v>Office</v>
      </c>
      <c r="P482" s="2" t="str">
        <f>VLOOKUP(D482,Products!$A$2:$F$21,3,FALSE)</f>
        <v>Stationery</v>
      </c>
      <c r="Q482" s="6">
        <f>VLOOKUP(D482,Products!$A$2:$F$21,6,FALSE)</f>
        <v>75</v>
      </c>
      <c r="R482" s="6">
        <f t="shared" si="30"/>
        <v>75</v>
      </c>
      <c r="S482" s="6">
        <f t="shared" si="31"/>
        <v>99.6</v>
      </c>
    </row>
    <row r="483" spans="1:19" x14ac:dyDescent="0.25">
      <c r="A483" t="s">
        <v>793</v>
      </c>
      <c r="B483" s="2">
        <v>45169</v>
      </c>
      <c r="C483" t="s">
        <v>794</v>
      </c>
      <c r="D483" t="s">
        <v>18</v>
      </c>
      <c r="E483">
        <v>1</v>
      </c>
      <c r="F483">
        <v>1493.5</v>
      </c>
      <c r="G483" s="3">
        <v>0</v>
      </c>
      <c r="H483" t="s">
        <v>12</v>
      </c>
      <c r="I483">
        <v>4</v>
      </c>
      <c r="J483">
        <f t="shared" si="28"/>
        <v>1493.5</v>
      </c>
      <c r="K483" s="2">
        <f t="shared" si="29"/>
        <v>45139</v>
      </c>
      <c r="L483" s="2" t="str">
        <f>VLOOKUP(C483,Customers!$A$2:$F$401,3,FALSE)</f>
        <v>Asyut</v>
      </c>
      <c r="M483" s="2" t="str">
        <f>VLOOKUP(C483,Customers!$A$2:$F$401,5,FALSE)</f>
        <v>Small Business</v>
      </c>
      <c r="N483" s="2" t="str">
        <f>VLOOKUP(D483,Products!$A$2:$F$21,2,FALSE)</f>
        <v>Webcam HD</v>
      </c>
      <c r="O483" s="2" t="str">
        <f>VLOOKUP(D483,Products!$A$2:$F$21,4,FALSE)</f>
        <v>Electronics</v>
      </c>
      <c r="P483" s="2" t="str">
        <f>VLOOKUP(D483,Products!$A$2:$F$21,3,FALSE)</f>
        <v>Accessories</v>
      </c>
      <c r="Q483" s="6">
        <f>VLOOKUP(D483,Products!$A$2:$F$21,6,FALSE)</f>
        <v>790</v>
      </c>
      <c r="R483" s="6">
        <f t="shared" si="30"/>
        <v>790</v>
      </c>
      <c r="S483" s="6">
        <f t="shared" si="31"/>
        <v>703.5</v>
      </c>
    </row>
    <row r="484" spans="1:19" x14ac:dyDescent="0.25">
      <c r="A484" t="s">
        <v>795</v>
      </c>
      <c r="B484" s="2">
        <v>45292</v>
      </c>
      <c r="C484" t="s">
        <v>490</v>
      </c>
      <c r="D484" t="s">
        <v>15</v>
      </c>
      <c r="E484">
        <v>1</v>
      </c>
      <c r="F484">
        <v>414</v>
      </c>
      <c r="G484" s="3">
        <v>0.2</v>
      </c>
      <c r="H484" t="s">
        <v>12</v>
      </c>
      <c r="I484">
        <v>1</v>
      </c>
      <c r="J484">
        <f t="shared" si="28"/>
        <v>331.20000000000005</v>
      </c>
      <c r="K484" s="2">
        <f t="shared" si="29"/>
        <v>45292</v>
      </c>
      <c r="L484" s="2" t="str">
        <f>VLOOKUP(C484,Customers!$A$2:$F$401,3,FALSE)</f>
        <v>Giza</v>
      </c>
      <c r="M484" s="2" t="str">
        <f>VLOOKUP(C484,Customers!$A$2:$F$401,5,FALSE)</f>
        <v>Consumer</v>
      </c>
      <c r="N484" s="2" t="str">
        <f>VLOOKUP(D484,Products!$A$2:$F$21,2,FALSE)</f>
        <v>Wireless Mouse</v>
      </c>
      <c r="O484" s="2" t="str">
        <f>VLOOKUP(D484,Products!$A$2:$F$21,4,FALSE)</f>
        <v>Electronics</v>
      </c>
      <c r="P484" s="2" t="str">
        <f>VLOOKUP(D484,Products!$A$2:$F$21,3,FALSE)</f>
        <v>Accessories</v>
      </c>
      <c r="Q484" s="6">
        <f>VLOOKUP(D484,Products!$A$2:$F$21,6,FALSE)</f>
        <v>210</v>
      </c>
      <c r="R484" s="6">
        <f t="shared" si="30"/>
        <v>210</v>
      </c>
      <c r="S484" s="6">
        <f t="shared" si="31"/>
        <v>121.20000000000005</v>
      </c>
    </row>
    <row r="485" spans="1:19" x14ac:dyDescent="0.25">
      <c r="A485" t="s">
        <v>796</v>
      </c>
      <c r="B485" s="2">
        <v>45731</v>
      </c>
      <c r="C485" t="s">
        <v>533</v>
      </c>
      <c r="D485" t="s">
        <v>109</v>
      </c>
      <c r="E485">
        <v>3</v>
      </c>
      <c r="F485">
        <v>13184</v>
      </c>
      <c r="G485" s="3">
        <v>0</v>
      </c>
      <c r="H485" t="s">
        <v>12</v>
      </c>
      <c r="I485">
        <v>1</v>
      </c>
      <c r="J485">
        <f t="shared" si="28"/>
        <v>39552</v>
      </c>
      <c r="K485" s="2">
        <f t="shared" si="29"/>
        <v>45717</v>
      </c>
      <c r="L485" s="2" t="str">
        <f>VLOOKUP(C485,Customers!$A$2:$F$401,3,FALSE)</f>
        <v>Shubra El-Kheima</v>
      </c>
      <c r="M485" s="2" t="str">
        <f>VLOOKUP(C485,Customers!$A$2:$F$401,5,FALSE)</f>
        <v>Consumer</v>
      </c>
      <c r="N485" s="2" t="str">
        <f>VLOOKUP(D485,Products!$A$2:$F$21,2,FALSE)</f>
        <v>Projector</v>
      </c>
      <c r="O485" s="2" t="str">
        <f>VLOOKUP(D485,Products!$A$2:$F$21,4,FALSE)</f>
        <v>Electronics</v>
      </c>
      <c r="P485" s="2" t="str">
        <f>VLOOKUP(D485,Products!$A$2:$F$21,3,FALSE)</f>
        <v>Displays</v>
      </c>
      <c r="Q485" s="6">
        <f>VLOOKUP(D485,Products!$A$2:$F$21,6,FALSE)</f>
        <v>9700</v>
      </c>
      <c r="R485" s="6">
        <f t="shared" si="30"/>
        <v>29100</v>
      </c>
      <c r="S485" s="6">
        <f t="shared" si="31"/>
        <v>10452</v>
      </c>
    </row>
    <row r="486" spans="1:19" x14ac:dyDescent="0.25">
      <c r="A486" t="s">
        <v>797</v>
      </c>
      <c r="B486" s="2">
        <v>46010</v>
      </c>
      <c r="C486" t="s">
        <v>137</v>
      </c>
      <c r="D486" t="s">
        <v>123</v>
      </c>
      <c r="E486">
        <v>2</v>
      </c>
      <c r="F486">
        <v>2350</v>
      </c>
      <c r="G486" s="3">
        <v>0.05</v>
      </c>
      <c r="H486" t="s">
        <v>12</v>
      </c>
      <c r="I486">
        <v>1</v>
      </c>
      <c r="J486">
        <f t="shared" si="28"/>
        <v>4465</v>
      </c>
      <c r="K486" s="2">
        <f t="shared" si="29"/>
        <v>45992</v>
      </c>
      <c r="L486" s="2" t="str">
        <f>VLOOKUP(C486,Customers!$A$2:$F$401,3,FALSE)</f>
        <v>Zagazig</v>
      </c>
      <c r="M486" s="2" t="str">
        <f>VLOOKUP(C486,Customers!$A$2:$F$401,5,FALSE)</f>
        <v>Small Business</v>
      </c>
      <c r="N486" s="2" t="str">
        <f>VLOOKUP(D486,Products!$A$2:$F$21,2,FALSE)</f>
        <v>Barcode Scanner</v>
      </c>
      <c r="O486" s="2" t="str">
        <f>VLOOKUP(D486,Products!$A$2:$F$21,4,FALSE)</f>
        <v>Electronics</v>
      </c>
      <c r="P486" s="2" t="str">
        <f>VLOOKUP(D486,Products!$A$2:$F$21,3,FALSE)</f>
        <v>POS Equipment</v>
      </c>
      <c r="Q486" s="6">
        <f>VLOOKUP(D486,Products!$A$2:$F$21,6,FALSE)</f>
        <v>1420</v>
      </c>
      <c r="R486" s="6">
        <f t="shared" si="30"/>
        <v>2840</v>
      </c>
      <c r="S486" s="6">
        <f t="shared" si="31"/>
        <v>1625</v>
      </c>
    </row>
    <row r="487" spans="1:19" x14ac:dyDescent="0.25">
      <c r="A487" t="s">
        <v>798</v>
      </c>
      <c r="B487" s="2">
        <v>45187</v>
      </c>
      <c r="C487" t="s">
        <v>279</v>
      </c>
      <c r="D487" t="s">
        <v>79</v>
      </c>
      <c r="E487">
        <v>1</v>
      </c>
      <c r="F487">
        <v>6386</v>
      </c>
      <c r="G487" s="3">
        <v>0.15</v>
      </c>
      <c r="H487" t="s">
        <v>12</v>
      </c>
      <c r="I487">
        <v>6</v>
      </c>
      <c r="J487">
        <f t="shared" si="28"/>
        <v>5428.0999999999995</v>
      </c>
      <c r="K487" s="2">
        <f t="shared" si="29"/>
        <v>45170</v>
      </c>
      <c r="L487" s="2" t="str">
        <f>VLOOKUP(C487,Customers!$A$2:$F$401,3,FALSE)</f>
        <v>Fayoum</v>
      </c>
      <c r="M487" s="2" t="str">
        <f>VLOOKUP(C487,Customers!$A$2:$F$401,5,FALSE)</f>
        <v>Small Business</v>
      </c>
      <c r="N487" s="2" t="str">
        <f>VLOOKUP(D487,Products!$A$2:$F$21,2,FALSE)</f>
        <v>27-inch Monitor</v>
      </c>
      <c r="O487" s="2" t="str">
        <f>VLOOKUP(D487,Products!$A$2:$F$21,4,FALSE)</f>
        <v>Electronics</v>
      </c>
      <c r="P487" s="2" t="str">
        <f>VLOOKUP(D487,Products!$A$2:$F$21,3,FALSE)</f>
        <v>Displays</v>
      </c>
      <c r="Q487" s="6">
        <f>VLOOKUP(D487,Products!$A$2:$F$21,6,FALSE)</f>
        <v>4300</v>
      </c>
      <c r="R487" s="6">
        <f t="shared" si="30"/>
        <v>4300</v>
      </c>
      <c r="S487" s="6">
        <f t="shared" si="31"/>
        <v>1128.0999999999995</v>
      </c>
    </row>
    <row r="488" spans="1:19" x14ac:dyDescent="0.25">
      <c r="A488" t="s">
        <v>799</v>
      </c>
      <c r="B488" s="2">
        <v>45383</v>
      </c>
      <c r="C488" t="s">
        <v>761</v>
      </c>
      <c r="D488" t="s">
        <v>46</v>
      </c>
      <c r="E488">
        <v>4</v>
      </c>
      <c r="F488">
        <v>239.2</v>
      </c>
      <c r="G488" s="3">
        <v>0.15</v>
      </c>
      <c r="H488" t="s">
        <v>12</v>
      </c>
      <c r="I488">
        <v>7</v>
      </c>
      <c r="J488">
        <f t="shared" si="28"/>
        <v>813.28</v>
      </c>
      <c r="K488" s="2">
        <f t="shared" si="29"/>
        <v>45383</v>
      </c>
      <c r="L488" s="2" t="str">
        <f>VLOOKUP(C488,Customers!$A$2:$F$401,3,FALSE)</f>
        <v>Port Said</v>
      </c>
      <c r="M488" s="2" t="str">
        <f>VLOOKUP(C488,Customers!$A$2:$F$401,5,FALSE)</f>
        <v>Small Business</v>
      </c>
      <c r="N488" s="2" t="str">
        <f>VLOOKUP(D488,Products!$A$2:$F$21,2,FALSE)</f>
        <v>Paper A4 Box</v>
      </c>
      <c r="O488" s="2" t="str">
        <f>VLOOKUP(D488,Products!$A$2:$F$21,4,FALSE)</f>
        <v>Office</v>
      </c>
      <c r="P488" s="2" t="str">
        <f>VLOOKUP(D488,Products!$A$2:$F$21,3,FALSE)</f>
        <v>Stationery</v>
      </c>
      <c r="Q488" s="6">
        <f>VLOOKUP(D488,Products!$A$2:$F$21,6,FALSE)</f>
        <v>145</v>
      </c>
      <c r="R488" s="6">
        <f t="shared" si="30"/>
        <v>580</v>
      </c>
      <c r="S488" s="6">
        <f t="shared" si="31"/>
        <v>233.27999999999997</v>
      </c>
    </row>
    <row r="489" spans="1:19" x14ac:dyDescent="0.25">
      <c r="A489" t="s">
        <v>800</v>
      </c>
      <c r="B489" s="2">
        <v>44934</v>
      </c>
      <c r="C489" t="s">
        <v>667</v>
      </c>
      <c r="D489" t="s">
        <v>79</v>
      </c>
      <c r="E489">
        <v>1</v>
      </c>
      <c r="F489">
        <v>6386</v>
      </c>
      <c r="G489" s="3">
        <v>0.05</v>
      </c>
      <c r="H489" t="s">
        <v>12</v>
      </c>
      <c r="I489">
        <v>7</v>
      </c>
      <c r="J489">
        <f t="shared" si="28"/>
        <v>6066.7</v>
      </c>
      <c r="K489" s="2">
        <f t="shared" si="29"/>
        <v>44927</v>
      </c>
      <c r="L489" s="2" t="str">
        <f>VLOOKUP(C489,Customers!$A$2:$F$401,3,FALSE)</f>
        <v>Banha</v>
      </c>
      <c r="M489" s="2" t="str">
        <f>VLOOKUP(C489,Customers!$A$2:$F$401,5,FALSE)</f>
        <v>Consumer</v>
      </c>
      <c r="N489" s="2" t="str">
        <f>VLOOKUP(D489,Products!$A$2:$F$21,2,FALSE)</f>
        <v>27-inch Monitor</v>
      </c>
      <c r="O489" s="2" t="str">
        <f>VLOOKUP(D489,Products!$A$2:$F$21,4,FALSE)</f>
        <v>Electronics</v>
      </c>
      <c r="P489" s="2" t="str">
        <f>VLOOKUP(D489,Products!$A$2:$F$21,3,FALSE)</f>
        <v>Displays</v>
      </c>
      <c r="Q489" s="6">
        <f>VLOOKUP(D489,Products!$A$2:$F$21,6,FALSE)</f>
        <v>4300</v>
      </c>
      <c r="R489" s="6">
        <f t="shared" si="30"/>
        <v>4300</v>
      </c>
      <c r="S489" s="6">
        <f t="shared" si="31"/>
        <v>1766.6999999999998</v>
      </c>
    </row>
    <row r="490" spans="1:19" x14ac:dyDescent="0.25">
      <c r="A490" t="s">
        <v>801</v>
      </c>
      <c r="B490" s="2">
        <v>44973</v>
      </c>
      <c r="C490" t="s">
        <v>342</v>
      </c>
      <c r="D490" t="s">
        <v>15</v>
      </c>
      <c r="E490">
        <v>2</v>
      </c>
      <c r="F490">
        <v>486</v>
      </c>
      <c r="G490" s="3">
        <v>0.03</v>
      </c>
      <c r="H490" t="s">
        <v>12</v>
      </c>
      <c r="I490">
        <v>7</v>
      </c>
      <c r="J490">
        <f t="shared" si="28"/>
        <v>942.83999999999992</v>
      </c>
      <c r="K490" s="2">
        <f t="shared" si="29"/>
        <v>44958</v>
      </c>
      <c r="L490" s="2" t="str">
        <f>VLOOKUP(C490,Customers!$A$2:$F$401,3,FALSE)</f>
        <v>Alexandria</v>
      </c>
      <c r="M490" s="2" t="str">
        <f>VLOOKUP(C490,Customers!$A$2:$F$401,5,FALSE)</f>
        <v>Corporate</v>
      </c>
      <c r="N490" s="2" t="str">
        <f>VLOOKUP(D490,Products!$A$2:$F$21,2,FALSE)</f>
        <v>Wireless Mouse</v>
      </c>
      <c r="O490" s="2" t="str">
        <f>VLOOKUP(D490,Products!$A$2:$F$21,4,FALSE)</f>
        <v>Electronics</v>
      </c>
      <c r="P490" s="2" t="str">
        <f>VLOOKUP(D490,Products!$A$2:$F$21,3,FALSE)</f>
        <v>Accessories</v>
      </c>
      <c r="Q490" s="6">
        <f>VLOOKUP(D490,Products!$A$2:$F$21,6,FALSE)</f>
        <v>210</v>
      </c>
      <c r="R490" s="6">
        <f t="shared" si="30"/>
        <v>420</v>
      </c>
      <c r="S490" s="6">
        <f t="shared" si="31"/>
        <v>522.83999999999992</v>
      </c>
    </row>
    <row r="491" spans="1:19" x14ac:dyDescent="0.25">
      <c r="A491" t="s">
        <v>802</v>
      </c>
      <c r="B491" s="2">
        <v>45538</v>
      </c>
      <c r="C491" t="s">
        <v>667</v>
      </c>
      <c r="D491" t="s">
        <v>46</v>
      </c>
      <c r="E491">
        <v>1</v>
      </c>
      <c r="F491">
        <v>280.8</v>
      </c>
      <c r="G491" s="3">
        <v>0.05</v>
      </c>
      <c r="H491" t="s">
        <v>12</v>
      </c>
      <c r="I491">
        <v>7</v>
      </c>
      <c r="J491">
        <f t="shared" si="28"/>
        <v>266.76</v>
      </c>
      <c r="K491" s="2">
        <f t="shared" si="29"/>
        <v>45536</v>
      </c>
      <c r="L491" s="2" t="str">
        <f>VLOOKUP(C491,Customers!$A$2:$F$401,3,FALSE)</f>
        <v>Banha</v>
      </c>
      <c r="M491" s="2" t="str">
        <f>VLOOKUP(C491,Customers!$A$2:$F$401,5,FALSE)</f>
        <v>Consumer</v>
      </c>
      <c r="N491" s="2" t="str">
        <f>VLOOKUP(D491,Products!$A$2:$F$21,2,FALSE)</f>
        <v>Paper A4 Box</v>
      </c>
      <c r="O491" s="2" t="str">
        <f>VLOOKUP(D491,Products!$A$2:$F$21,4,FALSE)</f>
        <v>Office</v>
      </c>
      <c r="P491" s="2" t="str">
        <f>VLOOKUP(D491,Products!$A$2:$F$21,3,FALSE)</f>
        <v>Stationery</v>
      </c>
      <c r="Q491" s="6">
        <f>VLOOKUP(D491,Products!$A$2:$F$21,6,FALSE)</f>
        <v>145</v>
      </c>
      <c r="R491" s="6">
        <f t="shared" si="30"/>
        <v>145</v>
      </c>
      <c r="S491" s="6">
        <f t="shared" si="31"/>
        <v>121.75999999999999</v>
      </c>
    </row>
    <row r="492" spans="1:19" x14ac:dyDescent="0.25">
      <c r="A492" t="s">
        <v>803</v>
      </c>
      <c r="B492" s="2">
        <v>45875</v>
      </c>
      <c r="C492" t="s">
        <v>61</v>
      </c>
      <c r="D492" t="s">
        <v>109</v>
      </c>
      <c r="E492">
        <v>4</v>
      </c>
      <c r="F492">
        <v>12800</v>
      </c>
      <c r="G492" s="3">
        <v>0</v>
      </c>
      <c r="H492" t="s">
        <v>85</v>
      </c>
      <c r="I492">
        <v>2</v>
      </c>
      <c r="J492">
        <f t="shared" si="28"/>
        <v>51200</v>
      </c>
      <c r="K492" s="2">
        <f t="shared" si="29"/>
        <v>45870</v>
      </c>
      <c r="L492" s="2" t="str">
        <f>VLOOKUP(C492,Customers!$A$2:$F$401,3,FALSE)</f>
        <v>Asyut</v>
      </c>
      <c r="M492" s="2" t="str">
        <f>VLOOKUP(C492,Customers!$A$2:$F$401,5,FALSE)</f>
        <v>Consumer</v>
      </c>
      <c r="N492" s="2" t="str">
        <f>VLOOKUP(D492,Products!$A$2:$F$21,2,FALSE)</f>
        <v>Projector</v>
      </c>
      <c r="O492" s="2" t="str">
        <f>VLOOKUP(D492,Products!$A$2:$F$21,4,FALSE)</f>
        <v>Electronics</v>
      </c>
      <c r="P492" s="2" t="str">
        <f>VLOOKUP(D492,Products!$A$2:$F$21,3,FALSE)</f>
        <v>Displays</v>
      </c>
      <c r="Q492" s="6">
        <f>VLOOKUP(D492,Products!$A$2:$F$21,6,FALSE)</f>
        <v>9700</v>
      </c>
      <c r="R492" s="6">
        <f t="shared" si="30"/>
        <v>38800</v>
      </c>
      <c r="S492" s="6">
        <f t="shared" si="31"/>
        <v>12400</v>
      </c>
    </row>
    <row r="493" spans="1:19" x14ac:dyDescent="0.25">
      <c r="A493" t="s">
        <v>804</v>
      </c>
      <c r="B493" s="2">
        <v>45795</v>
      </c>
      <c r="C493" t="s">
        <v>148</v>
      </c>
      <c r="D493" t="s">
        <v>56</v>
      </c>
      <c r="E493">
        <v>1</v>
      </c>
      <c r="F493">
        <v>185.4</v>
      </c>
      <c r="G493" s="3">
        <v>0</v>
      </c>
      <c r="H493" t="s">
        <v>12</v>
      </c>
      <c r="I493">
        <v>4</v>
      </c>
      <c r="J493">
        <f t="shared" si="28"/>
        <v>185.4</v>
      </c>
      <c r="K493" s="2">
        <f t="shared" si="29"/>
        <v>45778</v>
      </c>
      <c r="L493" s="2" t="str">
        <f>VLOOKUP(C493,Customers!$A$2:$F$401,3,FALSE)</f>
        <v>Mansoura</v>
      </c>
      <c r="M493" s="2" t="str">
        <f>VLOOKUP(C493,Customers!$A$2:$F$401,5,FALSE)</f>
        <v>Corporate</v>
      </c>
      <c r="N493" s="2" t="str">
        <f>VLOOKUP(D493,Products!$A$2:$F$21,2,FALSE)</f>
        <v>Notebook Pack</v>
      </c>
      <c r="O493" s="2" t="str">
        <f>VLOOKUP(D493,Products!$A$2:$F$21,4,FALSE)</f>
        <v>Office</v>
      </c>
      <c r="P493" s="2" t="str">
        <f>VLOOKUP(D493,Products!$A$2:$F$21,3,FALSE)</f>
        <v>Stationery</v>
      </c>
      <c r="Q493" s="6">
        <f>VLOOKUP(D493,Products!$A$2:$F$21,6,FALSE)</f>
        <v>75</v>
      </c>
      <c r="R493" s="6">
        <f t="shared" si="30"/>
        <v>75</v>
      </c>
      <c r="S493" s="6">
        <f t="shared" si="31"/>
        <v>110.4</v>
      </c>
    </row>
    <row r="494" spans="1:19" x14ac:dyDescent="0.25">
      <c r="A494" t="s">
        <v>805</v>
      </c>
      <c r="B494" s="2">
        <v>46016</v>
      </c>
      <c r="C494" t="s">
        <v>806</v>
      </c>
      <c r="D494" t="s">
        <v>109</v>
      </c>
      <c r="E494">
        <v>2</v>
      </c>
      <c r="F494">
        <v>13824</v>
      </c>
      <c r="G494" s="3">
        <v>0</v>
      </c>
      <c r="H494" t="s">
        <v>12</v>
      </c>
      <c r="I494">
        <v>2</v>
      </c>
      <c r="J494">
        <f t="shared" si="28"/>
        <v>27648</v>
      </c>
      <c r="K494" s="2">
        <f t="shared" si="29"/>
        <v>45992</v>
      </c>
      <c r="L494" s="2" t="str">
        <f>VLOOKUP(C494,Customers!$A$2:$F$401,3,FALSE)</f>
        <v>Tanta</v>
      </c>
      <c r="M494" s="2" t="str">
        <f>VLOOKUP(C494,Customers!$A$2:$F$401,5,FALSE)</f>
        <v>Corporate</v>
      </c>
      <c r="N494" s="2" t="str">
        <f>VLOOKUP(D494,Products!$A$2:$F$21,2,FALSE)</f>
        <v>Projector</v>
      </c>
      <c r="O494" s="2" t="str">
        <f>VLOOKUP(D494,Products!$A$2:$F$21,4,FALSE)</f>
        <v>Electronics</v>
      </c>
      <c r="P494" s="2" t="str">
        <f>VLOOKUP(D494,Products!$A$2:$F$21,3,FALSE)</f>
        <v>Displays</v>
      </c>
      <c r="Q494" s="6">
        <f>VLOOKUP(D494,Products!$A$2:$F$21,6,FALSE)</f>
        <v>9700</v>
      </c>
      <c r="R494" s="6">
        <f t="shared" si="30"/>
        <v>19400</v>
      </c>
      <c r="S494" s="6">
        <f t="shared" si="31"/>
        <v>8248</v>
      </c>
    </row>
    <row r="495" spans="1:19" x14ac:dyDescent="0.25">
      <c r="A495" t="s">
        <v>807</v>
      </c>
      <c r="B495" s="2">
        <v>45703</v>
      </c>
      <c r="C495" t="s">
        <v>427</v>
      </c>
      <c r="D495" t="s">
        <v>30</v>
      </c>
      <c r="E495">
        <v>3</v>
      </c>
      <c r="F495">
        <v>9936</v>
      </c>
      <c r="G495" s="3">
        <v>0.03</v>
      </c>
      <c r="H495" t="s">
        <v>12</v>
      </c>
      <c r="I495">
        <v>2</v>
      </c>
      <c r="J495">
        <f t="shared" si="28"/>
        <v>28913.759999999998</v>
      </c>
      <c r="K495" s="2">
        <f t="shared" si="29"/>
        <v>45689</v>
      </c>
      <c r="L495" s="2" t="str">
        <f>VLOOKUP(C495,Customers!$A$2:$F$401,3,FALSE)</f>
        <v>Mansoura</v>
      </c>
      <c r="M495" s="2" t="str">
        <f>VLOOKUP(C495,Customers!$A$2:$F$401,5,FALSE)</f>
        <v>Consumer</v>
      </c>
      <c r="N495" s="2" t="str">
        <f>VLOOKUP(D495,Products!$A$2:$F$21,2,FALSE)</f>
        <v>Standing Desk</v>
      </c>
      <c r="O495" s="2" t="str">
        <f>VLOOKUP(D495,Products!$A$2:$F$21,4,FALSE)</f>
        <v>Office</v>
      </c>
      <c r="P495" s="2" t="str">
        <f>VLOOKUP(D495,Products!$A$2:$F$21,3,FALSE)</f>
        <v>Furniture</v>
      </c>
      <c r="Q495" s="6">
        <f>VLOOKUP(D495,Products!$A$2:$F$21,6,FALSE)</f>
        <v>6500</v>
      </c>
      <c r="R495" s="6">
        <f t="shared" si="30"/>
        <v>19500</v>
      </c>
      <c r="S495" s="6">
        <f t="shared" si="31"/>
        <v>9413.7599999999984</v>
      </c>
    </row>
    <row r="496" spans="1:19" x14ac:dyDescent="0.25">
      <c r="A496" t="s">
        <v>808</v>
      </c>
      <c r="B496" s="2">
        <v>45397</v>
      </c>
      <c r="C496" t="s">
        <v>809</v>
      </c>
      <c r="D496" t="s">
        <v>49</v>
      </c>
      <c r="E496">
        <v>10</v>
      </c>
      <c r="F496">
        <v>4100</v>
      </c>
      <c r="G496" s="3">
        <v>0.1</v>
      </c>
      <c r="H496" t="s">
        <v>12</v>
      </c>
      <c r="I496">
        <v>3</v>
      </c>
      <c r="J496">
        <f t="shared" si="28"/>
        <v>36900</v>
      </c>
      <c r="K496" s="2">
        <f t="shared" si="29"/>
        <v>45383</v>
      </c>
      <c r="L496" s="2" t="str">
        <f>VLOOKUP(C496,Customers!$A$2:$F$401,3,FALSE)</f>
        <v>Zagazig</v>
      </c>
      <c r="M496" s="2" t="str">
        <f>VLOOKUP(C496,Customers!$A$2:$F$401,5,FALSE)</f>
        <v>Consumer</v>
      </c>
      <c r="N496" s="2" t="str">
        <f>VLOOKUP(D496,Products!$A$2:$F$21,2,FALSE)</f>
        <v>UPS 1200VA</v>
      </c>
      <c r="O496" s="2" t="str">
        <f>VLOOKUP(D496,Products!$A$2:$F$21,4,FALSE)</f>
        <v>Electronics</v>
      </c>
      <c r="P496" s="2" t="str">
        <f>VLOOKUP(D496,Products!$A$2:$F$21,3,FALSE)</f>
        <v>Power</v>
      </c>
      <c r="Q496" s="6">
        <f>VLOOKUP(D496,Products!$A$2:$F$21,6,FALSE)</f>
        <v>2950</v>
      </c>
      <c r="R496" s="6">
        <f t="shared" si="30"/>
        <v>29500</v>
      </c>
      <c r="S496" s="6">
        <f t="shared" si="31"/>
        <v>7400</v>
      </c>
    </row>
    <row r="497" spans="1:19" x14ac:dyDescent="0.25">
      <c r="A497" t="s">
        <v>810</v>
      </c>
      <c r="B497" s="2">
        <v>45433</v>
      </c>
      <c r="C497" t="s">
        <v>528</v>
      </c>
      <c r="D497" t="s">
        <v>56</v>
      </c>
      <c r="E497">
        <v>3</v>
      </c>
      <c r="F497">
        <v>185.4</v>
      </c>
      <c r="G497" s="3">
        <v>0.03</v>
      </c>
      <c r="H497" t="s">
        <v>12</v>
      </c>
      <c r="I497">
        <v>7</v>
      </c>
      <c r="J497">
        <f t="shared" si="28"/>
        <v>539.51400000000001</v>
      </c>
      <c r="K497" s="2">
        <f t="shared" si="29"/>
        <v>45413</v>
      </c>
      <c r="L497" s="2" t="str">
        <f>VLOOKUP(C497,Customers!$A$2:$F$401,3,FALSE)</f>
        <v>Giza</v>
      </c>
      <c r="M497" s="2" t="str">
        <f>VLOOKUP(C497,Customers!$A$2:$F$401,5,FALSE)</f>
        <v>Consumer</v>
      </c>
      <c r="N497" s="2" t="str">
        <f>VLOOKUP(D497,Products!$A$2:$F$21,2,FALSE)</f>
        <v>Notebook Pack</v>
      </c>
      <c r="O497" s="2" t="str">
        <f>VLOOKUP(D497,Products!$A$2:$F$21,4,FALSE)</f>
        <v>Office</v>
      </c>
      <c r="P497" s="2" t="str">
        <f>VLOOKUP(D497,Products!$A$2:$F$21,3,FALSE)</f>
        <v>Stationery</v>
      </c>
      <c r="Q497" s="6">
        <f>VLOOKUP(D497,Products!$A$2:$F$21,6,FALSE)</f>
        <v>75</v>
      </c>
      <c r="R497" s="6">
        <f t="shared" si="30"/>
        <v>225</v>
      </c>
      <c r="S497" s="6">
        <f t="shared" si="31"/>
        <v>314.51400000000001</v>
      </c>
    </row>
    <row r="498" spans="1:19" x14ac:dyDescent="0.25">
      <c r="A498" t="s">
        <v>811</v>
      </c>
      <c r="B498" s="2">
        <v>45870</v>
      </c>
      <c r="C498" t="s">
        <v>812</v>
      </c>
      <c r="D498" t="s">
        <v>56</v>
      </c>
      <c r="E498">
        <v>20</v>
      </c>
      <c r="F498">
        <v>180</v>
      </c>
      <c r="G498" s="3">
        <v>0</v>
      </c>
      <c r="H498" t="s">
        <v>12</v>
      </c>
      <c r="I498">
        <v>4</v>
      </c>
      <c r="J498">
        <f t="shared" si="28"/>
        <v>3600</v>
      </c>
      <c r="K498" s="2">
        <f t="shared" si="29"/>
        <v>45870</v>
      </c>
      <c r="L498" s="2" t="str">
        <f>VLOOKUP(C498,Customers!$A$2:$F$401,3,FALSE)</f>
        <v>Tanta</v>
      </c>
      <c r="M498" s="2" t="str">
        <f>VLOOKUP(C498,Customers!$A$2:$F$401,5,FALSE)</f>
        <v>Consumer</v>
      </c>
      <c r="N498" s="2" t="str">
        <f>VLOOKUP(D498,Products!$A$2:$F$21,2,FALSE)</f>
        <v>Notebook Pack</v>
      </c>
      <c r="O498" s="2" t="str">
        <f>VLOOKUP(D498,Products!$A$2:$F$21,4,FALSE)</f>
        <v>Office</v>
      </c>
      <c r="P498" s="2" t="str">
        <f>VLOOKUP(D498,Products!$A$2:$F$21,3,FALSE)</f>
        <v>Stationery</v>
      </c>
      <c r="Q498" s="6">
        <f>VLOOKUP(D498,Products!$A$2:$F$21,6,FALSE)</f>
        <v>75</v>
      </c>
      <c r="R498" s="6">
        <f t="shared" si="30"/>
        <v>1500</v>
      </c>
      <c r="S498" s="6">
        <f t="shared" si="31"/>
        <v>2100</v>
      </c>
    </row>
    <row r="499" spans="1:19" x14ac:dyDescent="0.25">
      <c r="A499" t="s">
        <v>813</v>
      </c>
      <c r="B499" s="2">
        <v>45635</v>
      </c>
      <c r="C499" t="s">
        <v>448</v>
      </c>
      <c r="D499" t="s">
        <v>82</v>
      </c>
      <c r="E499">
        <v>2</v>
      </c>
      <c r="F499">
        <v>5184</v>
      </c>
      <c r="G499" s="3">
        <v>0.05</v>
      </c>
      <c r="H499" t="s">
        <v>12</v>
      </c>
      <c r="I499">
        <v>6</v>
      </c>
      <c r="J499">
        <f t="shared" si="28"/>
        <v>9849.6</v>
      </c>
      <c r="K499" s="2">
        <f t="shared" si="29"/>
        <v>45627</v>
      </c>
      <c r="L499" s="2" t="str">
        <f>VLOOKUP(C499,Customers!$A$2:$F$401,3,FALSE)</f>
        <v>Zagazig</v>
      </c>
      <c r="M499" s="2" t="str">
        <f>VLOOKUP(C499,Customers!$A$2:$F$401,5,FALSE)</f>
        <v>Consumer</v>
      </c>
      <c r="N499" s="2" t="str">
        <f>VLOOKUP(D499,Products!$A$2:$F$21,2,FALSE)</f>
        <v>Office Chair</v>
      </c>
      <c r="O499" s="2" t="str">
        <f>VLOOKUP(D499,Products!$A$2:$F$21,4,FALSE)</f>
        <v>Office</v>
      </c>
      <c r="P499" s="2" t="str">
        <f>VLOOKUP(D499,Products!$A$2:$F$21,3,FALSE)</f>
        <v>Furniture</v>
      </c>
      <c r="Q499" s="6">
        <f>VLOOKUP(D499,Products!$A$2:$F$21,6,FALSE)</f>
        <v>3150</v>
      </c>
      <c r="R499" s="6">
        <f t="shared" si="30"/>
        <v>6300</v>
      </c>
      <c r="S499" s="6">
        <f t="shared" si="31"/>
        <v>3549.6000000000004</v>
      </c>
    </row>
    <row r="500" spans="1:19" x14ac:dyDescent="0.25">
      <c r="A500" t="s">
        <v>814</v>
      </c>
      <c r="B500" s="2">
        <v>45244</v>
      </c>
      <c r="C500" t="s">
        <v>815</v>
      </c>
      <c r="D500" t="s">
        <v>18</v>
      </c>
      <c r="E500">
        <v>2</v>
      </c>
      <c r="F500">
        <v>1566</v>
      </c>
      <c r="G500" s="3">
        <v>0.15</v>
      </c>
      <c r="H500" t="s">
        <v>85</v>
      </c>
      <c r="I500">
        <v>1</v>
      </c>
      <c r="J500">
        <f t="shared" si="28"/>
        <v>2662.2</v>
      </c>
      <c r="K500" s="2">
        <f t="shared" si="29"/>
        <v>45231</v>
      </c>
      <c r="L500" s="2" t="str">
        <f>VLOOKUP(C500,Customers!$A$2:$F$401,3,FALSE)</f>
        <v>Alexandria</v>
      </c>
      <c r="M500" s="2" t="str">
        <f>VLOOKUP(C500,Customers!$A$2:$F$401,5,FALSE)</f>
        <v>Consumer</v>
      </c>
      <c r="N500" s="2" t="str">
        <f>VLOOKUP(D500,Products!$A$2:$F$21,2,FALSE)</f>
        <v>Webcam HD</v>
      </c>
      <c r="O500" s="2" t="str">
        <f>VLOOKUP(D500,Products!$A$2:$F$21,4,FALSE)</f>
        <v>Electronics</v>
      </c>
      <c r="P500" s="2" t="str">
        <f>VLOOKUP(D500,Products!$A$2:$F$21,3,FALSE)</f>
        <v>Accessories</v>
      </c>
      <c r="Q500" s="6">
        <f>VLOOKUP(D500,Products!$A$2:$F$21,6,FALSE)</f>
        <v>790</v>
      </c>
      <c r="R500" s="6">
        <f t="shared" si="30"/>
        <v>1580</v>
      </c>
      <c r="S500" s="6">
        <f t="shared" si="31"/>
        <v>1082.1999999999998</v>
      </c>
    </row>
    <row r="501" spans="1:19" x14ac:dyDescent="0.25">
      <c r="A501" t="s">
        <v>816</v>
      </c>
      <c r="B501" s="2">
        <v>45491</v>
      </c>
      <c r="C501" t="s">
        <v>817</v>
      </c>
      <c r="D501" t="s">
        <v>49</v>
      </c>
      <c r="E501">
        <v>1</v>
      </c>
      <c r="F501">
        <v>3772</v>
      </c>
      <c r="G501" s="3">
        <v>0.05</v>
      </c>
      <c r="H501" t="s">
        <v>12</v>
      </c>
      <c r="I501">
        <v>4</v>
      </c>
      <c r="J501">
        <f t="shared" si="28"/>
        <v>3583.3999999999996</v>
      </c>
      <c r="K501" s="2">
        <f t="shared" si="29"/>
        <v>45474</v>
      </c>
      <c r="L501" s="2" t="str">
        <f>VLOOKUP(C501,Customers!$A$2:$F$401,3,FALSE)</f>
        <v>Shubra El-Kheima</v>
      </c>
      <c r="M501" s="2" t="str">
        <f>VLOOKUP(C501,Customers!$A$2:$F$401,5,FALSE)</f>
        <v>Consumer</v>
      </c>
      <c r="N501" s="2" t="str">
        <f>VLOOKUP(D501,Products!$A$2:$F$21,2,FALSE)</f>
        <v>UPS 1200VA</v>
      </c>
      <c r="O501" s="2" t="str">
        <f>VLOOKUP(D501,Products!$A$2:$F$21,4,FALSE)</f>
        <v>Electronics</v>
      </c>
      <c r="P501" s="2" t="str">
        <f>VLOOKUP(D501,Products!$A$2:$F$21,3,FALSE)</f>
        <v>Power</v>
      </c>
      <c r="Q501" s="6">
        <f>VLOOKUP(D501,Products!$A$2:$F$21,6,FALSE)</f>
        <v>2950</v>
      </c>
      <c r="R501" s="6">
        <f t="shared" si="30"/>
        <v>2950</v>
      </c>
      <c r="S501" s="6">
        <f t="shared" si="31"/>
        <v>633.39999999999964</v>
      </c>
    </row>
    <row r="502" spans="1:19" x14ac:dyDescent="0.25">
      <c r="A502" t="s">
        <v>818</v>
      </c>
      <c r="B502" s="2">
        <v>45313</v>
      </c>
      <c r="C502" t="s">
        <v>199</v>
      </c>
      <c r="D502" t="s">
        <v>90</v>
      </c>
      <c r="E502">
        <v>5</v>
      </c>
      <c r="F502">
        <v>1932</v>
      </c>
      <c r="G502" s="3">
        <v>0.05</v>
      </c>
      <c r="H502" t="s">
        <v>12</v>
      </c>
      <c r="I502">
        <v>7</v>
      </c>
      <c r="J502">
        <f t="shared" si="28"/>
        <v>9177</v>
      </c>
      <c r="K502" s="2">
        <f t="shared" si="29"/>
        <v>45292</v>
      </c>
      <c r="L502" s="2" t="str">
        <f>VLOOKUP(C502,Customers!$A$2:$F$401,3,FALSE)</f>
        <v>Giza</v>
      </c>
      <c r="M502" s="2" t="str">
        <f>VLOOKUP(C502,Customers!$A$2:$F$401,5,FALSE)</f>
        <v>Consumer</v>
      </c>
      <c r="N502" s="2" t="str">
        <f>VLOOKUP(D502,Products!$A$2:$F$21,2,FALSE)</f>
        <v>Headset Pro</v>
      </c>
      <c r="O502" s="2" t="str">
        <f>VLOOKUP(D502,Products!$A$2:$F$21,4,FALSE)</f>
        <v>Electronics</v>
      </c>
      <c r="P502" s="2" t="str">
        <f>VLOOKUP(D502,Products!$A$2:$F$21,3,FALSE)</f>
        <v>Accessories</v>
      </c>
      <c r="Q502" s="6">
        <f>VLOOKUP(D502,Products!$A$2:$F$21,6,FALSE)</f>
        <v>1180</v>
      </c>
      <c r="R502" s="6">
        <f t="shared" si="30"/>
        <v>5900</v>
      </c>
      <c r="S502" s="6">
        <f t="shared" si="31"/>
        <v>3277</v>
      </c>
    </row>
    <row r="503" spans="1:19" x14ac:dyDescent="0.25">
      <c r="A503" t="s">
        <v>819</v>
      </c>
      <c r="B503" s="2">
        <v>45158</v>
      </c>
      <c r="C503" t="s">
        <v>289</v>
      </c>
      <c r="D503" t="s">
        <v>11</v>
      </c>
      <c r="E503">
        <v>4</v>
      </c>
      <c r="F503">
        <v>27645</v>
      </c>
      <c r="G503" s="3">
        <v>0</v>
      </c>
      <c r="H503" t="s">
        <v>12</v>
      </c>
      <c r="I503">
        <v>4</v>
      </c>
      <c r="J503">
        <f t="shared" si="28"/>
        <v>110580</v>
      </c>
      <c r="K503" s="2">
        <f t="shared" si="29"/>
        <v>45139</v>
      </c>
      <c r="L503" s="2" t="str">
        <f>VLOOKUP(C503,Customers!$A$2:$F$401,3,FALSE)</f>
        <v>Asyut</v>
      </c>
      <c r="M503" s="2" t="str">
        <f>VLOOKUP(C503,Customers!$A$2:$F$401,5,FALSE)</f>
        <v>Corporate</v>
      </c>
      <c r="N503" s="2" t="str">
        <f>VLOOKUP(D503,Products!$A$2:$F$21,2,FALSE)</f>
        <v>Laptop Pro 14</v>
      </c>
      <c r="O503" s="2" t="str">
        <f>VLOOKUP(D503,Products!$A$2:$F$21,4,FALSE)</f>
        <v>Electronics</v>
      </c>
      <c r="P503" s="2" t="str">
        <f>VLOOKUP(D503,Products!$A$2:$F$21,3,FALSE)</f>
        <v>Computers</v>
      </c>
      <c r="Q503" s="6">
        <f>VLOOKUP(D503,Products!$A$2:$F$21,6,FALSE)</f>
        <v>22100</v>
      </c>
      <c r="R503" s="6">
        <f t="shared" si="30"/>
        <v>88400</v>
      </c>
      <c r="S503" s="6">
        <f t="shared" si="31"/>
        <v>22180</v>
      </c>
    </row>
    <row r="504" spans="1:19" x14ac:dyDescent="0.25">
      <c r="A504" t="s">
        <v>820</v>
      </c>
      <c r="B504" s="2">
        <v>44992</v>
      </c>
      <c r="C504" t="s">
        <v>821</v>
      </c>
      <c r="D504" t="s">
        <v>40</v>
      </c>
      <c r="E504">
        <v>10</v>
      </c>
      <c r="F504">
        <v>19500</v>
      </c>
      <c r="G504" s="3">
        <v>0.2</v>
      </c>
      <c r="H504" t="s">
        <v>85</v>
      </c>
      <c r="I504">
        <v>4</v>
      </c>
      <c r="J504">
        <f t="shared" si="28"/>
        <v>156000</v>
      </c>
      <c r="K504" s="2">
        <f t="shared" si="29"/>
        <v>44986</v>
      </c>
      <c r="L504" s="2" t="str">
        <f>VLOOKUP(C504,Customers!$A$2:$F$401,3,FALSE)</f>
        <v>Fayoum</v>
      </c>
      <c r="M504" s="2" t="str">
        <f>VLOOKUP(C504,Customers!$A$2:$F$401,5,FALSE)</f>
        <v>Corporate</v>
      </c>
      <c r="N504" s="2" t="str">
        <f>VLOOKUP(D504,Products!$A$2:$F$21,2,FALSE)</f>
        <v>Laptop Basic 15</v>
      </c>
      <c r="O504" s="2" t="str">
        <f>VLOOKUP(D504,Products!$A$2:$F$21,4,FALSE)</f>
        <v>Electronics</v>
      </c>
      <c r="P504" s="2" t="str">
        <f>VLOOKUP(D504,Products!$A$2:$F$21,3,FALSE)</f>
        <v>Computers</v>
      </c>
      <c r="Q504" s="6">
        <f>VLOOKUP(D504,Products!$A$2:$F$21,6,FALSE)</f>
        <v>15100</v>
      </c>
      <c r="R504" s="6">
        <f t="shared" si="30"/>
        <v>151000</v>
      </c>
      <c r="S504" s="6">
        <f t="shared" si="31"/>
        <v>5000</v>
      </c>
    </row>
    <row r="505" spans="1:19" x14ac:dyDescent="0.25">
      <c r="A505" t="s">
        <v>822</v>
      </c>
      <c r="B505" s="2">
        <v>45785</v>
      </c>
      <c r="C505" t="s">
        <v>719</v>
      </c>
      <c r="D505" t="s">
        <v>33</v>
      </c>
      <c r="E505">
        <v>3</v>
      </c>
      <c r="F505">
        <v>4017</v>
      </c>
      <c r="G505" s="3">
        <v>0</v>
      </c>
      <c r="H505" t="s">
        <v>12</v>
      </c>
      <c r="I505">
        <v>2</v>
      </c>
      <c r="J505">
        <f t="shared" si="28"/>
        <v>12051</v>
      </c>
      <c r="K505" s="2">
        <f t="shared" si="29"/>
        <v>45778</v>
      </c>
      <c r="L505" s="2" t="str">
        <f>VLOOKUP(C505,Customers!$A$2:$F$401,3,FALSE)</f>
        <v>Alexandria</v>
      </c>
      <c r="M505" s="2" t="str">
        <f>VLOOKUP(C505,Customers!$A$2:$F$401,5,FALSE)</f>
        <v>Consumer</v>
      </c>
      <c r="N505" s="2" t="str">
        <f>VLOOKUP(D505,Products!$A$2:$F$21,2,FALSE)</f>
        <v>Filing Cabinet</v>
      </c>
      <c r="O505" s="2" t="str">
        <f>VLOOKUP(D505,Products!$A$2:$F$21,4,FALSE)</f>
        <v>Office</v>
      </c>
      <c r="P505" s="2" t="str">
        <f>VLOOKUP(D505,Products!$A$2:$F$21,3,FALSE)</f>
        <v>Furniture</v>
      </c>
      <c r="Q505" s="6">
        <f>VLOOKUP(D505,Products!$A$2:$F$21,6,FALSE)</f>
        <v>2650</v>
      </c>
      <c r="R505" s="6">
        <f t="shared" si="30"/>
        <v>7950</v>
      </c>
      <c r="S505" s="6">
        <f t="shared" si="31"/>
        <v>4101</v>
      </c>
    </row>
    <row r="506" spans="1:19" x14ac:dyDescent="0.25">
      <c r="A506" t="s">
        <v>823</v>
      </c>
      <c r="B506" s="2">
        <v>44959</v>
      </c>
      <c r="C506" t="s">
        <v>544</v>
      </c>
      <c r="D506" t="s">
        <v>56</v>
      </c>
      <c r="E506">
        <v>4</v>
      </c>
      <c r="F506">
        <v>180</v>
      </c>
      <c r="G506" s="3">
        <v>0.03</v>
      </c>
      <c r="H506" t="s">
        <v>85</v>
      </c>
      <c r="I506">
        <v>4</v>
      </c>
      <c r="J506">
        <f t="shared" si="28"/>
        <v>698.4</v>
      </c>
      <c r="K506" s="2">
        <f t="shared" si="29"/>
        <v>44958</v>
      </c>
      <c r="L506" s="2" t="str">
        <f>VLOOKUP(C506,Customers!$A$2:$F$401,3,FALSE)</f>
        <v>Shubra El-Kheima</v>
      </c>
      <c r="M506" s="2" t="str">
        <f>VLOOKUP(C506,Customers!$A$2:$F$401,5,FALSE)</f>
        <v>Small Business</v>
      </c>
      <c r="N506" s="2" t="str">
        <f>VLOOKUP(D506,Products!$A$2:$F$21,2,FALSE)</f>
        <v>Notebook Pack</v>
      </c>
      <c r="O506" s="2" t="str">
        <f>VLOOKUP(D506,Products!$A$2:$F$21,4,FALSE)</f>
        <v>Office</v>
      </c>
      <c r="P506" s="2" t="str">
        <f>VLOOKUP(D506,Products!$A$2:$F$21,3,FALSE)</f>
        <v>Stationery</v>
      </c>
      <c r="Q506" s="6">
        <f>VLOOKUP(D506,Products!$A$2:$F$21,6,FALSE)</f>
        <v>75</v>
      </c>
      <c r="R506" s="6">
        <f t="shared" si="30"/>
        <v>300</v>
      </c>
      <c r="S506" s="6">
        <f t="shared" si="31"/>
        <v>398.4</v>
      </c>
    </row>
    <row r="507" spans="1:19" x14ac:dyDescent="0.25">
      <c r="A507" t="s">
        <v>824</v>
      </c>
      <c r="B507" s="2">
        <v>45419</v>
      </c>
      <c r="C507" t="s">
        <v>164</v>
      </c>
      <c r="D507" t="s">
        <v>43</v>
      </c>
      <c r="E507">
        <v>5</v>
      </c>
      <c r="F507">
        <v>3708</v>
      </c>
      <c r="G507" s="3">
        <v>0</v>
      </c>
      <c r="H507" t="s">
        <v>12</v>
      </c>
      <c r="I507">
        <v>7</v>
      </c>
      <c r="J507">
        <f t="shared" si="28"/>
        <v>18540</v>
      </c>
      <c r="K507" s="2">
        <f t="shared" si="29"/>
        <v>45413</v>
      </c>
      <c r="L507" s="2" t="str">
        <f>VLOOKUP(C507,Customers!$A$2:$F$401,3,FALSE)</f>
        <v>Mansoura</v>
      </c>
      <c r="M507" s="2" t="str">
        <f>VLOOKUP(C507,Customers!$A$2:$F$401,5,FALSE)</f>
        <v>Consumer</v>
      </c>
      <c r="N507" s="2" t="str">
        <f>VLOOKUP(D507,Products!$A$2:$F$21,2,FALSE)</f>
        <v>External SSD 1TB</v>
      </c>
      <c r="O507" s="2" t="str">
        <f>VLOOKUP(D507,Products!$A$2:$F$21,4,FALSE)</f>
        <v>Electronics</v>
      </c>
      <c r="P507" s="2" t="str">
        <f>VLOOKUP(D507,Products!$A$2:$F$21,3,FALSE)</f>
        <v>Storage</v>
      </c>
      <c r="Q507" s="6">
        <f>VLOOKUP(D507,Products!$A$2:$F$21,6,FALSE)</f>
        <v>2450</v>
      </c>
      <c r="R507" s="6">
        <f t="shared" si="30"/>
        <v>12250</v>
      </c>
      <c r="S507" s="6">
        <f t="shared" si="31"/>
        <v>6290</v>
      </c>
    </row>
    <row r="508" spans="1:19" x14ac:dyDescent="0.25">
      <c r="A508" t="s">
        <v>825</v>
      </c>
      <c r="B508" s="2">
        <v>45349</v>
      </c>
      <c r="C508" t="s">
        <v>358</v>
      </c>
      <c r="D508" t="s">
        <v>82</v>
      </c>
      <c r="E508">
        <v>4</v>
      </c>
      <c r="F508">
        <v>5184</v>
      </c>
      <c r="G508" s="3">
        <v>0.03</v>
      </c>
      <c r="H508" t="s">
        <v>12</v>
      </c>
      <c r="I508">
        <v>5</v>
      </c>
      <c r="J508">
        <f t="shared" si="28"/>
        <v>20113.919999999998</v>
      </c>
      <c r="K508" s="2">
        <f t="shared" si="29"/>
        <v>45323</v>
      </c>
      <c r="L508" s="2" t="str">
        <f>VLOOKUP(C508,Customers!$A$2:$F$401,3,FALSE)</f>
        <v>Giza</v>
      </c>
      <c r="M508" s="2" t="str">
        <f>VLOOKUP(C508,Customers!$A$2:$F$401,5,FALSE)</f>
        <v>Corporate</v>
      </c>
      <c r="N508" s="2" t="str">
        <f>VLOOKUP(D508,Products!$A$2:$F$21,2,FALSE)</f>
        <v>Office Chair</v>
      </c>
      <c r="O508" s="2" t="str">
        <f>VLOOKUP(D508,Products!$A$2:$F$21,4,FALSE)</f>
        <v>Office</v>
      </c>
      <c r="P508" s="2" t="str">
        <f>VLOOKUP(D508,Products!$A$2:$F$21,3,FALSE)</f>
        <v>Furniture</v>
      </c>
      <c r="Q508" s="6">
        <f>VLOOKUP(D508,Products!$A$2:$F$21,6,FALSE)</f>
        <v>3150</v>
      </c>
      <c r="R508" s="6">
        <f t="shared" si="30"/>
        <v>12600</v>
      </c>
      <c r="S508" s="6">
        <f t="shared" si="31"/>
        <v>7513.9199999999983</v>
      </c>
    </row>
    <row r="509" spans="1:19" x14ac:dyDescent="0.25">
      <c r="A509" t="s">
        <v>826</v>
      </c>
      <c r="B509" s="2">
        <v>45064</v>
      </c>
      <c r="C509" t="s">
        <v>209</v>
      </c>
      <c r="D509" t="s">
        <v>49</v>
      </c>
      <c r="E509">
        <v>2</v>
      </c>
      <c r="F509">
        <v>4223</v>
      </c>
      <c r="G509" s="3">
        <v>0</v>
      </c>
      <c r="H509" t="s">
        <v>12</v>
      </c>
      <c r="I509">
        <v>7</v>
      </c>
      <c r="J509">
        <f t="shared" si="28"/>
        <v>8446</v>
      </c>
      <c r="K509" s="2">
        <f t="shared" si="29"/>
        <v>45047</v>
      </c>
      <c r="L509" s="2" t="str">
        <f>VLOOKUP(C509,Customers!$A$2:$F$401,3,FALSE)</f>
        <v>Shubra El-Kheima</v>
      </c>
      <c r="M509" s="2" t="str">
        <f>VLOOKUP(C509,Customers!$A$2:$F$401,5,FALSE)</f>
        <v>Small Business</v>
      </c>
      <c r="N509" s="2" t="str">
        <f>VLOOKUP(D509,Products!$A$2:$F$21,2,FALSE)</f>
        <v>UPS 1200VA</v>
      </c>
      <c r="O509" s="2" t="str">
        <f>VLOOKUP(D509,Products!$A$2:$F$21,4,FALSE)</f>
        <v>Electronics</v>
      </c>
      <c r="P509" s="2" t="str">
        <f>VLOOKUP(D509,Products!$A$2:$F$21,3,FALSE)</f>
        <v>Power</v>
      </c>
      <c r="Q509" s="6">
        <f>VLOOKUP(D509,Products!$A$2:$F$21,6,FALSE)</f>
        <v>2950</v>
      </c>
      <c r="R509" s="6">
        <f t="shared" si="30"/>
        <v>5900</v>
      </c>
      <c r="S509" s="6">
        <f t="shared" si="31"/>
        <v>2546</v>
      </c>
    </row>
    <row r="510" spans="1:19" x14ac:dyDescent="0.25">
      <c r="A510" t="s">
        <v>827</v>
      </c>
      <c r="B510" s="2">
        <v>45133</v>
      </c>
      <c r="C510" t="s">
        <v>809</v>
      </c>
      <c r="D510" t="s">
        <v>11</v>
      </c>
      <c r="E510">
        <v>2</v>
      </c>
      <c r="F510">
        <v>29355</v>
      </c>
      <c r="G510" s="3">
        <v>0.2</v>
      </c>
      <c r="H510" t="s">
        <v>12</v>
      </c>
      <c r="I510">
        <v>3</v>
      </c>
      <c r="J510">
        <f t="shared" si="28"/>
        <v>46968</v>
      </c>
      <c r="K510" s="2">
        <f t="shared" si="29"/>
        <v>45108</v>
      </c>
      <c r="L510" s="2" t="str">
        <f>VLOOKUP(C510,Customers!$A$2:$F$401,3,FALSE)</f>
        <v>Zagazig</v>
      </c>
      <c r="M510" s="2" t="str">
        <f>VLOOKUP(C510,Customers!$A$2:$F$401,5,FALSE)</f>
        <v>Consumer</v>
      </c>
      <c r="N510" s="2" t="str">
        <f>VLOOKUP(D510,Products!$A$2:$F$21,2,FALSE)</f>
        <v>Laptop Pro 14</v>
      </c>
      <c r="O510" s="2" t="str">
        <f>VLOOKUP(D510,Products!$A$2:$F$21,4,FALSE)</f>
        <v>Electronics</v>
      </c>
      <c r="P510" s="2" t="str">
        <f>VLOOKUP(D510,Products!$A$2:$F$21,3,FALSE)</f>
        <v>Computers</v>
      </c>
      <c r="Q510" s="6">
        <f>VLOOKUP(D510,Products!$A$2:$F$21,6,FALSE)</f>
        <v>22100</v>
      </c>
      <c r="R510" s="6">
        <f t="shared" si="30"/>
        <v>44200</v>
      </c>
      <c r="S510" s="6">
        <f t="shared" si="31"/>
        <v>2768</v>
      </c>
    </row>
    <row r="511" spans="1:19" x14ac:dyDescent="0.25">
      <c r="A511" t="s">
        <v>828</v>
      </c>
      <c r="B511" s="2">
        <v>44995</v>
      </c>
      <c r="C511" t="s">
        <v>815</v>
      </c>
      <c r="D511" t="s">
        <v>56</v>
      </c>
      <c r="E511">
        <v>1</v>
      </c>
      <c r="F511">
        <v>174.6</v>
      </c>
      <c r="G511" s="3">
        <v>0.05</v>
      </c>
      <c r="H511" t="s">
        <v>12</v>
      </c>
      <c r="I511">
        <v>7</v>
      </c>
      <c r="J511">
        <f t="shared" si="28"/>
        <v>165.86999999999998</v>
      </c>
      <c r="K511" s="2">
        <f t="shared" si="29"/>
        <v>44986</v>
      </c>
      <c r="L511" s="2" t="str">
        <f>VLOOKUP(C511,Customers!$A$2:$F$401,3,FALSE)</f>
        <v>Alexandria</v>
      </c>
      <c r="M511" s="2" t="str">
        <f>VLOOKUP(C511,Customers!$A$2:$F$401,5,FALSE)</f>
        <v>Consumer</v>
      </c>
      <c r="N511" s="2" t="str">
        <f>VLOOKUP(D511,Products!$A$2:$F$21,2,FALSE)</f>
        <v>Notebook Pack</v>
      </c>
      <c r="O511" s="2" t="str">
        <f>VLOOKUP(D511,Products!$A$2:$F$21,4,FALSE)</f>
        <v>Office</v>
      </c>
      <c r="P511" s="2" t="str">
        <f>VLOOKUP(D511,Products!$A$2:$F$21,3,FALSE)</f>
        <v>Stationery</v>
      </c>
      <c r="Q511" s="6">
        <f>VLOOKUP(D511,Products!$A$2:$F$21,6,FALSE)</f>
        <v>75</v>
      </c>
      <c r="R511" s="6">
        <f t="shared" si="30"/>
        <v>75</v>
      </c>
      <c r="S511" s="6">
        <f t="shared" si="31"/>
        <v>90.869999999999976</v>
      </c>
    </row>
    <row r="512" spans="1:19" x14ac:dyDescent="0.25">
      <c r="A512" t="s">
        <v>829</v>
      </c>
      <c r="B512" s="2">
        <v>45841</v>
      </c>
      <c r="C512" t="s">
        <v>320</v>
      </c>
      <c r="D512" t="s">
        <v>82</v>
      </c>
      <c r="E512">
        <v>2</v>
      </c>
      <c r="F512">
        <v>4800</v>
      </c>
      <c r="G512" s="3">
        <v>0.1</v>
      </c>
      <c r="H512" t="s">
        <v>12</v>
      </c>
      <c r="I512">
        <v>3</v>
      </c>
      <c r="J512">
        <f t="shared" si="28"/>
        <v>8640</v>
      </c>
      <c r="K512" s="2">
        <f t="shared" si="29"/>
        <v>45839</v>
      </c>
      <c r="L512" s="2" t="str">
        <f>VLOOKUP(C512,Customers!$A$2:$F$401,3,FALSE)</f>
        <v>Tanta</v>
      </c>
      <c r="M512" s="2" t="str">
        <f>VLOOKUP(C512,Customers!$A$2:$F$401,5,FALSE)</f>
        <v>Consumer</v>
      </c>
      <c r="N512" s="2" t="str">
        <f>VLOOKUP(D512,Products!$A$2:$F$21,2,FALSE)</f>
        <v>Office Chair</v>
      </c>
      <c r="O512" s="2" t="str">
        <f>VLOOKUP(D512,Products!$A$2:$F$21,4,FALSE)</f>
        <v>Office</v>
      </c>
      <c r="P512" s="2" t="str">
        <f>VLOOKUP(D512,Products!$A$2:$F$21,3,FALSE)</f>
        <v>Furniture</v>
      </c>
      <c r="Q512" s="6">
        <f>VLOOKUP(D512,Products!$A$2:$F$21,6,FALSE)</f>
        <v>3150</v>
      </c>
      <c r="R512" s="6">
        <f t="shared" si="30"/>
        <v>6300</v>
      </c>
      <c r="S512" s="6">
        <f t="shared" si="31"/>
        <v>2340</v>
      </c>
    </row>
    <row r="513" spans="1:19" x14ac:dyDescent="0.25">
      <c r="A513" t="s">
        <v>830</v>
      </c>
      <c r="B513" s="2">
        <v>45026</v>
      </c>
      <c r="C513" t="s">
        <v>759</v>
      </c>
      <c r="D513" t="s">
        <v>15</v>
      </c>
      <c r="E513">
        <v>1</v>
      </c>
      <c r="F513">
        <v>414</v>
      </c>
      <c r="G513" s="3">
        <v>0.05</v>
      </c>
      <c r="H513" t="s">
        <v>12</v>
      </c>
      <c r="I513">
        <v>1</v>
      </c>
      <c r="J513">
        <f t="shared" si="28"/>
        <v>393.29999999999995</v>
      </c>
      <c r="K513" s="2">
        <f t="shared" si="29"/>
        <v>45017</v>
      </c>
      <c r="L513" s="2" t="str">
        <f>VLOOKUP(C513,Customers!$A$2:$F$401,3,FALSE)</f>
        <v>Giza</v>
      </c>
      <c r="M513" s="2" t="str">
        <f>VLOOKUP(C513,Customers!$A$2:$F$401,5,FALSE)</f>
        <v>Small Business</v>
      </c>
      <c r="N513" s="2" t="str">
        <f>VLOOKUP(D513,Products!$A$2:$F$21,2,FALSE)</f>
        <v>Wireless Mouse</v>
      </c>
      <c r="O513" s="2" t="str">
        <f>VLOOKUP(D513,Products!$A$2:$F$21,4,FALSE)</f>
        <v>Electronics</v>
      </c>
      <c r="P513" s="2" t="str">
        <f>VLOOKUP(D513,Products!$A$2:$F$21,3,FALSE)</f>
        <v>Accessories</v>
      </c>
      <c r="Q513" s="6">
        <f>VLOOKUP(D513,Products!$A$2:$F$21,6,FALSE)</f>
        <v>210</v>
      </c>
      <c r="R513" s="6">
        <f t="shared" si="30"/>
        <v>210</v>
      </c>
      <c r="S513" s="6">
        <f t="shared" si="31"/>
        <v>183.29999999999995</v>
      </c>
    </row>
    <row r="514" spans="1:19" x14ac:dyDescent="0.25">
      <c r="A514" t="s">
        <v>831</v>
      </c>
      <c r="B514" s="2">
        <v>45428</v>
      </c>
      <c r="C514" t="s">
        <v>615</v>
      </c>
      <c r="D514" t="s">
        <v>27</v>
      </c>
      <c r="E514">
        <v>5</v>
      </c>
      <c r="F514">
        <v>901.6</v>
      </c>
      <c r="G514" s="3">
        <v>0.05</v>
      </c>
      <c r="H514" t="s">
        <v>12</v>
      </c>
      <c r="I514">
        <v>6</v>
      </c>
      <c r="J514">
        <f t="shared" si="28"/>
        <v>4282.5999999999995</v>
      </c>
      <c r="K514" s="2">
        <f t="shared" si="29"/>
        <v>45413</v>
      </c>
      <c r="L514" s="2" t="str">
        <f>VLOOKUP(C514,Customers!$A$2:$F$401,3,FALSE)</f>
        <v>Ismailia</v>
      </c>
      <c r="M514" s="2" t="str">
        <f>VLOOKUP(C514,Customers!$A$2:$F$401,5,FALSE)</f>
        <v>Small Business</v>
      </c>
      <c r="N514" s="2" t="str">
        <f>VLOOKUP(D514,Products!$A$2:$F$21,2,FALSE)</f>
        <v>Printer Toner</v>
      </c>
      <c r="O514" s="2" t="str">
        <f>VLOOKUP(D514,Products!$A$2:$F$21,4,FALSE)</f>
        <v>Office</v>
      </c>
      <c r="P514" s="2" t="str">
        <f>VLOOKUP(D514,Products!$A$2:$F$21,3,FALSE)</f>
        <v>Supplies</v>
      </c>
      <c r="Q514" s="6">
        <f>VLOOKUP(D514,Products!$A$2:$F$21,6,FALSE)</f>
        <v>510</v>
      </c>
      <c r="R514" s="6">
        <f t="shared" si="30"/>
        <v>2550</v>
      </c>
      <c r="S514" s="6">
        <f t="shared" si="31"/>
        <v>1732.5999999999995</v>
      </c>
    </row>
    <row r="515" spans="1:19" x14ac:dyDescent="0.25">
      <c r="A515" t="s">
        <v>832</v>
      </c>
      <c r="B515" s="2">
        <v>45017</v>
      </c>
      <c r="C515" t="s">
        <v>833</v>
      </c>
      <c r="D515" t="s">
        <v>15</v>
      </c>
      <c r="E515">
        <v>2</v>
      </c>
      <c r="F515">
        <v>450</v>
      </c>
      <c r="G515" s="3">
        <v>0</v>
      </c>
      <c r="H515" t="s">
        <v>12</v>
      </c>
      <c r="I515">
        <v>2</v>
      </c>
      <c r="J515">
        <f t="shared" ref="J515:J578" si="32">E515*F515*(1-G515)</f>
        <v>900</v>
      </c>
      <c r="K515" s="2">
        <f t="shared" ref="K515:K578" si="33">DATE(YEAR(B515),MONTH(B515),1)</f>
        <v>45017</v>
      </c>
      <c r="L515" s="2" t="str">
        <f>VLOOKUP(C515,Customers!$A$2:$F$401,3,FALSE)</f>
        <v>Shubra El-Kheima</v>
      </c>
      <c r="M515" s="2" t="str">
        <f>VLOOKUP(C515,Customers!$A$2:$F$401,5,FALSE)</f>
        <v>Consumer</v>
      </c>
      <c r="N515" s="2" t="str">
        <f>VLOOKUP(D515,Products!$A$2:$F$21,2,FALSE)</f>
        <v>Wireless Mouse</v>
      </c>
      <c r="O515" s="2" t="str">
        <f>VLOOKUP(D515,Products!$A$2:$F$21,4,FALSE)</f>
        <v>Electronics</v>
      </c>
      <c r="P515" s="2" t="str">
        <f>VLOOKUP(D515,Products!$A$2:$F$21,3,FALSE)</f>
        <v>Accessories</v>
      </c>
      <c r="Q515" s="6">
        <f>VLOOKUP(D515,Products!$A$2:$F$21,6,FALSE)</f>
        <v>210</v>
      </c>
      <c r="R515" s="6">
        <f t="shared" ref="R515:R578" si="34">E515*Q515</f>
        <v>420</v>
      </c>
      <c r="S515" s="6">
        <f t="shared" ref="S515:S578" si="35">J515-R515</f>
        <v>480</v>
      </c>
    </row>
    <row r="516" spans="1:19" x14ac:dyDescent="0.25">
      <c r="A516" t="s">
        <v>834</v>
      </c>
      <c r="B516" s="2">
        <v>45750</v>
      </c>
      <c r="C516" t="s">
        <v>835</v>
      </c>
      <c r="D516" t="s">
        <v>79</v>
      </c>
      <c r="E516">
        <v>4</v>
      </c>
      <c r="F516">
        <v>6386</v>
      </c>
      <c r="G516" s="3">
        <v>0.1</v>
      </c>
      <c r="H516" t="s">
        <v>12</v>
      </c>
      <c r="I516">
        <v>3</v>
      </c>
      <c r="J516">
        <f t="shared" si="32"/>
        <v>22989.600000000002</v>
      </c>
      <c r="K516" s="2">
        <f t="shared" si="33"/>
        <v>45748</v>
      </c>
      <c r="L516" s="2" t="str">
        <f>VLOOKUP(C516,Customers!$A$2:$F$401,3,FALSE)</f>
        <v>Cairo</v>
      </c>
      <c r="M516" s="2" t="str">
        <f>VLOOKUP(C516,Customers!$A$2:$F$401,5,FALSE)</f>
        <v>Consumer</v>
      </c>
      <c r="N516" s="2" t="str">
        <f>VLOOKUP(D516,Products!$A$2:$F$21,2,FALSE)</f>
        <v>27-inch Monitor</v>
      </c>
      <c r="O516" s="2" t="str">
        <f>VLOOKUP(D516,Products!$A$2:$F$21,4,FALSE)</f>
        <v>Electronics</v>
      </c>
      <c r="P516" s="2" t="str">
        <f>VLOOKUP(D516,Products!$A$2:$F$21,3,FALSE)</f>
        <v>Displays</v>
      </c>
      <c r="Q516" s="6">
        <f>VLOOKUP(D516,Products!$A$2:$F$21,6,FALSE)</f>
        <v>4300</v>
      </c>
      <c r="R516" s="6">
        <f t="shared" si="34"/>
        <v>17200</v>
      </c>
      <c r="S516" s="6">
        <f t="shared" si="35"/>
        <v>5789.6000000000022</v>
      </c>
    </row>
    <row r="517" spans="1:19" x14ac:dyDescent="0.25">
      <c r="A517" t="s">
        <v>836</v>
      </c>
      <c r="B517" s="2">
        <v>45825</v>
      </c>
      <c r="C517" t="s">
        <v>837</v>
      </c>
      <c r="D517" t="s">
        <v>40</v>
      </c>
      <c r="E517">
        <v>2</v>
      </c>
      <c r="F517">
        <v>21060</v>
      </c>
      <c r="G517" s="3">
        <v>0.15</v>
      </c>
      <c r="H517" t="s">
        <v>12</v>
      </c>
      <c r="I517">
        <v>5</v>
      </c>
      <c r="J517">
        <f t="shared" si="32"/>
        <v>35802</v>
      </c>
      <c r="K517" s="2">
        <f t="shared" si="33"/>
        <v>45809</v>
      </c>
      <c r="L517" s="2" t="str">
        <f>VLOOKUP(C517,Customers!$A$2:$F$401,3,FALSE)</f>
        <v>Fayoum</v>
      </c>
      <c r="M517" s="2" t="str">
        <f>VLOOKUP(C517,Customers!$A$2:$F$401,5,FALSE)</f>
        <v>Consumer</v>
      </c>
      <c r="N517" s="2" t="str">
        <f>VLOOKUP(D517,Products!$A$2:$F$21,2,FALSE)</f>
        <v>Laptop Basic 15</v>
      </c>
      <c r="O517" s="2" t="str">
        <f>VLOOKUP(D517,Products!$A$2:$F$21,4,FALSE)</f>
        <v>Electronics</v>
      </c>
      <c r="P517" s="2" t="str">
        <f>VLOOKUP(D517,Products!$A$2:$F$21,3,FALSE)</f>
        <v>Computers</v>
      </c>
      <c r="Q517" s="6">
        <f>VLOOKUP(D517,Products!$A$2:$F$21,6,FALSE)</f>
        <v>15100</v>
      </c>
      <c r="R517" s="6">
        <f t="shared" si="34"/>
        <v>30200</v>
      </c>
      <c r="S517" s="6">
        <f t="shared" si="35"/>
        <v>5602</v>
      </c>
    </row>
    <row r="518" spans="1:19" x14ac:dyDescent="0.25">
      <c r="A518" t="s">
        <v>838</v>
      </c>
      <c r="B518" s="2">
        <v>45406</v>
      </c>
      <c r="C518" t="s">
        <v>313</v>
      </c>
      <c r="D518" t="s">
        <v>15</v>
      </c>
      <c r="E518">
        <v>1</v>
      </c>
      <c r="F518">
        <v>436.5</v>
      </c>
      <c r="G518" s="3">
        <v>0</v>
      </c>
      <c r="H518" t="s">
        <v>12</v>
      </c>
      <c r="I518">
        <v>3</v>
      </c>
      <c r="J518">
        <f t="shared" si="32"/>
        <v>436.5</v>
      </c>
      <c r="K518" s="2">
        <f t="shared" si="33"/>
        <v>45383</v>
      </c>
      <c r="L518" s="2" t="str">
        <f>VLOOKUP(C518,Customers!$A$2:$F$401,3,FALSE)</f>
        <v>Giza</v>
      </c>
      <c r="M518" s="2" t="str">
        <f>VLOOKUP(C518,Customers!$A$2:$F$401,5,FALSE)</f>
        <v>Small Business</v>
      </c>
      <c r="N518" s="2" t="str">
        <f>VLOOKUP(D518,Products!$A$2:$F$21,2,FALSE)</f>
        <v>Wireless Mouse</v>
      </c>
      <c r="O518" s="2" t="str">
        <f>VLOOKUP(D518,Products!$A$2:$F$21,4,FALSE)</f>
        <v>Electronics</v>
      </c>
      <c r="P518" s="2" t="str">
        <f>VLOOKUP(D518,Products!$A$2:$F$21,3,FALSE)</f>
        <v>Accessories</v>
      </c>
      <c r="Q518" s="6">
        <f>VLOOKUP(D518,Products!$A$2:$F$21,6,FALSE)</f>
        <v>210</v>
      </c>
      <c r="R518" s="6">
        <f t="shared" si="34"/>
        <v>210</v>
      </c>
      <c r="S518" s="6">
        <f t="shared" si="35"/>
        <v>226.5</v>
      </c>
    </row>
    <row r="519" spans="1:19" x14ac:dyDescent="0.25">
      <c r="A519" t="s">
        <v>839</v>
      </c>
      <c r="B519" s="2">
        <v>45371</v>
      </c>
      <c r="C519" t="s">
        <v>840</v>
      </c>
      <c r="D519" t="s">
        <v>33</v>
      </c>
      <c r="E519">
        <v>1</v>
      </c>
      <c r="F519">
        <v>4017</v>
      </c>
      <c r="G519" s="3">
        <v>0.1</v>
      </c>
      <c r="H519" t="s">
        <v>12</v>
      </c>
      <c r="I519">
        <v>4</v>
      </c>
      <c r="J519">
        <f t="shared" si="32"/>
        <v>3615.3</v>
      </c>
      <c r="K519" s="2">
        <f t="shared" si="33"/>
        <v>45352</v>
      </c>
      <c r="L519" s="2" t="str">
        <f>VLOOKUP(C519,Customers!$A$2:$F$401,3,FALSE)</f>
        <v>Zagazig</v>
      </c>
      <c r="M519" s="2" t="str">
        <f>VLOOKUP(C519,Customers!$A$2:$F$401,5,FALSE)</f>
        <v>Small Business</v>
      </c>
      <c r="N519" s="2" t="str">
        <f>VLOOKUP(D519,Products!$A$2:$F$21,2,FALSE)</f>
        <v>Filing Cabinet</v>
      </c>
      <c r="O519" s="2" t="str">
        <f>VLOOKUP(D519,Products!$A$2:$F$21,4,FALSE)</f>
        <v>Office</v>
      </c>
      <c r="P519" s="2" t="str">
        <f>VLOOKUP(D519,Products!$A$2:$F$21,3,FALSE)</f>
        <v>Furniture</v>
      </c>
      <c r="Q519" s="6">
        <f>VLOOKUP(D519,Products!$A$2:$F$21,6,FALSE)</f>
        <v>2650</v>
      </c>
      <c r="R519" s="6">
        <f t="shared" si="34"/>
        <v>2650</v>
      </c>
      <c r="S519" s="6">
        <f t="shared" si="35"/>
        <v>965.30000000000018</v>
      </c>
    </row>
    <row r="520" spans="1:19" x14ac:dyDescent="0.25">
      <c r="A520" t="s">
        <v>841</v>
      </c>
      <c r="B520" s="2">
        <v>45042</v>
      </c>
      <c r="C520" t="s">
        <v>53</v>
      </c>
      <c r="D520" t="s">
        <v>123</v>
      </c>
      <c r="E520">
        <v>1</v>
      </c>
      <c r="F520">
        <v>2420.5</v>
      </c>
      <c r="G520" s="3">
        <v>0.03</v>
      </c>
      <c r="H520" t="s">
        <v>12</v>
      </c>
      <c r="I520">
        <v>4</v>
      </c>
      <c r="J520">
        <f t="shared" si="32"/>
        <v>2347.8849999999998</v>
      </c>
      <c r="K520" s="2">
        <f t="shared" si="33"/>
        <v>45017</v>
      </c>
      <c r="L520" s="2" t="str">
        <f>VLOOKUP(C520,Customers!$A$2:$F$401,3,FALSE)</f>
        <v>Asyut</v>
      </c>
      <c r="M520" s="2" t="str">
        <f>VLOOKUP(C520,Customers!$A$2:$F$401,5,FALSE)</f>
        <v>Small Business</v>
      </c>
      <c r="N520" s="2" t="str">
        <f>VLOOKUP(D520,Products!$A$2:$F$21,2,FALSE)</f>
        <v>Barcode Scanner</v>
      </c>
      <c r="O520" s="2" t="str">
        <f>VLOOKUP(D520,Products!$A$2:$F$21,4,FALSE)</f>
        <v>Electronics</v>
      </c>
      <c r="P520" s="2" t="str">
        <f>VLOOKUP(D520,Products!$A$2:$F$21,3,FALSE)</f>
        <v>POS Equipment</v>
      </c>
      <c r="Q520" s="6">
        <f>VLOOKUP(D520,Products!$A$2:$F$21,6,FALSE)</f>
        <v>1420</v>
      </c>
      <c r="R520" s="6">
        <f t="shared" si="34"/>
        <v>1420</v>
      </c>
      <c r="S520" s="6">
        <f t="shared" si="35"/>
        <v>927.88499999999976</v>
      </c>
    </row>
    <row r="521" spans="1:19" x14ac:dyDescent="0.25">
      <c r="A521" t="s">
        <v>842</v>
      </c>
      <c r="B521" s="2">
        <v>45213</v>
      </c>
      <c r="C521" t="s">
        <v>843</v>
      </c>
      <c r="D521" t="s">
        <v>46</v>
      </c>
      <c r="E521">
        <v>1</v>
      </c>
      <c r="F521">
        <v>252.2</v>
      </c>
      <c r="G521" s="3">
        <v>0.1</v>
      </c>
      <c r="H521" t="s">
        <v>12</v>
      </c>
      <c r="I521">
        <v>7</v>
      </c>
      <c r="J521">
        <f t="shared" si="32"/>
        <v>226.98</v>
      </c>
      <c r="K521" s="2">
        <f t="shared" si="33"/>
        <v>45200</v>
      </c>
      <c r="L521" s="2" t="str">
        <f>VLOOKUP(C521,Customers!$A$2:$F$401,3,FALSE)</f>
        <v>Giza</v>
      </c>
      <c r="M521" s="2" t="str">
        <f>VLOOKUP(C521,Customers!$A$2:$F$401,5,FALSE)</f>
        <v>Corporate</v>
      </c>
      <c r="N521" s="2" t="str">
        <f>VLOOKUP(D521,Products!$A$2:$F$21,2,FALSE)</f>
        <v>Paper A4 Box</v>
      </c>
      <c r="O521" s="2" t="str">
        <f>VLOOKUP(D521,Products!$A$2:$F$21,4,FALSE)</f>
        <v>Office</v>
      </c>
      <c r="P521" s="2" t="str">
        <f>VLOOKUP(D521,Products!$A$2:$F$21,3,FALSE)</f>
        <v>Stationery</v>
      </c>
      <c r="Q521" s="6">
        <f>VLOOKUP(D521,Products!$A$2:$F$21,6,FALSE)</f>
        <v>145</v>
      </c>
      <c r="R521" s="6">
        <f t="shared" si="34"/>
        <v>145</v>
      </c>
      <c r="S521" s="6">
        <f t="shared" si="35"/>
        <v>81.97999999999999</v>
      </c>
    </row>
    <row r="522" spans="1:19" x14ac:dyDescent="0.25">
      <c r="A522" t="s">
        <v>844</v>
      </c>
      <c r="B522" s="2">
        <v>45958</v>
      </c>
      <c r="C522" t="s">
        <v>845</v>
      </c>
      <c r="D522" t="s">
        <v>11</v>
      </c>
      <c r="E522">
        <v>50</v>
      </c>
      <c r="F522">
        <v>29355</v>
      </c>
      <c r="G522" s="3">
        <v>0.2</v>
      </c>
      <c r="H522" t="s">
        <v>12</v>
      </c>
      <c r="I522">
        <v>1</v>
      </c>
      <c r="J522">
        <f t="shared" si="32"/>
        <v>1174200</v>
      </c>
      <c r="K522" s="2">
        <f t="shared" si="33"/>
        <v>45931</v>
      </c>
      <c r="L522" s="2" t="str">
        <f>VLOOKUP(C522,Customers!$A$2:$F$401,3,FALSE)</f>
        <v>Fayoum</v>
      </c>
      <c r="M522" s="2" t="str">
        <f>VLOOKUP(C522,Customers!$A$2:$F$401,5,FALSE)</f>
        <v>Corporate</v>
      </c>
      <c r="N522" s="2" t="str">
        <f>VLOOKUP(D522,Products!$A$2:$F$21,2,FALSE)</f>
        <v>Laptop Pro 14</v>
      </c>
      <c r="O522" s="2" t="str">
        <f>VLOOKUP(D522,Products!$A$2:$F$21,4,FALSE)</f>
        <v>Electronics</v>
      </c>
      <c r="P522" s="2" t="str">
        <f>VLOOKUP(D522,Products!$A$2:$F$21,3,FALSE)</f>
        <v>Computers</v>
      </c>
      <c r="Q522" s="6">
        <f>VLOOKUP(D522,Products!$A$2:$F$21,6,FALSE)</f>
        <v>22100</v>
      </c>
      <c r="R522" s="6">
        <f t="shared" si="34"/>
        <v>1105000</v>
      </c>
      <c r="S522" s="6">
        <f t="shared" si="35"/>
        <v>69200</v>
      </c>
    </row>
    <row r="523" spans="1:19" x14ac:dyDescent="0.25">
      <c r="A523" t="s">
        <v>846</v>
      </c>
      <c r="B523" s="2">
        <v>45519</v>
      </c>
      <c r="C523" t="s">
        <v>687</v>
      </c>
      <c r="D523" t="s">
        <v>15</v>
      </c>
      <c r="E523">
        <v>1</v>
      </c>
      <c r="F523">
        <v>414</v>
      </c>
      <c r="G523" s="3">
        <v>0</v>
      </c>
      <c r="H523" t="s">
        <v>12</v>
      </c>
      <c r="I523">
        <v>1</v>
      </c>
      <c r="J523">
        <f t="shared" si="32"/>
        <v>414</v>
      </c>
      <c r="K523" s="2">
        <f t="shared" si="33"/>
        <v>45505</v>
      </c>
      <c r="L523" s="2" t="str">
        <f>VLOOKUP(C523,Customers!$A$2:$F$401,3,FALSE)</f>
        <v>Zagazig</v>
      </c>
      <c r="M523" s="2" t="str">
        <f>VLOOKUP(C523,Customers!$A$2:$F$401,5,FALSE)</f>
        <v>Small Business</v>
      </c>
      <c r="N523" s="2" t="str">
        <f>VLOOKUP(D523,Products!$A$2:$F$21,2,FALSE)</f>
        <v>Wireless Mouse</v>
      </c>
      <c r="O523" s="2" t="str">
        <f>VLOOKUP(D523,Products!$A$2:$F$21,4,FALSE)</f>
        <v>Electronics</v>
      </c>
      <c r="P523" s="2" t="str">
        <f>VLOOKUP(D523,Products!$A$2:$F$21,3,FALSE)</f>
        <v>Accessories</v>
      </c>
      <c r="Q523" s="6">
        <f>VLOOKUP(D523,Products!$A$2:$F$21,6,FALSE)</f>
        <v>210</v>
      </c>
      <c r="R523" s="6">
        <f t="shared" si="34"/>
        <v>210</v>
      </c>
      <c r="S523" s="6">
        <f t="shared" si="35"/>
        <v>204</v>
      </c>
    </row>
    <row r="524" spans="1:19" x14ac:dyDescent="0.25">
      <c r="A524" t="s">
        <v>847</v>
      </c>
      <c r="B524" s="2">
        <v>45406</v>
      </c>
      <c r="C524" t="s">
        <v>434</v>
      </c>
      <c r="D524" t="s">
        <v>56</v>
      </c>
      <c r="E524">
        <v>1</v>
      </c>
      <c r="F524">
        <v>180</v>
      </c>
      <c r="G524" s="3">
        <v>0</v>
      </c>
      <c r="H524" t="s">
        <v>12</v>
      </c>
      <c r="I524">
        <v>3</v>
      </c>
      <c r="J524">
        <f t="shared" si="32"/>
        <v>180</v>
      </c>
      <c r="K524" s="2">
        <f t="shared" si="33"/>
        <v>45383</v>
      </c>
      <c r="L524" s="2" t="str">
        <f>VLOOKUP(C524,Customers!$A$2:$F$401,3,FALSE)</f>
        <v>Cairo</v>
      </c>
      <c r="M524" s="2" t="str">
        <f>VLOOKUP(C524,Customers!$A$2:$F$401,5,FALSE)</f>
        <v>Corporate</v>
      </c>
      <c r="N524" s="2" t="str">
        <f>VLOOKUP(D524,Products!$A$2:$F$21,2,FALSE)</f>
        <v>Notebook Pack</v>
      </c>
      <c r="O524" s="2" t="str">
        <f>VLOOKUP(D524,Products!$A$2:$F$21,4,FALSE)</f>
        <v>Office</v>
      </c>
      <c r="P524" s="2" t="str">
        <f>VLOOKUP(D524,Products!$A$2:$F$21,3,FALSE)</f>
        <v>Stationery</v>
      </c>
      <c r="Q524" s="6">
        <f>VLOOKUP(D524,Products!$A$2:$F$21,6,FALSE)</f>
        <v>75</v>
      </c>
      <c r="R524" s="6">
        <f t="shared" si="34"/>
        <v>75</v>
      </c>
      <c r="S524" s="6">
        <f t="shared" si="35"/>
        <v>105</v>
      </c>
    </row>
    <row r="525" spans="1:19" x14ac:dyDescent="0.25">
      <c r="A525" t="s">
        <v>848</v>
      </c>
      <c r="B525" s="2">
        <v>45580</v>
      </c>
      <c r="C525" t="s">
        <v>849</v>
      </c>
      <c r="D525" t="s">
        <v>15</v>
      </c>
      <c r="E525">
        <v>3</v>
      </c>
      <c r="F525">
        <v>436.5</v>
      </c>
      <c r="G525" s="3">
        <v>0</v>
      </c>
      <c r="H525" t="s">
        <v>12</v>
      </c>
      <c r="I525">
        <v>1</v>
      </c>
      <c r="J525">
        <f t="shared" si="32"/>
        <v>1309.5</v>
      </c>
      <c r="K525" s="2">
        <f t="shared" si="33"/>
        <v>45566</v>
      </c>
      <c r="L525" s="2" t="str">
        <f>VLOOKUP(C525,Customers!$A$2:$F$401,3,FALSE)</f>
        <v>Giza</v>
      </c>
      <c r="M525" s="2" t="str">
        <f>VLOOKUP(C525,Customers!$A$2:$F$401,5,FALSE)</f>
        <v>Small Business</v>
      </c>
      <c r="N525" s="2" t="str">
        <f>VLOOKUP(D525,Products!$A$2:$F$21,2,FALSE)</f>
        <v>Wireless Mouse</v>
      </c>
      <c r="O525" s="2" t="str">
        <f>VLOOKUP(D525,Products!$A$2:$F$21,4,FALSE)</f>
        <v>Electronics</v>
      </c>
      <c r="P525" s="2" t="str">
        <f>VLOOKUP(D525,Products!$A$2:$F$21,3,FALSE)</f>
        <v>Accessories</v>
      </c>
      <c r="Q525" s="6">
        <f>VLOOKUP(D525,Products!$A$2:$F$21,6,FALSE)</f>
        <v>210</v>
      </c>
      <c r="R525" s="6">
        <f t="shared" si="34"/>
        <v>630</v>
      </c>
      <c r="S525" s="6">
        <f t="shared" si="35"/>
        <v>679.5</v>
      </c>
    </row>
    <row r="526" spans="1:19" x14ac:dyDescent="0.25">
      <c r="A526" t="s">
        <v>850</v>
      </c>
      <c r="B526" s="2">
        <v>45583</v>
      </c>
      <c r="C526" t="s">
        <v>191</v>
      </c>
      <c r="D526" t="s">
        <v>24</v>
      </c>
      <c r="E526">
        <v>2</v>
      </c>
      <c r="F526">
        <v>1287.5</v>
      </c>
      <c r="G526" s="3">
        <v>0.1</v>
      </c>
      <c r="H526" t="s">
        <v>12</v>
      </c>
      <c r="I526">
        <v>5</v>
      </c>
      <c r="J526">
        <f t="shared" si="32"/>
        <v>2317.5</v>
      </c>
      <c r="K526" s="2">
        <f t="shared" si="33"/>
        <v>45566</v>
      </c>
      <c r="L526" s="2" t="str">
        <f>VLOOKUP(C526,Customers!$A$2:$F$401,3,FALSE)</f>
        <v>Fayoum</v>
      </c>
      <c r="M526" s="2" t="str">
        <f>VLOOKUP(C526,Customers!$A$2:$F$401,5,FALSE)</f>
        <v>Consumer</v>
      </c>
      <c r="N526" s="2" t="str">
        <f>VLOOKUP(D526,Products!$A$2:$F$21,2,FALSE)</f>
        <v>USB-C Hub</v>
      </c>
      <c r="O526" s="2" t="str">
        <f>VLOOKUP(D526,Products!$A$2:$F$21,4,FALSE)</f>
        <v>Electronics</v>
      </c>
      <c r="P526" s="2" t="str">
        <f>VLOOKUP(D526,Products!$A$2:$F$21,3,FALSE)</f>
        <v>Accessories</v>
      </c>
      <c r="Q526" s="6">
        <f>VLOOKUP(D526,Products!$A$2:$F$21,6,FALSE)</f>
        <v>620</v>
      </c>
      <c r="R526" s="6">
        <f t="shared" si="34"/>
        <v>1240</v>
      </c>
      <c r="S526" s="6">
        <f t="shared" si="35"/>
        <v>1077.5</v>
      </c>
    </row>
    <row r="527" spans="1:19" x14ac:dyDescent="0.25">
      <c r="A527" t="s">
        <v>851</v>
      </c>
      <c r="B527" s="2">
        <v>45412</v>
      </c>
      <c r="C527" t="s">
        <v>352</v>
      </c>
      <c r="D527" t="s">
        <v>123</v>
      </c>
      <c r="E527">
        <v>1</v>
      </c>
      <c r="F527">
        <v>2279.5</v>
      </c>
      <c r="G527" s="3">
        <v>0.1</v>
      </c>
      <c r="H527" t="s">
        <v>85</v>
      </c>
      <c r="I527">
        <v>3</v>
      </c>
      <c r="J527">
        <f t="shared" si="32"/>
        <v>2051.5500000000002</v>
      </c>
      <c r="K527" s="2">
        <f t="shared" si="33"/>
        <v>45383</v>
      </c>
      <c r="L527" s="2" t="str">
        <f>VLOOKUP(C527,Customers!$A$2:$F$401,3,FALSE)</f>
        <v>Giza</v>
      </c>
      <c r="M527" s="2" t="str">
        <f>VLOOKUP(C527,Customers!$A$2:$F$401,5,FALSE)</f>
        <v>Corporate</v>
      </c>
      <c r="N527" s="2" t="str">
        <f>VLOOKUP(D527,Products!$A$2:$F$21,2,FALSE)</f>
        <v>Barcode Scanner</v>
      </c>
      <c r="O527" s="2" t="str">
        <f>VLOOKUP(D527,Products!$A$2:$F$21,4,FALSE)</f>
        <v>Electronics</v>
      </c>
      <c r="P527" s="2" t="str">
        <f>VLOOKUP(D527,Products!$A$2:$F$21,3,FALSE)</f>
        <v>POS Equipment</v>
      </c>
      <c r="Q527" s="6">
        <f>VLOOKUP(D527,Products!$A$2:$F$21,6,FALSE)</f>
        <v>1420</v>
      </c>
      <c r="R527" s="6">
        <f t="shared" si="34"/>
        <v>1420</v>
      </c>
      <c r="S527" s="6">
        <f t="shared" si="35"/>
        <v>631.55000000000018</v>
      </c>
    </row>
    <row r="528" spans="1:19" x14ac:dyDescent="0.25">
      <c r="A528" t="s">
        <v>852</v>
      </c>
      <c r="B528" s="2">
        <v>45545</v>
      </c>
      <c r="C528" t="s">
        <v>853</v>
      </c>
      <c r="D528" t="s">
        <v>123</v>
      </c>
      <c r="E528">
        <v>2</v>
      </c>
      <c r="F528">
        <v>2538</v>
      </c>
      <c r="G528" s="3">
        <v>0.03</v>
      </c>
      <c r="H528" t="s">
        <v>12</v>
      </c>
      <c r="I528">
        <v>6</v>
      </c>
      <c r="J528">
        <f t="shared" si="32"/>
        <v>4923.72</v>
      </c>
      <c r="K528" s="2">
        <f t="shared" si="33"/>
        <v>45536</v>
      </c>
      <c r="L528" s="2" t="str">
        <f>VLOOKUP(C528,Customers!$A$2:$F$401,3,FALSE)</f>
        <v>Zagazig</v>
      </c>
      <c r="M528" s="2" t="str">
        <f>VLOOKUP(C528,Customers!$A$2:$F$401,5,FALSE)</f>
        <v>Consumer</v>
      </c>
      <c r="N528" s="2" t="str">
        <f>VLOOKUP(D528,Products!$A$2:$F$21,2,FALSE)</f>
        <v>Barcode Scanner</v>
      </c>
      <c r="O528" s="2" t="str">
        <f>VLOOKUP(D528,Products!$A$2:$F$21,4,FALSE)</f>
        <v>Electronics</v>
      </c>
      <c r="P528" s="2" t="str">
        <f>VLOOKUP(D528,Products!$A$2:$F$21,3,FALSE)</f>
        <v>POS Equipment</v>
      </c>
      <c r="Q528" s="6">
        <f>VLOOKUP(D528,Products!$A$2:$F$21,6,FALSE)</f>
        <v>1420</v>
      </c>
      <c r="R528" s="6">
        <f t="shared" si="34"/>
        <v>2840</v>
      </c>
      <c r="S528" s="6">
        <f t="shared" si="35"/>
        <v>2083.7200000000003</v>
      </c>
    </row>
    <row r="529" spans="1:19" x14ac:dyDescent="0.25">
      <c r="A529" t="s">
        <v>854</v>
      </c>
      <c r="B529" s="2">
        <v>45220</v>
      </c>
      <c r="C529" t="s">
        <v>612</v>
      </c>
      <c r="D529" t="s">
        <v>56</v>
      </c>
      <c r="E529">
        <v>2</v>
      </c>
      <c r="F529">
        <v>180</v>
      </c>
      <c r="G529" s="3">
        <v>0.1</v>
      </c>
      <c r="H529" t="s">
        <v>12</v>
      </c>
      <c r="I529">
        <v>5</v>
      </c>
      <c r="J529">
        <f t="shared" si="32"/>
        <v>324</v>
      </c>
      <c r="K529" s="2">
        <f t="shared" si="33"/>
        <v>45200</v>
      </c>
      <c r="L529" s="2" t="str">
        <f>VLOOKUP(C529,Customers!$A$2:$F$401,3,FALSE)</f>
        <v>Banha</v>
      </c>
      <c r="M529" s="2" t="str">
        <f>VLOOKUP(C529,Customers!$A$2:$F$401,5,FALSE)</f>
        <v>Small Business</v>
      </c>
      <c r="N529" s="2" t="str">
        <f>VLOOKUP(D529,Products!$A$2:$F$21,2,FALSE)</f>
        <v>Notebook Pack</v>
      </c>
      <c r="O529" s="2" t="str">
        <f>VLOOKUP(D529,Products!$A$2:$F$21,4,FALSE)</f>
        <v>Office</v>
      </c>
      <c r="P529" s="2" t="str">
        <f>VLOOKUP(D529,Products!$A$2:$F$21,3,FALSE)</f>
        <v>Stationery</v>
      </c>
      <c r="Q529" s="6">
        <f>VLOOKUP(D529,Products!$A$2:$F$21,6,FALSE)</f>
        <v>75</v>
      </c>
      <c r="R529" s="6">
        <f t="shared" si="34"/>
        <v>150</v>
      </c>
      <c r="S529" s="6">
        <f t="shared" si="35"/>
        <v>174</v>
      </c>
    </row>
    <row r="530" spans="1:19" x14ac:dyDescent="0.25">
      <c r="A530" t="s">
        <v>855</v>
      </c>
      <c r="B530" s="2">
        <v>45994</v>
      </c>
      <c r="C530" t="s">
        <v>55</v>
      </c>
      <c r="D530" t="s">
        <v>82</v>
      </c>
      <c r="E530">
        <v>2</v>
      </c>
      <c r="F530">
        <v>4800</v>
      </c>
      <c r="G530" s="3">
        <v>0.15</v>
      </c>
      <c r="H530" t="s">
        <v>12</v>
      </c>
      <c r="I530">
        <v>4</v>
      </c>
      <c r="J530">
        <f t="shared" si="32"/>
        <v>8160</v>
      </c>
      <c r="K530" s="2">
        <f t="shared" si="33"/>
        <v>45992</v>
      </c>
      <c r="L530" s="2" t="str">
        <f>VLOOKUP(C530,Customers!$A$2:$F$401,3,FALSE)</f>
        <v>Fayoum</v>
      </c>
      <c r="M530" s="2" t="str">
        <f>VLOOKUP(C530,Customers!$A$2:$F$401,5,FALSE)</f>
        <v>Consumer</v>
      </c>
      <c r="N530" s="2" t="str">
        <f>VLOOKUP(D530,Products!$A$2:$F$21,2,FALSE)</f>
        <v>Office Chair</v>
      </c>
      <c r="O530" s="2" t="str">
        <f>VLOOKUP(D530,Products!$A$2:$F$21,4,FALSE)</f>
        <v>Office</v>
      </c>
      <c r="P530" s="2" t="str">
        <f>VLOOKUP(D530,Products!$A$2:$F$21,3,FALSE)</f>
        <v>Furniture</v>
      </c>
      <c r="Q530" s="6">
        <f>VLOOKUP(D530,Products!$A$2:$F$21,6,FALSE)</f>
        <v>3150</v>
      </c>
      <c r="R530" s="6">
        <f t="shared" si="34"/>
        <v>6300</v>
      </c>
      <c r="S530" s="6">
        <f t="shared" si="35"/>
        <v>1860</v>
      </c>
    </row>
    <row r="531" spans="1:19" x14ac:dyDescent="0.25">
      <c r="A531" t="s">
        <v>856</v>
      </c>
      <c r="B531" s="2">
        <v>45379</v>
      </c>
      <c r="C531" t="s">
        <v>369</v>
      </c>
      <c r="D531" t="s">
        <v>15</v>
      </c>
      <c r="E531">
        <v>10</v>
      </c>
      <c r="F531">
        <v>450</v>
      </c>
      <c r="G531" s="3">
        <v>0.05</v>
      </c>
      <c r="H531" t="s">
        <v>12</v>
      </c>
      <c r="I531">
        <v>7</v>
      </c>
      <c r="J531">
        <f t="shared" si="32"/>
        <v>4275</v>
      </c>
      <c r="K531" s="2">
        <f t="shared" si="33"/>
        <v>45352</v>
      </c>
      <c r="L531" s="2" t="str">
        <f>VLOOKUP(C531,Customers!$A$2:$F$401,3,FALSE)</f>
        <v>Tanta</v>
      </c>
      <c r="M531" s="2" t="str">
        <f>VLOOKUP(C531,Customers!$A$2:$F$401,5,FALSE)</f>
        <v>Small Business</v>
      </c>
      <c r="N531" s="2" t="str">
        <f>VLOOKUP(D531,Products!$A$2:$F$21,2,FALSE)</f>
        <v>Wireless Mouse</v>
      </c>
      <c r="O531" s="2" t="str">
        <f>VLOOKUP(D531,Products!$A$2:$F$21,4,FALSE)</f>
        <v>Electronics</v>
      </c>
      <c r="P531" s="2" t="str">
        <f>VLOOKUP(D531,Products!$A$2:$F$21,3,FALSE)</f>
        <v>Accessories</v>
      </c>
      <c r="Q531" s="6">
        <f>VLOOKUP(D531,Products!$A$2:$F$21,6,FALSE)</f>
        <v>210</v>
      </c>
      <c r="R531" s="6">
        <f t="shared" si="34"/>
        <v>2100</v>
      </c>
      <c r="S531" s="6">
        <f t="shared" si="35"/>
        <v>2175</v>
      </c>
    </row>
    <row r="532" spans="1:19" x14ac:dyDescent="0.25">
      <c r="A532" t="s">
        <v>857</v>
      </c>
      <c r="B532" s="2">
        <v>45773</v>
      </c>
      <c r="C532" t="s">
        <v>858</v>
      </c>
      <c r="D532" t="s">
        <v>46</v>
      </c>
      <c r="E532">
        <v>1</v>
      </c>
      <c r="F532">
        <v>239.2</v>
      </c>
      <c r="G532" s="3">
        <v>0</v>
      </c>
      <c r="H532" t="s">
        <v>12</v>
      </c>
      <c r="I532">
        <v>4</v>
      </c>
      <c r="J532">
        <f t="shared" si="32"/>
        <v>239.2</v>
      </c>
      <c r="K532" s="2">
        <f t="shared" si="33"/>
        <v>45748</v>
      </c>
      <c r="L532" s="2" t="str">
        <f>VLOOKUP(C532,Customers!$A$2:$F$401,3,FALSE)</f>
        <v>Banha</v>
      </c>
      <c r="M532" s="2" t="str">
        <f>VLOOKUP(C532,Customers!$A$2:$F$401,5,FALSE)</f>
        <v>Corporate</v>
      </c>
      <c r="N532" s="2" t="str">
        <f>VLOOKUP(D532,Products!$A$2:$F$21,2,FALSE)</f>
        <v>Paper A4 Box</v>
      </c>
      <c r="O532" s="2" t="str">
        <f>VLOOKUP(D532,Products!$A$2:$F$21,4,FALSE)</f>
        <v>Office</v>
      </c>
      <c r="P532" s="2" t="str">
        <f>VLOOKUP(D532,Products!$A$2:$F$21,3,FALSE)</f>
        <v>Stationery</v>
      </c>
      <c r="Q532" s="6">
        <f>VLOOKUP(D532,Products!$A$2:$F$21,6,FALSE)</f>
        <v>145</v>
      </c>
      <c r="R532" s="6">
        <f t="shared" si="34"/>
        <v>145</v>
      </c>
      <c r="S532" s="6">
        <f t="shared" si="35"/>
        <v>94.199999999999989</v>
      </c>
    </row>
    <row r="533" spans="1:19" x14ac:dyDescent="0.25">
      <c r="A533" t="s">
        <v>859</v>
      </c>
      <c r="B533" s="2">
        <v>45542</v>
      </c>
      <c r="C533" t="s">
        <v>860</v>
      </c>
      <c r="D533" t="s">
        <v>72</v>
      </c>
      <c r="E533">
        <v>1</v>
      </c>
      <c r="F533">
        <v>1697.5</v>
      </c>
      <c r="G533" s="3">
        <v>0.1</v>
      </c>
      <c r="H533" t="s">
        <v>12</v>
      </c>
      <c r="I533">
        <v>7</v>
      </c>
      <c r="J533">
        <f t="shared" si="32"/>
        <v>1527.75</v>
      </c>
      <c r="K533" s="2">
        <f t="shared" si="33"/>
        <v>45536</v>
      </c>
      <c r="L533" s="2" t="str">
        <f>VLOOKUP(C533,Customers!$A$2:$F$401,3,FALSE)</f>
        <v>Cairo</v>
      </c>
      <c r="M533" s="2" t="str">
        <f>VLOOKUP(C533,Customers!$A$2:$F$401,5,FALSE)</f>
        <v>Consumer</v>
      </c>
      <c r="N533" s="2" t="str">
        <f>VLOOKUP(D533,Products!$A$2:$F$21,2,FALSE)</f>
        <v>Wi-Fi Router</v>
      </c>
      <c r="O533" s="2" t="str">
        <f>VLOOKUP(D533,Products!$A$2:$F$21,4,FALSE)</f>
        <v>Electronics</v>
      </c>
      <c r="P533" s="2" t="str">
        <f>VLOOKUP(D533,Products!$A$2:$F$21,3,FALSE)</f>
        <v>Networking</v>
      </c>
      <c r="Q533" s="6">
        <f>VLOOKUP(D533,Products!$A$2:$F$21,6,FALSE)</f>
        <v>1050</v>
      </c>
      <c r="R533" s="6">
        <f t="shared" si="34"/>
        <v>1050</v>
      </c>
      <c r="S533" s="6">
        <f t="shared" si="35"/>
        <v>477.75</v>
      </c>
    </row>
    <row r="534" spans="1:19" x14ac:dyDescent="0.25">
      <c r="A534" t="s">
        <v>861</v>
      </c>
      <c r="B534" s="2">
        <v>45490</v>
      </c>
      <c r="C534" t="s">
        <v>336</v>
      </c>
      <c r="D534" t="s">
        <v>79</v>
      </c>
      <c r="E534">
        <v>1</v>
      </c>
      <c r="F534">
        <v>5704</v>
      </c>
      <c r="G534" s="3">
        <v>0.1</v>
      </c>
      <c r="H534" t="s">
        <v>12</v>
      </c>
      <c r="I534">
        <v>5</v>
      </c>
      <c r="J534">
        <f t="shared" si="32"/>
        <v>5133.6000000000004</v>
      </c>
      <c r="K534" s="2">
        <f t="shared" si="33"/>
        <v>45474</v>
      </c>
      <c r="L534" s="2" t="str">
        <f>VLOOKUP(C534,Customers!$A$2:$F$401,3,FALSE)</f>
        <v>Asyut</v>
      </c>
      <c r="M534" s="2" t="str">
        <f>VLOOKUP(C534,Customers!$A$2:$F$401,5,FALSE)</f>
        <v>Small Business</v>
      </c>
      <c r="N534" s="2" t="str">
        <f>VLOOKUP(D534,Products!$A$2:$F$21,2,FALSE)</f>
        <v>27-inch Monitor</v>
      </c>
      <c r="O534" s="2" t="str">
        <f>VLOOKUP(D534,Products!$A$2:$F$21,4,FALSE)</f>
        <v>Electronics</v>
      </c>
      <c r="P534" s="2" t="str">
        <f>VLOOKUP(D534,Products!$A$2:$F$21,3,FALSE)</f>
        <v>Displays</v>
      </c>
      <c r="Q534" s="6">
        <f>VLOOKUP(D534,Products!$A$2:$F$21,6,FALSE)</f>
        <v>4300</v>
      </c>
      <c r="R534" s="6">
        <f t="shared" si="34"/>
        <v>4300</v>
      </c>
      <c r="S534" s="6">
        <f t="shared" si="35"/>
        <v>833.60000000000036</v>
      </c>
    </row>
    <row r="535" spans="1:19" x14ac:dyDescent="0.25">
      <c r="A535" t="s">
        <v>862</v>
      </c>
      <c r="B535" s="2">
        <v>45051</v>
      </c>
      <c r="C535" t="s">
        <v>863</v>
      </c>
      <c r="D535" t="s">
        <v>72</v>
      </c>
      <c r="E535">
        <v>2</v>
      </c>
      <c r="F535">
        <v>1802.5</v>
      </c>
      <c r="G535" s="3">
        <v>0</v>
      </c>
      <c r="H535" t="s">
        <v>12</v>
      </c>
      <c r="I535">
        <v>2</v>
      </c>
      <c r="J535">
        <f t="shared" si="32"/>
        <v>3605</v>
      </c>
      <c r="K535" s="2">
        <f t="shared" si="33"/>
        <v>45047</v>
      </c>
      <c r="L535" s="2" t="str">
        <f>VLOOKUP(C535,Customers!$A$2:$F$401,3,FALSE)</f>
        <v>Alexandria</v>
      </c>
      <c r="M535" s="2" t="str">
        <f>VLOOKUP(C535,Customers!$A$2:$F$401,5,FALSE)</f>
        <v>Consumer</v>
      </c>
      <c r="N535" s="2" t="str">
        <f>VLOOKUP(D535,Products!$A$2:$F$21,2,FALSE)</f>
        <v>Wi-Fi Router</v>
      </c>
      <c r="O535" s="2" t="str">
        <f>VLOOKUP(D535,Products!$A$2:$F$21,4,FALSE)</f>
        <v>Electronics</v>
      </c>
      <c r="P535" s="2" t="str">
        <f>VLOOKUP(D535,Products!$A$2:$F$21,3,FALSE)</f>
        <v>Networking</v>
      </c>
      <c r="Q535" s="6">
        <f>VLOOKUP(D535,Products!$A$2:$F$21,6,FALSE)</f>
        <v>1050</v>
      </c>
      <c r="R535" s="6">
        <f t="shared" si="34"/>
        <v>2100</v>
      </c>
      <c r="S535" s="6">
        <f t="shared" si="35"/>
        <v>1505</v>
      </c>
    </row>
    <row r="536" spans="1:19" x14ac:dyDescent="0.25">
      <c r="A536" t="s">
        <v>864</v>
      </c>
      <c r="B536" s="2">
        <v>45285</v>
      </c>
      <c r="C536" t="s">
        <v>360</v>
      </c>
      <c r="D536" t="s">
        <v>40</v>
      </c>
      <c r="E536">
        <v>3</v>
      </c>
      <c r="F536">
        <v>17940</v>
      </c>
      <c r="G536" s="3">
        <v>0.05</v>
      </c>
      <c r="H536" t="s">
        <v>12</v>
      </c>
      <c r="I536">
        <v>6</v>
      </c>
      <c r="J536">
        <f t="shared" si="32"/>
        <v>51129</v>
      </c>
      <c r="K536" s="2">
        <f t="shared" si="33"/>
        <v>45261</v>
      </c>
      <c r="L536" s="2" t="str">
        <f>VLOOKUP(C536,Customers!$A$2:$F$401,3,FALSE)</f>
        <v>Mansoura</v>
      </c>
      <c r="M536" s="2" t="str">
        <f>VLOOKUP(C536,Customers!$A$2:$F$401,5,FALSE)</f>
        <v>Consumer</v>
      </c>
      <c r="N536" s="2" t="str">
        <f>VLOOKUP(D536,Products!$A$2:$F$21,2,FALSE)</f>
        <v>Laptop Basic 15</v>
      </c>
      <c r="O536" s="2" t="str">
        <f>VLOOKUP(D536,Products!$A$2:$F$21,4,FALSE)</f>
        <v>Electronics</v>
      </c>
      <c r="P536" s="2" t="str">
        <f>VLOOKUP(D536,Products!$A$2:$F$21,3,FALSE)</f>
        <v>Computers</v>
      </c>
      <c r="Q536" s="6">
        <f>VLOOKUP(D536,Products!$A$2:$F$21,6,FALSE)</f>
        <v>15100</v>
      </c>
      <c r="R536" s="6">
        <f t="shared" si="34"/>
        <v>45300</v>
      </c>
      <c r="S536" s="6">
        <f t="shared" si="35"/>
        <v>5829</v>
      </c>
    </row>
    <row r="537" spans="1:19" x14ac:dyDescent="0.25">
      <c r="A537" t="s">
        <v>865</v>
      </c>
      <c r="B537" s="2">
        <v>45801</v>
      </c>
      <c r="C537" t="s">
        <v>148</v>
      </c>
      <c r="D537" t="s">
        <v>90</v>
      </c>
      <c r="E537">
        <v>4</v>
      </c>
      <c r="F537">
        <v>2037</v>
      </c>
      <c r="G537" s="3">
        <v>0</v>
      </c>
      <c r="H537" t="s">
        <v>12</v>
      </c>
      <c r="I537">
        <v>4</v>
      </c>
      <c r="J537">
        <f t="shared" si="32"/>
        <v>8148</v>
      </c>
      <c r="K537" s="2">
        <f t="shared" si="33"/>
        <v>45778</v>
      </c>
      <c r="L537" s="2" t="str">
        <f>VLOOKUP(C537,Customers!$A$2:$F$401,3,FALSE)</f>
        <v>Mansoura</v>
      </c>
      <c r="M537" s="2" t="str">
        <f>VLOOKUP(C537,Customers!$A$2:$F$401,5,FALSE)</f>
        <v>Corporate</v>
      </c>
      <c r="N537" s="2" t="str">
        <f>VLOOKUP(D537,Products!$A$2:$F$21,2,FALSE)</f>
        <v>Headset Pro</v>
      </c>
      <c r="O537" s="2" t="str">
        <f>VLOOKUP(D537,Products!$A$2:$F$21,4,FALSE)</f>
        <v>Electronics</v>
      </c>
      <c r="P537" s="2" t="str">
        <f>VLOOKUP(D537,Products!$A$2:$F$21,3,FALSE)</f>
        <v>Accessories</v>
      </c>
      <c r="Q537" s="6">
        <f>VLOOKUP(D537,Products!$A$2:$F$21,6,FALSE)</f>
        <v>1180</v>
      </c>
      <c r="R537" s="6">
        <f t="shared" si="34"/>
        <v>4720</v>
      </c>
      <c r="S537" s="6">
        <f t="shared" si="35"/>
        <v>3428</v>
      </c>
    </row>
    <row r="538" spans="1:19" x14ac:dyDescent="0.25">
      <c r="A538" t="s">
        <v>866</v>
      </c>
      <c r="B538" s="2">
        <v>45942</v>
      </c>
      <c r="C538" t="s">
        <v>867</v>
      </c>
      <c r="D538" t="s">
        <v>11</v>
      </c>
      <c r="E538">
        <v>2</v>
      </c>
      <c r="F538">
        <v>26220</v>
      </c>
      <c r="G538" s="3">
        <v>0.05</v>
      </c>
      <c r="H538" t="s">
        <v>12</v>
      </c>
      <c r="I538">
        <v>5</v>
      </c>
      <c r="J538">
        <f t="shared" si="32"/>
        <v>49818</v>
      </c>
      <c r="K538" s="2">
        <f t="shared" si="33"/>
        <v>45931</v>
      </c>
      <c r="L538" s="2" t="str">
        <f>VLOOKUP(C538,Customers!$A$2:$F$401,3,FALSE)</f>
        <v>Fayoum</v>
      </c>
      <c r="M538" s="2" t="str">
        <f>VLOOKUP(C538,Customers!$A$2:$F$401,5,FALSE)</f>
        <v>Corporate</v>
      </c>
      <c r="N538" s="2" t="str">
        <f>VLOOKUP(D538,Products!$A$2:$F$21,2,FALSE)</f>
        <v>Laptop Pro 14</v>
      </c>
      <c r="O538" s="2" t="str">
        <f>VLOOKUP(D538,Products!$A$2:$F$21,4,FALSE)</f>
        <v>Electronics</v>
      </c>
      <c r="P538" s="2" t="str">
        <f>VLOOKUP(D538,Products!$A$2:$F$21,3,FALSE)</f>
        <v>Computers</v>
      </c>
      <c r="Q538" s="6">
        <f>VLOOKUP(D538,Products!$A$2:$F$21,6,FALSE)</f>
        <v>22100</v>
      </c>
      <c r="R538" s="6">
        <f t="shared" si="34"/>
        <v>44200</v>
      </c>
      <c r="S538" s="6">
        <f t="shared" si="35"/>
        <v>5618</v>
      </c>
    </row>
    <row r="539" spans="1:19" x14ac:dyDescent="0.25">
      <c r="A539" t="s">
        <v>868</v>
      </c>
      <c r="B539" s="2">
        <v>45023</v>
      </c>
      <c r="C539" t="s">
        <v>809</v>
      </c>
      <c r="D539" t="s">
        <v>82</v>
      </c>
      <c r="E539">
        <v>1</v>
      </c>
      <c r="F539">
        <v>4416</v>
      </c>
      <c r="G539" s="3">
        <v>0.1</v>
      </c>
      <c r="H539" t="s">
        <v>12</v>
      </c>
      <c r="I539">
        <v>1</v>
      </c>
      <c r="J539">
        <f t="shared" si="32"/>
        <v>3974.4</v>
      </c>
      <c r="K539" s="2">
        <f t="shared" si="33"/>
        <v>45017</v>
      </c>
      <c r="L539" s="2" t="str">
        <f>VLOOKUP(C539,Customers!$A$2:$F$401,3,FALSE)</f>
        <v>Zagazig</v>
      </c>
      <c r="M539" s="2" t="str">
        <f>VLOOKUP(C539,Customers!$A$2:$F$401,5,FALSE)</f>
        <v>Consumer</v>
      </c>
      <c r="N539" s="2" t="str">
        <f>VLOOKUP(D539,Products!$A$2:$F$21,2,FALSE)</f>
        <v>Office Chair</v>
      </c>
      <c r="O539" s="2" t="str">
        <f>VLOOKUP(D539,Products!$A$2:$F$21,4,FALSE)</f>
        <v>Office</v>
      </c>
      <c r="P539" s="2" t="str">
        <f>VLOOKUP(D539,Products!$A$2:$F$21,3,FALSE)</f>
        <v>Furniture</v>
      </c>
      <c r="Q539" s="6">
        <f>VLOOKUP(D539,Products!$A$2:$F$21,6,FALSE)</f>
        <v>3150</v>
      </c>
      <c r="R539" s="6">
        <f t="shared" si="34"/>
        <v>3150</v>
      </c>
      <c r="S539" s="6">
        <f t="shared" si="35"/>
        <v>824.40000000000009</v>
      </c>
    </row>
    <row r="540" spans="1:19" x14ac:dyDescent="0.25">
      <c r="A540" t="s">
        <v>869</v>
      </c>
      <c r="B540" s="2">
        <v>45632</v>
      </c>
      <c r="C540" t="s">
        <v>180</v>
      </c>
      <c r="D540" t="s">
        <v>33</v>
      </c>
      <c r="E540">
        <v>1</v>
      </c>
      <c r="F540">
        <v>4017</v>
      </c>
      <c r="G540" s="3">
        <v>0</v>
      </c>
      <c r="H540" t="s">
        <v>12</v>
      </c>
      <c r="I540">
        <v>5</v>
      </c>
      <c r="J540">
        <f t="shared" si="32"/>
        <v>4017</v>
      </c>
      <c r="K540" s="2">
        <f t="shared" si="33"/>
        <v>45627</v>
      </c>
      <c r="L540" s="2" t="str">
        <f>VLOOKUP(C540,Customers!$A$2:$F$401,3,FALSE)</f>
        <v>Fayoum</v>
      </c>
      <c r="M540" s="2" t="str">
        <f>VLOOKUP(C540,Customers!$A$2:$F$401,5,FALSE)</f>
        <v>Small Business</v>
      </c>
      <c r="N540" s="2" t="str">
        <f>VLOOKUP(D540,Products!$A$2:$F$21,2,FALSE)</f>
        <v>Filing Cabinet</v>
      </c>
      <c r="O540" s="2" t="str">
        <f>VLOOKUP(D540,Products!$A$2:$F$21,4,FALSE)</f>
        <v>Office</v>
      </c>
      <c r="P540" s="2" t="str">
        <f>VLOOKUP(D540,Products!$A$2:$F$21,3,FALSE)</f>
        <v>Furniture</v>
      </c>
      <c r="Q540" s="6">
        <f>VLOOKUP(D540,Products!$A$2:$F$21,6,FALSE)</f>
        <v>2650</v>
      </c>
      <c r="R540" s="6">
        <f t="shared" si="34"/>
        <v>2650</v>
      </c>
      <c r="S540" s="6">
        <f t="shared" si="35"/>
        <v>1367</v>
      </c>
    </row>
    <row r="541" spans="1:19" x14ac:dyDescent="0.25">
      <c r="A541" t="s">
        <v>870</v>
      </c>
      <c r="B541" s="2">
        <v>45707</v>
      </c>
      <c r="C541" t="s">
        <v>719</v>
      </c>
      <c r="D541" t="s">
        <v>11</v>
      </c>
      <c r="E541">
        <v>1</v>
      </c>
      <c r="F541">
        <v>29355</v>
      </c>
      <c r="G541" s="3">
        <v>0</v>
      </c>
      <c r="H541" t="s">
        <v>12</v>
      </c>
      <c r="I541">
        <v>6</v>
      </c>
      <c r="J541">
        <f t="shared" si="32"/>
        <v>29355</v>
      </c>
      <c r="K541" s="2">
        <f t="shared" si="33"/>
        <v>45689</v>
      </c>
      <c r="L541" s="2" t="str">
        <f>VLOOKUP(C541,Customers!$A$2:$F$401,3,FALSE)</f>
        <v>Alexandria</v>
      </c>
      <c r="M541" s="2" t="str">
        <f>VLOOKUP(C541,Customers!$A$2:$F$401,5,FALSE)</f>
        <v>Consumer</v>
      </c>
      <c r="N541" s="2" t="str">
        <f>VLOOKUP(D541,Products!$A$2:$F$21,2,FALSE)</f>
        <v>Laptop Pro 14</v>
      </c>
      <c r="O541" s="2" t="str">
        <f>VLOOKUP(D541,Products!$A$2:$F$21,4,FALSE)</f>
        <v>Electronics</v>
      </c>
      <c r="P541" s="2" t="str">
        <f>VLOOKUP(D541,Products!$A$2:$F$21,3,FALSE)</f>
        <v>Computers</v>
      </c>
      <c r="Q541" s="6">
        <f>VLOOKUP(D541,Products!$A$2:$F$21,6,FALSE)</f>
        <v>22100</v>
      </c>
      <c r="R541" s="6">
        <f t="shared" si="34"/>
        <v>22100</v>
      </c>
      <c r="S541" s="6">
        <f t="shared" si="35"/>
        <v>7255</v>
      </c>
    </row>
    <row r="542" spans="1:19" x14ac:dyDescent="0.25">
      <c r="A542" t="s">
        <v>871</v>
      </c>
      <c r="B542" s="2">
        <v>46001</v>
      </c>
      <c r="C542" t="s">
        <v>148</v>
      </c>
      <c r="D542" t="s">
        <v>79</v>
      </c>
      <c r="E542">
        <v>3</v>
      </c>
      <c r="F542">
        <v>6386</v>
      </c>
      <c r="G542" s="3">
        <v>0</v>
      </c>
      <c r="H542" t="s">
        <v>12</v>
      </c>
      <c r="I542">
        <v>4</v>
      </c>
      <c r="J542">
        <f t="shared" si="32"/>
        <v>19158</v>
      </c>
      <c r="K542" s="2">
        <f t="shared" si="33"/>
        <v>45992</v>
      </c>
      <c r="L542" s="2" t="str">
        <f>VLOOKUP(C542,Customers!$A$2:$F$401,3,FALSE)</f>
        <v>Mansoura</v>
      </c>
      <c r="M542" s="2" t="str">
        <f>VLOOKUP(C542,Customers!$A$2:$F$401,5,FALSE)</f>
        <v>Corporate</v>
      </c>
      <c r="N542" s="2" t="str">
        <f>VLOOKUP(D542,Products!$A$2:$F$21,2,FALSE)</f>
        <v>27-inch Monitor</v>
      </c>
      <c r="O542" s="2" t="str">
        <f>VLOOKUP(D542,Products!$A$2:$F$21,4,FALSE)</f>
        <v>Electronics</v>
      </c>
      <c r="P542" s="2" t="str">
        <f>VLOOKUP(D542,Products!$A$2:$F$21,3,FALSE)</f>
        <v>Displays</v>
      </c>
      <c r="Q542" s="6">
        <f>VLOOKUP(D542,Products!$A$2:$F$21,6,FALSE)</f>
        <v>4300</v>
      </c>
      <c r="R542" s="6">
        <f t="shared" si="34"/>
        <v>12900</v>
      </c>
      <c r="S542" s="6">
        <f t="shared" si="35"/>
        <v>6258</v>
      </c>
    </row>
    <row r="543" spans="1:19" x14ac:dyDescent="0.25">
      <c r="A543" t="s">
        <v>872</v>
      </c>
      <c r="B543" s="2">
        <v>45579</v>
      </c>
      <c r="C543" t="s">
        <v>717</v>
      </c>
      <c r="D543" t="s">
        <v>27</v>
      </c>
      <c r="E543">
        <v>1</v>
      </c>
      <c r="F543">
        <v>1009.4</v>
      </c>
      <c r="G543" s="3">
        <v>0.05</v>
      </c>
      <c r="H543" t="s">
        <v>12</v>
      </c>
      <c r="I543">
        <v>1</v>
      </c>
      <c r="J543">
        <f t="shared" si="32"/>
        <v>958.93</v>
      </c>
      <c r="K543" s="2">
        <f t="shared" si="33"/>
        <v>45566</v>
      </c>
      <c r="L543" s="2" t="str">
        <f>VLOOKUP(C543,Customers!$A$2:$F$401,3,FALSE)</f>
        <v>Mansoura</v>
      </c>
      <c r="M543" s="2" t="str">
        <f>VLOOKUP(C543,Customers!$A$2:$F$401,5,FALSE)</f>
        <v>Consumer</v>
      </c>
      <c r="N543" s="2" t="str">
        <f>VLOOKUP(D543,Products!$A$2:$F$21,2,FALSE)</f>
        <v>Printer Toner</v>
      </c>
      <c r="O543" s="2" t="str">
        <f>VLOOKUP(D543,Products!$A$2:$F$21,4,FALSE)</f>
        <v>Office</v>
      </c>
      <c r="P543" s="2" t="str">
        <f>VLOOKUP(D543,Products!$A$2:$F$21,3,FALSE)</f>
        <v>Supplies</v>
      </c>
      <c r="Q543" s="6">
        <f>VLOOKUP(D543,Products!$A$2:$F$21,6,FALSE)</f>
        <v>510</v>
      </c>
      <c r="R543" s="6">
        <f t="shared" si="34"/>
        <v>510</v>
      </c>
      <c r="S543" s="6">
        <f t="shared" si="35"/>
        <v>448.92999999999995</v>
      </c>
    </row>
    <row r="544" spans="1:19" x14ac:dyDescent="0.25">
      <c r="A544" t="s">
        <v>873</v>
      </c>
      <c r="B544" s="2">
        <v>45779</v>
      </c>
      <c r="C544" t="s">
        <v>262</v>
      </c>
      <c r="D544" t="s">
        <v>46</v>
      </c>
      <c r="E544">
        <v>1</v>
      </c>
      <c r="F544">
        <v>252.2</v>
      </c>
      <c r="G544" s="3">
        <v>0</v>
      </c>
      <c r="H544" t="s">
        <v>12</v>
      </c>
      <c r="I544">
        <v>1</v>
      </c>
      <c r="J544">
        <f t="shared" si="32"/>
        <v>252.2</v>
      </c>
      <c r="K544" s="2">
        <f t="shared" si="33"/>
        <v>45778</v>
      </c>
      <c r="L544" s="2" t="str">
        <f>VLOOKUP(C544,Customers!$A$2:$F$401,3,FALSE)</f>
        <v>Mansoura</v>
      </c>
      <c r="M544" s="2" t="str">
        <f>VLOOKUP(C544,Customers!$A$2:$F$401,5,FALSE)</f>
        <v>Small Business</v>
      </c>
      <c r="N544" s="2" t="str">
        <f>VLOOKUP(D544,Products!$A$2:$F$21,2,FALSE)</f>
        <v>Paper A4 Box</v>
      </c>
      <c r="O544" s="2" t="str">
        <f>VLOOKUP(D544,Products!$A$2:$F$21,4,FALSE)</f>
        <v>Office</v>
      </c>
      <c r="P544" s="2" t="str">
        <f>VLOOKUP(D544,Products!$A$2:$F$21,3,FALSE)</f>
        <v>Stationery</v>
      </c>
      <c r="Q544" s="6">
        <f>VLOOKUP(D544,Products!$A$2:$F$21,6,FALSE)</f>
        <v>145</v>
      </c>
      <c r="R544" s="6">
        <f t="shared" si="34"/>
        <v>145</v>
      </c>
      <c r="S544" s="6">
        <f t="shared" si="35"/>
        <v>107.19999999999999</v>
      </c>
    </row>
    <row r="545" spans="1:19" x14ac:dyDescent="0.25">
      <c r="A545" t="s">
        <v>874</v>
      </c>
      <c r="B545" s="2">
        <v>45763</v>
      </c>
      <c r="C545" t="s">
        <v>875</v>
      </c>
      <c r="D545" t="s">
        <v>49</v>
      </c>
      <c r="E545">
        <v>3</v>
      </c>
      <c r="F545">
        <v>3977</v>
      </c>
      <c r="G545" s="3">
        <v>0</v>
      </c>
      <c r="H545" t="s">
        <v>12</v>
      </c>
      <c r="I545">
        <v>7</v>
      </c>
      <c r="J545">
        <f t="shared" si="32"/>
        <v>11931</v>
      </c>
      <c r="K545" s="2">
        <f t="shared" si="33"/>
        <v>45748</v>
      </c>
      <c r="L545" s="2" t="str">
        <f>VLOOKUP(C545,Customers!$A$2:$F$401,3,FALSE)</f>
        <v>Mansoura</v>
      </c>
      <c r="M545" s="2" t="str">
        <f>VLOOKUP(C545,Customers!$A$2:$F$401,5,FALSE)</f>
        <v>Consumer</v>
      </c>
      <c r="N545" s="2" t="str">
        <f>VLOOKUP(D545,Products!$A$2:$F$21,2,FALSE)</f>
        <v>UPS 1200VA</v>
      </c>
      <c r="O545" s="2" t="str">
        <f>VLOOKUP(D545,Products!$A$2:$F$21,4,FALSE)</f>
        <v>Electronics</v>
      </c>
      <c r="P545" s="2" t="str">
        <f>VLOOKUP(D545,Products!$A$2:$F$21,3,FALSE)</f>
        <v>Power</v>
      </c>
      <c r="Q545" s="6">
        <f>VLOOKUP(D545,Products!$A$2:$F$21,6,FALSE)</f>
        <v>2950</v>
      </c>
      <c r="R545" s="6">
        <f t="shared" si="34"/>
        <v>8850</v>
      </c>
      <c r="S545" s="6">
        <f t="shared" si="35"/>
        <v>3081</v>
      </c>
    </row>
    <row r="546" spans="1:19" x14ac:dyDescent="0.25">
      <c r="A546" t="s">
        <v>876</v>
      </c>
      <c r="B546" s="2">
        <v>45232</v>
      </c>
      <c r="C546" t="s">
        <v>338</v>
      </c>
      <c r="D546" t="s">
        <v>82</v>
      </c>
      <c r="E546">
        <v>20</v>
      </c>
      <c r="F546">
        <v>4416</v>
      </c>
      <c r="G546" s="3">
        <v>0</v>
      </c>
      <c r="H546" t="s">
        <v>12</v>
      </c>
      <c r="I546">
        <v>1</v>
      </c>
      <c r="J546">
        <f t="shared" si="32"/>
        <v>88320</v>
      </c>
      <c r="K546" s="2">
        <f t="shared" si="33"/>
        <v>45231</v>
      </c>
      <c r="L546" s="2" t="str">
        <f>VLOOKUP(C546,Customers!$A$2:$F$401,3,FALSE)</f>
        <v>Mansoura</v>
      </c>
      <c r="M546" s="2" t="str">
        <f>VLOOKUP(C546,Customers!$A$2:$F$401,5,FALSE)</f>
        <v>Consumer</v>
      </c>
      <c r="N546" s="2" t="str">
        <f>VLOOKUP(D546,Products!$A$2:$F$21,2,FALSE)</f>
        <v>Office Chair</v>
      </c>
      <c r="O546" s="2" t="str">
        <f>VLOOKUP(D546,Products!$A$2:$F$21,4,FALSE)</f>
        <v>Office</v>
      </c>
      <c r="P546" s="2" t="str">
        <f>VLOOKUP(D546,Products!$A$2:$F$21,3,FALSE)</f>
        <v>Furniture</v>
      </c>
      <c r="Q546" s="6">
        <f>VLOOKUP(D546,Products!$A$2:$F$21,6,FALSE)</f>
        <v>3150</v>
      </c>
      <c r="R546" s="6">
        <f t="shared" si="34"/>
        <v>63000</v>
      </c>
      <c r="S546" s="6">
        <f t="shared" si="35"/>
        <v>25320</v>
      </c>
    </row>
    <row r="547" spans="1:19" x14ac:dyDescent="0.25">
      <c r="A547" t="s">
        <v>877</v>
      </c>
      <c r="B547" s="2">
        <v>45541</v>
      </c>
      <c r="C547" t="s">
        <v>258</v>
      </c>
      <c r="D547" t="s">
        <v>11</v>
      </c>
      <c r="E547">
        <v>1</v>
      </c>
      <c r="F547">
        <v>28500</v>
      </c>
      <c r="G547" s="3">
        <v>0.1</v>
      </c>
      <c r="H547" t="s">
        <v>12</v>
      </c>
      <c r="I547">
        <v>4</v>
      </c>
      <c r="J547">
        <f t="shared" si="32"/>
        <v>25650</v>
      </c>
      <c r="K547" s="2">
        <f t="shared" si="33"/>
        <v>45536</v>
      </c>
      <c r="L547" s="2" t="str">
        <f>VLOOKUP(C547,Customers!$A$2:$F$401,3,FALSE)</f>
        <v>Tanta</v>
      </c>
      <c r="M547" s="2" t="str">
        <f>VLOOKUP(C547,Customers!$A$2:$F$401,5,FALSE)</f>
        <v>Small Business</v>
      </c>
      <c r="N547" s="2" t="str">
        <f>VLOOKUP(D547,Products!$A$2:$F$21,2,FALSE)</f>
        <v>Laptop Pro 14</v>
      </c>
      <c r="O547" s="2" t="str">
        <f>VLOOKUP(D547,Products!$A$2:$F$21,4,FALSE)</f>
        <v>Electronics</v>
      </c>
      <c r="P547" s="2" t="str">
        <f>VLOOKUP(D547,Products!$A$2:$F$21,3,FALSE)</f>
        <v>Computers</v>
      </c>
      <c r="Q547" s="6">
        <f>VLOOKUP(D547,Products!$A$2:$F$21,6,FALSE)</f>
        <v>22100</v>
      </c>
      <c r="R547" s="6">
        <f t="shared" si="34"/>
        <v>22100</v>
      </c>
      <c r="S547" s="6">
        <f t="shared" si="35"/>
        <v>3550</v>
      </c>
    </row>
    <row r="548" spans="1:19" x14ac:dyDescent="0.25">
      <c r="A548" t="s">
        <v>878</v>
      </c>
      <c r="B548" s="2">
        <v>45697</v>
      </c>
      <c r="C548" t="s">
        <v>703</v>
      </c>
      <c r="D548" t="s">
        <v>79</v>
      </c>
      <c r="E548">
        <v>5</v>
      </c>
      <c r="F548">
        <v>6696</v>
      </c>
      <c r="G548" s="3">
        <v>0.05</v>
      </c>
      <c r="H548" t="s">
        <v>12</v>
      </c>
      <c r="I548">
        <v>7</v>
      </c>
      <c r="J548">
        <f t="shared" si="32"/>
        <v>31806</v>
      </c>
      <c r="K548" s="2">
        <f t="shared" si="33"/>
        <v>45689</v>
      </c>
      <c r="L548" s="2" t="str">
        <f>VLOOKUP(C548,Customers!$A$2:$F$401,3,FALSE)</f>
        <v>Cairo</v>
      </c>
      <c r="M548" s="2" t="str">
        <f>VLOOKUP(C548,Customers!$A$2:$F$401,5,FALSE)</f>
        <v>Corporate</v>
      </c>
      <c r="N548" s="2" t="str">
        <f>VLOOKUP(D548,Products!$A$2:$F$21,2,FALSE)</f>
        <v>27-inch Monitor</v>
      </c>
      <c r="O548" s="2" t="str">
        <f>VLOOKUP(D548,Products!$A$2:$F$21,4,FALSE)</f>
        <v>Electronics</v>
      </c>
      <c r="P548" s="2" t="str">
        <f>VLOOKUP(D548,Products!$A$2:$F$21,3,FALSE)</f>
        <v>Displays</v>
      </c>
      <c r="Q548" s="6">
        <f>VLOOKUP(D548,Products!$A$2:$F$21,6,FALSE)</f>
        <v>4300</v>
      </c>
      <c r="R548" s="6">
        <f t="shared" si="34"/>
        <v>21500</v>
      </c>
      <c r="S548" s="6">
        <f t="shared" si="35"/>
        <v>10306</v>
      </c>
    </row>
    <row r="549" spans="1:19" x14ac:dyDescent="0.25">
      <c r="A549" t="s">
        <v>879</v>
      </c>
      <c r="B549" s="2">
        <v>45303</v>
      </c>
      <c r="C549" t="s">
        <v>689</v>
      </c>
      <c r="D549" t="s">
        <v>15</v>
      </c>
      <c r="E549">
        <v>4</v>
      </c>
      <c r="F549">
        <v>463.5</v>
      </c>
      <c r="G549" s="3">
        <v>0.05</v>
      </c>
      <c r="H549" t="s">
        <v>12</v>
      </c>
      <c r="I549">
        <v>5</v>
      </c>
      <c r="J549">
        <f t="shared" si="32"/>
        <v>1761.3</v>
      </c>
      <c r="K549" s="2">
        <f t="shared" si="33"/>
        <v>45292</v>
      </c>
      <c r="L549" s="2" t="str">
        <f>VLOOKUP(C549,Customers!$A$2:$F$401,3,FALSE)</f>
        <v>Cairo</v>
      </c>
      <c r="M549" s="2" t="str">
        <f>VLOOKUP(C549,Customers!$A$2:$F$401,5,FALSE)</f>
        <v>Consumer</v>
      </c>
      <c r="N549" s="2" t="str">
        <f>VLOOKUP(D549,Products!$A$2:$F$21,2,FALSE)</f>
        <v>Wireless Mouse</v>
      </c>
      <c r="O549" s="2" t="str">
        <f>VLOOKUP(D549,Products!$A$2:$F$21,4,FALSE)</f>
        <v>Electronics</v>
      </c>
      <c r="P549" s="2" t="str">
        <f>VLOOKUP(D549,Products!$A$2:$F$21,3,FALSE)</f>
        <v>Accessories</v>
      </c>
      <c r="Q549" s="6">
        <f>VLOOKUP(D549,Products!$A$2:$F$21,6,FALSE)</f>
        <v>210</v>
      </c>
      <c r="R549" s="6">
        <f t="shared" si="34"/>
        <v>840</v>
      </c>
      <c r="S549" s="6">
        <f t="shared" si="35"/>
        <v>921.3</v>
      </c>
    </row>
    <row r="550" spans="1:19" x14ac:dyDescent="0.25">
      <c r="A550" t="s">
        <v>880</v>
      </c>
      <c r="B550" s="2">
        <v>45896</v>
      </c>
      <c r="C550" t="s">
        <v>809</v>
      </c>
      <c r="D550" t="s">
        <v>56</v>
      </c>
      <c r="E550">
        <v>2</v>
      </c>
      <c r="F550">
        <v>185.4</v>
      </c>
      <c r="G550" s="3">
        <v>0.2</v>
      </c>
      <c r="H550" t="s">
        <v>12</v>
      </c>
      <c r="I550">
        <v>6</v>
      </c>
      <c r="J550">
        <f t="shared" si="32"/>
        <v>296.64000000000004</v>
      </c>
      <c r="K550" s="2">
        <f t="shared" si="33"/>
        <v>45870</v>
      </c>
      <c r="L550" s="2" t="str">
        <f>VLOOKUP(C550,Customers!$A$2:$F$401,3,FALSE)</f>
        <v>Zagazig</v>
      </c>
      <c r="M550" s="2" t="str">
        <f>VLOOKUP(C550,Customers!$A$2:$F$401,5,FALSE)</f>
        <v>Consumer</v>
      </c>
      <c r="N550" s="2" t="str">
        <f>VLOOKUP(D550,Products!$A$2:$F$21,2,FALSE)</f>
        <v>Notebook Pack</v>
      </c>
      <c r="O550" s="2" t="str">
        <f>VLOOKUP(D550,Products!$A$2:$F$21,4,FALSE)</f>
        <v>Office</v>
      </c>
      <c r="P550" s="2" t="str">
        <f>VLOOKUP(D550,Products!$A$2:$F$21,3,FALSE)</f>
        <v>Stationery</v>
      </c>
      <c r="Q550" s="6">
        <f>VLOOKUP(D550,Products!$A$2:$F$21,6,FALSE)</f>
        <v>75</v>
      </c>
      <c r="R550" s="6">
        <f t="shared" si="34"/>
        <v>150</v>
      </c>
      <c r="S550" s="6">
        <f t="shared" si="35"/>
        <v>146.64000000000004</v>
      </c>
    </row>
    <row r="551" spans="1:19" x14ac:dyDescent="0.25">
      <c r="A551" t="s">
        <v>881</v>
      </c>
      <c r="B551" s="2">
        <v>45420</v>
      </c>
      <c r="C551" t="s">
        <v>759</v>
      </c>
      <c r="D551" t="s">
        <v>56</v>
      </c>
      <c r="E551">
        <v>1</v>
      </c>
      <c r="F551">
        <v>180</v>
      </c>
      <c r="G551" s="3">
        <v>0.1</v>
      </c>
      <c r="H551" t="s">
        <v>12</v>
      </c>
      <c r="I551">
        <v>7</v>
      </c>
      <c r="J551">
        <f t="shared" si="32"/>
        <v>162</v>
      </c>
      <c r="K551" s="2">
        <f t="shared" si="33"/>
        <v>45413</v>
      </c>
      <c r="L551" s="2" t="str">
        <f>VLOOKUP(C551,Customers!$A$2:$F$401,3,FALSE)</f>
        <v>Giza</v>
      </c>
      <c r="M551" s="2" t="str">
        <f>VLOOKUP(C551,Customers!$A$2:$F$401,5,FALSE)</f>
        <v>Small Business</v>
      </c>
      <c r="N551" s="2" t="str">
        <f>VLOOKUP(D551,Products!$A$2:$F$21,2,FALSE)</f>
        <v>Notebook Pack</v>
      </c>
      <c r="O551" s="2" t="str">
        <f>VLOOKUP(D551,Products!$A$2:$F$21,4,FALSE)</f>
        <v>Office</v>
      </c>
      <c r="P551" s="2" t="str">
        <f>VLOOKUP(D551,Products!$A$2:$F$21,3,FALSE)</f>
        <v>Stationery</v>
      </c>
      <c r="Q551" s="6">
        <f>VLOOKUP(D551,Products!$A$2:$F$21,6,FALSE)</f>
        <v>75</v>
      </c>
      <c r="R551" s="6">
        <f t="shared" si="34"/>
        <v>75</v>
      </c>
      <c r="S551" s="6">
        <f t="shared" si="35"/>
        <v>87</v>
      </c>
    </row>
    <row r="552" spans="1:19" x14ac:dyDescent="0.25">
      <c r="A552" t="s">
        <v>882</v>
      </c>
      <c r="B552" s="2">
        <v>45388</v>
      </c>
      <c r="C552" t="s">
        <v>590</v>
      </c>
      <c r="D552" t="s">
        <v>46</v>
      </c>
      <c r="E552">
        <v>2</v>
      </c>
      <c r="F552">
        <v>252.2</v>
      </c>
      <c r="G552" s="3">
        <v>0.1</v>
      </c>
      <c r="H552" t="s">
        <v>12</v>
      </c>
      <c r="I552">
        <v>4</v>
      </c>
      <c r="J552">
        <f t="shared" si="32"/>
        <v>453.96</v>
      </c>
      <c r="K552" s="2">
        <f t="shared" si="33"/>
        <v>45383</v>
      </c>
      <c r="L552" s="2" t="str">
        <f>VLOOKUP(C552,Customers!$A$2:$F$401,3,FALSE)</f>
        <v>Zagazig</v>
      </c>
      <c r="M552" s="2" t="str">
        <f>VLOOKUP(C552,Customers!$A$2:$F$401,5,FALSE)</f>
        <v>Consumer</v>
      </c>
      <c r="N552" s="2" t="str">
        <f>VLOOKUP(D552,Products!$A$2:$F$21,2,FALSE)</f>
        <v>Paper A4 Box</v>
      </c>
      <c r="O552" s="2" t="str">
        <f>VLOOKUP(D552,Products!$A$2:$F$21,4,FALSE)</f>
        <v>Office</v>
      </c>
      <c r="P552" s="2" t="str">
        <f>VLOOKUP(D552,Products!$A$2:$F$21,3,FALSE)</f>
        <v>Stationery</v>
      </c>
      <c r="Q552" s="6">
        <f>VLOOKUP(D552,Products!$A$2:$F$21,6,FALSE)</f>
        <v>145</v>
      </c>
      <c r="R552" s="6">
        <f t="shared" si="34"/>
        <v>290</v>
      </c>
      <c r="S552" s="6">
        <f t="shared" si="35"/>
        <v>163.95999999999998</v>
      </c>
    </row>
    <row r="553" spans="1:19" x14ac:dyDescent="0.25">
      <c r="A553" t="s">
        <v>883</v>
      </c>
      <c r="B553" s="2">
        <v>45542</v>
      </c>
      <c r="C553" t="s">
        <v>377</v>
      </c>
      <c r="D553" t="s">
        <v>11</v>
      </c>
      <c r="E553">
        <v>3</v>
      </c>
      <c r="F553">
        <v>29355</v>
      </c>
      <c r="G553" s="3">
        <v>0.1</v>
      </c>
      <c r="H553" t="s">
        <v>12</v>
      </c>
      <c r="I553">
        <v>1</v>
      </c>
      <c r="J553">
        <f t="shared" si="32"/>
        <v>79258.5</v>
      </c>
      <c r="K553" s="2">
        <f t="shared" si="33"/>
        <v>45536</v>
      </c>
      <c r="L553" s="2" t="str">
        <f>VLOOKUP(C553,Customers!$A$2:$F$401,3,FALSE)</f>
        <v>Mansoura</v>
      </c>
      <c r="M553" s="2" t="str">
        <f>VLOOKUP(C553,Customers!$A$2:$F$401,5,FALSE)</f>
        <v>Consumer</v>
      </c>
      <c r="N553" s="2" t="str">
        <f>VLOOKUP(D553,Products!$A$2:$F$21,2,FALSE)</f>
        <v>Laptop Pro 14</v>
      </c>
      <c r="O553" s="2" t="str">
        <f>VLOOKUP(D553,Products!$A$2:$F$21,4,FALSE)</f>
        <v>Electronics</v>
      </c>
      <c r="P553" s="2" t="str">
        <f>VLOOKUP(D553,Products!$A$2:$F$21,3,FALSE)</f>
        <v>Computers</v>
      </c>
      <c r="Q553" s="6">
        <f>VLOOKUP(D553,Products!$A$2:$F$21,6,FALSE)</f>
        <v>22100</v>
      </c>
      <c r="R553" s="6">
        <f t="shared" si="34"/>
        <v>66300</v>
      </c>
      <c r="S553" s="6">
        <f t="shared" si="35"/>
        <v>12958.5</v>
      </c>
    </row>
    <row r="554" spans="1:19" x14ac:dyDescent="0.25">
      <c r="A554" t="s">
        <v>884</v>
      </c>
      <c r="B554" s="2">
        <v>45222</v>
      </c>
      <c r="C554" t="s">
        <v>20</v>
      </c>
      <c r="D554" t="s">
        <v>24</v>
      </c>
      <c r="E554">
        <v>3</v>
      </c>
      <c r="F554">
        <v>1350</v>
      </c>
      <c r="G554" s="3">
        <v>0.15</v>
      </c>
      <c r="H554" t="s">
        <v>12</v>
      </c>
      <c r="I554">
        <v>3</v>
      </c>
      <c r="J554">
        <f t="shared" si="32"/>
        <v>3442.5</v>
      </c>
      <c r="K554" s="2">
        <f t="shared" si="33"/>
        <v>45200</v>
      </c>
      <c r="L554" s="2" t="str">
        <f>VLOOKUP(C554,Customers!$A$2:$F$401,3,FALSE)</f>
        <v>Tanta</v>
      </c>
      <c r="M554" s="2" t="str">
        <f>VLOOKUP(C554,Customers!$A$2:$F$401,5,FALSE)</f>
        <v>Consumer</v>
      </c>
      <c r="N554" s="2" t="str">
        <f>VLOOKUP(D554,Products!$A$2:$F$21,2,FALSE)</f>
        <v>USB-C Hub</v>
      </c>
      <c r="O554" s="2" t="str">
        <f>VLOOKUP(D554,Products!$A$2:$F$21,4,FALSE)</f>
        <v>Electronics</v>
      </c>
      <c r="P554" s="2" t="str">
        <f>VLOOKUP(D554,Products!$A$2:$F$21,3,FALSE)</f>
        <v>Accessories</v>
      </c>
      <c r="Q554" s="6">
        <f>VLOOKUP(D554,Products!$A$2:$F$21,6,FALSE)</f>
        <v>620</v>
      </c>
      <c r="R554" s="6">
        <f t="shared" si="34"/>
        <v>1860</v>
      </c>
      <c r="S554" s="6">
        <f t="shared" si="35"/>
        <v>1582.5</v>
      </c>
    </row>
    <row r="555" spans="1:19" x14ac:dyDescent="0.25">
      <c r="A555" t="s">
        <v>885</v>
      </c>
      <c r="B555" s="2">
        <v>45875</v>
      </c>
      <c r="C555" t="s">
        <v>691</v>
      </c>
      <c r="D555" t="s">
        <v>18</v>
      </c>
      <c r="E555">
        <v>1</v>
      </c>
      <c r="F555">
        <v>1566</v>
      </c>
      <c r="G555" s="3">
        <v>0</v>
      </c>
      <c r="H555" t="s">
        <v>12</v>
      </c>
      <c r="I555">
        <v>3</v>
      </c>
      <c r="J555">
        <f t="shared" si="32"/>
        <v>1566</v>
      </c>
      <c r="K555" s="2">
        <f t="shared" si="33"/>
        <v>45870</v>
      </c>
      <c r="L555" s="2" t="str">
        <f>VLOOKUP(C555,Customers!$A$2:$F$401,3,FALSE)</f>
        <v>Cairo</v>
      </c>
      <c r="M555" s="2" t="str">
        <f>VLOOKUP(C555,Customers!$A$2:$F$401,5,FALSE)</f>
        <v>Consumer</v>
      </c>
      <c r="N555" s="2" t="str">
        <f>VLOOKUP(D555,Products!$A$2:$F$21,2,FALSE)</f>
        <v>Webcam HD</v>
      </c>
      <c r="O555" s="2" t="str">
        <f>VLOOKUP(D555,Products!$A$2:$F$21,4,FALSE)</f>
        <v>Electronics</v>
      </c>
      <c r="P555" s="2" t="str">
        <f>VLOOKUP(D555,Products!$A$2:$F$21,3,FALSE)</f>
        <v>Accessories</v>
      </c>
      <c r="Q555" s="6">
        <f>VLOOKUP(D555,Products!$A$2:$F$21,6,FALSE)</f>
        <v>790</v>
      </c>
      <c r="R555" s="6">
        <f t="shared" si="34"/>
        <v>790</v>
      </c>
      <c r="S555" s="6">
        <f t="shared" si="35"/>
        <v>776</v>
      </c>
    </row>
    <row r="556" spans="1:19" x14ac:dyDescent="0.25">
      <c r="A556" t="s">
        <v>886</v>
      </c>
      <c r="B556" s="2">
        <v>45045</v>
      </c>
      <c r="C556" t="s">
        <v>119</v>
      </c>
      <c r="D556" t="s">
        <v>82</v>
      </c>
      <c r="E556">
        <v>4</v>
      </c>
      <c r="F556">
        <v>5184</v>
      </c>
      <c r="G556" s="3">
        <v>0</v>
      </c>
      <c r="H556" t="s">
        <v>12</v>
      </c>
      <c r="I556">
        <v>1</v>
      </c>
      <c r="J556">
        <f t="shared" si="32"/>
        <v>20736</v>
      </c>
      <c r="K556" s="2">
        <f t="shared" si="33"/>
        <v>45017</v>
      </c>
      <c r="L556" s="2" t="str">
        <f>VLOOKUP(C556,Customers!$A$2:$F$401,3,FALSE)</f>
        <v>Banha</v>
      </c>
      <c r="M556" s="2" t="str">
        <f>VLOOKUP(C556,Customers!$A$2:$F$401,5,FALSE)</f>
        <v>Consumer</v>
      </c>
      <c r="N556" s="2" t="str">
        <f>VLOOKUP(D556,Products!$A$2:$F$21,2,FALSE)</f>
        <v>Office Chair</v>
      </c>
      <c r="O556" s="2" t="str">
        <f>VLOOKUP(D556,Products!$A$2:$F$21,4,FALSE)</f>
        <v>Office</v>
      </c>
      <c r="P556" s="2" t="str">
        <f>VLOOKUP(D556,Products!$A$2:$F$21,3,FALSE)</f>
        <v>Furniture</v>
      </c>
      <c r="Q556" s="6">
        <f>VLOOKUP(D556,Products!$A$2:$F$21,6,FALSE)</f>
        <v>3150</v>
      </c>
      <c r="R556" s="6">
        <f t="shared" si="34"/>
        <v>12600</v>
      </c>
      <c r="S556" s="6">
        <f t="shared" si="35"/>
        <v>8136</v>
      </c>
    </row>
    <row r="557" spans="1:19" x14ac:dyDescent="0.25">
      <c r="A557" t="s">
        <v>887</v>
      </c>
      <c r="B557" s="2">
        <v>45772</v>
      </c>
      <c r="C557" t="s">
        <v>888</v>
      </c>
      <c r="D557" t="s">
        <v>79</v>
      </c>
      <c r="E557">
        <v>3</v>
      </c>
      <c r="F557">
        <v>6696</v>
      </c>
      <c r="G557" s="3">
        <v>0.1</v>
      </c>
      <c r="H557" t="s">
        <v>12</v>
      </c>
      <c r="I557">
        <v>1</v>
      </c>
      <c r="J557">
        <f t="shared" si="32"/>
        <v>18079.2</v>
      </c>
      <c r="K557" s="2">
        <f t="shared" si="33"/>
        <v>45748</v>
      </c>
      <c r="L557" s="2" t="str">
        <f>VLOOKUP(C557,Customers!$A$2:$F$401,3,FALSE)</f>
        <v>Banha</v>
      </c>
      <c r="M557" s="2" t="str">
        <f>VLOOKUP(C557,Customers!$A$2:$F$401,5,FALSE)</f>
        <v>Corporate</v>
      </c>
      <c r="N557" s="2" t="str">
        <f>VLOOKUP(D557,Products!$A$2:$F$21,2,FALSE)</f>
        <v>27-inch Monitor</v>
      </c>
      <c r="O557" s="2" t="str">
        <f>VLOOKUP(D557,Products!$A$2:$F$21,4,FALSE)</f>
        <v>Electronics</v>
      </c>
      <c r="P557" s="2" t="str">
        <f>VLOOKUP(D557,Products!$A$2:$F$21,3,FALSE)</f>
        <v>Displays</v>
      </c>
      <c r="Q557" s="6">
        <f>VLOOKUP(D557,Products!$A$2:$F$21,6,FALSE)</f>
        <v>4300</v>
      </c>
      <c r="R557" s="6">
        <f t="shared" si="34"/>
        <v>12900</v>
      </c>
      <c r="S557" s="6">
        <f t="shared" si="35"/>
        <v>5179.2000000000007</v>
      </c>
    </row>
    <row r="558" spans="1:19" x14ac:dyDescent="0.25">
      <c r="A558" t="s">
        <v>889</v>
      </c>
      <c r="B558" s="2">
        <v>45780</v>
      </c>
      <c r="C558" t="s">
        <v>209</v>
      </c>
      <c r="D558" t="s">
        <v>90</v>
      </c>
      <c r="E558">
        <v>1</v>
      </c>
      <c r="F558">
        <v>2163</v>
      </c>
      <c r="G558" s="3">
        <v>0</v>
      </c>
      <c r="H558" t="s">
        <v>12</v>
      </c>
      <c r="I558">
        <v>6</v>
      </c>
      <c r="J558">
        <f t="shared" si="32"/>
        <v>2163</v>
      </c>
      <c r="K558" s="2">
        <f t="shared" si="33"/>
        <v>45778</v>
      </c>
      <c r="L558" s="2" t="str">
        <f>VLOOKUP(C558,Customers!$A$2:$F$401,3,FALSE)</f>
        <v>Shubra El-Kheima</v>
      </c>
      <c r="M558" s="2" t="str">
        <f>VLOOKUP(C558,Customers!$A$2:$F$401,5,FALSE)</f>
        <v>Small Business</v>
      </c>
      <c r="N558" s="2" t="str">
        <f>VLOOKUP(D558,Products!$A$2:$F$21,2,FALSE)</f>
        <v>Headset Pro</v>
      </c>
      <c r="O558" s="2" t="str">
        <f>VLOOKUP(D558,Products!$A$2:$F$21,4,FALSE)</f>
        <v>Electronics</v>
      </c>
      <c r="P558" s="2" t="str">
        <f>VLOOKUP(D558,Products!$A$2:$F$21,3,FALSE)</f>
        <v>Accessories</v>
      </c>
      <c r="Q558" s="6">
        <f>VLOOKUP(D558,Products!$A$2:$F$21,6,FALSE)</f>
        <v>1180</v>
      </c>
      <c r="R558" s="6">
        <f t="shared" si="34"/>
        <v>1180</v>
      </c>
      <c r="S558" s="6">
        <f t="shared" si="35"/>
        <v>983</v>
      </c>
    </row>
    <row r="559" spans="1:19" x14ac:dyDescent="0.25">
      <c r="A559" t="s">
        <v>890</v>
      </c>
      <c r="B559" s="2">
        <v>46012</v>
      </c>
      <c r="C559" t="s">
        <v>619</v>
      </c>
      <c r="D559" t="s">
        <v>56</v>
      </c>
      <c r="E559">
        <v>1</v>
      </c>
      <c r="F559">
        <v>194.4</v>
      </c>
      <c r="G559" s="3">
        <v>0</v>
      </c>
      <c r="H559" t="s">
        <v>12</v>
      </c>
      <c r="I559">
        <v>2</v>
      </c>
      <c r="J559">
        <f t="shared" si="32"/>
        <v>194.4</v>
      </c>
      <c r="K559" s="2">
        <f t="shared" si="33"/>
        <v>45992</v>
      </c>
      <c r="L559" s="2" t="str">
        <f>VLOOKUP(C559,Customers!$A$2:$F$401,3,FALSE)</f>
        <v>Shubra El-Kheima</v>
      </c>
      <c r="M559" s="2" t="str">
        <f>VLOOKUP(C559,Customers!$A$2:$F$401,5,FALSE)</f>
        <v>Small Business</v>
      </c>
      <c r="N559" s="2" t="str">
        <f>VLOOKUP(D559,Products!$A$2:$F$21,2,FALSE)</f>
        <v>Notebook Pack</v>
      </c>
      <c r="O559" s="2" t="str">
        <f>VLOOKUP(D559,Products!$A$2:$F$21,4,FALSE)</f>
        <v>Office</v>
      </c>
      <c r="P559" s="2" t="str">
        <f>VLOOKUP(D559,Products!$A$2:$F$21,3,FALSE)</f>
        <v>Stationery</v>
      </c>
      <c r="Q559" s="6">
        <f>VLOOKUP(D559,Products!$A$2:$F$21,6,FALSE)</f>
        <v>75</v>
      </c>
      <c r="R559" s="6">
        <f t="shared" si="34"/>
        <v>75</v>
      </c>
      <c r="S559" s="6">
        <f t="shared" si="35"/>
        <v>119.4</v>
      </c>
    </row>
    <row r="560" spans="1:19" x14ac:dyDescent="0.25">
      <c r="A560" t="s">
        <v>891</v>
      </c>
      <c r="B560" s="2">
        <v>45201</v>
      </c>
      <c r="C560" t="s">
        <v>892</v>
      </c>
      <c r="D560" t="s">
        <v>82</v>
      </c>
      <c r="E560">
        <v>2</v>
      </c>
      <c r="F560">
        <v>4416</v>
      </c>
      <c r="G560" s="3">
        <v>0.05</v>
      </c>
      <c r="H560" t="s">
        <v>12</v>
      </c>
      <c r="I560">
        <v>1</v>
      </c>
      <c r="J560">
        <f t="shared" si="32"/>
        <v>8390.4</v>
      </c>
      <c r="K560" s="2">
        <f t="shared" si="33"/>
        <v>45200</v>
      </c>
      <c r="L560" s="2" t="str">
        <f>VLOOKUP(C560,Customers!$A$2:$F$401,3,FALSE)</f>
        <v>Zagazig</v>
      </c>
      <c r="M560" s="2" t="str">
        <f>VLOOKUP(C560,Customers!$A$2:$F$401,5,FALSE)</f>
        <v>Corporate</v>
      </c>
      <c r="N560" s="2" t="str">
        <f>VLOOKUP(D560,Products!$A$2:$F$21,2,FALSE)</f>
        <v>Office Chair</v>
      </c>
      <c r="O560" s="2" t="str">
        <f>VLOOKUP(D560,Products!$A$2:$F$21,4,FALSE)</f>
        <v>Office</v>
      </c>
      <c r="P560" s="2" t="str">
        <f>VLOOKUP(D560,Products!$A$2:$F$21,3,FALSE)</f>
        <v>Furniture</v>
      </c>
      <c r="Q560" s="6">
        <f>VLOOKUP(D560,Products!$A$2:$F$21,6,FALSE)</f>
        <v>3150</v>
      </c>
      <c r="R560" s="6">
        <f t="shared" si="34"/>
        <v>6300</v>
      </c>
      <c r="S560" s="6">
        <f t="shared" si="35"/>
        <v>2090.3999999999996</v>
      </c>
    </row>
    <row r="561" spans="1:19" x14ac:dyDescent="0.25">
      <c r="A561" t="s">
        <v>893</v>
      </c>
      <c r="B561" s="2">
        <v>45722</v>
      </c>
      <c r="C561" t="s">
        <v>894</v>
      </c>
      <c r="D561" t="s">
        <v>43</v>
      </c>
      <c r="E561">
        <v>5</v>
      </c>
      <c r="F561">
        <v>3492</v>
      </c>
      <c r="G561" s="3">
        <v>0</v>
      </c>
      <c r="H561" t="s">
        <v>12</v>
      </c>
      <c r="I561">
        <v>5</v>
      </c>
      <c r="J561">
        <f t="shared" si="32"/>
        <v>17460</v>
      </c>
      <c r="K561" s="2">
        <f t="shared" si="33"/>
        <v>45717</v>
      </c>
      <c r="L561" s="2" t="str">
        <f>VLOOKUP(C561,Customers!$A$2:$F$401,3,FALSE)</f>
        <v>Giza</v>
      </c>
      <c r="M561" s="2" t="str">
        <f>VLOOKUP(C561,Customers!$A$2:$F$401,5,FALSE)</f>
        <v>Small Business</v>
      </c>
      <c r="N561" s="2" t="str">
        <f>VLOOKUP(D561,Products!$A$2:$F$21,2,FALSE)</f>
        <v>External SSD 1TB</v>
      </c>
      <c r="O561" s="2" t="str">
        <f>VLOOKUP(D561,Products!$A$2:$F$21,4,FALSE)</f>
        <v>Electronics</v>
      </c>
      <c r="P561" s="2" t="str">
        <f>VLOOKUP(D561,Products!$A$2:$F$21,3,FALSE)</f>
        <v>Storage</v>
      </c>
      <c r="Q561" s="6">
        <f>VLOOKUP(D561,Products!$A$2:$F$21,6,FALSE)</f>
        <v>2450</v>
      </c>
      <c r="R561" s="6">
        <f t="shared" si="34"/>
        <v>12250</v>
      </c>
      <c r="S561" s="6">
        <f t="shared" si="35"/>
        <v>5210</v>
      </c>
    </row>
    <row r="562" spans="1:19" x14ac:dyDescent="0.25">
      <c r="A562" t="s">
        <v>895</v>
      </c>
      <c r="B562" s="2">
        <v>45424</v>
      </c>
      <c r="C562" t="s">
        <v>896</v>
      </c>
      <c r="D562" t="s">
        <v>79</v>
      </c>
      <c r="E562">
        <v>2</v>
      </c>
      <c r="F562">
        <v>6386</v>
      </c>
      <c r="G562" s="3">
        <v>0</v>
      </c>
      <c r="H562" t="s">
        <v>12</v>
      </c>
      <c r="I562">
        <v>2</v>
      </c>
      <c r="J562">
        <f t="shared" si="32"/>
        <v>12772</v>
      </c>
      <c r="K562" s="2">
        <f t="shared" si="33"/>
        <v>45413</v>
      </c>
      <c r="L562" s="2" t="str">
        <f>VLOOKUP(C562,Customers!$A$2:$F$401,3,FALSE)</f>
        <v>Cairo</v>
      </c>
      <c r="M562" s="2" t="str">
        <f>VLOOKUP(C562,Customers!$A$2:$F$401,5,FALSE)</f>
        <v>Consumer</v>
      </c>
      <c r="N562" s="2" t="str">
        <f>VLOOKUP(D562,Products!$A$2:$F$21,2,FALSE)</f>
        <v>27-inch Monitor</v>
      </c>
      <c r="O562" s="2" t="str">
        <f>VLOOKUP(D562,Products!$A$2:$F$21,4,FALSE)</f>
        <v>Electronics</v>
      </c>
      <c r="P562" s="2" t="str">
        <f>VLOOKUP(D562,Products!$A$2:$F$21,3,FALSE)</f>
        <v>Displays</v>
      </c>
      <c r="Q562" s="6">
        <f>VLOOKUP(D562,Products!$A$2:$F$21,6,FALSE)</f>
        <v>4300</v>
      </c>
      <c r="R562" s="6">
        <f t="shared" si="34"/>
        <v>8600</v>
      </c>
      <c r="S562" s="6">
        <f t="shared" si="35"/>
        <v>4172</v>
      </c>
    </row>
    <row r="563" spans="1:19" x14ac:dyDescent="0.25">
      <c r="A563" t="s">
        <v>897</v>
      </c>
      <c r="B563" s="2">
        <v>45449</v>
      </c>
      <c r="C563" t="s">
        <v>571</v>
      </c>
      <c r="D563" t="s">
        <v>123</v>
      </c>
      <c r="E563">
        <v>1</v>
      </c>
      <c r="F563">
        <v>2162</v>
      </c>
      <c r="G563" s="3">
        <v>0.05</v>
      </c>
      <c r="H563" t="s">
        <v>12</v>
      </c>
      <c r="I563">
        <v>5</v>
      </c>
      <c r="J563">
        <f t="shared" si="32"/>
        <v>2053.9</v>
      </c>
      <c r="K563" s="2">
        <f t="shared" si="33"/>
        <v>45444</v>
      </c>
      <c r="L563" s="2" t="str">
        <f>VLOOKUP(C563,Customers!$A$2:$F$401,3,FALSE)</f>
        <v>Mansoura</v>
      </c>
      <c r="M563" s="2" t="str">
        <f>VLOOKUP(C563,Customers!$A$2:$F$401,5,FALSE)</f>
        <v>Consumer</v>
      </c>
      <c r="N563" s="2" t="str">
        <f>VLOOKUP(D563,Products!$A$2:$F$21,2,FALSE)</f>
        <v>Barcode Scanner</v>
      </c>
      <c r="O563" s="2" t="str">
        <f>VLOOKUP(D563,Products!$A$2:$F$21,4,FALSE)</f>
        <v>Electronics</v>
      </c>
      <c r="P563" s="2" t="str">
        <f>VLOOKUP(D563,Products!$A$2:$F$21,3,FALSE)</f>
        <v>POS Equipment</v>
      </c>
      <c r="Q563" s="6">
        <f>VLOOKUP(D563,Products!$A$2:$F$21,6,FALSE)</f>
        <v>1420</v>
      </c>
      <c r="R563" s="6">
        <f t="shared" si="34"/>
        <v>1420</v>
      </c>
      <c r="S563" s="6">
        <f t="shared" si="35"/>
        <v>633.90000000000009</v>
      </c>
    </row>
    <row r="564" spans="1:19" x14ac:dyDescent="0.25">
      <c r="A564" t="s">
        <v>898</v>
      </c>
      <c r="B564" s="2">
        <v>45343</v>
      </c>
      <c r="C564" t="s">
        <v>899</v>
      </c>
      <c r="D564" t="s">
        <v>40</v>
      </c>
      <c r="E564">
        <v>4</v>
      </c>
      <c r="F564">
        <v>20085</v>
      </c>
      <c r="G564" s="3">
        <v>0.03</v>
      </c>
      <c r="H564" t="s">
        <v>12</v>
      </c>
      <c r="I564">
        <v>6</v>
      </c>
      <c r="J564">
        <f t="shared" si="32"/>
        <v>77929.8</v>
      </c>
      <c r="K564" s="2">
        <f t="shared" si="33"/>
        <v>45323</v>
      </c>
      <c r="L564" s="2" t="str">
        <f>VLOOKUP(C564,Customers!$A$2:$F$401,3,FALSE)</f>
        <v>Ismailia</v>
      </c>
      <c r="M564" s="2" t="str">
        <f>VLOOKUP(C564,Customers!$A$2:$F$401,5,FALSE)</f>
        <v>Small Business</v>
      </c>
      <c r="N564" s="2" t="str">
        <f>VLOOKUP(D564,Products!$A$2:$F$21,2,FALSE)</f>
        <v>Laptop Basic 15</v>
      </c>
      <c r="O564" s="2" t="str">
        <f>VLOOKUP(D564,Products!$A$2:$F$21,4,FALSE)</f>
        <v>Electronics</v>
      </c>
      <c r="P564" s="2" t="str">
        <f>VLOOKUP(D564,Products!$A$2:$F$21,3,FALSE)</f>
        <v>Computers</v>
      </c>
      <c r="Q564" s="6">
        <f>VLOOKUP(D564,Products!$A$2:$F$21,6,FALSE)</f>
        <v>15100</v>
      </c>
      <c r="R564" s="6">
        <f t="shared" si="34"/>
        <v>60400</v>
      </c>
      <c r="S564" s="6">
        <f t="shared" si="35"/>
        <v>17529.800000000003</v>
      </c>
    </row>
    <row r="565" spans="1:19" x14ac:dyDescent="0.25">
      <c r="A565" t="s">
        <v>900</v>
      </c>
      <c r="B565" s="2">
        <v>45603</v>
      </c>
      <c r="C565" t="s">
        <v>901</v>
      </c>
      <c r="D565" t="s">
        <v>46</v>
      </c>
      <c r="E565">
        <v>1</v>
      </c>
      <c r="F565">
        <v>252.2</v>
      </c>
      <c r="G565" s="3">
        <v>0</v>
      </c>
      <c r="H565" t="s">
        <v>12</v>
      </c>
      <c r="I565">
        <v>6</v>
      </c>
      <c r="J565">
        <f t="shared" si="32"/>
        <v>252.2</v>
      </c>
      <c r="K565" s="2">
        <f t="shared" si="33"/>
        <v>45597</v>
      </c>
      <c r="L565" s="2" t="str">
        <f>VLOOKUP(C565,Customers!$A$2:$F$401,3,FALSE)</f>
        <v>Asyut</v>
      </c>
      <c r="M565" s="2" t="str">
        <f>VLOOKUP(C565,Customers!$A$2:$F$401,5,FALSE)</f>
        <v>Small Business</v>
      </c>
      <c r="N565" s="2" t="str">
        <f>VLOOKUP(D565,Products!$A$2:$F$21,2,FALSE)</f>
        <v>Paper A4 Box</v>
      </c>
      <c r="O565" s="2" t="str">
        <f>VLOOKUP(D565,Products!$A$2:$F$21,4,FALSE)</f>
        <v>Office</v>
      </c>
      <c r="P565" s="2" t="str">
        <f>VLOOKUP(D565,Products!$A$2:$F$21,3,FALSE)</f>
        <v>Stationery</v>
      </c>
      <c r="Q565" s="6">
        <f>VLOOKUP(D565,Products!$A$2:$F$21,6,FALSE)</f>
        <v>145</v>
      </c>
      <c r="R565" s="6">
        <f t="shared" si="34"/>
        <v>145</v>
      </c>
      <c r="S565" s="6">
        <f t="shared" si="35"/>
        <v>107.19999999999999</v>
      </c>
    </row>
    <row r="566" spans="1:19" x14ac:dyDescent="0.25">
      <c r="A566" t="s">
        <v>902</v>
      </c>
      <c r="B566" s="2">
        <v>45088</v>
      </c>
      <c r="C566" t="s">
        <v>903</v>
      </c>
      <c r="D566" t="s">
        <v>79</v>
      </c>
      <c r="E566">
        <v>1</v>
      </c>
      <c r="F566">
        <v>5704</v>
      </c>
      <c r="G566" s="3">
        <v>0</v>
      </c>
      <c r="H566" t="s">
        <v>12</v>
      </c>
      <c r="I566">
        <v>6</v>
      </c>
      <c r="J566">
        <f t="shared" si="32"/>
        <v>5704</v>
      </c>
      <c r="K566" s="2">
        <f t="shared" si="33"/>
        <v>45078</v>
      </c>
      <c r="L566" s="2" t="str">
        <f>VLOOKUP(C566,Customers!$A$2:$F$401,3,FALSE)</f>
        <v>Asyut</v>
      </c>
      <c r="M566" s="2" t="str">
        <f>VLOOKUP(C566,Customers!$A$2:$F$401,5,FALSE)</f>
        <v>Consumer</v>
      </c>
      <c r="N566" s="2" t="str">
        <f>VLOOKUP(D566,Products!$A$2:$F$21,2,FALSE)</f>
        <v>27-inch Monitor</v>
      </c>
      <c r="O566" s="2" t="str">
        <f>VLOOKUP(D566,Products!$A$2:$F$21,4,FALSE)</f>
        <v>Electronics</v>
      </c>
      <c r="P566" s="2" t="str">
        <f>VLOOKUP(D566,Products!$A$2:$F$21,3,FALSE)</f>
        <v>Displays</v>
      </c>
      <c r="Q566" s="6">
        <f>VLOOKUP(D566,Products!$A$2:$F$21,6,FALSE)</f>
        <v>4300</v>
      </c>
      <c r="R566" s="6">
        <f t="shared" si="34"/>
        <v>4300</v>
      </c>
      <c r="S566" s="6">
        <f t="shared" si="35"/>
        <v>1404</v>
      </c>
    </row>
    <row r="567" spans="1:19" x14ac:dyDescent="0.25">
      <c r="A567" t="s">
        <v>904</v>
      </c>
      <c r="B567" s="2">
        <v>45848</v>
      </c>
      <c r="C567" t="s">
        <v>98</v>
      </c>
      <c r="D567" t="s">
        <v>27</v>
      </c>
      <c r="E567">
        <v>1</v>
      </c>
      <c r="F567">
        <v>950.6</v>
      </c>
      <c r="G567" s="3">
        <v>0</v>
      </c>
      <c r="H567" t="s">
        <v>12</v>
      </c>
      <c r="I567">
        <v>2</v>
      </c>
      <c r="J567">
        <f t="shared" si="32"/>
        <v>950.6</v>
      </c>
      <c r="K567" s="2">
        <f t="shared" si="33"/>
        <v>45839</v>
      </c>
      <c r="L567" s="2" t="str">
        <f>VLOOKUP(C567,Customers!$A$2:$F$401,3,FALSE)</f>
        <v>Tanta</v>
      </c>
      <c r="M567" s="2" t="str">
        <f>VLOOKUP(C567,Customers!$A$2:$F$401,5,FALSE)</f>
        <v>Consumer</v>
      </c>
      <c r="N567" s="2" t="str">
        <f>VLOOKUP(D567,Products!$A$2:$F$21,2,FALSE)</f>
        <v>Printer Toner</v>
      </c>
      <c r="O567" s="2" t="str">
        <f>VLOOKUP(D567,Products!$A$2:$F$21,4,FALSE)</f>
        <v>Office</v>
      </c>
      <c r="P567" s="2" t="str">
        <f>VLOOKUP(D567,Products!$A$2:$F$21,3,FALSE)</f>
        <v>Supplies</v>
      </c>
      <c r="Q567" s="6">
        <f>VLOOKUP(D567,Products!$A$2:$F$21,6,FALSE)</f>
        <v>510</v>
      </c>
      <c r="R567" s="6">
        <f t="shared" si="34"/>
        <v>510</v>
      </c>
      <c r="S567" s="6">
        <f t="shared" si="35"/>
        <v>440.6</v>
      </c>
    </row>
    <row r="568" spans="1:19" x14ac:dyDescent="0.25">
      <c r="A568" t="s">
        <v>905</v>
      </c>
      <c r="B568" s="2">
        <v>45686</v>
      </c>
      <c r="C568" t="s">
        <v>906</v>
      </c>
      <c r="D568" t="s">
        <v>15</v>
      </c>
      <c r="E568">
        <v>1</v>
      </c>
      <c r="F568">
        <v>414</v>
      </c>
      <c r="G568" s="3">
        <v>0.1</v>
      </c>
      <c r="H568" t="s">
        <v>12</v>
      </c>
      <c r="I568">
        <v>1</v>
      </c>
      <c r="J568">
        <f t="shared" si="32"/>
        <v>372.6</v>
      </c>
      <c r="K568" s="2">
        <f t="shared" si="33"/>
        <v>45658</v>
      </c>
      <c r="L568" s="2" t="str">
        <f>VLOOKUP(C568,Customers!$A$2:$F$401,3,FALSE)</f>
        <v>Ismailia</v>
      </c>
      <c r="M568" s="2" t="str">
        <f>VLOOKUP(C568,Customers!$A$2:$F$401,5,FALSE)</f>
        <v>Small Business</v>
      </c>
      <c r="N568" s="2" t="str">
        <f>VLOOKUP(D568,Products!$A$2:$F$21,2,FALSE)</f>
        <v>Wireless Mouse</v>
      </c>
      <c r="O568" s="2" t="str">
        <f>VLOOKUP(D568,Products!$A$2:$F$21,4,FALSE)</f>
        <v>Electronics</v>
      </c>
      <c r="P568" s="2" t="str">
        <f>VLOOKUP(D568,Products!$A$2:$F$21,3,FALSE)</f>
        <v>Accessories</v>
      </c>
      <c r="Q568" s="6">
        <f>VLOOKUP(D568,Products!$A$2:$F$21,6,FALSE)</f>
        <v>210</v>
      </c>
      <c r="R568" s="6">
        <f t="shared" si="34"/>
        <v>210</v>
      </c>
      <c r="S568" s="6">
        <f t="shared" si="35"/>
        <v>162.60000000000002</v>
      </c>
    </row>
    <row r="569" spans="1:19" x14ac:dyDescent="0.25">
      <c r="A569" t="s">
        <v>907</v>
      </c>
      <c r="B569" s="2">
        <v>45116</v>
      </c>
      <c r="C569" t="s">
        <v>423</v>
      </c>
      <c r="D569" t="s">
        <v>15</v>
      </c>
      <c r="E569">
        <v>4</v>
      </c>
      <c r="F569">
        <v>436.5</v>
      </c>
      <c r="G569" s="3">
        <v>0.1</v>
      </c>
      <c r="H569" t="s">
        <v>12</v>
      </c>
      <c r="I569">
        <v>5</v>
      </c>
      <c r="J569">
        <f t="shared" si="32"/>
        <v>1571.4</v>
      </c>
      <c r="K569" s="2">
        <f t="shared" si="33"/>
        <v>45108</v>
      </c>
      <c r="L569" s="2" t="str">
        <f>VLOOKUP(C569,Customers!$A$2:$F$401,3,FALSE)</f>
        <v>Port Said</v>
      </c>
      <c r="M569" s="2" t="str">
        <f>VLOOKUP(C569,Customers!$A$2:$F$401,5,FALSE)</f>
        <v>Consumer</v>
      </c>
      <c r="N569" s="2" t="str">
        <f>VLOOKUP(D569,Products!$A$2:$F$21,2,FALSE)</f>
        <v>Wireless Mouse</v>
      </c>
      <c r="O569" s="2" t="str">
        <f>VLOOKUP(D569,Products!$A$2:$F$21,4,FALSE)</f>
        <v>Electronics</v>
      </c>
      <c r="P569" s="2" t="str">
        <f>VLOOKUP(D569,Products!$A$2:$F$21,3,FALSE)</f>
        <v>Accessories</v>
      </c>
      <c r="Q569" s="6">
        <f>VLOOKUP(D569,Products!$A$2:$F$21,6,FALSE)</f>
        <v>210</v>
      </c>
      <c r="R569" s="6">
        <f t="shared" si="34"/>
        <v>840</v>
      </c>
      <c r="S569" s="6">
        <f t="shared" si="35"/>
        <v>731.40000000000009</v>
      </c>
    </row>
    <row r="570" spans="1:19" x14ac:dyDescent="0.25">
      <c r="A570" t="s">
        <v>908</v>
      </c>
      <c r="B570" s="2">
        <v>45317</v>
      </c>
      <c r="C570" t="s">
        <v>592</v>
      </c>
      <c r="D570" t="s">
        <v>24</v>
      </c>
      <c r="E570">
        <v>2</v>
      </c>
      <c r="F570">
        <v>1287.5</v>
      </c>
      <c r="G570" s="3">
        <v>0.15</v>
      </c>
      <c r="H570" t="s">
        <v>12</v>
      </c>
      <c r="I570">
        <v>1</v>
      </c>
      <c r="J570">
        <f t="shared" si="32"/>
        <v>2188.75</v>
      </c>
      <c r="K570" s="2">
        <f t="shared" si="33"/>
        <v>45292</v>
      </c>
      <c r="L570" s="2" t="str">
        <f>VLOOKUP(C570,Customers!$A$2:$F$401,3,FALSE)</f>
        <v>Tanta</v>
      </c>
      <c r="M570" s="2" t="str">
        <f>VLOOKUP(C570,Customers!$A$2:$F$401,5,FALSE)</f>
        <v>Consumer</v>
      </c>
      <c r="N570" s="2" t="str">
        <f>VLOOKUP(D570,Products!$A$2:$F$21,2,FALSE)</f>
        <v>USB-C Hub</v>
      </c>
      <c r="O570" s="2" t="str">
        <f>VLOOKUP(D570,Products!$A$2:$F$21,4,FALSE)</f>
        <v>Electronics</v>
      </c>
      <c r="P570" s="2" t="str">
        <f>VLOOKUP(D570,Products!$A$2:$F$21,3,FALSE)</f>
        <v>Accessories</v>
      </c>
      <c r="Q570" s="6">
        <f>VLOOKUP(D570,Products!$A$2:$F$21,6,FALSE)</f>
        <v>620</v>
      </c>
      <c r="R570" s="6">
        <f t="shared" si="34"/>
        <v>1240</v>
      </c>
      <c r="S570" s="6">
        <f t="shared" si="35"/>
        <v>948.75</v>
      </c>
    </row>
    <row r="571" spans="1:19" x14ac:dyDescent="0.25">
      <c r="A571" t="s">
        <v>909</v>
      </c>
      <c r="B571" s="2">
        <v>45032</v>
      </c>
      <c r="C571" t="s">
        <v>910</v>
      </c>
      <c r="D571" t="s">
        <v>46</v>
      </c>
      <c r="E571">
        <v>3</v>
      </c>
      <c r="F571">
        <v>260</v>
      </c>
      <c r="G571" s="3">
        <v>0.1</v>
      </c>
      <c r="H571" t="s">
        <v>12</v>
      </c>
      <c r="I571">
        <v>2</v>
      </c>
      <c r="J571">
        <f t="shared" si="32"/>
        <v>702</v>
      </c>
      <c r="K571" s="2">
        <f t="shared" si="33"/>
        <v>45017</v>
      </c>
      <c r="L571" s="2" t="str">
        <f>VLOOKUP(C571,Customers!$A$2:$F$401,3,FALSE)</f>
        <v>Cairo</v>
      </c>
      <c r="M571" s="2" t="str">
        <f>VLOOKUP(C571,Customers!$A$2:$F$401,5,FALSE)</f>
        <v>Small Business</v>
      </c>
      <c r="N571" s="2" t="str">
        <f>VLOOKUP(D571,Products!$A$2:$F$21,2,FALSE)</f>
        <v>Paper A4 Box</v>
      </c>
      <c r="O571" s="2" t="str">
        <f>VLOOKUP(D571,Products!$A$2:$F$21,4,FALSE)</f>
        <v>Office</v>
      </c>
      <c r="P571" s="2" t="str">
        <f>VLOOKUP(D571,Products!$A$2:$F$21,3,FALSE)</f>
        <v>Stationery</v>
      </c>
      <c r="Q571" s="6">
        <f>VLOOKUP(D571,Products!$A$2:$F$21,6,FALSE)</f>
        <v>145</v>
      </c>
      <c r="R571" s="6">
        <f t="shared" si="34"/>
        <v>435</v>
      </c>
      <c r="S571" s="6">
        <f t="shared" si="35"/>
        <v>267</v>
      </c>
    </row>
    <row r="572" spans="1:19" x14ac:dyDescent="0.25">
      <c r="A572" t="s">
        <v>911</v>
      </c>
      <c r="B572" s="2">
        <v>45476</v>
      </c>
      <c r="C572" t="s">
        <v>269</v>
      </c>
      <c r="D572" t="s">
        <v>90</v>
      </c>
      <c r="E572">
        <v>1</v>
      </c>
      <c r="F572">
        <v>2100</v>
      </c>
      <c r="G572" s="3">
        <v>0.1</v>
      </c>
      <c r="H572" t="s">
        <v>12</v>
      </c>
      <c r="I572">
        <v>4</v>
      </c>
      <c r="J572">
        <f t="shared" si="32"/>
        <v>1890</v>
      </c>
      <c r="K572" s="2">
        <f t="shared" si="33"/>
        <v>45474</v>
      </c>
      <c r="L572" s="2" t="str">
        <f>VLOOKUP(C572,Customers!$A$2:$F$401,3,FALSE)</f>
        <v>Port Said</v>
      </c>
      <c r="M572" s="2" t="str">
        <f>VLOOKUP(C572,Customers!$A$2:$F$401,5,FALSE)</f>
        <v>Consumer</v>
      </c>
      <c r="N572" s="2" t="str">
        <f>VLOOKUP(D572,Products!$A$2:$F$21,2,FALSE)</f>
        <v>Headset Pro</v>
      </c>
      <c r="O572" s="2" t="str">
        <f>VLOOKUP(D572,Products!$A$2:$F$21,4,FALSE)</f>
        <v>Electronics</v>
      </c>
      <c r="P572" s="2" t="str">
        <f>VLOOKUP(D572,Products!$A$2:$F$21,3,FALSE)</f>
        <v>Accessories</v>
      </c>
      <c r="Q572" s="6">
        <f>VLOOKUP(D572,Products!$A$2:$F$21,6,FALSE)</f>
        <v>1180</v>
      </c>
      <c r="R572" s="6">
        <f t="shared" si="34"/>
        <v>1180</v>
      </c>
      <c r="S572" s="6">
        <f t="shared" si="35"/>
        <v>710</v>
      </c>
    </row>
    <row r="573" spans="1:19" x14ac:dyDescent="0.25">
      <c r="A573" t="s">
        <v>912</v>
      </c>
      <c r="B573" s="2">
        <v>45699</v>
      </c>
      <c r="C573" t="s">
        <v>427</v>
      </c>
      <c r="D573" t="s">
        <v>90</v>
      </c>
      <c r="E573">
        <v>1</v>
      </c>
      <c r="F573">
        <v>2163</v>
      </c>
      <c r="G573" s="3">
        <v>0</v>
      </c>
      <c r="H573" t="s">
        <v>12</v>
      </c>
      <c r="I573">
        <v>7</v>
      </c>
      <c r="J573">
        <f t="shared" si="32"/>
        <v>2163</v>
      </c>
      <c r="K573" s="2">
        <f t="shared" si="33"/>
        <v>45689</v>
      </c>
      <c r="L573" s="2" t="str">
        <f>VLOOKUP(C573,Customers!$A$2:$F$401,3,FALSE)</f>
        <v>Mansoura</v>
      </c>
      <c r="M573" s="2" t="str">
        <f>VLOOKUP(C573,Customers!$A$2:$F$401,5,FALSE)</f>
        <v>Consumer</v>
      </c>
      <c r="N573" s="2" t="str">
        <f>VLOOKUP(D573,Products!$A$2:$F$21,2,FALSE)</f>
        <v>Headset Pro</v>
      </c>
      <c r="O573" s="2" t="str">
        <f>VLOOKUP(D573,Products!$A$2:$F$21,4,FALSE)</f>
        <v>Electronics</v>
      </c>
      <c r="P573" s="2" t="str">
        <f>VLOOKUP(D573,Products!$A$2:$F$21,3,FALSE)</f>
        <v>Accessories</v>
      </c>
      <c r="Q573" s="6">
        <f>VLOOKUP(D573,Products!$A$2:$F$21,6,FALSE)</f>
        <v>1180</v>
      </c>
      <c r="R573" s="6">
        <f t="shared" si="34"/>
        <v>1180</v>
      </c>
      <c r="S573" s="6">
        <f t="shared" si="35"/>
        <v>983</v>
      </c>
    </row>
    <row r="574" spans="1:19" x14ac:dyDescent="0.25">
      <c r="A574" t="s">
        <v>913</v>
      </c>
      <c r="B574" s="2">
        <v>45007</v>
      </c>
      <c r="C574" t="s">
        <v>914</v>
      </c>
      <c r="D574" t="s">
        <v>24</v>
      </c>
      <c r="E574">
        <v>1</v>
      </c>
      <c r="F574">
        <v>1350</v>
      </c>
      <c r="G574" s="3">
        <v>0.1</v>
      </c>
      <c r="H574" t="s">
        <v>12</v>
      </c>
      <c r="I574">
        <v>7</v>
      </c>
      <c r="J574">
        <f t="shared" si="32"/>
        <v>1215</v>
      </c>
      <c r="K574" s="2">
        <f t="shared" si="33"/>
        <v>44986</v>
      </c>
      <c r="L574" s="2" t="str">
        <f>VLOOKUP(C574,Customers!$A$2:$F$401,3,FALSE)</f>
        <v>Zagazig</v>
      </c>
      <c r="M574" s="2" t="str">
        <f>VLOOKUP(C574,Customers!$A$2:$F$401,5,FALSE)</f>
        <v>Consumer</v>
      </c>
      <c r="N574" s="2" t="str">
        <f>VLOOKUP(D574,Products!$A$2:$F$21,2,FALSE)</f>
        <v>USB-C Hub</v>
      </c>
      <c r="O574" s="2" t="str">
        <f>VLOOKUP(D574,Products!$A$2:$F$21,4,FALSE)</f>
        <v>Electronics</v>
      </c>
      <c r="P574" s="2" t="str">
        <f>VLOOKUP(D574,Products!$A$2:$F$21,3,FALSE)</f>
        <v>Accessories</v>
      </c>
      <c r="Q574" s="6">
        <f>VLOOKUP(D574,Products!$A$2:$F$21,6,FALSE)</f>
        <v>620</v>
      </c>
      <c r="R574" s="6">
        <f t="shared" si="34"/>
        <v>620</v>
      </c>
      <c r="S574" s="6">
        <f t="shared" si="35"/>
        <v>595</v>
      </c>
    </row>
    <row r="575" spans="1:19" x14ac:dyDescent="0.25">
      <c r="A575" t="s">
        <v>915</v>
      </c>
      <c r="B575" s="2">
        <v>45076</v>
      </c>
      <c r="C575" t="s">
        <v>207</v>
      </c>
      <c r="D575" t="s">
        <v>27</v>
      </c>
      <c r="E575">
        <v>1</v>
      </c>
      <c r="F575">
        <v>1058.4000000000001</v>
      </c>
      <c r="G575" s="3">
        <v>0.1</v>
      </c>
      <c r="H575" t="s">
        <v>12</v>
      </c>
      <c r="I575">
        <v>4</v>
      </c>
      <c r="J575">
        <f t="shared" si="32"/>
        <v>952.56000000000006</v>
      </c>
      <c r="K575" s="2">
        <f t="shared" si="33"/>
        <v>45047</v>
      </c>
      <c r="L575" s="2" t="str">
        <f>VLOOKUP(C575,Customers!$A$2:$F$401,3,FALSE)</f>
        <v>Shubra El-Kheima</v>
      </c>
      <c r="M575" s="2" t="str">
        <f>VLOOKUP(C575,Customers!$A$2:$F$401,5,FALSE)</f>
        <v>Consumer</v>
      </c>
      <c r="N575" s="2" t="str">
        <f>VLOOKUP(D575,Products!$A$2:$F$21,2,FALSE)</f>
        <v>Printer Toner</v>
      </c>
      <c r="O575" s="2" t="str">
        <f>VLOOKUP(D575,Products!$A$2:$F$21,4,FALSE)</f>
        <v>Office</v>
      </c>
      <c r="P575" s="2" t="str">
        <f>VLOOKUP(D575,Products!$A$2:$F$21,3,FALSE)</f>
        <v>Supplies</v>
      </c>
      <c r="Q575" s="6">
        <f>VLOOKUP(D575,Products!$A$2:$F$21,6,FALSE)</f>
        <v>510</v>
      </c>
      <c r="R575" s="6">
        <f t="shared" si="34"/>
        <v>510</v>
      </c>
      <c r="S575" s="6">
        <f t="shared" si="35"/>
        <v>442.56000000000006</v>
      </c>
    </row>
    <row r="576" spans="1:19" x14ac:dyDescent="0.25">
      <c r="A576" t="s">
        <v>916</v>
      </c>
      <c r="B576" s="2">
        <v>45312</v>
      </c>
      <c r="C576" t="s">
        <v>590</v>
      </c>
      <c r="D576" t="s">
        <v>46</v>
      </c>
      <c r="E576">
        <v>50</v>
      </c>
      <c r="F576">
        <v>260</v>
      </c>
      <c r="G576" s="3">
        <v>0.05</v>
      </c>
      <c r="H576" t="s">
        <v>12</v>
      </c>
      <c r="I576">
        <v>6</v>
      </c>
      <c r="J576">
        <f t="shared" si="32"/>
        <v>12350</v>
      </c>
      <c r="K576" s="2">
        <f t="shared" si="33"/>
        <v>45292</v>
      </c>
      <c r="L576" s="2" t="str">
        <f>VLOOKUP(C576,Customers!$A$2:$F$401,3,FALSE)</f>
        <v>Zagazig</v>
      </c>
      <c r="M576" s="2" t="str">
        <f>VLOOKUP(C576,Customers!$A$2:$F$401,5,FALSE)</f>
        <v>Consumer</v>
      </c>
      <c r="N576" s="2" t="str">
        <f>VLOOKUP(D576,Products!$A$2:$F$21,2,FALSE)</f>
        <v>Paper A4 Box</v>
      </c>
      <c r="O576" s="2" t="str">
        <f>VLOOKUP(D576,Products!$A$2:$F$21,4,FALSE)</f>
        <v>Office</v>
      </c>
      <c r="P576" s="2" t="str">
        <f>VLOOKUP(D576,Products!$A$2:$F$21,3,FALSE)</f>
        <v>Stationery</v>
      </c>
      <c r="Q576" s="6">
        <f>VLOOKUP(D576,Products!$A$2:$F$21,6,FALSE)</f>
        <v>145</v>
      </c>
      <c r="R576" s="6">
        <f t="shared" si="34"/>
        <v>7250</v>
      </c>
      <c r="S576" s="6">
        <f t="shared" si="35"/>
        <v>5100</v>
      </c>
    </row>
    <row r="577" spans="1:19" x14ac:dyDescent="0.25">
      <c r="A577" t="s">
        <v>917</v>
      </c>
      <c r="B577" s="2">
        <v>45371</v>
      </c>
      <c r="C577" t="s">
        <v>892</v>
      </c>
      <c r="D577" t="s">
        <v>18</v>
      </c>
      <c r="E577">
        <v>1</v>
      </c>
      <c r="F577">
        <v>1334</v>
      </c>
      <c r="G577" s="3">
        <v>0</v>
      </c>
      <c r="H577" t="s">
        <v>96</v>
      </c>
      <c r="I577">
        <v>6</v>
      </c>
      <c r="J577">
        <f t="shared" si="32"/>
        <v>1334</v>
      </c>
      <c r="K577" s="2">
        <f t="shared" si="33"/>
        <v>45352</v>
      </c>
      <c r="L577" s="2" t="str">
        <f>VLOOKUP(C577,Customers!$A$2:$F$401,3,FALSE)</f>
        <v>Zagazig</v>
      </c>
      <c r="M577" s="2" t="str">
        <f>VLOOKUP(C577,Customers!$A$2:$F$401,5,FALSE)</f>
        <v>Corporate</v>
      </c>
      <c r="N577" s="2" t="str">
        <f>VLOOKUP(D577,Products!$A$2:$F$21,2,FALSE)</f>
        <v>Webcam HD</v>
      </c>
      <c r="O577" s="2" t="str">
        <f>VLOOKUP(D577,Products!$A$2:$F$21,4,FALSE)</f>
        <v>Electronics</v>
      </c>
      <c r="P577" s="2" t="str">
        <f>VLOOKUP(D577,Products!$A$2:$F$21,3,FALSE)</f>
        <v>Accessories</v>
      </c>
      <c r="Q577" s="6">
        <f>VLOOKUP(D577,Products!$A$2:$F$21,6,FALSE)</f>
        <v>790</v>
      </c>
      <c r="R577" s="6">
        <f t="shared" si="34"/>
        <v>790</v>
      </c>
      <c r="S577" s="6">
        <f t="shared" si="35"/>
        <v>544</v>
      </c>
    </row>
    <row r="578" spans="1:19" x14ac:dyDescent="0.25">
      <c r="A578" t="s">
        <v>918</v>
      </c>
      <c r="B578" s="2">
        <v>45908</v>
      </c>
      <c r="C578" t="s">
        <v>867</v>
      </c>
      <c r="D578" t="s">
        <v>40</v>
      </c>
      <c r="E578">
        <v>4</v>
      </c>
      <c r="F578">
        <v>21060</v>
      </c>
      <c r="G578" s="3">
        <v>0.15</v>
      </c>
      <c r="H578" t="s">
        <v>12</v>
      </c>
      <c r="I578">
        <v>5</v>
      </c>
      <c r="J578">
        <f t="shared" si="32"/>
        <v>71604</v>
      </c>
      <c r="K578" s="2">
        <f t="shared" si="33"/>
        <v>45901</v>
      </c>
      <c r="L578" s="2" t="str">
        <f>VLOOKUP(C578,Customers!$A$2:$F$401,3,FALSE)</f>
        <v>Fayoum</v>
      </c>
      <c r="M578" s="2" t="str">
        <f>VLOOKUP(C578,Customers!$A$2:$F$401,5,FALSE)</f>
        <v>Corporate</v>
      </c>
      <c r="N578" s="2" t="str">
        <f>VLOOKUP(D578,Products!$A$2:$F$21,2,FALSE)</f>
        <v>Laptop Basic 15</v>
      </c>
      <c r="O578" s="2" t="str">
        <f>VLOOKUP(D578,Products!$A$2:$F$21,4,FALSE)</f>
        <v>Electronics</v>
      </c>
      <c r="P578" s="2" t="str">
        <f>VLOOKUP(D578,Products!$A$2:$F$21,3,FALSE)</f>
        <v>Computers</v>
      </c>
      <c r="Q578" s="6">
        <f>VLOOKUP(D578,Products!$A$2:$F$21,6,FALSE)</f>
        <v>15100</v>
      </c>
      <c r="R578" s="6">
        <f t="shared" si="34"/>
        <v>60400</v>
      </c>
      <c r="S578" s="6">
        <f t="shared" si="35"/>
        <v>11204</v>
      </c>
    </row>
    <row r="579" spans="1:19" x14ac:dyDescent="0.25">
      <c r="A579" t="s">
        <v>919</v>
      </c>
      <c r="B579" s="2">
        <v>45354</v>
      </c>
      <c r="C579" t="s">
        <v>920</v>
      </c>
      <c r="D579" t="s">
        <v>15</v>
      </c>
      <c r="E579">
        <v>1</v>
      </c>
      <c r="F579">
        <v>450</v>
      </c>
      <c r="G579" s="3">
        <v>0.03</v>
      </c>
      <c r="H579" t="s">
        <v>12</v>
      </c>
      <c r="I579">
        <v>3</v>
      </c>
      <c r="J579">
        <f t="shared" ref="J579:J642" si="36">E579*F579*(1-G579)</f>
        <v>436.5</v>
      </c>
      <c r="K579" s="2">
        <f t="shared" ref="K579:K642" si="37">DATE(YEAR(B579),MONTH(B579),1)</f>
        <v>45352</v>
      </c>
      <c r="L579" s="2" t="str">
        <f>VLOOKUP(C579,Customers!$A$2:$F$401,3,FALSE)</f>
        <v>Tanta</v>
      </c>
      <c r="M579" s="2" t="str">
        <f>VLOOKUP(C579,Customers!$A$2:$F$401,5,FALSE)</f>
        <v>Consumer</v>
      </c>
      <c r="N579" s="2" t="str">
        <f>VLOOKUP(D579,Products!$A$2:$F$21,2,FALSE)</f>
        <v>Wireless Mouse</v>
      </c>
      <c r="O579" s="2" t="str">
        <f>VLOOKUP(D579,Products!$A$2:$F$21,4,FALSE)</f>
        <v>Electronics</v>
      </c>
      <c r="P579" s="2" t="str">
        <f>VLOOKUP(D579,Products!$A$2:$F$21,3,FALSE)</f>
        <v>Accessories</v>
      </c>
      <c r="Q579" s="6">
        <f>VLOOKUP(D579,Products!$A$2:$F$21,6,FALSE)</f>
        <v>210</v>
      </c>
      <c r="R579" s="6">
        <f t="shared" ref="R579:R642" si="38">E579*Q579</f>
        <v>210</v>
      </c>
      <c r="S579" s="6">
        <f t="shared" ref="S579:S642" si="39">J579-R579</f>
        <v>226.5</v>
      </c>
    </row>
    <row r="580" spans="1:19" x14ac:dyDescent="0.25">
      <c r="A580" t="s">
        <v>921</v>
      </c>
      <c r="B580" s="2">
        <v>45608</v>
      </c>
      <c r="C580" t="s">
        <v>76</v>
      </c>
      <c r="D580" t="s">
        <v>79</v>
      </c>
      <c r="E580">
        <v>2</v>
      </c>
      <c r="F580">
        <v>6200</v>
      </c>
      <c r="G580" s="3">
        <v>0.1</v>
      </c>
      <c r="H580" t="s">
        <v>12</v>
      </c>
      <c r="I580">
        <v>7</v>
      </c>
      <c r="J580">
        <f t="shared" si="36"/>
        <v>11160</v>
      </c>
      <c r="K580" s="2">
        <f t="shared" si="37"/>
        <v>45597</v>
      </c>
      <c r="L580" s="2" t="str">
        <f>VLOOKUP(C580,Customers!$A$2:$F$401,3,FALSE)</f>
        <v>Banha</v>
      </c>
      <c r="M580" s="2" t="str">
        <f>VLOOKUP(C580,Customers!$A$2:$F$401,5,FALSE)</f>
        <v>Consumer</v>
      </c>
      <c r="N580" s="2" t="str">
        <f>VLOOKUP(D580,Products!$A$2:$F$21,2,FALSE)</f>
        <v>27-inch Monitor</v>
      </c>
      <c r="O580" s="2" t="str">
        <f>VLOOKUP(D580,Products!$A$2:$F$21,4,FALSE)</f>
        <v>Electronics</v>
      </c>
      <c r="P580" s="2" t="str">
        <f>VLOOKUP(D580,Products!$A$2:$F$21,3,FALSE)</f>
        <v>Displays</v>
      </c>
      <c r="Q580" s="6">
        <f>VLOOKUP(D580,Products!$A$2:$F$21,6,FALSE)</f>
        <v>4300</v>
      </c>
      <c r="R580" s="6">
        <f t="shared" si="38"/>
        <v>8600</v>
      </c>
      <c r="S580" s="6">
        <f t="shared" si="39"/>
        <v>2560</v>
      </c>
    </row>
    <row r="581" spans="1:19" x14ac:dyDescent="0.25">
      <c r="A581" t="s">
        <v>922</v>
      </c>
      <c r="B581" s="2">
        <v>45547</v>
      </c>
      <c r="C581" t="s">
        <v>923</v>
      </c>
      <c r="D581" t="s">
        <v>56</v>
      </c>
      <c r="E581">
        <v>1</v>
      </c>
      <c r="F581">
        <v>165.6</v>
      </c>
      <c r="G581" s="3">
        <v>0.05</v>
      </c>
      <c r="H581" t="s">
        <v>12</v>
      </c>
      <c r="I581">
        <v>4</v>
      </c>
      <c r="J581">
        <f t="shared" si="36"/>
        <v>157.32</v>
      </c>
      <c r="K581" s="2">
        <f t="shared" si="37"/>
        <v>45536</v>
      </c>
      <c r="L581" s="2" t="str">
        <f>VLOOKUP(C581,Customers!$A$2:$F$401,3,FALSE)</f>
        <v>Fayoum</v>
      </c>
      <c r="M581" s="2" t="str">
        <f>VLOOKUP(C581,Customers!$A$2:$F$401,5,FALSE)</f>
        <v>Consumer</v>
      </c>
      <c r="N581" s="2" t="str">
        <f>VLOOKUP(D581,Products!$A$2:$F$21,2,FALSE)</f>
        <v>Notebook Pack</v>
      </c>
      <c r="O581" s="2" t="str">
        <f>VLOOKUP(D581,Products!$A$2:$F$21,4,FALSE)</f>
        <v>Office</v>
      </c>
      <c r="P581" s="2" t="str">
        <f>VLOOKUP(D581,Products!$A$2:$F$21,3,FALSE)</f>
        <v>Stationery</v>
      </c>
      <c r="Q581" s="6">
        <f>VLOOKUP(D581,Products!$A$2:$F$21,6,FALSE)</f>
        <v>75</v>
      </c>
      <c r="R581" s="6">
        <f t="shared" si="38"/>
        <v>75</v>
      </c>
      <c r="S581" s="6">
        <f t="shared" si="39"/>
        <v>82.32</v>
      </c>
    </row>
    <row r="582" spans="1:19" x14ac:dyDescent="0.25">
      <c r="A582" t="s">
        <v>924</v>
      </c>
      <c r="B582" s="2">
        <v>44958</v>
      </c>
      <c r="C582" t="s">
        <v>812</v>
      </c>
      <c r="D582" t="s">
        <v>18</v>
      </c>
      <c r="E582">
        <v>10</v>
      </c>
      <c r="F582">
        <v>1566</v>
      </c>
      <c r="G582" s="3">
        <v>0.05</v>
      </c>
      <c r="H582" t="s">
        <v>12</v>
      </c>
      <c r="I582">
        <v>4</v>
      </c>
      <c r="J582">
        <f t="shared" si="36"/>
        <v>14877</v>
      </c>
      <c r="K582" s="2">
        <f t="shared" si="37"/>
        <v>44958</v>
      </c>
      <c r="L582" s="2" t="str">
        <f>VLOOKUP(C582,Customers!$A$2:$F$401,3,FALSE)</f>
        <v>Tanta</v>
      </c>
      <c r="M582" s="2" t="str">
        <f>VLOOKUP(C582,Customers!$A$2:$F$401,5,FALSE)</f>
        <v>Consumer</v>
      </c>
      <c r="N582" s="2" t="str">
        <f>VLOOKUP(D582,Products!$A$2:$F$21,2,FALSE)</f>
        <v>Webcam HD</v>
      </c>
      <c r="O582" s="2" t="str">
        <f>VLOOKUP(D582,Products!$A$2:$F$21,4,FALSE)</f>
        <v>Electronics</v>
      </c>
      <c r="P582" s="2" t="str">
        <f>VLOOKUP(D582,Products!$A$2:$F$21,3,FALSE)</f>
        <v>Accessories</v>
      </c>
      <c r="Q582" s="6">
        <f>VLOOKUP(D582,Products!$A$2:$F$21,6,FALSE)</f>
        <v>790</v>
      </c>
      <c r="R582" s="6">
        <f t="shared" si="38"/>
        <v>7900</v>
      </c>
      <c r="S582" s="6">
        <f t="shared" si="39"/>
        <v>6977</v>
      </c>
    </row>
    <row r="583" spans="1:19" x14ac:dyDescent="0.25">
      <c r="A583" t="s">
        <v>925</v>
      </c>
      <c r="B583" s="2">
        <v>45360</v>
      </c>
      <c r="C583" t="s">
        <v>617</v>
      </c>
      <c r="D583" t="s">
        <v>79</v>
      </c>
      <c r="E583">
        <v>1</v>
      </c>
      <c r="F583">
        <v>5704</v>
      </c>
      <c r="G583" s="3">
        <v>0</v>
      </c>
      <c r="H583" t="s">
        <v>12</v>
      </c>
      <c r="I583">
        <v>1</v>
      </c>
      <c r="J583">
        <f t="shared" si="36"/>
        <v>5704</v>
      </c>
      <c r="K583" s="2">
        <f t="shared" si="37"/>
        <v>45352</v>
      </c>
      <c r="L583" s="2" t="str">
        <f>VLOOKUP(C583,Customers!$A$2:$F$401,3,FALSE)</f>
        <v>Zagazig</v>
      </c>
      <c r="M583" s="2" t="str">
        <f>VLOOKUP(C583,Customers!$A$2:$F$401,5,FALSE)</f>
        <v>Small Business</v>
      </c>
      <c r="N583" s="2" t="str">
        <f>VLOOKUP(D583,Products!$A$2:$F$21,2,FALSE)</f>
        <v>27-inch Monitor</v>
      </c>
      <c r="O583" s="2" t="str">
        <f>VLOOKUP(D583,Products!$A$2:$F$21,4,FALSE)</f>
        <v>Electronics</v>
      </c>
      <c r="P583" s="2" t="str">
        <f>VLOOKUP(D583,Products!$A$2:$F$21,3,FALSE)</f>
        <v>Displays</v>
      </c>
      <c r="Q583" s="6">
        <f>VLOOKUP(D583,Products!$A$2:$F$21,6,FALSE)</f>
        <v>4300</v>
      </c>
      <c r="R583" s="6">
        <f t="shared" si="38"/>
        <v>4300</v>
      </c>
      <c r="S583" s="6">
        <f t="shared" si="39"/>
        <v>1404</v>
      </c>
    </row>
    <row r="584" spans="1:19" x14ac:dyDescent="0.25">
      <c r="A584" t="s">
        <v>926</v>
      </c>
      <c r="B584" s="2">
        <v>45316</v>
      </c>
      <c r="C584" t="s">
        <v>292</v>
      </c>
      <c r="D584" t="s">
        <v>11</v>
      </c>
      <c r="E584">
        <v>1</v>
      </c>
      <c r="F584">
        <v>28500</v>
      </c>
      <c r="G584" s="3">
        <v>0.1</v>
      </c>
      <c r="H584" t="s">
        <v>12</v>
      </c>
      <c r="I584">
        <v>3</v>
      </c>
      <c r="J584">
        <f t="shared" si="36"/>
        <v>25650</v>
      </c>
      <c r="K584" s="2">
        <f t="shared" si="37"/>
        <v>45292</v>
      </c>
      <c r="L584" s="2" t="str">
        <f>VLOOKUP(C584,Customers!$A$2:$F$401,3,FALSE)</f>
        <v>Fayoum</v>
      </c>
      <c r="M584" s="2" t="str">
        <f>VLOOKUP(C584,Customers!$A$2:$F$401,5,FALSE)</f>
        <v>Small Business</v>
      </c>
      <c r="N584" s="2" t="str">
        <f>VLOOKUP(D584,Products!$A$2:$F$21,2,FALSE)</f>
        <v>Laptop Pro 14</v>
      </c>
      <c r="O584" s="2" t="str">
        <f>VLOOKUP(D584,Products!$A$2:$F$21,4,FALSE)</f>
        <v>Electronics</v>
      </c>
      <c r="P584" s="2" t="str">
        <f>VLOOKUP(D584,Products!$A$2:$F$21,3,FALSE)</f>
        <v>Computers</v>
      </c>
      <c r="Q584" s="6">
        <f>VLOOKUP(D584,Products!$A$2:$F$21,6,FALSE)</f>
        <v>22100</v>
      </c>
      <c r="R584" s="6">
        <f t="shared" si="38"/>
        <v>22100</v>
      </c>
      <c r="S584" s="6">
        <f t="shared" si="39"/>
        <v>3550</v>
      </c>
    </row>
    <row r="585" spans="1:19" x14ac:dyDescent="0.25">
      <c r="A585" t="s">
        <v>927</v>
      </c>
      <c r="B585" s="2">
        <v>45167</v>
      </c>
      <c r="C585" t="s">
        <v>180</v>
      </c>
      <c r="D585" t="s">
        <v>15</v>
      </c>
      <c r="E585">
        <v>3</v>
      </c>
      <c r="F585">
        <v>486</v>
      </c>
      <c r="G585" s="3">
        <v>0.1</v>
      </c>
      <c r="H585" t="s">
        <v>12</v>
      </c>
      <c r="I585">
        <v>2</v>
      </c>
      <c r="J585">
        <f t="shared" si="36"/>
        <v>1312.2</v>
      </c>
      <c r="K585" s="2">
        <f t="shared" si="37"/>
        <v>45139</v>
      </c>
      <c r="L585" s="2" t="str">
        <f>VLOOKUP(C585,Customers!$A$2:$F$401,3,FALSE)</f>
        <v>Fayoum</v>
      </c>
      <c r="M585" s="2" t="str">
        <f>VLOOKUP(C585,Customers!$A$2:$F$401,5,FALSE)</f>
        <v>Small Business</v>
      </c>
      <c r="N585" s="2" t="str">
        <f>VLOOKUP(D585,Products!$A$2:$F$21,2,FALSE)</f>
        <v>Wireless Mouse</v>
      </c>
      <c r="O585" s="2" t="str">
        <f>VLOOKUP(D585,Products!$A$2:$F$21,4,FALSE)</f>
        <v>Electronics</v>
      </c>
      <c r="P585" s="2" t="str">
        <f>VLOOKUP(D585,Products!$A$2:$F$21,3,FALSE)</f>
        <v>Accessories</v>
      </c>
      <c r="Q585" s="6">
        <f>VLOOKUP(D585,Products!$A$2:$F$21,6,FALSE)</f>
        <v>210</v>
      </c>
      <c r="R585" s="6">
        <f t="shared" si="38"/>
        <v>630</v>
      </c>
      <c r="S585" s="6">
        <f t="shared" si="39"/>
        <v>682.2</v>
      </c>
    </row>
    <row r="586" spans="1:19" x14ac:dyDescent="0.25">
      <c r="A586" t="s">
        <v>928</v>
      </c>
      <c r="B586" s="2">
        <v>45907</v>
      </c>
      <c r="C586" t="s">
        <v>219</v>
      </c>
      <c r="D586" t="s">
        <v>123</v>
      </c>
      <c r="E586">
        <v>1</v>
      </c>
      <c r="F586">
        <v>2279.5</v>
      </c>
      <c r="G586" s="3">
        <v>0.05</v>
      </c>
      <c r="H586" t="s">
        <v>85</v>
      </c>
      <c r="I586">
        <v>3</v>
      </c>
      <c r="J586">
        <f t="shared" si="36"/>
        <v>2165.5250000000001</v>
      </c>
      <c r="K586" s="2">
        <f t="shared" si="37"/>
        <v>45901</v>
      </c>
      <c r="L586" s="2" t="str">
        <f>VLOOKUP(C586,Customers!$A$2:$F$401,3,FALSE)</f>
        <v>Cairo</v>
      </c>
      <c r="M586" s="2" t="str">
        <f>VLOOKUP(C586,Customers!$A$2:$F$401,5,FALSE)</f>
        <v>Consumer</v>
      </c>
      <c r="N586" s="2" t="str">
        <f>VLOOKUP(D586,Products!$A$2:$F$21,2,FALSE)</f>
        <v>Barcode Scanner</v>
      </c>
      <c r="O586" s="2" t="str">
        <f>VLOOKUP(D586,Products!$A$2:$F$21,4,FALSE)</f>
        <v>Electronics</v>
      </c>
      <c r="P586" s="2" t="str">
        <f>VLOOKUP(D586,Products!$A$2:$F$21,3,FALSE)</f>
        <v>POS Equipment</v>
      </c>
      <c r="Q586" s="6">
        <f>VLOOKUP(D586,Products!$A$2:$F$21,6,FALSE)</f>
        <v>1420</v>
      </c>
      <c r="R586" s="6">
        <f t="shared" si="38"/>
        <v>1420</v>
      </c>
      <c r="S586" s="6">
        <f t="shared" si="39"/>
        <v>745.52500000000009</v>
      </c>
    </row>
    <row r="587" spans="1:19" x14ac:dyDescent="0.25">
      <c r="A587" t="s">
        <v>929</v>
      </c>
      <c r="B587" s="2">
        <v>45423</v>
      </c>
      <c r="C587" t="s">
        <v>592</v>
      </c>
      <c r="D587" t="s">
        <v>21</v>
      </c>
      <c r="E587">
        <v>5</v>
      </c>
      <c r="F587">
        <v>1794.5</v>
      </c>
      <c r="G587" s="3">
        <v>0.1</v>
      </c>
      <c r="H587" t="s">
        <v>12</v>
      </c>
      <c r="I587">
        <v>4</v>
      </c>
      <c r="J587">
        <f t="shared" si="36"/>
        <v>8075.25</v>
      </c>
      <c r="K587" s="2">
        <f t="shared" si="37"/>
        <v>45413</v>
      </c>
      <c r="L587" s="2" t="str">
        <f>VLOOKUP(C587,Customers!$A$2:$F$401,3,FALSE)</f>
        <v>Tanta</v>
      </c>
      <c r="M587" s="2" t="str">
        <f>VLOOKUP(C587,Customers!$A$2:$F$401,5,FALSE)</f>
        <v>Consumer</v>
      </c>
      <c r="N587" s="2" t="str">
        <f>VLOOKUP(D587,Products!$A$2:$F$21,2,FALSE)</f>
        <v>Mechanical Keyboard</v>
      </c>
      <c r="O587" s="2" t="str">
        <f>VLOOKUP(D587,Products!$A$2:$F$21,4,FALSE)</f>
        <v>Electronics</v>
      </c>
      <c r="P587" s="2" t="str">
        <f>VLOOKUP(D587,Products!$A$2:$F$21,3,FALSE)</f>
        <v>Accessories</v>
      </c>
      <c r="Q587" s="6">
        <f>VLOOKUP(D587,Products!$A$2:$F$21,6,FALSE)</f>
        <v>990</v>
      </c>
      <c r="R587" s="6">
        <f t="shared" si="38"/>
        <v>4950</v>
      </c>
      <c r="S587" s="6">
        <f t="shared" si="39"/>
        <v>3125.25</v>
      </c>
    </row>
    <row r="588" spans="1:19" x14ac:dyDescent="0.25">
      <c r="A588" t="s">
        <v>930</v>
      </c>
      <c r="B588" s="2">
        <v>45345</v>
      </c>
      <c r="C588" t="s">
        <v>931</v>
      </c>
      <c r="D588" t="s">
        <v>82</v>
      </c>
      <c r="E588">
        <v>5</v>
      </c>
      <c r="F588">
        <v>4800</v>
      </c>
      <c r="G588" s="3">
        <v>0.05</v>
      </c>
      <c r="H588" t="s">
        <v>12</v>
      </c>
      <c r="I588">
        <v>4</v>
      </c>
      <c r="J588">
        <f t="shared" si="36"/>
        <v>22800</v>
      </c>
      <c r="K588" s="2">
        <f t="shared" si="37"/>
        <v>45323</v>
      </c>
      <c r="L588" s="2" t="str">
        <f>VLOOKUP(C588,Customers!$A$2:$F$401,3,FALSE)</f>
        <v>Shubra El-Kheima</v>
      </c>
      <c r="M588" s="2" t="str">
        <f>VLOOKUP(C588,Customers!$A$2:$F$401,5,FALSE)</f>
        <v>Consumer</v>
      </c>
      <c r="N588" s="2" t="str">
        <f>VLOOKUP(D588,Products!$A$2:$F$21,2,FALSE)</f>
        <v>Office Chair</v>
      </c>
      <c r="O588" s="2" t="str">
        <f>VLOOKUP(D588,Products!$A$2:$F$21,4,FALSE)</f>
        <v>Office</v>
      </c>
      <c r="P588" s="2" t="str">
        <f>VLOOKUP(D588,Products!$A$2:$F$21,3,FALSE)</f>
        <v>Furniture</v>
      </c>
      <c r="Q588" s="6">
        <f>VLOOKUP(D588,Products!$A$2:$F$21,6,FALSE)</f>
        <v>3150</v>
      </c>
      <c r="R588" s="6">
        <f t="shared" si="38"/>
        <v>15750</v>
      </c>
      <c r="S588" s="6">
        <f t="shared" si="39"/>
        <v>7050</v>
      </c>
    </row>
    <row r="589" spans="1:19" x14ac:dyDescent="0.25">
      <c r="A589" t="s">
        <v>932</v>
      </c>
      <c r="B589" s="2">
        <v>45739</v>
      </c>
      <c r="C589" t="s">
        <v>741</v>
      </c>
      <c r="D589" t="s">
        <v>43</v>
      </c>
      <c r="E589">
        <v>3</v>
      </c>
      <c r="F589">
        <v>3492</v>
      </c>
      <c r="G589" s="3">
        <v>0.1</v>
      </c>
      <c r="H589" t="s">
        <v>12</v>
      </c>
      <c r="I589">
        <v>2</v>
      </c>
      <c r="J589">
        <f t="shared" si="36"/>
        <v>9428.4</v>
      </c>
      <c r="K589" s="2">
        <f t="shared" si="37"/>
        <v>45717</v>
      </c>
      <c r="L589" s="2" t="str">
        <f>VLOOKUP(C589,Customers!$A$2:$F$401,3,FALSE)</f>
        <v>Zagazig</v>
      </c>
      <c r="M589" s="2" t="str">
        <f>VLOOKUP(C589,Customers!$A$2:$F$401,5,FALSE)</f>
        <v>Corporate</v>
      </c>
      <c r="N589" s="2" t="str">
        <f>VLOOKUP(D589,Products!$A$2:$F$21,2,FALSE)</f>
        <v>External SSD 1TB</v>
      </c>
      <c r="O589" s="2" t="str">
        <f>VLOOKUP(D589,Products!$A$2:$F$21,4,FALSE)</f>
        <v>Electronics</v>
      </c>
      <c r="P589" s="2" t="str">
        <f>VLOOKUP(D589,Products!$A$2:$F$21,3,FALSE)</f>
        <v>Storage</v>
      </c>
      <c r="Q589" s="6">
        <f>VLOOKUP(D589,Products!$A$2:$F$21,6,FALSE)</f>
        <v>2450</v>
      </c>
      <c r="R589" s="6">
        <f t="shared" si="38"/>
        <v>7350</v>
      </c>
      <c r="S589" s="6">
        <f t="shared" si="39"/>
        <v>2078.3999999999996</v>
      </c>
    </row>
    <row r="590" spans="1:19" x14ac:dyDescent="0.25">
      <c r="A590" t="s">
        <v>933</v>
      </c>
      <c r="B590" s="2">
        <v>45417</v>
      </c>
      <c r="C590" t="s">
        <v>55</v>
      </c>
      <c r="D590" t="s">
        <v>30</v>
      </c>
      <c r="E590">
        <v>1</v>
      </c>
      <c r="F590">
        <v>8464</v>
      </c>
      <c r="G590" s="3">
        <v>0</v>
      </c>
      <c r="H590" t="s">
        <v>85</v>
      </c>
      <c r="I590">
        <v>4</v>
      </c>
      <c r="J590">
        <f t="shared" si="36"/>
        <v>8464</v>
      </c>
      <c r="K590" s="2">
        <f t="shared" si="37"/>
        <v>45413</v>
      </c>
      <c r="L590" s="2" t="str">
        <f>VLOOKUP(C590,Customers!$A$2:$F$401,3,FALSE)</f>
        <v>Fayoum</v>
      </c>
      <c r="M590" s="2" t="str">
        <f>VLOOKUP(C590,Customers!$A$2:$F$401,5,FALSE)</f>
        <v>Consumer</v>
      </c>
      <c r="N590" s="2" t="str">
        <f>VLOOKUP(D590,Products!$A$2:$F$21,2,FALSE)</f>
        <v>Standing Desk</v>
      </c>
      <c r="O590" s="2" t="str">
        <f>VLOOKUP(D590,Products!$A$2:$F$21,4,FALSE)</f>
        <v>Office</v>
      </c>
      <c r="P590" s="2" t="str">
        <f>VLOOKUP(D590,Products!$A$2:$F$21,3,FALSE)</f>
        <v>Furniture</v>
      </c>
      <c r="Q590" s="6">
        <f>VLOOKUP(D590,Products!$A$2:$F$21,6,FALSE)</f>
        <v>6500</v>
      </c>
      <c r="R590" s="6">
        <f t="shared" si="38"/>
        <v>6500</v>
      </c>
      <c r="S590" s="6">
        <f t="shared" si="39"/>
        <v>1964</v>
      </c>
    </row>
    <row r="591" spans="1:19" x14ac:dyDescent="0.25">
      <c r="A591" t="s">
        <v>934</v>
      </c>
      <c r="B591" s="2">
        <v>45585</v>
      </c>
      <c r="C591" t="s">
        <v>935</v>
      </c>
      <c r="D591" t="s">
        <v>59</v>
      </c>
      <c r="E591">
        <v>3</v>
      </c>
      <c r="F591">
        <v>7622</v>
      </c>
      <c r="G591" s="3">
        <v>0</v>
      </c>
      <c r="H591" t="s">
        <v>12</v>
      </c>
      <c r="I591">
        <v>6</v>
      </c>
      <c r="J591">
        <f t="shared" si="36"/>
        <v>22866</v>
      </c>
      <c r="K591" s="2">
        <f t="shared" si="37"/>
        <v>45566</v>
      </c>
      <c r="L591" s="2" t="str">
        <f>VLOOKUP(C591,Customers!$A$2:$F$401,3,FALSE)</f>
        <v>Asyut</v>
      </c>
      <c r="M591" s="2" t="str">
        <f>VLOOKUP(C591,Customers!$A$2:$F$401,5,FALSE)</f>
        <v>Small Business</v>
      </c>
      <c r="N591" s="2" t="str">
        <f>VLOOKUP(D591,Products!$A$2:$F$21,2,FALSE)</f>
        <v>Laser Printer</v>
      </c>
      <c r="O591" s="2" t="str">
        <f>VLOOKUP(D591,Products!$A$2:$F$21,4,FALSE)</f>
        <v>Electronics</v>
      </c>
      <c r="P591" s="2" t="str">
        <f>VLOOKUP(D591,Products!$A$2:$F$21,3,FALSE)</f>
        <v>Printers</v>
      </c>
      <c r="Q591" s="6">
        <f>VLOOKUP(D591,Products!$A$2:$F$21,6,FALSE)</f>
        <v>5600</v>
      </c>
      <c r="R591" s="6">
        <f t="shared" si="38"/>
        <v>16800</v>
      </c>
      <c r="S591" s="6">
        <f t="shared" si="39"/>
        <v>6066</v>
      </c>
    </row>
    <row r="592" spans="1:19" x14ac:dyDescent="0.25">
      <c r="A592" t="s">
        <v>936</v>
      </c>
      <c r="B592" s="2">
        <v>45506</v>
      </c>
      <c r="C592" t="s">
        <v>137</v>
      </c>
      <c r="D592" t="s">
        <v>79</v>
      </c>
      <c r="E592">
        <v>3</v>
      </c>
      <c r="F592">
        <v>6386</v>
      </c>
      <c r="G592" s="3">
        <v>0.03</v>
      </c>
      <c r="H592" t="s">
        <v>12</v>
      </c>
      <c r="I592">
        <v>4</v>
      </c>
      <c r="J592">
        <f t="shared" si="36"/>
        <v>18583.259999999998</v>
      </c>
      <c r="K592" s="2">
        <f t="shared" si="37"/>
        <v>45505</v>
      </c>
      <c r="L592" s="2" t="str">
        <f>VLOOKUP(C592,Customers!$A$2:$F$401,3,FALSE)</f>
        <v>Zagazig</v>
      </c>
      <c r="M592" s="2" t="str">
        <f>VLOOKUP(C592,Customers!$A$2:$F$401,5,FALSE)</f>
        <v>Small Business</v>
      </c>
      <c r="N592" s="2" t="str">
        <f>VLOOKUP(D592,Products!$A$2:$F$21,2,FALSE)</f>
        <v>27-inch Monitor</v>
      </c>
      <c r="O592" s="2" t="str">
        <f>VLOOKUP(D592,Products!$A$2:$F$21,4,FALSE)</f>
        <v>Electronics</v>
      </c>
      <c r="P592" s="2" t="str">
        <f>VLOOKUP(D592,Products!$A$2:$F$21,3,FALSE)</f>
        <v>Displays</v>
      </c>
      <c r="Q592" s="6">
        <f>VLOOKUP(D592,Products!$A$2:$F$21,6,FALSE)</f>
        <v>4300</v>
      </c>
      <c r="R592" s="6">
        <f t="shared" si="38"/>
        <v>12900</v>
      </c>
      <c r="S592" s="6">
        <f t="shared" si="39"/>
        <v>5683.2599999999984</v>
      </c>
    </row>
    <row r="593" spans="1:19" x14ac:dyDescent="0.25">
      <c r="A593" t="s">
        <v>937</v>
      </c>
      <c r="B593" s="2">
        <v>45706</v>
      </c>
      <c r="C593" t="s">
        <v>695</v>
      </c>
      <c r="D593" t="s">
        <v>56</v>
      </c>
      <c r="E593">
        <v>1</v>
      </c>
      <c r="F593">
        <v>185.4</v>
      </c>
      <c r="G593" s="3">
        <v>0</v>
      </c>
      <c r="H593" t="s">
        <v>12</v>
      </c>
      <c r="I593">
        <v>3</v>
      </c>
      <c r="J593">
        <f t="shared" si="36"/>
        <v>185.4</v>
      </c>
      <c r="K593" s="2">
        <f t="shared" si="37"/>
        <v>45689</v>
      </c>
      <c r="L593" s="2" t="str">
        <f>VLOOKUP(C593,Customers!$A$2:$F$401,3,FALSE)</f>
        <v>Ismailia</v>
      </c>
      <c r="M593" s="2" t="str">
        <f>VLOOKUP(C593,Customers!$A$2:$F$401,5,FALSE)</f>
        <v>Consumer</v>
      </c>
      <c r="N593" s="2" t="str">
        <f>VLOOKUP(D593,Products!$A$2:$F$21,2,FALSE)</f>
        <v>Notebook Pack</v>
      </c>
      <c r="O593" s="2" t="str">
        <f>VLOOKUP(D593,Products!$A$2:$F$21,4,FALSE)</f>
        <v>Office</v>
      </c>
      <c r="P593" s="2" t="str">
        <f>VLOOKUP(D593,Products!$A$2:$F$21,3,FALSE)</f>
        <v>Stationery</v>
      </c>
      <c r="Q593" s="6">
        <f>VLOOKUP(D593,Products!$A$2:$F$21,6,FALSE)</f>
        <v>75</v>
      </c>
      <c r="R593" s="6">
        <f t="shared" si="38"/>
        <v>75</v>
      </c>
      <c r="S593" s="6">
        <f t="shared" si="39"/>
        <v>110.4</v>
      </c>
    </row>
    <row r="594" spans="1:19" x14ac:dyDescent="0.25">
      <c r="A594" t="s">
        <v>938</v>
      </c>
      <c r="B594" s="2">
        <v>45881</v>
      </c>
      <c r="C594" t="s">
        <v>84</v>
      </c>
      <c r="D594" t="s">
        <v>72</v>
      </c>
      <c r="E594">
        <v>2</v>
      </c>
      <c r="F594">
        <v>1697.5</v>
      </c>
      <c r="G594" s="3">
        <v>0.05</v>
      </c>
      <c r="H594" t="s">
        <v>85</v>
      </c>
      <c r="I594">
        <v>3</v>
      </c>
      <c r="J594">
        <f t="shared" si="36"/>
        <v>3225.25</v>
      </c>
      <c r="K594" s="2">
        <f t="shared" si="37"/>
        <v>45870</v>
      </c>
      <c r="L594" s="2" t="str">
        <f>VLOOKUP(C594,Customers!$A$2:$F$401,3,FALSE)</f>
        <v>Asyut</v>
      </c>
      <c r="M594" s="2" t="str">
        <f>VLOOKUP(C594,Customers!$A$2:$F$401,5,FALSE)</f>
        <v>Small Business</v>
      </c>
      <c r="N594" s="2" t="str">
        <f>VLOOKUP(D594,Products!$A$2:$F$21,2,FALSE)</f>
        <v>Wi-Fi Router</v>
      </c>
      <c r="O594" s="2" t="str">
        <f>VLOOKUP(D594,Products!$A$2:$F$21,4,FALSE)</f>
        <v>Electronics</v>
      </c>
      <c r="P594" s="2" t="str">
        <f>VLOOKUP(D594,Products!$A$2:$F$21,3,FALSE)</f>
        <v>Networking</v>
      </c>
      <c r="Q594" s="6">
        <f>VLOOKUP(D594,Products!$A$2:$F$21,6,FALSE)</f>
        <v>1050</v>
      </c>
      <c r="R594" s="6">
        <f t="shared" si="38"/>
        <v>2100</v>
      </c>
      <c r="S594" s="6">
        <f t="shared" si="39"/>
        <v>1125.25</v>
      </c>
    </row>
    <row r="595" spans="1:19" x14ac:dyDescent="0.25">
      <c r="A595" t="s">
        <v>939</v>
      </c>
      <c r="B595" s="2">
        <v>46019</v>
      </c>
      <c r="C595" t="s">
        <v>717</v>
      </c>
      <c r="D595" t="s">
        <v>11</v>
      </c>
      <c r="E595">
        <v>1</v>
      </c>
      <c r="F595">
        <v>26220</v>
      </c>
      <c r="G595" s="3">
        <v>0.05</v>
      </c>
      <c r="H595" t="s">
        <v>12</v>
      </c>
      <c r="I595">
        <v>5</v>
      </c>
      <c r="J595">
        <f t="shared" si="36"/>
        <v>24909</v>
      </c>
      <c r="K595" s="2">
        <f t="shared" si="37"/>
        <v>45992</v>
      </c>
      <c r="L595" s="2" t="str">
        <f>VLOOKUP(C595,Customers!$A$2:$F$401,3,FALSE)</f>
        <v>Mansoura</v>
      </c>
      <c r="M595" s="2" t="str">
        <f>VLOOKUP(C595,Customers!$A$2:$F$401,5,FALSE)</f>
        <v>Consumer</v>
      </c>
      <c r="N595" s="2" t="str">
        <f>VLOOKUP(D595,Products!$A$2:$F$21,2,FALSE)</f>
        <v>Laptop Pro 14</v>
      </c>
      <c r="O595" s="2" t="str">
        <f>VLOOKUP(D595,Products!$A$2:$F$21,4,FALSE)</f>
        <v>Electronics</v>
      </c>
      <c r="P595" s="2" t="str">
        <f>VLOOKUP(D595,Products!$A$2:$F$21,3,FALSE)</f>
        <v>Computers</v>
      </c>
      <c r="Q595" s="6">
        <f>VLOOKUP(D595,Products!$A$2:$F$21,6,FALSE)</f>
        <v>22100</v>
      </c>
      <c r="R595" s="6">
        <f t="shared" si="38"/>
        <v>22100</v>
      </c>
      <c r="S595" s="6">
        <f t="shared" si="39"/>
        <v>2809</v>
      </c>
    </row>
    <row r="596" spans="1:19" x14ac:dyDescent="0.25">
      <c r="A596" t="s">
        <v>940</v>
      </c>
      <c r="B596" s="2">
        <v>45662</v>
      </c>
      <c r="C596" t="s">
        <v>156</v>
      </c>
      <c r="D596" t="s">
        <v>56</v>
      </c>
      <c r="E596">
        <v>1</v>
      </c>
      <c r="F596">
        <v>180</v>
      </c>
      <c r="G596" s="3">
        <v>0.1</v>
      </c>
      <c r="H596" t="s">
        <v>12</v>
      </c>
      <c r="I596">
        <v>3</v>
      </c>
      <c r="J596">
        <f t="shared" si="36"/>
        <v>162</v>
      </c>
      <c r="K596" s="2">
        <f t="shared" si="37"/>
        <v>45658</v>
      </c>
      <c r="L596" s="2" t="str">
        <f>VLOOKUP(C596,Customers!$A$2:$F$401,3,FALSE)</f>
        <v>Zagazig</v>
      </c>
      <c r="M596" s="2" t="str">
        <f>VLOOKUP(C596,Customers!$A$2:$F$401,5,FALSE)</f>
        <v>Corporate</v>
      </c>
      <c r="N596" s="2" t="str">
        <f>VLOOKUP(D596,Products!$A$2:$F$21,2,FALSE)</f>
        <v>Notebook Pack</v>
      </c>
      <c r="O596" s="2" t="str">
        <f>VLOOKUP(D596,Products!$A$2:$F$21,4,FALSE)</f>
        <v>Office</v>
      </c>
      <c r="P596" s="2" t="str">
        <f>VLOOKUP(D596,Products!$A$2:$F$21,3,FALSE)</f>
        <v>Stationery</v>
      </c>
      <c r="Q596" s="6">
        <f>VLOOKUP(D596,Products!$A$2:$F$21,6,FALSE)</f>
        <v>75</v>
      </c>
      <c r="R596" s="6">
        <f t="shared" si="38"/>
        <v>75</v>
      </c>
      <c r="S596" s="6">
        <f t="shared" si="39"/>
        <v>87</v>
      </c>
    </row>
    <row r="597" spans="1:19" x14ac:dyDescent="0.25">
      <c r="A597" t="s">
        <v>941</v>
      </c>
      <c r="B597" s="2">
        <v>45558</v>
      </c>
      <c r="C597" t="s">
        <v>289</v>
      </c>
      <c r="D597" t="s">
        <v>27</v>
      </c>
      <c r="E597">
        <v>2</v>
      </c>
      <c r="F597">
        <v>980</v>
      </c>
      <c r="G597" s="3">
        <v>0.15</v>
      </c>
      <c r="H597" t="s">
        <v>12</v>
      </c>
      <c r="I597">
        <v>5</v>
      </c>
      <c r="J597">
        <f t="shared" si="36"/>
        <v>1666</v>
      </c>
      <c r="K597" s="2">
        <f t="shared" si="37"/>
        <v>45536</v>
      </c>
      <c r="L597" s="2" t="str">
        <f>VLOOKUP(C597,Customers!$A$2:$F$401,3,FALSE)</f>
        <v>Asyut</v>
      </c>
      <c r="M597" s="2" t="str">
        <f>VLOOKUP(C597,Customers!$A$2:$F$401,5,FALSE)</f>
        <v>Corporate</v>
      </c>
      <c r="N597" s="2" t="str">
        <f>VLOOKUP(D597,Products!$A$2:$F$21,2,FALSE)</f>
        <v>Printer Toner</v>
      </c>
      <c r="O597" s="2" t="str">
        <f>VLOOKUP(D597,Products!$A$2:$F$21,4,FALSE)</f>
        <v>Office</v>
      </c>
      <c r="P597" s="2" t="str">
        <f>VLOOKUP(D597,Products!$A$2:$F$21,3,FALSE)</f>
        <v>Supplies</v>
      </c>
      <c r="Q597" s="6">
        <f>VLOOKUP(D597,Products!$A$2:$F$21,6,FALSE)</f>
        <v>510</v>
      </c>
      <c r="R597" s="6">
        <f t="shared" si="38"/>
        <v>1020</v>
      </c>
      <c r="S597" s="6">
        <f t="shared" si="39"/>
        <v>646</v>
      </c>
    </row>
    <row r="598" spans="1:19" x14ac:dyDescent="0.25">
      <c r="A598" t="s">
        <v>942</v>
      </c>
      <c r="B598" s="2">
        <v>45462</v>
      </c>
      <c r="C598" t="s">
        <v>98</v>
      </c>
      <c r="D598" t="s">
        <v>43</v>
      </c>
      <c r="E598">
        <v>3</v>
      </c>
      <c r="F598">
        <v>3492</v>
      </c>
      <c r="G598" s="3">
        <v>0.05</v>
      </c>
      <c r="H598" t="s">
        <v>12</v>
      </c>
      <c r="I598">
        <v>4</v>
      </c>
      <c r="J598">
        <f t="shared" si="36"/>
        <v>9952.1999999999989</v>
      </c>
      <c r="K598" s="2">
        <f t="shared" si="37"/>
        <v>45444</v>
      </c>
      <c r="L598" s="2" t="str">
        <f>VLOOKUP(C598,Customers!$A$2:$F$401,3,FALSE)</f>
        <v>Tanta</v>
      </c>
      <c r="M598" s="2" t="str">
        <f>VLOOKUP(C598,Customers!$A$2:$F$401,5,FALSE)</f>
        <v>Consumer</v>
      </c>
      <c r="N598" s="2" t="str">
        <f>VLOOKUP(D598,Products!$A$2:$F$21,2,FALSE)</f>
        <v>External SSD 1TB</v>
      </c>
      <c r="O598" s="2" t="str">
        <f>VLOOKUP(D598,Products!$A$2:$F$21,4,FALSE)</f>
        <v>Electronics</v>
      </c>
      <c r="P598" s="2" t="str">
        <f>VLOOKUP(D598,Products!$A$2:$F$21,3,FALSE)</f>
        <v>Storage</v>
      </c>
      <c r="Q598" s="6">
        <f>VLOOKUP(D598,Products!$A$2:$F$21,6,FALSE)</f>
        <v>2450</v>
      </c>
      <c r="R598" s="6">
        <f t="shared" si="38"/>
        <v>7350</v>
      </c>
      <c r="S598" s="6">
        <f t="shared" si="39"/>
        <v>2602.1999999999989</v>
      </c>
    </row>
    <row r="599" spans="1:19" x14ac:dyDescent="0.25">
      <c r="A599" t="s">
        <v>943</v>
      </c>
      <c r="B599" s="2">
        <v>45663</v>
      </c>
      <c r="C599" t="s">
        <v>944</v>
      </c>
      <c r="D599" t="s">
        <v>15</v>
      </c>
      <c r="E599">
        <v>2</v>
      </c>
      <c r="F599">
        <v>436.5</v>
      </c>
      <c r="G599" s="3">
        <v>0.03</v>
      </c>
      <c r="H599" t="s">
        <v>12</v>
      </c>
      <c r="I599">
        <v>1</v>
      </c>
      <c r="J599">
        <f t="shared" si="36"/>
        <v>846.81</v>
      </c>
      <c r="K599" s="2">
        <f t="shared" si="37"/>
        <v>45658</v>
      </c>
      <c r="L599" s="2" t="str">
        <f>VLOOKUP(C599,Customers!$A$2:$F$401,3,FALSE)</f>
        <v>Asyut</v>
      </c>
      <c r="M599" s="2" t="str">
        <f>VLOOKUP(C599,Customers!$A$2:$F$401,5,FALSE)</f>
        <v>Small Business</v>
      </c>
      <c r="N599" s="2" t="str">
        <f>VLOOKUP(D599,Products!$A$2:$F$21,2,FALSE)</f>
        <v>Wireless Mouse</v>
      </c>
      <c r="O599" s="2" t="str">
        <f>VLOOKUP(D599,Products!$A$2:$F$21,4,FALSE)</f>
        <v>Electronics</v>
      </c>
      <c r="P599" s="2" t="str">
        <f>VLOOKUP(D599,Products!$A$2:$F$21,3,FALSE)</f>
        <v>Accessories</v>
      </c>
      <c r="Q599" s="6">
        <f>VLOOKUP(D599,Products!$A$2:$F$21,6,FALSE)</f>
        <v>210</v>
      </c>
      <c r="R599" s="6">
        <f t="shared" si="38"/>
        <v>420</v>
      </c>
      <c r="S599" s="6">
        <f t="shared" si="39"/>
        <v>426.80999999999995</v>
      </c>
    </row>
    <row r="600" spans="1:19" x14ac:dyDescent="0.25">
      <c r="A600" t="s">
        <v>945</v>
      </c>
      <c r="B600" s="2">
        <v>45977</v>
      </c>
      <c r="C600" t="s">
        <v>199</v>
      </c>
      <c r="D600" t="s">
        <v>46</v>
      </c>
      <c r="E600">
        <v>3</v>
      </c>
      <c r="F600">
        <v>239.2</v>
      </c>
      <c r="G600" s="3">
        <v>0</v>
      </c>
      <c r="H600" t="s">
        <v>12</v>
      </c>
      <c r="I600">
        <v>1</v>
      </c>
      <c r="J600">
        <f t="shared" si="36"/>
        <v>717.59999999999991</v>
      </c>
      <c r="K600" s="2">
        <f t="shared" si="37"/>
        <v>45962</v>
      </c>
      <c r="L600" s="2" t="str">
        <f>VLOOKUP(C600,Customers!$A$2:$F$401,3,FALSE)</f>
        <v>Giza</v>
      </c>
      <c r="M600" s="2" t="str">
        <f>VLOOKUP(C600,Customers!$A$2:$F$401,5,FALSE)</f>
        <v>Consumer</v>
      </c>
      <c r="N600" s="2" t="str">
        <f>VLOOKUP(D600,Products!$A$2:$F$21,2,FALSE)</f>
        <v>Paper A4 Box</v>
      </c>
      <c r="O600" s="2" t="str">
        <f>VLOOKUP(D600,Products!$A$2:$F$21,4,FALSE)</f>
        <v>Office</v>
      </c>
      <c r="P600" s="2" t="str">
        <f>VLOOKUP(D600,Products!$A$2:$F$21,3,FALSE)</f>
        <v>Stationery</v>
      </c>
      <c r="Q600" s="6">
        <f>VLOOKUP(D600,Products!$A$2:$F$21,6,FALSE)</f>
        <v>145</v>
      </c>
      <c r="R600" s="6">
        <f t="shared" si="38"/>
        <v>435</v>
      </c>
      <c r="S600" s="6">
        <f t="shared" si="39"/>
        <v>282.59999999999991</v>
      </c>
    </row>
    <row r="601" spans="1:19" x14ac:dyDescent="0.25">
      <c r="A601" t="s">
        <v>946</v>
      </c>
      <c r="B601" s="2">
        <v>45945</v>
      </c>
      <c r="C601" t="s">
        <v>409</v>
      </c>
      <c r="D601" t="s">
        <v>56</v>
      </c>
      <c r="E601">
        <v>1</v>
      </c>
      <c r="F601">
        <v>185.4</v>
      </c>
      <c r="G601" s="3">
        <v>0</v>
      </c>
      <c r="H601" t="s">
        <v>12</v>
      </c>
      <c r="I601">
        <v>4</v>
      </c>
      <c r="J601">
        <f t="shared" si="36"/>
        <v>185.4</v>
      </c>
      <c r="K601" s="2">
        <f t="shared" si="37"/>
        <v>45931</v>
      </c>
      <c r="L601" s="2" t="str">
        <f>VLOOKUP(C601,Customers!$A$2:$F$401,3,FALSE)</f>
        <v>Mansoura</v>
      </c>
      <c r="M601" s="2" t="str">
        <f>VLOOKUP(C601,Customers!$A$2:$F$401,5,FALSE)</f>
        <v>Consumer</v>
      </c>
      <c r="N601" s="2" t="str">
        <f>VLOOKUP(D601,Products!$A$2:$F$21,2,FALSE)</f>
        <v>Notebook Pack</v>
      </c>
      <c r="O601" s="2" t="str">
        <f>VLOOKUP(D601,Products!$A$2:$F$21,4,FALSE)</f>
        <v>Office</v>
      </c>
      <c r="P601" s="2" t="str">
        <f>VLOOKUP(D601,Products!$A$2:$F$21,3,FALSE)</f>
        <v>Stationery</v>
      </c>
      <c r="Q601" s="6">
        <f>VLOOKUP(D601,Products!$A$2:$F$21,6,FALSE)</f>
        <v>75</v>
      </c>
      <c r="R601" s="6">
        <f t="shared" si="38"/>
        <v>75</v>
      </c>
      <c r="S601" s="6">
        <f t="shared" si="39"/>
        <v>110.4</v>
      </c>
    </row>
    <row r="602" spans="1:19" x14ac:dyDescent="0.25">
      <c r="A602" t="s">
        <v>947</v>
      </c>
      <c r="B602" s="2">
        <v>45881</v>
      </c>
      <c r="C602" t="s">
        <v>948</v>
      </c>
      <c r="D602" t="s">
        <v>11</v>
      </c>
      <c r="E602">
        <v>1</v>
      </c>
      <c r="F602">
        <v>29355</v>
      </c>
      <c r="G602" s="3">
        <v>0.2</v>
      </c>
      <c r="H602" t="s">
        <v>12</v>
      </c>
      <c r="I602">
        <v>7</v>
      </c>
      <c r="J602">
        <f t="shared" si="36"/>
        <v>23484</v>
      </c>
      <c r="K602" s="2">
        <f t="shared" si="37"/>
        <v>45870</v>
      </c>
      <c r="L602" s="2" t="str">
        <f>VLOOKUP(C602,Customers!$A$2:$F$401,3,FALSE)</f>
        <v>Fayoum</v>
      </c>
      <c r="M602" s="2" t="str">
        <f>VLOOKUP(C602,Customers!$A$2:$F$401,5,FALSE)</f>
        <v>Consumer</v>
      </c>
      <c r="N602" s="2" t="str">
        <f>VLOOKUP(D602,Products!$A$2:$F$21,2,FALSE)</f>
        <v>Laptop Pro 14</v>
      </c>
      <c r="O602" s="2" t="str">
        <f>VLOOKUP(D602,Products!$A$2:$F$21,4,FALSE)</f>
        <v>Electronics</v>
      </c>
      <c r="P602" s="2" t="str">
        <f>VLOOKUP(D602,Products!$A$2:$F$21,3,FALSE)</f>
        <v>Computers</v>
      </c>
      <c r="Q602" s="6">
        <f>VLOOKUP(D602,Products!$A$2:$F$21,6,FALSE)</f>
        <v>22100</v>
      </c>
      <c r="R602" s="6">
        <f t="shared" si="38"/>
        <v>22100</v>
      </c>
      <c r="S602" s="6">
        <f t="shared" si="39"/>
        <v>1384</v>
      </c>
    </row>
    <row r="603" spans="1:19" x14ac:dyDescent="0.25">
      <c r="A603" t="s">
        <v>949</v>
      </c>
      <c r="B603" s="2">
        <v>45128</v>
      </c>
      <c r="C603" t="s">
        <v>625</v>
      </c>
      <c r="D603" t="s">
        <v>46</v>
      </c>
      <c r="E603">
        <v>4</v>
      </c>
      <c r="F603">
        <v>267.8</v>
      </c>
      <c r="G603" s="3">
        <v>0.15</v>
      </c>
      <c r="H603" t="s">
        <v>12</v>
      </c>
      <c r="I603">
        <v>4</v>
      </c>
      <c r="J603">
        <f t="shared" si="36"/>
        <v>910.52</v>
      </c>
      <c r="K603" s="2">
        <f t="shared" si="37"/>
        <v>45108</v>
      </c>
      <c r="L603" s="2" t="str">
        <f>VLOOKUP(C603,Customers!$A$2:$F$401,3,FALSE)</f>
        <v>Tanta</v>
      </c>
      <c r="M603" s="2" t="str">
        <f>VLOOKUP(C603,Customers!$A$2:$F$401,5,FALSE)</f>
        <v>Small Business</v>
      </c>
      <c r="N603" s="2" t="str">
        <f>VLOOKUP(D603,Products!$A$2:$F$21,2,FALSE)</f>
        <v>Paper A4 Box</v>
      </c>
      <c r="O603" s="2" t="str">
        <f>VLOOKUP(D603,Products!$A$2:$F$21,4,FALSE)</f>
        <v>Office</v>
      </c>
      <c r="P603" s="2" t="str">
        <f>VLOOKUP(D603,Products!$A$2:$F$21,3,FALSE)</f>
        <v>Stationery</v>
      </c>
      <c r="Q603" s="6">
        <f>VLOOKUP(D603,Products!$A$2:$F$21,6,FALSE)</f>
        <v>145</v>
      </c>
      <c r="R603" s="6">
        <f t="shared" si="38"/>
        <v>580</v>
      </c>
      <c r="S603" s="6">
        <f t="shared" si="39"/>
        <v>330.52</v>
      </c>
    </row>
    <row r="604" spans="1:19" x14ac:dyDescent="0.25">
      <c r="A604" t="s">
        <v>950</v>
      </c>
      <c r="B604" s="2">
        <v>45888</v>
      </c>
      <c r="C604" t="s">
        <v>951</v>
      </c>
      <c r="D604" t="s">
        <v>15</v>
      </c>
      <c r="E604">
        <v>1</v>
      </c>
      <c r="F604">
        <v>436.5</v>
      </c>
      <c r="G604" s="3">
        <v>0</v>
      </c>
      <c r="H604" t="s">
        <v>12</v>
      </c>
      <c r="I604">
        <v>5</v>
      </c>
      <c r="J604">
        <f t="shared" si="36"/>
        <v>436.5</v>
      </c>
      <c r="K604" s="2">
        <f t="shared" si="37"/>
        <v>45870</v>
      </c>
      <c r="L604" s="2" t="str">
        <f>VLOOKUP(C604,Customers!$A$2:$F$401,3,FALSE)</f>
        <v>Shubra El-Kheima</v>
      </c>
      <c r="M604" s="2" t="str">
        <f>VLOOKUP(C604,Customers!$A$2:$F$401,5,FALSE)</f>
        <v>Small Business</v>
      </c>
      <c r="N604" s="2" t="str">
        <f>VLOOKUP(D604,Products!$A$2:$F$21,2,FALSE)</f>
        <v>Wireless Mouse</v>
      </c>
      <c r="O604" s="2" t="str">
        <f>VLOOKUP(D604,Products!$A$2:$F$21,4,FALSE)</f>
        <v>Electronics</v>
      </c>
      <c r="P604" s="2" t="str">
        <f>VLOOKUP(D604,Products!$A$2:$F$21,3,FALSE)</f>
        <v>Accessories</v>
      </c>
      <c r="Q604" s="6">
        <f>VLOOKUP(D604,Products!$A$2:$F$21,6,FALSE)</f>
        <v>210</v>
      </c>
      <c r="R604" s="6">
        <f t="shared" si="38"/>
        <v>210</v>
      </c>
      <c r="S604" s="6">
        <f t="shared" si="39"/>
        <v>226.5</v>
      </c>
    </row>
    <row r="605" spans="1:19" x14ac:dyDescent="0.25">
      <c r="A605" t="s">
        <v>952</v>
      </c>
      <c r="B605" s="2">
        <v>45582</v>
      </c>
      <c r="C605" t="s">
        <v>953</v>
      </c>
      <c r="D605" t="s">
        <v>15</v>
      </c>
      <c r="E605">
        <v>1</v>
      </c>
      <c r="F605">
        <v>414</v>
      </c>
      <c r="G605" s="3">
        <v>0.2</v>
      </c>
      <c r="H605" t="s">
        <v>12</v>
      </c>
      <c r="I605">
        <v>6</v>
      </c>
      <c r="J605">
        <f t="shared" si="36"/>
        <v>331.20000000000005</v>
      </c>
      <c r="K605" s="2">
        <f t="shared" si="37"/>
        <v>45566</v>
      </c>
      <c r="L605" s="2" t="str">
        <f>VLOOKUP(C605,Customers!$A$2:$F$401,3,FALSE)</f>
        <v>Fayoum</v>
      </c>
      <c r="M605" s="2" t="str">
        <f>VLOOKUP(C605,Customers!$A$2:$F$401,5,FALSE)</f>
        <v>Consumer</v>
      </c>
      <c r="N605" s="2" t="str">
        <f>VLOOKUP(D605,Products!$A$2:$F$21,2,FALSE)</f>
        <v>Wireless Mouse</v>
      </c>
      <c r="O605" s="2" t="str">
        <f>VLOOKUP(D605,Products!$A$2:$F$21,4,FALSE)</f>
        <v>Electronics</v>
      </c>
      <c r="P605" s="2" t="str">
        <f>VLOOKUP(D605,Products!$A$2:$F$21,3,FALSE)</f>
        <v>Accessories</v>
      </c>
      <c r="Q605" s="6">
        <f>VLOOKUP(D605,Products!$A$2:$F$21,6,FALSE)</f>
        <v>210</v>
      </c>
      <c r="R605" s="6">
        <f t="shared" si="38"/>
        <v>210</v>
      </c>
      <c r="S605" s="6">
        <f t="shared" si="39"/>
        <v>121.20000000000005</v>
      </c>
    </row>
    <row r="606" spans="1:19" x14ac:dyDescent="0.25">
      <c r="A606" t="s">
        <v>954</v>
      </c>
      <c r="B606" s="2">
        <v>45343</v>
      </c>
      <c r="C606" t="s">
        <v>450</v>
      </c>
      <c r="D606" t="s">
        <v>79</v>
      </c>
      <c r="E606">
        <v>3</v>
      </c>
      <c r="F606">
        <v>5704</v>
      </c>
      <c r="G606" s="3">
        <v>0.05</v>
      </c>
      <c r="H606" t="s">
        <v>12</v>
      </c>
      <c r="I606">
        <v>2</v>
      </c>
      <c r="J606">
        <f t="shared" si="36"/>
        <v>16256.4</v>
      </c>
      <c r="K606" s="2">
        <f t="shared" si="37"/>
        <v>45323</v>
      </c>
      <c r="L606" s="2" t="str">
        <f>VLOOKUP(C606,Customers!$A$2:$F$401,3,FALSE)</f>
        <v>Banha</v>
      </c>
      <c r="M606" s="2" t="str">
        <f>VLOOKUP(C606,Customers!$A$2:$F$401,5,FALSE)</f>
        <v>Consumer</v>
      </c>
      <c r="N606" s="2" t="str">
        <f>VLOOKUP(D606,Products!$A$2:$F$21,2,FALSE)</f>
        <v>27-inch Monitor</v>
      </c>
      <c r="O606" s="2" t="str">
        <f>VLOOKUP(D606,Products!$A$2:$F$21,4,FALSE)</f>
        <v>Electronics</v>
      </c>
      <c r="P606" s="2" t="str">
        <f>VLOOKUP(D606,Products!$A$2:$F$21,3,FALSE)</f>
        <v>Displays</v>
      </c>
      <c r="Q606" s="6">
        <f>VLOOKUP(D606,Products!$A$2:$F$21,6,FALSE)</f>
        <v>4300</v>
      </c>
      <c r="R606" s="6">
        <f t="shared" si="38"/>
        <v>12900</v>
      </c>
      <c r="S606" s="6">
        <f t="shared" si="39"/>
        <v>3356.3999999999996</v>
      </c>
    </row>
    <row r="607" spans="1:19" x14ac:dyDescent="0.25">
      <c r="A607" t="s">
        <v>955</v>
      </c>
      <c r="B607" s="2">
        <v>45686</v>
      </c>
      <c r="C607" t="s">
        <v>160</v>
      </c>
      <c r="D607" t="s">
        <v>11</v>
      </c>
      <c r="E607">
        <v>1</v>
      </c>
      <c r="F607">
        <v>29355</v>
      </c>
      <c r="G607" s="3">
        <v>0</v>
      </c>
      <c r="H607" t="s">
        <v>12</v>
      </c>
      <c r="I607">
        <v>6</v>
      </c>
      <c r="J607">
        <f t="shared" si="36"/>
        <v>29355</v>
      </c>
      <c r="K607" s="2">
        <f t="shared" si="37"/>
        <v>45658</v>
      </c>
      <c r="L607" s="2" t="str">
        <f>VLOOKUP(C607,Customers!$A$2:$F$401,3,FALSE)</f>
        <v>Cairo</v>
      </c>
      <c r="M607" s="2" t="str">
        <f>VLOOKUP(C607,Customers!$A$2:$F$401,5,FALSE)</f>
        <v>Corporate</v>
      </c>
      <c r="N607" s="2" t="str">
        <f>VLOOKUP(D607,Products!$A$2:$F$21,2,FALSE)</f>
        <v>Laptop Pro 14</v>
      </c>
      <c r="O607" s="2" t="str">
        <f>VLOOKUP(D607,Products!$A$2:$F$21,4,FALSE)</f>
        <v>Electronics</v>
      </c>
      <c r="P607" s="2" t="str">
        <f>VLOOKUP(D607,Products!$A$2:$F$21,3,FALSE)</f>
        <v>Computers</v>
      </c>
      <c r="Q607" s="6">
        <f>VLOOKUP(D607,Products!$A$2:$F$21,6,FALSE)</f>
        <v>22100</v>
      </c>
      <c r="R607" s="6">
        <f t="shared" si="38"/>
        <v>22100</v>
      </c>
      <c r="S607" s="6">
        <f t="shared" si="39"/>
        <v>7255</v>
      </c>
    </row>
    <row r="608" spans="1:19" x14ac:dyDescent="0.25">
      <c r="A608" t="s">
        <v>956</v>
      </c>
      <c r="B608" s="2">
        <v>45567</v>
      </c>
      <c r="C608" t="s">
        <v>35</v>
      </c>
      <c r="D608" t="s">
        <v>43</v>
      </c>
      <c r="E608">
        <v>2</v>
      </c>
      <c r="F608">
        <v>3312</v>
      </c>
      <c r="G608" s="3">
        <v>0.15</v>
      </c>
      <c r="H608" t="s">
        <v>12</v>
      </c>
      <c r="I608">
        <v>2</v>
      </c>
      <c r="J608">
        <f t="shared" si="36"/>
        <v>5630.4</v>
      </c>
      <c r="K608" s="2">
        <f t="shared" si="37"/>
        <v>45566</v>
      </c>
      <c r="L608" s="2" t="str">
        <f>VLOOKUP(C608,Customers!$A$2:$F$401,3,FALSE)</f>
        <v>Asyut</v>
      </c>
      <c r="M608" s="2" t="str">
        <f>VLOOKUP(C608,Customers!$A$2:$F$401,5,FALSE)</f>
        <v>Consumer</v>
      </c>
      <c r="N608" s="2" t="str">
        <f>VLOOKUP(D608,Products!$A$2:$F$21,2,FALSE)</f>
        <v>External SSD 1TB</v>
      </c>
      <c r="O608" s="2" t="str">
        <f>VLOOKUP(D608,Products!$A$2:$F$21,4,FALSE)</f>
        <v>Electronics</v>
      </c>
      <c r="P608" s="2" t="str">
        <f>VLOOKUP(D608,Products!$A$2:$F$21,3,FALSE)</f>
        <v>Storage</v>
      </c>
      <c r="Q608" s="6">
        <f>VLOOKUP(D608,Products!$A$2:$F$21,6,FALSE)</f>
        <v>2450</v>
      </c>
      <c r="R608" s="6">
        <f t="shared" si="38"/>
        <v>4900</v>
      </c>
      <c r="S608" s="6">
        <f t="shared" si="39"/>
        <v>730.39999999999964</v>
      </c>
    </row>
    <row r="609" spans="1:19" x14ac:dyDescent="0.25">
      <c r="A609" t="s">
        <v>957</v>
      </c>
      <c r="B609" s="2">
        <v>45774</v>
      </c>
      <c r="C609" t="s">
        <v>81</v>
      </c>
      <c r="D609" t="s">
        <v>56</v>
      </c>
      <c r="E609">
        <v>2</v>
      </c>
      <c r="F609">
        <v>165.6</v>
      </c>
      <c r="G609" s="3">
        <v>0.2</v>
      </c>
      <c r="H609" t="s">
        <v>12</v>
      </c>
      <c r="I609">
        <v>7</v>
      </c>
      <c r="J609">
        <f t="shared" si="36"/>
        <v>264.95999999999998</v>
      </c>
      <c r="K609" s="2">
        <f t="shared" si="37"/>
        <v>45748</v>
      </c>
      <c r="L609" s="2" t="str">
        <f>VLOOKUP(C609,Customers!$A$2:$F$401,3,FALSE)</f>
        <v>Giza</v>
      </c>
      <c r="M609" s="2" t="str">
        <f>VLOOKUP(C609,Customers!$A$2:$F$401,5,FALSE)</f>
        <v>Consumer</v>
      </c>
      <c r="N609" s="2" t="str">
        <f>VLOOKUP(D609,Products!$A$2:$F$21,2,FALSE)</f>
        <v>Notebook Pack</v>
      </c>
      <c r="O609" s="2" t="str">
        <f>VLOOKUP(D609,Products!$A$2:$F$21,4,FALSE)</f>
        <v>Office</v>
      </c>
      <c r="P609" s="2" t="str">
        <f>VLOOKUP(D609,Products!$A$2:$F$21,3,FALSE)</f>
        <v>Stationery</v>
      </c>
      <c r="Q609" s="6">
        <f>VLOOKUP(D609,Products!$A$2:$F$21,6,FALSE)</f>
        <v>75</v>
      </c>
      <c r="R609" s="6">
        <f t="shared" si="38"/>
        <v>150</v>
      </c>
      <c r="S609" s="6">
        <f t="shared" si="39"/>
        <v>114.95999999999998</v>
      </c>
    </row>
    <row r="610" spans="1:19" x14ac:dyDescent="0.25">
      <c r="A610" t="s">
        <v>958</v>
      </c>
      <c r="B610" s="2">
        <v>45020</v>
      </c>
      <c r="C610" t="s">
        <v>403</v>
      </c>
      <c r="D610" t="s">
        <v>46</v>
      </c>
      <c r="E610">
        <v>1</v>
      </c>
      <c r="F610">
        <v>280.8</v>
      </c>
      <c r="G610" s="3">
        <v>0.03</v>
      </c>
      <c r="H610" t="s">
        <v>12</v>
      </c>
      <c r="I610">
        <v>6</v>
      </c>
      <c r="J610">
        <f t="shared" si="36"/>
        <v>272.37599999999998</v>
      </c>
      <c r="K610" s="2">
        <f t="shared" si="37"/>
        <v>45017</v>
      </c>
      <c r="L610" s="2" t="str">
        <f>VLOOKUP(C610,Customers!$A$2:$F$401,3,FALSE)</f>
        <v>Shubra El-Kheima</v>
      </c>
      <c r="M610" s="2" t="str">
        <f>VLOOKUP(C610,Customers!$A$2:$F$401,5,FALSE)</f>
        <v>Small Business</v>
      </c>
      <c r="N610" s="2" t="str">
        <f>VLOOKUP(D610,Products!$A$2:$F$21,2,FALSE)</f>
        <v>Paper A4 Box</v>
      </c>
      <c r="O610" s="2" t="str">
        <f>VLOOKUP(D610,Products!$A$2:$F$21,4,FALSE)</f>
        <v>Office</v>
      </c>
      <c r="P610" s="2" t="str">
        <f>VLOOKUP(D610,Products!$A$2:$F$21,3,FALSE)</f>
        <v>Stationery</v>
      </c>
      <c r="Q610" s="6">
        <f>VLOOKUP(D610,Products!$A$2:$F$21,6,FALSE)</f>
        <v>145</v>
      </c>
      <c r="R610" s="6">
        <f t="shared" si="38"/>
        <v>145</v>
      </c>
      <c r="S610" s="6">
        <f t="shared" si="39"/>
        <v>127.37599999999998</v>
      </c>
    </row>
    <row r="611" spans="1:19" x14ac:dyDescent="0.25">
      <c r="A611" t="s">
        <v>959</v>
      </c>
      <c r="B611" s="2">
        <v>45380</v>
      </c>
      <c r="C611" t="s">
        <v>691</v>
      </c>
      <c r="D611" t="s">
        <v>15</v>
      </c>
      <c r="E611">
        <v>3</v>
      </c>
      <c r="F611">
        <v>450</v>
      </c>
      <c r="G611" s="3">
        <v>0.05</v>
      </c>
      <c r="H611" t="s">
        <v>12</v>
      </c>
      <c r="I611">
        <v>2</v>
      </c>
      <c r="J611">
        <f t="shared" si="36"/>
        <v>1282.5</v>
      </c>
      <c r="K611" s="2">
        <f t="shared" si="37"/>
        <v>45352</v>
      </c>
      <c r="L611" s="2" t="str">
        <f>VLOOKUP(C611,Customers!$A$2:$F$401,3,FALSE)</f>
        <v>Cairo</v>
      </c>
      <c r="M611" s="2" t="str">
        <f>VLOOKUP(C611,Customers!$A$2:$F$401,5,FALSE)</f>
        <v>Consumer</v>
      </c>
      <c r="N611" s="2" t="str">
        <f>VLOOKUP(D611,Products!$A$2:$F$21,2,FALSE)</f>
        <v>Wireless Mouse</v>
      </c>
      <c r="O611" s="2" t="str">
        <f>VLOOKUP(D611,Products!$A$2:$F$21,4,FALSE)</f>
        <v>Electronics</v>
      </c>
      <c r="P611" s="2" t="str">
        <f>VLOOKUP(D611,Products!$A$2:$F$21,3,FALSE)</f>
        <v>Accessories</v>
      </c>
      <c r="Q611" s="6">
        <f>VLOOKUP(D611,Products!$A$2:$F$21,6,FALSE)</f>
        <v>210</v>
      </c>
      <c r="R611" s="6">
        <f t="shared" si="38"/>
        <v>630</v>
      </c>
      <c r="S611" s="6">
        <f t="shared" si="39"/>
        <v>652.5</v>
      </c>
    </row>
    <row r="612" spans="1:19" x14ac:dyDescent="0.25">
      <c r="A612" t="s">
        <v>960</v>
      </c>
      <c r="B612" s="2">
        <v>45225</v>
      </c>
      <c r="C612" t="s">
        <v>320</v>
      </c>
      <c r="D612" t="s">
        <v>79</v>
      </c>
      <c r="E612">
        <v>2</v>
      </c>
      <c r="F612">
        <v>6386</v>
      </c>
      <c r="G612" s="3">
        <v>0</v>
      </c>
      <c r="H612" t="s">
        <v>12</v>
      </c>
      <c r="I612">
        <v>4</v>
      </c>
      <c r="J612">
        <f t="shared" si="36"/>
        <v>12772</v>
      </c>
      <c r="K612" s="2">
        <f t="shared" si="37"/>
        <v>45200</v>
      </c>
      <c r="L612" s="2" t="str">
        <f>VLOOKUP(C612,Customers!$A$2:$F$401,3,FALSE)</f>
        <v>Tanta</v>
      </c>
      <c r="M612" s="2" t="str">
        <f>VLOOKUP(C612,Customers!$A$2:$F$401,5,FALSE)</f>
        <v>Consumer</v>
      </c>
      <c r="N612" s="2" t="str">
        <f>VLOOKUP(D612,Products!$A$2:$F$21,2,FALSE)</f>
        <v>27-inch Monitor</v>
      </c>
      <c r="O612" s="2" t="str">
        <f>VLOOKUP(D612,Products!$A$2:$F$21,4,FALSE)</f>
        <v>Electronics</v>
      </c>
      <c r="P612" s="2" t="str">
        <f>VLOOKUP(D612,Products!$A$2:$F$21,3,FALSE)</f>
        <v>Displays</v>
      </c>
      <c r="Q612" s="6">
        <f>VLOOKUP(D612,Products!$A$2:$F$21,6,FALSE)</f>
        <v>4300</v>
      </c>
      <c r="R612" s="6">
        <f t="shared" si="38"/>
        <v>8600</v>
      </c>
      <c r="S612" s="6">
        <f t="shared" si="39"/>
        <v>4172</v>
      </c>
    </row>
    <row r="613" spans="1:19" x14ac:dyDescent="0.25">
      <c r="A613" t="s">
        <v>961</v>
      </c>
      <c r="B613" s="2">
        <v>44960</v>
      </c>
      <c r="C613" t="s">
        <v>108</v>
      </c>
      <c r="D613" t="s">
        <v>82</v>
      </c>
      <c r="E613">
        <v>2</v>
      </c>
      <c r="F613">
        <v>4656</v>
      </c>
      <c r="G613" s="3">
        <v>0.05</v>
      </c>
      <c r="H613" t="s">
        <v>85</v>
      </c>
      <c r="I613">
        <v>7</v>
      </c>
      <c r="J613">
        <f t="shared" si="36"/>
        <v>8846.4</v>
      </c>
      <c r="K613" s="2">
        <f t="shared" si="37"/>
        <v>44958</v>
      </c>
      <c r="L613" s="2" t="str">
        <f>VLOOKUP(C613,Customers!$A$2:$F$401,3,FALSE)</f>
        <v>Ismailia</v>
      </c>
      <c r="M613" s="2" t="str">
        <f>VLOOKUP(C613,Customers!$A$2:$F$401,5,FALSE)</f>
        <v>Small Business</v>
      </c>
      <c r="N613" s="2" t="str">
        <f>VLOOKUP(D613,Products!$A$2:$F$21,2,FALSE)</f>
        <v>Office Chair</v>
      </c>
      <c r="O613" s="2" t="str">
        <f>VLOOKUP(D613,Products!$A$2:$F$21,4,FALSE)</f>
        <v>Office</v>
      </c>
      <c r="P613" s="2" t="str">
        <f>VLOOKUP(D613,Products!$A$2:$F$21,3,FALSE)</f>
        <v>Furniture</v>
      </c>
      <c r="Q613" s="6">
        <f>VLOOKUP(D613,Products!$A$2:$F$21,6,FALSE)</f>
        <v>3150</v>
      </c>
      <c r="R613" s="6">
        <f t="shared" si="38"/>
        <v>6300</v>
      </c>
      <c r="S613" s="6">
        <f t="shared" si="39"/>
        <v>2546.3999999999996</v>
      </c>
    </row>
    <row r="614" spans="1:19" x14ac:dyDescent="0.25">
      <c r="A614" t="s">
        <v>962</v>
      </c>
      <c r="B614" s="2">
        <v>45461</v>
      </c>
      <c r="C614" t="s">
        <v>271</v>
      </c>
      <c r="D614" t="s">
        <v>43</v>
      </c>
      <c r="E614">
        <v>1</v>
      </c>
      <c r="F614">
        <v>3600</v>
      </c>
      <c r="G614" s="3">
        <v>0.05</v>
      </c>
      <c r="H614" t="s">
        <v>12</v>
      </c>
      <c r="I614">
        <v>5</v>
      </c>
      <c r="J614">
        <f t="shared" si="36"/>
        <v>3420</v>
      </c>
      <c r="K614" s="2">
        <f t="shared" si="37"/>
        <v>45444</v>
      </c>
      <c r="L614" s="2" t="str">
        <f>VLOOKUP(C614,Customers!$A$2:$F$401,3,FALSE)</f>
        <v>Alexandria</v>
      </c>
      <c r="M614" s="2" t="str">
        <f>VLOOKUP(C614,Customers!$A$2:$F$401,5,FALSE)</f>
        <v>Consumer</v>
      </c>
      <c r="N614" s="2" t="str">
        <f>VLOOKUP(D614,Products!$A$2:$F$21,2,FALSE)</f>
        <v>External SSD 1TB</v>
      </c>
      <c r="O614" s="2" t="str">
        <f>VLOOKUP(D614,Products!$A$2:$F$21,4,FALSE)</f>
        <v>Electronics</v>
      </c>
      <c r="P614" s="2" t="str">
        <f>VLOOKUP(D614,Products!$A$2:$F$21,3,FALSE)</f>
        <v>Storage</v>
      </c>
      <c r="Q614" s="6">
        <f>VLOOKUP(D614,Products!$A$2:$F$21,6,FALSE)</f>
        <v>2450</v>
      </c>
      <c r="R614" s="6">
        <f t="shared" si="38"/>
        <v>2450</v>
      </c>
      <c r="S614" s="6">
        <f t="shared" si="39"/>
        <v>970</v>
      </c>
    </row>
    <row r="615" spans="1:19" x14ac:dyDescent="0.25">
      <c r="A615" t="s">
        <v>963</v>
      </c>
      <c r="B615" s="2">
        <v>45782</v>
      </c>
      <c r="C615" t="s">
        <v>432</v>
      </c>
      <c r="D615" t="s">
        <v>27</v>
      </c>
      <c r="E615">
        <v>1</v>
      </c>
      <c r="F615">
        <v>901.6</v>
      </c>
      <c r="G615" s="3">
        <v>0.15</v>
      </c>
      <c r="H615" t="s">
        <v>12</v>
      </c>
      <c r="I615">
        <v>1</v>
      </c>
      <c r="J615">
        <f t="shared" si="36"/>
        <v>766.36</v>
      </c>
      <c r="K615" s="2">
        <f t="shared" si="37"/>
        <v>45778</v>
      </c>
      <c r="L615" s="2" t="str">
        <f>VLOOKUP(C615,Customers!$A$2:$F$401,3,FALSE)</f>
        <v>Zagazig</v>
      </c>
      <c r="M615" s="2" t="str">
        <f>VLOOKUP(C615,Customers!$A$2:$F$401,5,FALSE)</f>
        <v>Consumer</v>
      </c>
      <c r="N615" s="2" t="str">
        <f>VLOOKUP(D615,Products!$A$2:$F$21,2,FALSE)</f>
        <v>Printer Toner</v>
      </c>
      <c r="O615" s="2" t="str">
        <f>VLOOKUP(D615,Products!$A$2:$F$21,4,FALSE)</f>
        <v>Office</v>
      </c>
      <c r="P615" s="2" t="str">
        <f>VLOOKUP(D615,Products!$A$2:$F$21,3,FALSE)</f>
        <v>Supplies</v>
      </c>
      <c r="Q615" s="6">
        <f>VLOOKUP(D615,Products!$A$2:$F$21,6,FALSE)</f>
        <v>510</v>
      </c>
      <c r="R615" s="6">
        <f t="shared" si="38"/>
        <v>510</v>
      </c>
      <c r="S615" s="6">
        <f t="shared" si="39"/>
        <v>256.36</v>
      </c>
    </row>
    <row r="616" spans="1:19" x14ac:dyDescent="0.25">
      <c r="A616" t="s">
        <v>964</v>
      </c>
      <c r="B616" s="2">
        <v>45531</v>
      </c>
      <c r="C616" t="s">
        <v>150</v>
      </c>
      <c r="D616" t="s">
        <v>43</v>
      </c>
      <c r="E616">
        <v>5</v>
      </c>
      <c r="F616">
        <v>3708</v>
      </c>
      <c r="G616" s="3">
        <v>0.03</v>
      </c>
      <c r="H616" t="s">
        <v>12</v>
      </c>
      <c r="I616">
        <v>7</v>
      </c>
      <c r="J616">
        <f t="shared" si="36"/>
        <v>17983.8</v>
      </c>
      <c r="K616" s="2">
        <f t="shared" si="37"/>
        <v>45505</v>
      </c>
      <c r="L616" s="2" t="str">
        <f>VLOOKUP(C616,Customers!$A$2:$F$401,3,FALSE)</f>
        <v>Fayoum</v>
      </c>
      <c r="M616" s="2" t="str">
        <f>VLOOKUP(C616,Customers!$A$2:$F$401,5,FALSE)</f>
        <v>Consumer</v>
      </c>
      <c r="N616" s="2" t="str">
        <f>VLOOKUP(D616,Products!$A$2:$F$21,2,FALSE)</f>
        <v>External SSD 1TB</v>
      </c>
      <c r="O616" s="2" t="str">
        <f>VLOOKUP(D616,Products!$A$2:$F$21,4,FALSE)</f>
        <v>Electronics</v>
      </c>
      <c r="P616" s="2" t="str">
        <f>VLOOKUP(D616,Products!$A$2:$F$21,3,FALSE)</f>
        <v>Storage</v>
      </c>
      <c r="Q616" s="6">
        <f>VLOOKUP(D616,Products!$A$2:$F$21,6,FALSE)</f>
        <v>2450</v>
      </c>
      <c r="R616" s="6">
        <f t="shared" si="38"/>
        <v>12250</v>
      </c>
      <c r="S616" s="6">
        <f t="shared" si="39"/>
        <v>5733.7999999999993</v>
      </c>
    </row>
    <row r="617" spans="1:19" x14ac:dyDescent="0.25">
      <c r="A617" t="s">
        <v>965</v>
      </c>
      <c r="B617" s="2">
        <v>45239</v>
      </c>
      <c r="C617" t="s">
        <v>966</v>
      </c>
      <c r="D617" t="s">
        <v>46</v>
      </c>
      <c r="E617">
        <v>3</v>
      </c>
      <c r="F617">
        <v>239.2</v>
      </c>
      <c r="G617" s="3">
        <v>0.15</v>
      </c>
      <c r="H617" t="s">
        <v>12</v>
      </c>
      <c r="I617">
        <v>4</v>
      </c>
      <c r="J617">
        <f t="shared" si="36"/>
        <v>609.95999999999992</v>
      </c>
      <c r="K617" s="2">
        <f t="shared" si="37"/>
        <v>45231</v>
      </c>
      <c r="L617" s="2" t="str">
        <f>VLOOKUP(C617,Customers!$A$2:$F$401,3,FALSE)</f>
        <v>Cairo</v>
      </c>
      <c r="M617" s="2" t="str">
        <f>VLOOKUP(C617,Customers!$A$2:$F$401,5,FALSE)</f>
        <v>Small Business</v>
      </c>
      <c r="N617" s="2" t="str">
        <f>VLOOKUP(D617,Products!$A$2:$F$21,2,FALSE)</f>
        <v>Paper A4 Box</v>
      </c>
      <c r="O617" s="2" t="str">
        <f>VLOOKUP(D617,Products!$A$2:$F$21,4,FALSE)</f>
        <v>Office</v>
      </c>
      <c r="P617" s="2" t="str">
        <f>VLOOKUP(D617,Products!$A$2:$F$21,3,FALSE)</f>
        <v>Stationery</v>
      </c>
      <c r="Q617" s="6">
        <f>VLOOKUP(D617,Products!$A$2:$F$21,6,FALSE)</f>
        <v>145</v>
      </c>
      <c r="R617" s="6">
        <f t="shared" si="38"/>
        <v>435</v>
      </c>
      <c r="S617" s="6">
        <f t="shared" si="39"/>
        <v>174.95999999999992</v>
      </c>
    </row>
    <row r="618" spans="1:19" x14ac:dyDescent="0.25">
      <c r="A618" t="s">
        <v>967</v>
      </c>
      <c r="B618" s="2">
        <v>45328</v>
      </c>
      <c r="C618" t="s">
        <v>249</v>
      </c>
      <c r="D618" t="s">
        <v>90</v>
      </c>
      <c r="E618">
        <v>5</v>
      </c>
      <c r="F618">
        <v>1932</v>
      </c>
      <c r="G618" s="3">
        <v>0.05</v>
      </c>
      <c r="H618" t="s">
        <v>12</v>
      </c>
      <c r="I618">
        <v>7</v>
      </c>
      <c r="J618">
        <f t="shared" si="36"/>
        <v>9177</v>
      </c>
      <c r="K618" s="2">
        <f t="shared" si="37"/>
        <v>45323</v>
      </c>
      <c r="L618" s="2" t="str">
        <f>VLOOKUP(C618,Customers!$A$2:$F$401,3,FALSE)</f>
        <v>Zagazig</v>
      </c>
      <c r="M618" s="2" t="str">
        <f>VLOOKUP(C618,Customers!$A$2:$F$401,5,FALSE)</f>
        <v>Small Business</v>
      </c>
      <c r="N618" s="2" t="str">
        <f>VLOOKUP(D618,Products!$A$2:$F$21,2,FALSE)</f>
        <v>Headset Pro</v>
      </c>
      <c r="O618" s="2" t="str">
        <f>VLOOKUP(D618,Products!$A$2:$F$21,4,FALSE)</f>
        <v>Electronics</v>
      </c>
      <c r="P618" s="2" t="str">
        <f>VLOOKUP(D618,Products!$A$2:$F$21,3,FALSE)</f>
        <v>Accessories</v>
      </c>
      <c r="Q618" s="6">
        <f>VLOOKUP(D618,Products!$A$2:$F$21,6,FALSE)</f>
        <v>1180</v>
      </c>
      <c r="R618" s="6">
        <f t="shared" si="38"/>
        <v>5900</v>
      </c>
      <c r="S618" s="6">
        <f t="shared" si="39"/>
        <v>3277</v>
      </c>
    </row>
    <row r="619" spans="1:19" x14ac:dyDescent="0.25">
      <c r="A619" t="s">
        <v>968</v>
      </c>
      <c r="B619" s="2">
        <v>45602</v>
      </c>
      <c r="C619" t="s">
        <v>102</v>
      </c>
      <c r="D619" t="s">
        <v>90</v>
      </c>
      <c r="E619">
        <v>3</v>
      </c>
      <c r="F619">
        <v>2268</v>
      </c>
      <c r="G619" s="3">
        <v>0.05</v>
      </c>
      <c r="H619" t="s">
        <v>12</v>
      </c>
      <c r="I619">
        <v>2</v>
      </c>
      <c r="J619">
        <f t="shared" si="36"/>
        <v>6463.7999999999993</v>
      </c>
      <c r="K619" s="2">
        <f t="shared" si="37"/>
        <v>45597</v>
      </c>
      <c r="L619" s="2" t="str">
        <f>VLOOKUP(C619,Customers!$A$2:$F$401,3,FALSE)</f>
        <v>Fayoum</v>
      </c>
      <c r="M619" s="2" t="str">
        <f>VLOOKUP(C619,Customers!$A$2:$F$401,5,FALSE)</f>
        <v>Consumer</v>
      </c>
      <c r="N619" s="2" t="str">
        <f>VLOOKUP(D619,Products!$A$2:$F$21,2,FALSE)</f>
        <v>Headset Pro</v>
      </c>
      <c r="O619" s="2" t="str">
        <f>VLOOKUP(D619,Products!$A$2:$F$21,4,FALSE)</f>
        <v>Electronics</v>
      </c>
      <c r="P619" s="2" t="str">
        <f>VLOOKUP(D619,Products!$A$2:$F$21,3,FALSE)</f>
        <v>Accessories</v>
      </c>
      <c r="Q619" s="6">
        <f>VLOOKUP(D619,Products!$A$2:$F$21,6,FALSE)</f>
        <v>1180</v>
      </c>
      <c r="R619" s="6">
        <f t="shared" si="38"/>
        <v>3540</v>
      </c>
      <c r="S619" s="6">
        <f t="shared" si="39"/>
        <v>2923.7999999999993</v>
      </c>
    </row>
    <row r="620" spans="1:19" x14ac:dyDescent="0.25">
      <c r="A620" t="s">
        <v>969</v>
      </c>
      <c r="B620" s="2">
        <v>45398</v>
      </c>
      <c r="C620" t="s">
        <v>222</v>
      </c>
      <c r="D620" t="s">
        <v>24</v>
      </c>
      <c r="E620">
        <v>2</v>
      </c>
      <c r="F620">
        <v>1212.5</v>
      </c>
      <c r="G620" s="3">
        <v>0.2</v>
      </c>
      <c r="H620" t="s">
        <v>12</v>
      </c>
      <c r="I620">
        <v>2</v>
      </c>
      <c r="J620">
        <f t="shared" si="36"/>
        <v>1940</v>
      </c>
      <c r="K620" s="2">
        <f t="shared" si="37"/>
        <v>45383</v>
      </c>
      <c r="L620" s="2" t="str">
        <f>VLOOKUP(C620,Customers!$A$2:$F$401,3,FALSE)</f>
        <v>Asyut</v>
      </c>
      <c r="M620" s="2" t="str">
        <f>VLOOKUP(C620,Customers!$A$2:$F$401,5,FALSE)</f>
        <v>Corporate</v>
      </c>
      <c r="N620" s="2" t="str">
        <f>VLOOKUP(D620,Products!$A$2:$F$21,2,FALSE)</f>
        <v>USB-C Hub</v>
      </c>
      <c r="O620" s="2" t="str">
        <f>VLOOKUP(D620,Products!$A$2:$F$21,4,FALSE)</f>
        <v>Electronics</v>
      </c>
      <c r="P620" s="2" t="str">
        <f>VLOOKUP(D620,Products!$A$2:$F$21,3,FALSE)</f>
        <v>Accessories</v>
      </c>
      <c r="Q620" s="6">
        <f>VLOOKUP(D620,Products!$A$2:$F$21,6,FALSE)</f>
        <v>620</v>
      </c>
      <c r="R620" s="6">
        <f t="shared" si="38"/>
        <v>1240</v>
      </c>
      <c r="S620" s="6">
        <f t="shared" si="39"/>
        <v>700</v>
      </c>
    </row>
    <row r="621" spans="1:19" x14ac:dyDescent="0.25">
      <c r="A621" t="s">
        <v>970</v>
      </c>
      <c r="B621" s="2">
        <v>45704</v>
      </c>
      <c r="C621" t="s">
        <v>154</v>
      </c>
      <c r="D621" t="s">
        <v>15</v>
      </c>
      <c r="E621">
        <v>2</v>
      </c>
      <c r="F621">
        <v>450</v>
      </c>
      <c r="G621" s="3">
        <v>0</v>
      </c>
      <c r="H621" t="s">
        <v>12</v>
      </c>
      <c r="I621">
        <v>4</v>
      </c>
      <c r="J621">
        <f t="shared" si="36"/>
        <v>900</v>
      </c>
      <c r="K621" s="2">
        <f t="shared" si="37"/>
        <v>45689</v>
      </c>
      <c r="L621" s="2" t="str">
        <f>VLOOKUP(C621,Customers!$A$2:$F$401,3,FALSE)</f>
        <v>Zagazig</v>
      </c>
      <c r="M621" s="2" t="str">
        <f>VLOOKUP(C621,Customers!$A$2:$F$401,5,FALSE)</f>
        <v>Consumer</v>
      </c>
      <c r="N621" s="2" t="str">
        <f>VLOOKUP(D621,Products!$A$2:$F$21,2,FALSE)</f>
        <v>Wireless Mouse</v>
      </c>
      <c r="O621" s="2" t="str">
        <f>VLOOKUP(D621,Products!$A$2:$F$21,4,FALSE)</f>
        <v>Electronics</v>
      </c>
      <c r="P621" s="2" t="str">
        <f>VLOOKUP(D621,Products!$A$2:$F$21,3,FALSE)</f>
        <v>Accessories</v>
      </c>
      <c r="Q621" s="6">
        <f>VLOOKUP(D621,Products!$A$2:$F$21,6,FALSE)</f>
        <v>210</v>
      </c>
      <c r="R621" s="6">
        <f t="shared" si="38"/>
        <v>420</v>
      </c>
      <c r="S621" s="6">
        <f t="shared" si="39"/>
        <v>480</v>
      </c>
    </row>
    <row r="622" spans="1:19" x14ac:dyDescent="0.25">
      <c r="A622" t="s">
        <v>971</v>
      </c>
      <c r="B622" s="2">
        <v>45430</v>
      </c>
      <c r="C622" t="s">
        <v>352</v>
      </c>
      <c r="D622" t="s">
        <v>46</v>
      </c>
      <c r="E622">
        <v>1</v>
      </c>
      <c r="F622">
        <v>239.2</v>
      </c>
      <c r="G622" s="3">
        <v>0.05</v>
      </c>
      <c r="H622" t="s">
        <v>12</v>
      </c>
      <c r="I622">
        <v>2</v>
      </c>
      <c r="J622">
        <f t="shared" si="36"/>
        <v>227.23999999999998</v>
      </c>
      <c r="K622" s="2">
        <f t="shared" si="37"/>
        <v>45413</v>
      </c>
      <c r="L622" s="2" t="str">
        <f>VLOOKUP(C622,Customers!$A$2:$F$401,3,FALSE)</f>
        <v>Giza</v>
      </c>
      <c r="M622" s="2" t="str">
        <f>VLOOKUP(C622,Customers!$A$2:$F$401,5,FALSE)</f>
        <v>Corporate</v>
      </c>
      <c r="N622" s="2" t="str">
        <f>VLOOKUP(D622,Products!$A$2:$F$21,2,FALSE)</f>
        <v>Paper A4 Box</v>
      </c>
      <c r="O622" s="2" t="str">
        <f>VLOOKUP(D622,Products!$A$2:$F$21,4,FALSE)</f>
        <v>Office</v>
      </c>
      <c r="P622" s="2" t="str">
        <f>VLOOKUP(D622,Products!$A$2:$F$21,3,FALSE)</f>
        <v>Stationery</v>
      </c>
      <c r="Q622" s="6">
        <f>VLOOKUP(D622,Products!$A$2:$F$21,6,FALSE)</f>
        <v>145</v>
      </c>
      <c r="R622" s="6">
        <f t="shared" si="38"/>
        <v>145</v>
      </c>
      <c r="S622" s="6">
        <f t="shared" si="39"/>
        <v>82.239999999999981</v>
      </c>
    </row>
    <row r="623" spans="1:19" x14ac:dyDescent="0.25">
      <c r="A623" t="s">
        <v>972</v>
      </c>
      <c r="B623" s="2">
        <v>45949</v>
      </c>
      <c r="C623" t="s">
        <v>443</v>
      </c>
      <c r="D623" t="s">
        <v>11</v>
      </c>
      <c r="E623">
        <v>5</v>
      </c>
      <c r="F623">
        <v>28500</v>
      </c>
      <c r="G623" s="3">
        <v>0.1</v>
      </c>
      <c r="H623" t="s">
        <v>12</v>
      </c>
      <c r="I623">
        <v>7</v>
      </c>
      <c r="J623">
        <f t="shared" si="36"/>
        <v>128250</v>
      </c>
      <c r="K623" s="2">
        <f t="shared" si="37"/>
        <v>45931</v>
      </c>
      <c r="L623" s="2" t="str">
        <f>VLOOKUP(C623,Customers!$A$2:$F$401,3,FALSE)</f>
        <v>Asyut</v>
      </c>
      <c r="M623" s="2" t="str">
        <f>VLOOKUP(C623,Customers!$A$2:$F$401,5,FALSE)</f>
        <v>Consumer</v>
      </c>
      <c r="N623" s="2" t="str">
        <f>VLOOKUP(D623,Products!$A$2:$F$21,2,FALSE)</f>
        <v>Laptop Pro 14</v>
      </c>
      <c r="O623" s="2" t="str">
        <f>VLOOKUP(D623,Products!$A$2:$F$21,4,FALSE)</f>
        <v>Electronics</v>
      </c>
      <c r="P623" s="2" t="str">
        <f>VLOOKUP(D623,Products!$A$2:$F$21,3,FALSE)</f>
        <v>Computers</v>
      </c>
      <c r="Q623" s="6">
        <f>VLOOKUP(D623,Products!$A$2:$F$21,6,FALSE)</f>
        <v>22100</v>
      </c>
      <c r="R623" s="6">
        <f t="shared" si="38"/>
        <v>110500</v>
      </c>
      <c r="S623" s="6">
        <f t="shared" si="39"/>
        <v>17750</v>
      </c>
    </row>
    <row r="624" spans="1:19" x14ac:dyDescent="0.25">
      <c r="A624" t="s">
        <v>973</v>
      </c>
      <c r="B624" s="2">
        <v>45618</v>
      </c>
      <c r="C624" t="s">
        <v>761</v>
      </c>
      <c r="D624" t="s">
        <v>40</v>
      </c>
      <c r="E624">
        <v>3</v>
      </c>
      <c r="F624">
        <v>21060</v>
      </c>
      <c r="G624" s="3">
        <v>0.05</v>
      </c>
      <c r="H624" t="s">
        <v>12</v>
      </c>
      <c r="I624">
        <v>5</v>
      </c>
      <c r="J624">
        <f t="shared" si="36"/>
        <v>60021</v>
      </c>
      <c r="K624" s="2">
        <f t="shared" si="37"/>
        <v>45597</v>
      </c>
      <c r="L624" s="2" t="str">
        <f>VLOOKUP(C624,Customers!$A$2:$F$401,3,FALSE)</f>
        <v>Port Said</v>
      </c>
      <c r="M624" s="2" t="str">
        <f>VLOOKUP(C624,Customers!$A$2:$F$401,5,FALSE)</f>
        <v>Small Business</v>
      </c>
      <c r="N624" s="2" t="str">
        <f>VLOOKUP(D624,Products!$A$2:$F$21,2,FALSE)</f>
        <v>Laptop Basic 15</v>
      </c>
      <c r="O624" s="2" t="str">
        <f>VLOOKUP(D624,Products!$A$2:$F$21,4,FALSE)</f>
        <v>Electronics</v>
      </c>
      <c r="P624" s="2" t="str">
        <f>VLOOKUP(D624,Products!$A$2:$F$21,3,FALSE)</f>
        <v>Computers</v>
      </c>
      <c r="Q624" s="6">
        <f>VLOOKUP(D624,Products!$A$2:$F$21,6,FALSE)</f>
        <v>15100</v>
      </c>
      <c r="R624" s="6">
        <f t="shared" si="38"/>
        <v>45300</v>
      </c>
      <c r="S624" s="6">
        <f t="shared" si="39"/>
        <v>14721</v>
      </c>
    </row>
    <row r="625" spans="1:19" x14ac:dyDescent="0.25">
      <c r="A625" t="s">
        <v>974</v>
      </c>
      <c r="B625" s="2">
        <v>45454</v>
      </c>
      <c r="C625" t="s">
        <v>322</v>
      </c>
      <c r="D625" t="s">
        <v>46</v>
      </c>
      <c r="E625">
        <v>1</v>
      </c>
      <c r="F625">
        <v>280.8</v>
      </c>
      <c r="G625" s="3">
        <v>0.15</v>
      </c>
      <c r="H625" t="s">
        <v>12</v>
      </c>
      <c r="I625">
        <v>7</v>
      </c>
      <c r="J625">
        <f t="shared" si="36"/>
        <v>238.68</v>
      </c>
      <c r="K625" s="2">
        <f t="shared" si="37"/>
        <v>45444</v>
      </c>
      <c r="L625" s="2" t="str">
        <f>VLOOKUP(C625,Customers!$A$2:$F$401,3,FALSE)</f>
        <v>Port Said</v>
      </c>
      <c r="M625" s="2" t="str">
        <f>VLOOKUP(C625,Customers!$A$2:$F$401,5,FALSE)</f>
        <v>Consumer</v>
      </c>
      <c r="N625" s="2" t="str">
        <f>VLOOKUP(D625,Products!$A$2:$F$21,2,FALSE)</f>
        <v>Paper A4 Box</v>
      </c>
      <c r="O625" s="2" t="str">
        <f>VLOOKUP(D625,Products!$A$2:$F$21,4,FALSE)</f>
        <v>Office</v>
      </c>
      <c r="P625" s="2" t="str">
        <f>VLOOKUP(D625,Products!$A$2:$F$21,3,FALSE)</f>
        <v>Stationery</v>
      </c>
      <c r="Q625" s="6">
        <f>VLOOKUP(D625,Products!$A$2:$F$21,6,FALSE)</f>
        <v>145</v>
      </c>
      <c r="R625" s="6">
        <f t="shared" si="38"/>
        <v>145</v>
      </c>
      <c r="S625" s="6">
        <f t="shared" si="39"/>
        <v>93.68</v>
      </c>
    </row>
    <row r="626" spans="1:19" x14ac:dyDescent="0.25">
      <c r="A626" t="s">
        <v>975</v>
      </c>
      <c r="B626" s="2">
        <v>45927</v>
      </c>
      <c r="C626" t="s">
        <v>519</v>
      </c>
      <c r="D626" t="s">
        <v>40</v>
      </c>
      <c r="E626">
        <v>2</v>
      </c>
      <c r="F626">
        <v>17940</v>
      </c>
      <c r="G626" s="3">
        <v>0.05</v>
      </c>
      <c r="H626" t="s">
        <v>12</v>
      </c>
      <c r="I626">
        <v>5</v>
      </c>
      <c r="J626">
        <f t="shared" si="36"/>
        <v>34086</v>
      </c>
      <c r="K626" s="2">
        <f t="shared" si="37"/>
        <v>45901</v>
      </c>
      <c r="L626" s="2" t="str">
        <f>VLOOKUP(C626,Customers!$A$2:$F$401,3,FALSE)</f>
        <v>Port Said</v>
      </c>
      <c r="M626" s="2" t="str">
        <f>VLOOKUP(C626,Customers!$A$2:$F$401,5,FALSE)</f>
        <v>Consumer</v>
      </c>
      <c r="N626" s="2" t="str">
        <f>VLOOKUP(D626,Products!$A$2:$F$21,2,FALSE)</f>
        <v>Laptop Basic 15</v>
      </c>
      <c r="O626" s="2" t="str">
        <f>VLOOKUP(D626,Products!$A$2:$F$21,4,FALSE)</f>
        <v>Electronics</v>
      </c>
      <c r="P626" s="2" t="str">
        <f>VLOOKUP(D626,Products!$A$2:$F$21,3,FALSE)</f>
        <v>Computers</v>
      </c>
      <c r="Q626" s="6">
        <f>VLOOKUP(D626,Products!$A$2:$F$21,6,FALSE)</f>
        <v>15100</v>
      </c>
      <c r="R626" s="6">
        <f t="shared" si="38"/>
        <v>30200</v>
      </c>
      <c r="S626" s="6">
        <f t="shared" si="39"/>
        <v>3886</v>
      </c>
    </row>
    <row r="627" spans="1:19" x14ac:dyDescent="0.25">
      <c r="A627" t="s">
        <v>976</v>
      </c>
      <c r="B627" s="2">
        <v>45931</v>
      </c>
      <c r="C627" t="s">
        <v>977</v>
      </c>
      <c r="D627" t="s">
        <v>79</v>
      </c>
      <c r="E627">
        <v>2</v>
      </c>
      <c r="F627">
        <v>5704</v>
      </c>
      <c r="G627" s="3">
        <v>0.05</v>
      </c>
      <c r="H627" t="s">
        <v>12</v>
      </c>
      <c r="I627">
        <v>2</v>
      </c>
      <c r="J627">
        <f t="shared" si="36"/>
        <v>10837.6</v>
      </c>
      <c r="K627" s="2">
        <f t="shared" si="37"/>
        <v>45931</v>
      </c>
      <c r="L627" s="2" t="str">
        <f>VLOOKUP(C627,Customers!$A$2:$F$401,3,FALSE)</f>
        <v>Zagazig</v>
      </c>
      <c r="M627" s="2" t="str">
        <f>VLOOKUP(C627,Customers!$A$2:$F$401,5,FALSE)</f>
        <v>Consumer</v>
      </c>
      <c r="N627" s="2" t="str">
        <f>VLOOKUP(D627,Products!$A$2:$F$21,2,FALSE)</f>
        <v>27-inch Monitor</v>
      </c>
      <c r="O627" s="2" t="str">
        <f>VLOOKUP(D627,Products!$A$2:$F$21,4,FALSE)</f>
        <v>Electronics</v>
      </c>
      <c r="P627" s="2" t="str">
        <f>VLOOKUP(D627,Products!$A$2:$F$21,3,FALSE)</f>
        <v>Displays</v>
      </c>
      <c r="Q627" s="6">
        <f>VLOOKUP(D627,Products!$A$2:$F$21,6,FALSE)</f>
        <v>4300</v>
      </c>
      <c r="R627" s="6">
        <f t="shared" si="38"/>
        <v>8600</v>
      </c>
      <c r="S627" s="6">
        <f t="shared" si="39"/>
        <v>2237.6000000000004</v>
      </c>
    </row>
    <row r="628" spans="1:19" x14ac:dyDescent="0.25">
      <c r="A628" t="s">
        <v>978</v>
      </c>
      <c r="B628" s="2">
        <v>45870</v>
      </c>
      <c r="C628" t="s">
        <v>289</v>
      </c>
      <c r="D628" t="s">
        <v>46</v>
      </c>
      <c r="E628">
        <v>5</v>
      </c>
      <c r="F628">
        <v>260</v>
      </c>
      <c r="G628" s="3">
        <v>0.03</v>
      </c>
      <c r="H628" t="s">
        <v>12</v>
      </c>
      <c r="I628">
        <v>7</v>
      </c>
      <c r="J628">
        <f t="shared" si="36"/>
        <v>1261</v>
      </c>
      <c r="K628" s="2">
        <f t="shared" si="37"/>
        <v>45870</v>
      </c>
      <c r="L628" s="2" t="str">
        <f>VLOOKUP(C628,Customers!$A$2:$F$401,3,FALSE)</f>
        <v>Asyut</v>
      </c>
      <c r="M628" s="2" t="str">
        <f>VLOOKUP(C628,Customers!$A$2:$F$401,5,FALSE)</f>
        <v>Corporate</v>
      </c>
      <c r="N628" s="2" t="str">
        <f>VLOOKUP(D628,Products!$A$2:$F$21,2,FALSE)</f>
        <v>Paper A4 Box</v>
      </c>
      <c r="O628" s="2" t="str">
        <f>VLOOKUP(D628,Products!$A$2:$F$21,4,FALSE)</f>
        <v>Office</v>
      </c>
      <c r="P628" s="2" t="str">
        <f>VLOOKUP(D628,Products!$A$2:$F$21,3,FALSE)</f>
        <v>Stationery</v>
      </c>
      <c r="Q628" s="6">
        <f>VLOOKUP(D628,Products!$A$2:$F$21,6,FALSE)</f>
        <v>145</v>
      </c>
      <c r="R628" s="6">
        <f t="shared" si="38"/>
        <v>725</v>
      </c>
      <c r="S628" s="6">
        <f t="shared" si="39"/>
        <v>536</v>
      </c>
    </row>
    <row r="629" spans="1:19" x14ac:dyDescent="0.25">
      <c r="A629" t="s">
        <v>979</v>
      </c>
      <c r="B629" s="2">
        <v>45271</v>
      </c>
      <c r="C629" t="s">
        <v>980</v>
      </c>
      <c r="D629" t="s">
        <v>46</v>
      </c>
      <c r="E629">
        <v>1</v>
      </c>
      <c r="F629">
        <v>280.8</v>
      </c>
      <c r="G629" s="3">
        <v>0</v>
      </c>
      <c r="H629" t="s">
        <v>12</v>
      </c>
      <c r="I629">
        <v>5</v>
      </c>
      <c r="J629">
        <f t="shared" si="36"/>
        <v>280.8</v>
      </c>
      <c r="K629" s="2">
        <f t="shared" si="37"/>
        <v>45261</v>
      </c>
      <c r="L629" s="2" t="str">
        <f>VLOOKUP(C629,Customers!$A$2:$F$401,3,FALSE)</f>
        <v>Mansoura</v>
      </c>
      <c r="M629" s="2" t="str">
        <f>VLOOKUP(C629,Customers!$A$2:$F$401,5,FALSE)</f>
        <v>Small Business</v>
      </c>
      <c r="N629" s="2" t="str">
        <f>VLOOKUP(D629,Products!$A$2:$F$21,2,FALSE)</f>
        <v>Paper A4 Box</v>
      </c>
      <c r="O629" s="2" t="str">
        <f>VLOOKUP(D629,Products!$A$2:$F$21,4,FALSE)</f>
        <v>Office</v>
      </c>
      <c r="P629" s="2" t="str">
        <f>VLOOKUP(D629,Products!$A$2:$F$21,3,FALSE)</f>
        <v>Stationery</v>
      </c>
      <c r="Q629" s="6">
        <f>VLOOKUP(D629,Products!$A$2:$F$21,6,FALSE)</f>
        <v>145</v>
      </c>
      <c r="R629" s="6">
        <f t="shared" si="38"/>
        <v>145</v>
      </c>
      <c r="S629" s="6">
        <f t="shared" si="39"/>
        <v>135.80000000000001</v>
      </c>
    </row>
    <row r="630" spans="1:19" x14ac:dyDescent="0.25">
      <c r="A630" t="s">
        <v>981</v>
      </c>
      <c r="B630" s="2">
        <v>45648</v>
      </c>
      <c r="C630" t="s">
        <v>458</v>
      </c>
      <c r="D630" t="s">
        <v>56</v>
      </c>
      <c r="E630">
        <v>2</v>
      </c>
      <c r="F630">
        <v>194.4</v>
      </c>
      <c r="G630" s="3">
        <v>0.1</v>
      </c>
      <c r="H630" t="s">
        <v>12</v>
      </c>
      <c r="I630">
        <v>4</v>
      </c>
      <c r="J630">
        <f t="shared" si="36"/>
        <v>349.92</v>
      </c>
      <c r="K630" s="2">
        <f t="shared" si="37"/>
        <v>45627</v>
      </c>
      <c r="L630" s="2" t="str">
        <f>VLOOKUP(C630,Customers!$A$2:$F$401,3,FALSE)</f>
        <v>Port Said</v>
      </c>
      <c r="M630" s="2" t="str">
        <f>VLOOKUP(C630,Customers!$A$2:$F$401,5,FALSE)</f>
        <v>Consumer</v>
      </c>
      <c r="N630" s="2" t="str">
        <f>VLOOKUP(D630,Products!$A$2:$F$21,2,FALSE)</f>
        <v>Notebook Pack</v>
      </c>
      <c r="O630" s="2" t="str">
        <f>VLOOKUP(D630,Products!$A$2:$F$21,4,FALSE)</f>
        <v>Office</v>
      </c>
      <c r="P630" s="2" t="str">
        <f>VLOOKUP(D630,Products!$A$2:$F$21,3,FALSE)</f>
        <v>Stationery</v>
      </c>
      <c r="Q630" s="6">
        <f>VLOOKUP(D630,Products!$A$2:$F$21,6,FALSE)</f>
        <v>75</v>
      </c>
      <c r="R630" s="6">
        <f t="shared" si="38"/>
        <v>150</v>
      </c>
      <c r="S630" s="6">
        <f t="shared" si="39"/>
        <v>199.92000000000002</v>
      </c>
    </row>
    <row r="631" spans="1:19" x14ac:dyDescent="0.25">
      <c r="A631" t="s">
        <v>982</v>
      </c>
      <c r="B631" s="2">
        <v>45273</v>
      </c>
      <c r="C631" t="s">
        <v>152</v>
      </c>
      <c r="D631" t="s">
        <v>109</v>
      </c>
      <c r="E631">
        <v>2</v>
      </c>
      <c r="F631">
        <v>11776</v>
      </c>
      <c r="G631" s="3">
        <v>0.03</v>
      </c>
      <c r="H631" t="s">
        <v>12</v>
      </c>
      <c r="I631">
        <v>3</v>
      </c>
      <c r="J631">
        <f t="shared" si="36"/>
        <v>22845.439999999999</v>
      </c>
      <c r="K631" s="2">
        <f t="shared" si="37"/>
        <v>45261</v>
      </c>
      <c r="L631" s="2" t="str">
        <f>VLOOKUP(C631,Customers!$A$2:$F$401,3,FALSE)</f>
        <v>Mansoura</v>
      </c>
      <c r="M631" s="2" t="str">
        <f>VLOOKUP(C631,Customers!$A$2:$F$401,5,FALSE)</f>
        <v>Consumer</v>
      </c>
      <c r="N631" s="2" t="str">
        <f>VLOOKUP(D631,Products!$A$2:$F$21,2,FALSE)</f>
        <v>Projector</v>
      </c>
      <c r="O631" s="2" t="str">
        <f>VLOOKUP(D631,Products!$A$2:$F$21,4,FALSE)</f>
        <v>Electronics</v>
      </c>
      <c r="P631" s="2" t="str">
        <f>VLOOKUP(D631,Products!$A$2:$F$21,3,FALSE)</f>
        <v>Displays</v>
      </c>
      <c r="Q631" s="6">
        <f>VLOOKUP(D631,Products!$A$2:$F$21,6,FALSE)</f>
        <v>9700</v>
      </c>
      <c r="R631" s="6">
        <f t="shared" si="38"/>
        <v>19400</v>
      </c>
      <c r="S631" s="6">
        <f t="shared" si="39"/>
        <v>3445.4399999999987</v>
      </c>
    </row>
    <row r="632" spans="1:19" x14ac:dyDescent="0.25">
      <c r="A632" t="s">
        <v>983</v>
      </c>
      <c r="B632" s="2">
        <v>45213</v>
      </c>
      <c r="C632" t="s">
        <v>503</v>
      </c>
      <c r="D632" t="s">
        <v>46</v>
      </c>
      <c r="E632">
        <v>1</v>
      </c>
      <c r="F632">
        <v>280.8</v>
      </c>
      <c r="G632" s="3">
        <v>0.1</v>
      </c>
      <c r="H632" t="s">
        <v>12</v>
      </c>
      <c r="I632">
        <v>7</v>
      </c>
      <c r="J632">
        <f t="shared" si="36"/>
        <v>252.72000000000003</v>
      </c>
      <c r="K632" s="2">
        <f t="shared" si="37"/>
        <v>45200</v>
      </c>
      <c r="L632" s="2" t="str">
        <f>VLOOKUP(C632,Customers!$A$2:$F$401,3,FALSE)</f>
        <v>Banha</v>
      </c>
      <c r="M632" s="2" t="str">
        <f>VLOOKUP(C632,Customers!$A$2:$F$401,5,FALSE)</f>
        <v>Consumer</v>
      </c>
      <c r="N632" s="2" t="str">
        <f>VLOOKUP(D632,Products!$A$2:$F$21,2,FALSE)</f>
        <v>Paper A4 Box</v>
      </c>
      <c r="O632" s="2" t="str">
        <f>VLOOKUP(D632,Products!$A$2:$F$21,4,FALSE)</f>
        <v>Office</v>
      </c>
      <c r="P632" s="2" t="str">
        <f>VLOOKUP(D632,Products!$A$2:$F$21,3,FALSE)</f>
        <v>Stationery</v>
      </c>
      <c r="Q632" s="6">
        <f>VLOOKUP(D632,Products!$A$2:$F$21,6,FALSE)</f>
        <v>145</v>
      </c>
      <c r="R632" s="6">
        <f t="shared" si="38"/>
        <v>145</v>
      </c>
      <c r="S632" s="6">
        <f t="shared" si="39"/>
        <v>107.72000000000003</v>
      </c>
    </row>
    <row r="633" spans="1:19" x14ac:dyDescent="0.25">
      <c r="A633" t="s">
        <v>984</v>
      </c>
      <c r="B633" s="2">
        <v>45927</v>
      </c>
      <c r="C633" t="s">
        <v>254</v>
      </c>
      <c r="D633" t="s">
        <v>43</v>
      </c>
      <c r="E633">
        <v>1</v>
      </c>
      <c r="F633">
        <v>3312</v>
      </c>
      <c r="G633" s="3">
        <v>0.1</v>
      </c>
      <c r="H633" t="s">
        <v>12</v>
      </c>
      <c r="I633">
        <v>5</v>
      </c>
      <c r="J633">
        <f t="shared" si="36"/>
        <v>2980.8</v>
      </c>
      <c r="K633" s="2">
        <f t="shared" si="37"/>
        <v>45901</v>
      </c>
      <c r="L633" s="2" t="str">
        <f>VLOOKUP(C633,Customers!$A$2:$F$401,3,FALSE)</f>
        <v>Asyut</v>
      </c>
      <c r="M633" s="2" t="str">
        <f>VLOOKUP(C633,Customers!$A$2:$F$401,5,FALSE)</f>
        <v>Consumer</v>
      </c>
      <c r="N633" s="2" t="str">
        <f>VLOOKUP(D633,Products!$A$2:$F$21,2,FALSE)</f>
        <v>External SSD 1TB</v>
      </c>
      <c r="O633" s="2" t="str">
        <f>VLOOKUP(D633,Products!$A$2:$F$21,4,FALSE)</f>
        <v>Electronics</v>
      </c>
      <c r="P633" s="2" t="str">
        <f>VLOOKUP(D633,Products!$A$2:$F$21,3,FALSE)</f>
        <v>Storage</v>
      </c>
      <c r="Q633" s="6">
        <f>VLOOKUP(D633,Products!$A$2:$F$21,6,FALSE)</f>
        <v>2450</v>
      </c>
      <c r="R633" s="6">
        <f t="shared" si="38"/>
        <v>2450</v>
      </c>
      <c r="S633" s="6">
        <f t="shared" si="39"/>
        <v>530.80000000000018</v>
      </c>
    </row>
    <row r="634" spans="1:19" x14ac:dyDescent="0.25">
      <c r="A634" t="s">
        <v>985</v>
      </c>
      <c r="B634" s="2">
        <v>45303</v>
      </c>
      <c r="C634" t="s">
        <v>26</v>
      </c>
      <c r="D634" t="s">
        <v>18</v>
      </c>
      <c r="E634">
        <v>3</v>
      </c>
      <c r="F634">
        <v>1450</v>
      </c>
      <c r="G634" s="3">
        <v>0.2</v>
      </c>
      <c r="H634" t="s">
        <v>85</v>
      </c>
      <c r="I634">
        <v>5</v>
      </c>
      <c r="J634">
        <f t="shared" si="36"/>
        <v>3480</v>
      </c>
      <c r="K634" s="2">
        <f t="shared" si="37"/>
        <v>45292</v>
      </c>
      <c r="L634" s="2" t="str">
        <f>VLOOKUP(C634,Customers!$A$2:$F$401,3,FALSE)</f>
        <v>Mansoura</v>
      </c>
      <c r="M634" s="2" t="str">
        <f>VLOOKUP(C634,Customers!$A$2:$F$401,5,FALSE)</f>
        <v>Consumer</v>
      </c>
      <c r="N634" s="2" t="str">
        <f>VLOOKUP(D634,Products!$A$2:$F$21,2,FALSE)</f>
        <v>Webcam HD</v>
      </c>
      <c r="O634" s="2" t="str">
        <f>VLOOKUP(D634,Products!$A$2:$F$21,4,FALSE)</f>
        <v>Electronics</v>
      </c>
      <c r="P634" s="2" t="str">
        <f>VLOOKUP(D634,Products!$A$2:$F$21,3,FALSE)</f>
        <v>Accessories</v>
      </c>
      <c r="Q634" s="6">
        <f>VLOOKUP(D634,Products!$A$2:$F$21,6,FALSE)</f>
        <v>790</v>
      </c>
      <c r="R634" s="6">
        <f t="shared" si="38"/>
        <v>2370</v>
      </c>
      <c r="S634" s="6">
        <f t="shared" si="39"/>
        <v>1110</v>
      </c>
    </row>
    <row r="635" spans="1:19" x14ac:dyDescent="0.25">
      <c r="A635" t="s">
        <v>986</v>
      </c>
      <c r="B635" s="2">
        <v>45047</v>
      </c>
      <c r="C635" t="s">
        <v>279</v>
      </c>
      <c r="D635" t="s">
        <v>90</v>
      </c>
      <c r="E635">
        <v>4</v>
      </c>
      <c r="F635">
        <v>2163</v>
      </c>
      <c r="G635" s="3">
        <v>0.2</v>
      </c>
      <c r="H635" t="s">
        <v>12</v>
      </c>
      <c r="I635">
        <v>1</v>
      </c>
      <c r="J635">
        <f t="shared" si="36"/>
        <v>6921.6</v>
      </c>
      <c r="K635" s="2">
        <f t="shared" si="37"/>
        <v>45047</v>
      </c>
      <c r="L635" s="2" t="str">
        <f>VLOOKUP(C635,Customers!$A$2:$F$401,3,FALSE)</f>
        <v>Fayoum</v>
      </c>
      <c r="M635" s="2" t="str">
        <f>VLOOKUP(C635,Customers!$A$2:$F$401,5,FALSE)</f>
        <v>Small Business</v>
      </c>
      <c r="N635" s="2" t="str">
        <f>VLOOKUP(D635,Products!$A$2:$F$21,2,FALSE)</f>
        <v>Headset Pro</v>
      </c>
      <c r="O635" s="2" t="str">
        <f>VLOOKUP(D635,Products!$A$2:$F$21,4,FALSE)</f>
        <v>Electronics</v>
      </c>
      <c r="P635" s="2" t="str">
        <f>VLOOKUP(D635,Products!$A$2:$F$21,3,FALSE)</f>
        <v>Accessories</v>
      </c>
      <c r="Q635" s="6">
        <f>VLOOKUP(D635,Products!$A$2:$F$21,6,FALSE)</f>
        <v>1180</v>
      </c>
      <c r="R635" s="6">
        <f t="shared" si="38"/>
        <v>4720</v>
      </c>
      <c r="S635" s="6">
        <f t="shared" si="39"/>
        <v>2201.6000000000004</v>
      </c>
    </row>
    <row r="636" spans="1:19" x14ac:dyDescent="0.25">
      <c r="A636" t="s">
        <v>987</v>
      </c>
      <c r="B636" s="2">
        <v>46000</v>
      </c>
      <c r="C636" t="s">
        <v>988</v>
      </c>
      <c r="D636" t="s">
        <v>40</v>
      </c>
      <c r="E636">
        <v>2</v>
      </c>
      <c r="F636">
        <v>19500</v>
      </c>
      <c r="G636" s="3">
        <v>0.05</v>
      </c>
      <c r="H636" t="s">
        <v>12</v>
      </c>
      <c r="I636">
        <v>7</v>
      </c>
      <c r="J636">
        <f t="shared" si="36"/>
        <v>37050</v>
      </c>
      <c r="K636" s="2">
        <f t="shared" si="37"/>
        <v>45992</v>
      </c>
      <c r="L636" s="2" t="str">
        <f>VLOOKUP(C636,Customers!$A$2:$F$401,3,FALSE)</f>
        <v>Shubra El-Kheima</v>
      </c>
      <c r="M636" s="2" t="str">
        <f>VLOOKUP(C636,Customers!$A$2:$F$401,5,FALSE)</f>
        <v>Consumer</v>
      </c>
      <c r="N636" s="2" t="str">
        <f>VLOOKUP(D636,Products!$A$2:$F$21,2,FALSE)</f>
        <v>Laptop Basic 15</v>
      </c>
      <c r="O636" s="2" t="str">
        <f>VLOOKUP(D636,Products!$A$2:$F$21,4,FALSE)</f>
        <v>Electronics</v>
      </c>
      <c r="P636" s="2" t="str">
        <f>VLOOKUP(D636,Products!$A$2:$F$21,3,FALSE)</f>
        <v>Computers</v>
      </c>
      <c r="Q636" s="6">
        <f>VLOOKUP(D636,Products!$A$2:$F$21,6,FALSE)</f>
        <v>15100</v>
      </c>
      <c r="R636" s="6">
        <f t="shared" si="38"/>
        <v>30200</v>
      </c>
      <c r="S636" s="6">
        <f t="shared" si="39"/>
        <v>6850</v>
      </c>
    </row>
    <row r="637" spans="1:19" x14ac:dyDescent="0.25">
      <c r="A637" t="s">
        <v>989</v>
      </c>
      <c r="B637" s="2">
        <v>44996</v>
      </c>
      <c r="C637" t="s">
        <v>990</v>
      </c>
      <c r="D637" t="s">
        <v>46</v>
      </c>
      <c r="E637">
        <v>1</v>
      </c>
      <c r="F637">
        <v>239.2</v>
      </c>
      <c r="G637" s="3">
        <v>0</v>
      </c>
      <c r="H637" t="s">
        <v>12</v>
      </c>
      <c r="I637">
        <v>2</v>
      </c>
      <c r="J637">
        <f t="shared" si="36"/>
        <v>239.2</v>
      </c>
      <c r="K637" s="2">
        <f t="shared" si="37"/>
        <v>44986</v>
      </c>
      <c r="L637" s="2" t="str">
        <f>VLOOKUP(C637,Customers!$A$2:$F$401,3,FALSE)</f>
        <v>Zagazig</v>
      </c>
      <c r="M637" s="2" t="str">
        <f>VLOOKUP(C637,Customers!$A$2:$F$401,5,FALSE)</f>
        <v>Consumer</v>
      </c>
      <c r="N637" s="2" t="str">
        <f>VLOOKUP(D637,Products!$A$2:$F$21,2,FALSE)</f>
        <v>Paper A4 Box</v>
      </c>
      <c r="O637" s="2" t="str">
        <f>VLOOKUP(D637,Products!$A$2:$F$21,4,FALSE)</f>
        <v>Office</v>
      </c>
      <c r="P637" s="2" t="str">
        <f>VLOOKUP(D637,Products!$A$2:$F$21,3,FALSE)</f>
        <v>Stationery</v>
      </c>
      <c r="Q637" s="6">
        <f>VLOOKUP(D637,Products!$A$2:$F$21,6,FALSE)</f>
        <v>145</v>
      </c>
      <c r="R637" s="6">
        <f t="shared" si="38"/>
        <v>145</v>
      </c>
      <c r="S637" s="6">
        <f t="shared" si="39"/>
        <v>94.199999999999989</v>
      </c>
    </row>
    <row r="638" spans="1:19" x14ac:dyDescent="0.25">
      <c r="A638" t="s">
        <v>991</v>
      </c>
      <c r="B638" s="2">
        <v>45079</v>
      </c>
      <c r="C638" t="s">
        <v>521</v>
      </c>
      <c r="D638" t="s">
        <v>56</v>
      </c>
      <c r="E638">
        <v>3</v>
      </c>
      <c r="F638">
        <v>165.6</v>
      </c>
      <c r="G638" s="3">
        <v>0.05</v>
      </c>
      <c r="H638" t="s">
        <v>12</v>
      </c>
      <c r="I638">
        <v>7</v>
      </c>
      <c r="J638">
        <f t="shared" si="36"/>
        <v>471.95999999999992</v>
      </c>
      <c r="K638" s="2">
        <f t="shared" si="37"/>
        <v>45078</v>
      </c>
      <c r="L638" s="2" t="str">
        <f>VLOOKUP(C638,Customers!$A$2:$F$401,3,FALSE)</f>
        <v>Banha</v>
      </c>
      <c r="M638" s="2" t="str">
        <f>VLOOKUP(C638,Customers!$A$2:$F$401,5,FALSE)</f>
        <v>Consumer</v>
      </c>
      <c r="N638" s="2" t="str">
        <f>VLOOKUP(D638,Products!$A$2:$F$21,2,FALSE)</f>
        <v>Notebook Pack</v>
      </c>
      <c r="O638" s="2" t="str">
        <f>VLOOKUP(D638,Products!$A$2:$F$21,4,FALSE)</f>
        <v>Office</v>
      </c>
      <c r="P638" s="2" t="str">
        <f>VLOOKUP(D638,Products!$A$2:$F$21,3,FALSE)</f>
        <v>Stationery</v>
      </c>
      <c r="Q638" s="6">
        <f>VLOOKUP(D638,Products!$A$2:$F$21,6,FALSE)</f>
        <v>75</v>
      </c>
      <c r="R638" s="6">
        <f t="shared" si="38"/>
        <v>225</v>
      </c>
      <c r="S638" s="6">
        <f t="shared" si="39"/>
        <v>246.95999999999992</v>
      </c>
    </row>
    <row r="639" spans="1:19" x14ac:dyDescent="0.25">
      <c r="A639" t="s">
        <v>992</v>
      </c>
      <c r="B639" s="2">
        <v>45026</v>
      </c>
      <c r="C639" t="s">
        <v>806</v>
      </c>
      <c r="D639" t="s">
        <v>82</v>
      </c>
      <c r="E639">
        <v>2</v>
      </c>
      <c r="F639">
        <v>4944</v>
      </c>
      <c r="G639" s="3">
        <v>0.05</v>
      </c>
      <c r="H639" t="s">
        <v>12</v>
      </c>
      <c r="I639">
        <v>1</v>
      </c>
      <c r="J639">
        <f t="shared" si="36"/>
        <v>9393.6</v>
      </c>
      <c r="K639" s="2">
        <f t="shared" si="37"/>
        <v>45017</v>
      </c>
      <c r="L639" s="2" t="str">
        <f>VLOOKUP(C639,Customers!$A$2:$F$401,3,FALSE)</f>
        <v>Tanta</v>
      </c>
      <c r="M639" s="2" t="str">
        <f>VLOOKUP(C639,Customers!$A$2:$F$401,5,FALSE)</f>
        <v>Corporate</v>
      </c>
      <c r="N639" s="2" t="str">
        <f>VLOOKUP(D639,Products!$A$2:$F$21,2,FALSE)</f>
        <v>Office Chair</v>
      </c>
      <c r="O639" s="2" t="str">
        <f>VLOOKUP(D639,Products!$A$2:$F$21,4,FALSE)</f>
        <v>Office</v>
      </c>
      <c r="P639" s="2" t="str">
        <f>VLOOKUP(D639,Products!$A$2:$F$21,3,FALSE)</f>
        <v>Furniture</v>
      </c>
      <c r="Q639" s="6">
        <f>VLOOKUP(D639,Products!$A$2:$F$21,6,FALSE)</f>
        <v>3150</v>
      </c>
      <c r="R639" s="6">
        <f t="shared" si="38"/>
        <v>6300</v>
      </c>
      <c r="S639" s="6">
        <f t="shared" si="39"/>
        <v>3093.6000000000004</v>
      </c>
    </row>
    <row r="640" spans="1:19" x14ac:dyDescent="0.25">
      <c r="A640" t="s">
        <v>993</v>
      </c>
      <c r="B640" s="2">
        <v>44940</v>
      </c>
      <c r="C640" t="s">
        <v>994</v>
      </c>
      <c r="D640" t="s">
        <v>46</v>
      </c>
      <c r="E640">
        <v>1</v>
      </c>
      <c r="F640">
        <v>260</v>
      </c>
      <c r="G640" s="3">
        <v>0.05</v>
      </c>
      <c r="H640" t="s">
        <v>12</v>
      </c>
      <c r="I640">
        <v>2</v>
      </c>
      <c r="J640">
        <f t="shared" si="36"/>
        <v>247</v>
      </c>
      <c r="K640" s="2">
        <f t="shared" si="37"/>
        <v>44927</v>
      </c>
      <c r="L640" s="2" t="str">
        <f>VLOOKUP(C640,Customers!$A$2:$F$401,3,FALSE)</f>
        <v>Alexandria</v>
      </c>
      <c r="M640" s="2" t="str">
        <f>VLOOKUP(C640,Customers!$A$2:$F$401,5,FALSE)</f>
        <v>Consumer</v>
      </c>
      <c r="N640" s="2" t="str">
        <f>VLOOKUP(D640,Products!$A$2:$F$21,2,FALSE)</f>
        <v>Paper A4 Box</v>
      </c>
      <c r="O640" s="2" t="str">
        <f>VLOOKUP(D640,Products!$A$2:$F$21,4,FALSE)</f>
        <v>Office</v>
      </c>
      <c r="P640" s="2" t="str">
        <f>VLOOKUP(D640,Products!$A$2:$F$21,3,FALSE)</f>
        <v>Stationery</v>
      </c>
      <c r="Q640" s="6">
        <f>VLOOKUP(D640,Products!$A$2:$F$21,6,FALSE)</f>
        <v>145</v>
      </c>
      <c r="R640" s="6">
        <f t="shared" si="38"/>
        <v>145</v>
      </c>
      <c r="S640" s="6">
        <f t="shared" si="39"/>
        <v>102</v>
      </c>
    </row>
    <row r="641" spans="1:19" x14ac:dyDescent="0.25">
      <c r="A641" t="s">
        <v>995</v>
      </c>
      <c r="B641" s="2">
        <v>45771</v>
      </c>
      <c r="C641" t="s">
        <v>996</v>
      </c>
      <c r="D641" t="s">
        <v>40</v>
      </c>
      <c r="E641">
        <v>1</v>
      </c>
      <c r="F641">
        <v>21060</v>
      </c>
      <c r="G641" s="3">
        <v>0.05</v>
      </c>
      <c r="H641" t="s">
        <v>96</v>
      </c>
      <c r="I641">
        <v>1</v>
      </c>
      <c r="J641">
        <f t="shared" si="36"/>
        <v>20007</v>
      </c>
      <c r="K641" s="2">
        <f t="shared" si="37"/>
        <v>45748</v>
      </c>
      <c r="L641" s="2" t="str">
        <f>VLOOKUP(C641,Customers!$A$2:$F$401,3,FALSE)</f>
        <v>Fayoum</v>
      </c>
      <c r="M641" s="2" t="str">
        <f>VLOOKUP(C641,Customers!$A$2:$F$401,5,FALSE)</f>
        <v>Consumer</v>
      </c>
      <c r="N641" s="2" t="str">
        <f>VLOOKUP(D641,Products!$A$2:$F$21,2,FALSE)</f>
        <v>Laptop Basic 15</v>
      </c>
      <c r="O641" s="2" t="str">
        <f>VLOOKUP(D641,Products!$A$2:$F$21,4,FALSE)</f>
        <v>Electronics</v>
      </c>
      <c r="P641" s="2" t="str">
        <f>VLOOKUP(D641,Products!$A$2:$F$21,3,FALSE)</f>
        <v>Computers</v>
      </c>
      <c r="Q641" s="6">
        <f>VLOOKUP(D641,Products!$A$2:$F$21,6,FALSE)</f>
        <v>15100</v>
      </c>
      <c r="R641" s="6">
        <f t="shared" si="38"/>
        <v>15100</v>
      </c>
      <c r="S641" s="6">
        <f t="shared" si="39"/>
        <v>4907</v>
      </c>
    </row>
    <row r="642" spans="1:19" x14ac:dyDescent="0.25">
      <c r="A642" t="s">
        <v>997</v>
      </c>
      <c r="B642" s="2">
        <v>45208</v>
      </c>
      <c r="C642" t="s">
        <v>484</v>
      </c>
      <c r="D642" t="s">
        <v>46</v>
      </c>
      <c r="E642">
        <v>4</v>
      </c>
      <c r="F642">
        <v>239.2</v>
      </c>
      <c r="G642" s="3">
        <v>0</v>
      </c>
      <c r="H642" t="s">
        <v>12</v>
      </c>
      <c r="I642">
        <v>3</v>
      </c>
      <c r="J642">
        <f t="shared" si="36"/>
        <v>956.8</v>
      </c>
      <c r="K642" s="2">
        <f t="shared" si="37"/>
        <v>45200</v>
      </c>
      <c r="L642" s="2" t="str">
        <f>VLOOKUP(C642,Customers!$A$2:$F$401,3,FALSE)</f>
        <v>Shubra El-Kheima</v>
      </c>
      <c r="M642" s="2" t="str">
        <f>VLOOKUP(C642,Customers!$A$2:$F$401,5,FALSE)</f>
        <v>Consumer</v>
      </c>
      <c r="N642" s="2" t="str">
        <f>VLOOKUP(D642,Products!$A$2:$F$21,2,FALSE)</f>
        <v>Paper A4 Box</v>
      </c>
      <c r="O642" s="2" t="str">
        <f>VLOOKUP(D642,Products!$A$2:$F$21,4,FALSE)</f>
        <v>Office</v>
      </c>
      <c r="P642" s="2" t="str">
        <f>VLOOKUP(D642,Products!$A$2:$F$21,3,FALSE)</f>
        <v>Stationery</v>
      </c>
      <c r="Q642" s="6">
        <f>VLOOKUP(D642,Products!$A$2:$F$21,6,FALSE)</f>
        <v>145</v>
      </c>
      <c r="R642" s="6">
        <f t="shared" si="38"/>
        <v>580</v>
      </c>
      <c r="S642" s="6">
        <f t="shared" si="39"/>
        <v>376.79999999999995</v>
      </c>
    </row>
    <row r="643" spans="1:19" x14ac:dyDescent="0.25">
      <c r="A643" t="s">
        <v>998</v>
      </c>
      <c r="B643" s="2">
        <v>45400</v>
      </c>
      <c r="C643" t="s">
        <v>999</v>
      </c>
      <c r="D643" t="s">
        <v>11</v>
      </c>
      <c r="E643">
        <v>2</v>
      </c>
      <c r="F643">
        <v>27645</v>
      </c>
      <c r="G643" s="3">
        <v>0.2</v>
      </c>
      <c r="H643" t="s">
        <v>12</v>
      </c>
      <c r="I643">
        <v>4</v>
      </c>
      <c r="J643">
        <f t="shared" ref="J643:J706" si="40">E643*F643*(1-G643)</f>
        <v>44232</v>
      </c>
      <c r="K643" s="2">
        <f t="shared" ref="K643:K706" si="41">DATE(YEAR(B643),MONTH(B643),1)</f>
        <v>45383</v>
      </c>
      <c r="L643" s="2" t="str">
        <f>VLOOKUP(C643,Customers!$A$2:$F$401,3,FALSE)</f>
        <v>Fayoum</v>
      </c>
      <c r="M643" s="2" t="str">
        <f>VLOOKUP(C643,Customers!$A$2:$F$401,5,FALSE)</f>
        <v>Small Business</v>
      </c>
      <c r="N643" s="2" t="str">
        <f>VLOOKUP(D643,Products!$A$2:$F$21,2,FALSE)</f>
        <v>Laptop Pro 14</v>
      </c>
      <c r="O643" s="2" t="str">
        <f>VLOOKUP(D643,Products!$A$2:$F$21,4,FALSE)</f>
        <v>Electronics</v>
      </c>
      <c r="P643" s="2" t="str">
        <f>VLOOKUP(D643,Products!$A$2:$F$21,3,FALSE)</f>
        <v>Computers</v>
      </c>
      <c r="Q643" s="6">
        <f>VLOOKUP(D643,Products!$A$2:$F$21,6,FALSE)</f>
        <v>22100</v>
      </c>
      <c r="R643" s="6">
        <f t="shared" ref="R643:R706" si="42">E643*Q643</f>
        <v>44200</v>
      </c>
      <c r="S643" s="6">
        <f t="shared" ref="S643:S706" si="43">J643-R643</f>
        <v>32</v>
      </c>
    </row>
    <row r="644" spans="1:19" x14ac:dyDescent="0.25">
      <c r="A644" t="s">
        <v>1000</v>
      </c>
      <c r="B644" s="2">
        <v>45066</v>
      </c>
      <c r="C644" t="s">
        <v>948</v>
      </c>
      <c r="D644" t="s">
        <v>56</v>
      </c>
      <c r="E644">
        <v>2</v>
      </c>
      <c r="F644">
        <v>165.6</v>
      </c>
      <c r="G644" s="3">
        <v>0</v>
      </c>
      <c r="H644" t="s">
        <v>12</v>
      </c>
      <c r="I644">
        <v>4</v>
      </c>
      <c r="J644">
        <f t="shared" si="40"/>
        <v>331.2</v>
      </c>
      <c r="K644" s="2">
        <f t="shared" si="41"/>
        <v>45047</v>
      </c>
      <c r="L644" s="2" t="str">
        <f>VLOOKUP(C644,Customers!$A$2:$F$401,3,FALSE)</f>
        <v>Fayoum</v>
      </c>
      <c r="M644" s="2" t="str">
        <f>VLOOKUP(C644,Customers!$A$2:$F$401,5,FALSE)</f>
        <v>Consumer</v>
      </c>
      <c r="N644" s="2" t="str">
        <f>VLOOKUP(D644,Products!$A$2:$F$21,2,FALSE)</f>
        <v>Notebook Pack</v>
      </c>
      <c r="O644" s="2" t="str">
        <f>VLOOKUP(D644,Products!$A$2:$F$21,4,FALSE)</f>
        <v>Office</v>
      </c>
      <c r="P644" s="2" t="str">
        <f>VLOOKUP(D644,Products!$A$2:$F$21,3,FALSE)</f>
        <v>Stationery</v>
      </c>
      <c r="Q644" s="6">
        <f>VLOOKUP(D644,Products!$A$2:$F$21,6,FALSE)</f>
        <v>75</v>
      </c>
      <c r="R644" s="6">
        <f t="shared" si="42"/>
        <v>150</v>
      </c>
      <c r="S644" s="6">
        <f t="shared" si="43"/>
        <v>181.2</v>
      </c>
    </row>
    <row r="645" spans="1:19" x14ac:dyDescent="0.25">
      <c r="A645" t="s">
        <v>1001</v>
      </c>
      <c r="B645" s="2">
        <v>45236</v>
      </c>
      <c r="C645" t="s">
        <v>233</v>
      </c>
      <c r="D645" t="s">
        <v>18</v>
      </c>
      <c r="E645">
        <v>5</v>
      </c>
      <c r="F645">
        <v>1406.5</v>
      </c>
      <c r="G645" s="3">
        <v>0.05</v>
      </c>
      <c r="H645" t="s">
        <v>12</v>
      </c>
      <c r="I645">
        <v>3</v>
      </c>
      <c r="J645">
        <f t="shared" si="40"/>
        <v>6680.875</v>
      </c>
      <c r="K645" s="2">
        <f t="shared" si="41"/>
        <v>45231</v>
      </c>
      <c r="L645" s="2" t="str">
        <f>VLOOKUP(C645,Customers!$A$2:$F$401,3,FALSE)</f>
        <v>Mansoura</v>
      </c>
      <c r="M645" s="2" t="str">
        <f>VLOOKUP(C645,Customers!$A$2:$F$401,5,FALSE)</f>
        <v>Consumer</v>
      </c>
      <c r="N645" s="2" t="str">
        <f>VLOOKUP(D645,Products!$A$2:$F$21,2,FALSE)</f>
        <v>Webcam HD</v>
      </c>
      <c r="O645" s="2" t="str">
        <f>VLOOKUP(D645,Products!$A$2:$F$21,4,FALSE)</f>
        <v>Electronics</v>
      </c>
      <c r="P645" s="2" t="str">
        <f>VLOOKUP(D645,Products!$A$2:$F$21,3,FALSE)</f>
        <v>Accessories</v>
      </c>
      <c r="Q645" s="6">
        <f>VLOOKUP(D645,Products!$A$2:$F$21,6,FALSE)</f>
        <v>790</v>
      </c>
      <c r="R645" s="6">
        <f t="shared" si="42"/>
        <v>3950</v>
      </c>
      <c r="S645" s="6">
        <f t="shared" si="43"/>
        <v>2730.875</v>
      </c>
    </row>
    <row r="646" spans="1:19" x14ac:dyDescent="0.25">
      <c r="A646" t="s">
        <v>1002</v>
      </c>
      <c r="B646" s="2">
        <v>44945</v>
      </c>
      <c r="C646" t="s">
        <v>384</v>
      </c>
      <c r="D646" t="s">
        <v>72</v>
      </c>
      <c r="E646">
        <v>4</v>
      </c>
      <c r="F646">
        <v>1697.5</v>
      </c>
      <c r="G646" s="3">
        <v>0.05</v>
      </c>
      <c r="H646" t="s">
        <v>12</v>
      </c>
      <c r="I646">
        <v>6</v>
      </c>
      <c r="J646">
        <f t="shared" si="40"/>
        <v>6450.5</v>
      </c>
      <c r="K646" s="2">
        <f t="shared" si="41"/>
        <v>44927</v>
      </c>
      <c r="L646" s="2" t="str">
        <f>VLOOKUP(C646,Customers!$A$2:$F$401,3,FALSE)</f>
        <v>Banha</v>
      </c>
      <c r="M646" s="2" t="str">
        <f>VLOOKUP(C646,Customers!$A$2:$F$401,5,FALSE)</f>
        <v>Small Business</v>
      </c>
      <c r="N646" s="2" t="str">
        <f>VLOOKUP(D646,Products!$A$2:$F$21,2,FALSE)</f>
        <v>Wi-Fi Router</v>
      </c>
      <c r="O646" s="2" t="str">
        <f>VLOOKUP(D646,Products!$A$2:$F$21,4,FALSE)</f>
        <v>Electronics</v>
      </c>
      <c r="P646" s="2" t="str">
        <f>VLOOKUP(D646,Products!$A$2:$F$21,3,FALSE)</f>
        <v>Networking</v>
      </c>
      <c r="Q646" s="6">
        <f>VLOOKUP(D646,Products!$A$2:$F$21,6,FALSE)</f>
        <v>1050</v>
      </c>
      <c r="R646" s="6">
        <f t="shared" si="42"/>
        <v>4200</v>
      </c>
      <c r="S646" s="6">
        <f t="shared" si="43"/>
        <v>2250.5</v>
      </c>
    </row>
    <row r="647" spans="1:19" x14ac:dyDescent="0.25">
      <c r="A647" t="s">
        <v>1003</v>
      </c>
      <c r="B647" s="2">
        <v>45374</v>
      </c>
      <c r="C647" t="s">
        <v>817</v>
      </c>
      <c r="D647" t="s">
        <v>56</v>
      </c>
      <c r="E647">
        <v>1</v>
      </c>
      <c r="F647">
        <v>185.4</v>
      </c>
      <c r="G647" s="3">
        <v>0.1</v>
      </c>
      <c r="H647" t="s">
        <v>12</v>
      </c>
      <c r="I647">
        <v>3</v>
      </c>
      <c r="J647">
        <f t="shared" si="40"/>
        <v>166.86</v>
      </c>
      <c r="K647" s="2">
        <f t="shared" si="41"/>
        <v>45352</v>
      </c>
      <c r="L647" s="2" t="str">
        <f>VLOOKUP(C647,Customers!$A$2:$F$401,3,FALSE)</f>
        <v>Shubra El-Kheima</v>
      </c>
      <c r="M647" s="2" t="str">
        <f>VLOOKUP(C647,Customers!$A$2:$F$401,5,FALSE)</f>
        <v>Consumer</v>
      </c>
      <c r="N647" s="2" t="str">
        <f>VLOOKUP(D647,Products!$A$2:$F$21,2,FALSE)</f>
        <v>Notebook Pack</v>
      </c>
      <c r="O647" s="2" t="str">
        <f>VLOOKUP(D647,Products!$A$2:$F$21,4,FALSE)</f>
        <v>Office</v>
      </c>
      <c r="P647" s="2" t="str">
        <f>VLOOKUP(D647,Products!$A$2:$F$21,3,FALSE)</f>
        <v>Stationery</v>
      </c>
      <c r="Q647" s="6">
        <f>VLOOKUP(D647,Products!$A$2:$F$21,6,FALSE)</f>
        <v>75</v>
      </c>
      <c r="R647" s="6">
        <f t="shared" si="42"/>
        <v>75</v>
      </c>
      <c r="S647" s="6">
        <f t="shared" si="43"/>
        <v>91.860000000000014</v>
      </c>
    </row>
    <row r="648" spans="1:19" x14ac:dyDescent="0.25">
      <c r="A648" t="s">
        <v>1004</v>
      </c>
      <c r="B648" s="2">
        <v>45962</v>
      </c>
      <c r="C648" t="s">
        <v>1005</v>
      </c>
      <c r="D648" t="s">
        <v>40</v>
      </c>
      <c r="E648">
        <v>4</v>
      </c>
      <c r="F648">
        <v>21060</v>
      </c>
      <c r="G648" s="3">
        <v>0</v>
      </c>
      <c r="H648" t="s">
        <v>12</v>
      </c>
      <c r="I648">
        <v>2</v>
      </c>
      <c r="J648">
        <f t="shared" si="40"/>
        <v>84240</v>
      </c>
      <c r="K648" s="2">
        <f t="shared" si="41"/>
        <v>45962</v>
      </c>
      <c r="L648" s="2" t="str">
        <f>VLOOKUP(C648,Customers!$A$2:$F$401,3,FALSE)</f>
        <v>Asyut</v>
      </c>
      <c r="M648" s="2" t="str">
        <f>VLOOKUP(C648,Customers!$A$2:$F$401,5,FALSE)</f>
        <v>Consumer</v>
      </c>
      <c r="N648" s="2" t="str">
        <f>VLOOKUP(D648,Products!$A$2:$F$21,2,FALSE)</f>
        <v>Laptop Basic 15</v>
      </c>
      <c r="O648" s="2" t="str">
        <f>VLOOKUP(D648,Products!$A$2:$F$21,4,FALSE)</f>
        <v>Electronics</v>
      </c>
      <c r="P648" s="2" t="str">
        <f>VLOOKUP(D648,Products!$A$2:$F$21,3,FALSE)</f>
        <v>Computers</v>
      </c>
      <c r="Q648" s="6">
        <f>VLOOKUP(D648,Products!$A$2:$F$21,6,FALSE)</f>
        <v>15100</v>
      </c>
      <c r="R648" s="6">
        <f t="shared" si="42"/>
        <v>60400</v>
      </c>
      <c r="S648" s="6">
        <f t="shared" si="43"/>
        <v>23840</v>
      </c>
    </row>
    <row r="649" spans="1:19" x14ac:dyDescent="0.25">
      <c r="A649" t="s">
        <v>1006</v>
      </c>
      <c r="B649" s="2">
        <v>45860</v>
      </c>
      <c r="C649" t="s">
        <v>575</v>
      </c>
      <c r="D649" t="s">
        <v>15</v>
      </c>
      <c r="E649">
        <v>4</v>
      </c>
      <c r="F649">
        <v>436.5</v>
      </c>
      <c r="G649" s="3">
        <v>0</v>
      </c>
      <c r="H649" t="s">
        <v>12</v>
      </c>
      <c r="I649">
        <v>4</v>
      </c>
      <c r="J649">
        <f t="shared" si="40"/>
        <v>1746</v>
      </c>
      <c r="K649" s="2">
        <f t="shared" si="41"/>
        <v>45839</v>
      </c>
      <c r="L649" s="2" t="str">
        <f>VLOOKUP(C649,Customers!$A$2:$F$401,3,FALSE)</f>
        <v>Port Said</v>
      </c>
      <c r="M649" s="2" t="str">
        <f>VLOOKUP(C649,Customers!$A$2:$F$401,5,FALSE)</f>
        <v>Small Business</v>
      </c>
      <c r="N649" s="2" t="str">
        <f>VLOOKUP(D649,Products!$A$2:$F$21,2,FALSE)</f>
        <v>Wireless Mouse</v>
      </c>
      <c r="O649" s="2" t="str">
        <f>VLOOKUP(D649,Products!$A$2:$F$21,4,FALSE)</f>
        <v>Electronics</v>
      </c>
      <c r="P649" s="2" t="str">
        <f>VLOOKUP(D649,Products!$A$2:$F$21,3,FALSE)</f>
        <v>Accessories</v>
      </c>
      <c r="Q649" s="6">
        <f>VLOOKUP(D649,Products!$A$2:$F$21,6,FALSE)</f>
        <v>210</v>
      </c>
      <c r="R649" s="6">
        <f t="shared" si="42"/>
        <v>840</v>
      </c>
      <c r="S649" s="6">
        <f t="shared" si="43"/>
        <v>906</v>
      </c>
    </row>
    <row r="650" spans="1:19" x14ac:dyDescent="0.25">
      <c r="A650" t="s">
        <v>1007</v>
      </c>
      <c r="B650" s="2">
        <v>45691</v>
      </c>
      <c r="C650" t="s">
        <v>833</v>
      </c>
      <c r="D650" t="s">
        <v>43</v>
      </c>
      <c r="E650">
        <v>10</v>
      </c>
      <c r="F650">
        <v>3312</v>
      </c>
      <c r="G650" s="3">
        <v>0.05</v>
      </c>
      <c r="H650" t="s">
        <v>12</v>
      </c>
      <c r="I650">
        <v>3</v>
      </c>
      <c r="J650">
        <f t="shared" si="40"/>
        <v>31464</v>
      </c>
      <c r="K650" s="2">
        <f t="shared" si="41"/>
        <v>45689</v>
      </c>
      <c r="L650" s="2" t="str">
        <f>VLOOKUP(C650,Customers!$A$2:$F$401,3,FALSE)</f>
        <v>Shubra El-Kheima</v>
      </c>
      <c r="M650" s="2" t="str">
        <f>VLOOKUP(C650,Customers!$A$2:$F$401,5,FALSE)</f>
        <v>Consumer</v>
      </c>
      <c r="N650" s="2" t="str">
        <f>VLOOKUP(D650,Products!$A$2:$F$21,2,FALSE)</f>
        <v>External SSD 1TB</v>
      </c>
      <c r="O650" s="2" t="str">
        <f>VLOOKUP(D650,Products!$A$2:$F$21,4,FALSE)</f>
        <v>Electronics</v>
      </c>
      <c r="P650" s="2" t="str">
        <f>VLOOKUP(D650,Products!$A$2:$F$21,3,FALSE)</f>
        <v>Storage</v>
      </c>
      <c r="Q650" s="6">
        <f>VLOOKUP(D650,Products!$A$2:$F$21,6,FALSE)</f>
        <v>2450</v>
      </c>
      <c r="R650" s="6">
        <f t="shared" si="42"/>
        <v>24500</v>
      </c>
      <c r="S650" s="6">
        <f t="shared" si="43"/>
        <v>6964</v>
      </c>
    </row>
    <row r="651" spans="1:19" x14ac:dyDescent="0.25">
      <c r="A651" t="s">
        <v>1008</v>
      </c>
      <c r="B651" s="2">
        <v>45050</v>
      </c>
      <c r="C651" t="s">
        <v>1009</v>
      </c>
      <c r="D651" t="s">
        <v>27</v>
      </c>
      <c r="E651">
        <v>4</v>
      </c>
      <c r="F651">
        <v>901.6</v>
      </c>
      <c r="G651" s="3">
        <v>0</v>
      </c>
      <c r="H651" t="s">
        <v>12</v>
      </c>
      <c r="I651">
        <v>4</v>
      </c>
      <c r="J651">
        <f t="shared" si="40"/>
        <v>3606.4</v>
      </c>
      <c r="K651" s="2">
        <f t="shared" si="41"/>
        <v>45047</v>
      </c>
      <c r="L651" s="2" t="str">
        <f>VLOOKUP(C651,Customers!$A$2:$F$401,3,FALSE)</f>
        <v>Ismailia</v>
      </c>
      <c r="M651" s="2" t="str">
        <f>VLOOKUP(C651,Customers!$A$2:$F$401,5,FALSE)</f>
        <v>Small Business</v>
      </c>
      <c r="N651" s="2" t="str">
        <f>VLOOKUP(D651,Products!$A$2:$F$21,2,FALSE)</f>
        <v>Printer Toner</v>
      </c>
      <c r="O651" s="2" t="str">
        <f>VLOOKUP(D651,Products!$A$2:$F$21,4,FALSE)</f>
        <v>Office</v>
      </c>
      <c r="P651" s="2" t="str">
        <f>VLOOKUP(D651,Products!$A$2:$F$21,3,FALSE)</f>
        <v>Supplies</v>
      </c>
      <c r="Q651" s="6">
        <f>VLOOKUP(D651,Products!$A$2:$F$21,6,FALSE)</f>
        <v>510</v>
      </c>
      <c r="R651" s="6">
        <f t="shared" si="42"/>
        <v>2040</v>
      </c>
      <c r="S651" s="6">
        <f t="shared" si="43"/>
        <v>1566.4</v>
      </c>
    </row>
    <row r="652" spans="1:19" x14ac:dyDescent="0.25">
      <c r="A652" t="s">
        <v>1010</v>
      </c>
      <c r="B652" s="2">
        <v>45916</v>
      </c>
      <c r="C652" t="s">
        <v>372</v>
      </c>
      <c r="D652" t="s">
        <v>56</v>
      </c>
      <c r="E652">
        <v>1</v>
      </c>
      <c r="F652">
        <v>165.6</v>
      </c>
      <c r="G652" s="3">
        <v>0</v>
      </c>
      <c r="H652" t="s">
        <v>12</v>
      </c>
      <c r="I652">
        <v>6</v>
      </c>
      <c r="J652">
        <f t="shared" si="40"/>
        <v>165.6</v>
      </c>
      <c r="K652" s="2">
        <f t="shared" si="41"/>
        <v>45901</v>
      </c>
      <c r="L652" s="2" t="str">
        <f>VLOOKUP(C652,Customers!$A$2:$F$401,3,FALSE)</f>
        <v>Fayoum</v>
      </c>
      <c r="M652" s="2" t="str">
        <f>VLOOKUP(C652,Customers!$A$2:$F$401,5,FALSE)</f>
        <v>Consumer</v>
      </c>
      <c r="N652" s="2" t="str">
        <f>VLOOKUP(D652,Products!$A$2:$F$21,2,FALSE)</f>
        <v>Notebook Pack</v>
      </c>
      <c r="O652" s="2" t="str">
        <f>VLOOKUP(D652,Products!$A$2:$F$21,4,FALSE)</f>
        <v>Office</v>
      </c>
      <c r="P652" s="2" t="str">
        <f>VLOOKUP(D652,Products!$A$2:$F$21,3,FALSE)</f>
        <v>Stationery</v>
      </c>
      <c r="Q652" s="6">
        <f>VLOOKUP(D652,Products!$A$2:$F$21,6,FALSE)</f>
        <v>75</v>
      </c>
      <c r="R652" s="6">
        <f t="shared" si="42"/>
        <v>75</v>
      </c>
      <c r="S652" s="6">
        <f t="shared" si="43"/>
        <v>90.6</v>
      </c>
    </row>
    <row r="653" spans="1:19" x14ac:dyDescent="0.25">
      <c r="A653" t="s">
        <v>1011</v>
      </c>
      <c r="B653" s="2">
        <v>45926</v>
      </c>
      <c r="C653" t="s">
        <v>356</v>
      </c>
      <c r="D653" t="s">
        <v>30</v>
      </c>
      <c r="E653">
        <v>2</v>
      </c>
      <c r="F653">
        <v>8464</v>
      </c>
      <c r="G653" s="3">
        <v>0.05</v>
      </c>
      <c r="H653" t="s">
        <v>12</v>
      </c>
      <c r="I653">
        <v>1</v>
      </c>
      <c r="J653">
        <f t="shared" si="40"/>
        <v>16081.599999999999</v>
      </c>
      <c r="K653" s="2">
        <f t="shared" si="41"/>
        <v>45901</v>
      </c>
      <c r="L653" s="2" t="str">
        <f>VLOOKUP(C653,Customers!$A$2:$F$401,3,FALSE)</f>
        <v>Mansoura</v>
      </c>
      <c r="M653" s="2" t="str">
        <f>VLOOKUP(C653,Customers!$A$2:$F$401,5,FALSE)</f>
        <v>Consumer</v>
      </c>
      <c r="N653" s="2" t="str">
        <f>VLOOKUP(D653,Products!$A$2:$F$21,2,FALSE)</f>
        <v>Standing Desk</v>
      </c>
      <c r="O653" s="2" t="str">
        <f>VLOOKUP(D653,Products!$A$2:$F$21,4,FALSE)</f>
        <v>Office</v>
      </c>
      <c r="P653" s="2" t="str">
        <f>VLOOKUP(D653,Products!$A$2:$F$21,3,FALSE)</f>
        <v>Furniture</v>
      </c>
      <c r="Q653" s="6">
        <f>VLOOKUP(D653,Products!$A$2:$F$21,6,FALSE)</f>
        <v>6500</v>
      </c>
      <c r="R653" s="6">
        <f t="shared" si="42"/>
        <v>13000</v>
      </c>
      <c r="S653" s="6">
        <f t="shared" si="43"/>
        <v>3081.5999999999985</v>
      </c>
    </row>
    <row r="654" spans="1:19" x14ac:dyDescent="0.25">
      <c r="A654" t="s">
        <v>1012</v>
      </c>
      <c r="B654" s="2">
        <v>44959</v>
      </c>
      <c r="C654" t="s">
        <v>240</v>
      </c>
      <c r="D654" t="s">
        <v>33</v>
      </c>
      <c r="E654">
        <v>5</v>
      </c>
      <c r="F654">
        <v>3900</v>
      </c>
      <c r="G654" s="3">
        <v>0.1</v>
      </c>
      <c r="H654" t="s">
        <v>12</v>
      </c>
      <c r="I654">
        <v>7</v>
      </c>
      <c r="J654">
        <f t="shared" si="40"/>
        <v>17550</v>
      </c>
      <c r="K654" s="2">
        <f t="shared" si="41"/>
        <v>44958</v>
      </c>
      <c r="L654" s="2" t="str">
        <f>VLOOKUP(C654,Customers!$A$2:$F$401,3,FALSE)</f>
        <v>Alexandria</v>
      </c>
      <c r="M654" s="2" t="str">
        <f>VLOOKUP(C654,Customers!$A$2:$F$401,5,FALSE)</f>
        <v>Consumer</v>
      </c>
      <c r="N654" s="2" t="str">
        <f>VLOOKUP(D654,Products!$A$2:$F$21,2,FALSE)</f>
        <v>Filing Cabinet</v>
      </c>
      <c r="O654" s="2" t="str">
        <f>VLOOKUP(D654,Products!$A$2:$F$21,4,FALSE)</f>
        <v>Office</v>
      </c>
      <c r="P654" s="2" t="str">
        <f>VLOOKUP(D654,Products!$A$2:$F$21,3,FALSE)</f>
        <v>Furniture</v>
      </c>
      <c r="Q654" s="6">
        <f>VLOOKUP(D654,Products!$A$2:$F$21,6,FALSE)</f>
        <v>2650</v>
      </c>
      <c r="R654" s="6">
        <f t="shared" si="42"/>
        <v>13250</v>
      </c>
      <c r="S654" s="6">
        <f t="shared" si="43"/>
        <v>4300</v>
      </c>
    </row>
    <row r="655" spans="1:19" x14ac:dyDescent="0.25">
      <c r="A655" t="s">
        <v>1013</v>
      </c>
      <c r="B655" s="2">
        <v>44940</v>
      </c>
      <c r="C655" t="s">
        <v>575</v>
      </c>
      <c r="D655" t="s">
        <v>11</v>
      </c>
      <c r="E655">
        <v>4</v>
      </c>
      <c r="F655">
        <v>29355</v>
      </c>
      <c r="G655" s="3">
        <v>0.15</v>
      </c>
      <c r="H655" t="s">
        <v>12</v>
      </c>
      <c r="I655">
        <v>6</v>
      </c>
      <c r="J655">
        <f t="shared" si="40"/>
        <v>99807</v>
      </c>
      <c r="K655" s="2">
        <f t="shared" si="41"/>
        <v>44927</v>
      </c>
      <c r="L655" s="2" t="str">
        <f>VLOOKUP(C655,Customers!$A$2:$F$401,3,FALSE)</f>
        <v>Port Said</v>
      </c>
      <c r="M655" s="2" t="str">
        <f>VLOOKUP(C655,Customers!$A$2:$F$401,5,FALSE)</f>
        <v>Small Business</v>
      </c>
      <c r="N655" s="2" t="str">
        <f>VLOOKUP(D655,Products!$A$2:$F$21,2,FALSE)</f>
        <v>Laptop Pro 14</v>
      </c>
      <c r="O655" s="2" t="str">
        <f>VLOOKUP(D655,Products!$A$2:$F$21,4,FALSE)</f>
        <v>Electronics</v>
      </c>
      <c r="P655" s="2" t="str">
        <f>VLOOKUP(D655,Products!$A$2:$F$21,3,FALSE)</f>
        <v>Computers</v>
      </c>
      <c r="Q655" s="6">
        <f>VLOOKUP(D655,Products!$A$2:$F$21,6,FALSE)</f>
        <v>22100</v>
      </c>
      <c r="R655" s="6">
        <f t="shared" si="42"/>
        <v>88400</v>
      </c>
      <c r="S655" s="6">
        <f t="shared" si="43"/>
        <v>11407</v>
      </c>
    </row>
    <row r="656" spans="1:19" x14ac:dyDescent="0.25">
      <c r="A656" t="s">
        <v>1014</v>
      </c>
      <c r="B656" s="2">
        <v>46016</v>
      </c>
      <c r="C656" t="s">
        <v>446</v>
      </c>
      <c r="D656" t="s">
        <v>90</v>
      </c>
      <c r="E656">
        <v>2</v>
      </c>
      <c r="F656">
        <v>2100</v>
      </c>
      <c r="G656" s="3">
        <v>0.15</v>
      </c>
      <c r="H656" t="s">
        <v>85</v>
      </c>
      <c r="I656">
        <v>4</v>
      </c>
      <c r="J656">
        <f t="shared" si="40"/>
        <v>3570</v>
      </c>
      <c r="K656" s="2">
        <f t="shared" si="41"/>
        <v>45992</v>
      </c>
      <c r="L656" s="2" t="str">
        <f>VLOOKUP(C656,Customers!$A$2:$F$401,3,FALSE)</f>
        <v>Mansoura</v>
      </c>
      <c r="M656" s="2" t="str">
        <f>VLOOKUP(C656,Customers!$A$2:$F$401,5,FALSE)</f>
        <v>Consumer</v>
      </c>
      <c r="N656" s="2" t="str">
        <f>VLOOKUP(D656,Products!$A$2:$F$21,2,FALSE)</f>
        <v>Headset Pro</v>
      </c>
      <c r="O656" s="2" t="str">
        <f>VLOOKUP(D656,Products!$A$2:$F$21,4,FALSE)</f>
        <v>Electronics</v>
      </c>
      <c r="P656" s="2" t="str">
        <f>VLOOKUP(D656,Products!$A$2:$F$21,3,FALSE)</f>
        <v>Accessories</v>
      </c>
      <c r="Q656" s="6">
        <f>VLOOKUP(D656,Products!$A$2:$F$21,6,FALSE)</f>
        <v>1180</v>
      </c>
      <c r="R656" s="6">
        <f t="shared" si="42"/>
        <v>2360</v>
      </c>
      <c r="S656" s="6">
        <f t="shared" si="43"/>
        <v>1210</v>
      </c>
    </row>
    <row r="657" spans="1:19" x14ac:dyDescent="0.25">
      <c r="A657" t="s">
        <v>1015</v>
      </c>
      <c r="B657" s="2">
        <v>45769</v>
      </c>
      <c r="C657" t="s">
        <v>399</v>
      </c>
      <c r="D657" t="s">
        <v>30</v>
      </c>
      <c r="E657">
        <v>2</v>
      </c>
      <c r="F657">
        <v>9936</v>
      </c>
      <c r="G657" s="3">
        <v>0</v>
      </c>
      <c r="H657" t="s">
        <v>96</v>
      </c>
      <c r="I657">
        <v>4</v>
      </c>
      <c r="J657">
        <f t="shared" si="40"/>
        <v>19872</v>
      </c>
      <c r="K657" s="2">
        <f t="shared" si="41"/>
        <v>45748</v>
      </c>
      <c r="L657" s="2" t="str">
        <f>VLOOKUP(C657,Customers!$A$2:$F$401,3,FALSE)</f>
        <v>Cairo</v>
      </c>
      <c r="M657" s="2" t="str">
        <f>VLOOKUP(C657,Customers!$A$2:$F$401,5,FALSE)</f>
        <v>Consumer</v>
      </c>
      <c r="N657" s="2" t="str">
        <f>VLOOKUP(D657,Products!$A$2:$F$21,2,FALSE)</f>
        <v>Standing Desk</v>
      </c>
      <c r="O657" s="2" t="str">
        <f>VLOOKUP(D657,Products!$A$2:$F$21,4,FALSE)</f>
        <v>Office</v>
      </c>
      <c r="P657" s="2" t="str">
        <f>VLOOKUP(D657,Products!$A$2:$F$21,3,FALSE)</f>
        <v>Furniture</v>
      </c>
      <c r="Q657" s="6">
        <f>VLOOKUP(D657,Products!$A$2:$F$21,6,FALSE)</f>
        <v>6500</v>
      </c>
      <c r="R657" s="6">
        <f t="shared" si="42"/>
        <v>13000</v>
      </c>
      <c r="S657" s="6">
        <f t="shared" si="43"/>
        <v>6872</v>
      </c>
    </row>
    <row r="658" spans="1:19" x14ac:dyDescent="0.25">
      <c r="A658" t="s">
        <v>1016</v>
      </c>
      <c r="B658" s="2">
        <v>44951</v>
      </c>
      <c r="C658" t="s">
        <v>505</v>
      </c>
      <c r="D658" t="s">
        <v>90</v>
      </c>
      <c r="E658">
        <v>1</v>
      </c>
      <c r="F658">
        <v>1932</v>
      </c>
      <c r="G658" s="3">
        <v>0</v>
      </c>
      <c r="H658" t="s">
        <v>12</v>
      </c>
      <c r="I658">
        <v>3</v>
      </c>
      <c r="J658">
        <f t="shared" si="40"/>
        <v>1932</v>
      </c>
      <c r="K658" s="2">
        <f t="shared" si="41"/>
        <v>44927</v>
      </c>
      <c r="L658" s="2" t="str">
        <f>VLOOKUP(C658,Customers!$A$2:$F$401,3,FALSE)</f>
        <v>Port Said</v>
      </c>
      <c r="M658" s="2" t="str">
        <f>VLOOKUP(C658,Customers!$A$2:$F$401,5,FALSE)</f>
        <v>Consumer</v>
      </c>
      <c r="N658" s="2" t="str">
        <f>VLOOKUP(D658,Products!$A$2:$F$21,2,FALSE)</f>
        <v>Headset Pro</v>
      </c>
      <c r="O658" s="2" t="str">
        <f>VLOOKUP(D658,Products!$A$2:$F$21,4,FALSE)</f>
        <v>Electronics</v>
      </c>
      <c r="P658" s="2" t="str">
        <f>VLOOKUP(D658,Products!$A$2:$F$21,3,FALSE)</f>
        <v>Accessories</v>
      </c>
      <c r="Q658" s="6">
        <f>VLOOKUP(D658,Products!$A$2:$F$21,6,FALSE)</f>
        <v>1180</v>
      </c>
      <c r="R658" s="6">
        <f t="shared" si="42"/>
        <v>1180</v>
      </c>
      <c r="S658" s="6">
        <f t="shared" si="43"/>
        <v>752</v>
      </c>
    </row>
    <row r="659" spans="1:19" x14ac:dyDescent="0.25">
      <c r="A659" t="s">
        <v>1017</v>
      </c>
      <c r="B659" s="2">
        <v>44961</v>
      </c>
      <c r="C659" t="s">
        <v>484</v>
      </c>
      <c r="D659" t="s">
        <v>40</v>
      </c>
      <c r="E659">
        <v>3</v>
      </c>
      <c r="F659">
        <v>19500</v>
      </c>
      <c r="G659" s="3">
        <v>0.03</v>
      </c>
      <c r="H659" t="s">
        <v>12</v>
      </c>
      <c r="I659">
        <v>5</v>
      </c>
      <c r="J659">
        <f t="shared" si="40"/>
        <v>56745</v>
      </c>
      <c r="K659" s="2">
        <f t="shared" si="41"/>
        <v>44958</v>
      </c>
      <c r="L659" s="2" t="str">
        <f>VLOOKUP(C659,Customers!$A$2:$F$401,3,FALSE)</f>
        <v>Shubra El-Kheima</v>
      </c>
      <c r="M659" s="2" t="str">
        <f>VLOOKUP(C659,Customers!$A$2:$F$401,5,FALSE)</f>
        <v>Consumer</v>
      </c>
      <c r="N659" s="2" t="str">
        <f>VLOOKUP(D659,Products!$A$2:$F$21,2,FALSE)</f>
        <v>Laptop Basic 15</v>
      </c>
      <c r="O659" s="2" t="str">
        <f>VLOOKUP(D659,Products!$A$2:$F$21,4,FALSE)</f>
        <v>Electronics</v>
      </c>
      <c r="P659" s="2" t="str">
        <f>VLOOKUP(D659,Products!$A$2:$F$21,3,FALSE)</f>
        <v>Computers</v>
      </c>
      <c r="Q659" s="6">
        <f>VLOOKUP(D659,Products!$A$2:$F$21,6,FALSE)</f>
        <v>15100</v>
      </c>
      <c r="R659" s="6">
        <f t="shared" si="42"/>
        <v>45300</v>
      </c>
      <c r="S659" s="6">
        <f t="shared" si="43"/>
        <v>11445</v>
      </c>
    </row>
    <row r="660" spans="1:19" x14ac:dyDescent="0.25">
      <c r="A660" t="s">
        <v>1018</v>
      </c>
      <c r="B660" s="2">
        <v>46011</v>
      </c>
      <c r="C660" t="s">
        <v>544</v>
      </c>
      <c r="D660" t="s">
        <v>79</v>
      </c>
      <c r="E660">
        <v>2</v>
      </c>
      <c r="F660">
        <v>6696</v>
      </c>
      <c r="G660" s="3">
        <v>0</v>
      </c>
      <c r="H660" t="s">
        <v>12</v>
      </c>
      <c r="I660">
        <v>6</v>
      </c>
      <c r="J660">
        <f t="shared" si="40"/>
        <v>13392</v>
      </c>
      <c r="K660" s="2">
        <f t="shared" si="41"/>
        <v>45992</v>
      </c>
      <c r="L660" s="2" t="str">
        <f>VLOOKUP(C660,Customers!$A$2:$F$401,3,FALSE)</f>
        <v>Shubra El-Kheima</v>
      </c>
      <c r="M660" s="2" t="str">
        <f>VLOOKUP(C660,Customers!$A$2:$F$401,5,FALSE)</f>
        <v>Small Business</v>
      </c>
      <c r="N660" s="2" t="str">
        <f>VLOOKUP(D660,Products!$A$2:$F$21,2,FALSE)</f>
        <v>27-inch Monitor</v>
      </c>
      <c r="O660" s="2" t="str">
        <f>VLOOKUP(D660,Products!$A$2:$F$21,4,FALSE)</f>
        <v>Electronics</v>
      </c>
      <c r="P660" s="2" t="str">
        <f>VLOOKUP(D660,Products!$A$2:$F$21,3,FALSE)</f>
        <v>Displays</v>
      </c>
      <c r="Q660" s="6">
        <f>VLOOKUP(D660,Products!$A$2:$F$21,6,FALSE)</f>
        <v>4300</v>
      </c>
      <c r="R660" s="6">
        <f t="shared" si="42"/>
        <v>8600</v>
      </c>
      <c r="S660" s="6">
        <f t="shared" si="43"/>
        <v>4792</v>
      </c>
    </row>
    <row r="661" spans="1:19" x14ac:dyDescent="0.25">
      <c r="A661" t="s">
        <v>1019</v>
      </c>
      <c r="B661" s="2">
        <v>45489</v>
      </c>
      <c r="C661" t="s">
        <v>423</v>
      </c>
      <c r="D661" t="s">
        <v>24</v>
      </c>
      <c r="E661">
        <v>4</v>
      </c>
      <c r="F661">
        <v>1287.5</v>
      </c>
      <c r="G661" s="3">
        <v>0.05</v>
      </c>
      <c r="H661" t="s">
        <v>12</v>
      </c>
      <c r="I661">
        <v>4</v>
      </c>
      <c r="J661">
        <f t="shared" si="40"/>
        <v>4892.5</v>
      </c>
      <c r="K661" s="2">
        <f t="shared" si="41"/>
        <v>45474</v>
      </c>
      <c r="L661" s="2" t="str">
        <f>VLOOKUP(C661,Customers!$A$2:$F$401,3,FALSE)</f>
        <v>Port Said</v>
      </c>
      <c r="M661" s="2" t="str">
        <f>VLOOKUP(C661,Customers!$A$2:$F$401,5,FALSE)</f>
        <v>Consumer</v>
      </c>
      <c r="N661" s="2" t="str">
        <f>VLOOKUP(D661,Products!$A$2:$F$21,2,FALSE)</f>
        <v>USB-C Hub</v>
      </c>
      <c r="O661" s="2" t="str">
        <f>VLOOKUP(D661,Products!$A$2:$F$21,4,FALSE)</f>
        <v>Electronics</v>
      </c>
      <c r="P661" s="2" t="str">
        <f>VLOOKUP(D661,Products!$A$2:$F$21,3,FALSE)</f>
        <v>Accessories</v>
      </c>
      <c r="Q661" s="6">
        <f>VLOOKUP(D661,Products!$A$2:$F$21,6,FALSE)</f>
        <v>620</v>
      </c>
      <c r="R661" s="6">
        <f t="shared" si="42"/>
        <v>2480</v>
      </c>
      <c r="S661" s="6">
        <f t="shared" si="43"/>
        <v>2412.5</v>
      </c>
    </row>
    <row r="662" spans="1:19" x14ac:dyDescent="0.25">
      <c r="A662" t="s">
        <v>1020</v>
      </c>
      <c r="B662" s="2">
        <v>45514</v>
      </c>
      <c r="C662" t="s">
        <v>860</v>
      </c>
      <c r="D662" t="s">
        <v>11</v>
      </c>
      <c r="E662">
        <v>2</v>
      </c>
      <c r="F662">
        <v>30780</v>
      </c>
      <c r="G662" s="3">
        <v>0</v>
      </c>
      <c r="H662" t="s">
        <v>12</v>
      </c>
      <c r="I662">
        <v>1</v>
      </c>
      <c r="J662">
        <f t="shared" si="40"/>
        <v>61560</v>
      </c>
      <c r="K662" s="2">
        <f t="shared" si="41"/>
        <v>45505</v>
      </c>
      <c r="L662" s="2" t="str">
        <f>VLOOKUP(C662,Customers!$A$2:$F$401,3,FALSE)</f>
        <v>Cairo</v>
      </c>
      <c r="M662" s="2" t="str">
        <f>VLOOKUP(C662,Customers!$A$2:$F$401,5,FALSE)</f>
        <v>Consumer</v>
      </c>
      <c r="N662" s="2" t="str">
        <f>VLOOKUP(D662,Products!$A$2:$F$21,2,FALSE)</f>
        <v>Laptop Pro 14</v>
      </c>
      <c r="O662" s="2" t="str">
        <f>VLOOKUP(D662,Products!$A$2:$F$21,4,FALSE)</f>
        <v>Electronics</v>
      </c>
      <c r="P662" s="2" t="str">
        <f>VLOOKUP(D662,Products!$A$2:$F$21,3,FALSE)</f>
        <v>Computers</v>
      </c>
      <c r="Q662" s="6">
        <f>VLOOKUP(D662,Products!$A$2:$F$21,6,FALSE)</f>
        <v>22100</v>
      </c>
      <c r="R662" s="6">
        <f t="shared" si="42"/>
        <v>44200</v>
      </c>
      <c r="S662" s="6">
        <f t="shared" si="43"/>
        <v>17360</v>
      </c>
    </row>
    <row r="663" spans="1:19" x14ac:dyDescent="0.25">
      <c r="A663" t="s">
        <v>1021</v>
      </c>
      <c r="B663" s="2">
        <v>44962</v>
      </c>
      <c r="C663" t="s">
        <v>260</v>
      </c>
      <c r="D663" t="s">
        <v>79</v>
      </c>
      <c r="E663">
        <v>2</v>
      </c>
      <c r="F663">
        <v>5704</v>
      </c>
      <c r="G663" s="3">
        <v>0.05</v>
      </c>
      <c r="H663" t="s">
        <v>12</v>
      </c>
      <c r="I663">
        <v>7</v>
      </c>
      <c r="J663">
        <f t="shared" si="40"/>
        <v>10837.6</v>
      </c>
      <c r="K663" s="2">
        <f t="shared" si="41"/>
        <v>44958</v>
      </c>
      <c r="L663" s="2" t="str">
        <f>VLOOKUP(C663,Customers!$A$2:$F$401,3,FALSE)</f>
        <v>Mansoura</v>
      </c>
      <c r="M663" s="2" t="str">
        <f>VLOOKUP(C663,Customers!$A$2:$F$401,5,FALSE)</f>
        <v>Consumer</v>
      </c>
      <c r="N663" s="2" t="str">
        <f>VLOOKUP(D663,Products!$A$2:$F$21,2,FALSE)</f>
        <v>27-inch Monitor</v>
      </c>
      <c r="O663" s="2" t="str">
        <f>VLOOKUP(D663,Products!$A$2:$F$21,4,FALSE)</f>
        <v>Electronics</v>
      </c>
      <c r="P663" s="2" t="str">
        <f>VLOOKUP(D663,Products!$A$2:$F$21,3,FALSE)</f>
        <v>Displays</v>
      </c>
      <c r="Q663" s="6">
        <f>VLOOKUP(D663,Products!$A$2:$F$21,6,FALSE)</f>
        <v>4300</v>
      </c>
      <c r="R663" s="6">
        <f t="shared" si="42"/>
        <v>8600</v>
      </c>
      <c r="S663" s="6">
        <f t="shared" si="43"/>
        <v>2237.6000000000004</v>
      </c>
    </row>
    <row r="664" spans="1:19" x14ac:dyDescent="0.25">
      <c r="A664" t="s">
        <v>1022</v>
      </c>
      <c r="B664" s="2">
        <v>45955</v>
      </c>
      <c r="C664" t="s">
        <v>215</v>
      </c>
      <c r="D664" t="s">
        <v>79</v>
      </c>
      <c r="E664">
        <v>1</v>
      </c>
      <c r="F664">
        <v>6014</v>
      </c>
      <c r="G664" s="3">
        <v>0</v>
      </c>
      <c r="H664" t="s">
        <v>12</v>
      </c>
      <c r="I664">
        <v>1</v>
      </c>
      <c r="J664">
        <f t="shared" si="40"/>
        <v>6014</v>
      </c>
      <c r="K664" s="2">
        <f t="shared" si="41"/>
        <v>45931</v>
      </c>
      <c r="L664" s="2" t="str">
        <f>VLOOKUP(C664,Customers!$A$2:$F$401,3,FALSE)</f>
        <v>Mansoura</v>
      </c>
      <c r="M664" s="2" t="str">
        <f>VLOOKUP(C664,Customers!$A$2:$F$401,5,FALSE)</f>
        <v>Small Business</v>
      </c>
      <c r="N664" s="2" t="str">
        <f>VLOOKUP(D664,Products!$A$2:$F$21,2,FALSE)</f>
        <v>27-inch Monitor</v>
      </c>
      <c r="O664" s="2" t="str">
        <f>VLOOKUP(D664,Products!$A$2:$F$21,4,FALSE)</f>
        <v>Electronics</v>
      </c>
      <c r="P664" s="2" t="str">
        <f>VLOOKUP(D664,Products!$A$2:$F$21,3,FALSE)</f>
        <v>Displays</v>
      </c>
      <c r="Q664" s="6">
        <f>VLOOKUP(D664,Products!$A$2:$F$21,6,FALSE)</f>
        <v>4300</v>
      </c>
      <c r="R664" s="6">
        <f t="shared" si="42"/>
        <v>4300</v>
      </c>
      <c r="S664" s="6">
        <f t="shared" si="43"/>
        <v>1714</v>
      </c>
    </row>
    <row r="665" spans="1:19" x14ac:dyDescent="0.25">
      <c r="A665" t="s">
        <v>1023</v>
      </c>
      <c r="B665" s="2">
        <v>45808</v>
      </c>
      <c r="C665" t="s">
        <v>691</v>
      </c>
      <c r="D665" t="s">
        <v>21</v>
      </c>
      <c r="E665">
        <v>1</v>
      </c>
      <c r="F665">
        <v>1998</v>
      </c>
      <c r="G665" s="3">
        <v>0.15</v>
      </c>
      <c r="H665" t="s">
        <v>12</v>
      </c>
      <c r="I665">
        <v>1</v>
      </c>
      <c r="J665">
        <f t="shared" si="40"/>
        <v>1698.3</v>
      </c>
      <c r="K665" s="2">
        <f t="shared" si="41"/>
        <v>45778</v>
      </c>
      <c r="L665" s="2" t="str">
        <f>VLOOKUP(C665,Customers!$A$2:$F$401,3,FALSE)</f>
        <v>Cairo</v>
      </c>
      <c r="M665" s="2" t="str">
        <f>VLOOKUP(C665,Customers!$A$2:$F$401,5,FALSE)</f>
        <v>Consumer</v>
      </c>
      <c r="N665" s="2" t="str">
        <f>VLOOKUP(D665,Products!$A$2:$F$21,2,FALSE)</f>
        <v>Mechanical Keyboard</v>
      </c>
      <c r="O665" s="2" t="str">
        <f>VLOOKUP(D665,Products!$A$2:$F$21,4,FALSE)</f>
        <v>Electronics</v>
      </c>
      <c r="P665" s="2" t="str">
        <f>VLOOKUP(D665,Products!$A$2:$F$21,3,FALSE)</f>
        <v>Accessories</v>
      </c>
      <c r="Q665" s="6">
        <f>VLOOKUP(D665,Products!$A$2:$F$21,6,FALSE)</f>
        <v>990</v>
      </c>
      <c r="R665" s="6">
        <f t="shared" si="42"/>
        <v>990</v>
      </c>
      <c r="S665" s="6">
        <f t="shared" si="43"/>
        <v>708.3</v>
      </c>
    </row>
    <row r="666" spans="1:19" x14ac:dyDescent="0.25">
      <c r="A666" t="s">
        <v>1024</v>
      </c>
      <c r="B666" s="2">
        <v>45294</v>
      </c>
      <c r="C666" t="s">
        <v>990</v>
      </c>
      <c r="D666" t="s">
        <v>59</v>
      </c>
      <c r="E666">
        <v>1</v>
      </c>
      <c r="F666">
        <v>7400</v>
      </c>
      <c r="G666" s="3">
        <v>0.2</v>
      </c>
      <c r="H666" t="s">
        <v>12</v>
      </c>
      <c r="I666">
        <v>7</v>
      </c>
      <c r="J666">
        <f t="shared" si="40"/>
        <v>5920</v>
      </c>
      <c r="K666" s="2">
        <f t="shared" si="41"/>
        <v>45292</v>
      </c>
      <c r="L666" s="2" t="str">
        <f>VLOOKUP(C666,Customers!$A$2:$F$401,3,FALSE)</f>
        <v>Zagazig</v>
      </c>
      <c r="M666" s="2" t="str">
        <f>VLOOKUP(C666,Customers!$A$2:$F$401,5,FALSE)</f>
        <v>Consumer</v>
      </c>
      <c r="N666" s="2" t="str">
        <f>VLOOKUP(D666,Products!$A$2:$F$21,2,FALSE)</f>
        <v>Laser Printer</v>
      </c>
      <c r="O666" s="2" t="str">
        <f>VLOOKUP(D666,Products!$A$2:$F$21,4,FALSE)</f>
        <v>Electronics</v>
      </c>
      <c r="P666" s="2" t="str">
        <f>VLOOKUP(D666,Products!$A$2:$F$21,3,FALSE)</f>
        <v>Printers</v>
      </c>
      <c r="Q666" s="6">
        <f>VLOOKUP(D666,Products!$A$2:$F$21,6,FALSE)</f>
        <v>5600</v>
      </c>
      <c r="R666" s="6">
        <f t="shared" si="42"/>
        <v>5600</v>
      </c>
      <c r="S666" s="6">
        <f t="shared" si="43"/>
        <v>320</v>
      </c>
    </row>
    <row r="667" spans="1:19" x14ac:dyDescent="0.25">
      <c r="A667" t="s">
        <v>1025</v>
      </c>
      <c r="B667" s="2">
        <v>45146</v>
      </c>
      <c r="C667" t="s">
        <v>619</v>
      </c>
      <c r="D667" t="s">
        <v>46</v>
      </c>
      <c r="E667">
        <v>2</v>
      </c>
      <c r="F667">
        <v>239.2</v>
      </c>
      <c r="G667" s="3">
        <v>0.05</v>
      </c>
      <c r="H667" t="s">
        <v>12</v>
      </c>
      <c r="I667">
        <v>1</v>
      </c>
      <c r="J667">
        <f t="shared" si="40"/>
        <v>454.47999999999996</v>
      </c>
      <c r="K667" s="2">
        <f t="shared" si="41"/>
        <v>45139</v>
      </c>
      <c r="L667" s="2" t="str">
        <f>VLOOKUP(C667,Customers!$A$2:$F$401,3,FALSE)</f>
        <v>Shubra El-Kheima</v>
      </c>
      <c r="M667" s="2" t="str">
        <f>VLOOKUP(C667,Customers!$A$2:$F$401,5,FALSE)</f>
        <v>Small Business</v>
      </c>
      <c r="N667" s="2" t="str">
        <f>VLOOKUP(D667,Products!$A$2:$F$21,2,FALSE)</f>
        <v>Paper A4 Box</v>
      </c>
      <c r="O667" s="2" t="str">
        <f>VLOOKUP(D667,Products!$A$2:$F$21,4,FALSE)</f>
        <v>Office</v>
      </c>
      <c r="P667" s="2" t="str">
        <f>VLOOKUP(D667,Products!$A$2:$F$21,3,FALSE)</f>
        <v>Stationery</v>
      </c>
      <c r="Q667" s="6">
        <f>VLOOKUP(D667,Products!$A$2:$F$21,6,FALSE)</f>
        <v>145</v>
      </c>
      <c r="R667" s="6">
        <f t="shared" si="42"/>
        <v>290</v>
      </c>
      <c r="S667" s="6">
        <f t="shared" si="43"/>
        <v>164.47999999999996</v>
      </c>
    </row>
    <row r="668" spans="1:19" x14ac:dyDescent="0.25">
      <c r="A668" t="s">
        <v>1026</v>
      </c>
      <c r="B668" s="2">
        <v>45124</v>
      </c>
      <c r="C668" t="s">
        <v>207</v>
      </c>
      <c r="D668" t="s">
        <v>56</v>
      </c>
      <c r="E668">
        <v>2</v>
      </c>
      <c r="F668">
        <v>174.6</v>
      </c>
      <c r="G668" s="3">
        <v>0</v>
      </c>
      <c r="H668" t="s">
        <v>12</v>
      </c>
      <c r="I668">
        <v>7</v>
      </c>
      <c r="J668">
        <f t="shared" si="40"/>
        <v>349.2</v>
      </c>
      <c r="K668" s="2">
        <f t="shared" si="41"/>
        <v>45108</v>
      </c>
      <c r="L668" s="2" t="str">
        <f>VLOOKUP(C668,Customers!$A$2:$F$401,3,FALSE)</f>
        <v>Shubra El-Kheima</v>
      </c>
      <c r="M668" s="2" t="str">
        <f>VLOOKUP(C668,Customers!$A$2:$F$401,5,FALSE)</f>
        <v>Consumer</v>
      </c>
      <c r="N668" s="2" t="str">
        <f>VLOOKUP(D668,Products!$A$2:$F$21,2,FALSE)</f>
        <v>Notebook Pack</v>
      </c>
      <c r="O668" s="2" t="str">
        <f>VLOOKUP(D668,Products!$A$2:$F$21,4,FALSE)</f>
        <v>Office</v>
      </c>
      <c r="P668" s="2" t="str">
        <f>VLOOKUP(D668,Products!$A$2:$F$21,3,FALSE)</f>
        <v>Stationery</v>
      </c>
      <c r="Q668" s="6">
        <f>VLOOKUP(D668,Products!$A$2:$F$21,6,FALSE)</f>
        <v>75</v>
      </c>
      <c r="R668" s="6">
        <f t="shared" si="42"/>
        <v>150</v>
      </c>
      <c r="S668" s="6">
        <f t="shared" si="43"/>
        <v>199.2</v>
      </c>
    </row>
    <row r="669" spans="1:19" x14ac:dyDescent="0.25">
      <c r="A669" t="s">
        <v>1027</v>
      </c>
      <c r="B669" s="2">
        <v>46000</v>
      </c>
      <c r="C669" t="s">
        <v>1028</v>
      </c>
      <c r="D669" t="s">
        <v>46</v>
      </c>
      <c r="E669">
        <v>1</v>
      </c>
      <c r="F669">
        <v>267.8</v>
      </c>
      <c r="G669" s="3">
        <v>0.15</v>
      </c>
      <c r="H669" t="s">
        <v>12</v>
      </c>
      <c r="I669">
        <v>3</v>
      </c>
      <c r="J669">
        <f t="shared" si="40"/>
        <v>227.63</v>
      </c>
      <c r="K669" s="2">
        <f t="shared" si="41"/>
        <v>45992</v>
      </c>
      <c r="L669" s="2" t="str">
        <f>VLOOKUP(C669,Customers!$A$2:$F$401,3,FALSE)</f>
        <v>Zagazig</v>
      </c>
      <c r="M669" s="2" t="str">
        <f>VLOOKUP(C669,Customers!$A$2:$F$401,5,FALSE)</f>
        <v>Consumer</v>
      </c>
      <c r="N669" s="2" t="str">
        <f>VLOOKUP(D669,Products!$A$2:$F$21,2,FALSE)</f>
        <v>Paper A4 Box</v>
      </c>
      <c r="O669" s="2" t="str">
        <f>VLOOKUP(D669,Products!$A$2:$F$21,4,FALSE)</f>
        <v>Office</v>
      </c>
      <c r="P669" s="2" t="str">
        <f>VLOOKUP(D669,Products!$A$2:$F$21,3,FALSE)</f>
        <v>Stationery</v>
      </c>
      <c r="Q669" s="6">
        <f>VLOOKUP(D669,Products!$A$2:$F$21,6,FALSE)</f>
        <v>145</v>
      </c>
      <c r="R669" s="6">
        <f t="shared" si="42"/>
        <v>145</v>
      </c>
      <c r="S669" s="6">
        <f t="shared" si="43"/>
        <v>82.63</v>
      </c>
    </row>
    <row r="670" spans="1:19" x14ac:dyDescent="0.25">
      <c r="A670" t="s">
        <v>1029</v>
      </c>
      <c r="B670" s="2">
        <v>45231</v>
      </c>
      <c r="C670" t="s">
        <v>205</v>
      </c>
      <c r="D670" t="s">
        <v>27</v>
      </c>
      <c r="E670">
        <v>1</v>
      </c>
      <c r="F670">
        <v>1009.4</v>
      </c>
      <c r="G670" s="3">
        <v>0.15</v>
      </c>
      <c r="H670" t="s">
        <v>12</v>
      </c>
      <c r="I670">
        <v>3</v>
      </c>
      <c r="J670">
        <f t="shared" si="40"/>
        <v>857.99</v>
      </c>
      <c r="K670" s="2">
        <f t="shared" si="41"/>
        <v>45231</v>
      </c>
      <c r="L670" s="2" t="str">
        <f>VLOOKUP(C670,Customers!$A$2:$F$401,3,FALSE)</f>
        <v>Asyut</v>
      </c>
      <c r="M670" s="2" t="str">
        <f>VLOOKUP(C670,Customers!$A$2:$F$401,5,FALSE)</f>
        <v>Consumer</v>
      </c>
      <c r="N670" s="2" t="str">
        <f>VLOOKUP(D670,Products!$A$2:$F$21,2,FALSE)</f>
        <v>Printer Toner</v>
      </c>
      <c r="O670" s="2" t="str">
        <f>VLOOKUP(D670,Products!$A$2:$F$21,4,FALSE)</f>
        <v>Office</v>
      </c>
      <c r="P670" s="2" t="str">
        <f>VLOOKUP(D670,Products!$A$2:$F$21,3,FALSE)</f>
        <v>Supplies</v>
      </c>
      <c r="Q670" s="6">
        <f>VLOOKUP(D670,Products!$A$2:$F$21,6,FALSE)</f>
        <v>510</v>
      </c>
      <c r="R670" s="6">
        <f t="shared" si="42"/>
        <v>510</v>
      </c>
      <c r="S670" s="6">
        <f t="shared" si="43"/>
        <v>347.99</v>
      </c>
    </row>
    <row r="671" spans="1:19" x14ac:dyDescent="0.25">
      <c r="A671" t="s">
        <v>1030</v>
      </c>
      <c r="B671" s="2">
        <v>45420</v>
      </c>
      <c r="C671" t="s">
        <v>111</v>
      </c>
      <c r="D671" t="s">
        <v>27</v>
      </c>
      <c r="E671">
        <v>1</v>
      </c>
      <c r="F671">
        <v>980</v>
      </c>
      <c r="G671" s="3">
        <v>0.15</v>
      </c>
      <c r="H671" t="s">
        <v>85</v>
      </c>
      <c r="I671">
        <v>1</v>
      </c>
      <c r="J671">
        <f t="shared" si="40"/>
        <v>833</v>
      </c>
      <c r="K671" s="2">
        <f t="shared" si="41"/>
        <v>45413</v>
      </c>
      <c r="L671" s="2" t="str">
        <f>VLOOKUP(C671,Customers!$A$2:$F$401,3,FALSE)</f>
        <v>Zagazig</v>
      </c>
      <c r="M671" s="2" t="str">
        <f>VLOOKUP(C671,Customers!$A$2:$F$401,5,FALSE)</f>
        <v>Corporate</v>
      </c>
      <c r="N671" s="2" t="str">
        <f>VLOOKUP(D671,Products!$A$2:$F$21,2,FALSE)</f>
        <v>Printer Toner</v>
      </c>
      <c r="O671" s="2" t="str">
        <f>VLOOKUP(D671,Products!$A$2:$F$21,4,FALSE)</f>
        <v>Office</v>
      </c>
      <c r="P671" s="2" t="str">
        <f>VLOOKUP(D671,Products!$A$2:$F$21,3,FALSE)</f>
        <v>Supplies</v>
      </c>
      <c r="Q671" s="6">
        <f>VLOOKUP(D671,Products!$A$2:$F$21,6,FALSE)</f>
        <v>510</v>
      </c>
      <c r="R671" s="6">
        <f t="shared" si="42"/>
        <v>510</v>
      </c>
      <c r="S671" s="6">
        <f t="shared" si="43"/>
        <v>323</v>
      </c>
    </row>
    <row r="672" spans="1:19" x14ac:dyDescent="0.25">
      <c r="A672" t="s">
        <v>1031</v>
      </c>
      <c r="B672" s="2">
        <v>45320</v>
      </c>
      <c r="C672" t="s">
        <v>492</v>
      </c>
      <c r="D672" t="s">
        <v>40</v>
      </c>
      <c r="E672">
        <v>3</v>
      </c>
      <c r="F672">
        <v>21060</v>
      </c>
      <c r="G672" s="3">
        <v>0.1</v>
      </c>
      <c r="H672" t="s">
        <v>12</v>
      </c>
      <c r="I672">
        <v>7</v>
      </c>
      <c r="J672">
        <f t="shared" si="40"/>
        <v>56862</v>
      </c>
      <c r="K672" s="2">
        <f t="shared" si="41"/>
        <v>45292</v>
      </c>
      <c r="L672" s="2" t="str">
        <f>VLOOKUP(C672,Customers!$A$2:$F$401,3,FALSE)</f>
        <v>Cairo</v>
      </c>
      <c r="M672" s="2" t="str">
        <f>VLOOKUP(C672,Customers!$A$2:$F$401,5,FALSE)</f>
        <v>Consumer</v>
      </c>
      <c r="N672" s="2" t="str">
        <f>VLOOKUP(D672,Products!$A$2:$F$21,2,FALSE)</f>
        <v>Laptop Basic 15</v>
      </c>
      <c r="O672" s="2" t="str">
        <f>VLOOKUP(D672,Products!$A$2:$F$21,4,FALSE)</f>
        <v>Electronics</v>
      </c>
      <c r="P672" s="2" t="str">
        <f>VLOOKUP(D672,Products!$A$2:$F$21,3,FALSE)</f>
        <v>Computers</v>
      </c>
      <c r="Q672" s="6">
        <f>VLOOKUP(D672,Products!$A$2:$F$21,6,FALSE)</f>
        <v>15100</v>
      </c>
      <c r="R672" s="6">
        <f t="shared" si="42"/>
        <v>45300</v>
      </c>
      <c r="S672" s="6">
        <f t="shared" si="43"/>
        <v>11562</v>
      </c>
    </row>
    <row r="673" spans="1:19" x14ac:dyDescent="0.25">
      <c r="A673" t="s">
        <v>1032</v>
      </c>
      <c r="B673" s="2">
        <v>46005</v>
      </c>
      <c r="C673" t="s">
        <v>638</v>
      </c>
      <c r="D673" t="s">
        <v>27</v>
      </c>
      <c r="E673">
        <v>5</v>
      </c>
      <c r="F673">
        <v>1009.4</v>
      </c>
      <c r="G673" s="3">
        <v>0.1</v>
      </c>
      <c r="H673" t="s">
        <v>12</v>
      </c>
      <c r="I673">
        <v>6</v>
      </c>
      <c r="J673">
        <f t="shared" si="40"/>
        <v>4542.3</v>
      </c>
      <c r="K673" s="2">
        <f t="shared" si="41"/>
        <v>45992</v>
      </c>
      <c r="L673" s="2" t="str">
        <f>VLOOKUP(C673,Customers!$A$2:$F$401,3,FALSE)</f>
        <v>Zagazig</v>
      </c>
      <c r="M673" s="2" t="str">
        <f>VLOOKUP(C673,Customers!$A$2:$F$401,5,FALSE)</f>
        <v>Small Business</v>
      </c>
      <c r="N673" s="2" t="str">
        <f>VLOOKUP(D673,Products!$A$2:$F$21,2,FALSE)</f>
        <v>Printer Toner</v>
      </c>
      <c r="O673" s="2" t="str">
        <f>VLOOKUP(D673,Products!$A$2:$F$21,4,FALSE)</f>
        <v>Office</v>
      </c>
      <c r="P673" s="2" t="str">
        <f>VLOOKUP(D673,Products!$A$2:$F$21,3,FALSE)</f>
        <v>Supplies</v>
      </c>
      <c r="Q673" s="6">
        <f>VLOOKUP(D673,Products!$A$2:$F$21,6,FALSE)</f>
        <v>510</v>
      </c>
      <c r="R673" s="6">
        <f t="shared" si="42"/>
        <v>2550</v>
      </c>
      <c r="S673" s="6">
        <f t="shared" si="43"/>
        <v>1992.3000000000002</v>
      </c>
    </row>
    <row r="674" spans="1:19" x14ac:dyDescent="0.25">
      <c r="A674" t="s">
        <v>1033</v>
      </c>
      <c r="B674" s="2">
        <v>45443</v>
      </c>
      <c r="C674" t="s">
        <v>320</v>
      </c>
      <c r="D674" t="s">
        <v>15</v>
      </c>
      <c r="E674">
        <v>50</v>
      </c>
      <c r="F674">
        <v>414</v>
      </c>
      <c r="G674" s="3">
        <v>0.2</v>
      </c>
      <c r="H674" t="s">
        <v>96</v>
      </c>
      <c r="I674">
        <v>2</v>
      </c>
      <c r="J674">
        <f t="shared" si="40"/>
        <v>16560</v>
      </c>
      <c r="K674" s="2">
        <f t="shared" si="41"/>
        <v>45413</v>
      </c>
      <c r="L674" s="2" t="str">
        <f>VLOOKUP(C674,Customers!$A$2:$F$401,3,FALSE)</f>
        <v>Tanta</v>
      </c>
      <c r="M674" s="2" t="str">
        <f>VLOOKUP(C674,Customers!$A$2:$F$401,5,FALSE)</f>
        <v>Consumer</v>
      </c>
      <c r="N674" s="2" t="str">
        <f>VLOOKUP(D674,Products!$A$2:$F$21,2,FALSE)</f>
        <v>Wireless Mouse</v>
      </c>
      <c r="O674" s="2" t="str">
        <f>VLOOKUP(D674,Products!$A$2:$F$21,4,FALSE)</f>
        <v>Electronics</v>
      </c>
      <c r="P674" s="2" t="str">
        <f>VLOOKUP(D674,Products!$A$2:$F$21,3,FALSE)</f>
        <v>Accessories</v>
      </c>
      <c r="Q674" s="6">
        <f>VLOOKUP(D674,Products!$A$2:$F$21,6,FALSE)</f>
        <v>210</v>
      </c>
      <c r="R674" s="6">
        <f t="shared" si="42"/>
        <v>10500</v>
      </c>
      <c r="S674" s="6">
        <f t="shared" si="43"/>
        <v>6060</v>
      </c>
    </row>
    <row r="675" spans="1:19" x14ac:dyDescent="0.25">
      <c r="A675" t="s">
        <v>1034</v>
      </c>
      <c r="B675" s="2">
        <v>45652</v>
      </c>
      <c r="C675" t="s">
        <v>460</v>
      </c>
      <c r="D675" t="s">
        <v>59</v>
      </c>
      <c r="E675">
        <v>2</v>
      </c>
      <c r="F675">
        <v>7622</v>
      </c>
      <c r="G675" s="3">
        <v>0.05</v>
      </c>
      <c r="H675" t="s">
        <v>12</v>
      </c>
      <c r="I675">
        <v>5</v>
      </c>
      <c r="J675">
        <f t="shared" si="40"/>
        <v>14481.8</v>
      </c>
      <c r="K675" s="2">
        <f t="shared" si="41"/>
        <v>45627</v>
      </c>
      <c r="L675" s="2" t="str">
        <f>VLOOKUP(C675,Customers!$A$2:$F$401,3,FALSE)</f>
        <v>Asyut</v>
      </c>
      <c r="M675" s="2" t="str">
        <f>VLOOKUP(C675,Customers!$A$2:$F$401,5,FALSE)</f>
        <v>Consumer</v>
      </c>
      <c r="N675" s="2" t="str">
        <f>VLOOKUP(D675,Products!$A$2:$F$21,2,FALSE)</f>
        <v>Laser Printer</v>
      </c>
      <c r="O675" s="2" t="str">
        <f>VLOOKUP(D675,Products!$A$2:$F$21,4,FALSE)</f>
        <v>Electronics</v>
      </c>
      <c r="P675" s="2" t="str">
        <f>VLOOKUP(D675,Products!$A$2:$F$21,3,FALSE)</f>
        <v>Printers</v>
      </c>
      <c r="Q675" s="6">
        <f>VLOOKUP(D675,Products!$A$2:$F$21,6,FALSE)</f>
        <v>5600</v>
      </c>
      <c r="R675" s="6">
        <f t="shared" si="42"/>
        <v>11200</v>
      </c>
      <c r="S675" s="6">
        <f t="shared" si="43"/>
        <v>3281.7999999999993</v>
      </c>
    </row>
    <row r="676" spans="1:19" x14ac:dyDescent="0.25">
      <c r="A676" t="s">
        <v>1035</v>
      </c>
      <c r="B676" s="2">
        <v>45474</v>
      </c>
      <c r="C676" t="s">
        <v>514</v>
      </c>
      <c r="D676" t="s">
        <v>72</v>
      </c>
      <c r="E676">
        <v>2</v>
      </c>
      <c r="F676">
        <v>1890</v>
      </c>
      <c r="G676" s="3">
        <v>0.05</v>
      </c>
      <c r="H676" t="s">
        <v>12</v>
      </c>
      <c r="I676">
        <v>2</v>
      </c>
      <c r="J676">
        <f t="shared" si="40"/>
        <v>3591</v>
      </c>
      <c r="K676" s="2">
        <f t="shared" si="41"/>
        <v>45474</v>
      </c>
      <c r="L676" s="2" t="str">
        <f>VLOOKUP(C676,Customers!$A$2:$F$401,3,FALSE)</f>
        <v>Banha</v>
      </c>
      <c r="M676" s="2" t="str">
        <f>VLOOKUP(C676,Customers!$A$2:$F$401,5,FALSE)</f>
        <v>Small Business</v>
      </c>
      <c r="N676" s="2" t="str">
        <f>VLOOKUP(D676,Products!$A$2:$F$21,2,FALSE)</f>
        <v>Wi-Fi Router</v>
      </c>
      <c r="O676" s="2" t="str">
        <f>VLOOKUP(D676,Products!$A$2:$F$21,4,FALSE)</f>
        <v>Electronics</v>
      </c>
      <c r="P676" s="2" t="str">
        <f>VLOOKUP(D676,Products!$A$2:$F$21,3,FALSE)</f>
        <v>Networking</v>
      </c>
      <c r="Q676" s="6">
        <f>VLOOKUP(D676,Products!$A$2:$F$21,6,FALSE)</f>
        <v>1050</v>
      </c>
      <c r="R676" s="6">
        <f t="shared" si="42"/>
        <v>2100</v>
      </c>
      <c r="S676" s="6">
        <f t="shared" si="43"/>
        <v>1491</v>
      </c>
    </row>
    <row r="677" spans="1:19" x14ac:dyDescent="0.25">
      <c r="A677" t="s">
        <v>1036</v>
      </c>
      <c r="B677" s="2">
        <v>45739</v>
      </c>
      <c r="C677" t="s">
        <v>617</v>
      </c>
      <c r="D677" t="s">
        <v>46</v>
      </c>
      <c r="E677">
        <v>5</v>
      </c>
      <c r="F677">
        <v>260</v>
      </c>
      <c r="G677" s="3">
        <v>0</v>
      </c>
      <c r="H677" t="s">
        <v>12</v>
      </c>
      <c r="I677">
        <v>3</v>
      </c>
      <c r="J677">
        <f t="shared" si="40"/>
        <v>1300</v>
      </c>
      <c r="K677" s="2">
        <f t="shared" si="41"/>
        <v>45717</v>
      </c>
      <c r="L677" s="2" t="str">
        <f>VLOOKUP(C677,Customers!$A$2:$F$401,3,FALSE)</f>
        <v>Zagazig</v>
      </c>
      <c r="M677" s="2" t="str">
        <f>VLOOKUP(C677,Customers!$A$2:$F$401,5,FALSE)</f>
        <v>Small Business</v>
      </c>
      <c r="N677" s="2" t="str">
        <f>VLOOKUP(D677,Products!$A$2:$F$21,2,FALSE)</f>
        <v>Paper A4 Box</v>
      </c>
      <c r="O677" s="2" t="str">
        <f>VLOOKUP(D677,Products!$A$2:$F$21,4,FALSE)</f>
        <v>Office</v>
      </c>
      <c r="P677" s="2" t="str">
        <f>VLOOKUP(D677,Products!$A$2:$F$21,3,FALSE)</f>
        <v>Stationery</v>
      </c>
      <c r="Q677" s="6">
        <f>VLOOKUP(D677,Products!$A$2:$F$21,6,FALSE)</f>
        <v>145</v>
      </c>
      <c r="R677" s="6">
        <f t="shared" si="42"/>
        <v>725</v>
      </c>
      <c r="S677" s="6">
        <f t="shared" si="43"/>
        <v>575</v>
      </c>
    </row>
    <row r="678" spans="1:19" x14ac:dyDescent="0.25">
      <c r="A678" t="s">
        <v>1037</v>
      </c>
      <c r="B678" s="2">
        <v>45088</v>
      </c>
      <c r="C678" t="s">
        <v>1038</v>
      </c>
      <c r="D678" t="s">
        <v>21</v>
      </c>
      <c r="E678">
        <v>3</v>
      </c>
      <c r="F678">
        <v>1702</v>
      </c>
      <c r="G678" s="3">
        <v>0.1</v>
      </c>
      <c r="H678" t="s">
        <v>12</v>
      </c>
      <c r="I678">
        <v>4</v>
      </c>
      <c r="J678">
        <f t="shared" si="40"/>
        <v>4595.4000000000005</v>
      </c>
      <c r="K678" s="2">
        <f t="shared" si="41"/>
        <v>45078</v>
      </c>
      <c r="L678" s="2" t="str">
        <f>VLOOKUP(C678,Customers!$A$2:$F$401,3,FALSE)</f>
        <v>Fayoum</v>
      </c>
      <c r="M678" s="2" t="str">
        <f>VLOOKUP(C678,Customers!$A$2:$F$401,5,FALSE)</f>
        <v>Consumer</v>
      </c>
      <c r="N678" s="2" t="str">
        <f>VLOOKUP(D678,Products!$A$2:$F$21,2,FALSE)</f>
        <v>Mechanical Keyboard</v>
      </c>
      <c r="O678" s="2" t="str">
        <f>VLOOKUP(D678,Products!$A$2:$F$21,4,FALSE)</f>
        <v>Electronics</v>
      </c>
      <c r="P678" s="2" t="str">
        <f>VLOOKUP(D678,Products!$A$2:$F$21,3,FALSE)</f>
        <v>Accessories</v>
      </c>
      <c r="Q678" s="6">
        <f>VLOOKUP(D678,Products!$A$2:$F$21,6,FALSE)</f>
        <v>990</v>
      </c>
      <c r="R678" s="6">
        <f t="shared" si="42"/>
        <v>2970</v>
      </c>
      <c r="S678" s="6">
        <f t="shared" si="43"/>
        <v>1625.4000000000005</v>
      </c>
    </row>
    <row r="679" spans="1:19" x14ac:dyDescent="0.25">
      <c r="A679" t="s">
        <v>1039</v>
      </c>
      <c r="B679" s="2">
        <v>45691</v>
      </c>
      <c r="C679" t="s">
        <v>619</v>
      </c>
      <c r="D679" t="s">
        <v>24</v>
      </c>
      <c r="E679">
        <v>2</v>
      </c>
      <c r="F679">
        <v>1150</v>
      </c>
      <c r="G679" s="3">
        <v>0.15</v>
      </c>
      <c r="H679" t="s">
        <v>12</v>
      </c>
      <c r="I679">
        <v>5</v>
      </c>
      <c r="J679">
        <f t="shared" si="40"/>
        <v>1955</v>
      </c>
      <c r="K679" s="2">
        <f t="shared" si="41"/>
        <v>45689</v>
      </c>
      <c r="L679" s="2" t="str">
        <f>VLOOKUP(C679,Customers!$A$2:$F$401,3,FALSE)</f>
        <v>Shubra El-Kheima</v>
      </c>
      <c r="M679" s="2" t="str">
        <f>VLOOKUP(C679,Customers!$A$2:$F$401,5,FALSE)</f>
        <v>Small Business</v>
      </c>
      <c r="N679" s="2" t="str">
        <f>VLOOKUP(D679,Products!$A$2:$F$21,2,FALSE)</f>
        <v>USB-C Hub</v>
      </c>
      <c r="O679" s="2" t="str">
        <f>VLOOKUP(D679,Products!$A$2:$F$21,4,FALSE)</f>
        <v>Electronics</v>
      </c>
      <c r="P679" s="2" t="str">
        <f>VLOOKUP(D679,Products!$A$2:$F$21,3,FALSE)</f>
        <v>Accessories</v>
      </c>
      <c r="Q679" s="6">
        <f>VLOOKUP(D679,Products!$A$2:$F$21,6,FALSE)</f>
        <v>620</v>
      </c>
      <c r="R679" s="6">
        <f t="shared" si="42"/>
        <v>1240</v>
      </c>
      <c r="S679" s="6">
        <f t="shared" si="43"/>
        <v>715</v>
      </c>
    </row>
    <row r="680" spans="1:19" x14ac:dyDescent="0.25">
      <c r="A680" t="s">
        <v>1040</v>
      </c>
      <c r="B680" s="2">
        <v>45758</v>
      </c>
      <c r="C680" t="s">
        <v>390</v>
      </c>
      <c r="D680" t="s">
        <v>21</v>
      </c>
      <c r="E680">
        <v>1</v>
      </c>
      <c r="F680">
        <v>1794.5</v>
      </c>
      <c r="G680" s="3">
        <v>0.15</v>
      </c>
      <c r="H680" t="s">
        <v>12</v>
      </c>
      <c r="I680">
        <v>4</v>
      </c>
      <c r="J680">
        <f t="shared" si="40"/>
        <v>1525.325</v>
      </c>
      <c r="K680" s="2">
        <f t="shared" si="41"/>
        <v>45748</v>
      </c>
      <c r="L680" s="2" t="str">
        <f>VLOOKUP(C680,Customers!$A$2:$F$401,3,FALSE)</f>
        <v>Banha</v>
      </c>
      <c r="M680" s="2" t="str">
        <f>VLOOKUP(C680,Customers!$A$2:$F$401,5,FALSE)</f>
        <v>Consumer</v>
      </c>
      <c r="N680" s="2" t="str">
        <f>VLOOKUP(D680,Products!$A$2:$F$21,2,FALSE)</f>
        <v>Mechanical Keyboard</v>
      </c>
      <c r="O680" s="2" t="str">
        <f>VLOOKUP(D680,Products!$A$2:$F$21,4,FALSE)</f>
        <v>Electronics</v>
      </c>
      <c r="P680" s="2" t="str">
        <f>VLOOKUP(D680,Products!$A$2:$F$21,3,FALSE)</f>
        <v>Accessories</v>
      </c>
      <c r="Q680" s="6">
        <f>VLOOKUP(D680,Products!$A$2:$F$21,6,FALSE)</f>
        <v>990</v>
      </c>
      <c r="R680" s="6">
        <f t="shared" si="42"/>
        <v>990</v>
      </c>
      <c r="S680" s="6">
        <f t="shared" si="43"/>
        <v>535.32500000000005</v>
      </c>
    </row>
    <row r="681" spans="1:19" x14ac:dyDescent="0.25">
      <c r="A681" t="s">
        <v>1041</v>
      </c>
      <c r="B681" s="2">
        <v>45867</v>
      </c>
      <c r="C681" t="s">
        <v>487</v>
      </c>
      <c r="D681" t="s">
        <v>43</v>
      </c>
      <c r="E681">
        <v>1</v>
      </c>
      <c r="F681">
        <v>3600</v>
      </c>
      <c r="G681" s="3">
        <v>0.1</v>
      </c>
      <c r="H681" t="s">
        <v>12</v>
      </c>
      <c r="I681">
        <v>1</v>
      </c>
      <c r="J681">
        <f t="shared" si="40"/>
        <v>3240</v>
      </c>
      <c r="K681" s="2">
        <f t="shared" si="41"/>
        <v>45839</v>
      </c>
      <c r="L681" s="2" t="str">
        <f>VLOOKUP(C681,Customers!$A$2:$F$401,3,FALSE)</f>
        <v>Zagazig</v>
      </c>
      <c r="M681" s="2" t="str">
        <f>VLOOKUP(C681,Customers!$A$2:$F$401,5,FALSE)</f>
        <v>Small Business</v>
      </c>
      <c r="N681" s="2" t="str">
        <f>VLOOKUP(D681,Products!$A$2:$F$21,2,FALSE)</f>
        <v>External SSD 1TB</v>
      </c>
      <c r="O681" s="2" t="str">
        <f>VLOOKUP(D681,Products!$A$2:$F$21,4,FALSE)</f>
        <v>Electronics</v>
      </c>
      <c r="P681" s="2" t="str">
        <f>VLOOKUP(D681,Products!$A$2:$F$21,3,FALSE)</f>
        <v>Storage</v>
      </c>
      <c r="Q681" s="6">
        <f>VLOOKUP(D681,Products!$A$2:$F$21,6,FALSE)</f>
        <v>2450</v>
      </c>
      <c r="R681" s="6">
        <f t="shared" si="42"/>
        <v>2450</v>
      </c>
      <c r="S681" s="6">
        <f t="shared" si="43"/>
        <v>790</v>
      </c>
    </row>
    <row r="682" spans="1:19" x14ac:dyDescent="0.25">
      <c r="A682" t="s">
        <v>1042</v>
      </c>
      <c r="B682" s="2">
        <v>45425</v>
      </c>
      <c r="C682" t="s">
        <v>249</v>
      </c>
      <c r="D682" t="s">
        <v>40</v>
      </c>
      <c r="E682">
        <v>2</v>
      </c>
      <c r="F682">
        <v>18915</v>
      </c>
      <c r="G682" s="3">
        <v>0.05</v>
      </c>
      <c r="H682" t="s">
        <v>12</v>
      </c>
      <c r="I682">
        <v>7</v>
      </c>
      <c r="J682">
        <f t="shared" si="40"/>
        <v>35938.5</v>
      </c>
      <c r="K682" s="2">
        <f t="shared" si="41"/>
        <v>45413</v>
      </c>
      <c r="L682" s="2" t="str">
        <f>VLOOKUP(C682,Customers!$A$2:$F$401,3,FALSE)</f>
        <v>Zagazig</v>
      </c>
      <c r="M682" s="2" t="str">
        <f>VLOOKUP(C682,Customers!$A$2:$F$401,5,FALSE)</f>
        <v>Small Business</v>
      </c>
      <c r="N682" s="2" t="str">
        <f>VLOOKUP(D682,Products!$A$2:$F$21,2,FALSE)</f>
        <v>Laptop Basic 15</v>
      </c>
      <c r="O682" s="2" t="str">
        <f>VLOOKUP(D682,Products!$A$2:$F$21,4,FALSE)</f>
        <v>Electronics</v>
      </c>
      <c r="P682" s="2" t="str">
        <f>VLOOKUP(D682,Products!$A$2:$F$21,3,FALSE)</f>
        <v>Computers</v>
      </c>
      <c r="Q682" s="6">
        <f>VLOOKUP(D682,Products!$A$2:$F$21,6,FALSE)</f>
        <v>15100</v>
      </c>
      <c r="R682" s="6">
        <f t="shared" si="42"/>
        <v>30200</v>
      </c>
      <c r="S682" s="6">
        <f t="shared" si="43"/>
        <v>5738.5</v>
      </c>
    </row>
    <row r="683" spans="1:19" x14ac:dyDescent="0.25">
      <c r="A683" t="s">
        <v>1043</v>
      </c>
      <c r="B683" s="2">
        <v>45389</v>
      </c>
      <c r="C683" t="s">
        <v>843</v>
      </c>
      <c r="D683" t="s">
        <v>15</v>
      </c>
      <c r="E683">
        <v>4</v>
      </c>
      <c r="F683">
        <v>414</v>
      </c>
      <c r="G683" s="3">
        <v>0</v>
      </c>
      <c r="H683" t="s">
        <v>12</v>
      </c>
      <c r="I683">
        <v>7</v>
      </c>
      <c r="J683">
        <f t="shared" si="40"/>
        <v>1656</v>
      </c>
      <c r="K683" s="2">
        <f t="shared" si="41"/>
        <v>45383</v>
      </c>
      <c r="L683" s="2" t="str">
        <f>VLOOKUP(C683,Customers!$A$2:$F$401,3,FALSE)</f>
        <v>Giza</v>
      </c>
      <c r="M683" s="2" t="str">
        <f>VLOOKUP(C683,Customers!$A$2:$F$401,5,FALSE)</f>
        <v>Corporate</v>
      </c>
      <c r="N683" s="2" t="str">
        <f>VLOOKUP(D683,Products!$A$2:$F$21,2,FALSE)</f>
        <v>Wireless Mouse</v>
      </c>
      <c r="O683" s="2" t="str">
        <f>VLOOKUP(D683,Products!$A$2:$F$21,4,FALSE)</f>
        <v>Electronics</v>
      </c>
      <c r="P683" s="2" t="str">
        <f>VLOOKUP(D683,Products!$A$2:$F$21,3,FALSE)</f>
        <v>Accessories</v>
      </c>
      <c r="Q683" s="6">
        <f>VLOOKUP(D683,Products!$A$2:$F$21,6,FALSE)</f>
        <v>210</v>
      </c>
      <c r="R683" s="6">
        <f t="shared" si="42"/>
        <v>840</v>
      </c>
      <c r="S683" s="6">
        <f t="shared" si="43"/>
        <v>816</v>
      </c>
    </row>
    <row r="684" spans="1:19" x14ac:dyDescent="0.25">
      <c r="A684" t="s">
        <v>1044</v>
      </c>
      <c r="B684" s="2">
        <v>45541</v>
      </c>
      <c r="C684" t="s">
        <v>821</v>
      </c>
      <c r="D684" t="s">
        <v>59</v>
      </c>
      <c r="E684">
        <v>3</v>
      </c>
      <c r="F684">
        <v>7178</v>
      </c>
      <c r="G684" s="3">
        <v>0.15</v>
      </c>
      <c r="H684" t="s">
        <v>12</v>
      </c>
      <c r="I684">
        <v>1</v>
      </c>
      <c r="J684">
        <f t="shared" si="40"/>
        <v>18303.899999999998</v>
      </c>
      <c r="K684" s="2">
        <f t="shared" si="41"/>
        <v>45536</v>
      </c>
      <c r="L684" s="2" t="str">
        <f>VLOOKUP(C684,Customers!$A$2:$F$401,3,FALSE)</f>
        <v>Fayoum</v>
      </c>
      <c r="M684" s="2" t="str">
        <f>VLOOKUP(C684,Customers!$A$2:$F$401,5,FALSE)</f>
        <v>Corporate</v>
      </c>
      <c r="N684" s="2" t="str">
        <f>VLOOKUP(D684,Products!$A$2:$F$21,2,FALSE)</f>
        <v>Laser Printer</v>
      </c>
      <c r="O684" s="2" t="str">
        <f>VLOOKUP(D684,Products!$A$2:$F$21,4,FALSE)</f>
        <v>Electronics</v>
      </c>
      <c r="P684" s="2" t="str">
        <f>VLOOKUP(D684,Products!$A$2:$F$21,3,FALSE)</f>
        <v>Printers</v>
      </c>
      <c r="Q684" s="6">
        <f>VLOOKUP(D684,Products!$A$2:$F$21,6,FALSE)</f>
        <v>5600</v>
      </c>
      <c r="R684" s="6">
        <f t="shared" si="42"/>
        <v>16800</v>
      </c>
      <c r="S684" s="6">
        <f t="shared" si="43"/>
        <v>1503.8999999999978</v>
      </c>
    </row>
    <row r="685" spans="1:19" x14ac:dyDescent="0.25">
      <c r="A685" t="s">
        <v>1045</v>
      </c>
      <c r="B685" s="2">
        <v>45092</v>
      </c>
      <c r="C685" t="s">
        <v>396</v>
      </c>
      <c r="D685" t="s">
        <v>18</v>
      </c>
      <c r="E685">
        <v>1</v>
      </c>
      <c r="F685">
        <v>1566</v>
      </c>
      <c r="G685" s="3">
        <v>0.15</v>
      </c>
      <c r="H685" t="s">
        <v>85</v>
      </c>
      <c r="I685">
        <v>3</v>
      </c>
      <c r="J685">
        <f t="shared" si="40"/>
        <v>1331.1</v>
      </c>
      <c r="K685" s="2">
        <f t="shared" si="41"/>
        <v>45078</v>
      </c>
      <c r="L685" s="2" t="str">
        <f>VLOOKUP(C685,Customers!$A$2:$F$401,3,FALSE)</f>
        <v>Alexandria</v>
      </c>
      <c r="M685" s="2" t="str">
        <f>VLOOKUP(C685,Customers!$A$2:$F$401,5,FALSE)</f>
        <v>Consumer</v>
      </c>
      <c r="N685" s="2" t="str">
        <f>VLOOKUP(D685,Products!$A$2:$F$21,2,FALSE)</f>
        <v>Webcam HD</v>
      </c>
      <c r="O685" s="2" t="str">
        <f>VLOOKUP(D685,Products!$A$2:$F$21,4,FALSE)</f>
        <v>Electronics</v>
      </c>
      <c r="P685" s="2" t="str">
        <f>VLOOKUP(D685,Products!$A$2:$F$21,3,FALSE)</f>
        <v>Accessories</v>
      </c>
      <c r="Q685" s="6">
        <f>VLOOKUP(D685,Products!$A$2:$F$21,6,FALSE)</f>
        <v>790</v>
      </c>
      <c r="R685" s="6">
        <f t="shared" si="42"/>
        <v>790</v>
      </c>
      <c r="S685" s="6">
        <f t="shared" si="43"/>
        <v>541.09999999999991</v>
      </c>
    </row>
    <row r="686" spans="1:19" x14ac:dyDescent="0.25">
      <c r="A686" t="s">
        <v>1046</v>
      </c>
      <c r="B686" s="2">
        <v>44991</v>
      </c>
      <c r="C686" t="s">
        <v>342</v>
      </c>
      <c r="D686" t="s">
        <v>15</v>
      </c>
      <c r="E686">
        <v>2</v>
      </c>
      <c r="F686">
        <v>450</v>
      </c>
      <c r="G686" s="3">
        <v>0</v>
      </c>
      <c r="H686" t="s">
        <v>85</v>
      </c>
      <c r="I686">
        <v>3</v>
      </c>
      <c r="J686">
        <f t="shared" si="40"/>
        <v>900</v>
      </c>
      <c r="K686" s="2">
        <f t="shared" si="41"/>
        <v>44986</v>
      </c>
      <c r="L686" s="2" t="str">
        <f>VLOOKUP(C686,Customers!$A$2:$F$401,3,FALSE)</f>
        <v>Alexandria</v>
      </c>
      <c r="M686" s="2" t="str">
        <f>VLOOKUP(C686,Customers!$A$2:$F$401,5,FALSE)</f>
        <v>Corporate</v>
      </c>
      <c r="N686" s="2" t="str">
        <f>VLOOKUP(D686,Products!$A$2:$F$21,2,FALSE)</f>
        <v>Wireless Mouse</v>
      </c>
      <c r="O686" s="2" t="str">
        <f>VLOOKUP(D686,Products!$A$2:$F$21,4,FALSE)</f>
        <v>Electronics</v>
      </c>
      <c r="P686" s="2" t="str">
        <f>VLOOKUP(D686,Products!$A$2:$F$21,3,FALSE)</f>
        <v>Accessories</v>
      </c>
      <c r="Q686" s="6">
        <f>VLOOKUP(D686,Products!$A$2:$F$21,6,FALSE)</f>
        <v>210</v>
      </c>
      <c r="R686" s="6">
        <f t="shared" si="42"/>
        <v>420</v>
      </c>
      <c r="S686" s="6">
        <f t="shared" si="43"/>
        <v>480</v>
      </c>
    </row>
    <row r="687" spans="1:19" x14ac:dyDescent="0.25">
      <c r="A687" t="s">
        <v>1047</v>
      </c>
      <c r="B687" s="2">
        <v>45118</v>
      </c>
      <c r="C687" t="s">
        <v>677</v>
      </c>
      <c r="D687" t="s">
        <v>27</v>
      </c>
      <c r="E687">
        <v>1</v>
      </c>
      <c r="F687">
        <v>901.6</v>
      </c>
      <c r="G687" s="3">
        <v>0</v>
      </c>
      <c r="H687" t="s">
        <v>85</v>
      </c>
      <c r="I687">
        <v>4</v>
      </c>
      <c r="J687">
        <f t="shared" si="40"/>
        <v>901.6</v>
      </c>
      <c r="K687" s="2">
        <f t="shared" si="41"/>
        <v>45108</v>
      </c>
      <c r="L687" s="2" t="str">
        <f>VLOOKUP(C687,Customers!$A$2:$F$401,3,FALSE)</f>
        <v>Giza</v>
      </c>
      <c r="M687" s="2" t="str">
        <f>VLOOKUP(C687,Customers!$A$2:$F$401,5,FALSE)</f>
        <v>Corporate</v>
      </c>
      <c r="N687" s="2" t="str">
        <f>VLOOKUP(D687,Products!$A$2:$F$21,2,FALSE)</f>
        <v>Printer Toner</v>
      </c>
      <c r="O687" s="2" t="str">
        <f>VLOOKUP(D687,Products!$A$2:$F$21,4,FALSE)</f>
        <v>Office</v>
      </c>
      <c r="P687" s="2" t="str">
        <f>VLOOKUP(D687,Products!$A$2:$F$21,3,FALSE)</f>
        <v>Supplies</v>
      </c>
      <c r="Q687" s="6">
        <f>VLOOKUP(D687,Products!$A$2:$F$21,6,FALSE)</f>
        <v>510</v>
      </c>
      <c r="R687" s="6">
        <f t="shared" si="42"/>
        <v>510</v>
      </c>
      <c r="S687" s="6">
        <f t="shared" si="43"/>
        <v>391.6</v>
      </c>
    </row>
    <row r="688" spans="1:19" x14ac:dyDescent="0.25">
      <c r="A688" t="s">
        <v>1048</v>
      </c>
      <c r="B688" s="2">
        <v>45757</v>
      </c>
      <c r="C688" t="s">
        <v>301</v>
      </c>
      <c r="D688" t="s">
        <v>33</v>
      </c>
      <c r="E688">
        <v>2</v>
      </c>
      <c r="F688">
        <v>4017</v>
      </c>
      <c r="G688" s="3">
        <v>0</v>
      </c>
      <c r="H688" t="s">
        <v>12</v>
      </c>
      <c r="I688">
        <v>2</v>
      </c>
      <c r="J688">
        <f t="shared" si="40"/>
        <v>8034</v>
      </c>
      <c r="K688" s="2">
        <f t="shared" si="41"/>
        <v>45748</v>
      </c>
      <c r="L688" s="2" t="str">
        <f>VLOOKUP(C688,Customers!$A$2:$F$401,3,FALSE)</f>
        <v>Giza</v>
      </c>
      <c r="M688" s="2" t="str">
        <f>VLOOKUP(C688,Customers!$A$2:$F$401,5,FALSE)</f>
        <v>Consumer</v>
      </c>
      <c r="N688" s="2" t="str">
        <f>VLOOKUP(D688,Products!$A$2:$F$21,2,FALSE)</f>
        <v>Filing Cabinet</v>
      </c>
      <c r="O688" s="2" t="str">
        <f>VLOOKUP(D688,Products!$A$2:$F$21,4,FALSE)</f>
        <v>Office</v>
      </c>
      <c r="P688" s="2" t="str">
        <f>VLOOKUP(D688,Products!$A$2:$F$21,3,FALSE)</f>
        <v>Furniture</v>
      </c>
      <c r="Q688" s="6">
        <f>VLOOKUP(D688,Products!$A$2:$F$21,6,FALSE)</f>
        <v>2650</v>
      </c>
      <c r="R688" s="6">
        <f t="shared" si="42"/>
        <v>5300</v>
      </c>
      <c r="S688" s="6">
        <f t="shared" si="43"/>
        <v>2734</v>
      </c>
    </row>
    <row r="689" spans="1:19" x14ac:dyDescent="0.25">
      <c r="A689" t="s">
        <v>1049</v>
      </c>
      <c r="B689" s="2">
        <v>45703</v>
      </c>
      <c r="C689" t="s">
        <v>81</v>
      </c>
      <c r="D689" t="s">
        <v>90</v>
      </c>
      <c r="E689">
        <v>3</v>
      </c>
      <c r="F689">
        <v>2268</v>
      </c>
      <c r="G689" s="3">
        <v>0</v>
      </c>
      <c r="H689" t="s">
        <v>85</v>
      </c>
      <c r="I689">
        <v>5</v>
      </c>
      <c r="J689">
        <f t="shared" si="40"/>
        <v>6804</v>
      </c>
      <c r="K689" s="2">
        <f t="shared" si="41"/>
        <v>45689</v>
      </c>
      <c r="L689" s="2" t="str">
        <f>VLOOKUP(C689,Customers!$A$2:$F$401,3,FALSE)</f>
        <v>Giza</v>
      </c>
      <c r="M689" s="2" t="str">
        <f>VLOOKUP(C689,Customers!$A$2:$F$401,5,FALSE)</f>
        <v>Consumer</v>
      </c>
      <c r="N689" s="2" t="str">
        <f>VLOOKUP(D689,Products!$A$2:$F$21,2,FALSE)</f>
        <v>Headset Pro</v>
      </c>
      <c r="O689" s="2" t="str">
        <f>VLOOKUP(D689,Products!$A$2:$F$21,4,FALSE)</f>
        <v>Electronics</v>
      </c>
      <c r="P689" s="2" t="str">
        <f>VLOOKUP(D689,Products!$A$2:$F$21,3,FALSE)</f>
        <v>Accessories</v>
      </c>
      <c r="Q689" s="6">
        <f>VLOOKUP(D689,Products!$A$2:$F$21,6,FALSE)</f>
        <v>1180</v>
      </c>
      <c r="R689" s="6">
        <f t="shared" si="42"/>
        <v>3540</v>
      </c>
      <c r="S689" s="6">
        <f t="shared" si="43"/>
        <v>3264</v>
      </c>
    </row>
    <row r="690" spans="1:19" x14ac:dyDescent="0.25">
      <c r="A690" t="s">
        <v>1050</v>
      </c>
      <c r="B690" s="2">
        <v>45699</v>
      </c>
      <c r="C690" t="s">
        <v>944</v>
      </c>
      <c r="D690" t="s">
        <v>27</v>
      </c>
      <c r="E690">
        <v>2</v>
      </c>
      <c r="F690">
        <v>1009.4</v>
      </c>
      <c r="G690" s="3">
        <v>0.03</v>
      </c>
      <c r="H690" t="s">
        <v>12</v>
      </c>
      <c r="I690">
        <v>6</v>
      </c>
      <c r="J690">
        <f t="shared" si="40"/>
        <v>1958.2359999999999</v>
      </c>
      <c r="K690" s="2">
        <f t="shared" si="41"/>
        <v>45689</v>
      </c>
      <c r="L690" s="2" t="str">
        <f>VLOOKUP(C690,Customers!$A$2:$F$401,3,FALSE)</f>
        <v>Asyut</v>
      </c>
      <c r="M690" s="2" t="str">
        <f>VLOOKUP(C690,Customers!$A$2:$F$401,5,FALSE)</f>
        <v>Small Business</v>
      </c>
      <c r="N690" s="2" t="str">
        <f>VLOOKUP(D690,Products!$A$2:$F$21,2,FALSE)</f>
        <v>Printer Toner</v>
      </c>
      <c r="O690" s="2" t="str">
        <f>VLOOKUP(D690,Products!$A$2:$F$21,4,FALSE)</f>
        <v>Office</v>
      </c>
      <c r="P690" s="2" t="str">
        <f>VLOOKUP(D690,Products!$A$2:$F$21,3,FALSE)</f>
        <v>Supplies</v>
      </c>
      <c r="Q690" s="6">
        <f>VLOOKUP(D690,Products!$A$2:$F$21,6,FALSE)</f>
        <v>510</v>
      </c>
      <c r="R690" s="6">
        <f t="shared" si="42"/>
        <v>1020</v>
      </c>
      <c r="S690" s="6">
        <f t="shared" si="43"/>
        <v>938.23599999999988</v>
      </c>
    </row>
    <row r="691" spans="1:19" x14ac:dyDescent="0.25">
      <c r="A691" t="s">
        <v>1051</v>
      </c>
      <c r="B691" s="2">
        <v>45901</v>
      </c>
      <c r="C691" t="s">
        <v>87</v>
      </c>
      <c r="D691" t="s">
        <v>27</v>
      </c>
      <c r="E691">
        <v>1</v>
      </c>
      <c r="F691">
        <v>980</v>
      </c>
      <c r="G691" s="3">
        <v>0.05</v>
      </c>
      <c r="H691" t="s">
        <v>12</v>
      </c>
      <c r="I691">
        <v>5</v>
      </c>
      <c r="J691">
        <f t="shared" si="40"/>
        <v>931</v>
      </c>
      <c r="K691" s="2">
        <f t="shared" si="41"/>
        <v>45901</v>
      </c>
      <c r="L691" s="2" t="str">
        <f>VLOOKUP(C691,Customers!$A$2:$F$401,3,FALSE)</f>
        <v>Tanta</v>
      </c>
      <c r="M691" s="2" t="str">
        <f>VLOOKUP(C691,Customers!$A$2:$F$401,5,FALSE)</f>
        <v>Small Business</v>
      </c>
      <c r="N691" s="2" t="str">
        <f>VLOOKUP(D691,Products!$A$2:$F$21,2,FALSE)</f>
        <v>Printer Toner</v>
      </c>
      <c r="O691" s="2" t="str">
        <f>VLOOKUP(D691,Products!$A$2:$F$21,4,FALSE)</f>
        <v>Office</v>
      </c>
      <c r="P691" s="2" t="str">
        <f>VLOOKUP(D691,Products!$A$2:$F$21,3,FALSE)</f>
        <v>Supplies</v>
      </c>
      <c r="Q691" s="6">
        <f>VLOOKUP(D691,Products!$A$2:$F$21,6,FALSE)</f>
        <v>510</v>
      </c>
      <c r="R691" s="6">
        <f t="shared" si="42"/>
        <v>510</v>
      </c>
      <c r="S691" s="6">
        <f t="shared" si="43"/>
        <v>421</v>
      </c>
    </row>
    <row r="692" spans="1:19" x14ac:dyDescent="0.25">
      <c r="A692" t="s">
        <v>1052</v>
      </c>
      <c r="B692" s="2">
        <v>45041</v>
      </c>
      <c r="C692" t="s">
        <v>1053</v>
      </c>
      <c r="D692" t="s">
        <v>46</v>
      </c>
      <c r="E692">
        <v>2</v>
      </c>
      <c r="F692">
        <v>267.8</v>
      </c>
      <c r="G692" s="3">
        <v>0</v>
      </c>
      <c r="H692" t="s">
        <v>12</v>
      </c>
      <c r="I692">
        <v>7</v>
      </c>
      <c r="J692">
        <f t="shared" si="40"/>
        <v>535.6</v>
      </c>
      <c r="K692" s="2">
        <f t="shared" si="41"/>
        <v>45017</v>
      </c>
      <c r="L692" s="2" t="str">
        <f>VLOOKUP(C692,Customers!$A$2:$F$401,3,FALSE)</f>
        <v>Mansoura</v>
      </c>
      <c r="M692" s="2" t="str">
        <f>VLOOKUP(C692,Customers!$A$2:$F$401,5,FALSE)</f>
        <v>Small Business</v>
      </c>
      <c r="N692" s="2" t="str">
        <f>VLOOKUP(D692,Products!$A$2:$F$21,2,FALSE)</f>
        <v>Paper A4 Box</v>
      </c>
      <c r="O692" s="2" t="str">
        <f>VLOOKUP(D692,Products!$A$2:$F$21,4,FALSE)</f>
        <v>Office</v>
      </c>
      <c r="P692" s="2" t="str">
        <f>VLOOKUP(D692,Products!$A$2:$F$21,3,FALSE)</f>
        <v>Stationery</v>
      </c>
      <c r="Q692" s="6">
        <f>VLOOKUP(D692,Products!$A$2:$F$21,6,FALSE)</f>
        <v>145</v>
      </c>
      <c r="R692" s="6">
        <f t="shared" si="42"/>
        <v>290</v>
      </c>
      <c r="S692" s="6">
        <f t="shared" si="43"/>
        <v>245.60000000000002</v>
      </c>
    </row>
    <row r="693" spans="1:19" x14ac:dyDescent="0.25">
      <c r="A693" t="s">
        <v>1054</v>
      </c>
      <c r="B693" s="2">
        <v>44946</v>
      </c>
      <c r="C693" t="s">
        <v>837</v>
      </c>
      <c r="D693" t="s">
        <v>15</v>
      </c>
      <c r="E693">
        <v>1</v>
      </c>
      <c r="F693">
        <v>436.5</v>
      </c>
      <c r="G693" s="3">
        <v>0.05</v>
      </c>
      <c r="H693" t="s">
        <v>12</v>
      </c>
      <c r="I693">
        <v>5</v>
      </c>
      <c r="J693">
        <f t="shared" si="40"/>
        <v>414.67499999999995</v>
      </c>
      <c r="K693" s="2">
        <f t="shared" si="41"/>
        <v>44927</v>
      </c>
      <c r="L693" s="2" t="str">
        <f>VLOOKUP(C693,Customers!$A$2:$F$401,3,FALSE)</f>
        <v>Fayoum</v>
      </c>
      <c r="M693" s="2" t="str">
        <f>VLOOKUP(C693,Customers!$A$2:$F$401,5,FALSE)</f>
        <v>Consumer</v>
      </c>
      <c r="N693" s="2" t="str">
        <f>VLOOKUP(D693,Products!$A$2:$F$21,2,FALSE)</f>
        <v>Wireless Mouse</v>
      </c>
      <c r="O693" s="2" t="str">
        <f>VLOOKUP(D693,Products!$A$2:$F$21,4,FALSE)</f>
        <v>Electronics</v>
      </c>
      <c r="P693" s="2" t="str">
        <f>VLOOKUP(D693,Products!$A$2:$F$21,3,FALSE)</f>
        <v>Accessories</v>
      </c>
      <c r="Q693" s="6">
        <f>VLOOKUP(D693,Products!$A$2:$F$21,6,FALSE)</f>
        <v>210</v>
      </c>
      <c r="R693" s="6">
        <f t="shared" si="42"/>
        <v>210</v>
      </c>
      <c r="S693" s="6">
        <f t="shared" si="43"/>
        <v>204.67499999999995</v>
      </c>
    </row>
    <row r="694" spans="1:19" x14ac:dyDescent="0.25">
      <c r="A694" t="s">
        <v>1055</v>
      </c>
      <c r="B694" s="2">
        <v>45277</v>
      </c>
      <c r="C694" t="s">
        <v>923</v>
      </c>
      <c r="D694" t="s">
        <v>79</v>
      </c>
      <c r="E694">
        <v>1</v>
      </c>
      <c r="F694">
        <v>5704</v>
      </c>
      <c r="G694" s="3">
        <v>0</v>
      </c>
      <c r="H694" t="s">
        <v>12</v>
      </c>
      <c r="I694">
        <v>2</v>
      </c>
      <c r="J694">
        <f t="shared" si="40"/>
        <v>5704</v>
      </c>
      <c r="K694" s="2">
        <f t="shared" si="41"/>
        <v>45261</v>
      </c>
      <c r="L694" s="2" t="str">
        <f>VLOOKUP(C694,Customers!$A$2:$F$401,3,FALSE)</f>
        <v>Fayoum</v>
      </c>
      <c r="M694" s="2" t="str">
        <f>VLOOKUP(C694,Customers!$A$2:$F$401,5,FALSE)</f>
        <v>Consumer</v>
      </c>
      <c r="N694" s="2" t="str">
        <f>VLOOKUP(D694,Products!$A$2:$F$21,2,FALSE)</f>
        <v>27-inch Monitor</v>
      </c>
      <c r="O694" s="2" t="str">
        <f>VLOOKUP(D694,Products!$A$2:$F$21,4,FALSE)</f>
        <v>Electronics</v>
      </c>
      <c r="P694" s="2" t="str">
        <f>VLOOKUP(D694,Products!$A$2:$F$21,3,FALSE)</f>
        <v>Displays</v>
      </c>
      <c r="Q694" s="6">
        <f>VLOOKUP(D694,Products!$A$2:$F$21,6,FALSE)</f>
        <v>4300</v>
      </c>
      <c r="R694" s="6">
        <f t="shared" si="42"/>
        <v>4300</v>
      </c>
      <c r="S694" s="6">
        <f t="shared" si="43"/>
        <v>1404</v>
      </c>
    </row>
    <row r="695" spans="1:19" x14ac:dyDescent="0.25">
      <c r="A695" t="s">
        <v>1056</v>
      </c>
      <c r="B695" s="2">
        <v>45096</v>
      </c>
      <c r="C695" t="s">
        <v>980</v>
      </c>
      <c r="D695" t="s">
        <v>46</v>
      </c>
      <c r="E695">
        <v>5</v>
      </c>
      <c r="F695">
        <v>260</v>
      </c>
      <c r="G695" s="3">
        <v>0.2</v>
      </c>
      <c r="H695" t="s">
        <v>12</v>
      </c>
      <c r="I695">
        <v>2</v>
      </c>
      <c r="J695">
        <f t="shared" si="40"/>
        <v>1040</v>
      </c>
      <c r="K695" s="2">
        <f t="shared" si="41"/>
        <v>45078</v>
      </c>
      <c r="L695" s="2" t="str">
        <f>VLOOKUP(C695,Customers!$A$2:$F$401,3,FALSE)</f>
        <v>Mansoura</v>
      </c>
      <c r="M695" s="2" t="str">
        <f>VLOOKUP(C695,Customers!$A$2:$F$401,5,FALSE)</f>
        <v>Small Business</v>
      </c>
      <c r="N695" s="2" t="str">
        <f>VLOOKUP(D695,Products!$A$2:$F$21,2,FALSE)</f>
        <v>Paper A4 Box</v>
      </c>
      <c r="O695" s="2" t="str">
        <f>VLOOKUP(D695,Products!$A$2:$F$21,4,FALSE)</f>
        <v>Office</v>
      </c>
      <c r="P695" s="2" t="str">
        <f>VLOOKUP(D695,Products!$A$2:$F$21,3,FALSE)</f>
        <v>Stationery</v>
      </c>
      <c r="Q695" s="6">
        <f>VLOOKUP(D695,Products!$A$2:$F$21,6,FALSE)</f>
        <v>145</v>
      </c>
      <c r="R695" s="6">
        <f t="shared" si="42"/>
        <v>725</v>
      </c>
      <c r="S695" s="6">
        <f t="shared" si="43"/>
        <v>315</v>
      </c>
    </row>
    <row r="696" spans="1:19" x14ac:dyDescent="0.25">
      <c r="A696" t="s">
        <v>1057</v>
      </c>
      <c r="B696" s="2">
        <v>45950</v>
      </c>
      <c r="C696" t="s">
        <v>313</v>
      </c>
      <c r="D696" t="s">
        <v>43</v>
      </c>
      <c r="E696">
        <v>1</v>
      </c>
      <c r="F696">
        <v>3888</v>
      </c>
      <c r="G696" s="3">
        <v>0.1</v>
      </c>
      <c r="H696" t="s">
        <v>12</v>
      </c>
      <c r="I696">
        <v>1</v>
      </c>
      <c r="J696">
        <f t="shared" si="40"/>
        <v>3499.2000000000003</v>
      </c>
      <c r="K696" s="2">
        <f t="shared" si="41"/>
        <v>45931</v>
      </c>
      <c r="L696" s="2" t="str">
        <f>VLOOKUP(C696,Customers!$A$2:$F$401,3,FALSE)</f>
        <v>Giza</v>
      </c>
      <c r="M696" s="2" t="str">
        <f>VLOOKUP(C696,Customers!$A$2:$F$401,5,FALSE)</f>
        <v>Small Business</v>
      </c>
      <c r="N696" s="2" t="str">
        <f>VLOOKUP(D696,Products!$A$2:$F$21,2,FALSE)</f>
        <v>External SSD 1TB</v>
      </c>
      <c r="O696" s="2" t="str">
        <f>VLOOKUP(D696,Products!$A$2:$F$21,4,FALSE)</f>
        <v>Electronics</v>
      </c>
      <c r="P696" s="2" t="str">
        <f>VLOOKUP(D696,Products!$A$2:$F$21,3,FALSE)</f>
        <v>Storage</v>
      </c>
      <c r="Q696" s="6">
        <f>VLOOKUP(D696,Products!$A$2:$F$21,6,FALSE)</f>
        <v>2450</v>
      </c>
      <c r="R696" s="6">
        <f t="shared" si="42"/>
        <v>2450</v>
      </c>
      <c r="S696" s="6">
        <f t="shared" si="43"/>
        <v>1049.2000000000003</v>
      </c>
    </row>
    <row r="697" spans="1:19" x14ac:dyDescent="0.25">
      <c r="A697" t="s">
        <v>1058</v>
      </c>
      <c r="B697" s="2">
        <v>45815</v>
      </c>
      <c r="C697" t="s">
        <v>777</v>
      </c>
      <c r="D697" t="s">
        <v>27</v>
      </c>
      <c r="E697">
        <v>10</v>
      </c>
      <c r="F697">
        <v>1058.4000000000001</v>
      </c>
      <c r="G697" s="3">
        <v>0.05</v>
      </c>
      <c r="H697" t="s">
        <v>12</v>
      </c>
      <c r="I697">
        <v>4</v>
      </c>
      <c r="J697">
        <f t="shared" si="40"/>
        <v>10054.799999999999</v>
      </c>
      <c r="K697" s="2">
        <f t="shared" si="41"/>
        <v>45809</v>
      </c>
      <c r="L697" s="2" t="str">
        <f>VLOOKUP(C697,Customers!$A$2:$F$401,3,FALSE)</f>
        <v>Asyut</v>
      </c>
      <c r="M697" s="2" t="str">
        <f>VLOOKUP(C697,Customers!$A$2:$F$401,5,FALSE)</f>
        <v>Consumer</v>
      </c>
      <c r="N697" s="2" t="str">
        <f>VLOOKUP(D697,Products!$A$2:$F$21,2,FALSE)</f>
        <v>Printer Toner</v>
      </c>
      <c r="O697" s="2" t="str">
        <f>VLOOKUP(D697,Products!$A$2:$F$21,4,FALSE)</f>
        <v>Office</v>
      </c>
      <c r="P697" s="2" t="str">
        <f>VLOOKUP(D697,Products!$A$2:$F$21,3,FALSE)</f>
        <v>Supplies</v>
      </c>
      <c r="Q697" s="6">
        <f>VLOOKUP(D697,Products!$A$2:$F$21,6,FALSE)</f>
        <v>510</v>
      </c>
      <c r="R697" s="6">
        <f t="shared" si="42"/>
        <v>5100</v>
      </c>
      <c r="S697" s="6">
        <f t="shared" si="43"/>
        <v>4954.7999999999993</v>
      </c>
    </row>
    <row r="698" spans="1:19" x14ac:dyDescent="0.25">
      <c r="A698" t="s">
        <v>1059</v>
      </c>
      <c r="B698" s="2">
        <v>45605</v>
      </c>
      <c r="C698" t="s">
        <v>471</v>
      </c>
      <c r="D698" t="s">
        <v>46</v>
      </c>
      <c r="E698">
        <v>1</v>
      </c>
      <c r="F698">
        <v>260</v>
      </c>
      <c r="G698" s="3">
        <v>0.2</v>
      </c>
      <c r="H698" t="s">
        <v>12</v>
      </c>
      <c r="I698">
        <v>6</v>
      </c>
      <c r="J698">
        <f t="shared" si="40"/>
        <v>208</v>
      </c>
      <c r="K698" s="2">
        <f t="shared" si="41"/>
        <v>45597</v>
      </c>
      <c r="L698" s="2" t="str">
        <f>VLOOKUP(C698,Customers!$A$2:$F$401,3,FALSE)</f>
        <v>Alexandria</v>
      </c>
      <c r="M698" s="2" t="str">
        <f>VLOOKUP(C698,Customers!$A$2:$F$401,5,FALSE)</f>
        <v>Consumer</v>
      </c>
      <c r="N698" s="2" t="str">
        <f>VLOOKUP(D698,Products!$A$2:$F$21,2,FALSE)</f>
        <v>Paper A4 Box</v>
      </c>
      <c r="O698" s="2" t="str">
        <f>VLOOKUP(D698,Products!$A$2:$F$21,4,FALSE)</f>
        <v>Office</v>
      </c>
      <c r="P698" s="2" t="str">
        <f>VLOOKUP(D698,Products!$A$2:$F$21,3,FALSE)</f>
        <v>Stationery</v>
      </c>
      <c r="Q698" s="6">
        <f>VLOOKUP(D698,Products!$A$2:$F$21,6,FALSE)</f>
        <v>145</v>
      </c>
      <c r="R698" s="6">
        <f t="shared" si="42"/>
        <v>145</v>
      </c>
      <c r="S698" s="6">
        <f t="shared" si="43"/>
        <v>63</v>
      </c>
    </row>
    <row r="699" spans="1:19" x14ac:dyDescent="0.25">
      <c r="A699" t="s">
        <v>1060</v>
      </c>
      <c r="B699" s="2">
        <v>45122</v>
      </c>
      <c r="C699" t="s">
        <v>806</v>
      </c>
      <c r="D699" t="s">
        <v>56</v>
      </c>
      <c r="E699">
        <v>4</v>
      </c>
      <c r="F699">
        <v>180</v>
      </c>
      <c r="G699" s="3">
        <v>0.15</v>
      </c>
      <c r="H699" t="s">
        <v>12</v>
      </c>
      <c r="I699">
        <v>7</v>
      </c>
      <c r="J699">
        <f t="shared" si="40"/>
        <v>612</v>
      </c>
      <c r="K699" s="2">
        <f t="shared" si="41"/>
        <v>45108</v>
      </c>
      <c r="L699" s="2" t="str">
        <f>VLOOKUP(C699,Customers!$A$2:$F$401,3,FALSE)</f>
        <v>Tanta</v>
      </c>
      <c r="M699" s="2" t="str">
        <f>VLOOKUP(C699,Customers!$A$2:$F$401,5,FALSE)</f>
        <v>Corporate</v>
      </c>
      <c r="N699" s="2" t="str">
        <f>VLOOKUP(D699,Products!$A$2:$F$21,2,FALSE)</f>
        <v>Notebook Pack</v>
      </c>
      <c r="O699" s="2" t="str">
        <f>VLOOKUP(D699,Products!$A$2:$F$21,4,FALSE)</f>
        <v>Office</v>
      </c>
      <c r="P699" s="2" t="str">
        <f>VLOOKUP(D699,Products!$A$2:$F$21,3,FALSE)</f>
        <v>Stationery</v>
      </c>
      <c r="Q699" s="6">
        <f>VLOOKUP(D699,Products!$A$2:$F$21,6,FALSE)</f>
        <v>75</v>
      </c>
      <c r="R699" s="6">
        <f t="shared" si="42"/>
        <v>300</v>
      </c>
      <c r="S699" s="6">
        <f t="shared" si="43"/>
        <v>312</v>
      </c>
    </row>
    <row r="700" spans="1:19" x14ac:dyDescent="0.25">
      <c r="A700" t="s">
        <v>1061</v>
      </c>
      <c r="B700" s="2">
        <v>46008</v>
      </c>
      <c r="C700" t="s">
        <v>1062</v>
      </c>
      <c r="D700" t="s">
        <v>40</v>
      </c>
      <c r="E700">
        <v>2</v>
      </c>
      <c r="F700">
        <v>17940</v>
      </c>
      <c r="G700" s="3">
        <v>0.15</v>
      </c>
      <c r="H700" t="s">
        <v>96</v>
      </c>
      <c r="I700">
        <v>6</v>
      </c>
      <c r="J700">
        <f t="shared" si="40"/>
        <v>30498</v>
      </c>
      <c r="K700" s="2">
        <f t="shared" si="41"/>
        <v>45992</v>
      </c>
      <c r="L700" s="2" t="str">
        <f>VLOOKUP(C700,Customers!$A$2:$F$401,3,FALSE)</f>
        <v>Ismailia</v>
      </c>
      <c r="M700" s="2" t="str">
        <f>VLOOKUP(C700,Customers!$A$2:$F$401,5,FALSE)</f>
        <v>Consumer</v>
      </c>
      <c r="N700" s="2" t="str">
        <f>VLOOKUP(D700,Products!$A$2:$F$21,2,FALSE)</f>
        <v>Laptop Basic 15</v>
      </c>
      <c r="O700" s="2" t="str">
        <f>VLOOKUP(D700,Products!$A$2:$F$21,4,FALSE)</f>
        <v>Electronics</v>
      </c>
      <c r="P700" s="2" t="str">
        <f>VLOOKUP(D700,Products!$A$2:$F$21,3,FALSE)</f>
        <v>Computers</v>
      </c>
      <c r="Q700" s="6">
        <f>VLOOKUP(D700,Products!$A$2:$F$21,6,FALSE)</f>
        <v>15100</v>
      </c>
      <c r="R700" s="6">
        <f t="shared" si="42"/>
        <v>30200</v>
      </c>
      <c r="S700" s="6">
        <f t="shared" si="43"/>
        <v>298</v>
      </c>
    </row>
    <row r="701" spans="1:19" x14ac:dyDescent="0.25">
      <c r="A701" t="s">
        <v>1063</v>
      </c>
      <c r="B701" s="2">
        <v>45014</v>
      </c>
      <c r="C701" t="s">
        <v>1064</v>
      </c>
      <c r="D701" t="s">
        <v>43</v>
      </c>
      <c r="E701">
        <v>3</v>
      </c>
      <c r="F701">
        <v>3492</v>
      </c>
      <c r="G701" s="3">
        <v>0.1</v>
      </c>
      <c r="H701" t="s">
        <v>12</v>
      </c>
      <c r="I701">
        <v>5</v>
      </c>
      <c r="J701">
        <f t="shared" si="40"/>
        <v>9428.4</v>
      </c>
      <c r="K701" s="2">
        <f t="shared" si="41"/>
        <v>44986</v>
      </c>
      <c r="L701" s="2" t="str">
        <f>VLOOKUP(C701,Customers!$A$2:$F$401,3,FALSE)</f>
        <v>Shubra El-Kheima</v>
      </c>
      <c r="M701" s="2" t="str">
        <f>VLOOKUP(C701,Customers!$A$2:$F$401,5,FALSE)</f>
        <v>Consumer</v>
      </c>
      <c r="N701" s="2" t="str">
        <f>VLOOKUP(D701,Products!$A$2:$F$21,2,FALSE)</f>
        <v>External SSD 1TB</v>
      </c>
      <c r="O701" s="2" t="str">
        <f>VLOOKUP(D701,Products!$A$2:$F$21,4,FALSE)</f>
        <v>Electronics</v>
      </c>
      <c r="P701" s="2" t="str">
        <f>VLOOKUP(D701,Products!$A$2:$F$21,3,FALSE)</f>
        <v>Storage</v>
      </c>
      <c r="Q701" s="6">
        <f>VLOOKUP(D701,Products!$A$2:$F$21,6,FALSE)</f>
        <v>2450</v>
      </c>
      <c r="R701" s="6">
        <f t="shared" si="42"/>
        <v>7350</v>
      </c>
      <c r="S701" s="6">
        <f t="shared" si="43"/>
        <v>2078.3999999999996</v>
      </c>
    </row>
    <row r="702" spans="1:19" x14ac:dyDescent="0.25">
      <c r="A702" t="s">
        <v>1065</v>
      </c>
      <c r="B702" s="2">
        <v>45397</v>
      </c>
      <c r="C702" t="s">
        <v>833</v>
      </c>
      <c r="D702" t="s">
        <v>24</v>
      </c>
      <c r="E702">
        <v>2</v>
      </c>
      <c r="F702">
        <v>1350</v>
      </c>
      <c r="G702" s="3">
        <v>0.1</v>
      </c>
      <c r="H702" t="s">
        <v>12</v>
      </c>
      <c r="I702">
        <v>6</v>
      </c>
      <c r="J702">
        <f t="shared" si="40"/>
        <v>2430</v>
      </c>
      <c r="K702" s="2">
        <f t="shared" si="41"/>
        <v>45383</v>
      </c>
      <c r="L702" s="2" t="str">
        <f>VLOOKUP(C702,Customers!$A$2:$F$401,3,FALSE)</f>
        <v>Shubra El-Kheima</v>
      </c>
      <c r="M702" s="2" t="str">
        <f>VLOOKUP(C702,Customers!$A$2:$F$401,5,FALSE)</f>
        <v>Consumer</v>
      </c>
      <c r="N702" s="2" t="str">
        <f>VLOOKUP(D702,Products!$A$2:$F$21,2,FALSE)</f>
        <v>USB-C Hub</v>
      </c>
      <c r="O702" s="2" t="str">
        <f>VLOOKUP(D702,Products!$A$2:$F$21,4,FALSE)</f>
        <v>Electronics</v>
      </c>
      <c r="P702" s="2" t="str">
        <f>VLOOKUP(D702,Products!$A$2:$F$21,3,FALSE)</f>
        <v>Accessories</v>
      </c>
      <c r="Q702" s="6">
        <f>VLOOKUP(D702,Products!$A$2:$F$21,6,FALSE)</f>
        <v>620</v>
      </c>
      <c r="R702" s="6">
        <f t="shared" si="42"/>
        <v>1240</v>
      </c>
      <c r="S702" s="6">
        <f t="shared" si="43"/>
        <v>1190</v>
      </c>
    </row>
    <row r="703" spans="1:19" x14ac:dyDescent="0.25">
      <c r="A703" t="s">
        <v>1066</v>
      </c>
      <c r="B703" s="2">
        <v>45359</v>
      </c>
      <c r="C703" t="s">
        <v>473</v>
      </c>
      <c r="D703" t="s">
        <v>79</v>
      </c>
      <c r="E703">
        <v>2</v>
      </c>
      <c r="F703">
        <v>6696</v>
      </c>
      <c r="G703" s="3">
        <v>0.03</v>
      </c>
      <c r="H703" t="s">
        <v>12</v>
      </c>
      <c r="I703">
        <v>6</v>
      </c>
      <c r="J703">
        <f t="shared" si="40"/>
        <v>12990.24</v>
      </c>
      <c r="K703" s="2">
        <f t="shared" si="41"/>
        <v>45352</v>
      </c>
      <c r="L703" s="2" t="str">
        <f>VLOOKUP(C703,Customers!$A$2:$F$401,3,FALSE)</f>
        <v>Shubra El-Kheima</v>
      </c>
      <c r="M703" s="2" t="str">
        <f>VLOOKUP(C703,Customers!$A$2:$F$401,5,FALSE)</f>
        <v>Corporate</v>
      </c>
      <c r="N703" s="2" t="str">
        <f>VLOOKUP(D703,Products!$A$2:$F$21,2,FALSE)</f>
        <v>27-inch Monitor</v>
      </c>
      <c r="O703" s="2" t="str">
        <f>VLOOKUP(D703,Products!$A$2:$F$21,4,FALSE)</f>
        <v>Electronics</v>
      </c>
      <c r="P703" s="2" t="str">
        <f>VLOOKUP(D703,Products!$A$2:$F$21,3,FALSE)</f>
        <v>Displays</v>
      </c>
      <c r="Q703" s="6">
        <f>VLOOKUP(D703,Products!$A$2:$F$21,6,FALSE)</f>
        <v>4300</v>
      </c>
      <c r="R703" s="6">
        <f t="shared" si="42"/>
        <v>8600</v>
      </c>
      <c r="S703" s="6">
        <f t="shared" si="43"/>
        <v>4390.24</v>
      </c>
    </row>
    <row r="704" spans="1:19" x14ac:dyDescent="0.25">
      <c r="A704" t="s">
        <v>1067</v>
      </c>
      <c r="B704" s="2">
        <v>45900</v>
      </c>
      <c r="C704" t="s">
        <v>772</v>
      </c>
      <c r="D704" t="s">
        <v>46</v>
      </c>
      <c r="E704">
        <v>1</v>
      </c>
      <c r="F704">
        <v>239.2</v>
      </c>
      <c r="G704" s="3">
        <v>0</v>
      </c>
      <c r="H704" t="s">
        <v>12</v>
      </c>
      <c r="I704">
        <v>7</v>
      </c>
      <c r="J704">
        <f t="shared" si="40"/>
        <v>239.2</v>
      </c>
      <c r="K704" s="2">
        <f t="shared" si="41"/>
        <v>45870</v>
      </c>
      <c r="L704" s="2" t="str">
        <f>VLOOKUP(C704,Customers!$A$2:$F$401,3,FALSE)</f>
        <v>Giza</v>
      </c>
      <c r="M704" s="2" t="str">
        <f>VLOOKUP(C704,Customers!$A$2:$F$401,5,FALSE)</f>
        <v>Consumer</v>
      </c>
      <c r="N704" s="2" t="str">
        <f>VLOOKUP(D704,Products!$A$2:$F$21,2,FALSE)</f>
        <v>Paper A4 Box</v>
      </c>
      <c r="O704" s="2" t="str">
        <f>VLOOKUP(D704,Products!$A$2:$F$21,4,FALSE)</f>
        <v>Office</v>
      </c>
      <c r="P704" s="2" t="str">
        <f>VLOOKUP(D704,Products!$A$2:$F$21,3,FALSE)</f>
        <v>Stationery</v>
      </c>
      <c r="Q704" s="6">
        <f>VLOOKUP(D704,Products!$A$2:$F$21,6,FALSE)</f>
        <v>145</v>
      </c>
      <c r="R704" s="6">
        <f t="shared" si="42"/>
        <v>145</v>
      </c>
      <c r="S704" s="6">
        <f t="shared" si="43"/>
        <v>94.199999999999989</v>
      </c>
    </row>
    <row r="705" spans="1:19" x14ac:dyDescent="0.25">
      <c r="A705" t="s">
        <v>1068</v>
      </c>
      <c r="B705" s="2">
        <v>45482</v>
      </c>
      <c r="C705" t="s">
        <v>340</v>
      </c>
      <c r="D705" t="s">
        <v>109</v>
      </c>
      <c r="E705">
        <v>1</v>
      </c>
      <c r="F705">
        <v>13184</v>
      </c>
      <c r="G705" s="3">
        <v>0</v>
      </c>
      <c r="H705" t="s">
        <v>12</v>
      </c>
      <c r="I705">
        <v>6</v>
      </c>
      <c r="J705">
        <f t="shared" si="40"/>
        <v>13184</v>
      </c>
      <c r="K705" s="2">
        <f t="shared" si="41"/>
        <v>45474</v>
      </c>
      <c r="L705" s="2" t="str">
        <f>VLOOKUP(C705,Customers!$A$2:$F$401,3,FALSE)</f>
        <v>Port Said</v>
      </c>
      <c r="M705" s="2" t="str">
        <f>VLOOKUP(C705,Customers!$A$2:$F$401,5,FALSE)</f>
        <v>Corporate</v>
      </c>
      <c r="N705" s="2" t="str">
        <f>VLOOKUP(D705,Products!$A$2:$F$21,2,FALSE)</f>
        <v>Projector</v>
      </c>
      <c r="O705" s="2" t="str">
        <f>VLOOKUP(D705,Products!$A$2:$F$21,4,FALSE)</f>
        <v>Electronics</v>
      </c>
      <c r="P705" s="2" t="str">
        <f>VLOOKUP(D705,Products!$A$2:$F$21,3,FALSE)</f>
        <v>Displays</v>
      </c>
      <c r="Q705" s="6">
        <f>VLOOKUP(D705,Products!$A$2:$F$21,6,FALSE)</f>
        <v>9700</v>
      </c>
      <c r="R705" s="6">
        <f t="shared" si="42"/>
        <v>9700</v>
      </c>
      <c r="S705" s="6">
        <f t="shared" si="43"/>
        <v>3484</v>
      </c>
    </row>
    <row r="706" spans="1:19" x14ac:dyDescent="0.25">
      <c r="A706" t="s">
        <v>1069</v>
      </c>
      <c r="B706" s="2">
        <v>45022</v>
      </c>
      <c r="C706" t="s">
        <v>226</v>
      </c>
      <c r="D706" t="s">
        <v>56</v>
      </c>
      <c r="E706">
        <v>1</v>
      </c>
      <c r="F706">
        <v>165.6</v>
      </c>
      <c r="G706" s="3">
        <v>0.2</v>
      </c>
      <c r="H706" t="s">
        <v>12</v>
      </c>
      <c r="I706">
        <v>6</v>
      </c>
      <c r="J706">
        <f t="shared" si="40"/>
        <v>132.47999999999999</v>
      </c>
      <c r="K706" s="2">
        <f t="shared" si="41"/>
        <v>45017</v>
      </c>
      <c r="L706" s="2" t="str">
        <f>VLOOKUP(C706,Customers!$A$2:$F$401,3,FALSE)</f>
        <v>Giza</v>
      </c>
      <c r="M706" s="2" t="str">
        <f>VLOOKUP(C706,Customers!$A$2:$F$401,5,FALSE)</f>
        <v>Consumer</v>
      </c>
      <c r="N706" s="2" t="str">
        <f>VLOOKUP(D706,Products!$A$2:$F$21,2,FALSE)</f>
        <v>Notebook Pack</v>
      </c>
      <c r="O706" s="2" t="str">
        <f>VLOOKUP(D706,Products!$A$2:$F$21,4,FALSE)</f>
        <v>Office</v>
      </c>
      <c r="P706" s="2" t="str">
        <f>VLOOKUP(D706,Products!$A$2:$F$21,3,FALSE)</f>
        <v>Stationery</v>
      </c>
      <c r="Q706" s="6">
        <f>VLOOKUP(D706,Products!$A$2:$F$21,6,FALSE)</f>
        <v>75</v>
      </c>
      <c r="R706" s="6">
        <f t="shared" si="42"/>
        <v>75</v>
      </c>
      <c r="S706" s="6">
        <f t="shared" si="43"/>
        <v>57.47999999999999</v>
      </c>
    </row>
    <row r="707" spans="1:19" x14ac:dyDescent="0.25">
      <c r="A707" t="s">
        <v>1070</v>
      </c>
      <c r="B707" s="2">
        <v>45079</v>
      </c>
      <c r="C707" t="s">
        <v>63</v>
      </c>
      <c r="D707" t="s">
        <v>15</v>
      </c>
      <c r="E707">
        <v>1</v>
      </c>
      <c r="F707">
        <v>486</v>
      </c>
      <c r="G707" s="3">
        <v>0.05</v>
      </c>
      <c r="H707" t="s">
        <v>12</v>
      </c>
      <c r="I707">
        <v>1</v>
      </c>
      <c r="J707">
        <f t="shared" ref="J707:J770" si="44">E707*F707*(1-G707)</f>
        <v>461.7</v>
      </c>
      <c r="K707" s="2">
        <f t="shared" ref="K707:K770" si="45">DATE(YEAR(B707),MONTH(B707),1)</f>
        <v>45078</v>
      </c>
      <c r="L707" s="2" t="str">
        <f>VLOOKUP(C707,Customers!$A$2:$F$401,3,FALSE)</f>
        <v>Banha</v>
      </c>
      <c r="M707" s="2" t="str">
        <f>VLOOKUP(C707,Customers!$A$2:$F$401,5,FALSE)</f>
        <v>Consumer</v>
      </c>
      <c r="N707" s="2" t="str">
        <f>VLOOKUP(D707,Products!$A$2:$F$21,2,FALSE)</f>
        <v>Wireless Mouse</v>
      </c>
      <c r="O707" s="2" t="str">
        <f>VLOOKUP(D707,Products!$A$2:$F$21,4,FALSE)</f>
        <v>Electronics</v>
      </c>
      <c r="P707" s="2" t="str">
        <f>VLOOKUP(D707,Products!$A$2:$F$21,3,FALSE)</f>
        <v>Accessories</v>
      </c>
      <c r="Q707" s="6">
        <f>VLOOKUP(D707,Products!$A$2:$F$21,6,FALSE)</f>
        <v>210</v>
      </c>
      <c r="R707" s="6">
        <f t="shared" ref="R707:R770" si="46">E707*Q707</f>
        <v>210</v>
      </c>
      <c r="S707" s="6">
        <f t="shared" ref="S707:S770" si="47">J707-R707</f>
        <v>251.7</v>
      </c>
    </row>
    <row r="708" spans="1:19" x14ac:dyDescent="0.25">
      <c r="A708" t="s">
        <v>1071</v>
      </c>
      <c r="B708" s="2">
        <v>45501</v>
      </c>
      <c r="C708" t="s">
        <v>152</v>
      </c>
      <c r="D708" t="s">
        <v>30</v>
      </c>
      <c r="E708">
        <v>2</v>
      </c>
      <c r="F708">
        <v>9936</v>
      </c>
      <c r="G708" s="3">
        <v>0</v>
      </c>
      <c r="H708" t="s">
        <v>12</v>
      </c>
      <c r="I708">
        <v>5</v>
      </c>
      <c r="J708">
        <f t="shared" si="44"/>
        <v>19872</v>
      </c>
      <c r="K708" s="2">
        <f t="shared" si="45"/>
        <v>45474</v>
      </c>
      <c r="L708" s="2" t="str">
        <f>VLOOKUP(C708,Customers!$A$2:$F$401,3,FALSE)</f>
        <v>Mansoura</v>
      </c>
      <c r="M708" s="2" t="str">
        <f>VLOOKUP(C708,Customers!$A$2:$F$401,5,FALSE)</f>
        <v>Consumer</v>
      </c>
      <c r="N708" s="2" t="str">
        <f>VLOOKUP(D708,Products!$A$2:$F$21,2,FALSE)</f>
        <v>Standing Desk</v>
      </c>
      <c r="O708" s="2" t="str">
        <f>VLOOKUP(D708,Products!$A$2:$F$21,4,FALSE)</f>
        <v>Office</v>
      </c>
      <c r="P708" s="2" t="str">
        <f>VLOOKUP(D708,Products!$A$2:$F$21,3,FALSE)</f>
        <v>Furniture</v>
      </c>
      <c r="Q708" s="6">
        <f>VLOOKUP(D708,Products!$A$2:$F$21,6,FALSE)</f>
        <v>6500</v>
      </c>
      <c r="R708" s="6">
        <f t="shared" si="46"/>
        <v>13000</v>
      </c>
      <c r="S708" s="6">
        <f t="shared" si="47"/>
        <v>6872</v>
      </c>
    </row>
    <row r="709" spans="1:19" x14ac:dyDescent="0.25">
      <c r="A709" t="s">
        <v>1072</v>
      </c>
      <c r="B709" s="2">
        <v>44994</v>
      </c>
      <c r="C709" t="s">
        <v>843</v>
      </c>
      <c r="D709" t="s">
        <v>43</v>
      </c>
      <c r="E709">
        <v>4</v>
      </c>
      <c r="F709">
        <v>3492</v>
      </c>
      <c r="G709" s="3">
        <v>0.15</v>
      </c>
      <c r="H709" t="s">
        <v>12</v>
      </c>
      <c r="I709">
        <v>4</v>
      </c>
      <c r="J709">
        <f t="shared" si="44"/>
        <v>11872.8</v>
      </c>
      <c r="K709" s="2">
        <f t="shared" si="45"/>
        <v>44986</v>
      </c>
      <c r="L709" s="2" t="str">
        <f>VLOOKUP(C709,Customers!$A$2:$F$401,3,FALSE)</f>
        <v>Giza</v>
      </c>
      <c r="M709" s="2" t="str">
        <f>VLOOKUP(C709,Customers!$A$2:$F$401,5,FALSE)</f>
        <v>Corporate</v>
      </c>
      <c r="N709" s="2" t="str">
        <f>VLOOKUP(D709,Products!$A$2:$F$21,2,FALSE)</f>
        <v>External SSD 1TB</v>
      </c>
      <c r="O709" s="2" t="str">
        <f>VLOOKUP(D709,Products!$A$2:$F$21,4,FALSE)</f>
        <v>Electronics</v>
      </c>
      <c r="P709" s="2" t="str">
        <f>VLOOKUP(D709,Products!$A$2:$F$21,3,FALSE)</f>
        <v>Storage</v>
      </c>
      <c r="Q709" s="6">
        <f>VLOOKUP(D709,Products!$A$2:$F$21,6,FALSE)</f>
        <v>2450</v>
      </c>
      <c r="R709" s="6">
        <f t="shared" si="46"/>
        <v>9800</v>
      </c>
      <c r="S709" s="6">
        <f t="shared" si="47"/>
        <v>2072.7999999999993</v>
      </c>
    </row>
    <row r="710" spans="1:19" x14ac:dyDescent="0.25">
      <c r="A710" t="s">
        <v>1073</v>
      </c>
      <c r="B710" s="2">
        <v>45294</v>
      </c>
      <c r="C710" t="s">
        <v>213</v>
      </c>
      <c r="D710" t="s">
        <v>72</v>
      </c>
      <c r="E710">
        <v>2</v>
      </c>
      <c r="F710">
        <v>1890</v>
      </c>
      <c r="G710" s="3">
        <v>0.05</v>
      </c>
      <c r="H710" t="s">
        <v>12</v>
      </c>
      <c r="I710">
        <v>1</v>
      </c>
      <c r="J710">
        <f t="shared" si="44"/>
        <v>3591</v>
      </c>
      <c r="K710" s="2">
        <f t="shared" si="45"/>
        <v>45292</v>
      </c>
      <c r="L710" s="2" t="str">
        <f>VLOOKUP(C710,Customers!$A$2:$F$401,3,FALSE)</f>
        <v>Mansoura</v>
      </c>
      <c r="M710" s="2" t="str">
        <f>VLOOKUP(C710,Customers!$A$2:$F$401,5,FALSE)</f>
        <v>Corporate</v>
      </c>
      <c r="N710" s="2" t="str">
        <f>VLOOKUP(D710,Products!$A$2:$F$21,2,FALSE)</f>
        <v>Wi-Fi Router</v>
      </c>
      <c r="O710" s="2" t="str">
        <f>VLOOKUP(D710,Products!$A$2:$F$21,4,FALSE)</f>
        <v>Electronics</v>
      </c>
      <c r="P710" s="2" t="str">
        <f>VLOOKUP(D710,Products!$A$2:$F$21,3,FALSE)</f>
        <v>Networking</v>
      </c>
      <c r="Q710" s="6">
        <f>VLOOKUP(D710,Products!$A$2:$F$21,6,FALSE)</f>
        <v>1050</v>
      </c>
      <c r="R710" s="6">
        <f t="shared" si="46"/>
        <v>2100</v>
      </c>
      <c r="S710" s="6">
        <f t="shared" si="47"/>
        <v>1491</v>
      </c>
    </row>
    <row r="711" spans="1:19" x14ac:dyDescent="0.25">
      <c r="A711" t="s">
        <v>1074</v>
      </c>
      <c r="B711" s="2">
        <v>45571</v>
      </c>
      <c r="C711" t="s">
        <v>240</v>
      </c>
      <c r="D711" t="s">
        <v>123</v>
      </c>
      <c r="E711">
        <v>3</v>
      </c>
      <c r="F711">
        <v>2420.5</v>
      </c>
      <c r="G711" s="3">
        <v>0.2</v>
      </c>
      <c r="H711" t="s">
        <v>12</v>
      </c>
      <c r="I711">
        <v>6</v>
      </c>
      <c r="J711">
        <f t="shared" si="44"/>
        <v>5809.2000000000007</v>
      </c>
      <c r="K711" s="2">
        <f t="shared" si="45"/>
        <v>45566</v>
      </c>
      <c r="L711" s="2" t="str">
        <f>VLOOKUP(C711,Customers!$A$2:$F$401,3,FALSE)</f>
        <v>Alexandria</v>
      </c>
      <c r="M711" s="2" t="str">
        <f>VLOOKUP(C711,Customers!$A$2:$F$401,5,FALSE)</f>
        <v>Consumer</v>
      </c>
      <c r="N711" s="2" t="str">
        <f>VLOOKUP(D711,Products!$A$2:$F$21,2,FALSE)</f>
        <v>Barcode Scanner</v>
      </c>
      <c r="O711" s="2" t="str">
        <f>VLOOKUP(D711,Products!$A$2:$F$21,4,FALSE)</f>
        <v>Electronics</v>
      </c>
      <c r="P711" s="2" t="str">
        <f>VLOOKUP(D711,Products!$A$2:$F$21,3,FALSE)</f>
        <v>POS Equipment</v>
      </c>
      <c r="Q711" s="6">
        <f>VLOOKUP(D711,Products!$A$2:$F$21,6,FALSE)</f>
        <v>1420</v>
      </c>
      <c r="R711" s="6">
        <f t="shared" si="46"/>
        <v>4260</v>
      </c>
      <c r="S711" s="6">
        <f t="shared" si="47"/>
        <v>1549.2000000000007</v>
      </c>
    </row>
    <row r="712" spans="1:19" x14ac:dyDescent="0.25">
      <c r="A712" t="s">
        <v>1075</v>
      </c>
      <c r="B712" s="2">
        <v>44959</v>
      </c>
      <c r="C712" t="s">
        <v>548</v>
      </c>
      <c r="D712" t="s">
        <v>30</v>
      </c>
      <c r="E712">
        <v>2</v>
      </c>
      <c r="F712">
        <v>9200</v>
      </c>
      <c r="G712" s="3">
        <v>0.1</v>
      </c>
      <c r="H712" t="s">
        <v>12</v>
      </c>
      <c r="I712">
        <v>4</v>
      </c>
      <c r="J712">
        <f t="shared" si="44"/>
        <v>16560</v>
      </c>
      <c r="K712" s="2">
        <f t="shared" si="45"/>
        <v>44958</v>
      </c>
      <c r="L712" s="2" t="str">
        <f>VLOOKUP(C712,Customers!$A$2:$F$401,3,FALSE)</f>
        <v>Giza</v>
      </c>
      <c r="M712" s="2" t="str">
        <f>VLOOKUP(C712,Customers!$A$2:$F$401,5,FALSE)</f>
        <v>Corporate</v>
      </c>
      <c r="N712" s="2" t="str">
        <f>VLOOKUP(D712,Products!$A$2:$F$21,2,FALSE)</f>
        <v>Standing Desk</v>
      </c>
      <c r="O712" s="2" t="str">
        <f>VLOOKUP(D712,Products!$A$2:$F$21,4,FALSE)</f>
        <v>Office</v>
      </c>
      <c r="P712" s="2" t="str">
        <f>VLOOKUP(D712,Products!$A$2:$F$21,3,FALSE)</f>
        <v>Furniture</v>
      </c>
      <c r="Q712" s="6">
        <f>VLOOKUP(D712,Products!$A$2:$F$21,6,FALSE)</f>
        <v>6500</v>
      </c>
      <c r="R712" s="6">
        <f t="shared" si="46"/>
        <v>13000</v>
      </c>
      <c r="S712" s="6">
        <f t="shared" si="47"/>
        <v>3560</v>
      </c>
    </row>
    <row r="713" spans="1:19" x14ac:dyDescent="0.25">
      <c r="A713" t="s">
        <v>1076</v>
      </c>
      <c r="B713" s="2">
        <v>45351</v>
      </c>
      <c r="C713" t="s">
        <v>269</v>
      </c>
      <c r="D713" t="s">
        <v>18</v>
      </c>
      <c r="E713">
        <v>4</v>
      </c>
      <c r="F713">
        <v>1493.5</v>
      </c>
      <c r="G713" s="3">
        <v>0.05</v>
      </c>
      <c r="H713" t="s">
        <v>12</v>
      </c>
      <c r="I713">
        <v>1</v>
      </c>
      <c r="J713">
        <f t="shared" si="44"/>
        <v>5675.3</v>
      </c>
      <c r="K713" s="2">
        <f t="shared" si="45"/>
        <v>45323</v>
      </c>
      <c r="L713" s="2" t="str">
        <f>VLOOKUP(C713,Customers!$A$2:$F$401,3,FALSE)</f>
        <v>Port Said</v>
      </c>
      <c r="M713" s="2" t="str">
        <f>VLOOKUP(C713,Customers!$A$2:$F$401,5,FALSE)</f>
        <v>Consumer</v>
      </c>
      <c r="N713" s="2" t="str">
        <f>VLOOKUP(D713,Products!$A$2:$F$21,2,FALSE)</f>
        <v>Webcam HD</v>
      </c>
      <c r="O713" s="2" t="str">
        <f>VLOOKUP(D713,Products!$A$2:$F$21,4,FALSE)</f>
        <v>Electronics</v>
      </c>
      <c r="P713" s="2" t="str">
        <f>VLOOKUP(D713,Products!$A$2:$F$21,3,FALSE)</f>
        <v>Accessories</v>
      </c>
      <c r="Q713" s="6">
        <f>VLOOKUP(D713,Products!$A$2:$F$21,6,FALSE)</f>
        <v>790</v>
      </c>
      <c r="R713" s="6">
        <f t="shared" si="46"/>
        <v>3160</v>
      </c>
      <c r="S713" s="6">
        <f t="shared" si="47"/>
        <v>2515.3000000000002</v>
      </c>
    </row>
    <row r="714" spans="1:19" x14ac:dyDescent="0.25">
      <c r="A714" t="s">
        <v>1077</v>
      </c>
      <c r="B714" s="2">
        <v>45222</v>
      </c>
      <c r="C714" t="s">
        <v>224</v>
      </c>
      <c r="D714" t="s">
        <v>79</v>
      </c>
      <c r="E714">
        <v>1</v>
      </c>
      <c r="F714">
        <v>6386</v>
      </c>
      <c r="G714" s="3">
        <v>0</v>
      </c>
      <c r="H714" t="s">
        <v>12</v>
      </c>
      <c r="I714">
        <v>3</v>
      </c>
      <c r="J714">
        <f t="shared" si="44"/>
        <v>6386</v>
      </c>
      <c r="K714" s="2">
        <f t="shared" si="45"/>
        <v>45200</v>
      </c>
      <c r="L714" s="2" t="str">
        <f>VLOOKUP(C714,Customers!$A$2:$F$401,3,FALSE)</f>
        <v>Ismailia</v>
      </c>
      <c r="M714" s="2" t="str">
        <f>VLOOKUP(C714,Customers!$A$2:$F$401,5,FALSE)</f>
        <v>Consumer</v>
      </c>
      <c r="N714" s="2" t="str">
        <f>VLOOKUP(D714,Products!$A$2:$F$21,2,FALSE)</f>
        <v>27-inch Monitor</v>
      </c>
      <c r="O714" s="2" t="str">
        <f>VLOOKUP(D714,Products!$A$2:$F$21,4,FALSE)</f>
        <v>Electronics</v>
      </c>
      <c r="P714" s="2" t="str">
        <f>VLOOKUP(D714,Products!$A$2:$F$21,3,FALSE)</f>
        <v>Displays</v>
      </c>
      <c r="Q714" s="6">
        <f>VLOOKUP(D714,Products!$A$2:$F$21,6,FALSE)</f>
        <v>4300</v>
      </c>
      <c r="R714" s="6">
        <f t="shared" si="46"/>
        <v>4300</v>
      </c>
      <c r="S714" s="6">
        <f t="shared" si="47"/>
        <v>2086</v>
      </c>
    </row>
    <row r="715" spans="1:19" x14ac:dyDescent="0.25">
      <c r="A715" t="s">
        <v>1078</v>
      </c>
      <c r="B715" s="2">
        <v>45742</v>
      </c>
      <c r="C715" t="s">
        <v>468</v>
      </c>
      <c r="D715" t="s">
        <v>43</v>
      </c>
      <c r="E715">
        <v>1</v>
      </c>
      <c r="F715">
        <v>3708</v>
      </c>
      <c r="G715" s="3">
        <v>0.05</v>
      </c>
      <c r="H715" t="s">
        <v>12</v>
      </c>
      <c r="I715">
        <v>1</v>
      </c>
      <c r="J715">
        <f t="shared" si="44"/>
        <v>3522.6</v>
      </c>
      <c r="K715" s="2">
        <f t="shared" si="45"/>
        <v>45717</v>
      </c>
      <c r="L715" s="2" t="str">
        <f>VLOOKUP(C715,Customers!$A$2:$F$401,3,FALSE)</f>
        <v>Banha</v>
      </c>
      <c r="M715" s="2" t="str">
        <f>VLOOKUP(C715,Customers!$A$2:$F$401,5,FALSE)</f>
        <v>Consumer</v>
      </c>
      <c r="N715" s="2" t="str">
        <f>VLOOKUP(D715,Products!$A$2:$F$21,2,FALSE)</f>
        <v>External SSD 1TB</v>
      </c>
      <c r="O715" s="2" t="str">
        <f>VLOOKUP(D715,Products!$A$2:$F$21,4,FALSE)</f>
        <v>Electronics</v>
      </c>
      <c r="P715" s="2" t="str">
        <f>VLOOKUP(D715,Products!$A$2:$F$21,3,FALSE)</f>
        <v>Storage</v>
      </c>
      <c r="Q715" s="6">
        <f>VLOOKUP(D715,Products!$A$2:$F$21,6,FALSE)</f>
        <v>2450</v>
      </c>
      <c r="R715" s="6">
        <f t="shared" si="46"/>
        <v>2450</v>
      </c>
      <c r="S715" s="6">
        <f t="shared" si="47"/>
        <v>1072.5999999999999</v>
      </c>
    </row>
    <row r="716" spans="1:19" x14ac:dyDescent="0.25">
      <c r="A716" t="s">
        <v>1079</v>
      </c>
      <c r="B716" s="2">
        <v>45084</v>
      </c>
      <c r="C716" t="s">
        <v>542</v>
      </c>
      <c r="D716" t="s">
        <v>79</v>
      </c>
      <c r="E716">
        <v>1</v>
      </c>
      <c r="F716">
        <v>5704</v>
      </c>
      <c r="G716" s="3">
        <v>0.03</v>
      </c>
      <c r="H716" t="s">
        <v>12</v>
      </c>
      <c r="I716">
        <v>5</v>
      </c>
      <c r="J716">
        <f t="shared" si="44"/>
        <v>5532.88</v>
      </c>
      <c r="K716" s="2">
        <f t="shared" si="45"/>
        <v>45078</v>
      </c>
      <c r="L716" s="2" t="str">
        <f>VLOOKUP(C716,Customers!$A$2:$F$401,3,FALSE)</f>
        <v>Alexandria</v>
      </c>
      <c r="M716" s="2" t="str">
        <f>VLOOKUP(C716,Customers!$A$2:$F$401,5,FALSE)</f>
        <v>Consumer</v>
      </c>
      <c r="N716" s="2" t="str">
        <f>VLOOKUP(D716,Products!$A$2:$F$21,2,FALSE)</f>
        <v>27-inch Monitor</v>
      </c>
      <c r="O716" s="2" t="str">
        <f>VLOOKUP(D716,Products!$A$2:$F$21,4,FALSE)</f>
        <v>Electronics</v>
      </c>
      <c r="P716" s="2" t="str">
        <f>VLOOKUP(D716,Products!$A$2:$F$21,3,FALSE)</f>
        <v>Displays</v>
      </c>
      <c r="Q716" s="6">
        <f>VLOOKUP(D716,Products!$A$2:$F$21,6,FALSE)</f>
        <v>4300</v>
      </c>
      <c r="R716" s="6">
        <f t="shared" si="46"/>
        <v>4300</v>
      </c>
      <c r="S716" s="6">
        <f t="shared" si="47"/>
        <v>1232.8800000000001</v>
      </c>
    </row>
    <row r="717" spans="1:19" x14ac:dyDescent="0.25">
      <c r="A717" t="s">
        <v>1080</v>
      </c>
      <c r="B717" s="2">
        <v>45539</v>
      </c>
      <c r="C717" t="s">
        <v>835</v>
      </c>
      <c r="D717" t="s">
        <v>46</v>
      </c>
      <c r="E717">
        <v>1</v>
      </c>
      <c r="F717">
        <v>239.2</v>
      </c>
      <c r="G717" s="3">
        <v>0.2</v>
      </c>
      <c r="H717" t="s">
        <v>12</v>
      </c>
      <c r="I717">
        <v>3</v>
      </c>
      <c r="J717">
        <f t="shared" si="44"/>
        <v>191.36</v>
      </c>
      <c r="K717" s="2">
        <f t="shared" si="45"/>
        <v>45536</v>
      </c>
      <c r="L717" s="2" t="str">
        <f>VLOOKUP(C717,Customers!$A$2:$F$401,3,FALSE)</f>
        <v>Cairo</v>
      </c>
      <c r="M717" s="2" t="str">
        <f>VLOOKUP(C717,Customers!$A$2:$F$401,5,FALSE)</f>
        <v>Consumer</v>
      </c>
      <c r="N717" s="2" t="str">
        <f>VLOOKUP(D717,Products!$A$2:$F$21,2,FALSE)</f>
        <v>Paper A4 Box</v>
      </c>
      <c r="O717" s="2" t="str">
        <f>VLOOKUP(D717,Products!$A$2:$F$21,4,FALSE)</f>
        <v>Office</v>
      </c>
      <c r="P717" s="2" t="str">
        <f>VLOOKUP(D717,Products!$A$2:$F$21,3,FALSE)</f>
        <v>Stationery</v>
      </c>
      <c r="Q717" s="6">
        <f>VLOOKUP(D717,Products!$A$2:$F$21,6,FALSE)</f>
        <v>145</v>
      </c>
      <c r="R717" s="6">
        <f t="shared" si="46"/>
        <v>145</v>
      </c>
      <c r="S717" s="6">
        <f t="shared" si="47"/>
        <v>46.360000000000014</v>
      </c>
    </row>
    <row r="718" spans="1:19" x14ac:dyDescent="0.25">
      <c r="A718" t="s">
        <v>1081</v>
      </c>
      <c r="B718" s="2">
        <v>45259</v>
      </c>
      <c r="C718" t="s">
        <v>568</v>
      </c>
      <c r="D718" t="s">
        <v>15</v>
      </c>
      <c r="E718">
        <v>1</v>
      </c>
      <c r="F718">
        <v>414</v>
      </c>
      <c r="G718" s="3">
        <v>0.1</v>
      </c>
      <c r="H718" t="s">
        <v>12</v>
      </c>
      <c r="I718">
        <v>6</v>
      </c>
      <c r="J718">
        <f t="shared" si="44"/>
        <v>372.6</v>
      </c>
      <c r="K718" s="2">
        <f t="shared" si="45"/>
        <v>45231</v>
      </c>
      <c r="L718" s="2" t="str">
        <f>VLOOKUP(C718,Customers!$A$2:$F$401,3,FALSE)</f>
        <v>Tanta</v>
      </c>
      <c r="M718" s="2" t="str">
        <f>VLOOKUP(C718,Customers!$A$2:$F$401,5,FALSE)</f>
        <v>Consumer</v>
      </c>
      <c r="N718" s="2" t="str">
        <f>VLOOKUP(D718,Products!$A$2:$F$21,2,FALSE)</f>
        <v>Wireless Mouse</v>
      </c>
      <c r="O718" s="2" t="str">
        <f>VLOOKUP(D718,Products!$A$2:$F$21,4,FALSE)</f>
        <v>Electronics</v>
      </c>
      <c r="P718" s="2" t="str">
        <f>VLOOKUP(D718,Products!$A$2:$F$21,3,FALSE)</f>
        <v>Accessories</v>
      </c>
      <c r="Q718" s="6">
        <f>VLOOKUP(D718,Products!$A$2:$F$21,6,FALSE)</f>
        <v>210</v>
      </c>
      <c r="R718" s="6">
        <f t="shared" si="46"/>
        <v>210</v>
      </c>
      <c r="S718" s="6">
        <f t="shared" si="47"/>
        <v>162.60000000000002</v>
      </c>
    </row>
    <row r="719" spans="1:19" x14ac:dyDescent="0.25">
      <c r="A719" t="s">
        <v>1082</v>
      </c>
      <c r="B719" s="2">
        <v>45419</v>
      </c>
      <c r="C719" t="s">
        <v>619</v>
      </c>
      <c r="D719" t="s">
        <v>24</v>
      </c>
      <c r="E719">
        <v>3</v>
      </c>
      <c r="F719">
        <v>1350</v>
      </c>
      <c r="G719" s="3">
        <v>0</v>
      </c>
      <c r="H719" t="s">
        <v>12</v>
      </c>
      <c r="I719">
        <v>2</v>
      </c>
      <c r="J719">
        <f t="shared" si="44"/>
        <v>4050</v>
      </c>
      <c r="K719" s="2">
        <f t="shared" si="45"/>
        <v>45413</v>
      </c>
      <c r="L719" s="2" t="str">
        <f>VLOOKUP(C719,Customers!$A$2:$F$401,3,FALSE)</f>
        <v>Shubra El-Kheima</v>
      </c>
      <c r="M719" s="2" t="str">
        <f>VLOOKUP(C719,Customers!$A$2:$F$401,5,FALSE)</f>
        <v>Small Business</v>
      </c>
      <c r="N719" s="2" t="str">
        <f>VLOOKUP(D719,Products!$A$2:$F$21,2,FALSE)</f>
        <v>USB-C Hub</v>
      </c>
      <c r="O719" s="2" t="str">
        <f>VLOOKUP(D719,Products!$A$2:$F$21,4,FALSE)</f>
        <v>Electronics</v>
      </c>
      <c r="P719" s="2" t="str">
        <f>VLOOKUP(D719,Products!$A$2:$F$21,3,FALSE)</f>
        <v>Accessories</v>
      </c>
      <c r="Q719" s="6">
        <f>VLOOKUP(D719,Products!$A$2:$F$21,6,FALSE)</f>
        <v>620</v>
      </c>
      <c r="R719" s="6">
        <f t="shared" si="46"/>
        <v>1860</v>
      </c>
      <c r="S719" s="6">
        <f t="shared" si="47"/>
        <v>2190</v>
      </c>
    </row>
    <row r="720" spans="1:19" x14ac:dyDescent="0.25">
      <c r="A720" t="s">
        <v>1083</v>
      </c>
      <c r="B720" s="2">
        <v>45723</v>
      </c>
      <c r="C720" t="s">
        <v>667</v>
      </c>
      <c r="D720" t="s">
        <v>24</v>
      </c>
      <c r="E720">
        <v>20</v>
      </c>
      <c r="F720">
        <v>1350</v>
      </c>
      <c r="G720" s="3">
        <v>0.03</v>
      </c>
      <c r="H720" t="s">
        <v>12</v>
      </c>
      <c r="I720">
        <v>3</v>
      </c>
      <c r="J720">
        <f t="shared" si="44"/>
        <v>26190</v>
      </c>
      <c r="K720" s="2">
        <f t="shared" si="45"/>
        <v>45717</v>
      </c>
      <c r="L720" s="2" t="str">
        <f>VLOOKUP(C720,Customers!$A$2:$F$401,3,FALSE)</f>
        <v>Banha</v>
      </c>
      <c r="M720" s="2" t="str">
        <f>VLOOKUP(C720,Customers!$A$2:$F$401,5,FALSE)</f>
        <v>Consumer</v>
      </c>
      <c r="N720" s="2" t="str">
        <f>VLOOKUP(D720,Products!$A$2:$F$21,2,FALSE)</f>
        <v>USB-C Hub</v>
      </c>
      <c r="O720" s="2" t="str">
        <f>VLOOKUP(D720,Products!$A$2:$F$21,4,FALSE)</f>
        <v>Electronics</v>
      </c>
      <c r="P720" s="2" t="str">
        <f>VLOOKUP(D720,Products!$A$2:$F$21,3,FALSE)</f>
        <v>Accessories</v>
      </c>
      <c r="Q720" s="6">
        <f>VLOOKUP(D720,Products!$A$2:$F$21,6,FALSE)</f>
        <v>620</v>
      </c>
      <c r="R720" s="6">
        <f t="shared" si="46"/>
        <v>12400</v>
      </c>
      <c r="S720" s="6">
        <f t="shared" si="47"/>
        <v>13790</v>
      </c>
    </row>
    <row r="721" spans="1:19" x14ac:dyDescent="0.25">
      <c r="A721" t="s">
        <v>1084</v>
      </c>
      <c r="B721" s="2">
        <v>45606</v>
      </c>
      <c r="C721" t="s">
        <v>168</v>
      </c>
      <c r="D721" t="s">
        <v>46</v>
      </c>
      <c r="E721">
        <v>1</v>
      </c>
      <c r="F721">
        <v>252.2</v>
      </c>
      <c r="G721" s="3">
        <v>0.05</v>
      </c>
      <c r="H721" t="s">
        <v>12</v>
      </c>
      <c r="I721">
        <v>1</v>
      </c>
      <c r="J721">
        <f t="shared" si="44"/>
        <v>239.58999999999997</v>
      </c>
      <c r="K721" s="2">
        <f t="shared" si="45"/>
        <v>45597</v>
      </c>
      <c r="L721" s="2" t="str">
        <f>VLOOKUP(C721,Customers!$A$2:$F$401,3,FALSE)</f>
        <v>Tanta</v>
      </c>
      <c r="M721" s="2" t="str">
        <f>VLOOKUP(C721,Customers!$A$2:$F$401,5,FALSE)</f>
        <v>Small Business</v>
      </c>
      <c r="N721" s="2" t="str">
        <f>VLOOKUP(D721,Products!$A$2:$F$21,2,FALSE)</f>
        <v>Paper A4 Box</v>
      </c>
      <c r="O721" s="2" t="str">
        <f>VLOOKUP(D721,Products!$A$2:$F$21,4,FALSE)</f>
        <v>Office</v>
      </c>
      <c r="P721" s="2" t="str">
        <f>VLOOKUP(D721,Products!$A$2:$F$21,3,FALSE)</f>
        <v>Stationery</v>
      </c>
      <c r="Q721" s="6">
        <f>VLOOKUP(D721,Products!$A$2:$F$21,6,FALSE)</f>
        <v>145</v>
      </c>
      <c r="R721" s="6">
        <f t="shared" si="46"/>
        <v>145</v>
      </c>
      <c r="S721" s="6">
        <f t="shared" si="47"/>
        <v>94.589999999999975</v>
      </c>
    </row>
    <row r="722" spans="1:19" x14ac:dyDescent="0.25">
      <c r="A722" t="s">
        <v>1085</v>
      </c>
      <c r="B722" s="2">
        <v>45713</v>
      </c>
      <c r="C722" t="s">
        <v>1086</v>
      </c>
      <c r="D722" t="s">
        <v>11</v>
      </c>
      <c r="E722">
        <v>3</v>
      </c>
      <c r="F722">
        <v>30780</v>
      </c>
      <c r="G722" s="3">
        <v>0</v>
      </c>
      <c r="H722" t="s">
        <v>12</v>
      </c>
      <c r="I722">
        <v>4</v>
      </c>
      <c r="J722">
        <f t="shared" si="44"/>
        <v>92340</v>
      </c>
      <c r="K722" s="2">
        <f t="shared" si="45"/>
        <v>45689</v>
      </c>
      <c r="L722" s="2" t="str">
        <f>VLOOKUP(C722,Customers!$A$2:$F$401,3,FALSE)</f>
        <v>Alexandria</v>
      </c>
      <c r="M722" s="2" t="str">
        <f>VLOOKUP(C722,Customers!$A$2:$F$401,5,FALSE)</f>
        <v>Small Business</v>
      </c>
      <c r="N722" s="2" t="str">
        <f>VLOOKUP(D722,Products!$A$2:$F$21,2,FALSE)</f>
        <v>Laptop Pro 14</v>
      </c>
      <c r="O722" s="2" t="str">
        <f>VLOOKUP(D722,Products!$A$2:$F$21,4,FALSE)</f>
        <v>Electronics</v>
      </c>
      <c r="P722" s="2" t="str">
        <f>VLOOKUP(D722,Products!$A$2:$F$21,3,FALSE)</f>
        <v>Computers</v>
      </c>
      <c r="Q722" s="6">
        <f>VLOOKUP(D722,Products!$A$2:$F$21,6,FALSE)</f>
        <v>22100</v>
      </c>
      <c r="R722" s="6">
        <f t="shared" si="46"/>
        <v>66300</v>
      </c>
      <c r="S722" s="6">
        <f t="shared" si="47"/>
        <v>26040</v>
      </c>
    </row>
    <row r="723" spans="1:19" x14ac:dyDescent="0.25">
      <c r="A723" t="s">
        <v>1087</v>
      </c>
      <c r="B723" s="2">
        <v>45213</v>
      </c>
      <c r="C723" t="s">
        <v>121</v>
      </c>
      <c r="D723" t="s">
        <v>11</v>
      </c>
      <c r="E723">
        <v>1</v>
      </c>
      <c r="F723">
        <v>27645</v>
      </c>
      <c r="G723" s="3">
        <v>0.05</v>
      </c>
      <c r="H723" t="s">
        <v>12</v>
      </c>
      <c r="I723">
        <v>1</v>
      </c>
      <c r="J723">
        <f t="shared" si="44"/>
        <v>26262.75</v>
      </c>
      <c r="K723" s="2">
        <f t="shared" si="45"/>
        <v>45200</v>
      </c>
      <c r="L723" s="2" t="str">
        <f>VLOOKUP(C723,Customers!$A$2:$F$401,3,FALSE)</f>
        <v>Alexandria</v>
      </c>
      <c r="M723" s="2" t="str">
        <f>VLOOKUP(C723,Customers!$A$2:$F$401,5,FALSE)</f>
        <v>Corporate</v>
      </c>
      <c r="N723" s="2" t="str">
        <f>VLOOKUP(D723,Products!$A$2:$F$21,2,FALSE)</f>
        <v>Laptop Pro 14</v>
      </c>
      <c r="O723" s="2" t="str">
        <f>VLOOKUP(D723,Products!$A$2:$F$21,4,FALSE)</f>
        <v>Electronics</v>
      </c>
      <c r="P723" s="2" t="str">
        <f>VLOOKUP(D723,Products!$A$2:$F$21,3,FALSE)</f>
        <v>Computers</v>
      </c>
      <c r="Q723" s="6">
        <f>VLOOKUP(D723,Products!$A$2:$F$21,6,FALSE)</f>
        <v>22100</v>
      </c>
      <c r="R723" s="6">
        <f t="shared" si="46"/>
        <v>22100</v>
      </c>
      <c r="S723" s="6">
        <f t="shared" si="47"/>
        <v>4162.75</v>
      </c>
    </row>
    <row r="724" spans="1:19" x14ac:dyDescent="0.25">
      <c r="A724" t="s">
        <v>1088</v>
      </c>
      <c r="B724" s="2">
        <v>45087</v>
      </c>
      <c r="C724" t="s">
        <v>528</v>
      </c>
      <c r="D724" t="s">
        <v>79</v>
      </c>
      <c r="E724">
        <v>4</v>
      </c>
      <c r="F724">
        <v>6386</v>
      </c>
      <c r="G724" s="3">
        <v>0.1</v>
      </c>
      <c r="H724" t="s">
        <v>12</v>
      </c>
      <c r="I724">
        <v>6</v>
      </c>
      <c r="J724">
        <f t="shared" si="44"/>
        <v>22989.600000000002</v>
      </c>
      <c r="K724" s="2">
        <f t="shared" si="45"/>
        <v>45078</v>
      </c>
      <c r="L724" s="2" t="str">
        <f>VLOOKUP(C724,Customers!$A$2:$F$401,3,FALSE)</f>
        <v>Giza</v>
      </c>
      <c r="M724" s="2" t="str">
        <f>VLOOKUP(C724,Customers!$A$2:$F$401,5,FALSE)</f>
        <v>Consumer</v>
      </c>
      <c r="N724" s="2" t="str">
        <f>VLOOKUP(D724,Products!$A$2:$F$21,2,FALSE)</f>
        <v>27-inch Monitor</v>
      </c>
      <c r="O724" s="2" t="str">
        <f>VLOOKUP(D724,Products!$A$2:$F$21,4,FALSE)</f>
        <v>Electronics</v>
      </c>
      <c r="P724" s="2" t="str">
        <f>VLOOKUP(D724,Products!$A$2:$F$21,3,FALSE)</f>
        <v>Displays</v>
      </c>
      <c r="Q724" s="6">
        <f>VLOOKUP(D724,Products!$A$2:$F$21,6,FALSE)</f>
        <v>4300</v>
      </c>
      <c r="R724" s="6">
        <f t="shared" si="46"/>
        <v>17200</v>
      </c>
      <c r="S724" s="6">
        <f t="shared" si="47"/>
        <v>5789.6000000000022</v>
      </c>
    </row>
    <row r="725" spans="1:19" x14ac:dyDescent="0.25">
      <c r="A725" t="s">
        <v>1089</v>
      </c>
      <c r="B725" s="2">
        <v>45952</v>
      </c>
      <c r="C725" t="s">
        <v>437</v>
      </c>
      <c r="D725" t="s">
        <v>46</v>
      </c>
      <c r="E725">
        <v>1</v>
      </c>
      <c r="F725">
        <v>280.8</v>
      </c>
      <c r="G725" s="3">
        <v>0.1</v>
      </c>
      <c r="H725" t="s">
        <v>12</v>
      </c>
      <c r="I725">
        <v>4</v>
      </c>
      <c r="J725">
        <f t="shared" si="44"/>
        <v>252.72000000000003</v>
      </c>
      <c r="K725" s="2">
        <f t="shared" si="45"/>
        <v>45931</v>
      </c>
      <c r="L725" s="2" t="str">
        <f>VLOOKUP(C725,Customers!$A$2:$F$401,3,FALSE)</f>
        <v>Cairo</v>
      </c>
      <c r="M725" s="2" t="str">
        <f>VLOOKUP(C725,Customers!$A$2:$F$401,5,FALSE)</f>
        <v>Corporate</v>
      </c>
      <c r="N725" s="2" t="str">
        <f>VLOOKUP(D725,Products!$A$2:$F$21,2,FALSE)</f>
        <v>Paper A4 Box</v>
      </c>
      <c r="O725" s="2" t="str">
        <f>VLOOKUP(D725,Products!$A$2:$F$21,4,FALSE)</f>
        <v>Office</v>
      </c>
      <c r="P725" s="2" t="str">
        <f>VLOOKUP(D725,Products!$A$2:$F$21,3,FALSE)</f>
        <v>Stationery</v>
      </c>
      <c r="Q725" s="6">
        <f>VLOOKUP(D725,Products!$A$2:$F$21,6,FALSE)</f>
        <v>145</v>
      </c>
      <c r="R725" s="6">
        <f t="shared" si="46"/>
        <v>145</v>
      </c>
      <c r="S725" s="6">
        <f t="shared" si="47"/>
        <v>107.72000000000003</v>
      </c>
    </row>
    <row r="726" spans="1:19" x14ac:dyDescent="0.25">
      <c r="A726" t="s">
        <v>1090</v>
      </c>
      <c r="B726" s="2">
        <v>45635</v>
      </c>
      <c r="C726" t="s">
        <v>61</v>
      </c>
      <c r="D726" t="s">
        <v>11</v>
      </c>
      <c r="E726">
        <v>4</v>
      </c>
      <c r="F726">
        <v>30780</v>
      </c>
      <c r="G726" s="3">
        <v>0.15</v>
      </c>
      <c r="H726" t="s">
        <v>12</v>
      </c>
      <c r="I726">
        <v>5</v>
      </c>
      <c r="J726">
        <f t="shared" si="44"/>
        <v>104652</v>
      </c>
      <c r="K726" s="2">
        <f t="shared" si="45"/>
        <v>45627</v>
      </c>
      <c r="L726" s="2" t="str">
        <f>VLOOKUP(C726,Customers!$A$2:$F$401,3,FALSE)</f>
        <v>Asyut</v>
      </c>
      <c r="M726" s="2" t="str">
        <f>VLOOKUP(C726,Customers!$A$2:$F$401,5,FALSE)</f>
        <v>Consumer</v>
      </c>
      <c r="N726" s="2" t="str">
        <f>VLOOKUP(D726,Products!$A$2:$F$21,2,FALSE)</f>
        <v>Laptop Pro 14</v>
      </c>
      <c r="O726" s="2" t="str">
        <f>VLOOKUP(D726,Products!$A$2:$F$21,4,FALSE)</f>
        <v>Electronics</v>
      </c>
      <c r="P726" s="2" t="str">
        <f>VLOOKUP(D726,Products!$A$2:$F$21,3,FALSE)</f>
        <v>Computers</v>
      </c>
      <c r="Q726" s="6">
        <f>VLOOKUP(D726,Products!$A$2:$F$21,6,FALSE)</f>
        <v>22100</v>
      </c>
      <c r="R726" s="6">
        <f t="shared" si="46"/>
        <v>88400</v>
      </c>
      <c r="S726" s="6">
        <f t="shared" si="47"/>
        <v>16252</v>
      </c>
    </row>
    <row r="727" spans="1:19" x14ac:dyDescent="0.25">
      <c r="A727" t="s">
        <v>1091</v>
      </c>
      <c r="B727" s="2">
        <v>45036</v>
      </c>
      <c r="C727" t="s">
        <v>594</v>
      </c>
      <c r="D727" t="s">
        <v>72</v>
      </c>
      <c r="E727">
        <v>4</v>
      </c>
      <c r="F727">
        <v>1750</v>
      </c>
      <c r="G727" s="3">
        <v>0.1</v>
      </c>
      <c r="H727" t="s">
        <v>12</v>
      </c>
      <c r="I727">
        <v>6</v>
      </c>
      <c r="J727">
        <f t="shared" si="44"/>
        <v>6300</v>
      </c>
      <c r="K727" s="2">
        <f t="shared" si="45"/>
        <v>45017</v>
      </c>
      <c r="L727" s="2" t="str">
        <f>VLOOKUP(C727,Customers!$A$2:$F$401,3,FALSE)</f>
        <v>Asyut</v>
      </c>
      <c r="M727" s="2" t="str">
        <f>VLOOKUP(C727,Customers!$A$2:$F$401,5,FALSE)</f>
        <v>Small Business</v>
      </c>
      <c r="N727" s="2" t="str">
        <f>VLOOKUP(D727,Products!$A$2:$F$21,2,FALSE)</f>
        <v>Wi-Fi Router</v>
      </c>
      <c r="O727" s="2" t="str">
        <f>VLOOKUP(D727,Products!$A$2:$F$21,4,FALSE)</f>
        <v>Electronics</v>
      </c>
      <c r="P727" s="2" t="str">
        <f>VLOOKUP(D727,Products!$A$2:$F$21,3,FALSE)</f>
        <v>Networking</v>
      </c>
      <c r="Q727" s="6">
        <f>VLOOKUP(D727,Products!$A$2:$F$21,6,FALSE)</f>
        <v>1050</v>
      </c>
      <c r="R727" s="6">
        <f t="shared" si="46"/>
        <v>4200</v>
      </c>
      <c r="S727" s="6">
        <f t="shared" si="47"/>
        <v>2100</v>
      </c>
    </row>
    <row r="728" spans="1:19" x14ac:dyDescent="0.25">
      <c r="A728" t="s">
        <v>1092</v>
      </c>
      <c r="B728" s="2">
        <v>45127</v>
      </c>
      <c r="C728" t="s">
        <v>867</v>
      </c>
      <c r="D728" t="s">
        <v>11</v>
      </c>
      <c r="E728">
        <v>2</v>
      </c>
      <c r="F728">
        <v>26220</v>
      </c>
      <c r="G728" s="3">
        <v>0</v>
      </c>
      <c r="H728" t="s">
        <v>12</v>
      </c>
      <c r="I728">
        <v>4</v>
      </c>
      <c r="J728">
        <f t="shared" si="44"/>
        <v>52440</v>
      </c>
      <c r="K728" s="2">
        <f t="shared" si="45"/>
        <v>45108</v>
      </c>
      <c r="L728" s="2" t="str">
        <f>VLOOKUP(C728,Customers!$A$2:$F$401,3,FALSE)</f>
        <v>Fayoum</v>
      </c>
      <c r="M728" s="2" t="str">
        <f>VLOOKUP(C728,Customers!$A$2:$F$401,5,FALSE)</f>
        <v>Corporate</v>
      </c>
      <c r="N728" s="2" t="str">
        <f>VLOOKUP(D728,Products!$A$2:$F$21,2,FALSE)</f>
        <v>Laptop Pro 14</v>
      </c>
      <c r="O728" s="2" t="str">
        <f>VLOOKUP(D728,Products!$A$2:$F$21,4,FALSE)</f>
        <v>Electronics</v>
      </c>
      <c r="P728" s="2" t="str">
        <f>VLOOKUP(D728,Products!$A$2:$F$21,3,FALSE)</f>
        <v>Computers</v>
      </c>
      <c r="Q728" s="6">
        <f>VLOOKUP(D728,Products!$A$2:$F$21,6,FALSE)</f>
        <v>22100</v>
      </c>
      <c r="R728" s="6">
        <f t="shared" si="46"/>
        <v>44200</v>
      </c>
      <c r="S728" s="6">
        <f t="shared" si="47"/>
        <v>8240</v>
      </c>
    </row>
    <row r="729" spans="1:19" x14ac:dyDescent="0.25">
      <c r="A729" t="s">
        <v>1093</v>
      </c>
      <c r="B729" s="2">
        <v>45822</v>
      </c>
      <c r="C729" t="s">
        <v>127</v>
      </c>
      <c r="D729" t="s">
        <v>82</v>
      </c>
      <c r="E729">
        <v>1</v>
      </c>
      <c r="F729">
        <v>4944</v>
      </c>
      <c r="G729" s="3">
        <v>0.05</v>
      </c>
      <c r="H729" t="s">
        <v>12</v>
      </c>
      <c r="I729">
        <v>6</v>
      </c>
      <c r="J729">
        <f t="shared" si="44"/>
        <v>4696.8</v>
      </c>
      <c r="K729" s="2">
        <f t="shared" si="45"/>
        <v>45809</v>
      </c>
      <c r="L729" s="2" t="str">
        <f>VLOOKUP(C729,Customers!$A$2:$F$401,3,FALSE)</f>
        <v>Asyut</v>
      </c>
      <c r="M729" s="2" t="str">
        <f>VLOOKUP(C729,Customers!$A$2:$F$401,5,FALSE)</f>
        <v>Corporate</v>
      </c>
      <c r="N729" s="2" t="str">
        <f>VLOOKUP(D729,Products!$A$2:$F$21,2,FALSE)</f>
        <v>Office Chair</v>
      </c>
      <c r="O729" s="2" t="str">
        <f>VLOOKUP(D729,Products!$A$2:$F$21,4,FALSE)</f>
        <v>Office</v>
      </c>
      <c r="P729" s="2" t="str">
        <f>VLOOKUP(D729,Products!$A$2:$F$21,3,FALSE)</f>
        <v>Furniture</v>
      </c>
      <c r="Q729" s="6">
        <f>VLOOKUP(D729,Products!$A$2:$F$21,6,FALSE)</f>
        <v>3150</v>
      </c>
      <c r="R729" s="6">
        <f t="shared" si="46"/>
        <v>3150</v>
      </c>
      <c r="S729" s="6">
        <f t="shared" si="47"/>
        <v>1546.8000000000002</v>
      </c>
    </row>
    <row r="730" spans="1:19" x14ac:dyDescent="0.25">
      <c r="A730" t="s">
        <v>1094</v>
      </c>
      <c r="B730" s="2">
        <v>45402</v>
      </c>
      <c r="C730" t="s">
        <v>744</v>
      </c>
      <c r="D730" t="s">
        <v>56</v>
      </c>
      <c r="E730">
        <v>1</v>
      </c>
      <c r="F730">
        <v>185.4</v>
      </c>
      <c r="G730" s="3">
        <v>0.1</v>
      </c>
      <c r="H730" t="s">
        <v>96</v>
      </c>
      <c r="I730">
        <v>7</v>
      </c>
      <c r="J730">
        <f t="shared" si="44"/>
        <v>166.86</v>
      </c>
      <c r="K730" s="2">
        <f t="shared" si="45"/>
        <v>45383</v>
      </c>
      <c r="L730" s="2" t="str">
        <f>VLOOKUP(C730,Customers!$A$2:$F$401,3,FALSE)</f>
        <v>Cairo</v>
      </c>
      <c r="M730" s="2" t="str">
        <f>VLOOKUP(C730,Customers!$A$2:$F$401,5,FALSE)</f>
        <v>Corporate</v>
      </c>
      <c r="N730" s="2" t="str">
        <f>VLOOKUP(D730,Products!$A$2:$F$21,2,FALSE)</f>
        <v>Notebook Pack</v>
      </c>
      <c r="O730" s="2" t="str">
        <f>VLOOKUP(D730,Products!$A$2:$F$21,4,FALSE)</f>
        <v>Office</v>
      </c>
      <c r="P730" s="2" t="str">
        <f>VLOOKUP(D730,Products!$A$2:$F$21,3,FALSE)</f>
        <v>Stationery</v>
      </c>
      <c r="Q730" s="6">
        <f>VLOOKUP(D730,Products!$A$2:$F$21,6,FALSE)</f>
        <v>75</v>
      </c>
      <c r="R730" s="6">
        <f t="shared" si="46"/>
        <v>75</v>
      </c>
      <c r="S730" s="6">
        <f t="shared" si="47"/>
        <v>91.860000000000014</v>
      </c>
    </row>
    <row r="731" spans="1:19" x14ac:dyDescent="0.25">
      <c r="A731" t="s">
        <v>1095</v>
      </c>
      <c r="B731" s="2">
        <v>45082</v>
      </c>
      <c r="C731" t="s">
        <v>446</v>
      </c>
      <c r="D731" t="s">
        <v>59</v>
      </c>
      <c r="E731">
        <v>2</v>
      </c>
      <c r="F731">
        <v>7992</v>
      </c>
      <c r="G731" s="3">
        <v>0.2</v>
      </c>
      <c r="H731" t="s">
        <v>12</v>
      </c>
      <c r="I731">
        <v>2</v>
      </c>
      <c r="J731">
        <f t="shared" si="44"/>
        <v>12787.2</v>
      </c>
      <c r="K731" s="2">
        <f t="shared" si="45"/>
        <v>45078</v>
      </c>
      <c r="L731" s="2" t="str">
        <f>VLOOKUP(C731,Customers!$A$2:$F$401,3,FALSE)</f>
        <v>Mansoura</v>
      </c>
      <c r="M731" s="2" t="str">
        <f>VLOOKUP(C731,Customers!$A$2:$F$401,5,FALSE)</f>
        <v>Consumer</v>
      </c>
      <c r="N731" s="2" t="str">
        <f>VLOOKUP(D731,Products!$A$2:$F$21,2,FALSE)</f>
        <v>Laser Printer</v>
      </c>
      <c r="O731" s="2" t="str">
        <f>VLOOKUP(D731,Products!$A$2:$F$21,4,FALSE)</f>
        <v>Electronics</v>
      </c>
      <c r="P731" s="2" t="str">
        <f>VLOOKUP(D731,Products!$A$2:$F$21,3,FALSE)</f>
        <v>Printers</v>
      </c>
      <c r="Q731" s="6">
        <f>VLOOKUP(D731,Products!$A$2:$F$21,6,FALSE)</f>
        <v>5600</v>
      </c>
      <c r="R731" s="6">
        <f t="shared" si="46"/>
        <v>11200</v>
      </c>
      <c r="S731" s="6">
        <f t="shared" si="47"/>
        <v>1587.2000000000007</v>
      </c>
    </row>
    <row r="732" spans="1:19" x14ac:dyDescent="0.25">
      <c r="A732" t="s">
        <v>1096</v>
      </c>
      <c r="B732" s="2">
        <v>45624</v>
      </c>
      <c r="C732" t="s">
        <v>739</v>
      </c>
      <c r="D732" t="s">
        <v>56</v>
      </c>
      <c r="E732">
        <v>2</v>
      </c>
      <c r="F732">
        <v>180</v>
      </c>
      <c r="G732" s="3">
        <v>0.03</v>
      </c>
      <c r="H732" t="s">
        <v>12</v>
      </c>
      <c r="I732">
        <v>1</v>
      </c>
      <c r="J732">
        <f t="shared" si="44"/>
        <v>349.2</v>
      </c>
      <c r="K732" s="2">
        <f t="shared" si="45"/>
        <v>45597</v>
      </c>
      <c r="L732" s="2" t="str">
        <f>VLOOKUP(C732,Customers!$A$2:$F$401,3,FALSE)</f>
        <v>Asyut</v>
      </c>
      <c r="M732" s="2" t="str">
        <f>VLOOKUP(C732,Customers!$A$2:$F$401,5,FALSE)</f>
        <v>Small Business</v>
      </c>
      <c r="N732" s="2" t="str">
        <f>VLOOKUP(D732,Products!$A$2:$F$21,2,FALSE)</f>
        <v>Notebook Pack</v>
      </c>
      <c r="O732" s="2" t="str">
        <f>VLOOKUP(D732,Products!$A$2:$F$21,4,FALSE)</f>
        <v>Office</v>
      </c>
      <c r="P732" s="2" t="str">
        <f>VLOOKUP(D732,Products!$A$2:$F$21,3,FALSE)</f>
        <v>Stationery</v>
      </c>
      <c r="Q732" s="6">
        <f>VLOOKUP(D732,Products!$A$2:$F$21,6,FALSE)</f>
        <v>75</v>
      </c>
      <c r="R732" s="6">
        <f t="shared" si="46"/>
        <v>150</v>
      </c>
      <c r="S732" s="6">
        <f t="shared" si="47"/>
        <v>199.2</v>
      </c>
    </row>
    <row r="733" spans="1:19" x14ac:dyDescent="0.25">
      <c r="A733" t="s">
        <v>1097</v>
      </c>
      <c r="B733" s="2">
        <v>45739</v>
      </c>
      <c r="C733" t="s">
        <v>162</v>
      </c>
      <c r="D733" t="s">
        <v>40</v>
      </c>
      <c r="E733">
        <v>1</v>
      </c>
      <c r="F733">
        <v>20085</v>
      </c>
      <c r="G733" s="3">
        <v>0.05</v>
      </c>
      <c r="H733" t="s">
        <v>12</v>
      </c>
      <c r="I733">
        <v>4</v>
      </c>
      <c r="J733">
        <f t="shared" si="44"/>
        <v>19080.75</v>
      </c>
      <c r="K733" s="2">
        <f t="shared" si="45"/>
        <v>45717</v>
      </c>
      <c r="L733" s="2" t="str">
        <f>VLOOKUP(C733,Customers!$A$2:$F$401,3,FALSE)</f>
        <v>Banha</v>
      </c>
      <c r="M733" s="2" t="str">
        <f>VLOOKUP(C733,Customers!$A$2:$F$401,5,FALSE)</f>
        <v>Small Business</v>
      </c>
      <c r="N733" s="2" t="str">
        <f>VLOOKUP(D733,Products!$A$2:$F$21,2,FALSE)</f>
        <v>Laptop Basic 15</v>
      </c>
      <c r="O733" s="2" t="str">
        <f>VLOOKUP(D733,Products!$A$2:$F$21,4,FALSE)</f>
        <v>Electronics</v>
      </c>
      <c r="P733" s="2" t="str">
        <f>VLOOKUP(D733,Products!$A$2:$F$21,3,FALSE)</f>
        <v>Computers</v>
      </c>
      <c r="Q733" s="6">
        <f>VLOOKUP(D733,Products!$A$2:$F$21,6,FALSE)</f>
        <v>15100</v>
      </c>
      <c r="R733" s="6">
        <f t="shared" si="46"/>
        <v>15100</v>
      </c>
      <c r="S733" s="6">
        <f t="shared" si="47"/>
        <v>3980.75</v>
      </c>
    </row>
    <row r="734" spans="1:19" x14ac:dyDescent="0.25">
      <c r="A734" t="s">
        <v>1098</v>
      </c>
      <c r="B734" s="2">
        <v>45595</v>
      </c>
      <c r="C734" t="s">
        <v>592</v>
      </c>
      <c r="D734" t="s">
        <v>27</v>
      </c>
      <c r="E734">
        <v>2</v>
      </c>
      <c r="F734">
        <v>1058.4000000000001</v>
      </c>
      <c r="G734" s="3">
        <v>0.1</v>
      </c>
      <c r="H734" t="s">
        <v>12</v>
      </c>
      <c r="I734">
        <v>4</v>
      </c>
      <c r="J734">
        <f t="shared" si="44"/>
        <v>1905.1200000000001</v>
      </c>
      <c r="K734" s="2">
        <f t="shared" si="45"/>
        <v>45566</v>
      </c>
      <c r="L734" s="2" t="str">
        <f>VLOOKUP(C734,Customers!$A$2:$F$401,3,FALSE)</f>
        <v>Tanta</v>
      </c>
      <c r="M734" s="2" t="str">
        <f>VLOOKUP(C734,Customers!$A$2:$F$401,5,FALSE)</f>
        <v>Consumer</v>
      </c>
      <c r="N734" s="2" t="str">
        <f>VLOOKUP(D734,Products!$A$2:$F$21,2,FALSE)</f>
        <v>Printer Toner</v>
      </c>
      <c r="O734" s="2" t="str">
        <f>VLOOKUP(D734,Products!$A$2:$F$21,4,FALSE)</f>
        <v>Office</v>
      </c>
      <c r="P734" s="2" t="str">
        <f>VLOOKUP(D734,Products!$A$2:$F$21,3,FALSE)</f>
        <v>Supplies</v>
      </c>
      <c r="Q734" s="6">
        <f>VLOOKUP(D734,Products!$A$2:$F$21,6,FALSE)</f>
        <v>510</v>
      </c>
      <c r="R734" s="6">
        <f t="shared" si="46"/>
        <v>1020</v>
      </c>
      <c r="S734" s="6">
        <f t="shared" si="47"/>
        <v>885.12000000000012</v>
      </c>
    </row>
    <row r="735" spans="1:19" x14ac:dyDescent="0.25">
      <c r="A735" t="s">
        <v>1099</v>
      </c>
      <c r="B735" s="2">
        <v>44987</v>
      </c>
      <c r="C735" t="s">
        <v>382</v>
      </c>
      <c r="D735" t="s">
        <v>21</v>
      </c>
      <c r="E735">
        <v>3</v>
      </c>
      <c r="F735">
        <v>1794.5</v>
      </c>
      <c r="G735" s="3">
        <v>0</v>
      </c>
      <c r="H735" t="s">
        <v>12</v>
      </c>
      <c r="I735">
        <v>5</v>
      </c>
      <c r="J735">
        <f t="shared" si="44"/>
        <v>5383.5</v>
      </c>
      <c r="K735" s="2">
        <f t="shared" si="45"/>
        <v>44986</v>
      </c>
      <c r="L735" s="2" t="str">
        <f>VLOOKUP(C735,Customers!$A$2:$F$401,3,FALSE)</f>
        <v>Port Said</v>
      </c>
      <c r="M735" s="2" t="str">
        <f>VLOOKUP(C735,Customers!$A$2:$F$401,5,FALSE)</f>
        <v>Consumer</v>
      </c>
      <c r="N735" s="2" t="str">
        <f>VLOOKUP(D735,Products!$A$2:$F$21,2,FALSE)</f>
        <v>Mechanical Keyboard</v>
      </c>
      <c r="O735" s="2" t="str">
        <f>VLOOKUP(D735,Products!$A$2:$F$21,4,FALSE)</f>
        <v>Electronics</v>
      </c>
      <c r="P735" s="2" t="str">
        <f>VLOOKUP(D735,Products!$A$2:$F$21,3,FALSE)</f>
        <v>Accessories</v>
      </c>
      <c r="Q735" s="6">
        <f>VLOOKUP(D735,Products!$A$2:$F$21,6,FALSE)</f>
        <v>990</v>
      </c>
      <c r="R735" s="6">
        <f t="shared" si="46"/>
        <v>2970</v>
      </c>
      <c r="S735" s="6">
        <f t="shared" si="47"/>
        <v>2413.5</v>
      </c>
    </row>
    <row r="736" spans="1:19" x14ac:dyDescent="0.25">
      <c r="A736" t="s">
        <v>1100</v>
      </c>
      <c r="B736" s="2">
        <v>45486</v>
      </c>
      <c r="C736" t="s">
        <v>164</v>
      </c>
      <c r="D736" t="s">
        <v>82</v>
      </c>
      <c r="E736">
        <v>1</v>
      </c>
      <c r="F736">
        <v>4656</v>
      </c>
      <c r="G736" s="3">
        <v>0.1</v>
      </c>
      <c r="H736" t="s">
        <v>12</v>
      </c>
      <c r="I736">
        <v>5</v>
      </c>
      <c r="J736">
        <f t="shared" si="44"/>
        <v>4190.4000000000005</v>
      </c>
      <c r="K736" s="2">
        <f t="shared" si="45"/>
        <v>45474</v>
      </c>
      <c r="L736" s="2" t="str">
        <f>VLOOKUP(C736,Customers!$A$2:$F$401,3,FALSE)</f>
        <v>Mansoura</v>
      </c>
      <c r="M736" s="2" t="str">
        <f>VLOOKUP(C736,Customers!$A$2:$F$401,5,FALSE)</f>
        <v>Consumer</v>
      </c>
      <c r="N736" s="2" t="str">
        <f>VLOOKUP(D736,Products!$A$2:$F$21,2,FALSE)</f>
        <v>Office Chair</v>
      </c>
      <c r="O736" s="2" t="str">
        <f>VLOOKUP(D736,Products!$A$2:$F$21,4,FALSE)</f>
        <v>Office</v>
      </c>
      <c r="P736" s="2" t="str">
        <f>VLOOKUP(D736,Products!$A$2:$F$21,3,FALSE)</f>
        <v>Furniture</v>
      </c>
      <c r="Q736" s="6">
        <f>VLOOKUP(D736,Products!$A$2:$F$21,6,FALSE)</f>
        <v>3150</v>
      </c>
      <c r="R736" s="6">
        <f t="shared" si="46"/>
        <v>3150</v>
      </c>
      <c r="S736" s="6">
        <f t="shared" si="47"/>
        <v>1040.4000000000005</v>
      </c>
    </row>
    <row r="737" spans="1:19" x14ac:dyDescent="0.25">
      <c r="A737" t="s">
        <v>1101</v>
      </c>
      <c r="B737" s="2">
        <v>45849</v>
      </c>
      <c r="C737" t="s">
        <v>531</v>
      </c>
      <c r="D737" t="s">
        <v>56</v>
      </c>
      <c r="E737">
        <v>1</v>
      </c>
      <c r="F737">
        <v>185.4</v>
      </c>
      <c r="G737" s="3">
        <v>0.1</v>
      </c>
      <c r="H737" t="s">
        <v>12</v>
      </c>
      <c r="I737">
        <v>7</v>
      </c>
      <c r="J737">
        <f t="shared" si="44"/>
        <v>166.86</v>
      </c>
      <c r="K737" s="2">
        <f t="shared" si="45"/>
        <v>45839</v>
      </c>
      <c r="L737" s="2" t="str">
        <f>VLOOKUP(C737,Customers!$A$2:$F$401,3,FALSE)</f>
        <v>Port Said</v>
      </c>
      <c r="M737" s="2" t="str">
        <f>VLOOKUP(C737,Customers!$A$2:$F$401,5,FALSE)</f>
        <v>Corporate</v>
      </c>
      <c r="N737" s="2" t="str">
        <f>VLOOKUP(D737,Products!$A$2:$F$21,2,FALSE)</f>
        <v>Notebook Pack</v>
      </c>
      <c r="O737" s="2" t="str">
        <f>VLOOKUP(D737,Products!$A$2:$F$21,4,FALSE)</f>
        <v>Office</v>
      </c>
      <c r="P737" s="2" t="str">
        <f>VLOOKUP(D737,Products!$A$2:$F$21,3,FALSE)</f>
        <v>Stationery</v>
      </c>
      <c r="Q737" s="6">
        <f>VLOOKUP(D737,Products!$A$2:$F$21,6,FALSE)</f>
        <v>75</v>
      </c>
      <c r="R737" s="6">
        <f t="shared" si="46"/>
        <v>75</v>
      </c>
      <c r="S737" s="6">
        <f t="shared" si="47"/>
        <v>91.860000000000014</v>
      </c>
    </row>
    <row r="738" spans="1:19" x14ac:dyDescent="0.25">
      <c r="A738" t="s">
        <v>1102</v>
      </c>
      <c r="B738" s="2">
        <v>45931</v>
      </c>
      <c r="C738" t="s">
        <v>966</v>
      </c>
      <c r="D738" t="s">
        <v>90</v>
      </c>
      <c r="E738">
        <v>1</v>
      </c>
      <c r="F738">
        <v>1932</v>
      </c>
      <c r="G738" s="3">
        <v>0.05</v>
      </c>
      <c r="H738" t="s">
        <v>12</v>
      </c>
      <c r="I738">
        <v>2</v>
      </c>
      <c r="J738">
        <f t="shared" si="44"/>
        <v>1835.3999999999999</v>
      </c>
      <c r="K738" s="2">
        <f t="shared" si="45"/>
        <v>45931</v>
      </c>
      <c r="L738" s="2" t="str">
        <f>VLOOKUP(C738,Customers!$A$2:$F$401,3,FALSE)</f>
        <v>Cairo</v>
      </c>
      <c r="M738" s="2" t="str">
        <f>VLOOKUP(C738,Customers!$A$2:$F$401,5,FALSE)</f>
        <v>Small Business</v>
      </c>
      <c r="N738" s="2" t="str">
        <f>VLOOKUP(D738,Products!$A$2:$F$21,2,FALSE)</f>
        <v>Headset Pro</v>
      </c>
      <c r="O738" s="2" t="str">
        <f>VLOOKUP(D738,Products!$A$2:$F$21,4,FALSE)</f>
        <v>Electronics</v>
      </c>
      <c r="P738" s="2" t="str">
        <f>VLOOKUP(D738,Products!$A$2:$F$21,3,FALSE)</f>
        <v>Accessories</v>
      </c>
      <c r="Q738" s="6">
        <f>VLOOKUP(D738,Products!$A$2:$F$21,6,FALSE)</f>
        <v>1180</v>
      </c>
      <c r="R738" s="6">
        <f t="shared" si="46"/>
        <v>1180</v>
      </c>
      <c r="S738" s="6">
        <f t="shared" si="47"/>
        <v>655.39999999999986</v>
      </c>
    </row>
    <row r="739" spans="1:19" x14ac:dyDescent="0.25">
      <c r="A739" t="s">
        <v>1103</v>
      </c>
      <c r="B739" s="2">
        <v>45394</v>
      </c>
      <c r="C739" t="s">
        <v>111</v>
      </c>
      <c r="D739" t="s">
        <v>90</v>
      </c>
      <c r="E739">
        <v>2</v>
      </c>
      <c r="F739">
        <v>1932</v>
      </c>
      <c r="G739" s="3">
        <v>0</v>
      </c>
      <c r="H739" t="s">
        <v>12</v>
      </c>
      <c r="I739">
        <v>1</v>
      </c>
      <c r="J739">
        <f t="shared" si="44"/>
        <v>3864</v>
      </c>
      <c r="K739" s="2">
        <f t="shared" si="45"/>
        <v>45383</v>
      </c>
      <c r="L739" s="2" t="str">
        <f>VLOOKUP(C739,Customers!$A$2:$F$401,3,FALSE)</f>
        <v>Zagazig</v>
      </c>
      <c r="M739" s="2" t="str">
        <f>VLOOKUP(C739,Customers!$A$2:$F$401,5,FALSE)</f>
        <v>Corporate</v>
      </c>
      <c r="N739" s="2" t="str">
        <f>VLOOKUP(D739,Products!$A$2:$F$21,2,FALSE)</f>
        <v>Headset Pro</v>
      </c>
      <c r="O739" s="2" t="str">
        <f>VLOOKUP(D739,Products!$A$2:$F$21,4,FALSE)</f>
        <v>Electronics</v>
      </c>
      <c r="P739" s="2" t="str">
        <f>VLOOKUP(D739,Products!$A$2:$F$21,3,FALSE)</f>
        <v>Accessories</v>
      </c>
      <c r="Q739" s="6">
        <f>VLOOKUP(D739,Products!$A$2:$F$21,6,FALSE)</f>
        <v>1180</v>
      </c>
      <c r="R739" s="6">
        <f t="shared" si="46"/>
        <v>2360</v>
      </c>
      <c r="S739" s="6">
        <f t="shared" si="47"/>
        <v>1504</v>
      </c>
    </row>
    <row r="740" spans="1:19" x14ac:dyDescent="0.25">
      <c r="A740" t="s">
        <v>1104</v>
      </c>
      <c r="B740" s="2">
        <v>45655</v>
      </c>
      <c r="C740" t="s">
        <v>649</v>
      </c>
      <c r="D740" t="s">
        <v>11</v>
      </c>
      <c r="E740">
        <v>2</v>
      </c>
      <c r="F740">
        <v>30780</v>
      </c>
      <c r="G740" s="3">
        <v>0.05</v>
      </c>
      <c r="H740" t="s">
        <v>12</v>
      </c>
      <c r="I740">
        <v>5</v>
      </c>
      <c r="J740">
        <f t="shared" si="44"/>
        <v>58482</v>
      </c>
      <c r="K740" s="2">
        <f t="shared" si="45"/>
        <v>45627</v>
      </c>
      <c r="L740" s="2" t="str">
        <f>VLOOKUP(C740,Customers!$A$2:$F$401,3,FALSE)</f>
        <v>Shubra El-Kheima</v>
      </c>
      <c r="M740" s="2" t="str">
        <f>VLOOKUP(C740,Customers!$A$2:$F$401,5,FALSE)</f>
        <v>Corporate</v>
      </c>
      <c r="N740" s="2" t="str">
        <f>VLOOKUP(D740,Products!$A$2:$F$21,2,FALSE)</f>
        <v>Laptop Pro 14</v>
      </c>
      <c r="O740" s="2" t="str">
        <f>VLOOKUP(D740,Products!$A$2:$F$21,4,FALSE)</f>
        <v>Electronics</v>
      </c>
      <c r="P740" s="2" t="str">
        <f>VLOOKUP(D740,Products!$A$2:$F$21,3,FALSE)</f>
        <v>Computers</v>
      </c>
      <c r="Q740" s="6">
        <f>VLOOKUP(D740,Products!$A$2:$F$21,6,FALSE)</f>
        <v>22100</v>
      </c>
      <c r="R740" s="6">
        <f t="shared" si="46"/>
        <v>44200</v>
      </c>
      <c r="S740" s="6">
        <f t="shared" si="47"/>
        <v>14282</v>
      </c>
    </row>
    <row r="741" spans="1:19" x14ac:dyDescent="0.25">
      <c r="A741" t="s">
        <v>1105</v>
      </c>
      <c r="B741" s="2">
        <v>45695</v>
      </c>
      <c r="C741" t="s">
        <v>336</v>
      </c>
      <c r="D741" t="s">
        <v>30</v>
      </c>
      <c r="E741">
        <v>1</v>
      </c>
      <c r="F741">
        <v>9476</v>
      </c>
      <c r="G741" s="3">
        <v>0.2</v>
      </c>
      <c r="H741" t="s">
        <v>12</v>
      </c>
      <c r="I741">
        <v>6</v>
      </c>
      <c r="J741">
        <f t="shared" si="44"/>
        <v>7580.8</v>
      </c>
      <c r="K741" s="2">
        <f t="shared" si="45"/>
        <v>45689</v>
      </c>
      <c r="L741" s="2" t="str">
        <f>VLOOKUP(C741,Customers!$A$2:$F$401,3,FALSE)</f>
        <v>Asyut</v>
      </c>
      <c r="M741" s="2" t="str">
        <f>VLOOKUP(C741,Customers!$A$2:$F$401,5,FALSE)</f>
        <v>Small Business</v>
      </c>
      <c r="N741" s="2" t="str">
        <f>VLOOKUP(D741,Products!$A$2:$F$21,2,FALSE)</f>
        <v>Standing Desk</v>
      </c>
      <c r="O741" s="2" t="str">
        <f>VLOOKUP(D741,Products!$A$2:$F$21,4,FALSE)</f>
        <v>Office</v>
      </c>
      <c r="P741" s="2" t="str">
        <f>VLOOKUP(D741,Products!$A$2:$F$21,3,FALSE)</f>
        <v>Furniture</v>
      </c>
      <c r="Q741" s="6">
        <f>VLOOKUP(D741,Products!$A$2:$F$21,6,FALSE)</f>
        <v>6500</v>
      </c>
      <c r="R741" s="6">
        <f t="shared" si="46"/>
        <v>6500</v>
      </c>
      <c r="S741" s="6">
        <f t="shared" si="47"/>
        <v>1080.8000000000002</v>
      </c>
    </row>
    <row r="742" spans="1:19" x14ac:dyDescent="0.25">
      <c r="A742" t="s">
        <v>1106</v>
      </c>
      <c r="B742" s="2">
        <v>45811</v>
      </c>
      <c r="C742" t="s">
        <v>741</v>
      </c>
      <c r="D742" t="s">
        <v>79</v>
      </c>
      <c r="E742">
        <v>2</v>
      </c>
      <c r="F742">
        <v>6200</v>
      </c>
      <c r="G742" s="3">
        <v>0.05</v>
      </c>
      <c r="H742" t="s">
        <v>12</v>
      </c>
      <c r="I742">
        <v>3</v>
      </c>
      <c r="J742">
        <f t="shared" si="44"/>
        <v>11780</v>
      </c>
      <c r="K742" s="2">
        <f t="shared" si="45"/>
        <v>45809</v>
      </c>
      <c r="L742" s="2" t="str">
        <f>VLOOKUP(C742,Customers!$A$2:$F$401,3,FALSE)</f>
        <v>Zagazig</v>
      </c>
      <c r="M742" s="2" t="str">
        <f>VLOOKUP(C742,Customers!$A$2:$F$401,5,FALSE)</f>
        <v>Corporate</v>
      </c>
      <c r="N742" s="2" t="str">
        <f>VLOOKUP(D742,Products!$A$2:$F$21,2,FALSE)</f>
        <v>27-inch Monitor</v>
      </c>
      <c r="O742" s="2" t="str">
        <f>VLOOKUP(D742,Products!$A$2:$F$21,4,FALSE)</f>
        <v>Electronics</v>
      </c>
      <c r="P742" s="2" t="str">
        <f>VLOOKUP(D742,Products!$A$2:$F$21,3,FALSE)</f>
        <v>Displays</v>
      </c>
      <c r="Q742" s="6">
        <f>VLOOKUP(D742,Products!$A$2:$F$21,6,FALSE)</f>
        <v>4300</v>
      </c>
      <c r="R742" s="6">
        <f t="shared" si="46"/>
        <v>8600</v>
      </c>
      <c r="S742" s="6">
        <f t="shared" si="47"/>
        <v>3180</v>
      </c>
    </row>
    <row r="743" spans="1:19" x14ac:dyDescent="0.25">
      <c r="A743" t="s">
        <v>1107</v>
      </c>
      <c r="B743" s="2">
        <v>45307</v>
      </c>
      <c r="C743" t="s">
        <v>511</v>
      </c>
      <c r="D743" t="s">
        <v>56</v>
      </c>
      <c r="E743">
        <v>3</v>
      </c>
      <c r="F743">
        <v>180</v>
      </c>
      <c r="G743" s="3">
        <v>0.05</v>
      </c>
      <c r="H743" t="s">
        <v>12</v>
      </c>
      <c r="I743">
        <v>4</v>
      </c>
      <c r="J743">
        <f t="shared" si="44"/>
        <v>513</v>
      </c>
      <c r="K743" s="2">
        <f t="shared" si="45"/>
        <v>45292</v>
      </c>
      <c r="L743" s="2" t="str">
        <f>VLOOKUP(C743,Customers!$A$2:$F$401,3,FALSE)</f>
        <v>Tanta</v>
      </c>
      <c r="M743" s="2" t="str">
        <f>VLOOKUP(C743,Customers!$A$2:$F$401,5,FALSE)</f>
        <v>Consumer</v>
      </c>
      <c r="N743" s="2" t="str">
        <f>VLOOKUP(D743,Products!$A$2:$F$21,2,FALSE)</f>
        <v>Notebook Pack</v>
      </c>
      <c r="O743" s="2" t="str">
        <f>VLOOKUP(D743,Products!$A$2:$F$21,4,FALSE)</f>
        <v>Office</v>
      </c>
      <c r="P743" s="2" t="str">
        <f>VLOOKUP(D743,Products!$A$2:$F$21,3,FALSE)</f>
        <v>Stationery</v>
      </c>
      <c r="Q743" s="6">
        <f>VLOOKUP(D743,Products!$A$2:$F$21,6,FALSE)</f>
        <v>75</v>
      </c>
      <c r="R743" s="6">
        <f t="shared" si="46"/>
        <v>225</v>
      </c>
      <c r="S743" s="6">
        <f t="shared" si="47"/>
        <v>288</v>
      </c>
    </row>
    <row r="744" spans="1:19" x14ac:dyDescent="0.25">
      <c r="A744" t="s">
        <v>1108</v>
      </c>
      <c r="B744" s="2">
        <v>45705</v>
      </c>
      <c r="C744" t="s">
        <v>394</v>
      </c>
      <c r="D744" t="s">
        <v>15</v>
      </c>
      <c r="E744">
        <v>5</v>
      </c>
      <c r="F744">
        <v>436.5</v>
      </c>
      <c r="G744" s="3">
        <v>0</v>
      </c>
      <c r="H744" t="s">
        <v>12</v>
      </c>
      <c r="I744">
        <v>4</v>
      </c>
      <c r="J744">
        <f t="shared" si="44"/>
        <v>2182.5</v>
      </c>
      <c r="K744" s="2">
        <f t="shared" si="45"/>
        <v>45689</v>
      </c>
      <c r="L744" s="2" t="str">
        <f>VLOOKUP(C744,Customers!$A$2:$F$401,3,FALSE)</f>
        <v>Alexandria</v>
      </c>
      <c r="M744" s="2" t="str">
        <f>VLOOKUP(C744,Customers!$A$2:$F$401,5,FALSE)</f>
        <v>Consumer</v>
      </c>
      <c r="N744" s="2" t="str">
        <f>VLOOKUP(D744,Products!$A$2:$F$21,2,FALSE)</f>
        <v>Wireless Mouse</v>
      </c>
      <c r="O744" s="2" t="str">
        <f>VLOOKUP(D744,Products!$A$2:$F$21,4,FALSE)</f>
        <v>Electronics</v>
      </c>
      <c r="P744" s="2" t="str">
        <f>VLOOKUP(D744,Products!$A$2:$F$21,3,FALSE)</f>
        <v>Accessories</v>
      </c>
      <c r="Q744" s="6">
        <f>VLOOKUP(D744,Products!$A$2:$F$21,6,FALSE)</f>
        <v>210</v>
      </c>
      <c r="R744" s="6">
        <f t="shared" si="46"/>
        <v>1050</v>
      </c>
      <c r="S744" s="6">
        <f t="shared" si="47"/>
        <v>1132.5</v>
      </c>
    </row>
    <row r="745" spans="1:19" x14ac:dyDescent="0.25">
      <c r="A745" t="s">
        <v>1109</v>
      </c>
      <c r="B745" s="2">
        <v>45102</v>
      </c>
      <c r="C745" t="s">
        <v>197</v>
      </c>
      <c r="D745" t="s">
        <v>11</v>
      </c>
      <c r="E745">
        <v>1</v>
      </c>
      <c r="F745">
        <v>29355</v>
      </c>
      <c r="G745" s="3">
        <v>0</v>
      </c>
      <c r="H745" t="s">
        <v>96</v>
      </c>
      <c r="I745">
        <v>3</v>
      </c>
      <c r="J745">
        <f t="shared" si="44"/>
        <v>29355</v>
      </c>
      <c r="K745" s="2">
        <f t="shared" si="45"/>
        <v>45078</v>
      </c>
      <c r="L745" s="2" t="str">
        <f>VLOOKUP(C745,Customers!$A$2:$F$401,3,FALSE)</f>
        <v>Alexandria</v>
      </c>
      <c r="M745" s="2" t="str">
        <f>VLOOKUP(C745,Customers!$A$2:$F$401,5,FALSE)</f>
        <v>Small Business</v>
      </c>
      <c r="N745" s="2" t="str">
        <f>VLOOKUP(D745,Products!$A$2:$F$21,2,FALSE)</f>
        <v>Laptop Pro 14</v>
      </c>
      <c r="O745" s="2" t="str">
        <f>VLOOKUP(D745,Products!$A$2:$F$21,4,FALSE)</f>
        <v>Electronics</v>
      </c>
      <c r="P745" s="2" t="str">
        <f>VLOOKUP(D745,Products!$A$2:$F$21,3,FALSE)</f>
        <v>Computers</v>
      </c>
      <c r="Q745" s="6">
        <f>VLOOKUP(D745,Products!$A$2:$F$21,6,FALSE)</f>
        <v>22100</v>
      </c>
      <c r="R745" s="6">
        <f t="shared" si="46"/>
        <v>22100</v>
      </c>
      <c r="S745" s="6">
        <f t="shared" si="47"/>
        <v>7255</v>
      </c>
    </row>
    <row r="746" spans="1:19" x14ac:dyDescent="0.25">
      <c r="A746" t="s">
        <v>1110</v>
      </c>
      <c r="B746" s="2">
        <v>45531</v>
      </c>
      <c r="C746" t="s">
        <v>55</v>
      </c>
      <c r="D746" t="s">
        <v>18</v>
      </c>
      <c r="E746">
        <v>3</v>
      </c>
      <c r="F746">
        <v>1566</v>
      </c>
      <c r="G746" s="3">
        <v>0.05</v>
      </c>
      <c r="H746" t="s">
        <v>12</v>
      </c>
      <c r="I746">
        <v>5</v>
      </c>
      <c r="J746">
        <f t="shared" si="44"/>
        <v>4463.0999999999995</v>
      </c>
      <c r="K746" s="2">
        <f t="shared" si="45"/>
        <v>45505</v>
      </c>
      <c r="L746" s="2" t="str">
        <f>VLOOKUP(C746,Customers!$A$2:$F$401,3,FALSE)</f>
        <v>Fayoum</v>
      </c>
      <c r="M746" s="2" t="str">
        <f>VLOOKUP(C746,Customers!$A$2:$F$401,5,FALSE)</f>
        <v>Consumer</v>
      </c>
      <c r="N746" s="2" t="str">
        <f>VLOOKUP(D746,Products!$A$2:$F$21,2,FALSE)</f>
        <v>Webcam HD</v>
      </c>
      <c r="O746" s="2" t="str">
        <f>VLOOKUP(D746,Products!$A$2:$F$21,4,FALSE)</f>
        <v>Electronics</v>
      </c>
      <c r="P746" s="2" t="str">
        <f>VLOOKUP(D746,Products!$A$2:$F$21,3,FALSE)</f>
        <v>Accessories</v>
      </c>
      <c r="Q746" s="6">
        <f>VLOOKUP(D746,Products!$A$2:$F$21,6,FALSE)</f>
        <v>790</v>
      </c>
      <c r="R746" s="6">
        <f t="shared" si="46"/>
        <v>2370</v>
      </c>
      <c r="S746" s="6">
        <f t="shared" si="47"/>
        <v>2093.0999999999995</v>
      </c>
    </row>
    <row r="747" spans="1:19" x14ac:dyDescent="0.25">
      <c r="A747" t="s">
        <v>1111</v>
      </c>
      <c r="B747" s="2">
        <v>45431</v>
      </c>
      <c r="C747" t="s">
        <v>117</v>
      </c>
      <c r="D747" t="s">
        <v>56</v>
      </c>
      <c r="E747">
        <v>1</v>
      </c>
      <c r="F747">
        <v>194.4</v>
      </c>
      <c r="G747" s="3">
        <v>0.15</v>
      </c>
      <c r="H747" t="s">
        <v>12</v>
      </c>
      <c r="I747">
        <v>1</v>
      </c>
      <c r="J747">
        <f t="shared" si="44"/>
        <v>165.24</v>
      </c>
      <c r="K747" s="2">
        <f t="shared" si="45"/>
        <v>45413</v>
      </c>
      <c r="L747" s="2" t="str">
        <f>VLOOKUP(C747,Customers!$A$2:$F$401,3,FALSE)</f>
        <v>Cairo</v>
      </c>
      <c r="M747" s="2" t="str">
        <f>VLOOKUP(C747,Customers!$A$2:$F$401,5,FALSE)</f>
        <v>Consumer</v>
      </c>
      <c r="N747" s="2" t="str">
        <f>VLOOKUP(D747,Products!$A$2:$F$21,2,FALSE)</f>
        <v>Notebook Pack</v>
      </c>
      <c r="O747" s="2" t="str">
        <f>VLOOKUP(D747,Products!$A$2:$F$21,4,FALSE)</f>
        <v>Office</v>
      </c>
      <c r="P747" s="2" t="str">
        <f>VLOOKUP(D747,Products!$A$2:$F$21,3,FALSE)</f>
        <v>Stationery</v>
      </c>
      <c r="Q747" s="6">
        <f>VLOOKUP(D747,Products!$A$2:$F$21,6,FALSE)</f>
        <v>75</v>
      </c>
      <c r="R747" s="6">
        <f t="shared" si="46"/>
        <v>75</v>
      </c>
      <c r="S747" s="6">
        <f t="shared" si="47"/>
        <v>90.240000000000009</v>
      </c>
    </row>
    <row r="748" spans="1:19" x14ac:dyDescent="0.25">
      <c r="A748" t="s">
        <v>1112</v>
      </c>
      <c r="B748" s="2">
        <v>45077</v>
      </c>
      <c r="C748" t="s">
        <v>867</v>
      </c>
      <c r="D748" t="s">
        <v>33</v>
      </c>
      <c r="E748">
        <v>1</v>
      </c>
      <c r="F748">
        <v>4017</v>
      </c>
      <c r="G748" s="3">
        <v>0.05</v>
      </c>
      <c r="H748" t="s">
        <v>12</v>
      </c>
      <c r="I748">
        <v>5</v>
      </c>
      <c r="J748">
        <f t="shared" si="44"/>
        <v>3816.1499999999996</v>
      </c>
      <c r="K748" s="2">
        <f t="shared" si="45"/>
        <v>45047</v>
      </c>
      <c r="L748" s="2" t="str">
        <f>VLOOKUP(C748,Customers!$A$2:$F$401,3,FALSE)</f>
        <v>Fayoum</v>
      </c>
      <c r="M748" s="2" t="str">
        <f>VLOOKUP(C748,Customers!$A$2:$F$401,5,FALSE)</f>
        <v>Corporate</v>
      </c>
      <c r="N748" s="2" t="str">
        <f>VLOOKUP(D748,Products!$A$2:$F$21,2,FALSE)</f>
        <v>Filing Cabinet</v>
      </c>
      <c r="O748" s="2" t="str">
        <f>VLOOKUP(D748,Products!$A$2:$F$21,4,FALSE)</f>
        <v>Office</v>
      </c>
      <c r="P748" s="2" t="str">
        <f>VLOOKUP(D748,Products!$A$2:$F$21,3,FALSE)</f>
        <v>Furniture</v>
      </c>
      <c r="Q748" s="6">
        <f>VLOOKUP(D748,Products!$A$2:$F$21,6,FALSE)</f>
        <v>2650</v>
      </c>
      <c r="R748" s="6">
        <f t="shared" si="46"/>
        <v>2650</v>
      </c>
      <c r="S748" s="6">
        <f t="shared" si="47"/>
        <v>1166.1499999999996</v>
      </c>
    </row>
    <row r="749" spans="1:19" x14ac:dyDescent="0.25">
      <c r="A749" t="s">
        <v>1113</v>
      </c>
      <c r="B749" s="2">
        <v>45095</v>
      </c>
      <c r="C749" t="s">
        <v>92</v>
      </c>
      <c r="D749" t="s">
        <v>72</v>
      </c>
      <c r="E749">
        <v>2</v>
      </c>
      <c r="F749">
        <v>1697.5</v>
      </c>
      <c r="G749" s="3">
        <v>0</v>
      </c>
      <c r="H749" t="s">
        <v>12</v>
      </c>
      <c r="I749">
        <v>6</v>
      </c>
      <c r="J749">
        <f t="shared" si="44"/>
        <v>3395</v>
      </c>
      <c r="K749" s="2">
        <f t="shared" si="45"/>
        <v>45078</v>
      </c>
      <c r="L749" s="2" t="str">
        <f>VLOOKUP(C749,Customers!$A$2:$F$401,3,FALSE)</f>
        <v>Mansoura</v>
      </c>
      <c r="M749" s="2" t="str">
        <f>VLOOKUP(C749,Customers!$A$2:$F$401,5,FALSE)</f>
        <v>Small Business</v>
      </c>
      <c r="N749" s="2" t="str">
        <f>VLOOKUP(D749,Products!$A$2:$F$21,2,FALSE)</f>
        <v>Wi-Fi Router</v>
      </c>
      <c r="O749" s="2" t="str">
        <f>VLOOKUP(D749,Products!$A$2:$F$21,4,FALSE)</f>
        <v>Electronics</v>
      </c>
      <c r="P749" s="2" t="str">
        <f>VLOOKUP(D749,Products!$A$2:$F$21,3,FALSE)</f>
        <v>Networking</v>
      </c>
      <c r="Q749" s="6">
        <f>VLOOKUP(D749,Products!$A$2:$F$21,6,FALSE)</f>
        <v>1050</v>
      </c>
      <c r="R749" s="6">
        <f t="shared" si="46"/>
        <v>2100</v>
      </c>
      <c r="S749" s="6">
        <f t="shared" si="47"/>
        <v>1295</v>
      </c>
    </row>
    <row r="750" spans="1:19" x14ac:dyDescent="0.25">
      <c r="A750" t="s">
        <v>1114</v>
      </c>
      <c r="B750" s="2">
        <v>45475</v>
      </c>
      <c r="C750" t="s">
        <v>146</v>
      </c>
      <c r="D750" t="s">
        <v>21</v>
      </c>
      <c r="E750">
        <v>1</v>
      </c>
      <c r="F750">
        <v>1702</v>
      </c>
      <c r="G750" s="3">
        <v>0</v>
      </c>
      <c r="H750" t="s">
        <v>12</v>
      </c>
      <c r="I750">
        <v>6</v>
      </c>
      <c r="J750">
        <f t="shared" si="44"/>
        <v>1702</v>
      </c>
      <c r="K750" s="2">
        <f t="shared" si="45"/>
        <v>45474</v>
      </c>
      <c r="L750" s="2" t="str">
        <f>VLOOKUP(C750,Customers!$A$2:$F$401,3,FALSE)</f>
        <v>Zagazig</v>
      </c>
      <c r="M750" s="2" t="str">
        <f>VLOOKUP(C750,Customers!$A$2:$F$401,5,FALSE)</f>
        <v>Consumer</v>
      </c>
      <c r="N750" s="2" t="str">
        <f>VLOOKUP(D750,Products!$A$2:$F$21,2,FALSE)</f>
        <v>Mechanical Keyboard</v>
      </c>
      <c r="O750" s="2" t="str">
        <f>VLOOKUP(D750,Products!$A$2:$F$21,4,FALSE)</f>
        <v>Electronics</v>
      </c>
      <c r="P750" s="2" t="str">
        <f>VLOOKUP(D750,Products!$A$2:$F$21,3,FALSE)</f>
        <v>Accessories</v>
      </c>
      <c r="Q750" s="6">
        <f>VLOOKUP(D750,Products!$A$2:$F$21,6,FALSE)</f>
        <v>990</v>
      </c>
      <c r="R750" s="6">
        <f t="shared" si="46"/>
        <v>990</v>
      </c>
      <c r="S750" s="6">
        <f t="shared" si="47"/>
        <v>712</v>
      </c>
    </row>
    <row r="751" spans="1:19" x14ac:dyDescent="0.25">
      <c r="A751" t="s">
        <v>1115</v>
      </c>
      <c r="B751" s="2">
        <v>45242</v>
      </c>
      <c r="C751" t="s">
        <v>394</v>
      </c>
      <c r="D751" t="s">
        <v>72</v>
      </c>
      <c r="E751">
        <v>2</v>
      </c>
      <c r="F751">
        <v>1890</v>
      </c>
      <c r="G751" s="3">
        <v>0.05</v>
      </c>
      <c r="H751" t="s">
        <v>96</v>
      </c>
      <c r="I751">
        <v>6</v>
      </c>
      <c r="J751">
        <f t="shared" si="44"/>
        <v>3591</v>
      </c>
      <c r="K751" s="2">
        <f t="shared" si="45"/>
        <v>45231</v>
      </c>
      <c r="L751" s="2" t="str">
        <f>VLOOKUP(C751,Customers!$A$2:$F$401,3,FALSE)</f>
        <v>Alexandria</v>
      </c>
      <c r="M751" s="2" t="str">
        <f>VLOOKUP(C751,Customers!$A$2:$F$401,5,FALSE)</f>
        <v>Consumer</v>
      </c>
      <c r="N751" s="2" t="str">
        <f>VLOOKUP(D751,Products!$A$2:$F$21,2,FALSE)</f>
        <v>Wi-Fi Router</v>
      </c>
      <c r="O751" s="2" t="str">
        <f>VLOOKUP(D751,Products!$A$2:$F$21,4,FALSE)</f>
        <v>Electronics</v>
      </c>
      <c r="P751" s="2" t="str">
        <f>VLOOKUP(D751,Products!$A$2:$F$21,3,FALSE)</f>
        <v>Networking</v>
      </c>
      <c r="Q751" s="6">
        <f>VLOOKUP(D751,Products!$A$2:$F$21,6,FALSE)</f>
        <v>1050</v>
      </c>
      <c r="R751" s="6">
        <f t="shared" si="46"/>
        <v>2100</v>
      </c>
      <c r="S751" s="6">
        <f t="shared" si="47"/>
        <v>1491</v>
      </c>
    </row>
    <row r="752" spans="1:19" x14ac:dyDescent="0.25">
      <c r="A752" t="s">
        <v>1116</v>
      </c>
      <c r="B752" s="2">
        <v>45705</v>
      </c>
      <c r="C752" t="s">
        <v>790</v>
      </c>
      <c r="D752" t="s">
        <v>46</v>
      </c>
      <c r="E752">
        <v>5</v>
      </c>
      <c r="F752">
        <v>252.2</v>
      </c>
      <c r="G752" s="3">
        <v>0</v>
      </c>
      <c r="H752" t="s">
        <v>12</v>
      </c>
      <c r="I752">
        <v>2</v>
      </c>
      <c r="J752">
        <f t="shared" si="44"/>
        <v>1261</v>
      </c>
      <c r="K752" s="2">
        <f t="shared" si="45"/>
        <v>45689</v>
      </c>
      <c r="L752" s="2" t="str">
        <f>VLOOKUP(C752,Customers!$A$2:$F$401,3,FALSE)</f>
        <v>Giza</v>
      </c>
      <c r="M752" s="2" t="str">
        <f>VLOOKUP(C752,Customers!$A$2:$F$401,5,FALSE)</f>
        <v>Small Business</v>
      </c>
      <c r="N752" s="2" t="str">
        <f>VLOOKUP(D752,Products!$A$2:$F$21,2,FALSE)</f>
        <v>Paper A4 Box</v>
      </c>
      <c r="O752" s="2" t="str">
        <f>VLOOKUP(D752,Products!$A$2:$F$21,4,FALSE)</f>
        <v>Office</v>
      </c>
      <c r="P752" s="2" t="str">
        <f>VLOOKUP(D752,Products!$A$2:$F$21,3,FALSE)</f>
        <v>Stationery</v>
      </c>
      <c r="Q752" s="6">
        <f>VLOOKUP(D752,Products!$A$2:$F$21,6,FALSE)</f>
        <v>145</v>
      </c>
      <c r="R752" s="6">
        <f t="shared" si="46"/>
        <v>725</v>
      </c>
      <c r="S752" s="6">
        <f t="shared" si="47"/>
        <v>536</v>
      </c>
    </row>
    <row r="753" spans="1:19" x14ac:dyDescent="0.25">
      <c r="A753" t="s">
        <v>1117</v>
      </c>
      <c r="B753" s="2">
        <v>45242</v>
      </c>
      <c r="C753" t="s">
        <v>311</v>
      </c>
      <c r="D753" t="s">
        <v>40</v>
      </c>
      <c r="E753">
        <v>1</v>
      </c>
      <c r="F753">
        <v>18915</v>
      </c>
      <c r="G753" s="3">
        <v>0.05</v>
      </c>
      <c r="H753" t="s">
        <v>12</v>
      </c>
      <c r="I753">
        <v>1</v>
      </c>
      <c r="J753">
        <f t="shared" si="44"/>
        <v>17969.25</v>
      </c>
      <c r="K753" s="2">
        <f t="shared" si="45"/>
        <v>45231</v>
      </c>
      <c r="L753" s="2" t="str">
        <f>VLOOKUP(C753,Customers!$A$2:$F$401,3,FALSE)</f>
        <v>Port Said</v>
      </c>
      <c r="M753" s="2" t="str">
        <f>VLOOKUP(C753,Customers!$A$2:$F$401,5,FALSE)</f>
        <v>Consumer</v>
      </c>
      <c r="N753" s="2" t="str">
        <f>VLOOKUP(D753,Products!$A$2:$F$21,2,FALSE)</f>
        <v>Laptop Basic 15</v>
      </c>
      <c r="O753" s="2" t="str">
        <f>VLOOKUP(D753,Products!$A$2:$F$21,4,FALSE)</f>
        <v>Electronics</v>
      </c>
      <c r="P753" s="2" t="str">
        <f>VLOOKUP(D753,Products!$A$2:$F$21,3,FALSE)</f>
        <v>Computers</v>
      </c>
      <c r="Q753" s="6">
        <f>VLOOKUP(D753,Products!$A$2:$F$21,6,FALSE)</f>
        <v>15100</v>
      </c>
      <c r="R753" s="6">
        <f t="shared" si="46"/>
        <v>15100</v>
      </c>
      <c r="S753" s="6">
        <f t="shared" si="47"/>
        <v>2869.25</v>
      </c>
    </row>
    <row r="754" spans="1:19" x14ac:dyDescent="0.25">
      <c r="A754" t="s">
        <v>1118</v>
      </c>
      <c r="B754" s="2">
        <v>45724</v>
      </c>
      <c r="C754" t="s">
        <v>356</v>
      </c>
      <c r="D754" t="s">
        <v>46</v>
      </c>
      <c r="E754">
        <v>1</v>
      </c>
      <c r="F754">
        <v>267.8</v>
      </c>
      <c r="G754" s="3">
        <v>0.05</v>
      </c>
      <c r="H754" t="s">
        <v>12</v>
      </c>
      <c r="I754">
        <v>3</v>
      </c>
      <c r="J754">
        <f t="shared" si="44"/>
        <v>254.41</v>
      </c>
      <c r="K754" s="2">
        <f t="shared" si="45"/>
        <v>45717</v>
      </c>
      <c r="L754" s="2" t="str">
        <f>VLOOKUP(C754,Customers!$A$2:$F$401,3,FALSE)</f>
        <v>Mansoura</v>
      </c>
      <c r="M754" s="2" t="str">
        <f>VLOOKUP(C754,Customers!$A$2:$F$401,5,FALSE)</f>
        <v>Consumer</v>
      </c>
      <c r="N754" s="2" t="str">
        <f>VLOOKUP(D754,Products!$A$2:$F$21,2,FALSE)</f>
        <v>Paper A4 Box</v>
      </c>
      <c r="O754" s="2" t="str">
        <f>VLOOKUP(D754,Products!$A$2:$F$21,4,FALSE)</f>
        <v>Office</v>
      </c>
      <c r="P754" s="2" t="str">
        <f>VLOOKUP(D754,Products!$A$2:$F$21,3,FALSE)</f>
        <v>Stationery</v>
      </c>
      <c r="Q754" s="6">
        <f>VLOOKUP(D754,Products!$A$2:$F$21,6,FALSE)</f>
        <v>145</v>
      </c>
      <c r="R754" s="6">
        <f t="shared" si="46"/>
        <v>145</v>
      </c>
      <c r="S754" s="6">
        <f t="shared" si="47"/>
        <v>109.41</v>
      </c>
    </row>
    <row r="755" spans="1:19" x14ac:dyDescent="0.25">
      <c r="A755" t="s">
        <v>1119</v>
      </c>
      <c r="B755" s="2">
        <v>45575</v>
      </c>
      <c r="C755" t="s">
        <v>977</v>
      </c>
      <c r="D755" t="s">
        <v>56</v>
      </c>
      <c r="E755">
        <v>1</v>
      </c>
      <c r="F755">
        <v>185.4</v>
      </c>
      <c r="G755" s="3">
        <v>0.03</v>
      </c>
      <c r="H755" t="s">
        <v>12</v>
      </c>
      <c r="I755">
        <v>4</v>
      </c>
      <c r="J755">
        <f t="shared" si="44"/>
        <v>179.83799999999999</v>
      </c>
      <c r="K755" s="2">
        <f t="shared" si="45"/>
        <v>45566</v>
      </c>
      <c r="L755" s="2" t="str">
        <f>VLOOKUP(C755,Customers!$A$2:$F$401,3,FALSE)</f>
        <v>Zagazig</v>
      </c>
      <c r="M755" s="2" t="str">
        <f>VLOOKUP(C755,Customers!$A$2:$F$401,5,FALSE)</f>
        <v>Consumer</v>
      </c>
      <c r="N755" s="2" t="str">
        <f>VLOOKUP(D755,Products!$A$2:$F$21,2,FALSE)</f>
        <v>Notebook Pack</v>
      </c>
      <c r="O755" s="2" t="str">
        <f>VLOOKUP(D755,Products!$A$2:$F$21,4,FALSE)</f>
        <v>Office</v>
      </c>
      <c r="P755" s="2" t="str">
        <f>VLOOKUP(D755,Products!$A$2:$F$21,3,FALSE)</f>
        <v>Stationery</v>
      </c>
      <c r="Q755" s="6">
        <f>VLOOKUP(D755,Products!$A$2:$F$21,6,FALSE)</f>
        <v>75</v>
      </c>
      <c r="R755" s="6">
        <f t="shared" si="46"/>
        <v>75</v>
      </c>
      <c r="S755" s="6">
        <f t="shared" si="47"/>
        <v>104.83799999999999</v>
      </c>
    </row>
    <row r="756" spans="1:19" x14ac:dyDescent="0.25">
      <c r="A756" t="s">
        <v>1120</v>
      </c>
      <c r="B756" s="2">
        <v>45665</v>
      </c>
      <c r="C756" t="s">
        <v>812</v>
      </c>
      <c r="D756" t="s">
        <v>24</v>
      </c>
      <c r="E756">
        <v>1</v>
      </c>
      <c r="F756">
        <v>1150</v>
      </c>
      <c r="G756" s="3">
        <v>0.15</v>
      </c>
      <c r="H756" t="s">
        <v>12</v>
      </c>
      <c r="I756">
        <v>2</v>
      </c>
      <c r="J756">
        <f t="shared" si="44"/>
        <v>977.5</v>
      </c>
      <c r="K756" s="2">
        <f t="shared" si="45"/>
        <v>45658</v>
      </c>
      <c r="L756" s="2" t="str">
        <f>VLOOKUP(C756,Customers!$A$2:$F$401,3,FALSE)</f>
        <v>Tanta</v>
      </c>
      <c r="M756" s="2" t="str">
        <f>VLOOKUP(C756,Customers!$A$2:$F$401,5,FALSE)</f>
        <v>Consumer</v>
      </c>
      <c r="N756" s="2" t="str">
        <f>VLOOKUP(D756,Products!$A$2:$F$21,2,FALSE)</f>
        <v>USB-C Hub</v>
      </c>
      <c r="O756" s="2" t="str">
        <f>VLOOKUP(D756,Products!$A$2:$F$21,4,FALSE)</f>
        <v>Electronics</v>
      </c>
      <c r="P756" s="2" t="str">
        <f>VLOOKUP(D756,Products!$A$2:$F$21,3,FALSE)</f>
        <v>Accessories</v>
      </c>
      <c r="Q756" s="6">
        <f>VLOOKUP(D756,Products!$A$2:$F$21,6,FALSE)</f>
        <v>620</v>
      </c>
      <c r="R756" s="6">
        <f t="shared" si="46"/>
        <v>620</v>
      </c>
      <c r="S756" s="6">
        <f t="shared" si="47"/>
        <v>357.5</v>
      </c>
    </row>
    <row r="757" spans="1:19" x14ac:dyDescent="0.25">
      <c r="A757" t="s">
        <v>1121</v>
      </c>
      <c r="B757" s="2">
        <v>45145</v>
      </c>
      <c r="C757" t="s">
        <v>360</v>
      </c>
      <c r="D757" t="s">
        <v>123</v>
      </c>
      <c r="E757">
        <v>3</v>
      </c>
      <c r="F757">
        <v>2420.5</v>
      </c>
      <c r="G757" s="3">
        <v>0.05</v>
      </c>
      <c r="H757" t="s">
        <v>12</v>
      </c>
      <c r="I757">
        <v>7</v>
      </c>
      <c r="J757">
        <f t="shared" si="44"/>
        <v>6898.4249999999993</v>
      </c>
      <c r="K757" s="2">
        <f t="shared" si="45"/>
        <v>45139</v>
      </c>
      <c r="L757" s="2" t="str">
        <f>VLOOKUP(C757,Customers!$A$2:$F$401,3,FALSE)</f>
        <v>Mansoura</v>
      </c>
      <c r="M757" s="2" t="str">
        <f>VLOOKUP(C757,Customers!$A$2:$F$401,5,FALSE)</f>
        <v>Consumer</v>
      </c>
      <c r="N757" s="2" t="str">
        <f>VLOOKUP(D757,Products!$A$2:$F$21,2,FALSE)</f>
        <v>Barcode Scanner</v>
      </c>
      <c r="O757" s="2" t="str">
        <f>VLOOKUP(D757,Products!$A$2:$F$21,4,FALSE)</f>
        <v>Electronics</v>
      </c>
      <c r="P757" s="2" t="str">
        <f>VLOOKUP(D757,Products!$A$2:$F$21,3,FALSE)</f>
        <v>POS Equipment</v>
      </c>
      <c r="Q757" s="6">
        <f>VLOOKUP(D757,Products!$A$2:$F$21,6,FALSE)</f>
        <v>1420</v>
      </c>
      <c r="R757" s="6">
        <f t="shared" si="46"/>
        <v>4260</v>
      </c>
      <c r="S757" s="6">
        <f t="shared" si="47"/>
        <v>2638.4249999999993</v>
      </c>
    </row>
    <row r="758" spans="1:19" x14ac:dyDescent="0.25">
      <c r="A758" t="s">
        <v>1122</v>
      </c>
      <c r="B758" s="2">
        <v>45114</v>
      </c>
      <c r="C758" t="s">
        <v>1123</v>
      </c>
      <c r="D758" t="s">
        <v>21</v>
      </c>
      <c r="E758">
        <v>2</v>
      </c>
      <c r="F758">
        <v>1905.5</v>
      </c>
      <c r="G758" s="3">
        <v>0.1</v>
      </c>
      <c r="H758" t="s">
        <v>12</v>
      </c>
      <c r="I758">
        <v>7</v>
      </c>
      <c r="J758">
        <f t="shared" si="44"/>
        <v>3429.9</v>
      </c>
      <c r="K758" s="2">
        <f t="shared" si="45"/>
        <v>45108</v>
      </c>
      <c r="L758" s="2" t="str">
        <f>VLOOKUP(C758,Customers!$A$2:$F$401,3,FALSE)</f>
        <v>Giza</v>
      </c>
      <c r="M758" s="2" t="str">
        <f>VLOOKUP(C758,Customers!$A$2:$F$401,5,FALSE)</f>
        <v>Small Business</v>
      </c>
      <c r="N758" s="2" t="str">
        <f>VLOOKUP(D758,Products!$A$2:$F$21,2,FALSE)</f>
        <v>Mechanical Keyboard</v>
      </c>
      <c r="O758" s="2" t="str">
        <f>VLOOKUP(D758,Products!$A$2:$F$21,4,FALSE)</f>
        <v>Electronics</v>
      </c>
      <c r="P758" s="2" t="str">
        <f>VLOOKUP(D758,Products!$A$2:$F$21,3,FALSE)</f>
        <v>Accessories</v>
      </c>
      <c r="Q758" s="6">
        <f>VLOOKUP(D758,Products!$A$2:$F$21,6,FALSE)</f>
        <v>990</v>
      </c>
      <c r="R758" s="6">
        <f t="shared" si="46"/>
        <v>1980</v>
      </c>
      <c r="S758" s="6">
        <f t="shared" si="47"/>
        <v>1449.9</v>
      </c>
    </row>
    <row r="759" spans="1:19" x14ac:dyDescent="0.25">
      <c r="A759" t="s">
        <v>1124</v>
      </c>
      <c r="B759" s="2">
        <v>44937</v>
      </c>
      <c r="C759" t="s">
        <v>1125</v>
      </c>
      <c r="D759" t="s">
        <v>24</v>
      </c>
      <c r="E759">
        <v>3</v>
      </c>
      <c r="F759">
        <v>1250</v>
      </c>
      <c r="G759" s="3">
        <v>0.1</v>
      </c>
      <c r="H759" t="s">
        <v>12</v>
      </c>
      <c r="I759">
        <v>5</v>
      </c>
      <c r="J759">
        <f t="shared" si="44"/>
        <v>3375</v>
      </c>
      <c r="K759" s="2">
        <f t="shared" si="45"/>
        <v>44927</v>
      </c>
      <c r="L759" s="2" t="str">
        <f>VLOOKUP(C759,Customers!$A$2:$F$401,3,FALSE)</f>
        <v>Shubra El-Kheima</v>
      </c>
      <c r="M759" s="2" t="str">
        <f>VLOOKUP(C759,Customers!$A$2:$F$401,5,FALSE)</f>
        <v>Consumer</v>
      </c>
      <c r="N759" s="2" t="str">
        <f>VLOOKUP(D759,Products!$A$2:$F$21,2,FALSE)</f>
        <v>USB-C Hub</v>
      </c>
      <c r="O759" s="2" t="str">
        <f>VLOOKUP(D759,Products!$A$2:$F$21,4,FALSE)</f>
        <v>Electronics</v>
      </c>
      <c r="P759" s="2" t="str">
        <f>VLOOKUP(D759,Products!$A$2:$F$21,3,FALSE)</f>
        <v>Accessories</v>
      </c>
      <c r="Q759" s="6">
        <f>VLOOKUP(D759,Products!$A$2:$F$21,6,FALSE)</f>
        <v>620</v>
      </c>
      <c r="R759" s="6">
        <f t="shared" si="46"/>
        <v>1860</v>
      </c>
      <c r="S759" s="6">
        <f t="shared" si="47"/>
        <v>1515</v>
      </c>
    </row>
    <row r="760" spans="1:19" x14ac:dyDescent="0.25">
      <c r="A760" t="s">
        <v>1126</v>
      </c>
      <c r="B760" s="2">
        <v>45558</v>
      </c>
      <c r="C760" t="s">
        <v>131</v>
      </c>
      <c r="D760" t="s">
        <v>46</v>
      </c>
      <c r="E760">
        <v>1</v>
      </c>
      <c r="F760">
        <v>252.2</v>
      </c>
      <c r="G760" s="3">
        <v>0.15</v>
      </c>
      <c r="H760" t="s">
        <v>96</v>
      </c>
      <c r="I760">
        <v>2</v>
      </c>
      <c r="J760">
        <f t="shared" si="44"/>
        <v>214.36999999999998</v>
      </c>
      <c r="K760" s="2">
        <f t="shared" si="45"/>
        <v>45536</v>
      </c>
      <c r="L760" s="2" t="str">
        <f>VLOOKUP(C760,Customers!$A$2:$F$401,3,FALSE)</f>
        <v>Zagazig</v>
      </c>
      <c r="M760" s="2" t="str">
        <f>VLOOKUP(C760,Customers!$A$2:$F$401,5,FALSE)</f>
        <v>Small Business</v>
      </c>
      <c r="N760" s="2" t="str">
        <f>VLOOKUP(D760,Products!$A$2:$F$21,2,FALSE)</f>
        <v>Paper A4 Box</v>
      </c>
      <c r="O760" s="2" t="str">
        <f>VLOOKUP(D760,Products!$A$2:$F$21,4,FALSE)</f>
        <v>Office</v>
      </c>
      <c r="P760" s="2" t="str">
        <f>VLOOKUP(D760,Products!$A$2:$F$21,3,FALSE)</f>
        <v>Stationery</v>
      </c>
      <c r="Q760" s="6">
        <f>VLOOKUP(D760,Products!$A$2:$F$21,6,FALSE)</f>
        <v>145</v>
      </c>
      <c r="R760" s="6">
        <f t="shared" si="46"/>
        <v>145</v>
      </c>
      <c r="S760" s="6">
        <f t="shared" si="47"/>
        <v>69.369999999999976</v>
      </c>
    </row>
    <row r="761" spans="1:19" x14ac:dyDescent="0.25">
      <c r="A761" t="s">
        <v>1127</v>
      </c>
      <c r="B761" s="2">
        <v>45837</v>
      </c>
      <c r="C761" t="s">
        <v>1128</v>
      </c>
      <c r="D761" t="s">
        <v>56</v>
      </c>
      <c r="E761">
        <v>1</v>
      </c>
      <c r="F761">
        <v>194.4</v>
      </c>
      <c r="G761" s="3">
        <v>0.03</v>
      </c>
      <c r="H761" t="s">
        <v>12</v>
      </c>
      <c r="I761">
        <v>3</v>
      </c>
      <c r="J761">
        <f t="shared" si="44"/>
        <v>188.56800000000001</v>
      </c>
      <c r="K761" s="2">
        <f t="shared" si="45"/>
        <v>45809</v>
      </c>
      <c r="L761" s="2" t="str">
        <f>VLOOKUP(C761,Customers!$A$2:$F$401,3,FALSE)</f>
        <v>Shubra El-Kheima</v>
      </c>
      <c r="M761" s="2" t="str">
        <f>VLOOKUP(C761,Customers!$A$2:$F$401,5,FALSE)</f>
        <v>Small Business</v>
      </c>
      <c r="N761" s="2" t="str">
        <f>VLOOKUP(D761,Products!$A$2:$F$21,2,FALSE)</f>
        <v>Notebook Pack</v>
      </c>
      <c r="O761" s="2" t="str">
        <f>VLOOKUP(D761,Products!$A$2:$F$21,4,FALSE)</f>
        <v>Office</v>
      </c>
      <c r="P761" s="2" t="str">
        <f>VLOOKUP(D761,Products!$A$2:$F$21,3,FALSE)</f>
        <v>Stationery</v>
      </c>
      <c r="Q761" s="6">
        <f>VLOOKUP(D761,Products!$A$2:$F$21,6,FALSE)</f>
        <v>75</v>
      </c>
      <c r="R761" s="6">
        <f t="shared" si="46"/>
        <v>75</v>
      </c>
      <c r="S761" s="6">
        <f t="shared" si="47"/>
        <v>113.56800000000001</v>
      </c>
    </row>
    <row r="762" spans="1:19" x14ac:dyDescent="0.25">
      <c r="A762" t="s">
        <v>1129</v>
      </c>
      <c r="B762" s="2">
        <v>45664</v>
      </c>
      <c r="C762" t="s">
        <v>456</v>
      </c>
      <c r="D762" t="s">
        <v>33</v>
      </c>
      <c r="E762">
        <v>5</v>
      </c>
      <c r="F762">
        <v>4212</v>
      </c>
      <c r="G762" s="3">
        <v>0</v>
      </c>
      <c r="H762" t="s">
        <v>12</v>
      </c>
      <c r="I762">
        <v>6</v>
      </c>
      <c r="J762">
        <f t="shared" si="44"/>
        <v>21060</v>
      </c>
      <c r="K762" s="2">
        <f t="shared" si="45"/>
        <v>45658</v>
      </c>
      <c r="L762" s="2" t="str">
        <f>VLOOKUP(C762,Customers!$A$2:$F$401,3,FALSE)</f>
        <v>Cairo</v>
      </c>
      <c r="M762" s="2" t="str">
        <f>VLOOKUP(C762,Customers!$A$2:$F$401,5,FALSE)</f>
        <v>Corporate</v>
      </c>
      <c r="N762" s="2" t="str">
        <f>VLOOKUP(D762,Products!$A$2:$F$21,2,FALSE)</f>
        <v>Filing Cabinet</v>
      </c>
      <c r="O762" s="2" t="str">
        <f>VLOOKUP(D762,Products!$A$2:$F$21,4,FALSE)</f>
        <v>Office</v>
      </c>
      <c r="P762" s="2" t="str">
        <f>VLOOKUP(D762,Products!$A$2:$F$21,3,FALSE)</f>
        <v>Furniture</v>
      </c>
      <c r="Q762" s="6">
        <f>VLOOKUP(D762,Products!$A$2:$F$21,6,FALSE)</f>
        <v>2650</v>
      </c>
      <c r="R762" s="6">
        <f t="shared" si="46"/>
        <v>13250</v>
      </c>
      <c r="S762" s="6">
        <f t="shared" si="47"/>
        <v>7810</v>
      </c>
    </row>
    <row r="763" spans="1:19" x14ac:dyDescent="0.25">
      <c r="A763" t="s">
        <v>1130</v>
      </c>
      <c r="B763" s="2">
        <v>45479</v>
      </c>
      <c r="C763" t="s">
        <v>172</v>
      </c>
      <c r="D763" t="s">
        <v>56</v>
      </c>
      <c r="E763">
        <v>50</v>
      </c>
      <c r="F763">
        <v>180</v>
      </c>
      <c r="G763" s="3">
        <v>0</v>
      </c>
      <c r="H763" t="s">
        <v>12</v>
      </c>
      <c r="I763">
        <v>5</v>
      </c>
      <c r="J763">
        <f t="shared" si="44"/>
        <v>9000</v>
      </c>
      <c r="K763" s="2">
        <f t="shared" si="45"/>
        <v>45474</v>
      </c>
      <c r="L763" s="2" t="str">
        <f>VLOOKUP(C763,Customers!$A$2:$F$401,3,FALSE)</f>
        <v>Port Said</v>
      </c>
      <c r="M763" s="2" t="str">
        <f>VLOOKUP(C763,Customers!$A$2:$F$401,5,FALSE)</f>
        <v>Small Business</v>
      </c>
      <c r="N763" s="2" t="str">
        <f>VLOOKUP(D763,Products!$A$2:$F$21,2,FALSE)</f>
        <v>Notebook Pack</v>
      </c>
      <c r="O763" s="2" t="str">
        <f>VLOOKUP(D763,Products!$A$2:$F$21,4,FALSE)</f>
        <v>Office</v>
      </c>
      <c r="P763" s="2" t="str">
        <f>VLOOKUP(D763,Products!$A$2:$F$21,3,FALSE)</f>
        <v>Stationery</v>
      </c>
      <c r="Q763" s="6">
        <f>VLOOKUP(D763,Products!$A$2:$F$21,6,FALSE)</f>
        <v>75</v>
      </c>
      <c r="R763" s="6">
        <f t="shared" si="46"/>
        <v>3750</v>
      </c>
      <c r="S763" s="6">
        <f t="shared" si="47"/>
        <v>5250</v>
      </c>
    </row>
    <row r="764" spans="1:19" x14ac:dyDescent="0.25">
      <c r="A764" t="s">
        <v>1131</v>
      </c>
      <c r="B764" s="2">
        <v>45136</v>
      </c>
      <c r="C764" t="s">
        <v>129</v>
      </c>
      <c r="D764" t="s">
        <v>46</v>
      </c>
      <c r="E764">
        <v>5</v>
      </c>
      <c r="F764">
        <v>280.8</v>
      </c>
      <c r="G764" s="3">
        <v>0.05</v>
      </c>
      <c r="H764" t="s">
        <v>12</v>
      </c>
      <c r="I764">
        <v>4</v>
      </c>
      <c r="J764">
        <f t="shared" si="44"/>
        <v>1333.8</v>
      </c>
      <c r="K764" s="2">
        <f t="shared" si="45"/>
        <v>45108</v>
      </c>
      <c r="L764" s="2" t="str">
        <f>VLOOKUP(C764,Customers!$A$2:$F$401,3,FALSE)</f>
        <v>Giza</v>
      </c>
      <c r="M764" s="2" t="str">
        <f>VLOOKUP(C764,Customers!$A$2:$F$401,5,FALSE)</f>
        <v>Small Business</v>
      </c>
      <c r="N764" s="2" t="str">
        <f>VLOOKUP(D764,Products!$A$2:$F$21,2,FALSE)</f>
        <v>Paper A4 Box</v>
      </c>
      <c r="O764" s="2" t="str">
        <f>VLOOKUP(D764,Products!$A$2:$F$21,4,FALSE)</f>
        <v>Office</v>
      </c>
      <c r="P764" s="2" t="str">
        <f>VLOOKUP(D764,Products!$A$2:$F$21,3,FALSE)</f>
        <v>Stationery</v>
      </c>
      <c r="Q764" s="6">
        <f>VLOOKUP(D764,Products!$A$2:$F$21,6,FALSE)</f>
        <v>145</v>
      </c>
      <c r="R764" s="6">
        <f t="shared" si="46"/>
        <v>725</v>
      </c>
      <c r="S764" s="6">
        <f t="shared" si="47"/>
        <v>608.79999999999995</v>
      </c>
    </row>
    <row r="765" spans="1:19" x14ac:dyDescent="0.25">
      <c r="A765" t="s">
        <v>1132</v>
      </c>
      <c r="B765" s="2">
        <v>45198</v>
      </c>
      <c r="C765" t="s">
        <v>187</v>
      </c>
      <c r="D765" t="s">
        <v>90</v>
      </c>
      <c r="E765">
        <v>3</v>
      </c>
      <c r="F765">
        <v>1932</v>
      </c>
      <c r="G765" s="3">
        <v>0</v>
      </c>
      <c r="H765" t="s">
        <v>12</v>
      </c>
      <c r="I765">
        <v>6</v>
      </c>
      <c r="J765">
        <f t="shared" si="44"/>
        <v>5796</v>
      </c>
      <c r="K765" s="2">
        <f t="shared" si="45"/>
        <v>45170</v>
      </c>
      <c r="L765" s="2" t="str">
        <f>VLOOKUP(C765,Customers!$A$2:$F$401,3,FALSE)</f>
        <v>Alexandria</v>
      </c>
      <c r="M765" s="2" t="str">
        <f>VLOOKUP(C765,Customers!$A$2:$F$401,5,FALSE)</f>
        <v>Consumer</v>
      </c>
      <c r="N765" s="2" t="str">
        <f>VLOOKUP(D765,Products!$A$2:$F$21,2,FALSE)</f>
        <v>Headset Pro</v>
      </c>
      <c r="O765" s="2" t="str">
        <f>VLOOKUP(D765,Products!$A$2:$F$21,4,FALSE)</f>
        <v>Electronics</v>
      </c>
      <c r="P765" s="2" t="str">
        <f>VLOOKUP(D765,Products!$A$2:$F$21,3,FALSE)</f>
        <v>Accessories</v>
      </c>
      <c r="Q765" s="6">
        <f>VLOOKUP(D765,Products!$A$2:$F$21,6,FALSE)</f>
        <v>1180</v>
      </c>
      <c r="R765" s="6">
        <f t="shared" si="46"/>
        <v>3540</v>
      </c>
      <c r="S765" s="6">
        <f t="shared" si="47"/>
        <v>2256</v>
      </c>
    </row>
    <row r="766" spans="1:19" x14ac:dyDescent="0.25">
      <c r="A766" t="s">
        <v>1133</v>
      </c>
      <c r="B766" s="2">
        <v>45105</v>
      </c>
      <c r="C766" t="s">
        <v>641</v>
      </c>
      <c r="D766" t="s">
        <v>15</v>
      </c>
      <c r="E766">
        <v>1</v>
      </c>
      <c r="F766">
        <v>436.5</v>
      </c>
      <c r="G766" s="3">
        <v>0</v>
      </c>
      <c r="H766" t="s">
        <v>12</v>
      </c>
      <c r="I766">
        <v>1</v>
      </c>
      <c r="J766">
        <f t="shared" si="44"/>
        <v>436.5</v>
      </c>
      <c r="K766" s="2">
        <f t="shared" si="45"/>
        <v>45078</v>
      </c>
      <c r="L766" s="2" t="str">
        <f>VLOOKUP(C766,Customers!$A$2:$F$401,3,FALSE)</f>
        <v>Banha</v>
      </c>
      <c r="M766" s="2" t="str">
        <f>VLOOKUP(C766,Customers!$A$2:$F$401,5,FALSE)</f>
        <v>Consumer</v>
      </c>
      <c r="N766" s="2" t="str">
        <f>VLOOKUP(D766,Products!$A$2:$F$21,2,FALSE)</f>
        <v>Wireless Mouse</v>
      </c>
      <c r="O766" s="2" t="str">
        <f>VLOOKUP(D766,Products!$A$2:$F$21,4,FALSE)</f>
        <v>Electronics</v>
      </c>
      <c r="P766" s="2" t="str">
        <f>VLOOKUP(D766,Products!$A$2:$F$21,3,FALSE)</f>
        <v>Accessories</v>
      </c>
      <c r="Q766" s="6">
        <f>VLOOKUP(D766,Products!$A$2:$F$21,6,FALSE)</f>
        <v>210</v>
      </c>
      <c r="R766" s="6">
        <f t="shared" si="46"/>
        <v>210</v>
      </c>
      <c r="S766" s="6">
        <f t="shared" si="47"/>
        <v>226.5</v>
      </c>
    </row>
    <row r="767" spans="1:19" x14ac:dyDescent="0.25">
      <c r="A767" t="s">
        <v>1134</v>
      </c>
      <c r="B767" s="2">
        <v>45310</v>
      </c>
      <c r="C767" t="s">
        <v>415</v>
      </c>
      <c r="D767" t="s">
        <v>11</v>
      </c>
      <c r="E767">
        <v>3</v>
      </c>
      <c r="F767">
        <v>28500</v>
      </c>
      <c r="G767" s="3">
        <v>0</v>
      </c>
      <c r="H767" t="s">
        <v>12</v>
      </c>
      <c r="I767">
        <v>7</v>
      </c>
      <c r="J767">
        <f t="shared" si="44"/>
        <v>85500</v>
      </c>
      <c r="K767" s="2">
        <f t="shared" si="45"/>
        <v>45292</v>
      </c>
      <c r="L767" s="2" t="str">
        <f>VLOOKUP(C767,Customers!$A$2:$F$401,3,FALSE)</f>
        <v>Fayoum</v>
      </c>
      <c r="M767" s="2" t="str">
        <f>VLOOKUP(C767,Customers!$A$2:$F$401,5,FALSE)</f>
        <v>Small Business</v>
      </c>
      <c r="N767" s="2" t="str">
        <f>VLOOKUP(D767,Products!$A$2:$F$21,2,FALSE)</f>
        <v>Laptop Pro 14</v>
      </c>
      <c r="O767" s="2" t="str">
        <f>VLOOKUP(D767,Products!$A$2:$F$21,4,FALSE)</f>
        <v>Electronics</v>
      </c>
      <c r="P767" s="2" t="str">
        <f>VLOOKUP(D767,Products!$A$2:$F$21,3,FALSE)</f>
        <v>Computers</v>
      </c>
      <c r="Q767" s="6">
        <f>VLOOKUP(D767,Products!$A$2:$F$21,6,FALSE)</f>
        <v>22100</v>
      </c>
      <c r="R767" s="6">
        <f t="shared" si="46"/>
        <v>66300</v>
      </c>
      <c r="S767" s="6">
        <f t="shared" si="47"/>
        <v>19200</v>
      </c>
    </row>
    <row r="768" spans="1:19" x14ac:dyDescent="0.25">
      <c r="A768" t="s">
        <v>1135</v>
      </c>
      <c r="B768" s="2">
        <v>45809</v>
      </c>
      <c r="C768" t="s">
        <v>311</v>
      </c>
      <c r="D768" t="s">
        <v>15</v>
      </c>
      <c r="E768">
        <v>3</v>
      </c>
      <c r="F768">
        <v>450</v>
      </c>
      <c r="G768" s="3">
        <v>0.1</v>
      </c>
      <c r="H768" t="s">
        <v>12</v>
      </c>
      <c r="I768">
        <v>3</v>
      </c>
      <c r="J768">
        <f t="shared" si="44"/>
        <v>1215</v>
      </c>
      <c r="K768" s="2">
        <f t="shared" si="45"/>
        <v>45809</v>
      </c>
      <c r="L768" s="2" t="str">
        <f>VLOOKUP(C768,Customers!$A$2:$F$401,3,FALSE)</f>
        <v>Port Said</v>
      </c>
      <c r="M768" s="2" t="str">
        <f>VLOOKUP(C768,Customers!$A$2:$F$401,5,FALSE)</f>
        <v>Consumer</v>
      </c>
      <c r="N768" s="2" t="str">
        <f>VLOOKUP(D768,Products!$A$2:$F$21,2,FALSE)</f>
        <v>Wireless Mouse</v>
      </c>
      <c r="O768" s="2" t="str">
        <f>VLOOKUP(D768,Products!$A$2:$F$21,4,FALSE)</f>
        <v>Electronics</v>
      </c>
      <c r="P768" s="2" t="str">
        <f>VLOOKUP(D768,Products!$A$2:$F$21,3,FALSE)</f>
        <v>Accessories</v>
      </c>
      <c r="Q768" s="6">
        <f>VLOOKUP(D768,Products!$A$2:$F$21,6,FALSE)</f>
        <v>210</v>
      </c>
      <c r="R768" s="6">
        <f t="shared" si="46"/>
        <v>630</v>
      </c>
      <c r="S768" s="6">
        <f t="shared" si="47"/>
        <v>585</v>
      </c>
    </row>
    <row r="769" spans="1:19" x14ac:dyDescent="0.25">
      <c r="A769" t="s">
        <v>1136</v>
      </c>
      <c r="B769" s="2">
        <v>45846</v>
      </c>
      <c r="C769" t="s">
        <v>162</v>
      </c>
      <c r="D769" t="s">
        <v>46</v>
      </c>
      <c r="E769">
        <v>5</v>
      </c>
      <c r="F769">
        <v>280.8</v>
      </c>
      <c r="G769" s="3">
        <v>0.1</v>
      </c>
      <c r="H769" t="s">
        <v>12</v>
      </c>
      <c r="I769">
        <v>1</v>
      </c>
      <c r="J769">
        <f t="shared" si="44"/>
        <v>1263.6000000000001</v>
      </c>
      <c r="K769" s="2">
        <f t="shared" si="45"/>
        <v>45839</v>
      </c>
      <c r="L769" s="2" t="str">
        <f>VLOOKUP(C769,Customers!$A$2:$F$401,3,FALSE)</f>
        <v>Banha</v>
      </c>
      <c r="M769" s="2" t="str">
        <f>VLOOKUP(C769,Customers!$A$2:$F$401,5,FALSE)</f>
        <v>Small Business</v>
      </c>
      <c r="N769" s="2" t="str">
        <f>VLOOKUP(D769,Products!$A$2:$F$21,2,FALSE)</f>
        <v>Paper A4 Box</v>
      </c>
      <c r="O769" s="2" t="str">
        <f>VLOOKUP(D769,Products!$A$2:$F$21,4,FALSE)</f>
        <v>Office</v>
      </c>
      <c r="P769" s="2" t="str">
        <f>VLOOKUP(D769,Products!$A$2:$F$21,3,FALSE)</f>
        <v>Stationery</v>
      </c>
      <c r="Q769" s="6">
        <f>VLOOKUP(D769,Products!$A$2:$F$21,6,FALSE)</f>
        <v>145</v>
      </c>
      <c r="R769" s="6">
        <f t="shared" si="46"/>
        <v>725</v>
      </c>
      <c r="S769" s="6">
        <f t="shared" si="47"/>
        <v>538.60000000000014</v>
      </c>
    </row>
    <row r="770" spans="1:19" x14ac:dyDescent="0.25">
      <c r="A770" t="s">
        <v>1137</v>
      </c>
      <c r="B770" s="2">
        <v>45976</v>
      </c>
      <c r="C770" t="s">
        <v>432</v>
      </c>
      <c r="D770" t="s">
        <v>109</v>
      </c>
      <c r="E770">
        <v>1</v>
      </c>
      <c r="F770">
        <v>11776</v>
      </c>
      <c r="G770" s="3">
        <v>0</v>
      </c>
      <c r="H770" t="s">
        <v>12</v>
      </c>
      <c r="I770">
        <v>5</v>
      </c>
      <c r="J770">
        <f t="shared" si="44"/>
        <v>11776</v>
      </c>
      <c r="K770" s="2">
        <f t="shared" si="45"/>
        <v>45962</v>
      </c>
      <c r="L770" s="2" t="str">
        <f>VLOOKUP(C770,Customers!$A$2:$F$401,3,FALSE)</f>
        <v>Zagazig</v>
      </c>
      <c r="M770" s="2" t="str">
        <f>VLOOKUP(C770,Customers!$A$2:$F$401,5,FALSE)</f>
        <v>Consumer</v>
      </c>
      <c r="N770" s="2" t="str">
        <f>VLOOKUP(D770,Products!$A$2:$F$21,2,FALSE)</f>
        <v>Projector</v>
      </c>
      <c r="O770" s="2" t="str">
        <f>VLOOKUP(D770,Products!$A$2:$F$21,4,FALSE)</f>
        <v>Electronics</v>
      </c>
      <c r="P770" s="2" t="str">
        <f>VLOOKUP(D770,Products!$A$2:$F$21,3,FALSE)</f>
        <v>Displays</v>
      </c>
      <c r="Q770" s="6">
        <f>VLOOKUP(D770,Products!$A$2:$F$21,6,FALSE)</f>
        <v>9700</v>
      </c>
      <c r="R770" s="6">
        <f t="shared" si="46"/>
        <v>9700</v>
      </c>
      <c r="S770" s="6">
        <f t="shared" si="47"/>
        <v>2076</v>
      </c>
    </row>
    <row r="771" spans="1:19" x14ac:dyDescent="0.25">
      <c r="A771" t="s">
        <v>1138</v>
      </c>
      <c r="B771" s="2">
        <v>45762</v>
      </c>
      <c r="C771" t="s">
        <v>1139</v>
      </c>
      <c r="D771" t="s">
        <v>15</v>
      </c>
      <c r="E771">
        <v>1</v>
      </c>
      <c r="F771">
        <v>463.5</v>
      </c>
      <c r="G771" s="3">
        <v>0</v>
      </c>
      <c r="H771" t="s">
        <v>12</v>
      </c>
      <c r="I771">
        <v>6</v>
      </c>
      <c r="J771">
        <f t="shared" ref="J771:J834" si="48">E771*F771*(1-G771)</f>
        <v>463.5</v>
      </c>
      <c r="K771" s="2">
        <f t="shared" ref="K771:K834" si="49">DATE(YEAR(B771),MONTH(B771),1)</f>
        <v>45748</v>
      </c>
      <c r="L771" s="2" t="str">
        <f>VLOOKUP(C771,Customers!$A$2:$F$401,3,FALSE)</f>
        <v>Giza</v>
      </c>
      <c r="M771" s="2" t="str">
        <f>VLOOKUP(C771,Customers!$A$2:$F$401,5,FALSE)</f>
        <v>Small Business</v>
      </c>
      <c r="N771" s="2" t="str">
        <f>VLOOKUP(D771,Products!$A$2:$F$21,2,FALSE)</f>
        <v>Wireless Mouse</v>
      </c>
      <c r="O771" s="2" t="str">
        <f>VLOOKUP(D771,Products!$A$2:$F$21,4,FALSE)</f>
        <v>Electronics</v>
      </c>
      <c r="P771" s="2" t="str">
        <f>VLOOKUP(D771,Products!$A$2:$F$21,3,FALSE)</f>
        <v>Accessories</v>
      </c>
      <c r="Q771" s="6">
        <f>VLOOKUP(D771,Products!$A$2:$F$21,6,FALSE)</f>
        <v>210</v>
      </c>
      <c r="R771" s="6">
        <f t="shared" ref="R771:R834" si="50">E771*Q771</f>
        <v>210</v>
      </c>
      <c r="S771" s="6">
        <f t="shared" ref="S771:S834" si="51">J771-R771</f>
        <v>253.5</v>
      </c>
    </row>
    <row r="772" spans="1:19" x14ac:dyDescent="0.25">
      <c r="A772" t="s">
        <v>1140</v>
      </c>
      <c r="B772" s="2">
        <v>45138</v>
      </c>
      <c r="C772" t="s">
        <v>602</v>
      </c>
      <c r="D772" t="s">
        <v>56</v>
      </c>
      <c r="E772">
        <v>2</v>
      </c>
      <c r="F772">
        <v>165.6</v>
      </c>
      <c r="G772" s="3">
        <v>0.03</v>
      </c>
      <c r="H772" t="s">
        <v>12</v>
      </c>
      <c r="I772">
        <v>1</v>
      </c>
      <c r="J772">
        <f t="shared" si="48"/>
        <v>321.26399999999995</v>
      </c>
      <c r="K772" s="2">
        <f t="shared" si="49"/>
        <v>45108</v>
      </c>
      <c r="L772" s="2" t="str">
        <f>VLOOKUP(C772,Customers!$A$2:$F$401,3,FALSE)</f>
        <v>Ismailia</v>
      </c>
      <c r="M772" s="2" t="str">
        <f>VLOOKUP(C772,Customers!$A$2:$F$401,5,FALSE)</f>
        <v>Consumer</v>
      </c>
      <c r="N772" s="2" t="str">
        <f>VLOOKUP(D772,Products!$A$2:$F$21,2,FALSE)</f>
        <v>Notebook Pack</v>
      </c>
      <c r="O772" s="2" t="str">
        <f>VLOOKUP(D772,Products!$A$2:$F$21,4,FALSE)</f>
        <v>Office</v>
      </c>
      <c r="P772" s="2" t="str">
        <f>VLOOKUP(D772,Products!$A$2:$F$21,3,FALSE)</f>
        <v>Stationery</v>
      </c>
      <c r="Q772" s="6">
        <f>VLOOKUP(D772,Products!$A$2:$F$21,6,FALSE)</f>
        <v>75</v>
      </c>
      <c r="R772" s="6">
        <f t="shared" si="50"/>
        <v>150</v>
      </c>
      <c r="S772" s="6">
        <f t="shared" si="51"/>
        <v>171.26399999999995</v>
      </c>
    </row>
    <row r="773" spans="1:19" x14ac:dyDescent="0.25">
      <c r="A773" t="s">
        <v>1141</v>
      </c>
      <c r="B773" s="2">
        <v>44980</v>
      </c>
      <c r="C773" t="s">
        <v>910</v>
      </c>
      <c r="D773" t="s">
        <v>24</v>
      </c>
      <c r="E773">
        <v>4</v>
      </c>
      <c r="F773">
        <v>1150</v>
      </c>
      <c r="G773" s="3">
        <v>0.05</v>
      </c>
      <c r="H773" t="s">
        <v>12</v>
      </c>
      <c r="I773">
        <v>1</v>
      </c>
      <c r="J773">
        <f t="shared" si="48"/>
        <v>4370</v>
      </c>
      <c r="K773" s="2">
        <f t="shared" si="49"/>
        <v>44958</v>
      </c>
      <c r="L773" s="2" t="str">
        <f>VLOOKUP(C773,Customers!$A$2:$F$401,3,FALSE)</f>
        <v>Cairo</v>
      </c>
      <c r="M773" s="2" t="str">
        <f>VLOOKUP(C773,Customers!$A$2:$F$401,5,FALSE)</f>
        <v>Small Business</v>
      </c>
      <c r="N773" s="2" t="str">
        <f>VLOOKUP(D773,Products!$A$2:$F$21,2,FALSE)</f>
        <v>USB-C Hub</v>
      </c>
      <c r="O773" s="2" t="str">
        <f>VLOOKUP(D773,Products!$A$2:$F$21,4,FALSE)</f>
        <v>Electronics</v>
      </c>
      <c r="P773" s="2" t="str">
        <f>VLOOKUP(D773,Products!$A$2:$F$21,3,FALSE)</f>
        <v>Accessories</v>
      </c>
      <c r="Q773" s="6">
        <f>VLOOKUP(D773,Products!$A$2:$F$21,6,FALSE)</f>
        <v>620</v>
      </c>
      <c r="R773" s="6">
        <f t="shared" si="50"/>
        <v>2480</v>
      </c>
      <c r="S773" s="6">
        <f t="shared" si="51"/>
        <v>1890</v>
      </c>
    </row>
    <row r="774" spans="1:19" x14ac:dyDescent="0.25">
      <c r="A774" t="s">
        <v>1142</v>
      </c>
      <c r="B774" s="2">
        <v>45110</v>
      </c>
      <c r="C774" t="s">
        <v>309</v>
      </c>
      <c r="D774" t="s">
        <v>33</v>
      </c>
      <c r="E774">
        <v>3</v>
      </c>
      <c r="F774">
        <v>3783</v>
      </c>
      <c r="G774" s="3">
        <v>0.03</v>
      </c>
      <c r="H774" t="s">
        <v>12</v>
      </c>
      <c r="I774">
        <v>1</v>
      </c>
      <c r="J774">
        <f t="shared" si="48"/>
        <v>11008.529999999999</v>
      </c>
      <c r="K774" s="2">
        <f t="shared" si="49"/>
        <v>45108</v>
      </c>
      <c r="L774" s="2" t="str">
        <f>VLOOKUP(C774,Customers!$A$2:$F$401,3,FALSE)</f>
        <v>Alexandria</v>
      </c>
      <c r="M774" s="2" t="str">
        <f>VLOOKUP(C774,Customers!$A$2:$F$401,5,FALSE)</f>
        <v>Consumer</v>
      </c>
      <c r="N774" s="2" t="str">
        <f>VLOOKUP(D774,Products!$A$2:$F$21,2,FALSE)</f>
        <v>Filing Cabinet</v>
      </c>
      <c r="O774" s="2" t="str">
        <f>VLOOKUP(D774,Products!$A$2:$F$21,4,FALSE)</f>
        <v>Office</v>
      </c>
      <c r="P774" s="2" t="str">
        <f>VLOOKUP(D774,Products!$A$2:$F$21,3,FALSE)</f>
        <v>Furniture</v>
      </c>
      <c r="Q774" s="6">
        <f>VLOOKUP(D774,Products!$A$2:$F$21,6,FALSE)</f>
        <v>2650</v>
      </c>
      <c r="R774" s="6">
        <f t="shared" si="50"/>
        <v>7950</v>
      </c>
      <c r="S774" s="6">
        <f t="shared" si="51"/>
        <v>3058.5299999999988</v>
      </c>
    </row>
    <row r="775" spans="1:19" x14ac:dyDescent="0.25">
      <c r="A775" t="s">
        <v>1143</v>
      </c>
      <c r="B775" s="2">
        <v>45651</v>
      </c>
      <c r="C775" t="s">
        <v>996</v>
      </c>
      <c r="D775" t="s">
        <v>72</v>
      </c>
      <c r="E775">
        <v>1</v>
      </c>
      <c r="F775">
        <v>1750</v>
      </c>
      <c r="G775" s="3">
        <v>0.05</v>
      </c>
      <c r="H775" t="s">
        <v>12</v>
      </c>
      <c r="I775">
        <v>2</v>
      </c>
      <c r="J775">
        <f t="shared" si="48"/>
        <v>1662.5</v>
      </c>
      <c r="K775" s="2">
        <f t="shared" si="49"/>
        <v>45627</v>
      </c>
      <c r="L775" s="2" t="str">
        <f>VLOOKUP(C775,Customers!$A$2:$F$401,3,FALSE)</f>
        <v>Fayoum</v>
      </c>
      <c r="M775" s="2" t="str">
        <f>VLOOKUP(C775,Customers!$A$2:$F$401,5,FALSE)</f>
        <v>Consumer</v>
      </c>
      <c r="N775" s="2" t="str">
        <f>VLOOKUP(D775,Products!$A$2:$F$21,2,FALSE)</f>
        <v>Wi-Fi Router</v>
      </c>
      <c r="O775" s="2" t="str">
        <f>VLOOKUP(D775,Products!$A$2:$F$21,4,FALSE)</f>
        <v>Electronics</v>
      </c>
      <c r="P775" s="2" t="str">
        <f>VLOOKUP(D775,Products!$A$2:$F$21,3,FALSE)</f>
        <v>Networking</v>
      </c>
      <c r="Q775" s="6">
        <f>VLOOKUP(D775,Products!$A$2:$F$21,6,FALSE)</f>
        <v>1050</v>
      </c>
      <c r="R775" s="6">
        <f t="shared" si="50"/>
        <v>1050</v>
      </c>
      <c r="S775" s="6">
        <f t="shared" si="51"/>
        <v>612.5</v>
      </c>
    </row>
    <row r="776" spans="1:19" x14ac:dyDescent="0.25">
      <c r="A776" t="s">
        <v>1144</v>
      </c>
      <c r="B776" s="2">
        <v>45117</v>
      </c>
      <c r="C776" t="s">
        <v>354</v>
      </c>
      <c r="D776" t="s">
        <v>79</v>
      </c>
      <c r="E776">
        <v>2</v>
      </c>
      <c r="F776">
        <v>6014</v>
      </c>
      <c r="G776" s="3">
        <v>0.1</v>
      </c>
      <c r="H776" t="s">
        <v>12</v>
      </c>
      <c r="I776">
        <v>3</v>
      </c>
      <c r="J776">
        <f t="shared" si="48"/>
        <v>10825.2</v>
      </c>
      <c r="K776" s="2">
        <f t="shared" si="49"/>
        <v>45108</v>
      </c>
      <c r="L776" s="2" t="str">
        <f>VLOOKUP(C776,Customers!$A$2:$F$401,3,FALSE)</f>
        <v>Ismailia</v>
      </c>
      <c r="M776" s="2" t="str">
        <f>VLOOKUP(C776,Customers!$A$2:$F$401,5,FALSE)</f>
        <v>Consumer</v>
      </c>
      <c r="N776" s="2" t="str">
        <f>VLOOKUP(D776,Products!$A$2:$F$21,2,FALSE)</f>
        <v>27-inch Monitor</v>
      </c>
      <c r="O776" s="2" t="str">
        <f>VLOOKUP(D776,Products!$A$2:$F$21,4,FALSE)</f>
        <v>Electronics</v>
      </c>
      <c r="P776" s="2" t="str">
        <f>VLOOKUP(D776,Products!$A$2:$F$21,3,FALSE)</f>
        <v>Displays</v>
      </c>
      <c r="Q776" s="6">
        <f>VLOOKUP(D776,Products!$A$2:$F$21,6,FALSE)</f>
        <v>4300</v>
      </c>
      <c r="R776" s="6">
        <f t="shared" si="50"/>
        <v>8600</v>
      </c>
      <c r="S776" s="6">
        <f t="shared" si="51"/>
        <v>2225.2000000000007</v>
      </c>
    </row>
    <row r="777" spans="1:19" x14ac:dyDescent="0.25">
      <c r="A777" t="s">
        <v>1145</v>
      </c>
      <c r="B777" s="2">
        <v>45591</v>
      </c>
      <c r="C777" t="s">
        <v>305</v>
      </c>
      <c r="D777" t="s">
        <v>11</v>
      </c>
      <c r="E777">
        <v>1</v>
      </c>
      <c r="F777">
        <v>28500</v>
      </c>
      <c r="G777" s="3">
        <v>0</v>
      </c>
      <c r="H777" t="s">
        <v>12</v>
      </c>
      <c r="I777">
        <v>2</v>
      </c>
      <c r="J777">
        <f t="shared" si="48"/>
        <v>28500</v>
      </c>
      <c r="K777" s="2">
        <f t="shared" si="49"/>
        <v>45566</v>
      </c>
      <c r="L777" s="2" t="str">
        <f>VLOOKUP(C777,Customers!$A$2:$F$401,3,FALSE)</f>
        <v>Giza</v>
      </c>
      <c r="M777" s="2" t="str">
        <f>VLOOKUP(C777,Customers!$A$2:$F$401,5,FALSE)</f>
        <v>Small Business</v>
      </c>
      <c r="N777" s="2" t="str">
        <f>VLOOKUP(D777,Products!$A$2:$F$21,2,FALSE)</f>
        <v>Laptop Pro 14</v>
      </c>
      <c r="O777" s="2" t="str">
        <f>VLOOKUP(D777,Products!$A$2:$F$21,4,FALSE)</f>
        <v>Electronics</v>
      </c>
      <c r="P777" s="2" t="str">
        <f>VLOOKUP(D777,Products!$A$2:$F$21,3,FALSE)</f>
        <v>Computers</v>
      </c>
      <c r="Q777" s="6">
        <f>VLOOKUP(D777,Products!$A$2:$F$21,6,FALSE)</f>
        <v>22100</v>
      </c>
      <c r="R777" s="6">
        <f t="shared" si="50"/>
        <v>22100</v>
      </c>
      <c r="S777" s="6">
        <f t="shared" si="51"/>
        <v>6400</v>
      </c>
    </row>
    <row r="778" spans="1:19" x14ac:dyDescent="0.25">
      <c r="A778" t="s">
        <v>1146</v>
      </c>
      <c r="B778" s="2">
        <v>45715</v>
      </c>
      <c r="C778" t="s">
        <v>74</v>
      </c>
      <c r="D778" t="s">
        <v>46</v>
      </c>
      <c r="E778">
        <v>4</v>
      </c>
      <c r="F778">
        <v>252.2</v>
      </c>
      <c r="G778" s="3">
        <v>0.2</v>
      </c>
      <c r="H778" t="s">
        <v>12</v>
      </c>
      <c r="I778">
        <v>4</v>
      </c>
      <c r="J778">
        <f t="shared" si="48"/>
        <v>807.04</v>
      </c>
      <c r="K778" s="2">
        <f t="shared" si="49"/>
        <v>45689</v>
      </c>
      <c r="L778" s="2" t="str">
        <f>VLOOKUP(C778,Customers!$A$2:$F$401,3,FALSE)</f>
        <v>Ismailia</v>
      </c>
      <c r="M778" s="2" t="str">
        <f>VLOOKUP(C778,Customers!$A$2:$F$401,5,FALSE)</f>
        <v>Small Business</v>
      </c>
      <c r="N778" s="2" t="str">
        <f>VLOOKUP(D778,Products!$A$2:$F$21,2,FALSE)</f>
        <v>Paper A4 Box</v>
      </c>
      <c r="O778" s="2" t="str">
        <f>VLOOKUP(D778,Products!$A$2:$F$21,4,FALSE)</f>
        <v>Office</v>
      </c>
      <c r="P778" s="2" t="str">
        <f>VLOOKUP(D778,Products!$A$2:$F$21,3,FALSE)</f>
        <v>Stationery</v>
      </c>
      <c r="Q778" s="6">
        <f>VLOOKUP(D778,Products!$A$2:$F$21,6,FALSE)</f>
        <v>145</v>
      </c>
      <c r="R778" s="6">
        <f t="shared" si="50"/>
        <v>580</v>
      </c>
      <c r="S778" s="6">
        <f t="shared" si="51"/>
        <v>227.03999999999996</v>
      </c>
    </row>
    <row r="779" spans="1:19" x14ac:dyDescent="0.25">
      <c r="A779" t="s">
        <v>1147</v>
      </c>
      <c r="B779" s="2">
        <v>44952</v>
      </c>
      <c r="C779" t="s">
        <v>39</v>
      </c>
      <c r="D779" t="s">
        <v>79</v>
      </c>
      <c r="E779">
        <v>1</v>
      </c>
      <c r="F779">
        <v>6200</v>
      </c>
      <c r="G779" s="3">
        <v>0.03</v>
      </c>
      <c r="H779" t="s">
        <v>12</v>
      </c>
      <c r="I779">
        <v>4</v>
      </c>
      <c r="J779">
        <f t="shared" si="48"/>
        <v>6014</v>
      </c>
      <c r="K779" s="2">
        <f t="shared" si="49"/>
        <v>44927</v>
      </c>
      <c r="L779" s="2" t="str">
        <f>VLOOKUP(C779,Customers!$A$2:$F$401,3,FALSE)</f>
        <v>Giza</v>
      </c>
      <c r="M779" s="2" t="str">
        <f>VLOOKUP(C779,Customers!$A$2:$F$401,5,FALSE)</f>
        <v>Consumer</v>
      </c>
      <c r="N779" s="2" t="str">
        <f>VLOOKUP(D779,Products!$A$2:$F$21,2,FALSE)</f>
        <v>27-inch Monitor</v>
      </c>
      <c r="O779" s="2" t="str">
        <f>VLOOKUP(D779,Products!$A$2:$F$21,4,FALSE)</f>
        <v>Electronics</v>
      </c>
      <c r="P779" s="2" t="str">
        <f>VLOOKUP(D779,Products!$A$2:$F$21,3,FALSE)</f>
        <v>Displays</v>
      </c>
      <c r="Q779" s="6">
        <f>VLOOKUP(D779,Products!$A$2:$F$21,6,FALSE)</f>
        <v>4300</v>
      </c>
      <c r="R779" s="6">
        <f t="shared" si="50"/>
        <v>4300</v>
      </c>
      <c r="S779" s="6">
        <f t="shared" si="51"/>
        <v>1714</v>
      </c>
    </row>
    <row r="780" spans="1:19" x14ac:dyDescent="0.25">
      <c r="A780" t="s">
        <v>1148</v>
      </c>
      <c r="B780" s="2">
        <v>45524</v>
      </c>
      <c r="C780" t="s">
        <v>1149</v>
      </c>
      <c r="D780" t="s">
        <v>46</v>
      </c>
      <c r="E780">
        <v>4</v>
      </c>
      <c r="F780">
        <v>239.2</v>
      </c>
      <c r="G780" s="3">
        <v>0.2</v>
      </c>
      <c r="H780" t="s">
        <v>12</v>
      </c>
      <c r="I780">
        <v>2</v>
      </c>
      <c r="J780">
        <f t="shared" si="48"/>
        <v>765.44</v>
      </c>
      <c r="K780" s="2">
        <f t="shared" si="49"/>
        <v>45505</v>
      </c>
      <c r="L780" s="2" t="str">
        <f>VLOOKUP(C780,Customers!$A$2:$F$401,3,FALSE)</f>
        <v>Tanta</v>
      </c>
      <c r="M780" s="2" t="str">
        <f>VLOOKUP(C780,Customers!$A$2:$F$401,5,FALSE)</f>
        <v>Corporate</v>
      </c>
      <c r="N780" s="2" t="str">
        <f>VLOOKUP(D780,Products!$A$2:$F$21,2,FALSE)</f>
        <v>Paper A4 Box</v>
      </c>
      <c r="O780" s="2" t="str">
        <f>VLOOKUP(D780,Products!$A$2:$F$21,4,FALSE)</f>
        <v>Office</v>
      </c>
      <c r="P780" s="2" t="str">
        <f>VLOOKUP(D780,Products!$A$2:$F$21,3,FALSE)</f>
        <v>Stationery</v>
      </c>
      <c r="Q780" s="6">
        <f>VLOOKUP(D780,Products!$A$2:$F$21,6,FALSE)</f>
        <v>145</v>
      </c>
      <c r="R780" s="6">
        <f t="shared" si="50"/>
        <v>580</v>
      </c>
      <c r="S780" s="6">
        <f t="shared" si="51"/>
        <v>185.44000000000005</v>
      </c>
    </row>
    <row r="781" spans="1:19" x14ac:dyDescent="0.25">
      <c r="A781" t="s">
        <v>1150</v>
      </c>
      <c r="B781" s="2">
        <v>45774</v>
      </c>
      <c r="C781" t="s">
        <v>403</v>
      </c>
      <c r="D781" t="s">
        <v>56</v>
      </c>
      <c r="E781">
        <v>50</v>
      </c>
      <c r="F781">
        <v>185.4</v>
      </c>
      <c r="G781" s="3">
        <v>0.03</v>
      </c>
      <c r="H781" t="s">
        <v>12</v>
      </c>
      <c r="I781">
        <v>7</v>
      </c>
      <c r="J781">
        <f t="shared" si="48"/>
        <v>8991.9</v>
      </c>
      <c r="K781" s="2">
        <f t="shared" si="49"/>
        <v>45748</v>
      </c>
      <c r="L781" s="2" t="str">
        <f>VLOOKUP(C781,Customers!$A$2:$F$401,3,FALSE)</f>
        <v>Shubra El-Kheima</v>
      </c>
      <c r="M781" s="2" t="str">
        <f>VLOOKUP(C781,Customers!$A$2:$F$401,5,FALSE)</f>
        <v>Small Business</v>
      </c>
      <c r="N781" s="2" t="str">
        <f>VLOOKUP(D781,Products!$A$2:$F$21,2,FALSE)</f>
        <v>Notebook Pack</v>
      </c>
      <c r="O781" s="2" t="str">
        <f>VLOOKUP(D781,Products!$A$2:$F$21,4,FALSE)</f>
        <v>Office</v>
      </c>
      <c r="P781" s="2" t="str">
        <f>VLOOKUP(D781,Products!$A$2:$F$21,3,FALSE)</f>
        <v>Stationery</v>
      </c>
      <c r="Q781" s="6">
        <f>VLOOKUP(D781,Products!$A$2:$F$21,6,FALSE)</f>
        <v>75</v>
      </c>
      <c r="R781" s="6">
        <f t="shared" si="50"/>
        <v>3750</v>
      </c>
      <c r="S781" s="6">
        <f t="shared" si="51"/>
        <v>5241.8999999999996</v>
      </c>
    </row>
    <row r="782" spans="1:19" x14ac:dyDescent="0.25">
      <c r="A782" t="s">
        <v>1151</v>
      </c>
      <c r="B782" s="2">
        <v>45721</v>
      </c>
      <c r="C782" t="s">
        <v>845</v>
      </c>
      <c r="D782" t="s">
        <v>79</v>
      </c>
      <c r="E782">
        <v>3</v>
      </c>
      <c r="F782">
        <v>6696</v>
      </c>
      <c r="G782" s="3">
        <v>0.05</v>
      </c>
      <c r="H782" t="s">
        <v>12</v>
      </c>
      <c r="I782">
        <v>3</v>
      </c>
      <c r="J782">
        <f t="shared" si="48"/>
        <v>19083.599999999999</v>
      </c>
      <c r="K782" s="2">
        <f t="shared" si="49"/>
        <v>45717</v>
      </c>
      <c r="L782" s="2" t="str">
        <f>VLOOKUP(C782,Customers!$A$2:$F$401,3,FALSE)</f>
        <v>Fayoum</v>
      </c>
      <c r="M782" s="2" t="str">
        <f>VLOOKUP(C782,Customers!$A$2:$F$401,5,FALSE)</f>
        <v>Corporate</v>
      </c>
      <c r="N782" s="2" t="str">
        <f>VLOOKUP(D782,Products!$A$2:$F$21,2,FALSE)</f>
        <v>27-inch Monitor</v>
      </c>
      <c r="O782" s="2" t="str">
        <f>VLOOKUP(D782,Products!$A$2:$F$21,4,FALSE)</f>
        <v>Electronics</v>
      </c>
      <c r="P782" s="2" t="str">
        <f>VLOOKUP(D782,Products!$A$2:$F$21,3,FALSE)</f>
        <v>Displays</v>
      </c>
      <c r="Q782" s="6">
        <f>VLOOKUP(D782,Products!$A$2:$F$21,6,FALSE)</f>
        <v>4300</v>
      </c>
      <c r="R782" s="6">
        <f t="shared" si="50"/>
        <v>12900</v>
      </c>
      <c r="S782" s="6">
        <f t="shared" si="51"/>
        <v>6183.5999999999985</v>
      </c>
    </row>
    <row r="783" spans="1:19" x14ac:dyDescent="0.25">
      <c r="A783" t="s">
        <v>1152</v>
      </c>
      <c r="B783" s="2">
        <v>45100</v>
      </c>
      <c r="C783" t="s">
        <v>87</v>
      </c>
      <c r="D783" t="s">
        <v>40</v>
      </c>
      <c r="E783">
        <v>1</v>
      </c>
      <c r="F783">
        <v>18915</v>
      </c>
      <c r="G783" s="3">
        <v>0.05</v>
      </c>
      <c r="H783" t="s">
        <v>12</v>
      </c>
      <c r="I783">
        <v>1</v>
      </c>
      <c r="J783">
        <f t="shared" si="48"/>
        <v>17969.25</v>
      </c>
      <c r="K783" s="2">
        <f t="shared" si="49"/>
        <v>45078</v>
      </c>
      <c r="L783" s="2" t="str">
        <f>VLOOKUP(C783,Customers!$A$2:$F$401,3,FALSE)</f>
        <v>Tanta</v>
      </c>
      <c r="M783" s="2" t="str">
        <f>VLOOKUP(C783,Customers!$A$2:$F$401,5,FALSE)</f>
        <v>Small Business</v>
      </c>
      <c r="N783" s="2" t="str">
        <f>VLOOKUP(D783,Products!$A$2:$F$21,2,FALSE)</f>
        <v>Laptop Basic 15</v>
      </c>
      <c r="O783" s="2" t="str">
        <f>VLOOKUP(D783,Products!$A$2:$F$21,4,FALSE)</f>
        <v>Electronics</v>
      </c>
      <c r="P783" s="2" t="str">
        <f>VLOOKUP(D783,Products!$A$2:$F$21,3,FALSE)</f>
        <v>Computers</v>
      </c>
      <c r="Q783" s="6">
        <f>VLOOKUP(D783,Products!$A$2:$F$21,6,FALSE)</f>
        <v>15100</v>
      </c>
      <c r="R783" s="6">
        <f t="shared" si="50"/>
        <v>15100</v>
      </c>
      <c r="S783" s="6">
        <f t="shared" si="51"/>
        <v>2869.25</v>
      </c>
    </row>
    <row r="784" spans="1:19" x14ac:dyDescent="0.25">
      <c r="A784" t="s">
        <v>1153</v>
      </c>
      <c r="B784" s="2">
        <v>45424</v>
      </c>
      <c r="C784" t="s">
        <v>256</v>
      </c>
      <c r="D784" t="s">
        <v>56</v>
      </c>
      <c r="E784">
        <v>1</v>
      </c>
      <c r="F784">
        <v>174.6</v>
      </c>
      <c r="G784" s="3">
        <v>0.05</v>
      </c>
      <c r="H784" t="s">
        <v>12</v>
      </c>
      <c r="I784">
        <v>5</v>
      </c>
      <c r="J784">
        <f t="shared" si="48"/>
        <v>165.86999999999998</v>
      </c>
      <c r="K784" s="2">
        <f t="shared" si="49"/>
        <v>45413</v>
      </c>
      <c r="L784" s="2" t="str">
        <f>VLOOKUP(C784,Customers!$A$2:$F$401,3,FALSE)</f>
        <v>Port Said</v>
      </c>
      <c r="M784" s="2" t="str">
        <f>VLOOKUP(C784,Customers!$A$2:$F$401,5,FALSE)</f>
        <v>Corporate</v>
      </c>
      <c r="N784" s="2" t="str">
        <f>VLOOKUP(D784,Products!$A$2:$F$21,2,FALSE)</f>
        <v>Notebook Pack</v>
      </c>
      <c r="O784" s="2" t="str">
        <f>VLOOKUP(D784,Products!$A$2:$F$21,4,FALSE)</f>
        <v>Office</v>
      </c>
      <c r="P784" s="2" t="str">
        <f>VLOOKUP(D784,Products!$A$2:$F$21,3,FALSE)</f>
        <v>Stationery</v>
      </c>
      <c r="Q784" s="6">
        <f>VLOOKUP(D784,Products!$A$2:$F$21,6,FALSE)</f>
        <v>75</v>
      </c>
      <c r="R784" s="6">
        <f t="shared" si="50"/>
        <v>75</v>
      </c>
      <c r="S784" s="6">
        <f t="shared" si="51"/>
        <v>90.869999999999976</v>
      </c>
    </row>
    <row r="785" spans="1:19" x14ac:dyDescent="0.25">
      <c r="A785" t="s">
        <v>1154</v>
      </c>
      <c r="B785" s="2">
        <v>45994</v>
      </c>
      <c r="C785" t="s">
        <v>37</v>
      </c>
      <c r="D785" t="s">
        <v>82</v>
      </c>
      <c r="E785">
        <v>5</v>
      </c>
      <c r="F785">
        <v>4800</v>
      </c>
      <c r="G785" s="3">
        <v>0.1</v>
      </c>
      <c r="H785" t="s">
        <v>12</v>
      </c>
      <c r="I785">
        <v>7</v>
      </c>
      <c r="J785">
        <f t="shared" si="48"/>
        <v>21600</v>
      </c>
      <c r="K785" s="2">
        <f t="shared" si="49"/>
        <v>45992</v>
      </c>
      <c r="L785" s="2" t="str">
        <f>VLOOKUP(C785,Customers!$A$2:$F$401,3,FALSE)</f>
        <v>Port Said</v>
      </c>
      <c r="M785" s="2" t="str">
        <f>VLOOKUP(C785,Customers!$A$2:$F$401,5,FALSE)</f>
        <v>Consumer</v>
      </c>
      <c r="N785" s="2" t="str">
        <f>VLOOKUP(D785,Products!$A$2:$F$21,2,FALSE)</f>
        <v>Office Chair</v>
      </c>
      <c r="O785" s="2" t="str">
        <f>VLOOKUP(D785,Products!$A$2:$F$21,4,FALSE)</f>
        <v>Office</v>
      </c>
      <c r="P785" s="2" t="str">
        <f>VLOOKUP(D785,Products!$A$2:$F$21,3,FALSE)</f>
        <v>Furniture</v>
      </c>
      <c r="Q785" s="6">
        <f>VLOOKUP(D785,Products!$A$2:$F$21,6,FALSE)</f>
        <v>3150</v>
      </c>
      <c r="R785" s="6">
        <f t="shared" si="50"/>
        <v>15750</v>
      </c>
      <c r="S785" s="6">
        <f t="shared" si="51"/>
        <v>5850</v>
      </c>
    </row>
    <row r="786" spans="1:19" x14ac:dyDescent="0.25">
      <c r="A786" t="s">
        <v>1155</v>
      </c>
      <c r="B786" s="2">
        <v>45274</v>
      </c>
      <c r="C786" t="s">
        <v>1156</v>
      </c>
      <c r="D786" t="s">
        <v>46</v>
      </c>
      <c r="E786">
        <v>2</v>
      </c>
      <c r="F786">
        <v>260</v>
      </c>
      <c r="G786" s="3">
        <v>0.03</v>
      </c>
      <c r="H786" t="s">
        <v>85</v>
      </c>
      <c r="I786">
        <v>2</v>
      </c>
      <c r="J786">
        <f t="shared" si="48"/>
        <v>504.4</v>
      </c>
      <c r="K786" s="2">
        <f t="shared" si="49"/>
        <v>45261</v>
      </c>
      <c r="L786" s="2" t="str">
        <f>VLOOKUP(C786,Customers!$A$2:$F$401,3,FALSE)</f>
        <v>Asyut</v>
      </c>
      <c r="M786" s="2" t="str">
        <f>VLOOKUP(C786,Customers!$A$2:$F$401,5,FALSE)</f>
        <v>Consumer</v>
      </c>
      <c r="N786" s="2" t="str">
        <f>VLOOKUP(D786,Products!$A$2:$F$21,2,FALSE)</f>
        <v>Paper A4 Box</v>
      </c>
      <c r="O786" s="2" t="str">
        <f>VLOOKUP(D786,Products!$A$2:$F$21,4,FALSE)</f>
        <v>Office</v>
      </c>
      <c r="P786" s="2" t="str">
        <f>VLOOKUP(D786,Products!$A$2:$F$21,3,FALSE)</f>
        <v>Stationery</v>
      </c>
      <c r="Q786" s="6">
        <f>VLOOKUP(D786,Products!$A$2:$F$21,6,FALSE)</f>
        <v>145</v>
      </c>
      <c r="R786" s="6">
        <f t="shared" si="50"/>
        <v>290</v>
      </c>
      <c r="S786" s="6">
        <f t="shared" si="51"/>
        <v>214.39999999999998</v>
      </c>
    </row>
    <row r="787" spans="1:19" x14ac:dyDescent="0.25">
      <c r="A787" t="s">
        <v>1157</v>
      </c>
      <c r="B787" s="2">
        <v>45706</v>
      </c>
      <c r="C787" t="s">
        <v>292</v>
      </c>
      <c r="D787" t="s">
        <v>33</v>
      </c>
      <c r="E787">
        <v>1</v>
      </c>
      <c r="F787">
        <v>4212</v>
      </c>
      <c r="G787" s="3">
        <v>0</v>
      </c>
      <c r="H787" t="s">
        <v>12</v>
      </c>
      <c r="I787">
        <v>7</v>
      </c>
      <c r="J787">
        <f t="shared" si="48"/>
        <v>4212</v>
      </c>
      <c r="K787" s="2">
        <f t="shared" si="49"/>
        <v>45689</v>
      </c>
      <c r="L787" s="2" t="str">
        <f>VLOOKUP(C787,Customers!$A$2:$F$401,3,FALSE)</f>
        <v>Fayoum</v>
      </c>
      <c r="M787" s="2" t="str">
        <f>VLOOKUP(C787,Customers!$A$2:$F$401,5,FALSE)</f>
        <v>Small Business</v>
      </c>
      <c r="N787" s="2" t="str">
        <f>VLOOKUP(D787,Products!$A$2:$F$21,2,FALSE)</f>
        <v>Filing Cabinet</v>
      </c>
      <c r="O787" s="2" t="str">
        <f>VLOOKUP(D787,Products!$A$2:$F$21,4,FALSE)</f>
        <v>Office</v>
      </c>
      <c r="P787" s="2" t="str">
        <f>VLOOKUP(D787,Products!$A$2:$F$21,3,FALSE)</f>
        <v>Furniture</v>
      </c>
      <c r="Q787" s="6">
        <f>VLOOKUP(D787,Products!$A$2:$F$21,6,FALSE)</f>
        <v>2650</v>
      </c>
      <c r="R787" s="6">
        <f t="shared" si="50"/>
        <v>2650</v>
      </c>
      <c r="S787" s="6">
        <f t="shared" si="51"/>
        <v>1562</v>
      </c>
    </row>
    <row r="788" spans="1:19" x14ac:dyDescent="0.25">
      <c r="A788" t="s">
        <v>1158</v>
      </c>
      <c r="B788" s="2">
        <v>45274</v>
      </c>
      <c r="C788" t="s">
        <v>51</v>
      </c>
      <c r="D788" t="s">
        <v>27</v>
      </c>
      <c r="E788">
        <v>2</v>
      </c>
      <c r="F788">
        <v>1009.4</v>
      </c>
      <c r="G788" s="3">
        <v>0.1</v>
      </c>
      <c r="H788" t="s">
        <v>12</v>
      </c>
      <c r="I788">
        <v>2</v>
      </c>
      <c r="J788">
        <f t="shared" si="48"/>
        <v>1816.92</v>
      </c>
      <c r="K788" s="2">
        <f t="shared" si="49"/>
        <v>45261</v>
      </c>
      <c r="L788" s="2" t="str">
        <f>VLOOKUP(C788,Customers!$A$2:$F$401,3,FALSE)</f>
        <v>Fayoum</v>
      </c>
      <c r="M788" s="2" t="str">
        <f>VLOOKUP(C788,Customers!$A$2:$F$401,5,FALSE)</f>
        <v>Small Business</v>
      </c>
      <c r="N788" s="2" t="str">
        <f>VLOOKUP(D788,Products!$A$2:$F$21,2,FALSE)</f>
        <v>Printer Toner</v>
      </c>
      <c r="O788" s="2" t="str">
        <f>VLOOKUP(D788,Products!$A$2:$F$21,4,FALSE)</f>
        <v>Office</v>
      </c>
      <c r="P788" s="2" t="str">
        <f>VLOOKUP(D788,Products!$A$2:$F$21,3,FALSE)</f>
        <v>Supplies</v>
      </c>
      <c r="Q788" s="6">
        <f>VLOOKUP(D788,Products!$A$2:$F$21,6,FALSE)</f>
        <v>510</v>
      </c>
      <c r="R788" s="6">
        <f t="shared" si="50"/>
        <v>1020</v>
      </c>
      <c r="S788" s="6">
        <f t="shared" si="51"/>
        <v>796.92000000000007</v>
      </c>
    </row>
    <row r="789" spans="1:19" x14ac:dyDescent="0.25">
      <c r="A789" t="s">
        <v>1159</v>
      </c>
      <c r="B789" s="2">
        <v>45211</v>
      </c>
      <c r="C789" t="s">
        <v>168</v>
      </c>
      <c r="D789" t="s">
        <v>21</v>
      </c>
      <c r="E789">
        <v>2</v>
      </c>
      <c r="F789">
        <v>1905.5</v>
      </c>
      <c r="G789" s="3">
        <v>0.1</v>
      </c>
      <c r="H789" t="s">
        <v>12</v>
      </c>
      <c r="I789">
        <v>2</v>
      </c>
      <c r="J789">
        <f t="shared" si="48"/>
        <v>3429.9</v>
      </c>
      <c r="K789" s="2">
        <f t="shared" si="49"/>
        <v>45200</v>
      </c>
      <c r="L789" s="2" t="str">
        <f>VLOOKUP(C789,Customers!$A$2:$F$401,3,FALSE)</f>
        <v>Tanta</v>
      </c>
      <c r="M789" s="2" t="str">
        <f>VLOOKUP(C789,Customers!$A$2:$F$401,5,FALSE)</f>
        <v>Small Business</v>
      </c>
      <c r="N789" s="2" t="str">
        <f>VLOOKUP(D789,Products!$A$2:$F$21,2,FALSE)</f>
        <v>Mechanical Keyboard</v>
      </c>
      <c r="O789" s="2" t="str">
        <f>VLOOKUP(D789,Products!$A$2:$F$21,4,FALSE)</f>
        <v>Electronics</v>
      </c>
      <c r="P789" s="2" t="str">
        <f>VLOOKUP(D789,Products!$A$2:$F$21,3,FALSE)</f>
        <v>Accessories</v>
      </c>
      <c r="Q789" s="6">
        <f>VLOOKUP(D789,Products!$A$2:$F$21,6,FALSE)</f>
        <v>990</v>
      </c>
      <c r="R789" s="6">
        <f t="shared" si="50"/>
        <v>1980</v>
      </c>
      <c r="S789" s="6">
        <f t="shared" si="51"/>
        <v>1449.9</v>
      </c>
    </row>
    <row r="790" spans="1:19" x14ac:dyDescent="0.25">
      <c r="A790" t="s">
        <v>1160</v>
      </c>
      <c r="B790" s="2">
        <v>45477</v>
      </c>
      <c r="C790" t="s">
        <v>224</v>
      </c>
      <c r="D790" t="s">
        <v>72</v>
      </c>
      <c r="E790">
        <v>1</v>
      </c>
      <c r="F790">
        <v>1802.5</v>
      </c>
      <c r="G790" s="3">
        <v>0.1</v>
      </c>
      <c r="H790" t="s">
        <v>96</v>
      </c>
      <c r="I790">
        <v>4</v>
      </c>
      <c r="J790">
        <f t="shared" si="48"/>
        <v>1622.25</v>
      </c>
      <c r="K790" s="2">
        <f t="shared" si="49"/>
        <v>45474</v>
      </c>
      <c r="L790" s="2" t="str">
        <f>VLOOKUP(C790,Customers!$A$2:$F$401,3,FALSE)</f>
        <v>Ismailia</v>
      </c>
      <c r="M790" s="2" t="str">
        <f>VLOOKUP(C790,Customers!$A$2:$F$401,5,FALSE)</f>
        <v>Consumer</v>
      </c>
      <c r="N790" s="2" t="str">
        <f>VLOOKUP(D790,Products!$A$2:$F$21,2,FALSE)</f>
        <v>Wi-Fi Router</v>
      </c>
      <c r="O790" s="2" t="str">
        <f>VLOOKUP(D790,Products!$A$2:$F$21,4,FALSE)</f>
        <v>Electronics</v>
      </c>
      <c r="P790" s="2" t="str">
        <f>VLOOKUP(D790,Products!$A$2:$F$21,3,FALSE)</f>
        <v>Networking</v>
      </c>
      <c r="Q790" s="6">
        <f>VLOOKUP(D790,Products!$A$2:$F$21,6,FALSE)</f>
        <v>1050</v>
      </c>
      <c r="R790" s="6">
        <f t="shared" si="50"/>
        <v>1050</v>
      </c>
      <c r="S790" s="6">
        <f t="shared" si="51"/>
        <v>572.25</v>
      </c>
    </row>
    <row r="791" spans="1:19" x14ac:dyDescent="0.25">
      <c r="A791" t="s">
        <v>1161</v>
      </c>
      <c r="B791" s="2">
        <v>45543</v>
      </c>
      <c r="C791" t="s">
        <v>283</v>
      </c>
      <c r="D791" t="s">
        <v>27</v>
      </c>
      <c r="E791">
        <v>2</v>
      </c>
      <c r="F791">
        <v>980</v>
      </c>
      <c r="G791" s="3">
        <v>0.15</v>
      </c>
      <c r="H791" t="s">
        <v>96</v>
      </c>
      <c r="I791">
        <v>5</v>
      </c>
      <c r="J791">
        <f t="shared" si="48"/>
        <v>1666</v>
      </c>
      <c r="K791" s="2">
        <f t="shared" si="49"/>
        <v>45536</v>
      </c>
      <c r="L791" s="2" t="str">
        <f>VLOOKUP(C791,Customers!$A$2:$F$401,3,FALSE)</f>
        <v>Banha</v>
      </c>
      <c r="M791" s="2" t="str">
        <f>VLOOKUP(C791,Customers!$A$2:$F$401,5,FALSE)</f>
        <v>Corporate</v>
      </c>
      <c r="N791" s="2" t="str">
        <f>VLOOKUP(D791,Products!$A$2:$F$21,2,FALSE)</f>
        <v>Printer Toner</v>
      </c>
      <c r="O791" s="2" t="str">
        <f>VLOOKUP(D791,Products!$A$2:$F$21,4,FALSE)</f>
        <v>Office</v>
      </c>
      <c r="P791" s="2" t="str">
        <f>VLOOKUP(D791,Products!$A$2:$F$21,3,FALSE)</f>
        <v>Supplies</v>
      </c>
      <c r="Q791" s="6">
        <f>VLOOKUP(D791,Products!$A$2:$F$21,6,FALSE)</f>
        <v>510</v>
      </c>
      <c r="R791" s="6">
        <f t="shared" si="50"/>
        <v>1020</v>
      </c>
      <c r="S791" s="6">
        <f t="shared" si="51"/>
        <v>646</v>
      </c>
    </row>
    <row r="792" spans="1:19" x14ac:dyDescent="0.25">
      <c r="A792" t="s">
        <v>1162</v>
      </c>
      <c r="B792" s="2">
        <v>45476</v>
      </c>
      <c r="C792" t="s">
        <v>910</v>
      </c>
      <c r="D792" t="s">
        <v>15</v>
      </c>
      <c r="E792">
        <v>3</v>
      </c>
      <c r="F792">
        <v>436.5</v>
      </c>
      <c r="G792" s="3">
        <v>0.1</v>
      </c>
      <c r="H792" t="s">
        <v>12</v>
      </c>
      <c r="I792">
        <v>1</v>
      </c>
      <c r="J792">
        <f t="shared" si="48"/>
        <v>1178.55</v>
      </c>
      <c r="K792" s="2">
        <f t="shared" si="49"/>
        <v>45474</v>
      </c>
      <c r="L792" s="2" t="str">
        <f>VLOOKUP(C792,Customers!$A$2:$F$401,3,FALSE)</f>
        <v>Cairo</v>
      </c>
      <c r="M792" s="2" t="str">
        <f>VLOOKUP(C792,Customers!$A$2:$F$401,5,FALSE)</f>
        <v>Small Business</v>
      </c>
      <c r="N792" s="2" t="str">
        <f>VLOOKUP(D792,Products!$A$2:$F$21,2,FALSE)</f>
        <v>Wireless Mouse</v>
      </c>
      <c r="O792" s="2" t="str">
        <f>VLOOKUP(D792,Products!$A$2:$F$21,4,FALSE)</f>
        <v>Electronics</v>
      </c>
      <c r="P792" s="2" t="str">
        <f>VLOOKUP(D792,Products!$A$2:$F$21,3,FALSE)</f>
        <v>Accessories</v>
      </c>
      <c r="Q792" s="6">
        <f>VLOOKUP(D792,Products!$A$2:$F$21,6,FALSE)</f>
        <v>210</v>
      </c>
      <c r="R792" s="6">
        <f t="shared" si="50"/>
        <v>630</v>
      </c>
      <c r="S792" s="6">
        <f t="shared" si="51"/>
        <v>548.54999999999995</v>
      </c>
    </row>
    <row r="793" spans="1:19" x14ac:dyDescent="0.25">
      <c r="A793" t="s">
        <v>1163</v>
      </c>
      <c r="B793" s="2">
        <v>45936</v>
      </c>
      <c r="C793" t="s">
        <v>71</v>
      </c>
      <c r="D793" t="s">
        <v>49</v>
      </c>
      <c r="E793">
        <v>3</v>
      </c>
      <c r="F793">
        <v>3977</v>
      </c>
      <c r="G793" s="3">
        <v>0.1</v>
      </c>
      <c r="H793" t="s">
        <v>12</v>
      </c>
      <c r="I793">
        <v>2</v>
      </c>
      <c r="J793">
        <f t="shared" si="48"/>
        <v>10737.9</v>
      </c>
      <c r="K793" s="2">
        <f t="shared" si="49"/>
        <v>45931</v>
      </c>
      <c r="L793" s="2" t="str">
        <f>VLOOKUP(C793,Customers!$A$2:$F$401,3,FALSE)</f>
        <v>Mansoura</v>
      </c>
      <c r="M793" s="2" t="str">
        <f>VLOOKUP(C793,Customers!$A$2:$F$401,5,FALSE)</f>
        <v>Consumer</v>
      </c>
      <c r="N793" s="2" t="str">
        <f>VLOOKUP(D793,Products!$A$2:$F$21,2,FALSE)</f>
        <v>UPS 1200VA</v>
      </c>
      <c r="O793" s="2" t="str">
        <f>VLOOKUP(D793,Products!$A$2:$F$21,4,FALSE)</f>
        <v>Electronics</v>
      </c>
      <c r="P793" s="2" t="str">
        <f>VLOOKUP(D793,Products!$A$2:$F$21,3,FALSE)</f>
        <v>Power</v>
      </c>
      <c r="Q793" s="6">
        <f>VLOOKUP(D793,Products!$A$2:$F$21,6,FALSE)</f>
        <v>2950</v>
      </c>
      <c r="R793" s="6">
        <f t="shared" si="50"/>
        <v>8850</v>
      </c>
      <c r="S793" s="6">
        <f t="shared" si="51"/>
        <v>1887.8999999999996</v>
      </c>
    </row>
    <row r="794" spans="1:19" x14ac:dyDescent="0.25">
      <c r="A794" t="s">
        <v>1164</v>
      </c>
      <c r="B794" s="2">
        <v>45225</v>
      </c>
      <c r="C794" t="s">
        <v>590</v>
      </c>
      <c r="D794" t="s">
        <v>56</v>
      </c>
      <c r="E794">
        <v>1</v>
      </c>
      <c r="F794">
        <v>174.6</v>
      </c>
      <c r="G794" s="3">
        <v>0.03</v>
      </c>
      <c r="H794" t="s">
        <v>12</v>
      </c>
      <c r="I794">
        <v>2</v>
      </c>
      <c r="J794">
        <f t="shared" si="48"/>
        <v>169.36199999999999</v>
      </c>
      <c r="K794" s="2">
        <f t="shared" si="49"/>
        <v>45200</v>
      </c>
      <c r="L794" s="2" t="str">
        <f>VLOOKUP(C794,Customers!$A$2:$F$401,3,FALSE)</f>
        <v>Zagazig</v>
      </c>
      <c r="M794" s="2" t="str">
        <f>VLOOKUP(C794,Customers!$A$2:$F$401,5,FALSE)</f>
        <v>Consumer</v>
      </c>
      <c r="N794" s="2" t="str">
        <f>VLOOKUP(D794,Products!$A$2:$F$21,2,FALSE)</f>
        <v>Notebook Pack</v>
      </c>
      <c r="O794" s="2" t="str">
        <f>VLOOKUP(D794,Products!$A$2:$F$21,4,FALSE)</f>
        <v>Office</v>
      </c>
      <c r="P794" s="2" t="str">
        <f>VLOOKUP(D794,Products!$A$2:$F$21,3,FALSE)</f>
        <v>Stationery</v>
      </c>
      <c r="Q794" s="6">
        <f>VLOOKUP(D794,Products!$A$2:$F$21,6,FALSE)</f>
        <v>75</v>
      </c>
      <c r="R794" s="6">
        <f t="shared" si="50"/>
        <v>75</v>
      </c>
      <c r="S794" s="6">
        <f t="shared" si="51"/>
        <v>94.361999999999995</v>
      </c>
    </row>
    <row r="795" spans="1:19" x14ac:dyDescent="0.25">
      <c r="A795" t="s">
        <v>1165</v>
      </c>
      <c r="B795" s="2">
        <v>45056</v>
      </c>
      <c r="C795" t="s">
        <v>815</v>
      </c>
      <c r="D795" t="s">
        <v>46</v>
      </c>
      <c r="E795">
        <v>1</v>
      </c>
      <c r="F795">
        <v>252.2</v>
      </c>
      <c r="G795" s="3">
        <v>0</v>
      </c>
      <c r="H795" t="s">
        <v>12</v>
      </c>
      <c r="I795">
        <v>7</v>
      </c>
      <c r="J795">
        <f t="shared" si="48"/>
        <v>252.2</v>
      </c>
      <c r="K795" s="2">
        <f t="shared" si="49"/>
        <v>45047</v>
      </c>
      <c r="L795" s="2" t="str">
        <f>VLOOKUP(C795,Customers!$A$2:$F$401,3,FALSE)</f>
        <v>Alexandria</v>
      </c>
      <c r="M795" s="2" t="str">
        <f>VLOOKUP(C795,Customers!$A$2:$F$401,5,FALSE)</f>
        <v>Consumer</v>
      </c>
      <c r="N795" s="2" t="str">
        <f>VLOOKUP(D795,Products!$A$2:$F$21,2,FALSE)</f>
        <v>Paper A4 Box</v>
      </c>
      <c r="O795" s="2" t="str">
        <f>VLOOKUP(D795,Products!$A$2:$F$21,4,FALSE)</f>
        <v>Office</v>
      </c>
      <c r="P795" s="2" t="str">
        <f>VLOOKUP(D795,Products!$A$2:$F$21,3,FALSE)</f>
        <v>Stationery</v>
      </c>
      <c r="Q795" s="6">
        <f>VLOOKUP(D795,Products!$A$2:$F$21,6,FALSE)</f>
        <v>145</v>
      </c>
      <c r="R795" s="6">
        <f t="shared" si="50"/>
        <v>145</v>
      </c>
      <c r="S795" s="6">
        <f t="shared" si="51"/>
        <v>107.19999999999999</v>
      </c>
    </row>
    <row r="796" spans="1:19" x14ac:dyDescent="0.25">
      <c r="A796" t="s">
        <v>1166</v>
      </c>
      <c r="B796" s="2">
        <v>45269</v>
      </c>
      <c r="C796" t="s">
        <v>739</v>
      </c>
      <c r="D796" t="s">
        <v>82</v>
      </c>
      <c r="E796">
        <v>1</v>
      </c>
      <c r="F796">
        <v>4416</v>
      </c>
      <c r="G796" s="3">
        <v>0.05</v>
      </c>
      <c r="H796" t="s">
        <v>12</v>
      </c>
      <c r="I796">
        <v>6</v>
      </c>
      <c r="J796">
        <f t="shared" si="48"/>
        <v>4195.2</v>
      </c>
      <c r="K796" s="2">
        <f t="shared" si="49"/>
        <v>45261</v>
      </c>
      <c r="L796" s="2" t="str">
        <f>VLOOKUP(C796,Customers!$A$2:$F$401,3,FALSE)</f>
        <v>Asyut</v>
      </c>
      <c r="M796" s="2" t="str">
        <f>VLOOKUP(C796,Customers!$A$2:$F$401,5,FALSE)</f>
        <v>Small Business</v>
      </c>
      <c r="N796" s="2" t="str">
        <f>VLOOKUP(D796,Products!$A$2:$F$21,2,FALSE)</f>
        <v>Office Chair</v>
      </c>
      <c r="O796" s="2" t="str">
        <f>VLOOKUP(D796,Products!$A$2:$F$21,4,FALSE)</f>
        <v>Office</v>
      </c>
      <c r="P796" s="2" t="str">
        <f>VLOOKUP(D796,Products!$A$2:$F$21,3,FALSE)</f>
        <v>Furniture</v>
      </c>
      <c r="Q796" s="6">
        <f>VLOOKUP(D796,Products!$A$2:$F$21,6,FALSE)</f>
        <v>3150</v>
      </c>
      <c r="R796" s="6">
        <f t="shared" si="50"/>
        <v>3150</v>
      </c>
      <c r="S796" s="6">
        <f t="shared" si="51"/>
        <v>1045.1999999999998</v>
      </c>
    </row>
    <row r="797" spans="1:19" x14ac:dyDescent="0.25">
      <c r="A797" t="s">
        <v>1167</v>
      </c>
      <c r="B797" s="2">
        <v>45817</v>
      </c>
      <c r="C797" t="s">
        <v>108</v>
      </c>
      <c r="D797" t="s">
        <v>15</v>
      </c>
      <c r="E797">
        <v>2</v>
      </c>
      <c r="F797">
        <v>463.5</v>
      </c>
      <c r="G797" s="3">
        <v>0.1</v>
      </c>
      <c r="H797" t="s">
        <v>12</v>
      </c>
      <c r="I797">
        <v>1</v>
      </c>
      <c r="J797">
        <f t="shared" si="48"/>
        <v>834.30000000000007</v>
      </c>
      <c r="K797" s="2">
        <f t="shared" si="49"/>
        <v>45809</v>
      </c>
      <c r="L797" s="2" t="str">
        <f>VLOOKUP(C797,Customers!$A$2:$F$401,3,FALSE)</f>
        <v>Ismailia</v>
      </c>
      <c r="M797" s="2" t="str">
        <f>VLOOKUP(C797,Customers!$A$2:$F$401,5,FALSE)</f>
        <v>Small Business</v>
      </c>
      <c r="N797" s="2" t="str">
        <f>VLOOKUP(D797,Products!$A$2:$F$21,2,FALSE)</f>
        <v>Wireless Mouse</v>
      </c>
      <c r="O797" s="2" t="str">
        <f>VLOOKUP(D797,Products!$A$2:$F$21,4,FALSE)</f>
        <v>Electronics</v>
      </c>
      <c r="P797" s="2" t="str">
        <f>VLOOKUP(D797,Products!$A$2:$F$21,3,FALSE)</f>
        <v>Accessories</v>
      </c>
      <c r="Q797" s="6">
        <f>VLOOKUP(D797,Products!$A$2:$F$21,6,FALSE)</f>
        <v>210</v>
      </c>
      <c r="R797" s="6">
        <f t="shared" si="50"/>
        <v>420</v>
      </c>
      <c r="S797" s="6">
        <f t="shared" si="51"/>
        <v>414.30000000000007</v>
      </c>
    </row>
    <row r="798" spans="1:19" x14ac:dyDescent="0.25">
      <c r="A798" t="s">
        <v>1168</v>
      </c>
      <c r="B798" s="2">
        <v>45492</v>
      </c>
      <c r="C798" t="s">
        <v>148</v>
      </c>
      <c r="D798" t="s">
        <v>82</v>
      </c>
      <c r="E798">
        <v>3</v>
      </c>
      <c r="F798">
        <v>4656</v>
      </c>
      <c r="G798" s="3">
        <v>0.03</v>
      </c>
      <c r="H798" t="s">
        <v>12</v>
      </c>
      <c r="I798">
        <v>3</v>
      </c>
      <c r="J798">
        <f t="shared" si="48"/>
        <v>13548.96</v>
      </c>
      <c r="K798" s="2">
        <f t="shared" si="49"/>
        <v>45474</v>
      </c>
      <c r="L798" s="2" t="str">
        <f>VLOOKUP(C798,Customers!$A$2:$F$401,3,FALSE)</f>
        <v>Mansoura</v>
      </c>
      <c r="M798" s="2" t="str">
        <f>VLOOKUP(C798,Customers!$A$2:$F$401,5,FALSE)</f>
        <v>Corporate</v>
      </c>
      <c r="N798" s="2" t="str">
        <f>VLOOKUP(D798,Products!$A$2:$F$21,2,FALSE)</f>
        <v>Office Chair</v>
      </c>
      <c r="O798" s="2" t="str">
        <f>VLOOKUP(D798,Products!$A$2:$F$21,4,FALSE)</f>
        <v>Office</v>
      </c>
      <c r="P798" s="2" t="str">
        <f>VLOOKUP(D798,Products!$A$2:$F$21,3,FALSE)</f>
        <v>Furniture</v>
      </c>
      <c r="Q798" s="6">
        <f>VLOOKUP(D798,Products!$A$2:$F$21,6,FALSE)</f>
        <v>3150</v>
      </c>
      <c r="R798" s="6">
        <f t="shared" si="50"/>
        <v>9450</v>
      </c>
      <c r="S798" s="6">
        <f t="shared" si="51"/>
        <v>4098.9599999999991</v>
      </c>
    </row>
    <row r="799" spans="1:19" x14ac:dyDescent="0.25">
      <c r="A799" t="s">
        <v>1169</v>
      </c>
      <c r="B799" s="2">
        <v>45789</v>
      </c>
      <c r="C799" t="s">
        <v>525</v>
      </c>
      <c r="D799" t="s">
        <v>46</v>
      </c>
      <c r="E799">
        <v>4</v>
      </c>
      <c r="F799">
        <v>280.8</v>
      </c>
      <c r="G799" s="3">
        <v>0.03</v>
      </c>
      <c r="H799" t="s">
        <v>12</v>
      </c>
      <c r="I799">
        <v>4</v>
      </c>
      <c r="J799">
        <f t="shared" si="48"/>
        <v>1089.5039999999999</v>
      </c>
      <c r="K799" s="2">
        <f t="shared" si="49"/>
        <v>45778</v>
      </c>
      <c r="L799" s="2" t="str">
        <f>VLOOKUP(C799,Customers!$A$2:$F$401,3,FALSE)</f>
        <v>Mansoura</v>
      </c>
      <c r="M799" s="2" t="str">
        <f>VLOOKUP(C799,Customers!$A$2:$F$401,5,FALSE)</f>
        <v>Small Business</v>
      </c>
      <c r="N799" s="2" t="str">
        <f>VLOOKUP(D799,Products!$A$2:$F$21,2,FALSE)</f>
        <v>Paper A4 Box</v>
      </c>
      <c r="O799" s="2" t="str">
        <f>VLOOKUP(D799,Products!$A$2:$F$21,4,FALSE)</f>
        <v>Office</v>
      </c>
      <c r="P799" s="2" t="str">
        <f>VLOOKUP(D799,Products!$A$2:$F$21,3,FALSE)</f>
        <v>Stationery</v>
      </c>
      <c r="Q799" s="6">
        <f>VLOOKUP(D799,Products!$A$2:$F$21,6,FALSE)</f>
        <v>145</v>
      </c>
      <c r="R799" s="6">
        <f t="shared" si="50"/>
        <v>580</v>
      </c>
      <c r="S799" s="6">
        <f t="shared" si="51"/>
        <v>509.50399999999991</v>
      </c>
    </row>
    <row r="800" spans="1:19" x14ac:dyDescent="0.25">
      <c r="A800" t="s">
        <v>1170</v>
      </c>
      <c r="B800" s="2">
        <v>45540</v>
      </c>
      <c r="C800" t="s">
        <v>1171</v>
      </c>
      <c r="D800" t="s">
        <v>43</v>
      </c>
      <c r="E800">
        <v>1</v>
      </c>
      <c r="F800">
        <v>3888</v>
      </c>
      <c r="G800" s="3">
        <v>0</v>
      </c>
      <c r="H800" t="s">
        <v>12</v>
      </c>
      <c r="I800">
        <v>3</v>
      </c>
      <c r="J800">
        <f t="shared" si="48"/>
        <v>3888</v>
      </c>
      <c r="K800" s="2">
        <f t="shared" si="49"/>
        <v>45536</v>
      </c>
      <c r="L800" s="2" t="str">
        <f>VLOOKUP(C800,Customers!$A$2:$F$401,3,FALSE)</f>
        <v>Mansoura</v>
      </c>
      <c r="M800" s="2" t="str">
        <f>VLOOKUP(C800,Customers!$A$2:$F$401,5,FALSE)</f>
        <v>Consumer</v>
      </c>
      <c r="N800" s="2" t="str">
        <f>VLOOKUP(D800,Products!$A$2:$F$21,2,FALSE)</f>
        <v>External SSD 1TB</v>
      </c>
      <c r="O800" s="2" t="str">
        <f>VLOOKUP(D800,Products!$A$2:$F$21,4,FALSE)</f>
        <v>Electronics</v>
      </c>
      <c r="P800" s="2" t="str">
        <f>VLOOKUP(D800,Products!$A$2:$F$21,3,FALSE)</f>
        <v>Storage</v>
      </c>
      <c r="Q800" s="6">
        <f>VLOOKUP(D800,Products!$A$2:$F$21,6,FALSE)</f>
        <v>2450</v>
      </c>
      <c r="R800" s="6">
        <f t="shared" si="50"/>
        <v>2450</v>
      </c>
      <c r="S800" s="6">
        <f t="shared" si="51"/>
        <v>1438</v>
      </c>
    </row>
    <row r="801" spans="1:19" x14ac:dyDescent="0.25">
      <c r="A801" t="s">
        <v>1172</v>
      </c>
      <c r="B801" s="2">
        <v>45918</v>
      </c>
      <c r="C801" t="s">
        <v>546</v>
      </c>
      <c r="D801" t="s">
        <v>24</v>
      </c>
      <c r="E801">
        <v>2</v>
      </c>
      <c r="F801">
        <v>1287.5</v>
      </c>
      <c r="G801" s="3">
        <v>0.15</v>
      </c>
      <c r="H801" t="s">
        <v>12</v>
      </c>
      <c r="I801">
        <v>2</v>
      </c>
      <c r="J801">
        <f t="shared" si="48"/>
        <v>2188.75</v>
      </c>
      <c r="K801" s="2">
        <f t="shared" si="49"/>
        <v>45901</v>
      </c>
      <c r="L801" s="2" t="str">
        <f>VLOOKUP(C801,Customers!$A$2:$F$401,3,FALSE)</f>
        <v>Port Said</v>
      </c>
      <c r="M801" s="2" t="str">
        <f>VLOOKUP(C801,Customers!$A$2:$F$401,5,FALSE)</f>
        <v>Consumer</v>
      </c>
      <c r="N801" s="2" t="str">
        <f>VLOOKUP(D801,Products!$A$2:$F$21,2,FALSE)</f>
        <v>USB-C Hub</v>
      </c>
      <c r="O801" s="2" t="str">
        <f>VLOOKUP(D801,Products!$A$2:$F$21,4,FALSE)</f>
        <v>Electronics</v>
      </c>
      <c r="P801" s="2" t="str">
        <f>VLOOKUP(D801,Products!$A$2:$F$21,3,FALSE)</f>
        <v>Accessories</v>
      </c>
      <c r="Q801" s="6">
        <f>VLOOKUP(D801,Products!$A$2:$F$21,6,FALSE)</f>
        <v>620</v>
      </c>
      <c r="R801" s="6">
        <f t="shared" si="50"/>
        <v>1240</v>
      </c>
      <c r="S801" s="6">
        <f t="shared" si="51"/>
        <v>948.75</v>
      </c>
    </row>
    <row r="802" spans="1:19" x14ac:dyDescent="0.25">
      <c r="A802" t="s">
        <v>1173</v>
      </c>
      <c r="B802" s="2">
        <v>45084</v>
      </c>
      <c r="C802" t="s">
        <v>172</v>
      </c>
      <c r="D802" t="s">
        <v>56</v>
      </c>
      <c r="E802">
        <v>1</v>
      </c>
      <c r="F802">
        <v>185.4</v>
      </c>
      <c r="G802" s="3">
        <v>0</v>
      </c>
      <c r="H802" t="s">
        <v>12</v>
      </c>
      <c r="I802">
        <v>2</v>
      </c>
      <c r="J802">
        <f t="shared" si="48"/>
        <v>185.4</v>
      </c>
      <c r="K802" s="2">
        <f t="shared" si="49"/>
        <v>45078</v>
      </c>
      <c r="L802" s="2" t="str">
        <f>VLOOKUP(C802,Customers!$A$2:$F$401,3,FALSE)</f>
        <v>Port Said</v>
      </c>
      <c r="M802" s="2" t="str">
        <f>VLOOKUP(C802,Customers!$A$2:$F$401,5,FALSE)</f>
        <v>Small Business</v>
      </c>
      <c r="N802" s="2" t="str">
        <f>VLOOKUP(D802,Products!$A$2:$F$21,2,FALSE)</f>
        <v>Notebook Pack</v>
      </c>
      <c r="O802" s="2" t="str">
        <f>VLOOKUP(D802,Products!$A$2:$F$21,4,FALSE)</f>
        <v>Office</v>
      </c>
      <c r="P802" s="2" t="str">
        <f>VLOOKUP(D802,Products!$A$2:$F$21,3,FALSE)</f>
        <v>Stationery</v>
      </c>
      <c r="Q802" s="6">
        <f>VLOOKUP(D802,Products!$A$2:$F$21,6,FALSE)</f>
        <v>75</v>
      </c>
      <c r="R802" s="6">
        <f t="shared" si="50"/>
        <v>75</v>
      </c>
      <c r="S802" s="6">
        <f t="shared" si="51"/>
        <v>110.4</v>
      </c>
    </row>
    <row r="803" spans="1:19" x14ac:dyDescent="0.25">
      <c r="A803" t="s">
        <v>1174</v>
      </c>
      <c r="B803" s="2">
        <v>45666</v>
      </c>
      <c r="C803" t="s">
        <v>180</v>
      </c>
      <c r="D803" t="s">
        <v>30</v>
      </c>
      <c r="E803">
        <v>1</v>
      </c>
      <c r="F803">
        <v>9476</v>
      </c>
      <c r="G803" s="3">
        <v>0</v>
      </c>
      <c r="H803" t="s">
        <v>96</v>
      </c>
      <c r="I803">
        <v>4</v>
      </c>
      <c r="J803">
        <f t="shared" si="48"/>
        <v>9476</v>
      </c>
      <c r="K803" s="2">
        <f t="shared" si="49"/>
        <v>45658</v>
      </c>
      <c r="L803" s="2" t="str">
        <f>VLOOKUP(C803,Customers!$A$2:$F$401,3,FALSE)</f>
        <v>Fayoum</v>
      </c>
      <c r="M803" s="2" t="str">
        <f>VLOOKUP(C803,Customers!$A$2:$F$401,5,FALSE)</f>
        <v>Small Business</v>
      </c>
      <c r="N803" s="2" t="str">
        <f>VLOOKUP(D803,Products!$A$2:$F$21,2,FALSE)</f>
        <v>Standing Desk</v>
      </c>
      <c r="O803" s="2" t="str">
        <f>VLOOKUP(D803,Products!$A$2:$F$21,4,FALSE)</f>
        <v>Office</v>
      </c>
      <c r="P803" s="2" t="str">
        <f>VLOOKUP(D803,Products!$A$2:$F$21,3,FALSE)</f>
        <v>Furniture</v>
      </c>
      <c r="Q803" s="6">
        <f>VLOOKUP(D803,Products!$A$2:$F$21,6,FALSE)</f>
        <v>6500</v>
      </c>
      <c r="R803" s="6">
        <f t="shared" si="50"/>
        <v>6500</v>
      </c>
      <c r="S803" s="6">
        <f t="shared" si="51"/>
        <v>2976</v>
      </c>
    </row>
    <row r="804" spans="1:19" x14ac:dyDescent="0.25">
      <c r="A804" t="s">
        <v>1175</v>
      </c>
      <c r="B804" s="2">
        <v>45442</v>
      </c>
      <c r="C804" t="s">
        <v>139</v>
      </c>
      <c r="D804" t="s">
        <v>15</v>
      </c>
      <c r="E804">
        <v>3</v>
      </c>
      <c r="F804">
        <v>414</v>
      </c>
      <c r="G804" s="3">
        <v>0.05</v>
      </c>
      <c r="H804" t="s">
        <v>12</v>
      </c>
      <c r="I804">
        <v>6</v>
      </c>
      <c r="J804">
        <f t="shared" si="48"/>
        <v>1179.8999999999999</v>
      </c>
      <c r="K804" s="2">
        <f t="shared" si="49"/>
        <v>45413</v>
      </c>
      <c r="L804" s="2" t="str">
        <f>VLOOKUP(C804,Customers!$A$2:$F$401,3,FALSE)</f>
        <v>Zagazig</v>
      </c>
      <c r="M804" s="2" t="str">
        <f>VLOOKUP(C804,Customers!$A$2:$F$401,5,FALSE)</f>
        <v>Consumer</v>
      </c>
      <c r="N804" s="2" t="str">
        <f>VLOOKUP(D804,Products!$A$2:$F$21,2,FALSE)</f>
        <v>Wireless Mouse</v>
      </c>
      <c r="O804" s="2" t="str">
        <f>VLOOKUP(D804,Products!$A$2:$F$21,4,FALSE)</f>
        <v>Electronics</v>
      </c>
      <c r="P804" s="2" t="str">
        <f>VLOOKUP(D804,Products!$A$2:$F$21,3,FALSE)</f>
        <v>Accessories</v>
      </c>
      <c r="Q804" s="6">
        <f>VLOOKUP(D804,Products!$A$2:$F$21,6,FALSE)</f>
        <v>210</v>
      </c>
      <c r="R804" s="6">
        <f t="shared" si="50"/>
        <v>630</v>
      </c>
      <c r="S804" s="6">
        <f t="shared" si="51"/>
        <v>549.89999999999986</v>
      </c>
    </row>
    <row r="805" spans="1:19" x14ac:dyDescent="0.25">
      <c r="A805" t="s">
        <v>1176</v>
      </c>
      <c r="B805" s="2">
        <v>45432</v>
      </c>
      <c r="C805" t="s">
        <v>691</v>
      </c>
      <c r="D805" t="s">
        <v>90</v>
      </c>
      <c r="E805">
        <v>4</v>
      </c>
      <c r="F805">
        <v>1932</v>
      </c>
      <c r="G805" s="3">
        <v>0</v>
      </c>
      <c r="H805" t="s">
        <v>12</v>
      </c>
      <c r="I805">
        <v>5</v>
      </c>
      <c r="J805">
        <f t="shared" si="48"/>
        <v>7728</v>
      </c>
      <c r="K805" s="2">
        <f t="shared" si="49"/>
        <v>45413</v>
      </c>
      <c r="L805" s="2" t="str">
        <f>VLOOKUP(C805,Customers!$A$2:$F$401,3,FALSE)</f>
        <v>Cairo</v>
      </c>
      <c r="M805" s="2" t="str">
        <f>VLOOKUP(C805,Customers!$A$2:$F$401,5,FALSE)</f>
        <v>Consumer</v>
      </c>
      <c r="N805" s="2" t="str">
        <f>VLOOKUP(D805,Products!$A$2:$F$21,2,FALSE)</f>
        <v>Headset Pro</v>
      </c>
      <c r="O805" s="2" t="str">
        <f>VLOOKUP(D805,Products!$A$2:$F$21,4,FALSE)</f>
        <v>Electronics</v>
      </c>
      <c r="P805" s="2" t="str">
        <f>VLOOKUP(D805,Products!$A$2:$F$21,3,FALSE)</f>
        <v>Accessories</v>
      </c>
      <c r="Q805" s="6">
        <f>VLOOKUP(D805,Products!$A$2:$F$21,6,FALSE)</f>
        <v>1180</v>
      </c>
      <c r="R805" s="6">
        <f t="shared" si="50"/>
        <v>4720</v>
      </c>
      <c r="S805" s="6">
        <f t="shared" si="51"/>
        <v>3008</v>
      </c>
    </row>
    <row r="806" spans="1:19" x14ac:dyDescent="0.25">
      <c r="A806" t="s">
        <v>1177</v>
      </c>
      <c r="B806" s="2">
        <v>45942</v>
      </c>
      <c r="C806" t="s">
        <v>833</v>
      </c>
      <c r="D806" t="s">
        <v>82</v>
      </c>
      <c r="E806">
        <v>1</v>
      </c>
      <c r="F806">
        <v>4944</v>
      </c>
      <c r="G806" s="3">
        <v>0.05</v>
      </c>
      <c r="H806" t="s">
        <v>12</v>
      </c>
      <c r="I806">
        <v>4</v>
      </c>
      <c r="J806">
        <f t="shared" si="48"/>
        <v>4696.8</v>
      </c>
      <c r="K806" s="2">
        <f t="shared" si="49"/>
        <v>45931</v>
      </c>
      <c r="L806" s="2" t="str">
        <f>VLOOKUP(C806,Customers!$A$2:$F$401,3,FALSE)</f>
        <v>Shubra El-Kheima</v>
      </c>
      <c r="M806" s="2" t="str">
        <f>VLOOKUP(C806,Customers!$A$2:$F$401,5,FALSE)</f>
        <v>Consumer</v>
      </c>
      <c r="N806" s="2" t="str">
        <f>VLOOKUP(D806,Products!$A$2:$F$21,2,FALSE)</f>
        <v>Office Chair</v>
      </c>
      <c r="O806" s="2" t="str">
        <f>VLOOKUP(D806,Products!$A$2:$F$21,4,FALSE)</f>
        <v>Office</v>
      </c>
      <c r="P806" s="2" t="str">
        <f>VLOOKUP(D806,Products!$A$2:$F$21,3,FALSE)</f>
        <v>Furniture</v>
      </c>
      <c r="Q806" s="6">
        <f>VLOOKUP(D806,Products!$A$2:$F$21,6,FALSE)</f>
        <v>3150</v>
      </c>
      <c r="R806" s="6">
        <f t="shared" si="50"/>
        <v>3150</v>
      </c>
      <c r="S806" s="6">
        <f t="shared" si="51"/>
        <v>1546.8000000000002</v>
      </c>
    </row>
    <row r="807" spans="1:19" x14ac:dyDescent="0.25">
      <c r="A807" t="s">
        <v>1178</v>
      </c>
      <c r="B807" s="2">
        <v>45327</v>
      </c>
      <c r="C807" t="s">
        <v>318</v>
      </c>
      <c r="D807" t="s">
        <v>21</v>
      </c>
      <c r="E807">
        <v>1</v>
      </c>
      <c r="F807">
        <v>1905.5</v>
      </c>
      <c r="G807" s="3">
        <v>0.05</v>
      </c>
      <c r="H807" t="s">
        <v>12</v>
      </c>
      <c r="I807">
        <v>6</v>
      </c>
      <c r="J807">
        <f t="shared" si="48"/>
        <v>1810.2249999999999</v>
      </c>
      <c r="K807" s="2">
        <f t="shared" si="49"/>
        <v>45323</v>
      </c>
      <c r="L807" s="2" t="str">
        <f>VLOOKUP(C807,Customers!$A$2:$F$401,3,FALSE)</f>
        <v>Banha</v>
      </c>
      <c r="M807" s="2" t="str">
        <f>VLOOKUP(C807,Customers!$A$2:$F$401,5,FALSE)</f>
        <v>Consumer</v>
      </c>
      <c r="N807" s="2" t="str">
        <f>VLOOKUP(D807,Products!$A$2:$F$21,2,FALSE)</f>
        <v>Mechanical Keyboard</v>
      </c>
      <c r="O807" s="2" t="str">
        <f>VLOOKUP(D807,Products!$A$2:$F$21,4,FALSE)</f>
        <v>Electronics</v>
      </c>
      <c r="P807" s="2" t="str">
        <f>VLOOKUP(D807,Products!$A$2:$F$21,3,FALSE)</f>
        <v>Accessories</v>
      </c>
      <c r="Q807" s="6">
        <f>VLOOKUP(D807,Products!$A$2:$F$21,6,FALSE)</f>
        <v>990</v>
      </c>
      <c r="R807" s="6">
        <f t="shared" si="50"/>
        <v>990</v>
      </c>
      <c r="S807" s="6">
        <f t="shared" si="51"/>
        <v>820.22499999999991</v>
      </c>
    </row>
    <row r="808" spans="1:19" x14ac:dyDescent="0.25">
      <c r="A808" t="s">
        <v>1179</v>
      </c>
      <c r="B808" s="2">
        <v>45864</v>
      </c>
      <c r="C808" t="s">
        <v>477</v>
      </c>
      <c r="D808" t="s">
        <v>24</v>
      </c>
      <c r="E808">
        <v>20</v>
      </c>
      <c r="F808">
        <v>1150</v>
      </c>
      <c r="G808" s="3">
        <v>0.1</v>
      </c>
      <c r="H808" t="s">
        <v>96</v>
      </c>
      <c r="I808">
        <v>5</v>
      </c>
      <c r="J808">
        <f t="shared" si="48"/>
        <v>20700</v>
      </c>
      <c r="K808" s="2">
        <f t="shared" si="49"/>
        <v>45839</v>
      </c>
      <c r="L808" s="2" t="str">
        <f>VLOOKUP(C808,Customers!$A$2:$F$401,3,FALSE)</f>
        <v>Tanta</v>
      </c>
      <c r="M808" s="2" t="str">
        <f>VLOOKUP(C808,Customers!$A$2:$F$401,5,FALSE)</f>
        <v>Small Business</v>
      </c>
      <c r="N808" s="2" t="str">
        <f>VLOOKUP(D808,Products!$A$2:$F$21,2,FALSE)</f>
        <v>USB-C Hub</v>
      </c>
      <c r="O808" s="2" t="str">
        <f>VLOOKUP(D808,Products!$A$2:$F$21,4,FALSE)</f>
        <v>Electronics</v>
      </c>
      <c r="P808" s="2" t="str">
        <f>VLOOKUP(D808,Products!$A$2:$F$21,3,FALSE)</f>
        <v>Accessories</v>
      </c>
      <c r="Q808" s="6">
        <f>VLOOKUP(D808,Products!$A$2:$F$21,6,FALSE)</f>
        <v>620</v>
      </c>
      <c r="R808" s="6">
        <f t="shared" si="50"/>
        <v>12400</v>
      </c>
      <c r="S808" s="6">
        <f t="shared" si="51"/>
        <v>8300</v>
      </c>
    </row>
    <row r="809" spans="1:19" x14ac:dyDescent="0.25">
      <c r="A809" t="s">
        <v>1180</v>
      </c>
      <c r="B809" s="2">
        <v>45146</v>
      </c>
      <c r="C809" t="s">
        <v>944</v>
      </c>
      <c r="D809" t="s">
        <v>90</v>
      </c>
      <c r="E809">
        <v>1</v>
      </c>
      <c r="F809">
        <v>1932</v>
      </c>
      <c r="G809" s="3">
        <v>0.03</v>
      </c>
      <c r="H809" t="s">
        <v>85</v>
      </c>
      <c r="I809">
        <v>5</v>
      </c>
      <c r="J809">
        <f t="shared" si="48"/>
        <v>1874.04</v>
      </c>
      <c r="K809" s="2">
        <f t="shared" si="49"/>
        <v>45139</v>
      </c>
      <c r="L809" s="2" t="str">
        <f>VLOOKUP(C809,Customers!$A$2:$F$401,3,FALSE)</f>
        <v>Asyut</v>
      </c>
      <c r="M809" s="2" t="str">
        <f>VLOOKUP(C809,Customers!$A$2:$F$401,5,FALSE)</f>
        <v>Small Business</v>
      </c>
      <c r="N809" s="2" t="str">
        <f>VLOOKUP(D809,Products!$A$2:$F$21,2,FALSE)</f>
        <v>Headset Pro</v>
      </c>
      <c r="O809" s="2" t="str">
        <f>VLOOKUP(D809,Products!$A$2:$F$21,4,FALSE)</f>
        <v>Electronics</v>
      </c>
      <c r="P809" s="2" t="str">
        <f>VLOOKUP(D809,Products!$A$2:$F$21,3,FALSE)</f>
        <v>Accessories</v>
      </c>
      <c r="Q809" s="6">
        <f>VLOOKUP(D809,Products!$A$2:$F$21,6,FALSE)</f>
        <v>1180</v>
      </c>
      <c r="R809" s="6">
        <f t="shared" si="50"/>
        <v>1180</v>
      </c>
      <c r="S809" s="6">
        <f t="shared" si="51"/>
        <v>694.04</v>
      </c>
    </row>
    <row r="810" spans="1:19" x14ac:dyDescent="0.25">
      <c r="A810" t="s">
        <v>1181</v>
      </c>
      <c r="B810" s="2">
        <v>45204</v>
      </c>
      <c r="C810" t="s">
        <v>238</v>
      </c>
      <c r="D810" t="s">
        <v>21</v>
      </c>
      <c r="E810">
        <v>4</v>
      </c>
      <c r="F810">
        <v>1905.5</v>
      </c>
      <c r="G810" s="3">
        <v>0.05</v>
      </c>
      <c r="H810" t="s">
        <v>12</v>
      </c>
      <c r="I810">
        <v>1</v>
      </c>
      <c r="J810">
        <f t="shared" si="48"/>
        <v>7240.9</v>
      </c>
      <c r="K810" s="2">
        <f t="shared" si="49"/>
        <v>45200</v>
      </c>
      <c r="L810" s="2" t="str">
        <f>VLOOKUP(C810,Customers!$A$2:$F$401,3,FALSE)</f>
        <v>Tanta</v>
      </c>
      <c r="M810" s="2" t="str">
        <f>VLOOKUP(C810,Customers!$A$2:$F$401,5,FALSE)</f>
        <v>Consumer</v>
      </c>
      <c r="N810" s="2" t="str">
        <f>VLOOKUP(D810,Products!$A$2:$F$21,2,FALSE)</f>
        <v>Mechanical Keyboard</v>
      </c>
      <c r="O810" s="2" t="str">
        <f>VLOOKUP(D810,Products!$A$2:$F$21,4,FALSE)</f>
        <v>Electronics</v>
      </c>
      <c r="P810" s="2" t="str">
        <f>VLOOKUP(D810,Products!$A$2:$F$21,3,FALSE)</f>
        <v>Accessories</v>
      </c>
      <c r="Q810" s="6">
        <f>VLOOKUP(D810,Products!$A$2:$F$21,6,FALSE)</f>
        <v>990</v>
      </c>
      <c r="R810" s="6">
        <f t="shared" si="50"/>
        <v>3960</v>
      </c>
      <c r="S810" s="6">
        <f t="shared" si="51"/>
        <v>3280.8999999999996</v>
      </c>
    </row>
    <row r="811" spans="1:19" x14ac:dyDescent="0.25">
      <c r="A811" t="s">
        <v>1182</v>
      </c>
      <c r="B811" s="2">
        <v>45550</v>
      </c>
      <c r="C811" t="s">
        <v>39</v>
      </c>
      <c r="D811" t="s">
        <v>15</v>
      </c>
      <c r="E811">
        <v>2</v>
      </c>
      <c r="F811">
        <v>414</v>
      </c>
      <c r="G811" s="3">
        <v>0.15</v>
      </c>
      <c r="H811" t="s">
        <v>12</v>
      </c>
      <c r="I811">
        <v>3</v>
      </c>
      <c r="J811">
        <f t="shared" si="48"/>
        <v>703.8</v>
      </c>
      <c r="K811" s="2">
        <f t="shared" si="49"/>
        <v>45536</v>
      </c>
      <c r="L811" s="2" t="str">
        <f>VLOOKUP(C811,Customers!$A$2:$F$401,3,FALSE)</f>
        <v>Giza</v>
      </c>
      <c r="M811" s="2" t="str">
        <f>VLOOKUP(C811,Customers!$A$2:$F$401,5,FALSE)</f>
        <v>Consumer</v>
      </c>
      <c r="N811" s="2" t="str">
        <f>VLOOKUP(D811,Products!$A$2:$F$21,2,FALSE)</f>
        <v>Wireless Mouse</v>
      </c>
      <c r="O811" s="2" t="str">
        <f>VLOOKUP(D811,Products!$A$2:$F$21,4,FALSE)</f>
        <v>Electronics</v>
      </c>
      <c r="P811" s="2" t="str">
        <f>VLOOKUP(D811,Products!$A$2:$F$21,3,FALSE)</f>
        <v>Accessories</v>
      </c>
      <c r="Q811" s="6">
        <f>VLOOKUP(D811,Products!$A$2:$F$21,6,FALSE)</f>
        <v>210</v>
      </c>
      <c r="R811" s="6">
        <f t="shared" si="50"/>
        <v>420</v>
      </c>
      <c r="S811" s="6">
        <f t="shared" si="51"/>
        <v>283.79999999999995</v>
      </c>
    </row>
    <row r="812" spans="1:19" x14ac:dyDescent="0.25">
      <c r="A812" t="s">
        <v>1183</v>
      </c>
      <c r="B812" s="2">
        <v>44940</v>
      </c>
      <c r="C812" t="s">
        <v>944</v>
      </c>
      <c r="D812" t="s">
        <v>30</v>
      </c>
      <c r="E812">
        <v>1</v>
      </c>
      <c r="F812">
        <v>8464</v>
      </c>
      <c r="G812" s="3">
        <v>0.05</v>
      </c>
      <c r="H812" t="s">
        <v>12</v>
      </c>
      <c r="I812">
        <v>3</v>
      </c>
      <c r="J812">
        <f t="shared" si="48"/>
        <v>8040.7999999999993</v>
      </c>
      <c r="K812" s="2">
        <f t="shared" si="49"/>
        <v>44927</v>
      </c>
      <c r="L812" s="2" t="str">
        <f>VLOOKUP(C812,Customers!$A$2:$F$401,3,FALSE)</f>
        <v>Asyut</v>
      </c>
      <c r="M812" s="2" t="str">
        <f>VLOOKUP(C812,Customers!$A$2:$F$401,5,FALSE)</f>
        <v>Small Business</v>
      </c>
      <c r="N812" s="2" t="str">
        <f>VLOOKUP(D812,Products!$A$2:$F$21,2,FALSE)</f>
        <v>Standing Desk</v>
      </c>
      <c r="O812" s="2" t="str">
        <f>VLOOKUP(D812,Products!$A$2:$F$21,4,FALSE)</f>
        <v>Office</v>
      </c>
      <c r="P812" s="2" t="str">
        <f>VLOOKUP(D812,Products!$A$2:$F$21,3,FALSE)</f>
        <v>Furniture</v>
      </c>
      <c r="Q812" s="6">
        <f>VLOOKUP(D812,Products!$A$2:$F$21,6,FALSE)</f>
        <v>6500</v>
      </c>
      <c r="R812" s="6">
        <f t="shared" si="50"/>
        <v>6500</v>
      </c>
      <c r="S812" s="6">
        <f t="shared" si="51"/>
        <v>1540.7999999999993</v>
      </c>
    </row>
    <row r="813" spans="1:19" x14ac:dyDescent="0.25">
      <c r="A813" t="s">
        <v>1184</v>
      </c>
      <c r="B813" s="2">
        <v>45737</v>
      </c>
      <c r="C813" t="s">
        <v>612</v>
      </c>
      <c r="D813" t="s">
        <v>30</v>
      </c>
      <c r="E813">
        <v>1</v>
      </c>
      <c r="F813">
        <v>8464</v>
      </c>
      <c r="G813" s="3">
        <v>0.05</v>
      </c>
      <c r="H813" t="s">
        <v>12</v>
      </c>
      <c r="I813">
        <v>1</v>
      </c>
      <c r="J813">
        <f t="shared" si="48"/>
        <v>8040.7999999999993</v>
      </c>
      <c r="K813" s="2">
        <f t="shared" si="49"/>
        <v>45717</v>
      </c>
      <c r="L813" s="2" t="str">
        <f>VLOOKUP(C813,Customers!$A$2:$F$401,3,FALSE)</f>
        <v>Banha</v>
      </c>
      <c r="M813" s="2" t="str">
        <f>VLOOKUP(C813,Customers!$A$2:$F$401,5,FALSE)</f>
        <v>Small Business</v>
      </c>
      <c r="N813" s="2" t="str">
        <f>VLOOKUP(D813,Products!$A$2:$F$21,2,FALSE)</f>
        <v>Standing Desk</v>
      </c>
      <c r="O813" s="2" t="str">
        <f>VLOOKUP(D813,Products!$A$2:$F$21,4,FALSE)</f>
        <v>Office</v>
      </c>
      <c r="P813" s="2" t="str">
        <f>VLOOKUP(D813,Products!$A$2:$F$21,3,FALSE)</f>
        <v>Furniture</v>
      </c>
      <c r="Q813" s="6">
        <f>VLOOKUP(D813,Products!$A$2:$F$21,6,FALSE)</f>
        <v>6500</v>
      </c>
      <c r="R813" s="6">
        <f t="shared" si="50"/>
        <v>6500</v>
      </c>
      <c r="S813" s="6">
        <f t="shared" si="51"/>
        <v>1540.7999999999993</v>
      </c>
    </row>
    <row r="814" spans="1:19" x14ac:dyDescent="0.25">
      <c r="A814" t="s">
        <v>1185</v>
      </c>
      <c r="B814" s="2">
        <v>45607</v>
      </c>
      <c r="C814" t="s">
        <v>1186</v>
      </c>
      <c r="D814" t="s">
        <v>56</v>
      </c>
      <c r="E814">
        <v>1</v>
      </c>
      <c r="F814">
        <v>165.6</v>
      </c>
      <c r="G814" s="3">
        <v>0.05</v>
      </c>
      <c r="H814" t="s">
        <v>12</v>
      </c>
      <c r="I814">
        <v>2</v>
      </c>
      <c r="J814">
        <f t="shared" si="48"/>
        <v>157.32</v>
      </c>
      <c r="K814" s="2">
        <f t="shared" si="49"/>
        <v>45597</v>
      </c>
      <c r="L814" s="2" t="str">
        <f>VLOOKUP(C814,Customers!$A$2:$F$401,3,FALSE)</f>
        <v>Ismailia</v>
      </c>
      <c r="M814" s="2" t="str">
        <f>VLOOKUP(C814,Customers!$A$2:$F$401,5,FALSE)</f>
        <v>Small Business</v>
      </c>
      <c r="N814" s="2" t="str">
        <f>VLOOKUP(D814,Products!$A$2:$F$21,2,FALSE)</f>
        <v>Notebook Pack</v>
      </c>
      <c r="O814" s="2" t="str">
        <f>VLOOKUP(D814,Products!$A$2:$F$21,4,FALSE)</f>
        <v>Office</v>
      </c>
      <c r="P814" s="2" t="str">
        <f>VLOOKUP(D814,Products!$A$2:$F$21,3,FALSE)</f>
        <v>Stationery</v>
      </c>
      <c r="Q814" s="6">
        <f>VLOOKUP(D814,Products!$A$2:$F$21,6,FALSE)</f>
        <v>75</v>
      </c>
      <c r="R814" s="6">
        <f t="shared" si="50"/>
        <v>75</v>
      </c>
      <c r="S814" s="6">
        <f t="shared" si="51"/>
        <v>82.32</v>
      </c>
    </row>
    <row r="815" spans="1:19" x14ac:dyDescent="0.25">
      <c r="A815" t="s">
        <v>1187</v>
      </c>
      <c r="B815" s="2">
        <v>45705</v>
      </c>
      <c r="C815" t="s">
        <v>892</v>
      </c>
      <c r="D815" t="s">
        <v>27</v>
      </c>
      <c r="E815">
        <v>5</v>
      </c>
      <c r="F815">
        <v>980</v>
      </c>
      <c r="G815" s="3">
        <v>0.2</v>
      </c>
      <c r="H815" t="s">
        <v>12</v>
      </c>
      <c r="I815">
        <v>2</v>
      </c>
      <c r="J815">
        <f t="shared" si="48"/>
        <v>3920</v>
      </c>
      <c r="K815" s="2">
        <f t="shared" si="49"/>
        <v>45689</v>
      </c>
      <c r="L815" s="2" t="str">
        <f>VLOOKUP(C815,Customers!$A$2:$F$401,3,FALSE)</f>
        <v>Zagazig</v>
      </c>
      <c r="M815" s="2" t="str">
        <f>VLOOKUP(C815,Customers!$A$2:$F$401,5,FALSE)</f>
        <v>Corporate</v>
      </c>
      <c r="N815" s="2" t="str">
        <f>VLOOKUP(D815,Products!$A$2:$F$21,2,FALSE)</f>
        <v>Printer Toner</v>
      </c>
      <c r="O815" s="2" t="str">
        <f>VLOOKUP(D815,Products!$A$2:$F$21,4,FALSE)</f>
        <v>Office</v>
      </c>
      <c r="P815" s="2" t="str">
        <f>VLOOKUP(D815,Products!$A$2:$F$21,3,FALSE)</f>
        <v>Supplies</v>
      </c>
      <c r="Q815" s="6">
        <f>VLOOKUP(D815,Products!$A$2:$F$21,6,FALSE)</f>
        <v>510</v>
      </c>
      <c r="R815" s="6">
        <f t="shared" si="50"/>
        <v>2550</v>
      </c>
      <c r="S815" s="6">
        <f t="shared" si="51"/>
        <v>1370</v>
      </c>
    </row>
    <row r="816" spans="1:19" x14ac:dyDescent="0.25">
      <c r="A816" t="s">
        <v>1188</v>
      </c>
      <c r="B816" s="2">
        <v>45601</v>
      </c>
      <c r="C816" t="s">
        <v>966</v>
      </c>
      <c r="D816" t="s">
        <v>33</v>
      </c>
      <c r="E816">
        <v>4</v>
      </c>
      <c r="F816">
        <v>4212</v>
      </c>
      <c r="G816" s="3">
        <v>0.05</v>
      </c>
      <c r="H816" t="s">
        <v>12</v>
      </c>
      <c r="I816">
        <v>3</v>
      </c>
      <c r="J816">
        <f t="shared" si="48"/>
        <v>16005.599999999999</v>
      </c>
      <c r="K816" s="2">
        <f t="shared" si="49"/>
        <v>45597</v>
      </c>
      <c r="L816" s="2" t="str">
        <f>VLOOKUP(C816,Customers!$A$2:$F$401,3,FALSE)</f>
        <v>Cairo</v>
      </c>
      <c r="M816" s="2" t="str">
        <f>VLOOKUP(C816,Customers!$A$2:$F$401,5,FALSE)</f>
        <v>Small Business</v>
      </c>
      <c r="N816" s="2" t="str">
        <f>VLOOKUP(D816,Products!$A$2:$F$21,2,FALSE)</f>
        <v>Filing Cabinet</v>
      </c>
      <c r="O816" s="2" t="str">
        <f>VLOOKUP(D816,Products!$A$2:$F$21,4,FALSE)</f>
        <v>Office</v>
      </c>
      <c r="P816" s="2" t="str">
        <f>VLOOKUP(D816,Products!$A$2:$F$21,3,FALSE)</f>
        <v>Furniture</v>
      </c>
      <c r="Q816" s="6">
        <f>VLOOKUP(D816,Products!$A$2:$F$21,6,FALSE)</f>
        <v>2650</v>
      </c>
      <c r="R816" s="6">
        <f t="shared" si="50"/>
        <v>10600</v>
      </c>
      <c r="S816" s="6">
        <f t="shared" si="51"/>
        <v>5405.5999999999985</v>
      </c>
    </row>
    <row r="817" spans="1:19" x14ac:dyDescent="0.25">
      <c r="A817" t="s">
        <v>1189</v>
      </c>
      <c r="B817" s="2">
        <v>45828</v>
      </c>
      <c r="C817" t="s">
        <v>896</v>
      </c>
      <c r="D817" t="s">
        <v>11</v>
      </c>
      <c r="E817">
        <v>20</v>
      </c>
      <c r="F817">
        <v>26220</v>
      </c>
      <c r="G817" s="3">
        <v>0.03</v>
      </c>
      <c r="H817" t="s">
        <v>96</v>
      </c>
      <c r="I817">
        <v>1</v>
      </c>
      <c r="J817">
        <f t="shared" si="48"/>
        <v>508668</v>
      </c>
      <c r="K817" s="2">
        <f t="shared" si="49"/>
        <v>45809</v>
      </c>
      <c r="L817" s="2" t="str">
        <f>VLOOKUP(C817,Customers!$A$2:$F$401,3,FALSE)</f>
        <v>Cairo</v>
      </c>
      <c r="M817" s="2" t="str">
        <f>VLOOKUP(C817,Customers!$A$2:$F$401,5,FALSE)</f>
        <v>Consumer</v>
      </c>
      <c r="N817" s="2" t="str">
        <f>VLOOKUP(D817,Products!$A$2:$F$21,2,FALSE)</f>
        <v>Laptop Pro 14</v>
      </c>
      <c r="O817" s="2" t="str">
        <f>VLOOKUP(D817,Products!$A$2:$F$21,4,FALSE)</f>
        <v>Electronics</v>
      </c>
      <c r="P817" s="2" t="str">
        <f>VLOOKUP(D817,Products!$A$2:$F$21,3,FALSE)</f>
        <v>Computers</v>
      </c>
      <c r="Q817" s="6">
        <f>VLOOKUP(D817,Products!$A$2:$F$21,6,FALSE)</f>
        <v>22100</v>
      </c>
      <c r="R817" s="6">
        <f t="shared" si="50"/>
        <v>442000</v>
      </c>
      <c r="S817" s="6">
        <f t="shared" si="51"/>
        <v>66668</v>
      </c>
    </row>
    <row r="818" spans="1:19" x14ac:dyDescent="0.25">
      <c r="A818" t="s">
        <v>1190</v>
      </c>
      <c r="B818" s="2">
        <v>45612</v>
      </c>
      <c r="C818" t="s">
        <v>415</v>
      </c>
      <c r="D818" t="s">
        <v>24</v>
      </c>
      <c r="E818">
        <v>3</v>
      </c>
      <c r="F818">
        <v>1287.5</v>
      </c>
      <c r="G818" s="3">
        <v>0.03</v>
      </c>
      <c r="H818" t="s">
        <v>12</v>
      </c>
      <c r="I818">
        <v>6</v>
      </c>
      <c r="J818">
        <f t="shared" si="48"/>
        <v>3746.625</v>
      </c>
      <c r="K818" s="2">
        <f t="shared" si="49"/>
        <v>45597</v>
      </c>
      <c r="L818" s="2" t="str">
        <f>VLOOKUP(C818,Customers!$A$2:$F$401,3,FALSE)</f>
        <v>Fayoum</v>
      </c>
      <c r="M818" s="2" t="str">
        <f>VLOOKUP(C818,Customers!$A$2:$F$401,5,FALSE)</f>
        <v>Small Business</v>
      </c>
      <c r="N818" s="2" t="str">
        <f>VLOOKUP(D818,Products!$A$2:$F$21,2,FALSE)</f>
        <v>USB-C Hub</v>
      </c>
      <c r="O818" s="2" t="str">
        <f>VLOOKUP(D818,Products!$A$2:$F$21,4,FALSE)</f>
        <v>Electronics</v>
      </c>
      <c r="P818" s="2" t="str">
        <f>VLOOKUP(D818,Products!$A$2:$F$21,3,FALSE)</f>
        <v>Accessories</v>
      </c>
      <c r="Q818" s="6">
        <f>VLOOKUP(D818,Products!$A$2:$F$21,6,FALSE)</f>
        <v>620</v>
      </c>
      <c r="R818" s="6">
        <f t="shared" si="50"/>
        <v>1860</v>
      </c>
      <c r="S818" s="6">
        <f t="shared" si="51"/>
        <v>1886.625</v>
      </c>
    </row>
    <row r="819" spans="1:19" x14ac:dyDescent="0.25">
      <c r="A819" t="s">
        <v>1191</v>
      </c>
      <c r="B819" s="2">
        <v>45808</v>
      </c>
      <c r="C819" t="s">
        <v>1192</v>
      </c>
      <c r="D819" t="s">
        <v>21</v>
      </c>
      <c r="E819">
        <v>3</v>
      </c>
      <c r="F819">
        <v>1702</v>
      </c>
      <c r="G819" s="3">
        <v>0.1</v>
      </c>
      <c r="H819" t="s">
        <v>12</v>
      </c>
      <c r="I819">
        <v>1</v>
      </c>
      <c r="J819">
        <f t="shared" si="48"/>
        <v>4595.4000000000005</v>
      </c>
      <c r="K819" s="2">
        <f t="shared" si="49"/>
        <v>45778</v>
      </c>
      <c r="L819" s="2" t="str">
        <f>VLOOKUP(C819,Customers!$A$2:$F$401,3,FALSE)</f>
        <v>Shubra El-Kheima</v>
      </c>
      <c r="M819" s="2" t="str">
        <f>VLOOKUP(C819,Customers!$A$2:$F$401,5,FALSE)</f>
        <v>Consumer</v>
      </c>
      <c r="N819" s="2" t="str">
        <f>VLOOKUP(D819,Products!$A$2:$F$21,2,FALSE)</f>
        <v>Mechanical Keyboard</v>
      </c>
      <c r="O819" s="2" t="str">
        <f>VLOOKUP(D819,Products!$A$2:$F$21,4,FALSE)</f>
        <v>Electronics</v>
      </c>
      <c r="P819" s="2" t="str">
        <f>VLOOKUP(D819,Products!$A$2:$F$21,3,FALSE)</f>
        <v>Accessories</v>
      </c>
      <c r="Q819" s="6">
        <f>VLOOKUP(D819,Products!$A$2:$F$21,6,FALSE)</f>
        <v>990</v>
      </c>
      <c r="R819" s="6">
        <f t="shared" si="50"/>
        <v>2970</v>
      </c>
      <c r="S819" s="6">
        <f t="shared" si="51"/>
        <v>1625.4000000000005</v>
      </c>
    </row>
    <row r="820" spans="1:19" x14ac:dyDescent="0.25">
      <c r="A820" t="s">
        <v>1193</v>
      </c>
      <c r="B820" s="2">
        <v>45205</v>
      </c>
      <c r="C820" t="s">
        <v>17</v>
      </c>
      <c r="D820" t="s">
        <v>72</v>
      </c>
      <c r="E820">
        <v>1</v>
      </c>
      <c r="F820">
        <v>1750</v>
      </c>
      <c r="G820" s="3">
        <v>0.05</v>
      </c>
      <c r="H820" t="s">
        <v>12</v>
      </c>
      <c r="I820">
        <v>7</v>
      </c>
      <c r="J820">
        <f t="shared" si="48"/>
        <v>1662.5</v>
      </c>
      <c r="K820" s="2">
        <f t="shared" si="49"/>
        <v>45200</v>
      </c>
      <c r="L820" s="2" t="str">
        <f>VLOOKUP(C820,Customers!$A$2:$F$401,3,FALSE)</f>
        <v>Port Said</v>
      </c>
      <c r="M820" s="2" t="str">
        <f>VLOOKUP(C820,Customers!$A$2:$F$401,5,FALSE)</f>
        <v>Consumer</v>
      </c>
      <c r="N820" s="2" t="str">
        <f>VLOOKUP(D820,Products!$A$2:$F$21,2,FALSE)</f>
        <v>Wi-Fi Router</v>
      </c>
      <c r="O820" s="2" t="str">
        <f>VLOOKUP(D820,Products!$A$2:$F$21,4,FALSE)</f>
        <v>Electronics</v>
      </c>
      <c r="P820" s="2" t="str">
        <f>VLOOKUP(D820,Products!$A$2:$F$21,3,FALSE)</f>
        <v>Networking</v>
      </c>
      <c r="Q820" s="6">
        <f>VLOOKUP(D820,Products!$A$2:$F$21,6,FALSE)</f>
        <v>1050</v>
      </c>
      <c r="R820" s="6">
        <f t="shared" si="50"/>
        <v>1050</v>
      </c>
      <c r="S820" s="6">
        <f t="shared" si="51"/>
        <v>612.5</v>
      </c>
    </row>
    <row r="821" spans="1:19" x14ac:dyDescent="0.25">
      <c r="A821" t="s">
        <v>1194</v>
      </c>
      <c r="B821" s="2">
        <v>45542</v>
      </c>
      <c r="C821" t="s">
        <v>1195</v>
      </c>
      <c r="D821" t="s">
        <v>21</v>
      </c>
      <c r="E821">
        <v>1</v>
      </c>
      <c r="F821">
        <v>1905.5</v>
      </c>
      <c r="G821" s="3">
        <v>0</v>
      </c>
      <c r="H821" t="s">
        <v>85</v>
      </c>
      <c r="I821">
        <v>3</v>
      </c>
      <c r="J821">
        <f t="shared" si="48"/>
        <v>1905.5</v>
      </c>
      <c r="K821" s="2">
        <f t="shared" si="49"/>
        <v>45536</v>
      </c>
      <c r="L821" s="2" t="str">
        <f>VLOOKUP(C821,Customers!$A$2:$F$401,3,FALSE)</f>
        <v>Banha</v>
      </c>
      <c r="M821" s="2" t="str">
        <f>VLOOKUP(C821,Customers!$A$2:$F$401,5,FALSE)</f>
        <v>Small Business</v>
      </c>
      <c r="N821" s="2" t="str">
        <f>VLOOKUP(D821,Products!$A$2:$F$21,2,FALSE)</f>
        <v>Mechanical Keyboard</v>
      </c>
      <c r="O821" s="2" t="str">
        <f>VLOOKUP(D821,Products!$A$2:$F$21,4,FALSE)</f>
        <v>Electronics</v>
      </c>
      <c r="P821" s="2" t="str">
        <f>VLOOKUP(D821,Products!$A$2:$F$21,3,FALSE)</f>
        <v>Accessories</v>
      </c>
      <c r="Q821" s="6">
        <f>VLOOKUP(D821,Products!$A$2:$F$21,6,FALSE)</f>
        <v>990</v>
      </c>
      <c r="R821" s="6">
        <f t="shared" si="50"/>
        <v>990</v>
      </c>
      <c r="S821" s="6">
        <f t="shared" si="51"/>
        <v>915.5</v>
      </c>
    </row>
    <row r="822" spans="1:19" x14ac:dyDescent="0.25">
      <c r="A822" t="s">
        <v>1196</v>
      </c>
      <c r="B822" s="2">
        <v>45583</v>
      </c>
      <c r="C822" t="s">
        <v>604</v>
      </c>
      <c r="D822" t="s">
        <v>90</v>
      </c>
      <c r="E822">
        <v>1</v>
      </c>
      <c r="F822">
        <v>2268</v>
      </c>
      <c r="G822" s="3">
        <v>0.1</v>
      </c>
      <c r="H822" t="s">
        <v>12</v>
      </c>
      <c r="I822">
        <v>2</v>
      </c>
      <c r="J822">
        <f t="shared" si="48"/>
        <v>2041.2</v>
      </c>
      <c r="K822" s="2">
        <f t="shared" si="49"/>
        <v>45566</v>
      </c>
      <c r="L822" s="2" t="str">
        <f>VLOOKUP(C822,Customers!$A$2:$F$401,3,FALSE)</f>
        <v>Alexandria</v>
      </c>
      <c r="M822" s="2" t="str">
        <f>VLOOKUP(C822,Customers!$A$2:$F$401,5,FALSE)</f>
        <v>Small Business</v>
      </c>
      <c r="N822" s="2" t="str">
        <f>VLOOKUP(D822,Products!$A$2:$F$21,2,FALSE)</f>
        <v>Headset Pro</v>
      </c>
      <c r="O822" s="2" t="str">
        <f>VLOOKUP(D822,Products!$A$2:$F$21,4,FALSE)</f>
        <v>Electronics</v>
      </c>
      <c r="P822" s="2" t="str">
        <f>VLOOKUP(D822,Products!$A$2:$F$21,3,FALSE)</f>
        <v>Accessories</v>
      </c>
      <c r="Q822" s="6">
        <f>VLOOKUP(D822,Products!$A$2:$F$21,6,FALSE)</f>
        <v>1180</v>
      </c>
      <c r="R822" s="6">
        <f t="shared" si="50"/>
        <v>1180</v>
      </c>
      <c r="S822" s="6">
        <f t="shared" si="51"/>
        <v>861.2</v>
      </c>
    </row>
    <row r="823" spans="1:19" x14ac:dyDescent="0.25">
      <c r="A823" t="s">
        <v>1197</v>
      </c>
      <c r="B823" s="2">
        <v>45338</v>
      </c>
      <c r="C823" t="s">
        <v>74</v>
      </c>
      <c r="D823" t="s">
        <v>43</v>
      </c>
      <c r="E823">
        <v>1</v>
      </c>
      <c r="F823">
        <v>3492</v>
      </c>
      <c r="G823" s="3">
        <v>0</v>
      </c>
      <c r="H823" t="s">
        <v>12</v>
      </c>
      <c r="I823">
        <v>2</v>
      </c>
      <c r="J823">
        <f t="shared" si="48"/>
        <v>3492</v>
      </c>
      <c r="K823" s="2">
        <f t="shared" si="49"/>
        <v>45323</v>
      </c>
      <c r="L823" s="2" t="str">
        <f>VLOOKUP(C823,Customers!$A$2:$F$401,3,FALSE)</f>
        <v>Ismailia</v>
      </c>
      <c r="M823" s="2" t="str">
        <f>VLOOKUP(C823,Customers!$A$2:$F$401,5,FALSE)</f>
        <v>Small Business</v>
      </c>
      <c r="N823" s="2" t="str">
        <f>VLOOKUP(D823,Products!$A$2:$F$21,2,FALSE)</f>
        <v>External SSD 1TB</v>
      </c>
      <c r="O823" s="2" t="str">
        <f>VLOOKUP(D823,Products!$A$2:$F$21,4,FALSE)</f>
        <v>Electronics</v>
      </c>
      <c r="P823" s="2" t="str">
        <f>VLOOKUP(D823,Products!$A$2:$F$21,3,FALSE)</f>
        <v>Storage</v>
      </c>
      <c r="Q823" s="6">
        <f>VLOOKUP(D823,Products!$A$2:$F$21,6,FALSE)</f>
        <v>2450</v>
      </c>
      <c r="R823" s="6">
        <f t="shared" si="50"/>
        <v>2450</v>
      </c>
      <c r="S823" s="6">
        <f t="shared" si="51"/>
        <v>1042</v>
      </c>
    </row>
    <row r="824" spans="1:19" x14ac:dyDescent="0.25">
      <c r="A824" t="s">
        <v>1198</v>
      </c>
      <c r="B824" s="2">
        <v>45908</v>
      </c>
      <c r="C824" t="s">
        <v>1199</v>
      </c>
      <c r="D824" t="s">
        <v>79</v>
      </c>
      <c r="E824">
        <v>2</v>
      </c>
      <c r="F824">
        <v>6200</v>
      </c>
      <c r="G824" s="3">
        <v>0</v>
      </c>
      <c r="H824" t="s">
        <v>12</v>
      </c>
      <c r="I824">
        <v>6</v>
      </c>
      <c r="J824">
        <f t="shared" si="48"/>
        <v>12400</v>
      </c>
      <c r="K824" s="2">
        <f t="shared" si="49"/>
        <v>45901</v>
      </c>
      <c r="L824" s="2" t="str">
        <f>VLOOKUP(C824,Customers!$A$2:$F$401,3,FALSE)</f>
        <v>Alexandria</v>
      </c>
      <c r="M824" s="2" t="str">
        <f>VLOOKUP(C824,Customers!$A$2:$F$401,5,FALSE)</f>
        <v>Small Business</v>
      </c>
      <c r="N824" s="2" t="str">
        <f>VLOOKUP(D824,Products!$A$2:$F$21,2,FALSE)</f>
        <v>27-inch Monitor</v>
      </c>
      <c r="O824" s="2" t="str">
        <f>VLOOKUP(D824,Products!$A$2:$F$21,4,FALSE)</f>
        <v>Electronics</v>
      </c>
      <c r="P824" s="2" t="str">
        <f>VLOOKUP(D824,Products!$A$2:$F$21,3,FALSE)</f>
        <v>Displays</v>
      </c>
      <c r="Q824" s="6">
        <f>VLOOKUP(D824,Products!$A$2:$F$21,6,FALSE)</f>
        <v>4300</v>
      </c>
      <c r="R824" s="6">
        <f t="shared" si="50"/>
        <v>8600</v>
      </c>
      <c r="S824" s="6">
        <f t="shared" si="51"/>
        <v>3800</v>
      </c>
    </row>
    <row r="825" spans="1:19" x14ac:dyDescent="0.25">
      <c r="A825" t="s">
        <v>1200</v>
      </c>
      <c r="B825" s="2">
        <v>45570</v>
      </c>
      <c r="C825" t="s">
        <v>67</v>
      </c>
      <c r="D825" t="s">
        <v>24</v>
      </c>
      <c r="E825">
        <v>2</v>
      </c>
      <c r="F825">
        <v>1350</v>
      </c>
      <c r="G825" s="3">
        <v>0.1</v>
      </c>
      <c r="H825" t="s">
        <v>12</v>
      </c>
      <c r="I825">
        <v>6</v>
      </c>
      <c r="J825">
        <f t="shared" si="48"/>
        <v>2430</v>
      </c>
      <c r="K825" s="2">
        <f t="shared" si="49"/>
        <v>45566</v>
      </c>
      <c r="L825" s="2" t="str">
        <f>VLOOKUP(C825,Customers!$A$2:$F$401,3,FALSE)</f>
        <v>Banha</v>
      </c>
      <c r="M825" s="2" t="str">
        <f>VLOOKUP(C825,Customers!$A$2:$F$401,5,FALSE)</f>
        <v>Consumer</v>
      </c>
      <c r="N825" s="2" t="str">
        <f>VLOOKUP(D825,Products!$A$2:$F$21,2,FALSE)</f>
        <v>USB-C Hub</v>
      </c>
      <c r="O825" s="2" t="str">
        <f>VLOOKUP(D825,Products!$A$2:$F$21,4,FALSE)</f>
        <v>Electronics</v>
      </c>
      <c r="P825" s="2" t="str">
        <f>VLOOKUP(D825,Products!$A$2:$F$21,3,FALSE)</f>
        <v>Accessories</v>
      </c>
      <c r="Q825" s="6">
        <f>VLOOKUP(D825,Products!$A$2:$F$21,6,FALSE)</f>
        <v>620</v>
      </c>
      <c r="R825" s="6">
        <f t="shared" si="50"/>
        <v>1240</v>
      </c>
      <c r="S825" s="6">
        <f t="shared" si="51"/>
        <v>1190</v>
      </c>
    </row>
    <row r="826" spans="1:19" x14ac:dyDescent="0.25">
      <c r="A826" t="s">
        <v>1201</v>
      </c>
      <c r="B826" s="2">
        <v>45290</v>
      </c>
      <c r="C826" t="s">
        <v>1202</v>
      </c>
      <c r="D826" t="s">
        <v>27</v>
      </c>
      <c r="E826">
        <v>1</v>
      </c>
      <c r="F826">
        <v>1058.4000000000001</v>
      </c>
      <c r="G826" s="3">
        <v>0</v>
      </c>
      <c r="H826" t="s">
        <v>12</v>
      </c>
      <c r="I826">
        <v>3</v>
      </c>
      <c r="J826">
        <f t="shared" si="48"/>
        <v>1058.4000000000001</v>
      </c>
      <c r="K826" s="2">
        <f t="shared" si="49"/>
        <v>45261</v>
      </c>
      <c r="L826" s="2" t="str">
        <f>VLOOKUP(C826,Customers!$A$2:$F$401,3,FALSE)</f>
        <v>Shubra El-Kheima</v>
      </c>
      <c r="M826" s="2" t="str">
        <f>VLOOKUP(C826,Customers!$A$2:$F$401,5,FALSE)</f>
        <v>Corporate</v>
      </c>
      <c r="N826" s="2" t="str">
        <f>VLOOKUP(D826,Products!$A$2:$F$21,2,FALSE)</f>
        <v>Printer Toner</v>
      </c>
      <c r="O826" s="2" t="str">
        <f>VLOOKUP(D826,Products!$A$2:$F$21,4,FALSE)</f>
        <v>Office</v>
      </c>
      <c r="P826" s="2" t="str">
        <f>VLOOKUP(D826,Products!$A$2:$F$21,3,FALSE)</f>
        <v>Supplies</v>
      </c>
      <c r="Q826" s="6">
        <f>VLOOKUP(D826,Products!$A$2:$F$21,6,FALSE)</f>
        <v>510</v>
      </c>
      <c r="R826" s="6">
        <f t="shared" si="50"/>
        <v>510</v>
      </c>
      <c r="S826" s="6">
        <f t="shared" si="51"/>
        <v>548.40000000000009</v>
      </c>
    </row>
    <row r="827" spans="1:19" x14ac:dyDescent="0.25">
      <c r="A827" t="s">
        <v>1203</v>
      </c>
      <c r="B827" s="2">
        <v>45742</v>
      </c>
      <c r="C827" t="s">
        <v>1204</v>
      </c>
      <c r="D827" t="s">
        <v>46</v>
      </c>
      <c r="E827">
        <v>2</v>
      </c>
      <c r="F827">
        <v>267.8</v>
      </c>
      <c r="G827" s="3">
        <v>0</v>
      </c>
      <c r="H827" t="s">
        <v>12</v>
      </c>
      <c r="I827">
        <v>6</v>
      </c>
      <c r="J827">
        <f t="shared" si="48"/>
        <v>535.6</v>
      </c>
      <c r="K827" s="2">
        <f t="shared" si="49"/>
        <v>45717</v>
      </c>
      <c r="L827" s="2" t="str">
        <f>VLOOKUP(C827,Customers!$A$2:$F$401,3,FALSE)</f>
        <v>Port Said</v>
      </c>
      <c r="M827" s="2" t="str">
        <f>VLOOKUP(C827,Customers!$A$2:$F$401,5,FALSE)</f>
        <v>Consumer</v>
      </c>
      <c r="N827" s="2" t="str">
        <f>VLOOKUP(D827,Products!$A$2:$F$21,2,FALSE)</f>
        <v>Paper A4 Box</v>
      </c>
      <c r="O827" s="2" t="str">
        <f>VLOOKUP(D827,Products!$A$2:$F$21,4,FALSE)</f>
        <v>Office</v>
      </c>
      <c r="P827" s="2" t="str">
        <f>VLOOKUP(D827,Products!$A$2:$F$21,3,FALSE)</f>
        <v>Stationery</v>
      </c>
      <c r="Q827" s="6">
        <f>VLOOKUP(D827,Products!$A$2:$F$21,6,FALSE)</f>
        <v>145</v>
      </c>
      <c r="R827" s="6">
        <f t="shared" si="50"/>
        <v>290</v>
      </c>
      <c r="S827" s="6">
        <f t="shared" si="51"/>
        <v>245.60000000000002</v>
      </c>
    </row>
    <row r="828" spans="1:19" x14ac:dyDescent="0.25">
      <c r="A828" t="s">
        <v>1205</v>
      </c>
      <c r="B828" s="2">
        <v>45580</v>
      </c>
      <c r="C828" t="s">
        <v>432</v>
      </c>
      <c r="D828" t="s">
        <v>82</v>
      </c>
      <c r="E828">
        <v>1</v>
      </c>
      <c r="F828">
        <v>5184</v>
      </c>
      <c r="G828" s="3">
        <v>0.2</v>
      </c>
      <c r="H828" t="s">
        <v>12</v>
      </c>
      <c r="I828">
        <v>5</v>
      </c>
      <c r="J828">
        <f t="shared" si="48"/>
        <v>4147.2</v>
      </c>
      <c r="K828" s="2">
        <f t="shared" si="49"/>
        <v>45566</v>
      </c>
      <c r="L828" s="2" t="str">
        <f>VLOOKUP(C828,Customers!$A$2:$F$401,3,FALSE)</f>
        <v>Zagazig</v>
      </c>
      <c r="M828" s="2" t="str">
        <f>VLOOKUP(C828,Customers!$A$2:$F$401,5,FALSE)</f>
        <v>Consumer</v>
      </c>
      <c r="N828" s="2" t="str">
        <f>VLOOKUP(D828,Products!$A$2:$F$21,2,FALSE)</f>
        <v>Office Chair</v>
      </c>
      <c r="O828" s="2" t="str">
        <f>VLOOKUP(D828,Products!$A$2:$F$21,4,FALSE)</f>
        <v>Office</v>
      </c>
      <c r="P828" s="2" t="str">
        <f>VLOOKUP(D828,Products!$A$2:$F$21,3,FALSE)</f>
        <v>Furniture</v>
      </c>
      <c r="Q828" s="6">
        <f>VLOOKUP(D828,Products!$A$2:$F$21,6,FALSE)</f>
        <v>3150</v>
      </c>
      <c r="R828" s="6">
        <f t="shared" si="50"/>
        <v>3150</v>
      </c>
      <c r="S828" s="6">
        <f t="shared" si="51"/>
        <v>997.19999999999982</v>
      </c>
    </row>
    <row r="829" spans="1:19" x14ac:dyDescent="0.25">
      <c r="A829" t="s">
        <v>1206</v>
      </c>
      <c r="B829" s="2">
        <v>45523</v>
      </c>
      <c r="C829" t="s">
        <v>849</v>
      </c>
      <c r="D829" t="s">
        <v>49</v>
      </c>
      <c r="E829">
        <v>1</v>
      </c>
      <c r="F829">
        <v>4428</v>
      </c>
      <c r="G829" s="3">
        <v>0.03</v>
      </c>
      <c r="H829" t="s">
        <v>12</v>
      </c>
      <c r="I829">
        <v>3</v>
      </c>
      <c r="J829">
        <f t="shared" si="48"/>
        <v>4295.16</v>
      </c>
      <c r="K829" s="2">
        <f t="shared" si="49"/>
        <v>45505</v>
      </c>
      <c r="L829" s="2" t="str">
        <f>VLOOKUP(C829,Customers!$A$2:$F$401,3,FALSE)</f>
        <v>Giza</v>
      </c>
      <c r="M829" s="2" t="str">
        <f>VLOOKUP(C829,Customers!$A$2:$F$401,5,FALSE)</f>
        <v>Small Business</v>
      </c>
      <c r="N829" s="2" t="str">
        <f>VLOOKUP(D829,Products!$A$2:$F$21,2,FALSE)</f>
        <v>UPS 1200VA</v>
      </c>
      <c r="O829" s="2" t="str">
        <f>VLOOKUP(D829,Products!$A$2:$F$21,4,FALSE)</f>
        <v>Electronics</v>
      </c>
      <c r="P829" s="2" t="str">
        <f>VLOOKUP(D829,Products!$A$2:$F$21,3,FALSE)</f>
        <v>Power</v>
      </c>
      <c r="Q829" s="6">
        <f>VLOOKUP(D829,Products!$A$2:$F$21,6,FALSE)</f>
        <v>2950</v>
      </c>
      <c r="R829" s="6">
        <f t="shared" si="50"/>
        <v>2950</v>
      </c>
      <c r="S829" s="6">
        <f t="shared" si="51"/>
        <v>1345.1599999999999</v>
      </c>
    </row>
    <row r="830" spans="1:19" x14ac:dyDescent="0.25">
      <c r="A830" t="s">
        <v>1207</v>
      </c>
      <c r="B830" s="2">
        <v>45932</v>
      </c>
      <c r="C830" t="s">
        <v>158</v>
      </c>
      <c r="D830" t="s">
        <v>56</v>
      </c>
      <c r="E830">
        <v>1</v>
      </c>
      <c r="F830">
        <v>194.4</v>
      </c>
      <c r="G830" s="3">
        <v>0.05</v>
      </c>
      <c r="H830" t="s">
        <v>12</v>
      </c>
      <c r="I830">
        <v>5</v>
      </c>
      <c r="J830">
        <f t="shared" si="48"/>
        <v>184.68</v>
      </c>
      <c r="K830" s="2">
        <f t="shared" si="49"/>
        <v>45931</v>
      </c>
      <c r="L830" s="2" t="str">
        <f>VLOOKUP(C830,Customers!$A$2:$F$401,3,FALSE)</f>
        <v>Port Said</v>
      </c>
      <c r="M830" s="2" t="str">
        <f>VLOOKUP(C830,Customers!$A$2:$F$401,5,FALSE)</f>
        <v>Consumer</v>
      </c>
      <c r="N830" s="2" t="str">
        <f>VLOOKUP(D830,Products!$A$2:$F$21,2,FALSE)</f>
        <v>Notebook Pack</v>
      </c>
      <c r="O830" s="2" t="str">
        <f>VLOOKUP(D830,Products!$A$2:$F$21,4,FALSE)</f>
        <v>Office</v>
      </c>
      <c r="P830" s="2" t="str">
        <f>VLOOKUP(D830,Products!$A$2:$F$21,3,FALSE)</f>
        <v>Stationery</v>
      </c>
      <c r="Q830" s="6">
        <f>VLOOKUP(D830,Products!$A$2:$F$21,6,FALSE)</f>
        <v>75</v>
      </c>
      <c r="R830" s="6">
        <f t="shared" si="50"/>
        <v>75</v>
      </c>
      <c r="S830" s="6">
        <f t="shared" si="51"/>
        <v>109.68</v>
      </c>
    </row>
    <row r="831" spans="1:19" x14ac:dyDescent="0.25">
      <c r="A831" t="s">
        <v>1208</v>
      </c>
      <c r="B831" s="2">
        <v>45423</v>
      </c>
      <c r="C831" t="s">
        <v>26</v>
      </c>
      <c r="D831" t="s">
        <v>30</v>
      </c>
      <c r="E831">
        <v>1</v>
      </c>
      <c r="F831">
        <v>9200</v>
      </c>
      <c r="G831" s="3">
        <v>0.05</v>
      </c>
      <c r="H831" t="s">
        <v>12</v>
      </c>
      <c r="I831">
        <v>2</v>
      </c>
      <c r="J831">
        <f t="shared" si="48"/>
        <v>8740</v>
      </c>
      <c r="K831" s="2">
        <f t="shared" si="49"/>
        <v>45413</v>
      </c>
      <c r="L831" s="2" t="str">
        <f>VLOOKUP(C831,Customers!$A$2:$F$401,3,FALSE)</f>
        <v>Mansoura</v>
      </c>
      <c r="M831" s="2" t="str">
        <f>VLOOKUP(C831,Customers!$A$2:$F$401,5,FALSE)</f>
        <v>Consumer</v>
      </c>
      <c r="N831" s="2" t="str">
        <f>VLOOKUP(D831,Products!$A$2:$F$21,2,FALSE)</f>
        <v>Standing Desk</v>
      </c>
      <c r="O831" s="2" t="str">
        <f>VLOOKUP(D831,Products!$A$2:$F$21,4,FALSE)</f>
        <v>Office</v>
      </c>
      <c r="P831" s="2" t="str">
        <f>VLOOKUP(D831,Products!$A$2:$F$21,3,FALSE)</f>
        <v>Furniture</v>
      </c>
      <c r="Q831" s="6">
        <f>VLOOKUP(D831,Products!$A$2:$F$21,6,FALSE)</f>
        <v>6500</v>
      </c>
      <c r="R831" s="6">
        <f t="shared" si="50"/>
        <v>6500</v>
      </c>
      <c r="S831" s="6">
        <f t="shared" si="51"/>
        <v>2240</v>
      </c>
    </row>
    <row r="832" spans="1:19" x14ac:dyDescent="0.25">
      <c r="A832" t="s">
        <v>1209</v>
      </c>
      <c r="B832" s="2">
        <v>45594</v>
      </c>
      <c r="C832" t="s">
        <v>338</v>
      </c>
      <c r="D832" t="s">
        <v>82</v>
      </c>
      <c r="E832">
        <v>1</v>
      </c>
      <c r="F832">
        <v>5184</v>
      </c>
      <c r="G832" s="3">
        <v>0.2</v>
      </c>
      <c r="H832" t="s">
        <v>12</v>
      </c>
      <c r="I832">
        <v>4</v>
      </c>
      <c r="J832">
        <f t="shared" si="48"/>
        <v>4147.2</v>
      </c>
      <c r="K832" s="2">
        <f t="shared" si="49"/>
        <v>45566</v>
      </c>
      <c r="L832" s="2" t="str">
        <f>VLOOKUP(C832,Customers!$A$2:$F$401,3,FALSE)</f>
        <v>Mansoura</v>
      </c>
      <c r="M832" s="2" t="str">
        <f>VLOOKUP(C832,Customers!$A$2:$F$401,5,FALSE)</f>
        <v>Consumer</v>
      </c>
      <c r="N832" s="2" t="str">
        <f>VLOOKUP(D832,Products!$A$2:$F$21,2,FALSE)</f>
        <v>Office Chair</v>
      </c>
      <c r="O832" s="2" t="str">
        <f>VLOOKUP(D832,Products!$A$2:$F$21,4,FALSE)</f>
        <v>Office</v>
      </c>
      <c r="P832" s="2" t="str">
        <f>VLOOKUP(D832,Products!$A$2:$F$21,3,FALSE)</f>
        <v>Furniture</v>
      </c>
      <c r="Q832" s="6">
        <f>VLOOKUP(D832,Products!$A$2:$F$21,6,FALSE)</f>
        <v>3150</v>
      </c>
      <c r="R832" s="6">
        <f t="shared" si="50"/>
        <v>3150</v>
      </c>
      <c r="S832" s="6">
        <f t="shared" si="51"/>
        <v>997.19999999999982</v>
      </c>
    </row>
    <row r="833" spans="1:19" x14ac:dyDescent="0.25">
      <c r="A833" t="s">
        <v>1210</v>
      </c>
      <c r="B833" s="2">
        <v>45697</v>
      </c>
      <c r="C833" t="s">
        <v>347</v>
      </c>
      <c r="D833" t="s">
        <v>21</v>
      </c>
      <c r="E833">
        <v>2</v>
      </c>
      <c r="F833">
        <v>1794.5</v>
      </c>
      <c r="G833" s="3">
        <v>0.15</v>
      </c>
      <c r="H833" t="s">
        <v>12</v>
      </c>
      <c r="I833">
        <v>6</v>
      </c>
      <c r="J833">
        <f t="shared" si="48"/>
        <v>3050.65</v>
      </c>
      <c r="K833" s="2">
        <f t="shared" si="49"/>
        <v>45689</v>
      </c>
      <c r="L833" s="2" t="str">
        <f>VLOOKUP(C833,Customers!$A$2:$F$401,3,FALSE)</f>
        <v>Port Said</v>
      </c>
      <c r="M833" s="2" t="str">
        <f>VLOOKUP(C833,Customers!$A$2:$F$401,5,FALSE)</f>
        <v>Corporate</v>
      </c>
      <c r="N833" s="2" t="str">
        <f>VLOOKUP(D833,Products!$A$2:$F$21,2,FALSE)</f>
        <v>Mechanical Keyboard</v>
      </c>
      <c r="O833" s="2" t="str">
        <f>VLOOKUP(D833,Products!$A$2:$F$21,4,FALSE)</f>
        <v>Electronics</v>
      </c>
      <c r="P833" s="2" t="str">
        <f>VLOOKUP(D833,Products!$A$2:$F$21,3,FALSE)</f>
        <v>Accessories</v>
      </c>
      <c r="Q833" s="6">
        <f>VLOOKUP(D833,Products!$A$2:$F$21,6,FALSE)</f>
        <v>990</v>
      </c>
      <c r="R833" s="6">
        <f t="shared" si="50"/>
        <v>1980</v>
      </c>
      <c r="S833" s="6">
        <f t="shared" si="51"/>
        <v>1070.6500000000001</v>
      </c>
    </row>
    <row r="834" spans="1:19" x14ac:dyDescent="0.25">
      <c r="A834" t="s">
        <v>1211</v>
      </c>
      <c r="B834" s="2">
        <v>45501</v>
      </c>
      <c r="C834" t="s">
        <v>1212</v>
      </c>
      <c r="D834" t="s">
        <v>49</v>
      </c>
      <c r="E834">
        <v>1</v>
      </c>
      <c r="F834">
        <v>3977</v>
      </c>
      <c r="G834" s="3">
        <v>0.03</v>
      </c>
      <c r="H834" t="s">
        <v>12</v>
      </c>
      <c r="I834">
        <v>3</v>
      </c>
      <c r="J834">
        <f t="shared" si="48"/>
        <v>3857.69</v>
      </c>
      <c r="K834" s="2">
        <f t="shared" si="49"/>
        <v>45474</v>
      </c>
      <c r="L834" s="2" t="str">
        <f>VLOOKUP(C834,Customers!$A$2:$F$401,3,FALSE)</f>
        <v>Banha</v>
      </c>
      <c r="M834" s="2" t="str">
        <f>VLOOKUP(C834,Customers!$A$2:$F$401,5,FALSE)</f>
        <v>Consumer</v>
      </c>
      <c r="N834" s="2" t="str">
        <f>VLOOKUP(D834,Products!$A$2:$F$21,2,FALSE)</f>
        <v>UPS 1200VA</v>
      </c>
      <c r="O834" s="2" t="str">
        <f>VLOOKUP(D834,Products!$A$2:$F$21,4,FALSE)</f>
        <v>Electronics</v>
      </c>
      <c r="P834" s="2" t="str">
        <f>VLOOKUP(D834,Products!$A$2:$F$21,3,FALSE)</f>
        <v>Power</v>
      </c>
      <c r="Q834" s="6">
        <f>VLOOKUP(D834,Products!$A$2:$F$21,6,FALSE)</f>
        <v>2950</v>
      </c>
      <c r="R834" s="6">
        <f t="shared" si="50"/>
        <v>2950</v>
      </c>
      <c r="S834" s="6">
        <f t="shared" si="51"/>
        <v>907.69</v>
      </c>
    </row>
    <row r="835" spans="1:19" x14ac:dyDescent="0.25">
      <c r="A835" t="s">
        <v>1213</v>
      </c>
      <c r="B835" s="2">
        <v>45731</v>
      </c>
      <c r="C835" t="s">
        <v>301</v>
      </c>
      <c r="D835" t="s">
        <v>72</v>
      </c>
      <c r="E835">
        <v>1</v>
      </c>
      <c r="F835">
        <v>1750</v>
      </c>
      <c r="G835" s="3">
        <v>0.05</v>
      </c>
      <c r="H835" t="s">
        <v>12</v>
      </c>
      <c r="I835">
        <v>2</v>
      </c>
      <c r="J835">
        <f t="shared" ref="J835:J898" si="52">E835*F835*(1-G835)</f>
        <v>1662.5</v>
      </c>
      <c r="K835" s="2">
        <f t="shared" ref="K835:K898" si="53">DATE(YEAR(B835),MONTH(B835),1)</f>
        <v>45717</v>
      </c>
      <c r="L835" s="2" t="str">
        <f>VLOOKUP(C835,Customers!$A$2:$F$401,3,FALSE)</f>
        <v>Giza</v>
      </c>
      <c r="M835" s="2" t="str">
        <f>VLOOKUP(C835,Customers!$A$2:$F$401,5,FALSE)</f>
        <v>Consumer</v>
      </c>
      <c r="N835" s="2" t="str">
        <f>VLOOKUP(D835,Products!$A$2:$F$21,2,FALSE)</f>
        <v>Wi-Fi Router</v>
      </c>
      <c r="O835" s="2" t="str">
        <f>VLOOKUP(D835,Products!$A$2:$F$21,4,FALSE)</f>
        <v>Electronics</v>
      </c>
      <c r="P835" s="2" t="str">
        <f>VLOOKUP(D835,Products!$A$2:$F$21,3,FALSE)</f>
        <v>Networking</v>
      </c>
      <c r="Q835" s="6">
        <f>VLOOKUP(D835,Products!$A$2:$F$21,6,FALSE)</f>
        <v>1050</v>
      </c>
      <c r="R835" s="6">
        <f t="shared" ref="R835:R898" si="54">E835*Q835</f>
        <v>1050</v>
      </c>
      <c r="S835" s="6">
        <f t="shared" ref="S835:S898" si="55">J835-R835</f>
        <v>612.5</v>
      </c>
    </row>
    <row r="836" spans="1:19" x14ac:dyDescent="0.25">
      <c r="A836" t="s">
        <v>1214</v>
      </c>
      <c r="B836" s="2">
        <v>45674</v>
      </c>
      <c r="C836" t="s">
        <v>215</v>
      </c>
      <c r="D836" t="s">
        <v>46</v>
      </c>
      <c r="E836">
        <v>3</v>
      </c>
      <c r="F836">
        <v>260</v>
      </c>
      <c r="G836" s="3">
        <v>0.1</v>
      </c>
      <c r="H836" t="s">
        <v>12</v>
      </c>
      <c r="I836">
        <v>7</v>
      </c>
      <c r="J836">
        <f t="shared" si="52"/>
        <v>702</v>
      </c>
      <c r="K836" s="2">
        <f t="shared" si="53"/>
        <v>45658</v>
      </c>
      <c r="L836" s="2" t="str">
        <f>VLOOKUP(C836,Customers!$A$2:$F$401,3,FALSE)</f>
        <v>Mansoura</v>
      </c>
      <c r="M836" s="2" t="str">
        <f>VLOOKUP(C836,Customers!$A$2:$F$401,5,FALSE)</f>
        <v>Small Business</v>
      </c>
      <c r="N836" s="2" t="str">
        <f>VLOOKUP(D836,Products!$A$2:$F$21,2,FALSE)</f>
        <v>Paper A4 Box</v>
      </c>
      <c r="O836" s="2" t="str">
        <f>VLOOKUP(D836,Products!$A$2:$F$21,4,FALSE)</f>
        <v>Office</v>
      </c>
      <c r="P836" s="2" t="str">
        <f>VLOOKUP(D836,Products!$A$2:$F$21,3,FALSE)</f>
        <v>Stationery</v>
      </c>
      <c r="Q836" s="6">
        <f>VLOOKUP(D836,Products!$A$2:$F$21,6,FALSE)</f>
        <v>145</v>
      </c>
      <c r="R836" s="6">
        <f t="shared" si="54"/>
        <v>435</v>
      </c>
      <c r="S836" s="6">
        <f t="shared" si="55"/>
        <v>267</v>
      </c>
    </row>
    <row r="837" spans="1:19" x14ac:dyDescent="0.25">
      <c r="A837" t="s">
        <v>1215</v>
      </c>
      <c r="B837" s="2">
        <v>45160</v>
      </c>
      <c r="C837" t="s">
        <v>980</v>
      </c>
      <c r="D837" t="s">
        <v>15</v>
      </c>
      <c r="E837">
        <v>1</v>
      </c>
      <c r="F837">
        <v>450</v>
      </c>
      <c r="G837" s="3">
        <v>0.1</v>
      </c>
      <c r="H837" t="s">
        <v>12</v>
      </c>
      <c r="I837">
        <v>6</v>
      </c>
      <c r="J837">
        <f t="shared" si="52"/>
        <v>405</v>
      </c>
      <c r="K837" s="2">
        <f t="shared" si="53"/>
        <v>45139</v>
      </c>
      <c r="L837" s="2" t="str">
        <f>VLOOKUP(C837,Customers!$A$2:$F$401,3,FALSE)</f>
        <v>Mansoura</v>
      </c>
      <c r="M837" s="2" t="str">
        <f>VLOOKUP(C837,Customers!$A$2:$F$401,5,FALSE)</f>
        <v>Small Business</v>
      </c>
      <c r="N837" s="2" t="str">
        <f>VLOOKUP(D837,Products!$A$2:$F$21,2,FALSE)</f>
        <v>Wireless Mouse</v>
      </c>
      <c r="O837" s="2" t="str">
        <f>VLOOKUP(D837,Products!$A$2:$F$21,4,FALSE)</f>
        <v>Electronics</v>
      </c>
      <c r="P837" s="2" t="str">
        <f>VLOOKUP(D837,Products!$A$2:$F$21,3,FALSE)</f>
        <v>Accessories</v>
      </c>
      <c r="Q837" s="6">
        <f>VLOOKUP(D837,Products!$A$2:$F$21,6,FALSE)</f>
        <v>210</v>
      </c>
      <c r="R837" s="6">
        <f t="shared" si="54"/>
        <v>210</v>
      </c>
      <c r="S837" s="6">
        <f t="shared" si="55"/>
        <v>195</v>
      </c>
    </row>
    <row r="838" spans="1:19" x14ac:dyDescent="0.25">
      <c r="A838" t="s">
        <v>1216</v>
      </c>
      <c r="B838" s="2">
        <v>45336</v>
      </c>
      <c r="C838" t="s">
        <v>100</v>
      </c>
      <c r="D838" t="s">
        <v>33</v>
      </c>
      <c r="E838">
        <v>2</v>
      </c>
      <c r="F838">
        <v>4017</v>
      </c>
      <c r="G838" s="3">
        <v>0.2</v>
      </c>
      <c r="H838" t="s">
        <v>12</v>
      </c>
      <c r="I838">
        <v>6</v>
      </c>
      <c r="J838">
        <f t="shared" si="52"/>
        <v>6427.2000000000007</v>
      </c>
      <c r="K838" s="2">
        <f t="shared" si="53"/>
        <v>45323</v>
      </c>
      <c r="L838" s="2" t="str">
        <f>VLOOKUP(C838,Customers!$A$2:$F$401,3,FALSE)</f>
        <v>Tanta</v>
      </c>
      <c r="M838" s="2" t="str">
        <f>VLOOKUP(C838,Customers!$A$2:$F$401,5,FALSE)</f>
        <v>Consumer</v>
      </c>
      <c r="N838" s="2" t="str">
        <f>VLOOKUP(D838,Products!$A$2:$F$21,2,FALSE)</f>
        <v>Filing Cabinet</v>
      </c>
      <c r="O838" s="2" t="str">
        <f>VLOOKUP(D838,Products!$A$2:$F$21,4,FALSE)</f>
        <v>Office</v>
      </c>
      <c r="P838" s="2" t="str">
        <f>VLOOKUP(D838,Products!$A$2:$F$21,3,FALSE)</f>
        <v>Furniture</v>
      </c>
      <c r="Q838" s="6">
        <f>VLOOKUP(D838,Products!$A$2:$F$21,6,FALSE)</f>
        <v>2650</v>
      </c>
      <c r="R838" s="6">
        <f t="shared" si="54"/>
        <v>5300</v>
      </c>
      <c r="S838" s="6">
        <f t="shared" si="55"/>
        <v>1127.2000000000007</v>
      </c>
    </row>
    <row r="839" spans="1:19" x14ac:dyDescent="0.25">
      <c r="A839" t="s">
        <v>1217</v>
      </c>
      <c r="B839" s="2">
        <v>45295</v>
      </c>
      <c r="C839" t="s">
        <v>730</v>
      </c>
      <c r="D839" t="s">
        <v>11</v>
      </c>
      <c r="E839">
        <v>1</v>
      </c>
      <c r="F839">
        <v>30780</v>
      </c>
      <c r="G839" s="3">
        <v>0.05</v>
      </c>
      <c r="H839" t="s">
        <v>12</v>
      </c>
      <c r="I839">
        <v>5</v>
      </c>
      <c r="J839">
        <f t="shared" si="52"/>
        <v>29241</v>
      </c>
      <c r="K839" s="2">
        <f t="shared" si="53"/>
        <v>45292</v>
      </c>
      <c r="L839" s="2" t="str">
        <f>VLOOKUP(C839,Customers!$A$2:$F$401,3,FALSE)</f>
        <v>Ismailia</v>
      </c>
      <c r="M839" s="2" t="str">
        <f>VLOOKUP(C839,Customers!$A$2:$F$401,5,FALSE)</f>
        <v>Small Business</v>
      </c>
      <c r="N839" s="2" t="str">
        <f>VLOOKUP(D839,Products!$A$2:$F$21,2,FALSE)</f>
        <v>Laptop Pro 14</v>
      </c>
      <c r="O839" s="2" t="str">
        <f>VLOOKUP(D839,Products!$A$2:$F$21,4,FALSE)</f>
        <v>Electronics</v>
      </c>
      <c r="P839" s="2" t="str">
        <f>VLOOKUP(D839,Products!$A$2:$F$21,3,FALSE)</f>
        <v>Computers</v>
      </c>
      <c r="Q839" s="6">
        <f>VLOOKUP(D839,Products!$A$2:$F$21,6,FALSE)</f>
        <v>22100</v>
      </c>
      <c r="R839" s="6">
        <f t="shared" si="54"/>
        <v>22100</v>
      </c>
      <c r="S839" s="6">
        <f t="shared" si="55"/>
        <v>7141</v>
      </c>
    </row>
    <row r="840" spans="1:19" x14ac:dyDescent="0.25">
      <c r="A840" t="s">
        <v>1218</v>
      </c>
      <c r="B840" s="2">
        <v>44982</v>
      </c>
      <c r="C840" t="s">
        <v>951</v>
      </c>
      <c r="D840" t="s">
        <v>90</v>
      </c>
      <c r="E840">
        <v>1</v>
      </c>
      <c r="F840">
        <v>2037</v>
      </c>
      <c r="G840" s="3">
        <v>0</v>
      </c>
      <c r="H840" t="s">
        <v>12</v>
      </c>
      <c r="I840">
        <v>6</v>
      </c>
      <c r="J840">
        <f t="shared" si="52"/>
        <v>2037</v>
      </c>
      <c r="K840" s="2">
        <f t="shared" si="53"/>
        <v>44958</v>
      </c>
      <c r="L840" s="2" t="str">
        <f>VLOOKUP(C840,Customers!$A$2:$F$401,3,FALSE)</f>
        <v>Shubra El-Kheima</v>
      </c>
      <c r="M840" s="2" t="str">
        <f>VLOOKUP(C840,Customers!$A$2:$F$401,5,FALSE)</f>
        <v>Small Business</v>
      </c>
      <c r="N840" s="2" t="str">
        <f>VLOOKUP(D840,Products!$A$2:$F$21,2,FALSE)</f>
        <v>Headset Pro</v>
      </c>
      <c r="O840" s="2" t="str">
        <f>VLOOKUP(D840,Products!$A$2:$F$21,4,FALSE)</f>
        <v>Electronics</v>
      </c>
      <c r="P840" s="2" t="str">
        <f>VLOOKUP(D840,Products!$A$2:$F$21,3,FALSE)</f>
        <v>Accessories</v>
      </c>
      <c r="Q840" s="6">
        <f>VLOOKUP(D840,Products!$A$2:$F$21,6,FALSE)</f>
        <v>1180</v>
      </c>
      <c r="R840" s="6">
        <f t="shared" si="54"/>
        <v>1180</v>
      </c>
      <c r="S840" s="6">
        <f t="shared" si="55"/>
        <v>857</v>
      </c>
    </row>
    <row r="841" spans="1:19" x14ac:dyDescent="0.25">
      <c r="A841" t="s">
        <v>1219</v>
      </c>
      <c r="B841" s="2">
        <v>45872</v>
      </c>
      <c r="C841" t="s">
        <v>287</v>
      </c>
      <c r="D841" t="s">
        <v>40</v>
      </c>
      <c r="E841">
        <v>1</v>
      </c>
      <c r="F841">
        <v>21060</v>
      </c>
      <c r="G841" s="3">
        <v>0.15</v>
      </c>
      <c r="H841" t="s">
        <v>12</v>
      </c>
      <c r="I841">
        <v>5</v>
      </c>
      <c r="J841">
        <f t="shared" si="52"/>
        <v>17901</v>
      </c>
      <c r="K841" s="2">
        <f t="shared" si="53"/>
        <v>45870</v>
      </c>
      <c r="L841" s="2" t="str">
        <f>VLOOKUP(C841,Customers!$A$2:$F$401,3,FALSE)</f>
        <v>Mansoura</v>
      </c>
      <c r="M841" s="2" t="str">
        <f>VLOOKUP(C841,Customers!$A$2:$F$401,5,FALSE)</f>
        <v>Corporate</v>
      </c>
      <c r="N841" s="2" t="str">
        <f>VLOOKUP(D841,Products!$A$2:$F$21,2,FALSE)</f>
        <v>Laptop Basic 15</v>
      </c>
      <c r="O841" s="2" t="str">
        <f>VLOOKUP(D841,Products!$A$2:$F$21,4,FALSE)</f>
        <v>Electronics</v>
      </c>
      <c r="P841" s="2" t="str">
        <f>VLOOKUP(D841,Products!$A$2:$F$21,3,FALSE)</f>
        <v>Computers</v>
      </c>
      <c r="Q841" s="6">
        <f>VLOOKUP(D841,Products!$A$2:$F$21,6,FALSE)</f>
        <v>15100</v>
      </c>
      <c r="R841" s="6">
        <f t="shared" si="54"/>
        <v>15100</v>
      </c>
      <c r="S841" s="6">
        <f t="shared" si="55"/>
        <v>2801</v>
      </c>
    </row>
    <row r="842" spans="1:19" x14ac:dyDescent="0.25">
      <c r="A842" t="s">
        <v>1220</v>
      </c>
      <c r="B842" s="2">
        <v>45356</v>
      </c>
      <c r="C842" t="s">
        <v>352</v>
      </c>
      <c r="D842" t="s">
        <v>56</v>
      </c>
      <c r="E842">
        <v>4</v>
      </c>
      <c r="F842">
        <v>174.6</v>
      </c>
      <c r="G842" s="3">
        <v>0.05</v>
      </c>
      <c r="H842" t="s">
        <v>12</v>
      </c>
      <c r="I842">
        <v>2</v>
      </c>
      <c r="J842">
        <f t="shared" si="52"/>
        <v>663.4799999999999</v>
      </c>
      <c r="K842" s="2">
        <f t="shared" si="53"/>
        <v>45352</v>
      </c>
      <c r="L842" s="2" t="str">
        <f>VLOOKUP(C842,Customers!$A$2:$F$401,3,FALSE)</f>
        <v>Giza</v>
      </c>
      <c r="M842" s="2" t="str">
        <f>VLOOKUP(C842,Customers!$A$2:$F$401,5,FALSE)</f>
        <v>Corporate</v>
      </c>
      <c r="N842" s="2" t="str">
        <f>VLOOKUP(D842,Products!$A$2:$F$21,2,FALSE)</f>
        <v>Notebook Pack</v>
      </c>
      <c r="O842" s="2" t="str">
        <f>VLOOKUP(D842,Products!$A$2:$F$21,4,FALSE)</f>
        <v>Office</v>
      </c>
      <c r="P842" s="2" t="str">
        <f>VLOOKUP(D842,Products!$A$2:$F$21,3,FALSE)</f>
        <v>Stationery</v>
      </c>
      <c r="Q842" s="6">
        <f>VLOOKUP(D842,Products!$A$2:$F$21,6,FALSE)</f>
        <v>75</v>
      </c>
      <c r="R842" s="6">
        <f t="shared" si="54"/>
        <v>300</v>
      </c>
      <c r="S842" s="6">
        <f t="shared" si="55"/>
        <v>363.4799999999999</v>
      </c>
    </row>
    <row r="843" spans="1:19" x14ac:dyDescent="0.25">
      <c r="A843" t="s">
        <v>1221</v>
      </c>
      <c r="B843" s="2">
        <v>45824</v>
      </c>
      <c r="C843" t="s">
        <v>462</v>
      </c>
      <c r="D843" t="s">
        <v>15</v>
      </c>
      <c r="E843">
        <v>5</v>
      </c>
      <c r="F843">
        <v>450</v>
      </c>
      <c r="G843" s="3">
        <v>0</v>
      </c>
      <c r="H843" t="s">
        <v>12</v>
      </c>
      <c r="I843">
        <v>1</v>
      </c>
      <c r="J843">
        <f t="shared" si="52"/>
        <v>2250</v>
      </c>
      <c r="K843" s="2">
        <f t="shared" si="53"/>
        <v>45809</v>
      </c>
      <c r="L843" s="2" t="str">
        <f>VLOOKUP(C843,Customers!$A$2:$F$401,3,FALSE)</f>
        <v>Shubra El-Kheima</v>
      </c>
      <c r="M843" s="2" t="str">
        <f>VLOOKUP(C843,Customers!$A$2:$F$401,5,FALSE)</f>
        <v>Small Business</v>
      </c>
      <c r="N843" s="2" t="str">
        <f>VLOOKUP(D843,Products!$A$2:$F$21,2,FALSE)</f>
        <v>Wireless Mouse</v>
      </c>
      <c r="O843" s="2" t="str">
        <f>VLOOKUP(D843,Products!$A$2:$F$21,4,FALSE)</f>
        <v>Electronics</v>
      </c>
      <c r="P843" s="2" t="str">
        <f>VLOOKUP(D843,Products!$A$2:$F$21,3,FALSE)</f>
        <v>Accessories</v>
      </c>
      <c r="Q843" s="6">
        <f>VLOOKUP(D843,Products!$A$2:$F$21,6,FALSE)</f>
        <v>210</v>
      </c>
      <c r="R843" s="6">
        <f t="shared" si="54"/>
        <v>1050</v>
      </c>
      <c r="S843" s="6">
        <f t="shared" si="55"/>
        <v>1200</v>
      </c>
    </row>
    <row r="844" spans="1:19" x14ac:dyDescent="0.25">
      <c r="A844" t="s">
        <v>1222</v>
      </c>
      <c r="B844" s="2">
        <v>45523</v>
      </c>
      <c r="C844" t="s">
        <v>1199</v>
      </c>
      <c r="D844" t="s">
        <v>15</v>
      </c>
      <c r="E844">
        <v>2</v>
      </c>
      <c r="F844">
        <v>486</v>
      </c>
      <c r="G844" s="3">
        <v>0.05</v>
      </c>
      <c r="H844" t="s">
        <v>12</v>
      </c>
      <c r="I844">
        <v>2</v>
      </c>
      <c r="J844">
        <f t="shared" si="52"/>
        <v>923.4</v>
      </c>
      <c r="K844" s="2">
        <f t="shared" si="53"/>
        <v>45505</v>
      </c>
      <c r="L844" s="2" t="str">
        <f>VLOOKUP(C844,Customers!$A$2:$F$401,3,FALSE)</f>
        <v>Alexandria</v>
      </c>
      <c r="M844" s="2" t="str">
        <f>VLOOKUP(C844,Customers!$A$2:$F$401,5,FALSE)</f>
        <v>Small Business</v>
      </c>
      <c r="N844" s="2" t="str">
        <f>VLOOKUP(D844,Products!$A$2:$F$21,2,FALSE)</f>
        <v>Wireless Mouse</v>
      </c>
      <c r="O844" s="2" t="str">
        <f>VLOOKUP(D844,Products!$A$2:$F$21,4,FALSE)</f>
        <v>Electronics</v>
      </c>
      <c r="P844" s="2" t="str">
        <f>VLOOKUP(D844,Products!$A$2:$F$21,3,FALSE)</f>
        <v>Accessories</v>
      </c>
      <c r="Q844" s="6">
        <f>VLOOKUP(D844,Products!$A$2:$F$21,6,FALSE)</f>
        <v>210</v>
      </c>
      <c r="R844" s="6">
        <f t="shared" si="54"/>
        <v>420</v>
      </c>
      <c r="S844" s="6">
        <f t="shared" si="55"/>
        <v>503.4</v>
      </c>
    </row>
    <row r="845" spans="1:19" x14ac:dyDescent="0.25">
      <c r="A845" t="s">
        <v>1223</v>
      </c>
      <c r="B845" s="2">
        <v>45068</v>
      </c>
      <c r="C845" t="s">
        <v>322</v>
      </c>
      <c r="D845" t="s">
        <v>49</v>
      </c>
      <c r="E845">
        <v>2</v>
      </c>
      <c r="F845">
        <v>4428</v>
      </c>
      <c r="G845" s="3">
        <v>0.1</v>
      </c>
      <c r="H845" t="s">
        <v>12</v>
      </c>
      <c r="I845">
        <v>2</v>
      </c>
      <c r="J845">
        <f t="shared" si="52"/>
        <v>7970.4000000000005</v>
      </c>
      <c r="K845" s="2">
        <f t="shared" si="53"/>
        <v>45047</v>
      </c>
      <c r="L845" s="2" t="str">
        <f>VLOOKUP(C845,Customers!$A$2:$F$401,3,FALSE)</f>
        <v>Port Said</v>
      </c>
      <c r="M845" s="2" t="str">
        <f>VLOOKUP(C845,Customers!$A$2:$F$401,5,FALSE)</f>
        <v>Consumer</v>
      </c>
      <c r="N845" s="2" t="str">
        <f>VLOOKUP(D845,Products!$A$2:$F$21,2,FALSE)</f>
        <v>UPS 1200VA</v>
      </c>
      <c r="O845" s="2" t="str">
        <f>VLOOKUP(D845,Products!$A$2:$F$21,4,FALSE)</f>
        <v>Electronics</v>
      </c>
      <c r="P845" s="2" t="str">
        <f>VLOOKUP(D845,Products!$A$2:$F$21,3,FALSE)</f>
        <v>Power</v>
      </c>
      <c r="Q845" s="6">
        <f>VLOOKUP(D845,Products!$A$2:$F$21,6,FALSE)</f>
        <v>2950</v>
      </c>
      <c r="R845" s="6">
        <f t="shared" si="54"/>
        <v>5900</v>
      </c>
      <c r="S845" s="6">
        <f t="shared" si="55"/>
        <v>2070.4000000000005</v>
      </c>
    </row>
    <row r="846" spans="1:19" x14ac:dyDescent="0.25">
      <c r="A846" t="s">
        <v>1224</v>
      </c>
      <c r="B846" s="2">
        <v>45764</v>
      </c>
      <c r="C846" t="s">
        <v>1225</v>
      </c>
      <c r="D846" t="s">
        <v>21</v>
      </c>
      <c r="E846">
        <v>10</v>
      </c>
      <c r="F846">
        <v>1702</v>
      </c>
      <c r="G846" s="3">
        <v>0.1</v>
      </c>
      <c r="H846" t="s">
        <v>12</v>
      </c>
      <c r="I846">
        <v>4</v>
      </c>
      <c r="J846">
        <f t="shared" si="52"/>
        <v>15318</v>
      </c>
      <c r="K846" s="2">
        <f t="shared" si="53"/>
        <v>45748</v>
      </c>
      <c r="L846" s="2" t="str">
        <f>VLOOKUP(C846,Customers!$A$2:$F$401,3,FALSE)</f>
        <v>Port Said</v>
      </c>
      <c r="M846" s="2" t="str">
        <f>VLOOKUP(C846,Customers!$A$2:$F$401,5,FALSE)</f>
        <v>Consumer</v>
      </c>
      <c r="N846" s="2" t="str">
        <f>VLOOKUP(D846,Products!$A$2:$F$21,2,FALSE)</f>
        <v>Mechanical Keyboard</v>
      </c>
      <c r="O846" s="2" t="str">
        <f>VLOOKUP(D846,Products!$A$2:$F$21,4,FALSE)</f>
        <v>Electronics</v>
      </c>
      <c r="P846" s="2" t="str">
        <f>VLOOKUP(D846,Products!$A$2:$F$21,3,FALSE)</f>
        <v>Accessories</v>
      </c>
      <c r="Q846" s="6">
        <f>VLOOKUP(D846,Products!$A$2:$F$21,6,FALSE)</f>
        <v>990</v>
      </c>
      <c r="R846" s="6">
        <f t="shared" si="54"/>
        <v>9900</v>
      </c>
      <c r="S846" s="6">
        <f t="shared" si="55"/>
        <v>5418</v>
      </c>
    </row>
    <row r="847" spans="1:19" x14ac:dyDescent="0.25">
      <c r="A847" t="s">
        <v>1226</v>
      </c>
      <c r="B847" s="2">
        <v>45949</v>
      </c>
      <c r="C847" t="s">
        <v>821</v>
      </c>
      <c r="D847" t="s">
        <v>46</v>
      </c>
      <c r="E847">
        <v>4</v>
      </c>
      <c r="F847">
        <v>239.2</v>
      </c>
      <c r="G847" s="3">
        <v>0.1</v>
      </c>
      <c r="H847" t="s">
        <v>96</v>
      </c>
      <c r="I847">
        <v>6</v>
      </c>
      <c r="J847">
        <f t="shared" si="52"/>
        <v>861.12</v>
      </c>
      <c r="K847" s="2">
        <f t="shared" si="53"/>
        <v>45931</v>
      </c>
      <c r="L847" s="2" t="str">
        <f>VLOOKUP(C847,Customers!$A$2:$F$401,3,FALSE)</f>
        <v>Fayoum</v>
      </c>
      <c r="M847" s="2" t="str">
        <f>VLOOKUP(C847,Customers!$A$2:$F$401,5,FALSE)</f>
        <v>Corporate</v>
      </c>
      <c r="N847" s="2" t="str">
        <f>VLOOKUP(D847,Products!$A$2:$F$21,2,FALSE)</f>
        <v>Paper A4 Box</v>
      </c>
      <c r="O847" s="2" t="str">
        <f>VLOOKUP(D847,Products!$A$2:$F$21,4,FALSE)</f>
        <v>Office</v>
      </c>
      <c r="P847" s="2" t="str">
        <f>VLOOKUP(D847,Products!$A$2:$F$21,3,FALSE)</f>
        <v>Stationery</v>
      </c>
      <c r="Q847" s="6">
        <f>VLOOKUP(D847,Products!$A$2:$F$21,6,FALSE)</f>
        <v>145</v>
      </c>
      <c r="R847" s="6">
        <f t="shared" si="54"/>
        <v>580</v>
      </c>
      <c r="S847" s="6">
        <f t="shared" si="55"/>
        <v>281.12</v>
      </c>
    </row>
    <row r="848" spans="1:19" x14ac:dyDescent="0.25">
      <c r="A848" t="s">
        <v>1227</v>
      </c>
      <c r="B848" s="2">
        <v>45212</v>
      </c>
      <c r="C848" t="s">
        <v>14</v>
      </c>
      <c r="D848" t="s">
        <v>56</v>
      </c>
      <c r="E848">
        <v>3</v>
      </c>
      <c r="F848">
        <v>194.4</v>
      </c>
      <c r="G848" s="3">
        <v>0.1</v>
      </c>
      <c r="H848" t="s">
        <v>12</v>
      </c>
      <c r="I848">
        <v>7</v>
      </c>
      <c r="J848">
        <f t="shared" si="52"/>
        <v>524.88000000000011</v>
      </c>
      <c r="K848" s="2">
        <f t="shared" si="53"/>
        <v>45200</v>
      </c>
      <c r="L848" s="2" t="str">
        <f>VLOOKUP(C848,Customers!$A$2:$F$401,3,FALSE)</f>
        <v>Giza</v>
      </c>
      <c r="M848" s="2" t="str">
        <f>VLOOKUP(C848,Customers!$A$2:$F$401,5,FALSE)</f>
        <v>Consumer</v>
      </c>
      <c r="N848" s="2" t="str">
        <f>VLOOKUP(D848,Products!$A$2:$F$21,2,FALSE)</f>
        <v>Notebook Pack</v>
      </c>
      <c r="O848" s="2" t="str">
        <f>VLOOKUP(D848,Products!$A$2:$F$21,4,FALSE)</f>
        <v>Office</v>
      </c>
      <c r="P848" s="2" t="str">
        <f>VLOOKUP(D848,Products!$A$2:$F$21,3,FALSE)</f>
        <v>Stationery</v>
      </c>
      <c r="Q848" s="6">
        <f>VLOOKUP(D848,Products!$A$2:$F$21,6,FALSE)</f>
        <v>75</v>
      </c>
      <c r="R848" s="6">
        <f t="shared" si="54"/>
        <v>225</v>
      </c>
      <c r="S848" s="6">
        <f t="shared" si="55"/>
        <v>299.88000000000011</v>
      </c>
    </row>
    <row r="849" spans="1:19" x14ac:dyDescent="0.25">
      <c r="A849" t="s">
        <v>1228</v>
      </c>
      <c r="B849" s="2">
        <v>45547</v>
      </c>
      <c r="C849" t="s">
        <v>384</v>
      </c>
      <c r="D849" t="s">
        <v>18</v>
      </c>
      <c r="E849">
        <v>4</v>
      </c>
      <c r="F849">
        <v>1334</v>
      </c>
      <c r="G849" s="3">
        <v>0.03</v>
      </c>
      <c r="H849" t="s">
        <v>12</v>
      </c>
      <c r="I849">
        <v>5</v>
      </c>
      <c r="J849">
        <f t="shared" si="52"/>
        <v>5175.92</v>
      </c>
      <c r="K849" s="2">
        <f t="shared" si="53"/>
        <v>45536</v>
      </c>
      <c r="L849" s="2" t="str">
        <f>VLOOKUP(C849,Customers!$A$2:$F$401,3,FALSE)</f>
        <v>Banha</v>
      </c>
      <c r="M849" s="2" t="str">
        <f>VLOOKUP(C849,Customers!$A$2:$F$401,5,FALSE)</f>
        <v>Small Business</v>
      </c>
      <c r="N849" s="2" t="str">
        <f>VLOOKUP(D849,Products!$A$2:$F$21,2,FALSE)</f>
        <v>Webcam HD</v>
      </c>
      <c r="O849" s="2" t="str">
        <f>VLOOKUP(D849,Products!$A$2:$F$21,4,FALSE)</f>
        <v>Electronics</v>
      </c>
      <c r="P849" s="2" t="str">
        <f>VLOOKUP(D849,Products!$A$2:$F$21,3,FALSE)</f>
        <v>Accessories</v>
      </c>
      <c r="Q849" s="6">
        <f>VLOOKUP(D849,Products!$A$2:$F$21,6,FALSE)</f>
        <v>790</v>
      </c>
      <c r="R849" s="6">
        <f t="shared" si="54"/>
        <v>3160</v>
      </c>
      <c r="S849" s="6">
        <f t="shared" si="55"/>
        <v>2015.92</v>
      </c>
    </row>
    <row r="850" spans="1:19" x14ac:dyDescent="0.25">
      <c r="A850" t="s">
        <v>1229</v>
      </c>
      <c r="B850" s="2">
        <v>45422</v>
      </c>
      <c r="C850" t="s">
        <v>479</v>
      </c>
      <c r="D850" t="s">
        <v>27</v>
      </c>
      <c r="E850">
        <v>2</v>
      </c>
      <c r="F850">
        <v>901.6</v>
      </c>
      <c r="G850" s="3">
        <v>0</v>
      </c>
      <c r="H850" t="s">
        <v>12</v>
      </c>
      <c r="I850">
        <v>7</v>
      </c>
      <c r="J850">
        <f t="shared" si="52"/>
        <v>1803.2</v>
      </c>
      <c r="K850" s="2">
        <f t="shared" si="53"/>
        <v>45413</v>
      </c>
      <c r="L850" s="2" t="str">
        <f>VLOOKUP(C850,Customers!$A$2:$F$401,3,FALSE)</f>
        <v>Asyut</v>
      </c>
      <c r="M850" s="2" t="str">
        <f>VLOOKUP(C850,Customers!$A$2:$F$401,5,FALSE)</f>
        <v>Small Business</v>
      </c>
      <c r="N850" s="2" t="str">
        <f>VLOOKUP(D850,Products!$A$2:$F$21,2,FALSE)</f>
        <v>Printer Toner</v>
      </c>
      <c r="O850" s="2" t="str">
        <f>VLOOKUP(D850,Products!$A$2:$F$21,4,FALSE)</f>
        <v>Office</v>
      </c>
      <c r="P850" s="2" t="str">
        <f>VLOOKUP(D850,Products!$A$2:$F$21,3,FALSE)</f>
        <v>Supplies</v>
      </c>
      <c r="Q850" s="6">
        <f>VLOOKUP(D850,Products!$A$2:$F$21,6,FALSE)</f>
        <v>510</v>
      </c>
      <c r="R850" s="6">
        <f t="shared" si="54"/>
        <v>1020</v>
      </c>
      <c r="S850" s="6">
        <f t="shared" si="55"/>
        <v>783.2</v>
      </c>
    </row>
    <row r="851" spans="1:19" x14ac:dyDescent="0.25">
      <c r="A851" t="s">
        <v>1230</v>
      </c>
      <c r="B851" s="2">
        <v>45444</v>
      </c>
      <c r="C851" t="s">
        <v>332</v>
      </c>
      <c r="D851" t="s">
        <v>46</v>
      </c>
      <c r="E851">
        <v>3</v>
      </c>
      <c r="F851">
        <v>252.2</v>
      </c>
      <c r="G851" s="3">
        <v>0.03</v>
      </c>
      <c r="H851" t="s">
        <v>12</v>
      </c>
      <c r="I851">
        <v>2</v>
      </c>
      <c r="J851">
        <f t="shared" si="52"/>
        <v>733.90199999999993</v>
      </c>
      <c r="K851" s="2">
        <f t="shared" si="53"/>
        <v>45444</v>
      </c>
      <c r="L851" s="2" t="str">
        <f>VLOOKUP(C851,Customers!$A$2:$F$401,3,FALSE)</f>
        <v>Banha</v>
      </c>
      <c r="M851" s="2" t="str">
        <f>VLOOKUP(C851,Customers!$A$2:$F$401,5,FALSE)</f>
        <v>Small Business</v>
      </c>
      <c r="N851" s="2" t="str">
        <f>VLOOKUP(D851,Products!$A$2:$F$21,2,FALSE)</f>
        <v>Paper A4 Box</v>
      </c>
      <c r="O851" s="2" t="str">
        <f>VLOOKUP(D851,Products!$A$2:$F$21,4,FALSE)</f>
        <v>Office</v>
      </c>
      <c r="P851" s="2" t="str">
        <f>VLOOKUP(D851,Products!$A$2:$F$21,3,FALSE)</f>
        <v>Stationery</v>
      </c>
      <c r="Q851" s="6">
        <f>VLOOKUP(D851,Products!$A$2:$F$21,6,FALSE)</f>
        <v>145</v>
      </c>
      <c r="R851" s="6">
        <f t="shared" si="54"/>
        <v>435</v>
      </c>
      <c r="S851" s="6">
        <f t="shared" si="55"/>
        <v>298.90199999999993</v>
      </c>
    </row>
    <row r="852" spans="1:19" x14ac:dyDescent="0.25">
      <c r="A852" t="s">
        <v>1231</v>
      </c>
      <c r="B852" s="2">
        <v>45242</v>
      </c>
      <c r="C852" t="s">
        <v>229</v>
      </c>
      <c r="D852" t="s">
        <v>33</v>
      </c>
      <c r="E852">
        <v>1</v>
      </c>
      <c r="F852">
        <v>3588</v>
      </c>
      <c r="G852" s="3">
        <v>0.03</v>
      </c>
      <c r="H852" t="s">
        <v>12</v>
      </c>
      <c r="I852">
        <v>4</v>
      </c>
      <c r="J852">
        <f t="shared" si="52"/>
        <v>3480.36</v>
      </c>
      <c r="K852" s="2">
        <f t="shared" si="53"/>
        <v>45231</v>
      </c>
      <c r="L852" s="2" t="str">
        <f>VLOOKUP(C852,Customers!$A$2:$F$401,3,FALSE)</f>
        <v>Banha</v>
      </c>
      <c r="M852" s="2" t="str">
        <f>VLOOKUP(C852,Customers!$A$2:$F$401,5,FALSE)</f>
        <v>Small Business</v>
      </c>
      <c r="N852" s="2" t="str">
        <f>VLOOKUP(D852,Products!$A$2:$F$21,2,FALSE)</f>
        <v>Filing Cabinet</v>
      </c>
      <c r="O852" s="2" t="str">
        <f>VLOOKUP(D852,Products!$A$2:$F$21,4,FALSE)</f>
        <v>Office</v>
      </c>
      <c r="P852" s="2" t="str">
        <f>VLOOKUP(D852,Products!$A$2:$F$21,3,FALSE)</f>
        <v>Furniture</v>
      </c>
      <c r="Q852" s="6">
        <f>VLOOKUP(D852,Products!$A$2:$F$21,6,FALSE)</f>
        <v>2650</v>
      </c>
      <c r="R852" s="6">
        <f t="shared" si="54"/>
        <v>2650</v>
      </c>
      <c r="S852" s="6">
        <f t="shared" si="55"/>
        <v>830.36000000000013</v>
      </c>
    </row>
    <row r="853" spans="1:19" x14ac:dyDescent="0.25">
      <c r="A853" t="s">
        <v>1232</v>
      </c>
      <c r="B853" s="2">
        <v>45793</v>
      </c>
      <c r="C853" t="s">
        <v>154</v>
      </c>
      <c r="D853" t="s">
        <v>46</v>
      </c>
      <c r="E853">
        <v>3</v>
      </c>
      <c r="F853">
        <v>260</v>
      </c>
      <c r="G853" s="3">
        <v>0.03</v>
      </c>
      <c r="H853" t="s">
        <v>12</v>
      </c>
      <c r="I853">
        <v>3</v>
      </c>
      <c r="J853">
        <f t="shared" si="52"/>
        <v>756.6</v>
      </c>
      <c r="K853" s="2">
        <f t="shared" si="53"/>
        <v>45778</v>
      </c>
      <c r="L853" s="2" t="str">
        <f>VLOOKUP(C853,Customers!$A$2:$F$401,3,FALSE)</f>
        <v>Zagazig</v>
      </c>
      <c r="M853" s="2" t="str">
        <f>VLOOKUP(C853,Customers!$A$2:$F$401,5,FALSE)</f>
        <v>Consumer</v>
      </c>
      <c r="N853" s="2" t="str">
        <f>VLOOKUP(D853,Products!$A$2:$F$21,2,FALSE)</f>
        <v>Paper A4 Box</v>
      </c>
      <c r="O853" s="2" t="str">
        <f>VLOOKUP(D853,Products!$A$2:$F$21,4,FALSE)</f>
        <v>Office</v>
      </c>
      <c r="P853" s="2" t="str">
        <f>VLOOKUP(D853,Products!$A$2:$F$21,3,FALSE)</f>
        <v>Stationery</v>
      </c>
      <c r="Q853" s="6">
        <f>VLOOKUP(D853,Products!$A$2:$F$21,6,FALSE)</f>
        <v>145</v>
      </c>
      <c r="R853" s="6">
        <f t="shared" si="54"/>
        <v>435</v>
      </c>
      <c r="S853" s="6">
        <f t="shared" si="55"/>
        <v>321.60000000000002</v>
      </c>
    </row>
    <row r="854" spans="1:19" x14ac:dyDescent="0.25">
      <c r="A854" t="s">
        <v>1233</v>
      </c>
      <c r="B854" s="2">
        <v>45699</v>
      </c>
      <c r="C854" t="s">
        <v>560</v>
      </c>
      <c r="D854" t="s">
        <v>72</v>
      </c>
      <c r="E854">
        <v>1</v>
      </c>
      <c r="F854">
        <v>1750</v>
      </c>
      <c r="G854" s="3">
        <v>0.05</v>
      </c>
      <c r="H854" t="s">
        <v>12</v>
      </c>
      <c r="I854">
        <v>2</v>
      </c>
      <c r="J854">
        <f t="shared" si="52"/>
        <v>1662.5</v>
      </c>
      <c r="K854" s="2">
        <f t="shared" si="53"/>
        <v>45689</v>
      </c>
      <c r="L854" s="2" t="str">
        <f>VLOOKUP(C854,Customers!$A$2:$F$401,3,FALSE)</f>
        <v>Alexandria</v>
      </c>
      <c r="M854" s="2" t="str">
        <f>VLOOKUP(C854,Customers!$A$2:$F$401,5,FALSE)</f>
        <v>Small Business</v>
      </c>
      <c r="N854" s="2" t="str">
        <f>VLOOKUP(D854,Products!$A$2:$F$21,2,FALSE)</f>
        <v>Wi-Fi Router</v>
      </c>
      <c r="O854" s="2" t="str">
        <f>VLOOKUP(D854,Products!$A$2:$F$21,4,FALSE)</f>
        <v>Electronics</v>
      </c>
      <c r="P854" s="2" t="str">
        <f>VLOOKUP(D854,Products!$A$2:$F$21,3,FALSE)</f>
        <v>Networking</v>
      </c>
      <c r="Q854" s="6">
        <f>VLOOKUP(D854,Products!$A$2:$F$21,6,FALSE)</f>
        <v>1050</v>
      </c>
      <c r="R854" s="6">
        <f t="shared" si="54"/>
        <v>1050</v>
      </c>
      <c r="S854" s="6">
        <f t="shared" si="55"/>
        <v>612.5</v>
      </c>
    </row>
    <row r="855" spans="1:19" x14ac:dyDescent="0.25">
      <c r="A855" t="s">
        <v>1234</v>
      </c>
      <c r="B855" s="2">
        <v>45078</v>
      </c>
      <c r="C855" t="s">
        <v>471</v>
      </c>
      <c r="D855" t="s">
        <v>56</v>
      </c>
      <c r="E855">
        <v>1</v>
      </c>
      <c r="F855">
        <v>180</v>
      </c>
      <c r="G855" s="3">
        <v>0.05</v>
      </c>
      <c r="H855" t="s">
        <v>12</v>
      </c>
      <c r="I855">
        <v>3</v>
      </c>
      <c r="J855">
        <f t="shared" si="52"/>
        <v>171</v>
      </c>
      <c r="K855" s="2">
        <f t="shared" si="53"/>
        <v>45078</v>
      </c>
      <c r="L855" s="2" t="str">
        <f>VLOOKUP(C855,Customers!$A$2:$F$401,3,FALSE)</f>
        <v>Alexandria</v>
      </c>
      <c r="M855" s="2" t="str">
        <f>VLOOKUP(C855,Customers!$A$2:$F$401,5,FALSE)</f>
        <v>Consumer</v>
      </c>
      <c r="N855" s="2" t="str">
        <f>VLOOKUP(D855,Products!$A$2:$F$21,2,FALSE)</f>
        <v>Notebook Pack</v>
      </c>
      <c r="O855" s="2" t="str">
        <f>VLOOKUP(D855,Products!$A$2:$F$21,4,FALSE)</f>
        <v>Office</v>
      </c>
      <c r="P855" s="2" t="str">
        <f>VLOOKUP(D855,Products!$A$2:$F$21,3,FALSE)</f>
        <v>Stationery</v>
      </c>
      <c r="Q855" s="6">
        <f>VLOOKUP(D855,Products!$A$2:$F$21,6,FALSE)</f>
        <v>75</v>
      </c>
      <c r="R855" s="6">
        <f t="shared" si="54"/>
        <v>75</v>
      </c>
      <c r="S855" s="6">
        <f t="shared" si="55"/>
        <v>96</v>
      </c>
    </row>
    <row r="856" spans="1:19" x14ac:dyDescent="0.25">
      <c r="A856" t="s">
        <v>1235</v>
      </c>
      <c r="B856" s="2">
        <v>45846</v>
      </c>
      <c r="C856" t="s">
        <v>1156</v>
      </c>
      <c r="D856" t="s">
        <v>123</v>
      </c>
      <c r="E856">
        <v>2</v>
      </c>
      <c r="F856">
        <v>2350</v>
      </c>
      <c r="G856" s="3">
        <v>0.05</v>
      </c>
      <c r="H856" t="s">
        <v>12</v>
      </c>
      <c r="I856">
        <v>3</v>
      </c>
      <c r="J856">
        <f t="shared" si="52"/>
        <v>4465</v>
      </c>
      <c r="K856" s="2">
        <f t="shared" si="53"/>
        <v>45839</v>
      </c>
      <c r="L856" s="2" t="str">
        <f>VLOOKUP(C856,Customers!$A$2:$F$401,3,FALSE)</f>
        <v>Asyut</v>
      </c>
      <c r="M856" s="2" t="str">
        <f>VLOOKUP(C856,Customers!$A$2:$F$401,5,FALSE)</f>
        <v>Consumer</v>
      </c>
      <c r="N856" s="2" t="str">
        <f>VLOOKUP(D856,Products!$A$2:$F$21,2,FALSE)</f>
        <v>Barcode Scanner</v>
      </c>
      <c r="O856" s="2" t="str">
        <f>VLOOKUP(D856,Products!$A$2:$F$21,4,FALSE)</f>
        <v>Electronics</v>
      </c>
      <c r="P856" s="2" t="str">
        <f>VLOOKUP(D856,Products!$A$2:$F$21,3,FALSE)</f>
        <v>POS Equipment</v>
      </c>
      <c r="Q856" s="6">
        <f>VLOOKUP(D856,Products!$A$2:$F$21,6,FALSE)</f>
        <v>1420</v>
      </c>
      <c r="R856" s="6">
        <f t="shared" si="54"/>
        <v>2840</v>
      </c>
      <c r="S856" s="6">
        <f t="shared" si="55"/>
        <v>1625</v>
      </c>
    </row>
    <row r="857" spans="1:19" x14ac:dyDescent="0.25">
      <c r="A857" t="s">
        <v>1236</v>
      </c>
      <c r="B857" s="2">
        <v>45908</v>
      </c>
      <c r="C857" t="s">
        <v>627</v>
      </c>
      <c r="D857" t="s">
        <v>15</v>
      </c>
      <c r="E857">
        <v>1</v>
      </c>
      <c r="F857">
        <v>486</v>
      </c>
      <c r="G857" s="3">
        <v>0</v>
      </c>
      <c r="H857" t="s">
        <v>12</v>
      </c>
      <c r="I857">
        <v>6</v>
      </c>
      <c r="J857">
        <f t="shared" si="52"/>
        <v>486</v>
      </c>
      <c r="K857" s="2">
        <f t="shared" si="53"/>
        <v>45901</v>
      </c>
      <c r="L857" s="2" t="str">
        <f>VLOOKUP(C857,Customers!$A$2:$F$401,3,FALSE)</f>
        <v>Port Said</v>
      </c>
      <c r="M857" s="2" t="str">
        <f>VLOOKUP(C857,Customers!$A$2:$F$401,5,FALSE)</f>
        <v>Small Business</v>
      </c>
      <c r="N857" s="2" t="str">
        <f>VLOOKUP(D857,Products!$A$2:$F$21,2,FALSE)</f>
        <v>Wireless Mouse</v>
      </c>
      <c r="O857" s="2" t="str">
        <f>VLOOKUP(D857,Products!$A$2:$F$21,4,FALSE)</f>
        <v>Electronics</v>
      </c>
      <c r="P857" s="2" t="str">
        <f>VLOOKUP(D857,Products!$A$2:$F$21,3,FALSE)</f>
        <v>Accessories</v>
      </c>
      <c r="Q857" s="6">
        <f>VLOOKUP(D857,Products!$A$2:$F$21,6,FALSE)</f>
        <v>210</v>
      </c>
      <c r="R857" s="6">
        <f t="shared" si="54"/>
        <v>210</v>
      </c>
      <c r="S857" s="6">
        <f t="shared" si="55"/>
        <v>276</v>
      </c>
    </row>
    <row r="858" spans="1:19" x14ac:dyDescent="0.25">
      <c r="A858" t="s">
        <v>1237</v>
      </c>
      <c r="B858" s="2">
        <v>45747</v>
      </c>
      <c r="C858" t="s">
        <v>492</v>
      </c>
      <c r="D858" t="s">
        <v>21</v>
      </c>
      <c r="E858">
        <v>2</v>
      </c>
      <c r="F858">
        <v>1794.5</v>
      </c>
      <c r="G858" s="3">
        <v>0.05</v>
      </c>
      <c r="H858" t="s">
        <v>12</v>
      </c>
      <c r="I858">
        <v>6</v>
      </c>
      <c r="J858">
        <f t="shared" si="52"/>
        <v>3409.5499999999997</v>
      </c>
      <c r="K858" s="2">
        <f t="shared" si="53"/>
        <v>45717</v>
      </c>
      <c r="L858" s="2" t="str">
        <f>VLOOKUP(C858,Customers!$A$2:$F$401,3,FALSE)</f>
        <v>Cairo</v>
      </c>
      <c r="M858" s="2" t="str">
        <f>VLOOKUP(C858,Customers!$A$2:$F$401,5,FALSE)</f>
        <v>Consumer</v>
      </c>
      <c r="N858" s="2" t="str">
        <f>VLOOKUP(D858,Products!$A$2:$F$21,2,FALSE)</f>
        <v>Mechanical Keyboard</v>
      </c>
      <c r="O858" s="2" t="str">
        <f>VLOOKUP(D858,Products!$A$2:$F$21,4,FALSE)</f>
        <v>Electronics</v>
      </c>
      <c r="P858" s="2" t="str">
        <f>VLOOKUP(D858,Products!$A$2:$F$21,3,FALSE)</f>
        <v>Accessories</v>
      </c>
      <c r="Q858" s="6">
        <f>VLOOKUP(D858,Products!$A$2:$F$21,6,FALSE)</f>
        <v>990</v>
      </c>
      <c r="R858" s="6">
        <f t="shared" si="54"/>
        <v>1980</v>
      </c>
      <c r="S858" s="6">
        <f t="shared" si="55"/>
        <v>1429.5499999999997</v>
      </c>
    </row>
    <row r="859" spans="1:19" x14ac:dyDescent="0.25">
      <c r="A859" t="s">
        <v>1238</v>
      </c>
      <c r="B859" s="2">
        <v>46021</v>
      </c>
      <c r="C859" t="s">
        <v>251</v>
      </c>
      <c r="D859" t="s">
        <v>56</v>
      </c>
      <c r="E859">
        <v>1</v>
      </c>
      <c r="F859">
        <v>194.4</v>
      </c>
      <c r="G859" s="3">
        <v>0.15</v>
      </c>
      <c r="H859" t="s">
        <v>96</v>
      </c>
      <c r="I859">
        <v>6</v>
      </c>
      <c r="J859">
        <f t="shared" si="52"/>
        <v>165.24</v>
      </c>
      <c r="K859" s="2">
        <f t="shared" si="53"/>
        <v>45992</v>
      </c>
      <c r="L859" s="2" t="str">
        <f>VLOOKUP(C859,Customers!$A$2:$F$401,3,FALSE)</f>
        <v>Asyut</v>
      </c>
      <c r="M859" s="2" t="str">
        <f>VLOOKUP(C859,Customers!$A$2:$F$401,5,FALSE)</f>
        <v>Consumer</v>
      </c>
      <c r="N859" s="2" t="str">
        <f>VLOOKUP(D859,Products!$A$2:$F$21,2,FALSE)</f>
        <v>Notebook Pack</v>
      </c>
      <c r="O859" s="2" t="str">
        <f>VLOOKUP(D859,Products!$A$2:$F$21,4,FALSE)</f>
        <v>Office</v>
      </c>
      <c r="P859" s="2" t="str">
        <f>VLOOKUP(D859,Products!$A$2:$F$21,3,FALSE)</f>
        <v>Stationery</v>
      </c>
      <c r="Q859" s="6">
        <f>VLOOKUP(D859,Products!$A$2:$F$21,6,FALSE)</f>
        <v>75</v>
      </c>
      <c r="R859" s="6">
        <f t="shared" si="54"/>
        <v>75</v>
      </c>
      <c r="S859" s="6">
        <f t="shared" si="55"/>
        <v>90.240000000000009</v>
      </c>
    </row>
    <row r="860" spans="1:19" x14ac:dyDescent="0.25">
      <c r="A860" t="s">
        <v>1239</v>
      </c>
      <c r="B860" s="2">
        <v>45964</v>
      </c>
      <c r="C860" t="s">
        <v>322</v>
      </c>
      <c r="D860" t="s">
        <v>15</v>
      </c>
      <c r="E860">
        <v>1</v>
      </c>
      <c r="F860">
        <v>450</v>
      </c>
      <c r="G860" s="3">
        <v>0.03</v>
      </c>
      <c r="H860" t="s">
        <v>85</v>
      </c>
      <c r="I860">
        <v>6</v>
      </c>
      <c r="J860">
        <f t="shared" si="52"/>
        <v>436.5</v>
      </c>
      <c r="K860" s="2">
        <f t="shared" si="53"/>
        <v>45962</v>
      </c>
      <c r="L860" s="2" t="str">
        <f>VLOOKUP(C860,Customers!$A$2:$F$401,3,FALSE)</f>
        <v>Port Said</v>
      </c>
      <c r="M860" s="2" t="str">
        <f>VLOOKUP(C860,Customers!$A$2:$F$401,5,FALSE)</f>
        <v>Consumer</v>
      </c>
      <c r="N860" s="2" t="str">
        <f>VLOOKUP(D860,Products!$A$2:$F$21,2,FALSE)</f>
        <v>Wireless Mouse</v>
      </c>
      <c r="O860" s="2" t="str">
        <f>VLOOKUP(D860,Products!$A$2:$F$21,4,FALSE)</f>
        <v>Electronics</v>
      </c>
      <c r="P860" s="2" t="str">
        <f>VLOOKUP(D860,Products!$A$2:$F$21,3,FALSE)</f>
        <v>Accessories</v>
      </c>
      <c r="Q860" s="6">
        <f>VLOOKUP(D860,Products!$A$2:$F$21,6,FALSE)</f>
        <v>210</v>
      </c>
      <c r="R860" s="6">
        <f t="shared" si="54"/>
        <v>210</v>
      </c>
      <c r="S860" s="6">
        <f t="shared" si="55"/>
        <v>226.5</v>
      </c>
    </row>
    <row r="861" spans="1:19" x14ac:dyDescent="0.25">
      <c r="A861" t="s">
        <v>1240</v>
      </c>
      <c r="B861" s="2">
        <v>45783</v>
      </c>
      <c r="C861" t="s">
        <v>1241</v>
      </c>
      <c r="D861" t="s">
        <v>15</v>
      </c>
      <c r="E861">
        <v>2</v>
      </c>
      <c r="F861">
        <v>463.5</v>
      </c>
      <c r="G861" s="3">
        <v>0.15</v>
      </c>
      <c r="H861" t="s">
        <v>12</v>
      </c>
      <c r="I861">
        <v>1</v>
      </c>
      <c r="J861">
        <f t="shared" si="52"/>
        <v>787.94999999999993</v>
      </c>
      <c r="K861" s="2">
        <f t="shared" si="53"/>
        <v>45778</v>
      </c>
      <c r="L861" s="2" t="str">
        <f>VLOOKUP(C861,Customers!$A$2:$F$401,3,FALSE)</f>
        <v>Giza</v>
      </c>
      <c r="M861" s="2" t="str">
        <f>VLOOKUP(C861,Customers!$A$2:$F$401,5,FALSE)</f>
        <v>Small Business</v>
      </c>
      <c r="N861" s="2" t="str">
        <f>VLOOKUP(D861,Products!$A$2:$F$21,2,FALSE)</f>
        <v>Wireless Mouse</v>
      </c>
      <c r="O861" s="2" t="str">
        <f>VLOOKUP(D861,Products!$A$2:$F$21,4,FALSE)</f>
        <v>Electronics</v>
      </c>
      <c r="P861" s="2" t="str">
        <f>VLOOKUP(D861,Products!$A$2:$F$21,3,FALSE)</f>
        <v>Accessories</v>
      </c>
      <c r="Q861" s="6">
        <f>VLOOKUP(D861,Products!$A$2:$F$21,6,FALSE)</f>
        <v>210</v>
      </c>
      <c r="R861" s="6">
        <f t="shared" si="54"/>
        <v>420</v>
      </c>
      <c r="S861" s="6">
        <f t="shared" si="55"/>
        <v>367.94999999999993</v>
      </c>
    </row>
    <row r="862" spans="1:19" x14ac:dyDescent="0.25">
      <c r="A862" t="s">
        <v>1242</v>
      </c>
      <c r="B862" s="2">
        <v>45002</v>
      </c>
      <c r="C862" t="s">
        <v>71</v>
      </c>
      <c r="D862" t="s">
        <v>24</v>
      </c>
      <c r="E862">
        <v>1</v>
      </c>
      <c r="F862">
        <v>1212.5</v>
      </c>
      <c r="G862" s="3">
        <v>0</v>
      </c>
      <c r="H862" t="s">
        <v>12</v>
      </c>
      <c r="I862">
        <v>7</v>
      </c>
      <c r="J862">
        <f t="shared" si="52"/>
        <v>1212.5</v>
      </c>
      <c r="K862" s="2">
        <f t="shared" si="53"/>
        <v>44986</v>
      </c>
      <c r="L862" s="2" t="str">
        <f>VLOOKUP(C862,Customers!$A$2:$F$401,3,FALSE)</f>
        <v>Mansoura</v>
      </c>
      <c r="M862" s="2" t="str">
        <f>VLOOKUP(C862,Customers!$A$2:$F$401,5,FALSE)</f>
        <v>Consumer</v>
      </c>
      <c r="N862" s="2" t="str">
        <f>VLOOKUP(D862,Products!$A$2:$F$21,2,FALSE)</f>
        <v>USB-C Hub</v>
      </c>
      <c r="O862" s="2" t="str">
        <f>VLOOKUP(D862,Products!$A$2:$F$21,4,FALSE)</f>
        <v>Electronics</v>
      </c>
      <c r="P862" s="2" t="str">
        <f>VLOOKUP(D862,Products!$A$2:$F$21,3,FALSE)</f>
        <v>Accessories</v>
      </c>
      <c r="Q862" s="6">
        <f>VLOOKUP(D862,Products!$A$2:$F$21,6,FALSE)</f>
        <v>620</v>
      </c>
      <c r="R862" s="6">
        <f t="shared" si="54"/>
        <v>620</v>
      </c>
      <c r="S862" s="6">
        <f t="shared" si="55"/>
        <v>592.5</v>
      </c>
    </row>
    <row r="863" spans="1:19" x14ac:dyDescent="0.25">
      <c r="A863" t="s">
        <v>1243</v>
      </c>
      <c r="B863" s="2">
        <v>45663</v>
      </c>
      <c r="C863" t="s">
        <v>363</v>
      </c>
      <c r="D863" t="s">
        <v>40</v>
      </c>
      <c r="E863">
        <v>1</v>
      </c>
      <c r="F863">
        <v>20085</v>
      </c>
      <c r="G863" s="3">
        <v>0.05</v>
      </c>
      <c r="H863" t="s">
        <v>12</v>
      </c>
      <c r="I863">
        <v>1</v>
      </c>
      <c r="J863">
        <f t="shared" si="52"/>
        <v>19080.75</v>
      </c>
      <c r="K863" s="2">
        <f t="shared" si="53"/>
        <v>45658</v>
      </c>
      <c r="L863" s="2" t="str">
        <f>VLOOKUP(C863,Customers!$A$2:$F$401,3,FALSE)</f>
        <v>Asyut</v>
      </c>
      <c r="M863" s="2" t="str">
        <f>VLOOKUP(C863,Customers!$A$2:$F$401,5,FALSE)</f>
        <v>Consumer</v>
      </c>
      <c r="N863" s="2" t="str">
        <f>VLOOKUP(D863,Products!$A$2:$F$21,2,FALSE)</f>
        <v>Laptop Basic 15</v>
      </c>
      <c r="O863" s="2" t="str">
        <f>VLOOKUP(D863,Products!$A$2:$F$21,4,FALSE)</f>
        <v>Electronics</v>
      </c>
      <c r="P863" s="2" t="str">
        <f>VLOOKUP(D863,Products!$A$2:$F$21,3,FALSE)</f>
        <v>Computers</v>
      </c>
      <c r="Q863" s="6">
        <f>VLOOKUP(D863,Products!$A$2:$F$21,6,FALSE)</f>
        <v>15100</v>
      </c>
      <c r="R863" s="6">
        <f t="shared" si="54"/>
        <v>15100</v>
      </c>
      <c r="S863" s="6">
        <f t="shared" si="55"/>
        <v>3980.75</v>
      </c>
    </row>
    <row r="864" spans="1:19" x14ac:dyDescent="0.25">
      <c r="A864" t="s">
        <v>1244</v>
      </c>
      <c r="B864" s="2">
        <v>45101</v>
      </c>
      <c r="C864" t="s">
        <v>1241</v>
      </c>
      <c r="D864" t="s">
        <v>46</v>
      </c>
      <c r="E864">
        <v>5</v>
      </c>
      <c r="F864">
        <v>252.2</v>
      </c>
      <c r="G864" s="3">
        <v>0.03</v>
      </c>
      <c r="H864" t="s">
        <v>12</v>
      </c>
      <c r="I864">
        <v>6</v>
      </c>
      <c r="J864">
        <f t="shared" si="52"/>
        <v>1223.17</v>
      </c>
      <c r="K864" s="2">
        <f t="shared" si="53"/>
        <v>45078</v>
      </c>
      <c r="L864" s="2" t="str">
        <f>VLOOKUP(C864,Customers!$A$2:$F$401,3,FALSE)</f>
        <v>Giza</v>
      </c>
      <c r="M864" s="2" t="str">
        <f>VLOOKUP(C864,Customers!$A$2:$F$401,5,FALSE)</f>
        <v>Small Business</v>
      </c>
      <c r="N864" s="2" t="str">
        <f>VLOOKUP(D864,Products!$A$2:$F$21,2,FALSE)</f>
        <v>Paper A4 Box</v>
      </c>
      <c r="O864" s="2" t="str">
        <f>VLOOKUP(D864,Products!$A$2:$F$21,4,FALSE)</f>
        <v>Office</v>
      </c>
      <c r="P864" s="2" t="str">
        <f>VLOOKUP(D864,Products!$A$2:$F$21,3,FALSE)</f>
        <v>Stationery</v>
      </c>
      <c r="Q864" s="6">
        <f>VLOOKUP(D864,Products!$A$2:$F$21,6,FALSE)</f>
        <v>145</v>
      </c>
      <c r="R864" s="6">
        <f t="shared" si="54"/>
        <v>725</v>
      </c>
      <c r="S864" s="6">
        <f t="shared" si="55"/>
        <v>498.17000000000007</v>
      </c>
    </row>
    <row r="865" spans="1:19" x14ac:dyDescent="0.25">
      <c r="A865" t="s">
        <v>1245</v>
      </c>
      <c r="B865" s="2">
        <v>45150</v>
      </c>
      <c r="C865" t="s">
        <v>659</v>
      </c>
      <c r="D865" t="s">
        <v>40</v>
      </c>
      <c r="E865">
        <v>2</v>
      </c>
      <c r="F865">
        <v>19500</v>
      </c>
      <c r="G865" s="3">
        <v>0.05</v>
      </c>
      <c r="H865" t="s">
        <v>12</v>
      </c>
      <c r="I865">
        <v>6</v>
      </c>
      <c r="J865">
        <f t="shared" si="52"/>
        <v>37050</v>
      </c>
      <c r="K865" s="2">
        <f t="shared" si="53"/>
        <v>45139</v>
      </c>
      <c r="L865" s="2" t="str">
        <f>VLOOKUP(C865,Customers!$A$2:$F$401,3,FALSE)</f>
        <v>Tanta</v>
      </c>
      <c r="M865" s="2" t="str">
        <f>VLOOKUP(C865,Customers!$A$2:$F$401,5,FALSE)</f>
        <v>Consumer</v>
      </c>
      <c r="N865" s="2" t="str">
        <f>VLOOKUP(D865,Products!$A$2:$F$21,2,FALSE)</f>
        <v>Laptop Basic 15</v>
      </c>
      <c r="O865" s="2" t="str">
        <f>VLOOKUP(D865,Products!$A$2:$F$21,4,FALSE)</f>
        <v>Electronics</v>
      </c>
      <c r="P865" s="2" t="str">
        <f>VLOOKUP(D865,Products!$A$2:$F$21,3,FALSE)</f>
        <v>Computers</v>
      </c>
      <c r="Q865" s="6">
        <f>VLOOKUP(D865,Products!$A$2:$F$21,6,FALSE)</f>
        <v>15100</v>
      </c>
      <c r="R865" s="6">
        <f t="shared" si="54"/>
        <v>30200</v>
      </c>
      <c r="S865" s="6">
        <f t="shared" si="55"/>
        <v>6850</v>
      </c>
    </row>
    <row r="866" spans="1:19" x14ac:dyDescent="0.25">
      <c r="A866" t="s">
        <v>1246</v>
      </c>
      <c r="B866" s="2">
        <v>45435</v>
      </c>
      <c r="C866" t="s">
        <v>201</v>
      </c>
      <c r="D866" t="s">
        <v>56</v>
      </c>
      <c r="E866">
        <v>20</v>
      </c>
      <c r="F866">
        <v>165.6</v>
      </c>
      <c r="G866" s="3">
        <v>0.05</v>
      </c>
      <c r="H866" t="s">
        <v>12</v>
      </c>
      <c r="I866">
        <v>2</v>
      </c>
      <c r="J866">
        <f t="shared" si="52"/>
        <v>3146.3999999999996</v>
      </c>
      <c r="K866" s="2">
        <f t="shared" si="53"/>
        <v>45413</v>
      </c>
      <c r="L866" s="2" t="str">
        <f>VLOOKUP(C866,Customers!$A$2:$F$401,3,FALSE)</f>
        <v>Giza</v>
      </c>
      <c r="M866" s="2" t="str">
        <f>VLOOKUP(C866,Customers!$A$2:$F$401,5,FALSE)</f>
        <v>Consumer</v>
      </c>
      <c r="N866" s="2" t="str">
        <f>VLOOKUP(D866,Products!$A$2:$F$21,2,FALSE)</f>
        <v>Notebook Pack</v>
      </c>
      <c r="O866" s="2" t="str">
        <f>VLOOKUP(D866,Products!$A$2:$F$21,4,FALSE)</f>
        <v>Office</v>
      </c>
      <c r="P866" s="2" t="str">
        <f>VLOOKUP(D866,Products!$A$2:$F$21,3,FALSE)</f>
        <v>Stationery</v>
      </c>
      <c r="Q866" s="6">
        <f>VLOOKUP(D866,Products!$A$2:$F$21,6,FALSE)</f>
        <v>75</v>
      </c>
      <c r="R866" s="6">
        <f t="shared" si="54"/>
        <v>1500</v>
      </c>
      <c r="S866" s="6">
        <f t="shared" si="55"/>
        <v>1646.3999999999996</v>
      </c>
    </row>
    <row r="867" spans="1:19" x14ac:dyDescent="0.25">
      <c r="A867" t="s">
        <v>1247</v>
      </c>
      <c r="B867" s="2">
        <v>45654</v>
      </c>
      <c r="C867" t="s">
        <v>98</v>
      </c>
      <c r="D867" t="s">
        <v>21</v>
      </c>
      <c r="E867">
        <v>1</v>
      </c>
      <c r="F867">
        <v>1794.5</v>
      </c>
      <c r="G867" s="3">
        <v>0</v>
      </c>
      <c r="H867" t="s">
        <v>12</v>
      </c>
      <c r="I867">
        <v>2</v>
      </c>
      <c r="J867">
        <f t="shared" si="52"/>
        <v>1794.5</v>
      </c>
      <c r="K867" s="2">
        <f t="shared" si="53"/>
        <v>45627</v>
      </c>
      <c r="L867" s="2" t="str">
        <f>VLOOKUP(C867,Customers!$A$2:$F$401,3,FALSE)</f>
        <v>Tanta</v>
      </c>
      <c r="M867" s="2" t="str">
        <f>VLOOKUP(C867,Customers!$A$2:$F$401,5,FALSE)</f>
        <v>Consumer</v>
      </c>
      <c r="N867" s="2" t="str">
        <f>VLOOKUP(D867,Products!$A$2:$F$21,2,FALSE)</f>
        <v>Mechanical Keyboard</v>
      </c>
      <c r="O867" s="2" t="str">
        <f>VLOOKUP(D867,Products!$A$2:$F$21,4,FALSE)</f>
        <v>Electronics</v>
      </c>
      <c r="P867" s="2" t="str">
        <f>VLOOKUP(D867,Products!$A$2:$F$21,3,FALSE)</f>
        <v>Accessories</v>
      </c>
      <c r="Q867" s="6">
        <f>VLOOKUP(D867,Products!$A$2:$F$21,6,FALSE)</f>
        <v>990</v>
      </c>
      <c r="R867" s="6">
        <f t="shared" si="54"/>
        <v>990</v>
      </c>
      <c r="S867" s="6">
        <f t="shared" si="55"/>
        <v>804.5</v>
      </c>
    </row>
    <row r="868" spans="1:19" x14ac:dyDescent="0.25">
      <c r="A868" t="s">
        <v>1248</v>
      </c>
      <c r="B868" s="2">
        <v>45267</v>
      </c>
      <c r="C868" t="s">
        <v>896</v>
      </c>
      <c r="D868" t="s">
        <v>11</v>
      </c>
      <c r="E868">
        <v>1</v>
      </c>
      <c r="F868">
        <v>28500</v>
      </c>
      <c r="G868" s="3">
        <v>0</v>
      </c>
      <c r="H868" t="s">
        <v>12</v>
      </c>
      <c r="I868">
        <v>7</v>
      </c>
      <c r="J868">
        <f t="shared" si="52"/>
        <v>28500</v>
      </c>
      <c r="K868" s="2">
        <f t="shared" si="53"/>
        <v>45261</v>
      </c>
      <c r="L868" s="2" t="str">
        <f>VLOOKUP(C868,Customers!$A$2:$F$401,3,FALSE)</f>
        <v>Cairo</v>
      </c>
      <c r="M868" s="2" t="str">
        <f>VLOOKUP(C868,Customers!$A$2:$F$401,5,FALSE)</f>
        <v>Consumer</v>
      </c>
      <c r="N868" s="2" t="str">
        <f>VLOOKUP(D868,Products!$A$2:$F$21,2,FALSE)</f>
        <v>Laptop Pro 14</v>
      </c>
      <c r="O868" s="2" t="str">
        <f>VLOOKUP(D868,Products!$A$2:$F$21,4,FALSE)</f>
        <v>Electronics</v>
      </c>
      <c r="P868" s="2" t="str">
        <f>VLOOKUP(D868,Products!$A$2:$F$21,3,FALSE)</f>
        <v>Computers</v>
      </c>
      <c r="Q868" s="6">
        <f>VLOOKUP(D868,Products!$A$2:$F$21,6,FALSE)</f>
        <v>22100</v>
      </c>
      <c r="R868" s="6">
        <f t="shared" si="54"/>
        <v>22100</v>
      </c>
      <c r="S868" s="6">
        <f t="shared" si="55"/>
        <v>6400</v>
      </c>
    </row>
    <row r="869" spans="1:19" x14ac:dyDescent="0.25">
      <c r="A869" t="s">
        <v>1249</v>
      </c>
      <c r="B869" s="2">
        <v>45017</v>
      </c>
      <c r="C869" t="s">
        <v>226</v>
      </c>
      <c r="D869" t="s">
        <v>33</v>
      </c>
      <c r="E869">
        <v>2</v>
      </c>
      <c r="F869">
        <v>3588</v>
      </c>
      <c r="G869" s="3">
        <v>0</v>
      </c>
      <c r="H869" t="s">
        <v>12</v>
      </c>
      <c r="I869">
        <v>7</v>
      </c>
      <c r="J869">
        <f t="shared" si="52"/>
        <v>7176</v>
      </c>
      <c r="K869" s="2">
        <f t="shared" si="53"/>
        <v>45017</v>
      </c>
      <c r="L869" s="2" t="str">
        <f>VLOOKUP(C869,Customers!$A$2:$F$401,3,FALSE)</f>
        <v>Giza</v>
      </c>
      <c r="M869" s="2" t="str">
        <f>VLOOKUP(C869,Customers!$A$2:$F$401,5,FALSE)</f>
        <v>Consumer</v>
      </c>
      <c r="N869" s="2" t="str">
        <f>VLOOKUP(D869,Products!$A$2:$F$21,2,FALSE)</f>
        <v>Filing Cabinet</v>
      </c>
      <c r="O869" s="2" t="str">
        <f>VLOOKUP(D869,Products!$A$2:$F$21,4,FALSE)</f>
        <v>Office</v>
      </c>
      <c r="P869" s="2" t="str">
        <f>VLOOKUP(D869,Products!$A$2:$F$21,3,FALSE)</f>
        <v>Furniture</v>
      </c>
      <c r="Q869" s="6">
        <f>VLOOKUP(D869,Products!$A$2:$F$21,6,FALSE)</f>
        <v>2650</v>
      </c>
      <c r="R869" s="6">
        <f t="shared" si="54"/>
        <v>5300</v>
      </c>
      <c r="S869" s="6">
        <f t="shared" si="55"/>
        <v>1876</v>
      </c>
    </row>
    <row r="870" spans="1:19" x14ac:dyDescent="0.25">
      <c r="A870" t="s">
        <v>1250</v>
      </c>
      <c r="B870" s="2">
        <v>45745</v>
      </c>
      <c r="C870" t="s">
        <v>1251</v>
      </c>
      <c r="D870" t="s">
        <v>27</v>
      </c>
      <c r="E870">
        <v>1</v>
      </c>
      <c r="F870">
        <v>901.6</v>
      </c>
      <c r="G870" s="3">
        <v>0.03</v>
      </c>
      <c r="H870" t="s">
        <v>12</v>
      </c>
      <c r="I870">
        <v>2</v>
      </c>
      <c r="J870">
        <f t="shared" si="52"/>
        <v>874.55200000000002</v>
      </c>
      <c r="K870" s="2">
        <f t="shared" si="53"/>
        <v>45717</v>
      </c>
      <c r="L870" s="2" t="str">
        <f>VLOOKUP(C870,Customers!$A$2:$F$401,3,FALSE)</f>
        <v>Alexandria</v>
      </c>
      <c r="M870" s="2" t="str">
        <f>VLOOKUP(C870,Customers!$A$2:$F$401,5,FALSE)</f>
        <v>Consumer</v>
      </c>
      <c r="N870" s="2" t="str">
        <f>VLOOKUP(D870,Products!$A$2:$F$21,2,FALSE)</f>
        <v>Printer Toner</v>
      </c>
      <c r="O870" s="2" t="str">
        <f>VLOOKUP(D870,Products!$A$2:$F$21,4,FALSE)</f>
        <v>Office</v>
      </c>
      <c r="P870" s="2" t="str">
        <f>VLOOKUP(D870,Products!$A$2:$F$21,3,FALSE)</f>
        <v>Supplies</v>
      </c>
      <c r="Q870" s="6">
        <f>VLOOKUP(D870,Products!$A$2:$F$21,6,FALSE)</f>
        <v>510</v>
      </c>
      <c r="R870" s="6">
        <f t="shared" si="54"/>
        <v>510</v>
      </c>
      <c r="S870" s="6">
        <f t="shared" si="55"/>
        <v>364.55200000000002</v>
      </c>
    </row>
    <row r="871" spans="1:19" x14ac:dyDescent="0.25">
      <c r="A871" t="s">
        <v>1252</v>
      </c>
      <c r="B871" s="2">
        <v>45606</v>
      </c>
      <c r="C871" t="s">
        <v>102</v>
      </c>
      <c r="D871" t="s">
        <v>56</v>
      </c>
      <c r="E871">
        <v>1</v>
      </c>
      <c r="F871">
        <v>174.6</v>
      </c>
      <c r="G871" s="3">
        <v>0</v>
      </c>
      <c r="H871" t="s">
        <v>12</v>
      </c>
      <c r="I871">
        <v>5</v>
      </c>
      <c r="J871">
        <f t="shared" si="52"/>
        <v>174.6</v>
      </c>
      <c r="K871" s="2">
        <f t="shared" si="53"/>
        <v>45597</v>
      </c>
      <c r="L871" s="2" t="str">
        <f>VLOOKUP(C871,Customers!$A$2:$F$401,3,FALSE)</f>
        <v>Fayoum</v>
      </c>
      <c r="M871" s="2" t="str">
        <f>VLOOKUP(C871,Customers!$A$2:$F$401,5,FALSE)</f>
        <v>Consumer</v>
      </c>
      <c r="N871" s="2" t="str">
        <f>VLOOKUP(D871,Products!$A$2:$F$21,2,FALSE)</f>
        <v>Notebook Pack</v>
      </c>
      <c r="O871" s="2" t="str">
        <f>VLOOKUP(D871,Products!$A$2:$F$21,4,FALSE)</f>
        <v>Office</v>
      </c>
      <c r="P871" s="2" t="str">
        <f>VLOOKUP(D871,Products!$A$2:$F$21,3,FALSE)</f>
        <v>Stationery</v>
      </c>
      <c r="Q871" s="6">
        <f>VLOOKUP(D871,Products!$A$2:$F$21,6,FALSE)</f>
        <v>75</v>
      </c>
      <c r="R871" s="6">
        <f t="shared" si="54"/>
        <v>75</v>
      </c>
      <c r="S871" s="6">
        <f t="shared" si="55"/>
        <v>99.6</v>
      </c>
    </row>
    <row r="872" spans="1:19" x14ac:dyDescent="0.25">
      <c r="A872" t="s">
        <v>1253</v>
      </c>
      <c r="B872" s="2">
        <v>45808</v>
      </c>
      <c r="C872" t="s">
        <v>174</v>
      </c>
      <c r="D872" t="s">
        <v>56</v>
      </c>
      <c r="E872">
        <v>1</v>
      </c>
      <c r="F872">
        <v>185.4</v>
      </c>
      <c r="G872" s="3">
        <v>0.15</v>
      </c>
      <c r="H872" t="s">
        <v>12</v>
      </c>
      <c r="I872">
        <v>4</v>
      </c>
      <c r="J872">
        <f t="shared" si="52"/>
        <v>157.59</v>
      </c>
      <c r="K872" s="2">
        <f t="shared" si="53"/>
        <v>45778</v>
      </c>
      <c r="L872" s="2" t="str">
        <f>VLOOKUP(C872,Customers!$A$2:$F$401,3,FALSE)</f>
        <v>Asyut</v>
      </c>
      <c r="M872" s="2" t="str">
        <f>VLOOKUP(C872,Customers!$A$2:$F$401,5,FALSE)</f>
        <v>Consumer</v>
      </c>
      <c r="N872" s="2" t="str">
        <f>VLOOKUP(D872,Products!$A$2:$F$21,2,FALSE)</f>
        <v>Notebook Pack</v>
      </c>
      <c r="O872" s="2" t="str">
        <f>VLOOKUP(D872,Products!$A$2:$F$21,4,FALSE)</f>
        <v>Office</v>
      </c>
      <c r="P872" s="2" t="str">
        <f>VLOOKUP(D872,Products!$A$2:$F$21,3,FALSE)</f>
        <v>Stationery</v>
      </c>
      <c r="Q872" s="6">
        <f>VLOOKUP(D872,Products!$A$2:$F$21,6,FALSE)</f>
        <v>75</v>
      </c>
      <c r="R872" s="6">
        <f t="shared" si="54"/>
        <v>75</v>
      </c>
      <c r="S872" s="6">
        <f t="shared" si="55"/>
        <v>82.59</v>
      </c>
    </row>
    <row r="873" spans="1:19" x14ac:dyDescent="0.25">
      <c r="A873" t="s">
        <v>1254</v>
      </c>
      <c r="B873" s="2">
        <v>45143</v>
      </c>
      <c r="C873" t="s">
        <v>594</v>
      </c>
      <c r="D873" t="s">
        <v>72</v>
      </c>
      <c r="E873">
        <v>2</v>
      </c>
      <c r="F873">
        <v>1890</v>
      </c>
      <c r="G873" s="3">
        <v>0.1</v>
      </c>
      <c r="H873" t="s">
        <v>96</v>
      </c>
      <c r="I873">
        <v>3</v>
      </c>
      <c r="J873">
        <f t="shared" si="52"/>
        <v>3402</v>
      </c>
      <c r="K873" s="2">
        <f t="shared" si="53"/>
        <v>45139</v>
      </c>
      <c r="L873" s="2" t="str">
        <f>VLOOKUP(C873,Customers!$A$2:$F$401,3,FALSE)</f>
        <v>Asyut</v>
      </c>
      <c r="M873" s="2" t="str">
        <f>VLOOKUP(C873,Customers!$A$2:$F$401,5,FALSE)</f>
        <v>Small Business</v>
      </c>
      <c r="N873" s="2" t="str">
        <f>VLOOKUP(D873,Products!$A$2:$F$21,2,FALSE)</f>
        <v>Wi-Fi Router</v>
      </c>
      <c r="O873" s="2" t="str">
        <f>VLOOKUP(D873,Products!$A$2:$F$21,4,FALSE)</f>
        <v>Electronics</v>
      </c>
      <c r="P873" s="2" t="str">
        <f>VLOOKUP(D873,Products!$A$2:$F$21,3,FALSE)</f>
        <v>Networking</v>
      </c>
      <c r="Q873" s="6">
        <f>VLOOKUP(D873,Products!$A$2:$F$21,6,FALSE)</f>
        <v>1050</v>
      </c>
      <c r="R873" s="6">
        <f t="shared" si="54"/>
        <v>2100</v>
      </c>
      <c r="S873" s="6">
        <f t="shared" si="55"/>
        <v>1302</v>
      </c>
    </row>
    <row r="874" spans="1:19" x14ac:dyDescent="0.25">
      <c r="A874" t="s">
        <v>1255</v>
      </c>
      <c r="B874" s="2">
        <v>44948</v>
      </c>
      <c r="C874" t="s">
        <v>69</v>
      </c>
      <c r="D874" t="s">
        <v>90</v>
      </c>
      <c r="E874">
        <v>1</v>
      </c>
      <c r="F874">
        <v>2037</v>
      </c>
      <c r="G874" s="3">
        <v>0.03</v>
      </c>
      <c r="H874" t="s">
        <v>12</v>
      </c>
      <c r="I874">
        <v>3</v>
      </c>
      <c r="J874">
        <f t="shared" si="52"/>
        <v>1975.8899999999999</v>
      </c>
      <c r="K874" s="2">
        <f t="shared" si="53"/>
        <v>44927</v>
      </c>
      <c r="L874" s="2" t="str">
        <f>VLOOKUP(C874,Customers!$A$2:$F$401,3,FALSE)</f>
        <v>Mansoura</v>
      </c>
      <c r="M874" s="2" t="str">
        <f>VLOOKUP(C874,Customers!$A$2:$F$401,5,FALSE)</f>
        <v>Consumer</v>
      </c>
      <c r="N874" s="2" t="str">
        <f>VLOOKUP(D874,Products!$A$2:$F$21,2,FALSE)</f>
        <v>Headset Pro</v>
      </c>
      <c r="O874" s="2" t="str">
        <f>VLOOKUP(D874,Products!$A$2:$F$21,4,FALSE)</f>
        <v>Electronics</v>
      </c>
      <c r="P874" s="2" t="str">
        <f>VLOOKUP(D874,Products!$A$2:$F$21,3,FALSE)</f>
        <v>Accessories</v>
      </c>
      <c r="Q874" s="6">
        <f>VLOOKUP(D874,Products!$A$2:$F$21,6,FALSE)</f>
        <v>1180</v>
      </c>
      <c r="R874" s="6">
        <f t="shared" si="54"/>
        <v>1180</v>
      </c>
      <c r="S874" s="6">
        <f t="shared" si="55"/>
        <v>795.88999999999987</v>
      </c>
    </row>
    <row r="875" spans="1:19" x14ac:dyDescent="0.25">
      <c r="A875" t="s">
        <v>1256</v>
      </c>
      <c r="B875" s="2">
        <v>45128</v>
      </c>
      <c r="C875" t="s">
        <v>1009</v>
      </c>
      <c r="D875" t="s">
        <v>123</v>
      </c>
      <c r="E875">
        <v>1</v>
      </c>
      <c r="F875">
        <v>2538</v>
      </c>
      <c r="G875" s="3">
        <v>0</v>
      </c>
      <c r="H875" t="s">
        <v>12</v>
      </c>
      <c r="I875">
        <v>5</v>
      </c>
      <c r="J875">
        <f t="shared" si="52"/>
        <v>2538</v>
      </c>
      <c r="K875" s="2">
        <f t="shared" si="53"/>
        <v>45108</v>
      </c>
      <c r="L875" s="2" t="str">
        <f>VLOOKUP(C875,Customers!$A$2:$F$401,3,FALSE)</f>
        <v>Ismailia</v>
      </c>
      <c r="M875" s="2" t="str">
        <f>VLOOKUP(C875,Customers!$A$2:$F$401,5,FALSE)</f>
        <v>Small Business</v>
      </c>
      <c r="N875" s="2" t="str">
        <f>VLOOKUP(D875,Products!$A$2:$F$21,2,FALSE)</f>
        <v>Barcode Scanner</v>
      </c>
      <c r="O875" s="2" t="str">
        <f>VLOOKUP(D875,Products!$A$2:$F$21,4,FALSE)</f>
        <v>Electronics</v>
      </c>
      <c r="P875" s="2" t="str">
        <f>VLOOKUP(D875,Products!$A$2:$F$21,3,FALSE)</f>
        <v>POS Equipment</v>
      </c>
      <c r="Q875" s="6">
        <f>VLOOKUP(D875,Products!$A$2:$F$21,6,FALSE)</f>
        <v>1420</v>
      </c>
      <c r="R875" s="6">
        <f t="shared" si="54"/>
        <v>1420</v>
      </c>
      <c r="S875" s="6">
        <f t="shared" si="55"/>
        <v>1118</v>
      </c>
    </row>
    <row r="876" spans="1:19" x14ac:dyDescent="0.25">
      <c r="A876" t="s">
        <v>1257</v>
      </c>
      <c r="B876" s="2">
        <v>45456</v>
      </c>
      <c r="C876" t="s">
        <v>772</v>
      </c>
      <c r="D876" t="s">
        <v>56</v>
      </c>
      <c r="E876">
        <v>2</v>
      </c>
      <c r="F876">
        <v>174.6</v>
      </c>
      <c r="G876" s="3">
        <v>0.05</v>
      </c>
      <c r="H876" t="s">
        <v>12</v>
      </c>
      <c r="I876">
        <v>5</v>
      </c>
      <c r="J876">
        <f t="shared" si="52"/>
        <v>331.73999999999995</v>
      </c>
      <c r="K876" s="2">
        <f t="shared" si="53"/>
        <v>45444</v>
      </c>
      <c r="L876" s="2" t="str">
        <f>VLOOKUP(C876,Customers!$A$2:$F$401,3,FALSE)</f>
        <v>Giza</v>
      </c>
      <c r="M876" s="2" t="str">
        <f>VLOOKUP(C876,Customers!$A$2:$F$401,5,FALSE)</f>
        <v>Consumer</v>
      </c>
      <c r="N876" s="2" t="str">
        <f>VLOOKUP(D876,Products!$A$2:$F$21,2,FALSE)</f>
        <v>Notebook Pack</v>
      </c>
      <c r="O876" s="2" t="str">
        <f>VLOOKUP(D876,Products!$A$2:$F$21,4,FALSE)</f>
        <v>Office</v>
      </c>
      <c r="P876" s="2" t="str">
        <f>VLOOKUP(D876,Products!$A$2:$F$21,3,FALSE)</f>
        <v>Stationery</v>
      </c>
      <c r="Q876" s="6">
        <f>VLOOKUP(D876,Products!$A$2:$F$21,6,FALSE)</f>
        <v>75</v>
      </c>
      <c r="R876" s="6">
        <f t="shared" si="54"/>
        <v>150</v>
      </c>
      <c r="S876" s="6">
        <f t="shared" si="55"/>
        <v>181.73999999999995</v>
      </c>
    </row>
    <row r="877" spans="1:19" x14ac:dyDescent="0.25">
      <c r="A877" t="s">
        <v>1258</v>
      </c>
      <c r="B877" s="2">
        <v>45381</v>
      </c>
      <c r="C877" t="s">
        <v>283</v>
      </c>
      <c r="D877" t="s">
        <v>56</v>
      </c>
      <c r="E877">
        <v>1</v>
      </c>
      <c r="F877">
        <v>185.4</v>
      </c>
      <c r="G877" s="3">
        <v>0.1</v>
      </c>
      <c r="H877" t="s">
        <v>12</v>
      </c>
      <c r="I877">
        <v>7</v>
      </c>
      <c r="J877">
        <f t="shared" si="52"/>
        <v>166.86</v>
      </c>
      <c r="K877" s="2">
        <f t="shared" si="53"/>
        <v>45352</v>
      </c>
      <c r="L877" s="2" t="str">
        <f>VLOOKUP(C877,Customers!$A$2:$F$401,3,FALSE)</f>
        <v>Banha</v>
      </c>
      <c r="M877" s="2" t="str">
        <f>VLOOKUP(C877,Customers!$A$2:$F$401,5,FALSE)</f>
        <v>Corporate</v>
      </c>
      <c r="N877" s="2" t="str">
        <f>VLOOKUP(D877,Products!$A$2:$F$21,2,FALSE)</f>
        <v>Notebook Pack</v>
      </c>
      <c r="O877" s="2" t="str">
        <f>VLOOKUP(D877,Products!$A$2:$F$21,4,FALSE)</f>
        <v>Office</v>
      </c>
      <c r="P877" s="2" t="str">
        <f>VLOOKUP(D877,Products!$A$2:$F$21,3,FALSE)</f>
        <v>Stationery</v>
      </c>
      <c r="Q877" s="6">
        <f>VLOOKUP(D877,Products!$A$2:$F$21,6,FALSE)</f>
        <v>75</v>
      </c>
      <c r="R877" s="6">
        <f t="shared" si="54"/>
        <v>75</v>
      </c>
      <c r="S877" s="6">
        <f t="shared" si="55"/>
        <v>91.860000000000014</v>
      </c>
    </row>
    <row r="878" spans="1:19" x14ac:dyDescent="0.25">
      <c r="A878" t="s">
        <v>1259</v>
      </c>
      <c r="B878" s="2">
        <v>45972</v>
      </c>
      <c r="C878" t="s">
        <v>415</v>
      </c>
      <c r="D878" t="s">
        <v>56</v>
      </c>
      <c r="E878">
        <v>3</v>
      </c>
      <c r="F878">
        <v>174.6</v>
      </c>
      <c r="G878" s="3">
        <v>0</v>
      </c>
      <c r="H878" t="s">
        <v>12</v>
      </c>
      <c r="I878">
        <v>2</v>
      </c>
      <c r="J878">
        <f t="shared" si="52"/>
        <v>523.79999999999995</v>
      </c>
      <c r="K878" s="2">
        <f t="shared" si="53"/>
        <v>45962</v>
      </c>
      <c r="L878" s="2" t="str">
        <f>VLOOKUP(C878,Customers!$A$2:$F$401,3,FALSE)</f>
        <v>Fayoum</v>
      </c>
      <c r="M878" s="2" t="str">
        <f>VLOOKUP(C878,Customers!$A$2:$F$401,5,FALSE)</f>
        <v>Small Business</v>
      </c>
      <c r="N878" s="2" t="str">
        <f>VLOOKUP(D878,Products!$A$2:$F$21,2,FALSE)</f>
        <v>Notebook Pack</v>
      </c>
      <c r="O878" s="2" t="str">
        <f>VLOOKUP(D878,Products!$A$2:$F$21,4,FALSE)</f>
        <v>Office</v>
      </c>
      <c r="P878" s="2" t="str">
        <f>VLOOKUP(D878,Products!$A$2:$F$21,3,FALSE)</f>
        <v>Stationery</v>
      </c>
      <c r="Q878" s="6">
        <f>VLOOKUP(D878,Products!$A$2:$F$21,6,FALSE)</f>
        <v>75</v>
      </c>
      <c r="R878" s="6">
        <f t="shared" si="54"/>
        <v>225</v>
      </c>
      <c r="S878" s="6">
        <f t="shared" si="55"/>
        <v>298.79999999999995</v>
      </c>
    </row>
    <row r="879" spans="1:19" x14ac:dyDescent="0.25">
      <c r="A879" t="s">
        <v>1260</v>
      </c>
      <c r="B879" s="2">
        <v>45989</v>
      </c>
      <c r="C879" t="s">
        <v>322</v>
      </c>
      <c r="D879" t="s">
        <v>15</v>
      </c>
      <c r="E879">
        <v>1</v>
      </c>
      <c r="F879">
        <v>486</v>
      </c>
      <c r="G879" s="3">
        <v>0.05</v>
      </c>
      <c r="H879" t="s">
        <v>12</v>
      </c>
      <c r="I879">
        <v>5</v>
      </c>
      <c r="J879">
        <f t="shared" si="52"/>
        <v>461.7</v>
      </c>
      <c r="K879" s="2">
        <f t="shared" si="53"/>
        <v>45962</v>
      </c>
      <c r="L879" s="2" t="str">
        <f>VLOOKUP(C879,Customers!$A$2:$F$401,3,FALSE)</f>
        <v>Port Said</v>
      </c>
      <c r="M879" s="2" t="str">
        <f>VLOOKUP(C879,Customers!$A$2:$F$401,5,FALSE)</f>
        <v>Consumer</v>
      </c>
      <c r="N879" s="2" t="str">
        <f>VLOOKUP(D879,Products!$A$2:$F$21,2,FALSE)</f>
        <v>Wireless Mouse</v>
      </c>
      <c r="O879" s="2" t="str">
        <f>VLOOKUP(D879,Products!$A$2:$F$21,4,FALSE)</f>
        <v>Electronics</v>
      </c>
      <c r="P879" s="2" t="str">
        <f>VLOOKUP(D879,Products!$A$2:$F$21,3,FALSE)</f>
        <v>Accessories</v>
      </c>
      <c r="Q879" s="6">
        <f>VLOOKUP(D879,Products!$A$2:$F$21,6,FALSE)</f>
        <v>210</v>
      </c>
      <c r="R879" s="6">
        <f t="shared" si="54"/>
        <v>210</v>
      </c>
      <c r="S879" s="6">
        <f t="shared" si="55"/>
        <v>251.7</v>
      </c>
    </row>
    <row r="880" spans="1:19" x14ac:dyDescent="0.25">
      <c r="A880" t="s">
        <v>1261</v>
      </c>
      <c r="B880" s="2">
        <v>45379</v>
      </c>
      <c r="C880" t="s">
        <v>340</v>
      </c>
      <c r="D880" t="s">
        <v>15</v>
      </c>
      <c r="E880">
        <v>1</v>
      </c>
      <c r="F880">
        <v>436.5</v>
      </c>
      <c r="G880" s="3">
        <v>0</v>
      </c>
      <c r="H880" t="s">
        <v>12</v>
      </c>
      <c r="I880">
        <v>2</v>
      </c>
      <c r="J880">
        <f t="shared" si="52"/>
        <v>436.5</v>
      </c>
      <c r="K880" s="2">
        <f t="shared" si="53"/>
        <v>45352</v>
      </c>
      <c r="L880" s="2" t="str">
        <f>VLOOKUP(C880,Customers!$A$2:$F$401,3,FALSE)</f>
        <v>Port Said</v>
      </c>
      <c r="M880" s="2" t="str">
        <f>VLOOKUP(C880,Customers!$A$2:$F$401,5,FALSE)</f>
        <v>Corporate</v>
      </c>
      <c r="N880" s="2" t="str">
        <f>VLOOKUP(D880,Products!$A$2:$F$21,2,FALSE)</f>
        <v>Wireless Mouse</v>
      </c>
      <c r="O880" s="2" t="str">
        <f>VLOOKUP(D880,Products!$A$2:$F$21,4,FALSE)</f>
        <v>Electronics</v>
      </c>
      <c r="P880" s="2" t="str">
        <f>VLOOKUP(D880,Products!$A$2:$F$21,3,FALSE)</f>
        <v>Accessories</v>
      </c>
      <c r="Q880" s="6">
        <f>VLOOKUP(D880,Products!$A$2:$F$21,6,FALSE)</f>
        <v>210</v>
      </c>
      <c r="R880" s="6">
        <f t="shared" si="54"/>
        <v>210</v>
      </c>
      <c r="S880" s="6">
        <f t="shared" si="55"/>
        <v>226.5</v>
      </c>
    </row>
    <row r="881" spans="1:19" x14ac:dyDescent="0.25">
      <c r="A881" t="s">
        <v>1262</v>
      </c>
      <c r="B881" s="2">
        <v>45839</v>
      </c>
      <c r="C881" t="s">
        <v>260</v>
      </c>
      <c r="D881" t="s">
        <v>46</v>
      </c>
      <c r="E881">
        <v>2</v>
      </c>
      <c r="F881">
        <v>260</v>
      </c>
      <c r="G881" s="3">
        <v>0.2</v>
      </c>
      <c r="H881" t="s">
        <v>96</v>
      </c>
      <c r="I881">
        <v>6</v>
      </c>
      <c r="J881">
        <f t="shared" si="52"/>
        <v>416</v>
      </c>
      <c r="K881" s="2">
        <f t="shared" si="53"/>
        <v>45839</v>
      </c>
      <c r="L881" s="2" t="str">
        <f>VLOOKUP(C881,Customers!$A$2:$F$401,3,FALSE)</f>
        <v>Mansoura</v>
      </c>
      <c r="M881" s="2" t="str">
        <f>VLOOKUP(C881,Customers!$A$2:$F$401,5,FALSE)</f>
        <v>Consumer</v>
      </c>
      <c r="N881" s="2" t="str">
        <f>VLOOKUP(D881,Products!$A$2:$F$21,2,FALSE)</f>
        <v>Paper A4 Box</v>
      </c>
      <c r="O881" s="2" t="str">
        <f>VLOOKUP(D881,Products!$A$2:$F$21,4,FALSE)</f>
        <v>Office</v>
      </c>
      <c r="P881" s="2" t="str">
        <f>VLOOKUP(D881,Products!$A$2:$F$21,3,FALSE)</f>
        <v>Stationery</v>
      </c>
      <c r="Q881" s="6">
        <f>VLOOKUP(D881,Products!$A$2:$F$21,6,FALSE)</f>
        <v>145</v>
      </c>
      <c r="R881" s="6">
        <f t="shared" si="54"/>
        <v>290</v>
      </c>
      <c r="S881" s="6">
        <f t="shared" si="55"/>
        <v>126</v>
      </c>
    </row>
    <row r="882" spans="1:19" x14ac:dyDescent="0.25">
      <c r="A882" t="s">
        <v>1263</v>
      </c>
      <c r="B882" s="2">
        <v>45693</v>
      </c>
      <c r="C882" t="s">
        <v>197</v>
      </c>
      <c r="D882" t="s">
        <v>27</v>
      </c>
      <c r="E882">
        <v>3</v>
      </c>
      <c r="F882">
        <v>980</v>
      </c>
      <c r="G882" s="3">
        <v>0</v>
      </c>
      <c r="H882" t="s">
        <v>12</v>
      </c>
      <c r="I882">
        <v>7</v>
      </c>
      <c r="J882">
        <f t="shared" si="52"/>
        <v>2940</v>
      </c>
      <c r="K882" s="2">
        <f t="shared" si="53"/>
        <v>45689</v>
      </c>
      <c r="L882" s="2" t="str">
        <f>VLOOKUP(C882,Customers!$A$2:$F$401,3,FALSE)</f>
        <v>Alexandria</v>
      </c>
      <c r="M882" s="2" t="str">
        <f>VLOOKUP(C882,Customers!$A$2:$F$401,5,FALSE)</f>
        <v>Small Business</v>
      </c>
      <c r="N882" s="2" t="str">
        <f>VLOOKUP(D882,Products!$A$2:$F$21,2,FALSE)</f>
        <v>Printer Toner</v>
      </c>
      <c r="O882" s="2" t="str">
        <f>VLOOKUP(D882,Products!$A$2:$F$21,4,FALSE)</f>
        <v>Office</v>
      </c>
      <c r="P882" s="2" t="str">
        <f>VLOOKUP(D882,Products!$A$2:$F$21,3,FALSE)</f>
        <v>Supplies</v>
      </c>
      <c r="Q882" s="6">
        <f>VLOOKUP(D882,Products!$A$2:$F$21,6,FALSE)</f>
        <v>510</v>
      </c>
      <c r="R882" s="6">
        <f t="shared" si="54"/>
        <v>1530</v>
      </c>
      <c r="S882" s="6">
        <f t="shared" si="55"/>
        <v>1410</v>
      </c>
    </row>
    <row r="883" spans="1:19" x14ac:dyDescent="0.25">
      <c r="A883" t="s">
        <v>1264</v>
      </c>
      <c r="B883" s="2">
        <v>45728</v>
      </c>
      <c r="C883" t="s">
        <v>287</v>
      </c>
      <c r="D883" t="s">
        <v>46</v>
      </c>
      <c r="E883">
        <v>1</v>
      </c>
      <c r="F883">
        <v>260</v>
      </c>
      <c r="G883" s="3">
        <v>0.1</v>
      </c>
      <c r="H883" t="s">
        <v>12</v>
      </c>
      <c r="I883">
        <v>3</v>
      </c>
      <c r="J883">
        <f t="shared" si="52"/>
        <v>234</v>
      </c>
      <c r="K883" s="2">
        <f t="shared" si="53"/>
        <v>45717</v>
      </c>
      <c r="L883" s="2" t="str">
        <f>VLOOKUP(C883,Customers!$A$2:$F$401,3,FALSE)</f>
        <v>Mansoura</v>
      </c>
      <c r="M883" s="2" t="str">
        <f>VLOOKUP(C883,Customers!$A$2:$F$401,5,FALSE)</f>
        <v>Corporate</v>
      </c>
      <c r="N883" s="2" t="str">
        <f>VLOOKUP(D883,Products!$A$2:$F$21,2,FALSE)</f>
        <v>Paper A4 Box</v>
      </c>
      <c r="O883" s="2" t="str">
        <f>VLOOKUP(D883,Products!$A$2:$F$21,4,FALSE)</f>
        <v>Office</v>
      </c>
      <c r="P883" s="2" t="str">
        <f>VLOOKUP(D883,Products!$A$2:$F$21,3,FALSE)</f>
        <v>Stationery</v>
      </c>
      <c r="Q883" s="6">
        <f>VLOOKUP(D883,Products!$A$2:$F$21,6,FALSE)</f>
        <v>145</v>
      </c>
      <c r="R883" s="6">
        <f t="shared" si="54"/>
        <v>145</v>
      </c>
      <c r="S883" s="6">
        <f t="shared" si="55"/>
        <v>89</v>
      </c>
    </row>
    <row r="884" spans="1:19" x14ac:dyDescent="0.25">
      <c r="A884" t="s">
        <v>1265</v>
      </c>
      <c r="B884" s="2">
        <v>45875</v>
      </c>
      <c r="C884" t="s">
        <v>649</v>
      </c>
      <c r="D884" t="s">
        <v>56</v>
      </c>
      <c r="E884">
        <v>2</v>
      </c>
      <c r="F884">
        <v>185.4</v>
      </c>
      <c r="G884" s="3">
        <v>0</v>
      </c>
      <c r="H884" t="s">
        <v>85</v>
      </c>
      <c r="I884">
        <v>1</v>
      </c>
      <c r="J884">
        <f t="shared" si="52"/>
        <v>370.8</v>
      </c>
      <c r="K884" s="2">
        <f t="shared" si="53"/>
        <v>45870</v>
      </c>
      <c r="L884" s="2" t="str">
        <f>VLOOKUP(C884,Customers!$A$2:$F$401,3,FALSE)</f>
        <v>Shubra El-Kheima</v>
      </c>
      <c r="M884" s="2" t="str">
        <f>VLOOKUP(C884,Customers!$A$2:$F$401,5,FALSE)</f>
        <v>Corporate</v>
      </c>
      <c r="N884" s="2" t="str">
        <f>VLOOKUP(D884,Products!$A$2:$F$21,2,FALSE)</f>
        <v>Notebook Pack</v>
      </c>
      <c r="O884" s="2" t="str">
        <f>VLOOKUP(D884,Products!$A$2:$F$21,4,FALSE)</f>
        <v>Office</v>
      </c>
      <c r="P884" s="2" t="str">
        <f>VLOOKUP(D884,Products!$A$2:$F$21,3,FALSE)</f>
        <v>Stationery</v>
      </c>
      <c r="Q884" s="6">
        <f>VLOOKUP(D884,Products!$A$2:$F$21,6,FALSE)</f>
        <v>75</v>
      </c>
      <c r="R884" s="6">
        <f t="shared" si="54"/>
        <v>150</v>
      </c>
      <c r="S884" s="6">
        <f t="shared" si="55"/>
        <v>220.8</v>
      </c>
    </row>
    <row r="885" spans="1:19" x14ac:dyDescent="0.25">
      <c r="A885" t="s">
        <v>1266</v>
      </c>
      <c r="B885" s="2">
        <v>45951</v>
      </c>
      <c r="C885" t="s">
        <v>1064</v>
      </c>
      <c r="D885" t="s">
        <v>49</v>
      </c>
      <c r="E885">
        <v>2</v>
      </c>
      <c r="F885">
        <v>3977</v>
      </c>
      <c r="G885" s="3">
        <v>0.2</v>
      </c>
      <c r="H885" t="s">
        <v>12</v>
      </c>
      <c r="I885">
        <v>1</v>
      </c>
      <c r="J885">
        <f t="shared" si="52"/>
        <v>6363.2000000000007</v>
      </c>
      <c r="K885" s="2">
        <f t="shared" si="53"/>
        <v>45931</v>
      </c>
      <c r="L885" s="2" t="str">
        <f>VLOOKUP(C885,Customers!$A$2:$F$401,3,FALSE)</f>
        <v>Shubra El-Kheima</v>
      </c>
      <c r="M885" s="2" t="str">
        <f>VLOOKUP(C885,Customers!$A$2:$F$401,5,FALSE)</f>
        <v>Consumer</v>
      </c>
      <c r="N885" s="2" t="str">
        <f>VLOOKUP(D885,Products!$A$2:$F$21,2,FALSE)</f>
        <v>UPS 1200VA</v>
      </c>
      <c r="O885" s="2" t="str">
        <f>VLOOKUP(D885,Products!$A$2:$F$21,4,FALSE)</f>
        <v>Electronics</v>
      </c>
      <c r="P885" s="2" t="str">
        <f>VLOOKUP(D885,Products!$A$2:$F$21,3,FALSE)</f>
        <v>Power</v>
      </c>
      <c r="Q885" s="6">
        <f>VLOOKUP(D885,Products!$A$2:$F$21,6,FALSE)</f>
        <v>2950</v>
      </c>
      <c r="R885" s="6">
        <f t="shared" si="54"/>
        <v>5900</v>
      </c>
      <c r="S885" s="6">
        <f t="shared" si="55"/>
        <v>463.20000000000073</v>
      </c>
    </row>
    <row r="886" spans="1:19" x14ac:dyDescent="0.25">
      <c r="A886" t="s">
        <v>1267</v>
      </c>
      <c r="B886" s="2">
        <v>45235</v>
      </c>
      <c r="C886" t="s">
        <v>725</v>
      </c>
      <c r="D886" t="s">
        <v>46</v>
      </c>
      <c r="E886">
        <v>1</v>
      </c>
      <c r="F886">
        <v>260</v>
      </c>
      <c r="G886" s="3">
        <v>0</v>
      </c>
      <c r="H886" t="s">
        <v>12</v>
      </c>
      <c r="I886">
        <v>3</v>
      </c>
      <c r="J886">
        <f t="shared" si="52"/>
        <v>260</v>
      </c>
      <c r="K886" s="2">
        <f t="shared" si="53"/>
        <v>45231</v>
      </c>
      <c r="L886" s="2" t="str">
        <f>VLOOKUP(C886,Customers!$A$2:$F$401,3,FALSE)</f>
        <v>Alexandria</v>
      </c>
      <c r="M886" s="2" t="str">
        <f>VLOOKUP(C886,Customers!$A$2:$F$401,5,FALSE)</f>
        <v>Consumer</v>
      </c>
      <c r="N886" s="2" t="str">
        <f>VLOOKUP(D886,Products!$A$2:$F$21,2,FALSE)</f>
        <v>Paper A4 Box</v>
      </c>
      <c r="O886" s="2" t="str">
        <f>VLOOKUP(D886,Products!$A$2:$F$21,4,FALSE)</f>
        <v>Office</v>
      </c>
      <c r="P886" s="2" t="str">
        <f>VLOOKUP(D886,Products!$A$2:$F$21,3,FALSE)</f>
        <v>Stationery</v>
      </c>
      <c r="Q886" s="6">
        <f>VLOOKUP(D886,Products!$A$2:$F$21,6,FALSE)</f>
        <v>145</v>
      </c>
      <c r="R886" s="6">
        <f t="shared" si="54"/>
        <v>145</v>
      </c>
      <c r="S886" s="6">
        <f t="shared" si="55"/>
        <v>115</v>
      </c>
    </row>
    <row r="887" spans="1:19" x14ac:dyDescent="0.25">
      <c r="A887" t="s">
        <v>1268</v>
      </c>
      <c r="B887" s="2">
        <v>45633</v>
      </c>
      <c r="C887" t="s">
        <v>372</v>
      </c>
      <c r="D887" t="s">
        <v>30</v>
      </c>
      <c r="E887">
        <v>1</v>
      </c>
      <c r="F887">
        <v>9936</v>
      </c>
      <c r="G887" s="3">
        <v>0.1</v>
      </c>
      <c r="H887" t="s">
        <v>12</v>
      </c>
      <c r="I887">
        <v>5</v>
      </c>
      <c r="J887">
        <f t="shared" si="52"/>
        <v>8942.4</v>
      </c>
      <c r="K887" s="2">
        <f t="shared" si="53"/>
        <v>45627</v>
      </c>
      <c r="L887" s="2" t="str">
        <f>VLOOKUP(C887,Customers!$A$2:$F$401,3,FALSE)</f>
        <v>Fayoum</v>
      </c>
      <c r="M887" s="2" t="str">
        <f>VLOOKUP(C887,Customers!$A$2:$F$401,5,FALSE)</f>
        <v>Consumer</v>
      </c>
      <c r="N887" s="2" t="str">
        <f>VLOOKUP(D887,Products!$A$2:$F$21,2,FALSE)</f>
        <v>Standing Desk</v>
      </c>
      <c r="O887" s="2" t="str">
        <f>VLOOKUP(D887,Products!$A$2:$F$21,4,FALSE)</f>
        <v>Office</v>
      </c>
      <c r="P887" s="2" t="str">
        <f>VLOOKUP(D887,Products!$A$2:$F$21,3,FALSE)</f>
        <v>Furniture</v>
      </c>
      <c r="Q887" s="6">
        <f>VLOOKUP(D887,Products!$A$2:$F$21,6,FALSE)</f>
        <v>6500</v>
      </c>
      <c r="R887" s="6">
        <f t="shared" si="54"/>
        <v>6500</v>
      </c>
      <c r="S887" s="6">
        <f t="shared" si="55"/>
        <v>2442.3999999999996</v>
      </c>
    </row>
    <row r="888" spans="1:19" x14ac:dyDescent="0.25">
      <c r="A888" t="s">
        <v>1269</v>
      </c>
      <c r="B888" s="2">
        <v>44977</v>
      </c>
      <c r="C888" t="s">
        <v>867</v>
      </c>
      <c r="D888" t="s">
        <v>56</v>
      </c>
      <c r="E888">
        <v>1</v>
      </c>
      <c r="F888">
        <v>174.6</v>
      </c>
      <c r="G888" s="3">
        <v>0</v>
      </c>
      <c r="H888" t="s">
        <v>12</v>
      </c>
      <c r="I888">
        <v>6</v>
      </c>
      <c r="J888">
        <f t="shared" si="52"/>
        <v>174.6</v>
      </c>
      <c r="K888" s="2">
        <f t="shared" si="53"/>
        <v>44958</v>
      </c>
      <c r="L888" s="2" t="str">
        <f>VLOOKUP(C888,Customers!$A$2:$F$401,3,FALSE)</f>
        <v>Fayoum</v>
      </c>
      <c r="M888" s="2" t="str">
        <f>VLOOKUP(C888,Customers!$A$2:$F$401,5,FALSE)</f>
        <v>Corporate</v>
      </c>
      <c r="N888" s="2" t="str">
        <f>VLOOKUP(D888,Products!$A$2:$F$21,2,FALSE)</f>
        <v>Notebook Pack</v>
      </c>
      <c r="O888" s="2" t="str">
        <f>VLOOKUP(D888,Products!$A$2:$F$21,4,FALSE)</f>
        <v>Office</v>
      </c>
      <c r="P888" s="2" t="str">
        <f>VLOOKUP(D888,Products!$A$2:$F$21,3,FALSE)</f>
        <v>Stationery</v>
      </c>
      <c r="Q888" s="6">
        <f>VLOOKUP(D888,Products!$A$2:$F$21,6,FALSE)</f>
        <v>75</v>
      </c>
      <c r="R888" s="6">
        <f t="shared" si="54"/>
        <v>75</v>
      </c>
      <c r="S888" s="6">
        <f t="shared" si="55"/>
        <v>99.6</v>
      </c>
    </row>
    <row r="889" spans="1:19" x14ac:dyDescent="0.25">
      <c r="A889" t="s">
        <v>1270</v>
      </c>
      <c r="B889" s="2">
        <v>45915</v>
      </c>
      <c r="C889" t="s">
        <v>407</v>
      </c>
      <c r="D889" t="s">
        <v>27</v>
      </c>
      <c r="E889">
        <v>3</v>
      </c>
      <c r="F889">
        <v>1009.4</v>
      </c>
      <c r="G889" s="3">
        <v>0.1</v>
      </c>
      <c r="H889" t="s">
        <v>85</v>
      </c>
      <c r="I889">
        <v>4</v>
      </c>
      <c r="J889">
        <f t="shared" si="52"/>
        <v>2725.38</v>
      </c>
      <c r="K889" s="2">
        <f t="shared" si="53"/>
        <v>45901</v>
      </c>
      <c r="L889" s="2" t="str">
        <f>VLOOKUP(C889,Customers!$A$2:$F$401,3,FALSE)</f>
        <v>Shubra El-Kheima</v>
      </c>
      <c r="M889" s="2" t="str">
        <f>VLOOKUP(C889,Customers!$A$2:$F$401,5,FALSE)</f>
        <v>Corporate</v>
      </c>
      <c r="N889" s="2" t="str">
        <f>VLOOKUP(D889,Products!$A$2:$F$21,2,FALSE)</f>
        <v>Printer Toner</v>
      </c>
      <c r="O889" s="2" t="str">
        <f>VLOOKUP(D889,Products!$A$2:$F$21,4,FALSE)</f>
        <v>Office</v>
      </c>
      <c r="P889" s="2" t="str">
        <f>VLOOKUP(D889,Products!$A$2:$F$21,3,FALSE)</f>
        <v>Supplies</v>
      </c>
      <c r="Q889" s="6">
        <f>VLOOKUP(D889,Products!$A$2:$F$21,6,FALSE)</f>
        <v>510</v>
      </c>
      <c r="R889" s="6">
        <f t="shared" si="54"/>
        <v>1530</v>
      </c>
      <c r="S889" s="6">
        <f t="shared" si="55"/>
        <v>1195.3800000000001</v>
      </c>
    </row>
    <row r="890" spans="1:19" x14ac:dyDescent="0.25">
      <c r="A890" t="s">
        <v>1271</v>
      </c>
      <c r="B890" s="2">
        <v>45141</v>
      </c>
      <c r="C890" t="s">
        <v>514</v>
      </c>
      <c r="D890" t="s">
        <v>21</v>
      </c>
      <c r="E890">
        <v>2</v>
      </c>
      <c r="F890">
        <v>1702</v>
      </c>
      <c r="G890" s="3">
        <v>0</v>
      </c>
      <c r="H890" t="s">
        <v>12</v>
      </c>
      <c r="I890">
        <v>3</v>
      </c>
      <c r="J890">
        <f t="shared" si="52"/>
        <v>3404</v>
      </c>
      <c r="K890" s="2">
        <f t="shared" si="53"/>
        <v>45139</v>
      </c>
      <c r="L890" s="2" t="str">
        <f>VLOOKUP(C890,Customers!$A$2:$F$401,3,FALSE)</f>
        <v>Banha</v>
      </c>
      <c r="M890" s="2" t="str">
        <f>VLOOKUP(C890,Customers!$A$2:$F$401,5,FALSE)</f>
        <v>Small Business</v>
      </c>
      <c r="N890" s="2" t="str">
        <f>VLOOKUP(D890,Products!$A$2:$F$21,2,FALSE)</f>
        <v>Mechanical Keyboard</v>
      </c>
      <c r="O890" s="2" t="str">
        <f>VLOOKUP(D890,Products!$A$2:$F$21,4,FALSE)</f>
        <v>Electronics</v>
      </c>
      <c r="P890" s="2" t="str">
        <f>VLOOKUP(D890,Products!$A$2:$F$21,3,FALSE)</f>
        <v>Accessories</v>
      </c>
      <c r="Q890" s="6">
        <f>VLOOKUP(D890,Products!$A$2:$F$21,6,FALSE)</f>
        <v>990</v>
      </c>
      <c r="R890" s="6">
        <f t="shared" si="54"/>
        <v>1980</v>
      </c>
      <c r="S890" s="6">
        <f t="shared" si="55"/>
        <v>1424</v>
      </c>
    </row>
    <row r="891" spans="1:19" x14ac:dyDescent="0.25">
      <c r="A891" t="s">
        <v>1272</v>
      </c>
      <c r="B891" s="2">
        <v>45532</v>
      </c>
      <c r="C891" t="s">
        <v>1273</v>
      </c>
      <c r="D891" t="s">
        <v>56</v>
      </c>
      <c r="E891">
        <v>5</v>
      </c>
      <c r="F891">
        <v>165.6</v>
      </c>
      <c r="G891" s="3">
        <v>0.05</v>
      </c>
      <c r="H891" t="s">
        <v>85</v>
      </c>
      <c r="I891">
        <v>1</v>
      </c>
      <c r="J891">
        <f t="shared" si="52"/>
        <v>786.59999999999991</v>
      </c>
      <c r="K891" s="2">
        <f t="shared" si="53"/>
        <v>45505</v>
      </c>
      <c r="L891" s="2" t="str">
        <f>VLOOKUP(C891,Customers!$A$2:$F$401,3,FALSE)</f>
        <v>Tanta</v>
      </c>
      <c r="M891" s="2" t="str">
        <f>VLOOKUP(C891,Customers!$A$2:$F$401,5,FALSE)</f>
        <v>Corporate</v>
      </c>
      <c r="N891" s="2" t="str">
        <f>VLOOKUP(D891,Products!$A$2:$F$21,2,FALSE)</f>
        <v>Notebook Pack</v>
      </c>
      <c r="O891" s="2" t="str">
        <f>VLOOKUP(D891,Products!$A$2:$F$21,4,FALSE)</f>
        <v>Office</v>
      </c>
      <c r="P891" s="2" t="str">
        <f>VLOOKUP(D891,Products!$A$2:$F$21,3,FALSE)</f>
        <v>Stationery</v>
      </c>
      <c r="Q891" s="6">
        <f>VLOOKUP(D891,Products!$A$2:$F$21,6,FALSE)</f>
        <v>75</v>
      </c>
      <c r="R891" s="6">
        <f t="shared" si="54"/>
        <v>375</v>
      </c>
      <c r="S891" s="6">
        <f t="shared" si="55"/>
        <v>411.59999999999991</v>
      </c>
    </row>
    <row r="892" spans="1:19" x14ac:dyDescent="0.25">
      <c r="A892" t="s">
        <v>1274</v>
      </c>
      <c r="B892" s="2">
        <v>45778</v>
      </c>
      <c r="C892" t="s">
        <v>269</v>
      </c>
      <c r="D892" t="s">
        <v>24</v>
      </c>
      <c r="E892">
        <v>3</v>
      </c>
      <c r="F892">
        <v>1212.5</v>
      </c>
      <c r="G892" s="3">
        <v>0.15</v>
      </c>
      <c r="H892" t="s">
        <v>12</v>
      </c>
      <c r="I892">
        <v>5</v>
      </c>
      <c r="J892">
        <f t="shared" si="52"/>
        <v>3091.875</v>
      </c>
      <c r="K892" s="2">
        <f t="shared" si="53"/>
        <v>45778</v>
      </c>
      <c r="L892" s="2" t="str">
        <f>VLOOKUP(C892,Customers!$A$2:$F$401,3,FALSE)</f>
        <v>Port Said</v>
      </c>
      <c r="M892" s="2" t="str">
        <f>VLOOKUP(C892,Customers!$A$2:$F$401,5,FALSE)</f>
        <v>Consumer</v>
      </c>
      <c r="N892" s="2" t="str">
        <f>VLOOKUP(D892,Products!$A$2:$F$21,2,FALSE)</f>
        <v>USB-C Hub</v>
      </c>
      <c r="O892" s="2" t="str">
        <f>VLOOKUP(D892,Products!$A$2:$F$21,4,FALSE)</f>
        <v>Electronics</v>
      </c>
      <c r="P892" s="2" t="str">
        <f>VLOOKUP(D892,Products!$A$2:$F$21,3,FALSE)</f>
        <v>Accessories</v>
      </c>
      <c r="Q892" s="6">
        <f>VLOOKUP(D892,Products!$A$2:$F$21,6,FALSE)</f>
        <v>620</v>
      </c>
      <c r="R892" s="6">
        <f t="shared" si="54"/>
        <v>1860</v>
      </c>
      <c r="S892" s="6">
        <f t="shared" si="55"/>
        <v>1231.875</v>
      </c>
    </row>
    <row r="893" spans="1:19" x14ac:dyDescent="0.25">
      <c r="A893" t="s">
        <v>1275</v>
      </c>
      <c r="B893" s="2">
        <v>45102</v>
      </c>
      <c r="C893" t="s">
        <v>125</v>
      </c>
      <c r="D893" t="s">
        <v>15</v>
      </c>
      <c r="E893">
        <v>2</v>
      </c>
      <c r="F893">
        <v>450</v>
      </c>
      <c r="G893" s="3">
        <v>0.05</v>
      </c>
      <c r="H893" t="s">
        <v>12</v>
      </c>
      <c r="I893">
        <v>3</v>
      </c>
      <c r="J893">
        <f t="shared" si="52"/>
        <v>855</v>
      </c>
      <c r="K893" s="2">
        <f t="shared" si="53"/>
        <v>45078</v>
      </c>
      <c r="L893" s="2" t="str">
        <f>VLOOKUP(C893,Customers!$A$2:$F$401,3,FALSE)</f>
        <v>Port Said</v>
      </c>
      <c r="M893" s="2" t="str">
        <f>VLOOKUP(C893,Customers!$A$2:$F$401,5,FALSE)</f>
        <v>Corporate</v>
      </c>
      <c r="N893" s="2" t="str">
        <f>VLOOKUP(D893,Products!$A$2:$F$21,2,FALSE)</f>
        <v>Wireless Mouse</v>
      </c>
      <c r="O893" s="2" t="str">
        <f>VLOOKUP(D893,Products!$A$2:$F$21,4,FALSE)</f>
        <v>Electronics</v>
      </c>
      <c r="P893" s="2" t="str">
        <f>VLOOKUP(D893,Products!$A$2:$F$21,3,FALSE)</f>
        <v>Accessories</v>
      </c>
      <c r="Q893" s="6">
        <f>VLOOKUP(D893,Products!$A$2:$F$21,6,FALSE)</f>
        <v>210</v>
      </c>
      <c r="R893" s="6">
        <f t="shared" si="54"/>
        <v>420</v>
      </c>
      <c r="S893" s="6">
        <f t="shared" si="55"/>
        <v>435</v>
      </c>
    </row>
    <row r="894" spans="1:19" x14ac:dyDescent="0.25">
      <c r="A894" t="s">
        <v>1276</v>
      </c>
      <c r="B894" s="2">
        <v>45164</v>
      </c>
      <c r="C894" t="s">
        <v>384</v>
      </c>
      <c r="D894" t="s">
        <v>59</v>
      </c>
      <c r="E894">
        <v>3</v>
      </c>
      <c r="F894">
        <v>7178</v>
      </c>
      <c r="G894" s="3">
        <v>0.1</v>
      </c>
      <c r="H894" t="s">
        <v>12</v>
      </c>
      <c r="I894">
        <v>7</v>
      </c>
      <c r="J894">
        <f t="shared" si="52"/>
        <v>19380.600000000002</v>
      </c>
      <c r="K894" s="2">
        <f t="shared" si="53"/>
        <v>45139</v>
      </c>
      <c r="L894" s="2" t="str">
        <f>VLOOKUP(C894,Customers!$A$2:$F$401,3,FALSE)</f>
        <v>Banha</v>
      </c>
      <c r="M894" s="2" t="str">
        <f>VLOOKUP(C894,Customers!$A$2:$F$401,5,FALSE)</f>
        <v>Small Business</v>
      </c>
      <c r="N894" s="2" t="str">
        <f>VLOOKUP(D894,Products!$A$2:$F$21,2,FALSE)</f>
        <v>Laser Printer</v>
      </c>
      <c r="O894" s="2" t="str">
        <f>VLOOKUP(D894,Products!$A$2:$F$21,4,FALSE)</f>
        <v>Electronics</v>
      </c>
      <c r="P894" s="2" t="str">
        <f>VLOOKUP(D894,Products!$A$2:$F$21,3,FALSE)</f>
        <v>Printers</v>
      </c>
      <c r="Q894" s="6">
        <f>VLOOKUP(D894,Products!$A$2:$F$21,6,FALSE)</f>
        <v>5600</v>
      </c>
      <c r="R894" s="6">
        <f t="shared" si="54"/>
        <v>16800</v>
      </c>
      <c r="S894" s="6">
        <f t="shared" si="55"/>
        <v>2580.6000000000022</v>
      </c>
    </row>
    <row r="895" spans="1:19" x14ac:dyDescent="0.25">
      <c r="A895" t="s">
        <v>1277</v>
      </c>
      <c r="B895" s="2">
        <v>45217</v>
      </c>
      <c r="C895" t="s">
        <v>98</v>
      </c>
      <c r="D895" t="s">
        <v>18</v>
      </c>
      <c r="E895">
        <v>1</v>
      </c>
      <c r="F895">
        <v>1450</v>
      </c>
      <c r="G895" s="3">
        <v>0.15</v>
      </c>
      <c r="H895" t="s">
        <v>12</v>
      </c>
      <c r="I895">
        <v>2</v>
      </c>
      <c r="J895">
        <f t="shared" si="52"/>
        <v>1232.5</v>
      </c>
      <c r="K895" s="2">
        <f t="shared" si="53"/>
        <v>45200</v>
      </c>
      <c r="L895" s="2" t="str">
        <f>VLOOKUP(C895,Customers!$A$2:$F$401,3,FALSE)</f>
        <v>Tanta</v>
      </c>
      <c r="M895" s="2" t="str">
        <f>VLOOKUP(C895,Customers!$A$2:$F$401,5,FALSE)</f>
        <v>Consumer</v>
      </c>
      <c r="N895" s="2" t="str">
        <f>VLOOKUP(D895,Products!$A$2:$F$21,2,FALSE)</f>
        <v>Webcam HD</v>
      </c>
      <c r="O895" s="2" t="str">
        <f>VLOOKUP(D895,Products!$A$2:$F$21,4,FALSE)</f>
        <v>Electronics</v>
      </c>
      <c r="P895" s="2" t="str">
        <f>VLOOKUP(D895,Products!$A$2:$F$21,3,FALSE)</f>
        <v>Accessories</v>
      </c>
      <c r="Q895" s="6">
        <f>VLOOKUP(D895,Products!$A$2:$F$21,6,FALSE)</f>
        <v>790</v>
      </c>
      <c r="R895" s="6">
        <f t="shared" si="54"/>
        <v>790</v>
      </c>
      <c r="S895" s="6">
        <f t="shared" si="55"/>
        <v>442.5</v>
      </c>
    </row>
    <row r="896" spans="1:19" x14ac:dyDescent="0.25">
      <c r="A896" t="s">
        <v>1278</v>
      </c>
      <c r="B896" s="2">
        <v>45640</v>
      </c>
      <c r="C896" t="s">
        <v>158</v>
      </c>
      <c r="D896" t="s">
        <v>15</v>
      </c>
      <c r="E896">
        <v>1</v>
      </c>
      <c r="F896">
        <v>450</v>
      </c>
      <c r="G896" s="3">
        <v>0.03</v>
      </c>
      <c r="H896" t="s">
        <v>12</v>
      </c>
      <c r="I896">
        <v>6</v>
      </c>
      <c r="J896">
        <f t="shared" si="52"/>
        <v>436.5</v>
      </c>
      <c r="K896" s="2">
        <f t="shared" si="53"/>
        <v>45627</v>
      </c>
      <c r="L896" s="2" t="str">
        <f>VLOOKUP(C896,Customers!$A$2:$F$401,3,FALSE)</f>
        <v>Port Said</v>
      </c>
      <c r="M896" s="2" t="str">
        <f>VLOOKUP(C896,Customers!$A$2:$F$401,5,FALSE)</f>
        <v>Consumer</v>
      </c>
      <c r="N896" s="2" t="str">
        <f>VLOOKUP(D896,Products!$A$2:$F$21,2,FALSE)</f>
        <v>Wireless Mouse</v>
      </c>
      <c r="O896" s="2" t="str">
        <f>VLOOKUP(D896,Products!$A$2:$F$21,4,FALSE)</f>
        <v>Electronics</v>
      </c>
      <c r="P896" s="2" t="str">
        <f>VLOOKUP(D896,Products!$A$2:$F$21,3,FALSE)</f>
        <v>Accessories</v>
      </c>
      <c r="Q896" s="6">
        <f>VLOOKUP(D896,Products!$A$2:$F$21,6,FALSE)</f>
        <v>210</v>
      </c>
      <c r="R896" s="6">
        <f t="shared" si="54"/>
        <v>210</v>
      </c>
      <c r="S896" s="6">
        <f t="shared" si="55"/>
        <v>226.5</v>
      </c>
    </row>
    <row r="897" spans="1:19" x14ac:dyDescent="0.25">
      <c r="A897" t="s">
        <v>1279</v>
      </c>
      <c r="B897" s="2">
        <v>45565</v>
      </c>
      <c r="C897" t="s">
        <v>734</v>
      </c>
      <c r="D897" t="s">
        <v>21</v>
      </c>
      <c r="E897">
        <v>3</v>
      </c>
      <c r="F897">
        <v>1702</v>
      </c>
      <c r="G897" s="3">
        <v>0</v>
      </c>
      <c r="H897" t="s">
        <v>12</v>
      </c>
      <c r="I897">
        <v>4</v>
      </c>
      <c r="J897">
        <f t="shared" si="52"/>
        <v>5106</v>
      </c>
      <c r="K897" s="2">
        <f t="shared" si="53"/>
        <v>45536</v>
      </c>
      <c r="L897" s="2" t="str">
        <f>VLOOKUP(C897,Customers!$A$2:$F$401,3,FALSE)</f>
        <v>Cairo</v>
      </c>
      <c r="M897" s="2" t="str">
        <f>VLOOKUP(C897,Customers!$A$2:$F$401,5,FALSE)</f>
        <v>Consumer</v>
      </c>
      <c r="N897" s="2" t="str">
        <f>VLOOKUP(D897,Products!$A$2:$F$21,2,FALSE)</f>
        <v>Mechanical Keyboard</v>
      </c>
      <c r="O897" s="2" t="str">
        <f>VLOOKUP(D897,Products!$A$2:$F$21,4,FALSE)</f>
        <v>Electronics</v>
      </c>
      <c r="P897" s="2" t="str">
        <f>VLOOKUP(D897,Products!$A$2:$F$21,3,FALSE)</f>
        <v>Accessories</v>
      </c>
      <c r="Q897" s="6">
        <f>VLOOKUP(D897,Products!$A$2:$F$21,6,FALSE)</f>
        <v>990</v>
      </c>
      <c r="R897" s="6">
        <f t="shared" si="54"/>
        <v>2970</v>
      </c>
      <c r="S897" s="6">
        <f t="shared" si="55"/>
        <v>2136</v>
      </c>
    </row>
    <row r="898" spans="1:19" x14ac:dyDescent="0.25">
      <c r="A898" t="s">
        <v>1280</v>
      </c>
      <c r="B898" s="2">
        <v>45629</v>
      </c>
      <c r="C898" t="s">
        <v>662</v>
      </c>
      <c r="D898" t="s">
        <v>82</v>
      </c>
      <c r="E898">
        <v>3</v>
      </c>
      <c r="F898">
        <v>5184</v>
      </c>
      <c r="G898" s="3">
        <v>0</v>
      </c>
      <c r="H898" t="s">
        <v>96</v>
      </c>
      <c r="I898">
        <v>3</v>
      </c>
      <c r="J898">
        <f t="shared" si="52"/>
        <v>15552</v>
      </c>
      <c r="K898" s="2">
        <f t="shared" si="53"/>
        <v>45627</v>
      </c>
      <c r="L898" s="2" t="str">
        <f>VLOOKUP(C898,Customers!$A$2:$F$401,3,FALSE)</f>
        <v>Alexandria</v>
      </c>
      <c r="M898" s="2" t="str">
        <f>VLOOKUP(C898,Customers!$A$2:$F$401,5,FALSE)</f>
        <v>Small Business</v>
      </c>
      <c r="N898" s="2" t="str">
        <f>VLOOKUP(D898,Products!$A$2:$F$21,2,FALSE)</f>
        <v>Office Chair</v>
      </c>
      <c r="O898" s="2" t="str">
        <f>VLOOKUP(D898,Products!$A$2:$F$21,4,FALSE)</f>
        <v>Office</v>
      </c>
      <c r="P898" s="2" t="str">
        <f>VLOOKUP(D898,Products!$A$2:$F$21,3,FALSE)</f>
        <v>Furniture</v>
      </c>
      <c r="Q898" s="6">
        <f>VLOOKUP(D898,Products!$A$2:$F$21,6,FALSE)</f>
        <v>3150</v>
      </c>
      <c r="R898" s="6">
        <f t="shared" si="54"/>
        <v>9450</v>
      </c>
      <c r="S898" s="6">
        <f t="shared" si="55"/>
        <v>6102</v>
      </c>
    </row>
    <row r="899" spans="1:19" x14ac:dyDescent="0.25">
      <c r="A899" t="s">
        <v>1281</v>
      </c>
      <c r="B899" s="2">
        <v>45859</v>
      </c>
      <c r="C899" t="s">
        <v>815</v>
      </c>
      <c r="D899" t="s">
        <v>11</v>
      </c>
      <c r="E899">
        <v>50</v>
      </c>
      <c r="F899">
        <v>30780</v>
      </c>
      <c r="G899" s="3">
        <v>0.15</v>
      </c>
      <c r="H899" t="s">
        <v>12</v>
      </c>
      <c r="I899">
        <v>5</v>
      </c>
      <c r="J899">
        <f t="shared" ref="J899:J962" si="56">E899*F899*(1-G899)</f>
        <v>1308150</v>
      </c>
      <c r="K899" s="2">
        <f t="shared" ref="K899:K962" si="57">DATE(YEAR(B899),MONTH(B899),1)</f>
        <v>45839</v>
      </c>
      <c r="L899" s="2" t="str">
        <f>VLOOKUP(C899,Customers!$A$2:$F$401,3,FALSE)</f>
        <v>Alexandria</v>
      </c>
      <c r="M899" s="2" t="str">
        <f>VLOOKUP(C899,Customers!$A$2:$F$401,5,FALSE)</f>
        <v>Consumer</v>
      </c>
      <c r="N899" s="2" t="str">
        <f>VLOOKUP(D899,Products!$A$2:$F$21,2,FALSE)</f>
        <v>Laptop Pro 14</v>
      </c>
      <c r="O899" s="2" t="str">
        <f>VLOOKUP(D899,Products!$A$2:$F$21,4,FALSE)</f>
        <v>Electronics</v>
      </c>
      <c r="P899" s="2" t="str">
        <f>VLOOKUP(D899,Products!$A$2:$F$21,3,FALSE)</f>
        <v>Computers</v>
      </c>
      <c r="Q899" s="6">
        <f>VLOOKUP(D899,Products!$A$2:$F$21,6,FALSE)</f>
        <v>22100</v>
      </c>
      <c r="R899" s="6">
        <f t="shared" ref="R899:R962" si="58">E899*Q899</f>
        <v>1105000</v>
      </c>
      <c r="S899" s="6">
        <f t="shared" ref="S899:S962" si="59">J899-R899</f>
        <v>203150</v>
      </c>
    </row>
    <row r="900" spans="1:19" x14ac:dyDescent="0.25">
      <c r="A900" t="s">
        <v>1282</v>
      </c>
      <c r="B900" s="2">
        <v>45350</v>
      </c>
      <c r="C900" t="s">
        <v>460</v>
      </c>
      <c r="D900" t="s">
        <v>56</v>
      </c>
      <c r="E900">
        <v>1</v>
      </c>
      <c r="F900">
        <v>165.6</v>
      </c>
      <c r="G900" s="3">
        <v>0.1</v>
      </c>
      <c r="H900" t="s">
        <v>12</v>
      </c>
      <c r="I900">
        <v>5</v>
      </c>
      <c r="J900">
        <f t="shared" si="56"/>
        <v>149.04</v>
      </c>
      <c r="K900" s="2">
        <f t="shared" si="57"/>
        <v>45323</v>
      </c>
      <c r="L900" s="2" t="str">
        <f>VLOOKUP(C900,Customers!$A$2:$F$401,3,FALSE)</f>
        <v>Asyut</v>
      </c>
      <c r="M900" s="2" t="str">
        <f>VLOOKUP(C900,Customers!$A$2:$F$401,5,FALSE)</f>
        <v>Consumer</v>
      </c>
      <c r="N900" s="2" t="str">
        <f>VLOOKUP(D900,Products!$A$2:$F$21,2,FALSE)</f>
        <v>Notebook Pack</v>
      </c>
      <c r="O900" s="2" t="str">
        <f>VLOOKUP(D900,Products!$A$2:$F$21,4,FALSE)</f>
        <v>Office</v>
      </c>
      <c r="P900" s="2" t="str">
        <f>VLOOKUP(D900,Products!$A$2:$F$21,3,FALSE)</f>
        <v>Stationery</v>
      </c>
      <c r="Q900" s="6">
        <f>VLOOKUP(D900,Products!$A$2:$F$21,6,FALSE)</f>
        <v>75</v>
      </c>
      <c r="R900" s="6">
        <f t="shared" si="58"/>
        <v>75</v>
      </c>
      <c r="S900" s="6">
        <f t="shared" si="59"/>
        <v>74.039999999999992</v>
      </c>
    </row>
    <row r="901" spans="1:19" x14ac:dyDescent="0.25">
      <c r="A901" t="s">
        <v>1283</v>
      </c>
      <c r="B901" s="2">
        <v>45994</v>
      </c>
      <c r="C901" t="s">
        <v>540</v>
      </c>
      <c r="D901" t="s">
        <v>72</v>
      </c>
      <c r="E901">
        <v>1</v>
      </c>
      <c r="F901">
        <v>1890</v>
      </c>
      <c r="G901" s="3">
        <v>0.15</v>
      </c>
      <c r="H901" t="s">
        <v>12</v>
      </c>
      <c r="I901">
        <v>4</v>
      </c>
      <c r="J901">
        <f t="shared" si="56"/>
        <v>1606.5</v>
      </c>
      <c r="K901" s="2">
        <f t="shared" si="57"/>
        <v>45992</v>
      </c>
      <c r="L901" s="2" t="str">
        <f>VLOOKUP(C901,Customers!$A$2:$F$401,3,FALSE)</f>
        <v>Banha</v>
      </c>
      <c r="M901" s="2" t="str">
        <f>VLOOKUP(C901,Customers!$A$2:$F$401,5,FALSE)</f>
        <v>Consumer</v>
      </c>
      <c r="N901" s="2" t="str">
        <f>VLOOKUP(D901,Products!$A$2:$F$21,2,FALSE)</f>
        <v>Wi-Fi Router</v>
      </c>
      <c r="O901" s="2" t="str">
        <f>VLOOKUP(D901,Products!$A$2:$F$21,4,FALSE)</f>
        <v>Electronics</v>
      </c>
      <c r="P901" s="2" t="str">
        <f>VLOOKUP(D901,Products!$A$2:$F$21,3,FALSE)</f>
        <v>Networking</v>
      </c>
      <c r="Q901" s="6">
        <f>VLOOKUP(D901,Products!$A$2:$F$21,6,FALSE)</f>
        <v>1050</v>
      </c>
      <c r="R901" s="6">
        <f t="shared" si="58"/>
        <v>1050</v>
      </c>
      <c r="S901" s="6">
        <f t="shared" si="59"/>
        <v>556.5</v>
      </c>
    </row>
    <row r="902" spans="1:19" x14ac:dyDescent="0.25">
      <c r="A902" t="s">
        <v>1284</v>
      </c>
      <c r="B902" s="2">
        <v>45916</v>
      </c>
      <c r="C902" t="s">
        <v>131</v>
      </c>
      <c r="D902" t="s">
        <v>27</v>
      </c>
      <c r="E902">
        <v>3</v>
      </c>
      <c r="F902">
        <v>1009.4</v>
      </c>
      <c r="G902" s="3">
        <v>0.1</v>
      </c>
      <c r="H902" t="s">
        <v>12</v>
      </c>
      <c r="I902">
        <v>6</v>
      </c>
      <c r="J902">
        <f t="shared" si="56"/>
        <v>2725.38</v>
      </c>
      <c r="K902" s="2">
        <f t="shared" si="57"/>
        <v>45901</v>
      </c>
      <c r="L902" s="2" t="str">
        <f>VLOOKUP(C902,Customers!$A$2:$F$401,3,FALSE)</f>
        <v>Zagazig</v>
      </c>
      <c r="M902" s="2" t="str">
        <f>VLOOKUP(C902,Customers!$A$2:$F$401,5,FALSE)</f>
        <v>Small Business</v>
      </c>
      <c r="N902" s="2" t="str">
        <f>VLOOKUP(D902,Products!$A$2:$F$21,2,FALSE)</f>
        <v>Printer Toner</v>
      </c>
      <c r="O902" s="2" t="str">
        <f>VLOOKUP(D902,Products!$A$2:$F$21,4,FALSE)</f>
        <v>Office</v>
      </c>
      <c r="P902" s="2" t="str">
        <f>VLOOKUP(D902,Products!$A$2:$F$21,3,FALSE)</f>
        <v>Supplies</v>
      </c>
      <c r="Q902" s="6">
        <f>VLOOKUP(D902,Products!$A$2:$F$21,6,FALSE)</f>
        <v>510</v>
      </c>
      <c r="R902" s="6">
        <f t="shared" si="58"/>
        <v>1530</v>
      </c>
      <c r="S902" s="6">
        <f t="shared" si="59"/>
        <v>1195.3800000000001</v>
      </c>
    </row>
    <row r="903" spans="1:19" x14ac:dyDescent="0.25">
      <c r="A903" t="s">
        <v>1285</v>
      </c>
      <c r="B903" s="2">
        <v>45640</v>
      </c>
      <c r="C903" t="s">
        <v>394</v>
      </c>
      <c r="D903" t="s">
        <v>15</v>
      </c>
      <c r="E903">
        <v>1</v>
      </c>
      <c r="F903">
        <v>486</v>
      </c>
      <c r="G903" s="3">
        <v>0.03</v>
      </c>
      <c r="H903" t="s">
        <v>12</v>
      </c>
      <c r="I903">
        <v>6</v>
      </c>
      <c r="J903">
        <f t="shared" si="56"/>
        <v>471.41999999999996</v>
      </c>
      <c r="K903" s="2">
        <f t="shared" si="57"/>
        <v>45627</v>
      </c>
      <c r="L903" s="2" t="str">
        <f>VLOOKUP(C903,Customers!$A$2:$F$401,3,FALSE)</f>
        <v>Alexandria</v>
      </c>
      <c r="M903" s="2" t="str">
        <f>VLOOKUP(C903,Customers!$A$2:$F$401,5,FALSE)</f>
        <v>Consumer</v>
      </c>
      <c r="N903" s="2" t="str">
        <f>VLOOKUP(D903,Products!$A$2:$F$21,2,FALSE)</f>
        <v>Wireless Mouse</v>
      </c>
      <c r="O903" s="2" t="str">
        <f>VLOOKUP(D903,Products!$A$2:$F$21,4,FALSE)</f>
        <v>Electronics</v>
      </c>
      <c r="P903" s="2" t="str">
        <f>VLOOKUP(D903,Products!$A$2:$F$21,3,FALSE)</f>
        <v>Accessories</v>
      </c>
      <c r="Q903" s="6">
        <f>VLOOKUP(D903,Products!$A$2:$F$21,6,FALSE)</f>
        <v>210</v>
      </c>
      <c r="R903" s="6">
        <f t="shared" si="58"/>
        <v>210</v>
      </c>
      <c r="S903" s="6">
        <f t="shared" si="59"/>
        <v>261.41999999999996</v>
      </c>
    </row>
    <row r="904" spans="1:19" x14ac:dyDescent="0.25">
      <c r="A904" t="s">
        <v>1286</v>
      </c>
      <c r="B904" s="2">
        <v>45902</v>
      </c>
      <c r="C904" t="s">
        <v>1062</v>
      </c>
      <c r="D904" t="s">
        <v>90</v>
      </c>
      <c r="E904">
        <v>4</v>
      </c>
      <c r="F904">
        <v>2163</v>
      </c>
      <c r="G904" s="3">
        <v>0.05</v>
      </c>
      <c r="H904" t="s">
        <v>12</v>
      </c>
      <c r="I904">
        <v>7</v>
      </c>
      <c r="J904">
        <f t="shared" si="56"/>
        <v>8219.4</v>
      </c>
      <c r="K904" s="2">
        <f t="shared" si="57"/>
        <v>45901</v>
      </c>
      <c r="L904" s="2" t="str">
        <f>VLOOKUP(C904,Customers!$A$2:$F$401,3,FALSE)</f>
        <v>Ismailia</v>
      </c>
      <c r="M904" s="2" t="str">
        <f>VLOOKUP(C904,Customers!$A$2:$F$401,5,FALSE)</f>
        <v>Consumer</v>
      </c>
      <c r="N904" s="2" t="str">
        <f>VLOOKUP(D904,Products!$A$2:$F$21,2,FALSE)</f>
        <v>Headset Pro</v>
      </c>
      <c r="O904" s="2" t="str">
        <f>VLOOKUP(D904,Products!$A$2:$F$21,4,FALSE)</f>
        <v>Electronics</v>
      </c>
      <c r="P904" s="2" t="str">
        <f>VLOOKUP(D904,Products!$A$2:$F$21,3,FALSE)</f>
        <v>Accessories</v>
      </c>
      <c r="Q904" s="6">
        <f>VLOOKUP(D904,Products!$A$2:$F$21,6,FALSE)</f>
        <v>1180</v>
      </c>
      <c r="R904" s="6">
        <f t="shared" si="58"/>
        <v>4720</v>
      </c>
      <c r="S904" s="6">
        <f t="shared" si="59"/>
        <v>3499.3999999999996</v>
      </c>
    </row>
    <row r="905" spans="1:19" x14ac:dyDescent="0.25">
      <c r="A905" t="s">
        <v>1287</v>
      </c>
      <c r="B905" s="2">
        <v>45126</v>
      </c>
      <c r="C905" t="s">
        <v>336</v>
      </c>
      <c r="D905" t="s">
        <v>82</v>
      </c>
      <c r="E905">
        <v>1</v>
      </c>
      <c r="F905">
        <v>4944</v>
      </c>
      <c r="G905" s="3">
        <v>0</v>
      </c>
      <c r="H905" t="s">
        <v>12</v>
      </c>
      <c r="I905">
        <v>5</v>
      </c>
      <c r="J905">
        <f t="shared" si="56"/>
        <v>4944</v>
      </c>
      <c r="K905" s="2">
        <f t="shared" si="57"/>
        <v>45108</v>
      </c>
      <c r="L905" s="2" t="str">
        <f>VLOOKUP(C905,Customers!$A$2:$F$401,3,FALSE)</f>
        <v>Asyut</v>
      </c>
      <c r="M905" s="2" t="str">
        <f>VLOOKUP(C905,Customers!$A$2:$F$401,5,FALSE)</f>
        <v>Small Business</v>
      </c>
      <c r="N905" s="2" t="str">
        <f>VLOOKUP(D905,Products!$A$2:$F$21,2,FALSE)</f>
        <v>Office Chair</v>
      </c>
      <c r="O905" s="2" t="str">
        <f>VLOOKUP(D905,Products!$A$2:$F$21,4,FALSE)</f>
        <v>Office</v>
      </c>
      <c r="P905" s="2" t="str">
        <f>VLOOKUP(D905,Products!$A$2:$F$21,3,FALSE)</f>
        <v>Furniture</v>
      </c>
      <c r="Q905" s="6">
        <f>VLOOKUP(D905,Products!$A$2:$F$21,6,FALSE)</f>
        <v>3150</v>
      </c>
      <c r="R905" s="6">
        <f t="shared" si="58"/>
        <v>3150</v>
      </c>
      <c r="S905" s="6">
        <f t="shared" si="59"/>
        <v>1794</v>
      </c>
    </row>
    <row r="906" spans="1:19" x14ac:dyDescent="0.25">
      <c r="A906" t="s">
        <v>1288</v>
      </c>
      <c r="B906" s="2">
        <v>45824</v>
      </c>
      <c r="C906" t="s">
        <v>1289</v>
      </c>
      <c r="D906" t="s">
        <v>43</v>
      </c>
      <c r="E906">
        <v>2</v>
      </c>
      <c r="F906">
        <v>3492</v>
      </c>
      <c r="G906" s="3">
        <v>0.1</v>
      </c>
      <c r="H906" t="s">
        <v>12</v>
      </c>
      <c r="I906">
        <v>3</v>
      </c>
      <c r="J906">
        <f t="shared" si="56"/>
        <v>6285.6</v>
      </c>
      <c r="K906" s="2">
        <f t="shared" si="57"/>
        <v>45809</v>
      </c>
      <c r="L906" s="2" t="str">
        <f>VLOOKUP(C906,Customers!$A$2:$F$401,3,FALSE)</f>
        <v>Alexandria</v>
      </c>
      <c r="M906" s="2" t="str">
        <f>VLOOKUP(C906,Customers!$A$2:$F$401,5,FALSE)</f>
        <v>Corporate</v>
      </c>
      <c r="N906" s="2" t="str">
        <f>VLOOKUP(D906,Products!$A$2:$F$21,2,FALSE)</f>
        <v>External SSD 1TB</v>
      </c>
      <c r="O906" s="2" t="str">
        <f>VLOOKUP(D906,Products!$A$2:$F$21,4,FALSE)</f>
        <v>Electronics</v>
      </c>
      <c r="P906" s="2" t="str">
        <f>VLOOKUP(D906,Products!$A$2:$F$21,3,FALSE)</f>
        <v>Storage</v>
      </c>
      <c r="Q906" s="6">
        <f>VLOOKUP(D906,Products!$A$2:$F$21,6,FALSE)</f>
        <v>2450</v>
      </c>
      <c r="R906" s="6">
        <f t="shared" si="58"/>
        <v>4900</v>
      </c>
      <c r="S906" s="6">
        <f t="shared" si="59"/>
        <v>1385.6000000000004</v>
      </c>
    </row>
    <row r="907" spans="1:19" x14ac:dyDescent="0.25">
      <c r="A907" t="s">
        <v>1290</v>
      </c>
      <c r="B907" s="2">
        <v>45853</v>
      </c>
      <c r="C907" t="s">
        <v>14</v>
      </c>
      <c r="D907" t="s">
        <v>46</v>
      </c>
      <c r="E907">
        <v>4</v>
      </c>
      <c r="F907">
        <v>252.2</v>
      </c>
      <c r="G907" s="3">
        <v>0</v>
      </c>
      <c r="H907" t="s">
        <v>12</v>
      </c>
      <c r="I907">
        <v>3</v>
      </c>
      <c r="J907">
        <f t="shared" si="56"/>
        <v>1008.8</v>
      </c>
      <c r="K907" s="2">
        <f t="shared" si="57"/>
        <v>45839</v>
      </c>
      <c r="L907" s="2" t="str">
        <f>VLOOKUP(C907,Customers!$A$2:$F$401,3,FALSE)</f>
        <v>Giza</v>
      </c>
      <c r="M907" s="2" t="str">
        <f>VLOOKUP(C907,Customers!$A$2:$F$401,5,FALSE)</f>
        <v>Consumer</v>
      </c>
      <c r="N907" s="2" t="str">
        <f>VLOOKUP(D907,Products!$A$2:$F$21,2,FALSE)</f>
        <v>Paper A4 Box</v>
      </c>
      <c r="O907" s="2" t="str">
        <f>VLOOKUP(D907,Products!$A$2:$F$21,4,FALSE)</f>
        <v>Office</v>
      </c>
      <c r="P907" s="2" t="str">
        <f>VLOOKUP(D907,Products!$A$2:$F$21,3,FALSE)</f>
        <v>Stationery</v>
      </c>
      <c r="Q907" s="6">
        <f>VLOOKUP(D907,Products!$A$2:$F$21,6,FALSE)</f>
        <v>145</v>
      </c>
      <c r="R907" s="6">
        <f t="shared" si="58"/>
        <v>580</v>
      </c>
      <c r="S907" s="6">
        <f t="shared" si="59"/>
        <v>428.79999999999995</v>
      </c>
    </row>
    <row r="908" spans="1:19" x14ac:dyDescent="0.25">
      <c r="A908" t="s">
        <v>1291</v>
      </c>
      <c r="B908" s="2">
        <v>45580</v>
      </c>
      <c r="C908" t="s">
        <v>471</v>
      </c>
      <c r="D908" t="s">
        <v>15</v>
      </c>
      <c r="E908">
        <v>2</v>
      </c>
      <c r="F908">
        <v>414</v>
      </c>
      <c r="G908" s="3">
        <v>0.1</v>
      </c>
      <c r="H908" t="s">
        <v>12</v>
      </c>
      <c r="I908">
        <v>1</v>
      </c>
      <c r="J908">
        <f t="shared" si="56"/>
        <v>745.2</v>
      </c>
      <c r="K908" s="2">
        <f t="shared" si="57"/>
        <v>45566</v>
      </c>
      <c r="L908" s="2" t="str">
        <f>VLOOKUP(C908,Customers!$A$2:$F$401,3,FALSE)</f>
        <v>Alexandria</v>
      </c>
      <c r="M908" s="2" t="str">
        <f>VLOOKUP(C908,Customers!$A$2:$F$401,5,FALSE)</f>
        <v>Consumer</v>
      </c>
      <c r="N908" s="2" t="str">
        <f>VLOOKUP(D908,Products!$A$2:$F$21,2,FALSE)</f>
        <v>Wireless Mouse</v>
      </c>
      <c r="O908" s="2" t="str">
        <f>VLOOKUP(D908,Products!$A$2:$F$21,4,FALSE)</f>
        <v>Electronics</v>
      </c>
      <c r="P908" s="2" t="str">
        <f>VLOOKUP(D908,Products!$A$2:$F$21,3,FALSE)</f>
        <v>Accessories</v>
      </c>
      <c r="Q908" s="6">
        <f>VLOOKUP(D908,Products!$A$2:$F$21,6,FALSE)</f>
        <v>210</v>
      </c>
      <c r="R908" s="6">
        <f t="shared" si="58"/>
        <v>420</v>
      </c>
      <c r="S908" s="6">
        <f t="shared" si="59"/>
        <v>325.20000000000005</v>
      </c>
    </row>
    <row r="909" spans="1:19" x14ac:dyDescent="0.25">
      <c r="A909" t="s">
        <v>1292</v>
      </c>
      <c r="B909" s="2">
        <v>45064</v>
      </c>
      <c r="C909" t="s">
        <v>1038</v>
      </c>
      <c r="D909" t="s">
        <v>24</v>
      </c>
      <c r="E909">
        <v>5</v>
      </c>
      <c r="F909">
        <v>1212.5</v>
      </c>
      <c r="G909" s="3">
        <v>0</v>
      </c>
      <c r="H909" t="s">
        <v>12</v>
      </c>
      <c r="I909">
        <v>3</v>
      </c>
      <c r="J909">
        <f t="shared" si="56"/>
        <v>6062.5</v>
      </c>
      <c r="K909" s="2">
        <f t="shared" si="57"/>
        <v>45047</v>
      </c>
      <c r="L909" s="2" t="str">
        <f>VLOOKUP(C909,Customers!$A$2:$F$401,3,FALSE)</f>
        <v>Fayoum</v>
      </c>
      <c r="M909" s="2" t="str">
        <f>VLOOKUP(C909,Customers!$A$2:$F$401,5,FALSE)</f>
        <v>Consumer</v>
      </c>
      <c r="N909" s="2" t="str">
        <f>VLOOKUP(D909,Products!$A$2:$F$21,2,FALSE)</f>
        <v>USB-C Hub</v>
      </c>
      <c r="O909" s="2" t="str">
        <f>VLOOKUP(D909,Products!$A$2:$F$21,4,FALSE)</f>
        <v>Electronics</v>
      </c>
      <c r="P909" s="2" t="str">
        <f>VLOOKUP(D909,Products!$A$2:$F$21,3,FALSE)</f>
        <v>Accessories</v>
      </c>
      <c r="Q909" s="6">
        <f>VLOOKUP(D909,Products!$A$2:$F$21,6,FALSE)</f>
        <v>620</v>
      </c>
      <c r="R909" s="6">
        <f t="shared" si="58"/>
        <v>3100</v>
      </c>
      <c r="S909" s="6">
        <f t="shared" si="59"/>
        <v>2962.5</v>
      </c>
    </row>
    <row r="910" spans="1:19" x14ac:dyDescent="0.25">
      <c r="A910" t="s">
        <v>1293</v>
      </c>
      <c r="B910" s="2">
        <v>45541</v>
      </c>
      <c r="C910" t="s">
        <v>1294</v>
      </c>
      <c r="D910" t="s">
        <v>21</v>
      </c>
      <c r="E910">
        <v>3</v>
      </c>
      <c r="F910">
        <v>1702</v>
      </c>
      <c r="G910" s="3">
        <v>0</v>
      </c>
      <c r="H910" t="s">
        <v>85</v>
      </c>
      <c r="I910">
        <v>4</v>
      </c>
      <c r="J910">
        <f t="shared" si="56"/>
        <v>5106</v>
      </c>
      <c r="K910" s="2">
        <f t="shared" si="57"/>
        <v>45536</v>
      </c>
      <c r="L910" s="2" t="str">
        <f>VLOOKUP(C910,Customers!$A$2:$F$401,3,FALSE)</f>
        <v>Banha</v>
      </c>
      <c r="M910" s="2" t="str">
        <f>VLOOKUP(C910,Customers!$A$2:$F$401,5,FALSE)</f>
        <v>Small Business</v>
      </c>
      <c r="N910" s="2" t="str">
        <f>VLOOKUP(D910,Products!$A$2:$F$21,2,FALSE)</f>
        <v>Mechanical Keyboard</v>
      </c>
      <c r="O910" s="2" t="str">
        <f>VLOOKUP(D910,Products!$A$2:$F$21,4,FALSE)</f>
        <v>Electronics</v>
      </c>
      <c r="P910" s="2" t="str">
        <f>VLOOKUP(D910,Products!$A$2:$F$21,3,FALSE)</f>
        <v>Accessories</v>
      </c>
      <c r="Q910" s="6">
        <f>VLOOKUP(D910,Products!$A$2:$F$21,6,FALSE)</f>
        <v>990</v>
      </c>
      <c r="R910" s="6">
        <f t="shared" si="58"/>
        <v>2970</v>
      </c>
      <c r="S910" s="6">
        <f t="shared" si="59"/>
        <v>2136</v>
      </c>
    </row>
    <row r="911" spans="1:19" x14ac:dyDescent="0.25">
      <c r="A911" t="s">
        <v>1295</v>
      </c>
      <c r="B911" s="2">
        <v>45018</v>
      </c>
      <c r="C911" t="s">
        <v>935</v>
      </c>
      <c r="D911" t="s">
        <v>15</v>
      </c>
      <c r="E911">
        <v>1</v>
      </c>
      <c r="F911">
        <v>436.5</v>
      </c>
      <c r="G911" s="3">
        <v>0.03</v>
      </c>
      <c r="H911" t="s">
        <v>12</v>
      </c>
      <c r="I911">
        <v>4</v>
      </c>
      <c r="J911">
        <f t="shared" si="56"/>
        <v>423.40499999999997</v>
      </c>
      <c r="K911" s="2">
        <f t="shared" si="57"/>
        <v>45017</v>
      </c>
      <c r="L911" s="2" t="str">
        <f>VLOOKUP(C911,Customers!$A$2:$F$401,3,FALSE)</f>
        <v>Asyut</v>
      </c>
      <c r="M911" s="2" t="str">
        <f>VLOOKUP(C911,Customers!$A$2:$F$401,5,FALSE)</f>
        <v>Small Business</v>
      </c>
      <c r="N911" s="2" t="str">
        <f>VLOOKUP(D911,Products!$A$2:$F$21,2,FALSE)</f>
        <v>Wireless Mouse</v>
      </c>
      <c r="O911" s="2" t="str">
        <f>VLOOKUP(D911,Products!$A$2:$F$21,4,FALSE)</f>
        <v>Electronics</v>
      </c>
      <c r="P911" s="2" t="str">
        <f>VLOOKUP(D911,Products!$A$2:$F$21,3,FALSE)</f>
        <v>Accessories</v>
      </c>
      <c r="Q911" s="6">
        <f>VLOOKUP(D911,Products!$A$2:$F$21,6,FALSE)</f>
        <v>210</v>
      </c>
      <c r="R911" s="6">
        <f t="shared" si="58"/>
        <v>210</v>
      </c>
      <c r="S911" s="6">
        <f t="shared" si="59"/>
        <v>213.40499999999997</v>
      </c>
    </row>
    <row r="912" spans="1:19" x14ac:dyDescent="0.25">
      <c r="A912" t="s">
        <v>1296</v>
      </c>
      <c r="B912" s="2">
        <v>45162</v>
      </c>
      <c r="C912" t="s">
        <v>178</v>
      </c>
      <c r="D912" t="s">
        <v>15</v>
      </c>
      <c r="E912">
        <v>1</v>
      </c>
      <c r="F912">
        <v>414</v>
      </c>
      <c r="G912" s="3">
        <v>0</v>
      </c>
      <c r="H912" t="s">
        <v>12</v>
      </c>
      <c r="I912">
        <v>5</v>
      </c>
      <c r="J912">
        <f t="shared" si="56"/>
        <v>414</v>
      </c>
      <c r="K912" s="2">
        <f t="shared" si="57"/>
        <v>45139</v>
      </c>
      <c r="L912" s="2" t="str">
        <f>VLOOKUP(C912,Customers!$A$2:$F$401,3,FALSE)</f>
        <v>Banha</v>
      </c>
      <c r="M912" s="2" t="str">
        <f>VLOOKUP(C912,Customers!$A$2:$F$401,5,FALSE)</f>
        <v>Consumer</v>
      </c>
      <c r="N912" s="2" t="str">
        <f>VLOOKUP(D912,Products!$A$2:$F$21,2,FALSE)</f>
        <v>Wireless Mouse</v>
      </c>
      <c r="O912" s="2" t="str">
        <f>VLOOKUP(D912,Products!$A$2:$F$21,4,FALSE)</f>
        <v>Electronics</v>
      </c>
      <c r="P912" s="2" t="str">
        <f>VLOOKUP(D912,Products!$A$2:$F$21,3,FALSE)</f>
        <v>Accessories</v>
      </c>
      <c r="Q912" s="6">
        <f>VLOOKUP(D912,Products!$A$2:$F$21,6,FALSE)</f>
        <v>210</v>
      </c>
      <c r="R912" s="6">
        <f t="shared" si="58"/>
        <v>210</v>
      </c>
      <c r="S912" s="6">
        <f t="shared" si="59"/>
        <v>204</v>
      </c>
    </row>
    <row r="913" spans="1:19" x14ac:dyDescent="0.25">
      <c r="A913" t="s">
        <v>1297</v>
      </c>
      <c r="B913" s="2">
        <v>44973</v>
      </c>
      <c r="C913" t="s">
        <v>948</v>
      </c>
      <c r="D913" t="s">
        <v>18</v>
      </c>
      <c r="E913">
        <v>1</v>
      </c>
      <c r="F913">
        <v>1406.5</v>
      </c>
      <c r="G913" s="3">
        <v>0</v>
      </c>
      <c r="H913" t="s">
        <v>12</v>
      </c>
      <c r="I913">
        <v>5</v>
      </c>
      <c r="J913">
        <f t="shared" si="56"/>
        <v>1406.5</v>
      </c>
      <c r="K913" s="2">
        <f t="shared" si="57"/>
        <v>44958</v>
      </c>
      <c r="L913" s="2" t="str">
        <f>VLOOKUP(C913,Customers!$A$2:$F$401,3,FALSE)</f>
        <v>Fayoum</v>
      </c>
      <c r="M913" s="2" t="str">
        <f>VLOOKUP(C913,Customers!$A$2:$F$401,5,FALSE)</f>
        <v>Consumer</v>
      </c>
      <c r="N913" s="2" t="str">
        <f>VLOOKUP(D913,Products!$A$2:$F$21,2,FALSE)</f>
        <v>Webcam HD</v>
      </c>
      <c r="O913" s="2" t="str">
        <f>VLOOKUP(D913,Products!$A$2:$F$21,4,FALSE)</f>
        <v>Electronics</v>
      </c>
      <c r="P913" s="2" t="str">
        <f>VLOOKUP(D913,Products!$A$2:$F$21,3,FALSE)</f>
        <v>Accessories</v>
      </c>
      <c r="Q913" s="6">
        <f>VLOOKUP(D913,Products!$A$2:$F$21,6,FALSE)</f>
        <v>790</v>
      </c>
      <c r="R913" s="6">
        <f t="shared" si="58"/>
        <v>790</v>
      </c>
      <c r="S913" s="6">
        <f t="shared" si="59"/>
        <v>616.5</v>
      </c>
    </row>
    <row r="914" spans="1:19" x14ac:dyDescent="0.25">
      <c r="A914" t="s">
        <v>1298</v>
      </c>
      <c r="B914" s="2">
        <v>45629</v>
      </c>
      <c r="C914" t="s">
        <v>148</v>
      </c>
      <c r="D914" t="s">
        <v>24</v>
      </c>
      <c r="E914">
        <v>1</v>
      </c>
      <c r="F914">
        <v>1212.5</v>
      </c>
      <c r="G914" s="3">
        <v>0.2</v>
      </c>
      <c r="H914" t="s">
        <v>12</v>
      </c>
      <c r="I914">
        <v>3</v>
      </c>
      <c r="J914">
        <f t="shared" si="56"/>
        <v>970</v>
      </c>
      <c r="K914" s="2">
        <f t="shared" si="57"/>
        <v>45627</v>
      </c>
      <c r="L914" s="2" t="str">
        <f>VLOOKUP(C914,Customers!$A$2:$F$401,3,FALSE)</f>
        <v>Mansoura</v>
      </c>
      <c r="M914" s="2" t="str">
        <f>VLOOKUP(C914,Customers!$A$2:$F$401,5,FALSE)</f>
        <v>Corporate</v>
      </c>
      <c r="N914" s="2" t="str">
        <f>VLOOKUP(D914,Products!$A$2:$F$21,2,FALSE)</f>
        <v>USB-C Hub</v>
      </c>
      <c r="O914" s="2" t="str">
        <f>VLOOKUP(D914,Products!$A$2:$F$21,4,FALSE)</f>
        <v>Electronics</v>
      </c>
      <c r="P914" s="2" t="str">
        <f>VLOOKUP(D914,Products!$A$2:$F$21,3,FALSE)</f>
        <v>Accessories</v>
      </c>
      <c r="Q914" s="6">
        <f>VLOOKUP(D914,Products!$A$2:$F$21,6,FALSE)</f>
        <v>620</v>
      </c>
      <c r="R914" s="6">
        <f t="shared" si="58"/>
        <v>620</v>
      </c>
      <c r="S914" s="6">
        <f t="shared" si="59"/>
        <v>350</v>
      </c>
    </row>
    <row r="915" spans="1:19" x14ac:dyDescent="0.25">
      <c r="A915" t="s">
        <v>1299</v>
      </c>
      <c r="B915" s="2">
        <v>45150</v>
      </c>
      <c r="C915" t="s">
        <v>379</v>
      </c>
      <c r="D915" t="s">
        <v>56</v>
      </c>
      <c r="E915">
        <v>1</v>
      </c>
      <c r="F915">
        <v>185.4</v>
      </c>
      <c r="G915" s="3">
        <v>0</v>
      </c>
      <c r="H915" t="s">
        <v>12</v>
      </c>
      <c r="I915">
        <v>4</v>
      </c>
      <c r="J915">
        <f t="shared" si="56"/>
        <v>185.4</v>
      </c>
      <c r="K915" s="2">
        <f t="shared" si="57"/>
        <v>45139</v>
      </c>
      <c r="L915" s="2" t="str">
        <f>VLOOKUP(C915,Customers!$A$2:$F$401,3,FALSE)</f>
        <v>Port Said</v>
      </c>
      <c r="M915" s="2" t="str">
        <f>VLOOKUP(C915,Customers!$A$2:$F$401,5,FALSE)</f>
        <v>Small Business</v>
      </c>
      <c r="N915" s="2" t="str">
        <f>VLOOKUP(D915,Products!$A$2:$F$21,2,FALSE)</f>
        <v>Notebook Pack</v>
      </c>
      <c r="O915" s="2" t="str">
        <f>VLOOKUP(D915,Products!$A$2:$F$21,4,FALSE)</f>
        <v>Office</v>
      </c>
      <c r="P915" s="2" t="str">
        <f>VLOOKUP(D915,Products!$A$2:$F$21,3,FALSE)</f>
        <v>Stationery</v>
      </c>
      <c r="Q915" s="6">
        <f>VLOOKUP(D915,Products!$A$2:$F$21,6,FALSE)</f>
        <v>75</v>
      </c>
      <c r="R915" s="6">
        <f t="shared" si="58"/>
        <v>75</v>
      </c>
      <c r="S915" s="6">
        <f t="shared" si="59"/>
        <v>110.4</v>
      </c>
    </row>
    <row r="916" spans="1:19" x14ac:dyDescent="0.25">
      <c r="A916" t="s">
        <v>1300</v>
      </c>
      <c r="B916" s="2">
        <v>45263</v>
      </c>
      <c r="C916" t="s">
        <v>401</v>
      </c>
      <c r="D916" t="s">
        <v>82</v>
      </c>
      <c r="E916">
        <v>1</v>
      </c>
      <c r="F916">
        <v>4800</v>
      </c>
      <c r="G916" s="3">
        <v>0.1</v>
      </c>
      <c r="H916" t="s">
        <v>12</v>
      </c>
      <c r="I916">
        <v>7</v>
      </c>
      <c r="J916">
        <f t="shared" si="56"/>
        <v>4320</v>
      </c>
      <c r="K916" s="2">
        <f t="shared" si="57"/>
        <v>45261</v>
      </c>
      <c r="L916" s="2" t="str">
        <f>VLOOKUP(C916,Customers!$A$2:$F$401,3,FALSE)</f>
        <v>Alexandria</v>
      </c>
      <c r="M916" s="2" t="str">
        <f>VLOOKUP(C916,Customers!$A$2:$F$401,5,FALSE)</f>
        <v>Consumer</v>
      </c>
      <c r="N916" s="2" t="str">
        <f>VLOOKUP(D916,Products!$A$2:$F$21,2,FALSE)</f>
        <v>Office Chair</v>
      </c>
      <c r="O916" s="2" t="str">
        <f>VLOOKUP(D916,Products!$A$2:$F$21,4,FALSE)</f>
        <v>Office</v>
      </c>
      <c r="P916" s="2" t="str">
        <f>VLOOKUP(D916,Products!$A$2:$F$21,3,FALSE)</f>
        <v>Furniture</v>
      </c>
      <c r="Q916" s="6">
        <f>VLOOKUP(D916,Products!$A$2:$F$21,6,FALSE)</f>
        <v>3150</v>
      </c>
      <c r="R916" s="6">
        <f t="shared" si="58"/>
        <v>3150</v>
      </c>
      <c r="S916" s="6">
        <f t="shared" si="59"/>
        <v>1170</v>
      </c>
    </row>
    <row r="917" spans="1:19" x14ac:dyDescent="0.25">
      <c r="A917" t="s">
        <v>1301</v>
      </c>
      <c r="B917" s="2">
        <v>45426</v>
      </c>
      <c r="C917" t="s">
        <v>419</v>
      </c>
      <c r="D917" t="s">
        <v>43</v>
      </c>
      <c r="E917">
        <v>50</v>
      </c>
      <c r="F917">
        <v>3312</v>
      </c>
      <c r="G917" s="3">
        <v>0.1</v>
      </c>
      <c r="H917" t="s">
        <v>12</v>
      </c>
      <c r="I917">
        <v>4</v>
      </c>
      <c r="J917">
        <f t="shared" si="56"/>
        <v>149040</v>
      </c>
      <c r="K917" s="2">
        <f t="shared" si="57"/>
        <v>45413</v>
      </c>
      <c r="L917" s="2" t="str">
        <f>VLOOKUP(C917,Customers!$A$2:$F$401,3,FALSE)</f>
        <v>Alexandria</v>
      </c>
      <c r="M917" s="2" t="str">
        <f>VLOOKUP(C917,Customers!$A$2:$F$401,5,FALSE)</f>
        <v>Small Business</v>
      </c>
      <c r="N917" s="2" t="str">
        <f>VLOOKUP(D917,Products!$A$2:$F$21,2,FALSE)</f>
        <v>External SSD 1TB</v>
      </c>
      <c r="O917" s="2" t="str">
        <f>VLOOKUP(D917,Products!$A$2:$F$21,4,FALSE)</f>
        <v>Electronics</v>
      </c>
      <c r="P917" s="2" t="str">
        <f>VLOOKUP(D917,Products!$A$2:$F$21,3,FALSE)</f>
        <v>Storage</v>
      </c>
      <c r="Q917" s="6">
        <f>VLOOKUP(D917,Products!$A$2:$F$21,6,FALSE)</f>
        <v>2450</v>
      </c>
      <c r="R917" s="6">
        <f t="shared" si="58"/>
        <v>122500</v>
      </c>
      <c r="S917" s="6">
        <f t="shared" si="59"/>
        <v>26540</v>
      </c>
    </row>
    <row r="918" spans="1:19" x14ac:dyDescent="0.25">
      <c r="A918" t="s">
        <v>1302</v>
      </c>
      <c r="B918" s="2">
        <v>45983</v>
      </c>
      <c r="C918" t="s">
        <v>867</v>
      </c>
      <c r="D918" t="s">
        <v>11</v>
      </c>
      <c r="E918">
        <v>3</v>
      </c>
      <c r="F918">
        <v>28500</v>
      </c>
      <c r="G918" s="3">
        <v>0</v>
      </c>
      <c r="H918" t="s">
        <v>12</v>
      </c>
      <c r="I918">
        <v>2</v>
      </c>
      <c r="J918">
        <f t="shared" si="56"/>
        <v>85500</v>
      </c>
      <c r="K918" s="2">
        <f t="shared" si="57"/>
        <v>45962</v>
      </c>
      <c r="L918" s="2" t="str">
        <f>VLOOKUP(C918,Customers!$A$2:$F$401,3,FALSE)</f>
        <v>Fayoum</v>
      </c>
      <c r="M918" s="2" t="str">
        <f>VLOOKUP(C918,Customers!$A$2:$F$401,5,FALSE)</f>
        <v>Corporate</v>
      </c>
      <c r="N918" s="2" t="str">
        <f>VLOOKUP(D918,Products!$A$2:$F$21,2,FALSE)</f>
        <v>Laptop Pro 14</v>
      </c>
      <c r="O918" s="2" t="str">
        <f>VLOOKUP(D918,Products!$A$2:$F$21,4,FALSE)</f>
        <v>Electronics</v>
      </c>
      <c r="P918" s="2" t="str">
        <f>VLOOKUP(D918,Products!$A$2:$F$21,3,FALSE)</f>
        <v>Computers</v>
      </c>
      <c r="Q918" s="6">
        <f>VLOOKUP(D918,Products!$A$2:$F$21,6,FALSE)</f>
        <v>22100</v>
      </c>
      <c r="R918" s="6">
        <f t="shared" si="58"/>
        <v>66300</v>
      </c>
      <c r="S918" s="6">
        <f t="shared" si="59"/>
        <v>19200</v>
      </c>
    </row>
    <row r="919" spans="1:19" x14ac:dyDescent="0.25">
      <c r="A919" t="s">
        <v>1303</v>
      </c>
      <c r="B919" s="2">
        <v>45284</v>
      </c>
      <c r="C919" t="s">
        <v>350</v>
      </c>
      <c r="D919" t="s">
        <v>59</v>
      </c>
      <c r="E919">
        <v>2</v>
      </c>
      <c r="F919">
        <v>7178</v>
      </c>
      <c r="G919" s="3">
        <v>0.1</v>
      </c>
      <c r="H919" t="s">
        <v>12</v>
      </c>
      <c r="I919">
        <v>1</v>
      </c>
      <c r="J919">
        <f t="shared" si="56"/>
        <v>12920.4</v>
      </c>
      <c r="K919" s="2">
        <f t="shared" si="57"/>
        <v>45261</v>
      </c>
      <c r="L919" s="2" t="str">
        <f>VLOOKUP(C919,Customers!$A$2:$F$401,3,FALSE)</f>
        <v>Alexandria</v>
      </c>
      <c r="M919" s="2" t="str">
        <f>VLOOKUP(C919,Customers!$A$2:$F$401,5,FALSE)</f>
        <v>Consumer</v>
      </c>
      <c r="N919" s="2" t="str">
        <f>VLOOKUP(D919,Products!$A$2:$F$21,2,FALSE)</f>
        <v>Laser Printer</v>
      </c>
      <c r="O919" s="2" t="str">
        <f>VLOOKUP(D919,Products!$A$2:$F$21,4,FALSE)</f>
        <v>Electronics</v>
      </c>
      <c r="P919" s="2" t="str">
        <f>VLOOKUP(D919,Products!$A$2:$F$21,3,FALSE)</f>
        <v>Printers</v>
      </c>
      <c r="Q919" s="6">
        <f>VLOOKUP(D919,Products!$A$2:$F$21,6,FALSE)</f>
        <v>5600</v>
      </c>
      <c r="R919" s="6">
        <f t="shared" si="58"/>
        <v>11200</v>
      </c>
      <c r="S919" s="6">
        <f t="shared" si="59"/>
        <v>1720.3999999999996</v>
      </c>
    </row>
    <row r="920" spans="1:19" x14ac:dyDescent="0.25">
      <c r="A920" t="s">
        <v>1304</v>
      </c>
      <c r="B920" s="2">
        <v>45254</v>
      </c>
      <c r="C920" t="s">
        <v>403</v>
      </c>
      <c r="D920" t="s">
        <v>27</v>
      </c>
      <c r="E920">
        <v>4</v>
      </c>
      <c r="F920">
        <v>980</v>
      </c>
      <c r="G920" s="3">
        <v>0.03</v>
      </c>
      <c r="H920" t="s">
        <v>12</v>
      </c>
      <c r="I920">
        <v>2</v>
      </c>
      <c r="J920">
        <f t="shared" si="56"/>
        <v>3802.4</v>
      </c>
      <c r="K920" s="2">
        <f t="shared" si="57"/>
        <v>45231</v>
      </c>
      <c r="L920" s="2" t="str">
        <f>VLOOKUP(C920,Customers!$A$2:$F$401,3,FALSE)</f>
        <v>Shubra El-Kheima</v>
      </c>
      <c r="M920" s="2" t="str">
        <f>VLOOKUP(C920,Customers!$A$2:$F$401,5,FALSE)</f>
        <v>Small Business</v>
      </c>
      <c r="N920" s="2" t="str">
        <f>VLOOKUP(D920,Products!$A$2:$F$21,2,FALSE)</f>
        <v>Printer Toner</v>
      </c>
      <c r="O920" s="2" t="str">
        <f>VLOOKUP(D920,Products!$A$2:$F$21,4,FALSE)</f>
        <v>Office</v>
      </c>
      <c r="P920" s="2" t="str">
        <f>VLOOKUP(D920,Products!$A$2:$F$21,3,FALSE)</f>
        <v>Supplies</v>
      </c>
      <c r="Q920" s="6">
        <f>VLOOKUP(D920,Products!$A$2:$F$21,6,FALSE)</f>
        <v>510</v>
      </c>
      <c r="R920" s="6">
        <f t="shared" si="58"/>
        <v>2040</v>
      </c>
      <c r="S920" s="6">
        <f t="shared" si="59"/>
        <v>1762.4</v>
      </c>
    </row>
    <row r="921" spans="1:19" x14ac:dyDescent="0.25">
      <c r="A921" t="s">
        <v>1305</v>
      </c>
      <c r="B921" s="2">
        <v>45604</v>
      </c>
      <c r="C921" t="s">
        <v>1306</v>
      </c>
      <c r="D921" t="s">
        <v>30</v>
      </c>
      <c r="E921">
        <v>5</v>
      </c>
      <c r="F921">
        <v>8924</v>
      </c>
      <c r="G921" s="3">
        <v>0.1</v>
      </c>
      <c r="H921" t="s">
        <v>12</v>
      </c>
      <c r="I921">
        <v>2</v>
      </c>
      <c r="J921">
        <f t="shared" si="56"/>
        <v>40158</v>
      </c>
      <c r="K921" s="2">
        <f t="shared" si="57"/>
        <v>45597</v>
      </c>
      <c r="L921" s="2" t="str">
        <f>VLOOKUP(C921,Customers!$A$2:$F$401,3,FALSE)</f>
        <v>Asyut</v>
      </c>
      <c r="M921" s="2" t="str">
        <f>VLOOKUP(C921,Customers!$A$2:$F$401,5,FALSE)</f>
        <v>Consumer</v>
      </c>
      <c r="N921" s="2" t="str">
        <f>VLOOKUP(D921,Products!$A$2:$F$21,2,FALSE)</f>
        <v>Standing Desk</v>
      </c>
      <c r="O921" s="2" t="str">
        <f>VLOOKUP(D921,Products!$A$2:$F$21,4,FALSE)</f>
        <v>Office</v>
      </c>
      <c r="P921" s="2" t="str">
        <f>VLOOKUP(D921,Products!$A$2:$F$21,3,FALSE)</f>
        <v>Furniture</v>
      </c>
      <c r="Q921" s="6">
        <f>VLOOKUP(D921,Products!$A$2:$F$21,6,FALSE)</f>
        <v>6500</v>
      </c>
      <c r="R921" s="6">
        <f t="shared" si="58"/>
        <v>32500</v>
      </c>
      <c r="S921" s="6">
        <f t="shared" si="59"/>
        <v>7658</v>
      </c>
    </row>
    <row r="922" spans="1:19" x14ac:dyDescent="0.25">
      <c r="A922" t="s">
        <v>1307</v>
      </c>
      <c r="B922" s="2">
        <v>45800</v>
      </c>
      <c r="C922" t="s">
        <v>347</v>
      </c>
      <c r="D922" t="s">
        <v>24</v>
      </c>
      <c r="E922">
        <v>3</v>
      </c>
      <c r="F922">
        <v>1150</v>
      </c>
      <c r="G922" s="3">
        <v>0.05</v>
      </c>
      <c r="H922" t="s">
        <v>12</v>
      </c>
      <c r="I922">
        <v>6</v>
      </c>
      <c r="J922">
        <f t="shared" si="56"/>
        <v>3277.5</v>
      </c>
      <c r="K922" s="2">
        <f t="shared" si="57"/>
        <v>45778</v>
      </c>
      <c r="L922" s="2" t="str">
        <f>VLOOKUP(C922,Customers!$A$2:$F$401,3,FALSE)</f>
        <v>Port Said</v>
      </c>
      <c r="M922" s="2" t="str">
        <f>VLOOKUP(C922,Customers!$A$2:$F$401,5,FALSE)</f>
        <v>Corporate</v>
      </c>
      <c r="N922" s="2" t="str">
        <f>VLOOKUP(D922,Products!$A$2:$F$21,2,FALSE)</f>
        <v>USB-C Hub</v>
      </c>
      <c r="O922" s="2" t="str">
        <f>VLOOKUP(D922,Products!$A$2:$F$21,4,FALSE)</f>
        <v>Electronics</v>
      </c>
      <c r="P922" s="2" t="str">
        <f>VLOOKUP(D922,Products!$A$2:$F$21,3,FALSE)</f>
        <v>Accessories</v>
      </c>
      <c r="Q922" s="6">
        <f>VLOOKUP(D922,Products!$A$2:$F$21,6,FALSE)</f>
        <v>620</v>
      </c>
      <c r="R922" s="6">
        <f t="shared" si="58"/>
        <v>1860</v>
      </c>
      <c r="S922" s="6">
        <f t="shared" si="59"/>
        <v>1417.5</v>
      </c>
    </row>
    <row r="923" spans="1:19" x14ac:dyDescent="0.25">
      <c r="A923" t="s">
        <v>1308</v>
      </c>
      <c r="B923" s="2">
        <v>45873</v>
      </c>
      <c r="C923" t="s">
        <v>423</v>
      </c>
      <c r="D923" t="s">
        <v>82</v>
      </c>
      <c r="E923">
        <v>2</v>
      </c>
      <c r="F923">
        <v>4416</v>
      </c>
      <c r="G923" s="3">
        <v>0.1</v>
      </c>
      <c r="H923" t="s">
        <v>12</v>
      </c>
      <c r="I923">
        <v>4</v>
      </c>
      <c r="J923">
        <f t="shared" si="56"/>
        <v>7948.8</v>
      </c>
      <c r="K923" s="2">
        <f t="shared" si="57"/>
        <v>45870</v>
      </c>
      <c r="L923" s="2" t="str">
        <f>VLOOKUP(C923,Customers!$A$2:$F$401,3,FALSE)</f>
        <v>Port Said</v>
      </c>
      <c r="M923" s="2" t="str">
        <f>VLOOKUP(C923,Customers!$A$2:$F$401,5,FALSE)</f>
        <v>Consumer</v>
      </c>
      <c r="N923" s="2" t="str">
        <f>VLOOKUP(D923,Products!$A$2:$F$21,2,FALSE)</f>
        <v>Office Chair</v>
      </c>
      <c r="O923" s="2" t="str">
        <f>VLOOKUP(D923,Products!$A$2:$F$21,4,FALSE)</f>
        <v>Office</v>
      </c>
      <c r="P923" s="2" t="str">
        <f>VLOOKUP(D923,Products!$A$2:$F$21,3,FALSE)</f>
        <v>Furniture</v>
      </c>
      <c r="Q923" s="6">
        <f>VLOOKUP(D923,Products!$A$2:$F$21,6,FALSE)</f>
        <v>3150</v>
      </c>
      <c r="R923" s="6">
        <f t="shared" si="58"/>
        <v>6300</v>
      </c>
      <c r="S923" s="6">
        <f t="shared" si="59"/>
        <v>1648.8000000000002</v>
      </c>
    </row>
    <row r="924" spans="1:19" x14ac:dyDescent="0.25">
      <c r="A924" t="s">
        <v>1309</v>
      </c>
      <c r="B924" s="2">
        <v>45401</v>
      </c>
      <c r="C924" t="s">
        <v>837</v>
      </c>
      <c r="D924" t="s">
        <v>11</v>
      </c>
      <c r="E924">
        <v>5</v>
      </c>
      <c r="F924">
        <v>26220</v>
      </c>
      <c r="G924" s="3">
        <v>0.05</v>
      </c>
      <c r="H924" t="s">
        <v>12</v>
      </c>
      <c r="I924">
        <v>6</v>
      </c>
      <c r="J924">
        <f t="shared" si="56"/>
        <v>124545</v>
      </c>
      <c r="K924" s="2">
        <f t="shared" si="57"/>
        <v>45383</v>
      </c>
      <c r="L924" s="2" t="str">
        <f>VLOOKUP(C924,Customers!$A$2:$F$401,3,FALSE)</f>
        <v>Fayoum</v>
      </c>
      <c r="M924" s="2" t="str">
        <f>VLOOKUP(C924,Customers!$A$2:$F$401,5,FALSE)</f>
        <v>Consumer</v>
      </c>
      <c r="N924" s="2" t="str">
        <f>VLOOKUP(D924,Products!$A$2:$F$21,2,FALSE)</f>
        <v>Laptop Pro 14</v>
      </c>
      <c r="O924" s="2" t="str">
        <f>VLOOKUP(D924,Products!$A$2:$F$21,4,FALSE)</f>
        <v>Electronics</v>
      </c>
      <c r="P924" s="2" t="str">
        <f>VLOOKUP(D924,Products!$A$2:$F$21,3,FALSE)</f>
        <v>Computers</v>
      </c>
      <c r="Q924" s="6">
        <f>VLOOKUP(D924,Products!$A$2:$F$21,6,FALSE)</f>
        <v>22100</v>
      </c>
      <c r="R924" s="6">
        <f t="shared" si="58"/>
        <v>110500</v>
      </c>
      <c r="S924" s="6">
        <f t="shared" si="59"/>
        <v>14045</v>
      </c>
    </row>
    <row r="925" spans="1:19" x14ac:dyDescent="0.25">
      <c r="A925" t="s">
        <v>1310</v>
      </c>
      <c r="B925" s="2">
        <v>45756</v>
      </c>
      <c r="C925" t="s">
        <v>117</v>
      </c>
      <c r="D925" t="s">
        <v>56</v>
      </c>
      <c r="E925">
        <v>1</v>
      </c>
      <c r="F925">
        <v>180</v>
      </c>
      <c r="G925" s="3">
        <v>0.15</v>
      </c>
      <c r="H925" t="s">
        <v>12</v>
      </c>
      <c r="I925">
        <v>1</v>
      </c>
      <c r="J925">
        <f t="shared" si="56"/>
        <v>153</v>
      </c>
      <c r="K925" s="2">
        <f t="shared" si="57"/>
        <v>45748</v>
      </c>
      <c r="L925" s="2" t="str">
        <f>VLOOKUP(C925,Customers!$A$2:$F$401,3,FALSE)</f>
        <v>Cairo</v>
      </c>
      <c r="M925" s="2" t="str">
        <f>VLOOKUP(C925,Customers!$A$2:$F$401,5,FALSE)</f>
        <v>Consumer</v>
      </c>
      <c r="N925" s="2" t="str">
        <f>VLOOKUP(D925,Products!$A$2:$F$21,2,FALSE)</f>
        <v>Notebook Pack</v>
      </c>
      <c r="O925" s="2" t="str">
        <f>VLOOKUP(D925,Products!$A$2:$F$21,4,FALSE)</f>
        <v>Office</v>
      </c>
      <c r="P925" s="2" t="str">
        <f>VLOOKUP(D925,Products!$A$2:$F$21,3,FALSE)</f>
        <v>Stationery</v>
      </c>
      <c r="Q925" s="6">
        <f>VLOOKUP(D925,Products!$A$2:$F$21,6,FALSE)</f>
        <v>75</v>
      </c>
      <c r="R925" s="6">
        <f t="shared" si="58"/>
        <v>75</v>
      </c>
      <c r="S925" s="6">
        <f t="shared" si="59"/>
        <v>78</v>
      </c>
    </row>
    <row r="926" spans="1:19" x14ac:dyDescent="0.25">
      <c r="A926" t="s">
        <v>1311</v>
      </c>
      <c r="B926" s="2">
        <v>45304</v>
      </c>
      <c r="C926" t="s">
        <v>794</v>
      </c>
      <c r="D926" t="s">
        <v>40</v>
      </c>
      <c r="E926">
        <v>2</v>
      </c>
      <c r="F926">
        <v>20085</v>
      </c>
      <c r="G926" s="3">
        <v>0.15</v>
      </c>
      <c r="H926" t="s">
        <v>12</v>
      </c>
      <c r="I926">
        <v>2</v>
      </c>
      <c r="J926">
        <f t="shared" si="56"/>
        <v>34144.5</v>
      </c>
      <c r="K926" s="2">
        <f t="shared" si="57"/>
        <v>45292</v>
      </c>
      <c r="L926" s="2" t="str">
        <f>VLOOKUP(C926,Customers!$A$2:$F$401,3,FALSE)</f>
        <v>Asyut</v>
      </c>
      <c r="M926" s="2" t="str">
        <f>VLOOKUP(C926,Customers!$A$2:$F$401,5,FALSE)</f>
        <v>Small Business</v>
      </c>
      <c r="N926" s="2" t="str">
        <f>VLOOKUP(D926,Products!$A$2:$F$21,2,FALSE)</f>
        <v>Laptop Basic 15</v>
      </c>
      <c r="O926" s="2" t="str">
        <f>VLOOKUP(D926,Products!$A$2:$F$21,4,FALSE)</f>
        <v>Electronics</v>
      </c>
      <c r="P926" s="2" t="str">
        <f>VLOOKUP(D926,Products!$A$2:$F$21,3,FALSE)</f>
        <v>Computers</v>
      </c>
      <c r="Q926" s="6">
        <f>VLOOKUP(D926,Products!$A$2:$F$21,6,FALSE)</f>
        <v>15100</v>
      </c>
      <c r="R926" s="6">
        <f t="shared" si="58"/>
        <v>30200</v>
      </c>
      <c r="S926" s="6">
        <f t="shared" si="59"/>
        <v>3944.5</v>
      </c>
    </row>
    <row r="927" spans="1:19" x14ac:dyDescent="0.25">
      <c r="A927" t="s">
        <v>1312</v>
      </c>
      <c r="B927" s="2">
        <v>45308</v>
      </c>
      <c r="C927" t="s">
        <v>415</v>
      </c>
      <c r="D927" t="s">
        <v>46</v>
      </c>
      <c r="E927">
        <v>1</v>
      </c>
      <c r="F927">
        <v>267.8</v>
      </c>
      <c r="G927" s="3">
        <v>0.05</v>
      </c>
      <c r="H927" t="s">
        <v>85</v>
      </c>
      <c r="I927">
        <v>2</v>
      </c>
      <c r="J927">
        <f t="shared" si="56"/>
        <v>254.41</v>
      </c>
      <c r="K927" s="2">
        <f t="shared" si="57"/>
        <v>45292</v>
      </c>
      <c r="L927" s="2" t="str">
        <f>VLOOKUP(C927,Customers!$A$2:$F$401,3,FALSE)</f>
        <v>Fayoum</v>
      </c>
      <c r="M927" s="2" t="str">
        <f>VLOOKUP(C927,Customers!$A$2:$F$401,5,FALSE)</f>
        <v>Small Business</v>
      </c>
      <c r="N927" s="2" t="str">
        <f>VLOOKUP(D927,Products!$A$2:$F$21,2,FALSE)</f>
        <v>Paper A4 Box</v>
      </c>
      <c r="O927" s="2" t="str">
        <f>VLOOKUP(D927,Products!$A$2:$F$21,4,FALSE)</f>
        <v>Office</v>
      </c>
      <c r="P927" s="2" t="str">
        <f>VLOOKUP(D927,Products!$A$2:$F$21,3,FALSE)</f>
        <v>Stationery</v>
      </c>
      <c r="Q927" s="6">
        <f>VLOOKUP(D927,Products!$A$2:$F$21,6,FALSE)</f>
        <v>145</v>
      </c>
      <c r="R927" s="6">
        <f t="shared" si="58"/>
        <v>145</v>
      </c>
      <c r="S927" s="6">
        <f t="shared" si="59"/>
        <v>109.41</v>
      </c>
    </row>
    <row r="928" spans="1:19" x14ac:dyDescent="0.25">
      <c r="A928" t="s">
        <v>1313</v>
      </c>
      <c r="B928" s="2">
        <v>45812</v>
      </c>
      <c r="C928" t="s">
        <v>568</v>
      </c>
      <c r="D928" t="s">
        <v>24</v>
      </c>
      <c r="E928">
        <v>1</v>
      </c>
      <c r="F928">
        <v>1350</v>
      </c>
      <c r="G928" s="3">
        <v>0.1</v>
      </c>
      <c r="H928" t="s">
        <v>12</v>
      </c>
      <c r="I928">
        <v>4</v>
      </c>
      <c r="J928">
        <f t="shared" si="56"/>
        <v>1215</v>
      </c>
      <c r="K928" s="2">
        <f t="shared" si="57"/>
        <v>45809</v>
      </c>
      <c r="L928" s="2" t="str">
        <f>VLOOKUP(C928,Customers!$A$2:$F$401,3,FALSE)</f>
        <v>Tanta</v>
      </c>
      <c r="M928" s="2" t="str">
        <f>VLOOKUP(C928,Customers!$A$2:$F$401,5,FALSE)</f>
        <v>Consumer</v>
      </c>
      <c r="N928" s="2" t="str">
        <f>VLOOKUP(D928,Products!$A$2:$F$21,2,FALSE)</f>
        <v>USB-C Hub</v>
      </c>
      <c r="O928" s="2" t="str">
        <f>VLOOKUP(D928,Products!$A$2:$F$21,4,FALSE)</f>
        <v>Electronics</v>
      </c>
      <c r="P928" s="2" t="str">
        <f>VLOOKUP(D928,Products!$A$2:$F$21,3,FALSE)</f>
        <v>Accessories</v>
      </c>
      <c r="Q928" s="6">
        <f>VLOOKUP(D928,Products!$A$2:$F$21,6,FALSE)</f>
        <v>620</v>
      </c>
      <c r="R928" s="6">
        <f t="shared" si="58"/>
        <v>620</v>
      </c>
      <c r="S928" s="6">
        <f t="shared" si="59"/>
        <v>595</v>
      </c>
    </row>
    <row r="929" spans="1:19" x14ac:dyDescent="0.25">
      <c r="A929" t="s">
        <v>1314</v>
      </c>
      <c r="B929" s="2">
        <v>45737</v>
      </c>
      <c r="C929" t="s">
        <v>17</v>
      </c>
      <c r="D929" t="s">
        <v>90</v>
      </c>
      <c r="E929">
        <v>1</v>
      </c>
      <c r="F929">
        <v>2037</v>
      </c>
      <c r="G929" s="3">
        <v>0.05</v>
      </c>
      <c r="H929" t="s">
        <v>12</v>
      </c>
      <c r="I929">
        <v>2</v>
      </c>
      <c r="J929">
        <f t="shared" si="56"/>
        <v>1935.1499999999999</v>
      </c>
      <c r="K929" s="2">
        <f t="shared" si="57"/>
        <v>45717</v>
      </c>
      <c r="L929" s="2" t="str">
        <f>VLOOKUP(C929,Customers!$A$2:$F$401,3,FALSE)</f>
        <v>Port Said</v>
      </c>
      <c r="M929" s="2" t="str">
        <f>VLOOKUP(C929,Customers!$A$2:$F$401,5,FALSE)</f>
        <v>Consumer</v>
      </c>
      <c r="N929" s="2" t="str">
        <f>VLOOKUP(D929,Products!$A$2:$F$21,2,FALSE)</f>
        <v>Headset Pro</v>
      </c>
      <c r="O929" s="2" t="str">
        <f>VLOOKUP(D929,Products!$A$2:$F$21,4,FALSE)</f>
        <v>Electronics</v>
      </c>
      <c r="P929" s="2" t="str">
        <f>VLOOKUP(D929,Products!$A$2:$F$21,3,FALSE)</f>
        <v>Accessories</v>
      </c>
      <c r="Q929" s="6">
        <f>VLOOKUP(D929,Products!$A$2:$F$21,6,FALSE)</f>
        <v>1180</v>
      </c>
      <c r="R929" s="6">
        <f t="shared" si="58"/>
        <v>1180</v>
      </c>
      <c r="S929" s="6">
        <f t="shared" si="59"/>
        <v>755.14999999999986</v>
      </c>
    </row>
    <row r="930" spans="1:19" x14ac:dyDescent="0.25">
      <c r="A930" t="s">
        <v>1315</v>
      </c>
      <c r="B930" s="2">
        <v>44986</v>
      </c>
      <c r="C930" t="s">
        <v>849</v>
      </c>
      <c r="D930" t="s">
        <v>21</v>
      </c>
      <c r="E930">
        <v>3</v>
      </c>
      <c r="F930">
        <v>1905.5</v>
      </c>
      <c r="G930" s="3">
        <v>0</v>
      </c>
      <c r="H930" t="s">
        <v>12</v>
      </c>
      <c r="I930">
        <v>2</v>
      </c>
      <c r="J930">
        <f t="shared" si="56"/>
        <v>5716.5</v>
      </c>
      <c r="K930" s="2">
        <f t="shared" si="57"/>
        <v>44986</v>
      </c>
      <c r="L930" s="2" t="str">
        <f>VLOOKUP(C930,Customers!$A$2:$F$401,3,FALSE)</f>
        <v>Giza</v>
      </c>
      <c r="M930" s="2" t="str">
        <f>VLOOKUP(C930,Customers!$A$2:$F$401,5,FALSE)</f>
        <v>Small Business</v>
      </c>
      <c r="N930" s="2" t="str">
        <f>VLOOKUP(D930,Products!$A$2:$F$21,2,FALSE)</f>
        <v>Mechanical Keyboard</v>
      </c>
      <c r="O930" s="2" t="str">
        <f>VLOOKUP(D930,Products!$A$2:$F$21,4,FALSE)</f>
        <v>Electronics</v>
      </c>
      <c r="P930" s="2" t="str">
        <f>VLOOKUP(D930,Products!$A$2:$F$21,3,FALSE)</f>
        <v>Accessories</v>
      </c>
      <c r="Q930" s="6">
        <f>VLOOKUP(D930,Products!$A$2:$F$21,6,FALSE)</f>
        <v>990</v>
      </c>
      <c r="R930" s="6">
        <f t="shared" si="58"/>
        <v>2970</v>
      </c>
      <c r="S930" s="6">
        <f t="shared" si="59"/>
        <v>2746.5</v>
      </c>
    </row>
    <row r="931" spans="1:19" x14ac:dyDescent="0.25">
      <c r="A931" t="s">
        <v>1316</v>
      </c>
      <c r="B931" s="2">
        <v>45331</v>
      </c>
      <c r="C931" t="s">
        <v>761</v>
      </c>
      <c r="D931" t="s">
        <v>21</v>
      </c>
      <c r="E931">
        <v>3</v>
      </c>
      <c r="F931">
        <v>1850</v>
      </c>
      <c r="G931" s="3">
        <v>0.03</v>
      </c>
      <c r="H931" t="s">
        <v>96</v>
      </c>
      <c r="I931">
        <v>6</v>
      </c>
      <c r="J931">
        <f t="shared" si="56"/>
        <v>5383.5</v>
      </c>
      <c r="K931" s="2">
        <f t="shared" si="57"/>
        <v>45323</v>
      </c>
      <c r="L931" s="2" t="str">
        <f>VLOOKUP(C931,Customers!$A$2:$F$401,3,FALSE)</f>
        <v>Port Said</v>
      </c>
      <c r="M931" s="2" t="str">
        <f>VLOOKUP(C931,Customers!$A$2:$F$401,5,FALSE)</f>
        <v>Small Business</v>
      </c>
      <c r="N931" s="2" t="str">
        <f>VLOOKUP(D931,Products!$A$2:$F$21,2,FALSE)</f>
        <v>Mechanical Keyboard</v>
      </c>
      <c r="O931" s="2" t="str">
        <f>VLOOKUP(D931,Products!$A$2:$F$21,4,FALSE)</f>
        <v>Electronics</v>
      </c>
      <c r="P931" s="2" t="str">
        <f>VLOOKUP(D931,Products!$A$2:$F$21,3,FALSE)</f>
        <v>Accessories</v>
      </c>
      <c r="Q931" s="6">
        <f>VLOOKUP(D931,Products!$A$2:$F$21,6,FALSE)</f>
        <v>990</v>
      </c>
      <c r="R931" s="6">
        <f t="shared" si="58"/>
        <v>2970</v>
      </c>
      <c r="S931" s="6">
        <f t="shared" si="59"/>
        <v>2413.5</v>
      </c>
    </row>
    <row r="932" spans="1:19" x14ac:dyDescent="0.25">
      <c r="A932" t="s">
        <v>1317</v>
      </c>
      <c r="B932" s="2">
        <v>45847</v>
      </c>
      <c r="C932" t="s">
        <v>251</v>
      </c>
      <c r="D932" t="s">
        <v>27</v>
      </c>
      <c r="E932">
        <v>2</v>
      </c>
      <c r="F932">
        <v>980</v>
      </c>
      <c r="G932" s="3">
        <v>0.1</v>
      </c>
      <c r="H932" t="s">
        <v>12</v>
      </c>
      <c r="I932">
        <v>4</v>
      </c>
      <c r="J932">
        <f t="shared" si="56"/>
        <v>1764</v>
      </c>
      <c r="K932" s="2">
        <f t="shared" si="57"/>
        <v>45839</v>
      </c>
      <c r="L932" s="2" t="str">
        <f>VLOOKUP(C932,Customers!$A$2:$F$401,3,FALSE)</f>
        <v>Asyut</v>
      </c>
      <c r="M932" s="2" t="str">
        <f>VLOOKUP(C932,Customers!$A$2:$F$401,5,FALSE)</f>
        <v>Consumer</v>
      </c>
      <c r="N932" s="2" t="str">
        <f>VLOOKUP(D932,Products!$A$2:$F$21,2,FALSE)</f>
        <v>Printer Toner</v>
      </c>
      <c r="O932" s="2" t="str">
        <f>VLOOKUP(D932,Products!$A$2:$F$21,4,FALSE)</f>
        <v>Office</v>
      </c>
      <c r="P932" s="2" t="str">
        <f>VLOOKUP(D932,Products!$A$2:$F$21,3,FALSE)</f>
        <v>Supplies</v>
      </c>
      <c r="Q932" s="6">
        <f>VLOOKUP(D932,Products!$A$2:$F$21,6,FALSE)</f>
        <v>510</v>
      </c>
      <c r="R932" s="6">
        <f t="shared" si="58"/>
        <v>1020</v>
      </c>
      <c r="S932" s="6">
        <f t="shared" si="59"/>
        <v>744</v>
      </c>
    </row>
    <row r="933" spans="1:19" x14ac:dyDescent="0.25">
      <c r="A933" t="s">
        <v>1318</v>
      </c>
      <c r="B933" s="2">
        <v>45806</v>
      </c>
      <c r="C933" t="s">
        <v>135</v>
      </c>
      <c r="D933" t="s">
        <v>82</v>
      </c>
      <c r="E933">
        <v>2</v>
      </c>
      <c r="F933">
        <v>4416</v>
      </c>
      <c r="G933" s="3">
        <v>0.1</v>
      </c>
      <c r="H933" t="s">
        <v>12</v>
      </c>
      <c r="I933">
        <v>6</v>
      </c>
      <c r="J933">
        <f t="shared" si="56"/>
        <v>7948.8</v>
      </c>
      <c r="K933" s="2">
        <f t="shared" si="57"/>
        <v>45778</v>
      </c>
      <c r="L933" s="2" t="str">
        <f>VLOOKUP(C933,Customers!$A$2:$F$401,3,FALSE)</f>
        <v>Asyut</v>
      </c>
      <c r="M933" s="2" t="str">
        <f>VLOOKUP(C933,Customers!$A$2:$F$401,5,FALSE)</f>
        <v>Corporate</v>
      </c>
      <c r="N933" s="2" t="str">
        <f>VLOOKUP(D933,Products!$A$2:$F$21,2,FALSE)</f>
        <v>Office Chair</v>
      </c>
      <c r="O933" s="2" t="str">
        <f>VLOOKUP(D933,Products!$A$2:$F$21,4,FALSE)</f>
        <v>Office</v>
      </c>
      <c r="P933" s="2" t="str">
        <f>VLOOKUP(D933,Products!$A$2:$F$21,3,FALSE)</f>
        <v>Furniture</v>
      </c>
      <c r="Q933" s="6">
        <f>VLOOKUP(D933,Products!$A$2:$F$21,6,FALSE)</f>
        <v>3150</v>
      </c>
      <c r="R933" s="6">
        <f t="shared" si="58"/>
        <v>6300</v>
      </c>
      <c r="S933" s="6">
        <f t="shared" si="59"/>
        <v>1648.8000000000002</v>
      </c>
    </row>
    <row r="934" spans="1:19" x14ac:dyDescent="0.25">
      <c r="A934" t="s">
        <v>1319</v>
      </c>
      <c r="B934" s="2">
        <v>45723</v>
      </c>
      <c r="C934" t="s">
        <v>667</v>
      </c>
      <c r="D934" t="s">
        <v>11</v>
      </c>
      <c r="E934">
        <v>20</v>
      </c>
      <c r="F934">
        <v>26220</v>
      </c>
      <c r="G934" s="3">
        <v>0</v>
      </c>
      <c r="H934" t="s">
        <v>12</v>
      </c>
      <c r="I934">
        <v>7</v>
      </c>
      <c r="J934">
        <f t="shared" si="56"/>
        <v>524400</v>
      </c>
      <c r="K934" s="2">
        <f t="shared" si="57"/>
        <v>45717</v>
      </c>
      <c r="L934" s="2" t="str">
        <f>VLOOKUP(C934,Customers!$A$2:$F$401,3,FALSE)</f>
        <v>Banha</v>
      </c>
      <c r="M934" s="2" t="str">
        <f>VLOOKUP(C934,Customers!$A$2:$F$401,5,FALSE)</f>
        <v>Consumer</v>
      </c>
      <c r="N934" s="2" t="str">
        <f>VLOOKUP(D934,Products!$A$2:$F$21,2,FALSE)</f>
        <v>Laptop Pro 14</v>
      </c>
      <c r="O934" s="2" t="str">
        <f>VLOOKUP(D934,Products!$A$2:$F$21,4,FALSE)</f>
        <v>Electronics</v>
      </c>
      <c r="P934" s="2" t="str">
        <f>VLOOKUP(D934,Products!$A$2:$F$21,3,FALSE)</f>
        <v>Computers</v>
      </c>
      <c r="Q934" s="6">
        <f>VLOOKUP(D934,Products!$A$2:$F$21,6,FALSE)</f>
        <v>22100</v>
      </c>
      <c r="R934" s="6">
        <f t="shared" si="58"/>
        <v>442000</v>
      </c>
      <c r="S934" s="6">
        <f t="shared" si="59"/>
        <v>82400</v>
      </c>
    </row>
    <row r="935" spans="1:19" x14ac:dyDescent="0.25">
      <c r="A935" t="s">
        <v>1320</v>
      </c>
      <c r="B935" s="2">
        <v>44936</v>
      </c>
      <c r="C935" t="s">
        <v>139</v>
      </c>
      <c r="D935" t="s">
        <v>21</v>
      </c>
      <c r="E935">
        <v>1</v>
      </c>
      <c r="F935">
        <v>1998</v>
      </c>
      <c r="G935" s="3">
        <v>0.05</v>
      </c>
      <c r="H935" t="s">
        <v>12</v>
      </c>
      <c r="I935">
        <v>2</v>
      </c>
      <c r="J935">
        <f t="shared" si="56"/>
        <v>1898.1</v>
      </c>
      <c r="K935" s="2">
        <f t="shared" si="57"/>
        <v>44927</v>
      </c>
      <c r="L935" s="2" t="str">
        <f>VLOOKUP(C935,Customers!$A$2:$F$401,3,FALSE)</f>
        <v>Zagazig</v>
      </c>
      <c r="M935" s="2" t="str">
        <f>VLOOKUP(C935,Customers!$A$2:$F$401,5,FALSE)</f>
        <v>Consumer</v>
      </c>
      <c r="N935" s="2" t="str">
        <f>VLOOKUP(D935,Products!$A$2:$F$21,2,FALSE)</f>
        <v>Mechanical Keyboard</v>
      </c>
      <c r="O935" s="2" t="str">
        <f>VLOOKUP(D935,Products!$A$2:$F$21,4,FALSE)</f>
        <v>Electronics</v>
      </c>
      <c r="P935" s="2" t="str">
        <f>VLOOKUP(D935,Products!$A$2:$F$21,3,FALSE)</f>
        <v>Accessories</v>
      </c>
      <c r="Q935" s="6">
        <f>VLOOKUP(D935,Products!$A$2:$F$21,6,FALSE)</f>
        <v>990</v>
      </c>
      <c r="R935" s="6">
        <f t="shared" si="58"/>
        <v>990</v>
      </c>
      <c r="S935" s="6">
        <f t="shared" si="59"/>
        <v>908.09999999999991</v>
      </c>
    </row>
    <row r="936" spans="1:19" x14ac:dyDescent="0.25">
      <c r="A936" t="s">
        <v>1321</v>
      </c>
      <c r="B936" s="2">
        <v>45366</v>
      </c>
      <c r="C936" t="s">
        <v>809</v>
      </c>
      <c r="D936" t="s">
        <v>27</v>
      </c>
      <c r="E936">
        <v>1</v>
      </c>
      <c r="F936">
        <v>950.6</v>
      </c>
      <c r="G936" s="3">
        <v>0.05</v>
      </c>
      <c r="H936" t="s">
        <v>12</v>
      </c>
      <c r="I936">
        <v>4</v>
      </c>
      <c r="J936">
        <f t="shared" si="56"/>
        <v>903.06999999999994</v>
      </c>
      <c r="K936" s="2">
        <f t="shared" si="57"/>
        <v>45352</v>
      </c>
      <c r="L936" s="2" t="str">
        <f>VLOOKUP(C936,Customers!$A$2:$F$401,3,FALSE)</f>
        <v>Zagazig</v>
      </c>
      <c r="M936" s="2" t="str">
        <f>VLOOKUP(C936,Customers!$A$2:$F$401,5,FALSE)</f>
        <v>Consumer</v>
      </c>
      <c r="N936" s="2" t="str">
        <f>VLOOKUP(D936,Products!$A$2:$F$21,2,FALSE)</f>
        <v>Printer Toner</v>
      </c>
      <c r="O936" s="2" t="str">
        <f>VLOOKUP(D936,Products!$A$2:$F$21,4,FALSE)</f>
        <v>Office</v>
      </c>
      <c r="P936" s="2" t="str">
        <f>VLOOKUP(D936,Products!$A$2:$F$21,3,FALSE)</f>
        <v>Supplies</v>
      </c>
      <c r="Q936" s="6">
        <f>VLOOKUP(D936,Products!$A$2:$F$21,6,FALSE)</f>
        <v>510</v>
      </c>
      <c r="R936" s="6">
        <f t="shared" si="58"/>
        <v>510</v>
      </c>
      <c r="S936" s="6">
        <f t="shared" si="59"/>
        <v>393.06999999999994</v>
      </c>
    </row>
    <row r="937" spans="1:19" x14ac:dyDescent="0.25">
      <c r="A937" t="s">
        <v>1322</v>
      </c>
      <c r="B937" s="2">
        <v>45348</v>
      </c>
      <c r="C937" t="s">
        <v>684</v>
      </c>
      <c r="D937" t="s">
        <v>40</v>
      </c>
      <c r="E937">
        <v>2</v>
      </c>
      <c r="F937">
        <v>21060</v>
      </c>
      <c r="G937" s="3">
        <v>0.15</v>
      </c>
      <c r="H937" t="s">
        <v>12</v>
      </c>
      <c r="I937">
        <v>2</v>
      </c>
      <c r="J937">
        <f t="shared" si="56"/>
        <v>35802</v>
      </c>
      <c r="K937" s="2">
        <f t="shared" si="57"/>
        <v>45323</v>
      </c>
      <c r="L937" s="2" t="str">
        <f>VLOOKUP(C937,Customers!$A$2:$F$401,3,FALSE)</f>
        <v>Port Said</v>
      </c>
      <c r="M937" s="2" t="str">
        <f>VLOOKUP(C937,Customers!$A$2:$F$401,5,FALSE)</f>
        <v>Small Business</v>
      </c>
      <c r="N937" s="2" t="str">
        <f>VLOOKUP(D937,Products!$A$2:$F$21,2,FALSE)</f>
        <v>Laptop Basic 15</v>
      </c>
      <c r="O937" s="2" t="str">
        <f>VLOOKUP(D937,Products!$A$2:$F$21,4,FALSE)</f>
        <v>Electronics</v>
      </c>
      <c r="P937" s="2" t="str">
        <f>VLOOKUP(D937,Products!$A$2:$F$21,3,FALSE)</f>
        <v>Computers</v>
      </c>
      <c r="Q937" s="6">
        <f>VLOOKUP(D937,Products!$A$2:$F$21,6,FALSE)</f>
        <v>15100</v>
      </c>
      <c r="R937" s="6">
        <f t="shared" si="58"/>
        <v>30200</v>
      </c>
      <c r="S937" s="6">
        <f t="shared" si="59"/>
        <v>5602</v>
      </c>
    </row>
    <row r="938" spans="1:19" x14ac:dyDescent="0.25">
      <c r="A938" t="s">
        <v>1323</v>
      </c>
      <c r="B938" s="2">
        <v>45497</v>
      </c>
      <c r="C938" t="s">
        <v>662</v>
      </c>
      <c r="D938" t="s">
        <v>21</v>
      </c>
      <c r="E938">
        <v>3</v>
      </c>
      <c r="F938">
        <v>1905.5</v>
      </c>
      <c r="G938" s="3">
        <v>0.1</v>
      </c>
      <c r="H938" t="s">
        <v>12</v>
      </c>
      <c r="I938">
        <v>3</v>
      </c>
      <c r="J938">
        <f t="shared" si="56"/>
        <v>5144.8500000000004</v>
      </c>
      <c r="K938" s="2">
        <f t="shared" si="57"/>
        <v>45474</v>
      </c>
      <c r="L938" s="2" t="str">
        <f>VLOOKUP(C938,Customers!$A$2:$F$401,3,FALSE)</f>
        <v>Alexandria</v>
      </c>
      <c r="M938" s="2" t="str">
        <f>VLOOKUP(C938,Customers!$A$2:$F$401,5,FALSE)</f>
        <v>Small Business</v>
      </c>
      <c r="N938" s="2" t="str">
        <f>VLOOKUP(D938,Products!$A$2:$F$21,2,FALSE)</f>
        <v>Mechanical Keyboard</v>
      </c>
      <c r="O938" s="2" t="str">
        <f>VLOOKUP(D938,Products!$A$2:$F$21,4,FALSE)</f>
        <v>Electronics</v>
      </c>
      <c r="P938" s="2" t="str">
        <f>VLOOKUP(D938,Products!$A$2:$F$21,3,FALSE)</f>
        <v>Accessories</v>
      </c>
      <c r="Q938" s="6">
        <f>VLOOKUP(D938,Products!$A$2:$F$21,6,FALSE)</f>
        <v>990</v>
      </c>
      <c r="R938" s="6">
        <f t="shared" si="58"/>
        <v>2970</v>
      </c>
      <c r="S938" s="6">
        <f t="shared" si="59"/>
        <v>2174.8500000000004</v>
      </c>
    </row>
    <row r="939" spans="1:19" x14ac:dyDescent="0.25">
      <c r="A939" t="s">
        <v>1324</v>
      </c>
      <c r="B939" s="2">
        <v>45055</v>
      </c>
      <c r="C939" t="s">
        <v>152</v>
      </c>
      <c r="D939" t="s">
        <v>72</v>
      </c>
      <c r="E939">
        <v>1</v>
      </c>
      <c r="F939">
        <v>1750</v>
      </c>
      <c r="G939" s="3">
        <v>0.05</v>
      </c>
      <c r="H939" t="s">
        <v>12</v>
      </c>
      <c r="I939">
        <v>5</v>
      </c>
      <c r="J939">
        <f t="shared" si="56"/>
        <v>1662.5</v>
      </c>
      <c r="K939" s="2">
        <f t="shared" si="57"/>
        <v>45047</v>
      </c>
      <c r="L939" s="2" t="str">
        <f>VLOOKUP(C939,Customers!$A$2:$F$401,3,FALSE)</f>
        <v>Mansoura</v>
      </c>
      <c r="M939" s="2" t="str">
        <f>VLOOKUP(C939,Customers!$A$2:$F$401,5,FALSE)</f>
        <v>Consumer</v>
      </c>
      <c r="N939" s="2" t="str">
        <f>VLOOKUP(D939,Products!$A$2:$F$21,2,FALSE)</f>
        <v>Wi-Fi Router</v>
      </c>
      <c r="O939" s="2" t="str">
        <f>VLOOKUP(D939,Products!$A$2:$F$21,4,FALSE)</f>
        <v>Electronics</v>
      </c>
      <c r="P939" s="2" t="str">
        <f>VLOOKUP(D939,Products!$A$2:$F$21,3,FALSE)</f>
        <v>Networking</v>
      </c>
      <c r="Q939" s="6">
        <f>VLOOKUP(D939,Products!$A$2:$F$21,6,FALSE)</f>
        <v>1050</v>
      </c>
      <c r="R939" s="6">
        <f t="shared" si="58"/>
        <v>1050</v>
      </c>
      <c r="S939" s="6">
        <f t="shared" si="59"/>
        <v>612.5</v>
      </c>
    </row>
    <row r="940" spans="1:19" x14ac:dyDescent="0.25">
      <c r="A940" t="s">
        <v>1325</v>
      </c>
      <c r="B940" s="2">
        <v>45135</v>
      </c>
      <c r="C940" t="s">
        <v>990</v>
      </c>
      <c r="D940" t="s">
        <v>15</v>
      </c>
      <c r="E940">
        <v>20</v>
      </c>
      <c r="F940">
        <v>414</v>
      </c>
      <c r="G940" s="3">
        <v>0</v>
      </c>
      <c r="H940" t="s">
        <v>12</v>
      </c>
      <c r="I940">
        <v>2</v>
      </c>
      <c r="J940">
        <f t="shared" si="56"/>
        <v>8280</v>
      </c>
      <c r="K940" s="2">
        <f t="shared" si="57"/>
        <v>45108</v>
      </c>
      <c r="L940" s="2" t="str">
        <f>VLOOKUP(C940,Customers!$A$2:$F$401,3,FALSE)</f>
        <v>Zagazig</v>
      </c>
      <c r="M940" s="2" t="str">
        <f>VLOOKUP(C940,Customers!$A$2:$F$401,5,FALSE)</f>
        <v>Consumer</v>
      </c>
      <c r="N940" s="2" t="str">
        <f>VLOOKUP(D940,Products!$A$2:$F$21,2,FALSE)</f>
        <v>Wireless Mouse</v>
      </c>
      <c r="O940" s="2" t="str">
        <f>VLOOKUP(D940,Products!$A$2:$F$21,4,FALSE)</f>
        <v>Electronics</v>
      </c>
      <c r="P940" s="2" t="str">
        <f>VLOOKUP(D940,Products!$A$2:$F$21,3,FALSE)</f>
        <v>Accessories</v>
      </c>
      <c r="Q940" s="6">
        <f>VLOOKUP(D940,Products!$A$2:$F$21,6,FALSE)</f>
        <v>210</v>
      </c>
      <c r="R940" s="6">
        <f t="shared" si="58"/>
        <v>4200</v>
      </c>
      <c r="S940" s="6">
        <f t="shared" si="59"/>
        <v>4080</v>
      </c>
    </row>
    <row r="941" spans="1:19" x14ac:dyDescent="0.25">
      <c r="A941" t="s">
        <v>1326</v>
      </c>
      <c r="B941" s="2">
        <v>45309</v>
      </c>
      <c r="C941" t="s">
        <v>482</v>
      </c>
      <c r="D941" t="s">
        <v>46</v>
      </c>
      <c r="E941">
        <v>2</v>
      </c>
      <c r="F941">
        <v>280.8</v>
      </c>
      <c r="G941" s="3">
        <v>0.2</v>
      </c>
      <c r="H941" t="s">
        <v>12</v>
      </c>
      <c r="I941">
        <v>7</v>
      </c>
      <c r="J941">
        <f t="shared" si="56"/>
        <v>449.28000000000003</v>
      </c>
      <c r="K941" s="2">
        <f t="shared" si="57"/>
        <v>45292</v>
      </c>
      <c r="L941" s="2" t="str">
        <f>VLOOKUP(C941,Customers!$A$2:$F$401,3,FALSE)</f>
        <v>Zagazig</v>
      </c>
      <c r="M941" s="2" t="str">
        <f>VLOOKUP(C941,Customers!$A$2:$F$401,5,FALSE)</f>
        <v>Corporate</v>
      </c>
      <c r="N941" s="2" t="str">
        <f>VLOOKUP(D941,Products!$A$2:$F$21,2,FALSE)</f>
        <v>Paper A4 Box</v>
      </c>
      <c r="O941" s="2" t="str">
        <f>VLOOKUP(D941,Products!$A$2:$F$21,4,FALSE)</f>
        <v>Office</v>
      </c>
      <c r="P941" s="2" t="str">
        <f>VLOOKUP(D941,Products!$A$2:$F$21,3,FALSE)</f>
        <v>Stationery</v>
      </c>
      <c r="Q941" s="6">
        <f>VLOOKUP(D941,Products!$A$2:$F$21,6,FALSE)</f>
        <v>145</v>
      </c>
      <c r="R941" s="6">
        <f t="shared" si="58"/>
        <v>290</v>
      </c>
      <c r="S941" s="6">
        <f t="shared" si="59"/>
        <v>159.28000000000003</v>
      </c>
    </row>
    <row r="942" spans="1:19" x14ac:dyDescent="0.25">
      <c r="A942" t="s">
        <v>1327</v>
      </c>
      <c r="B942" s="2">
        <v>45676</v>
      </c>
      <c r="C942" t="s">
        <v>309</v>
      </c>
      <c r="D942" t="s">
        <v>49</v>
      </c>
      <c r="E942">
        <v>1</v>
      </c>
      <c r="F942">
        <v>4428</v>
      </c>
      <c r="G942" s="3">
        <v>0</v>
      </c>
      <c r="H942" t="s">
        <v>12</v>
      </c>
      <c r="I942">
        <v>2</v>
      </c>
      <c r="J942">
        <f t="shared" si="56"/>
        <v>4428</v>
      </c>
      <c r="K942" s="2">
        <f t="shared" si="57"/>
        <v>45658</v>
      </c>
      <c r="L942" s="2" t="str">
        <f>VLOOKUP(C942,Customers!$A$2:$F$401,3,FALSE)</f>
        <v>Alexandria</v>
      </c>
      <c r="M942" s="2" t="str">
        <f>VLOOKUP(C942,Customers!$A$2:$F$401,5,FALSE)</f>
        <v>Consumer</v>
      </c>
      <c r="N942" s="2" t="str">
        <f>VLOOKUP(D942,Products!$A$2:$F$21,2,FALSE)</f>
        <v>UPS 1200VA</v>
      </c>
      <c r="O942" s="2" t="str">
        <f>VLOOKUP(D942,Products!$A$2:$F$21,4,FALSE)</f>
        <v>Electronics</v>
      </c>
      <c r="P942" s="2" t="str">
        <f>VLOOKUP(D942,Products!$A$2:$F$21,3,FALSE)</f>
        <v>Power</v>
      </c>
      <c r="Q942" s="6">
        <f>VLOOKUP(D942,Products!$A$2:$F$21,6,FALSE)</f>
        <v>2950</v>
      </c>
      <c r="R942" s="6">
        <f t="shared" si="58"/>
        <v>2950</v>
      </c>
      <c r="S942" s="6">
        <f t="shared" si="59"/>
        <v>1478</v>
      </c>
    </row>
    <row r="943" spans="1:19" x14ac:dyDescent="0.25">
      <c r="A943" t="s">
        <v>1328</v>
      </c>
      <c r="B943" s="2">
        <v>45594</v>
      </c>
      <c r="C943" t="s">
        <v>667</v>
      </c>
      <c r="D943" t="s">
        <v>72</v>
      </c>
      <c r="E943">
        <v>3</v>
      </c>
      <c r="F943">
        <v>1750</v>
      </c>
      <c r="G943" s="3">
        <v>0.05</v>
      </c>
      <c r="H943" t="s">
        <v>12</v>
      </c>
      <c r="I943">
        <v>5</v>
      </c>
      <c r="J943">
        <f t="shared" si="56"/>
        <v>4987.5</v>
      </c>
      <c r="K943" s="2">
        <f t="shared" si="57"/>
        <v>45566</v>
      </c>
      <c r="L943" s="2" t="str">
        <f>VLOOKUP(C943,Customers!$A$2:$F$401,3,FALSE)</f>
        <v>Banha</v>
      </c>
      <c r="M943" s="2" t="str">
        <f>VLOOKUP(C943,Customers!$A$2:$F$401,5,FALSE)</f>
        <v>Consumer</v>
      </c>
      <c r="N943" s="2" t="str">
        <f>VLOOKUP(D943,Products!$A$2:$F$21,2,FALSE)</f>
        <v>Wi-Fi Router</v>
      </c>
      <c r="O943" s="2" t="str">
        <f>VLOOKUP(D943,Products!$A$2:$F$21,4,FALSE)</f>
        <v>Electronics</v>
      </c>
      <c r="P943" s="2" t="str">
        <f>VLOOKUP(D943,Products!$A$2:$F$21,3,FALSE)</f>
        <v>Networking</v>
      </c>
      <c r="Q943" s="6">
        <f>VLOOKUP(D943,Products!$A$2:$F$21,6,FALSE)</f>
        <v>1050</v>
      </c>
      <c r="R943" s="6">
        <f t="shared" si="58"/>
        <v>3150</v>
      </c>
      <c r="S943" s="6">
        <f t="shared" si="59"/>
        <v>1837.5</v>
      </c>
    </row>
    <row r="944" spans="1:19" x14ac:dyDescent="0.25">
      <c r="A944" t="s">
        <v>1329</v>
      </c>
      <c r="B944" s="2">
        <v>45330</v>
      </c>
      <c r="C944" t="s">
        <v>1241</v>
      </c>
      <c r="D944" t="s">
        <v>46</v>
      </c>
      <c r="E944">
        <v>1</v>
      </c>
      <c r="F944">
        <v>280.8</v>
      </c>
      <c r="G944" s="3">
        <v>0.03</v>
      </c>
      <c r="H944" t="s">
        <v>12</v>
      </c>
      <c r="I944">
        <v>5</v>
      </c>
      <c r="J944">
        <f t="shared" si="56"/>
        <v>272.37599999999998</v>
      </c>
      <c r="K944" s="2">
        <f t="shared" si="57"/>
        <v>45323</v>
      </c>
      <c r="L944" s="2" t="str">
        <f>VLOOKUP(C944,Customers!$A$2:$F$401,3,FALSE)</f>
        <v>Giza</v>
      </c>
      <c r="M944" s="2" t="str">
        <f>VLOOKUP(C944,Customers!$A$2:$F$401,5,FALSE)</f>
        <v>Small Business</v>
      </c>
      <c r="N944" s="2" t="str">
        <f>VLOOKUP(D944,Products!$A$2:$F$21,2,FALSE)</f>
        <v>Paper A4 Box</v>
      </c>
      <c r="O944" s="2" t="str">
        <f>VLOOKUP(D944,Products!$A$2:$F$21,4,FALSE)</f>
        <v>Office</v>
      </c>
      <c r="P944" s="2" t="str">
        <f>VLOOKUP(D944,Products!$A$2:$F$21,3,FALSE)</f>
        <v>Stationery</v>
      </c>
      <c r="Q944" s="6">
        <f>VLOOKUP(D944,Products!$A$2:$F$21,6,FALSE)</f>
        <v>145</v>
      </c>
      <c r="R944" s="6">
        <f t="shared" si="58"/>
        <v>145</v>
      </c>
      <c r="S944" s="6">
        <f t="shared" si="59"/>
        <v>127.37599999999998</v>
      </c>
    </row>
    <row r="945" spans="1:19" x14ac:dyDescent="0.25">
      <c r="A945" t="s">
        <v>1330</v>
      </c>
      <c r="B945" s="2">
        <v>45864</v>
      </c>
      <c r="C945" t="s">
        <v>1156</v>
      </c>
      <c r="D945" t="s">
        <v>15</v>
      </c>
      <c r="E945">
        <v>1</v>
      </c>
      <c r="F945">
        <v>436.5</v>
      </c>
      <c r="G945" s="3">
        <v>0.05</v>
      </c>
      <c r="H945" t="s">
        <v>12</v>
      </c>
      <c r="I945">
        <v>2</v>
      </c>
      <c r="J945">
        <f t="shared" si="56"/>
        <v>414.67499999999995</v>
      </c>
      <c r="K945" s="2">
        <f t="shared" si="57"/>
        <v>45839</v>
      </c>
      <c r="L945" s="2" t="str">
        <f>VLOOKUP(C945,Customers!$A$2:$F$401,3,FALSE)</f>
        <v>Asyut</v>
      </c>
      <c r="M945" s="2" t="str">
        <f>VLOOKUP(C945,Customers!$A$2:$F$401,5,FALSE)</f>
        <v>Consumer</v>
      </c>
      <c r="N945" s="2" t="str">
        <f>VLOOKUP(D945,Products!$A$2:$F$21,2,FALSE)</f>
        <v>Wireless Mouse</v>
      </c>
      <c r="O945" s="2" t="str">
        <f>VLOOKUP(D945,Products!$A$2:$F$21,4,FALSE)</f>
        <v>Electronics</v>
      </c>
      <c r="P945" s="2" t="str">
        <f>VLOOKUP(D945,Products!$A$2:$F$21,3,FALSE)</f>
        <v>Accessories</v>
      </c>
      <c r="Q945" s="6">
        <f>VLOOKUP(D945,Products!$A$2:$F$21,6,FALSE)</f>
        <v>210</v>
      </c>
      <c r="R945" s="6">
        <f t="shared" si="58"/>
        <v>210</v>
      </c>
      <c r="S945" s="6">
        <f t="shared" si="59"/>
        <v>204.67499999999995</v>
      </c>
    </row>
    <row r="946" spans="1:19" x14ac:dyDescent="0.25">
      <c r="A946" t="s">
        <v>1331</v>
      </c>
      <c r="B946" s="2">
        <v>45160</v>
      </c>
      <c r="C946" t="s">
        <v>412</v>
      </c>
      <c r="D946" t="s">
        <v>46</v>
      </c>
      <c r="E946">
        <v>3</v>
      </c>
      <c r="F946">
        <v>280.8</v>
      </c>
      <c r="G946" s="3">
        <v>0.2</v>
      </c>
      <c r="H946" t="s">
        <v>12</v>
      </c>
      <c r="I946">
        <v>7</v>
      </c>
      <c r="J946">
        <f t="shared" si="56"/>
        <v>673.92000000000007</v>
      </c>
      <c r="K946" s="2">
        <f t="shared" si="57"/>
        <v>45139</v>
      </c>
      <c r="L946" s="2" t="str">
        <f>VLOOKUP(C946,Customers!$A$2:$F$401,3,FALSE)</f>
        <v>Asyut</v>
      </c>
      <c r="M946" s="2" t="str">
        <f>VLOOKUP(C946,Customers!$A$2:$F$401,5,FALSE)</f>
        <v>Consumer</v>
      </c>
      <c r="N946" s="2" t="str">
        <f>VLOOKUP(D946,Products!$A$2:$F$21,2,FALSE)</f>
        <v>Paper A4 Box</v>
      </c>
      <c r="O946" s="2" t="str">
        <f>VLOOKUP(D946,Products!$A$2:$F$21,4,FALSE)</f>
        <v>Office</v>
      </c>
      <c r="P946" s="2" t="str">
        <f>VLOOKUP(D946,Products!$A$2:$F$21,3,FALSE)</f>
        <v>Stationery</v>
      </c>
      <c r="Q946" s="6">
        <f>VLOOKUP(D946,Products!$A$2:$F$21,6,FALSE)</f>
        <v>145</v>
      </c>
      <c r="R946" s="6">
        <f t="shared" si="58"/>
        <v>435</v>
      </c>
      <c r="S946" s="6">
        <f t="shared" si="59"/>
        <v>238.92000000000007</v>
      </c>
    </row>
    <row r="947" spans="1:19" x14ac:dyDescent="0.25">
      <c r="A947" t="s">
        <v>1332</v>
      </c>
      <c r="B947" s="2">
        <v>45464</v>
      </c>
      <c r="C947" t="s">
        <v>1195</v>
      </c>
      <c r="D947" t="s">
        <v>15</v>
      </c>
      <c r="E947">
        <v>10</v>
      </c>
      <c r="F947">
        <v>463.5</v>
      </c>
      <c r="G947" s="3">
        <v>0</v>
      </c>
      <c r="H947" t="s">
        <v>85</v>
      </c>
      <c r="I947">
        <v>4</v>
      </c>
      <c r="J947">
        <f t="shared" si="56"/>
        <v>4635</v>
      </c>
      <c r="K947" s="2">
        <f t="shared" si="57"/>
        <v>45444</v>
      </c>
      <c r="L947" s="2" t="str">
        <f>VLOOKUP(C947,Customers!$A$2:$F$401,3,FALSE)</f>
        <v>Banha</v>
      </c>
      <c r="M947" s="2" t="str">
        <f>VLOOKUP(C947,Customers!$A$2:$F$401,5,FALSE)</f>
        <v>Small Business</v>
      </c>
      <c r="N947" s="2" t="str">
        <f>VLOOKUP(D947,Products!$A$2:$F$21,2,FALSE)</f>
        <v>Wireless Mouse</v>
      </c>
      <c r="O947" s="2" t="str">
        <f>VLOOKUP(D947,Products!$A$2:$F$21,4,FALSE)</f>
        <v>Electronics</v>
      </c>
      <c r="P947" s="2" t="str">
        <f>VLOOKUP(D947,Products!$A$2:$F$21,3,FALSE)</f>
        <v>Accessories</v>
      </c>
      <c r="Q947" s="6">
        <f>VLOOKUP(D947,Products!$A$2:$F$21,6,FALSE)</f>
        <v>210</v>
      </c>
      <c r="R947" s="6">
        <f t="shared" si="58"/>
        <v>2100</v>
      </c>
      <c r="S947" s="6">
        <f t="shared" si="59"/>
        <v>2535</v>
      </c>
    </row>
    <row r="948" spans="1:19" x14ac:dyDescent="0.25">
      <c r="A948" t="s">
        <v>1333</v>
      </c>
      <c r="B948" s="2">
        <v>45929</v>
      </c>
      <c r="C948" t="s">
        <v>158</v>
      </c>
      <c r="D948" t="s">
        <v>46</v>
      </c>
      <c r="E948">
        <v>1</v>
      </c>
      <c r="F948">
        <v>260</v>
      </c>
      <c r="G948" s="3">
        <v>0</v>
      </c>
      <c r="H948" t="s">
        <v>12</v>
      </c>
      <c r="I948">
        <v>5</v>
      </c>
      <c r="J948">
        <f t="shared" si="56"/>
        <v>260</v>
      </c>
      <c r="K948" s="2">
        <f t="shared" si="57"/>
        <v>45901</v>
      </c>
      <c r="L948" s="2" t="str">
        <f>VLOOKUP(C948,Customers!$A$2:$F$401,3,FALSE)</f>
        <v>Port Said</v>
      </c>
      <c r="M948" s="2" t="str">
        <f>VLOOKUP(C948,Customers!$A$2:$F$401,5,FALSE)</f>
        <v>Consumer</v>
      </c>
      <c r="N948" s="2" t="str">
        <f>VLOOKUP(D948,Products!$A$2:$F$21,2,FALSE)</f>
        <v>Paper A4 Box</v>
      </c>
      <c r="O948" s="2" t="str">
        <f>VLOOKUP(D948,Products!$A$2:$F$21,4,FALSE)</f>
        <v>Office</v>
      </c>
      <c r="P948" s="2" t="str">
        <f>VLOOKUP(D948,Products!$A$2:$F$21,3,FALSE)</f>
        <v>Stationery</v>
      </c>
      <c r="Q948" s="6">
        <f>VLOOKUP(D948,Products!$A$2:$F$21,6,FALSE)</f>
        <v>145</v>
      </c>
      <c r="R948" s="6">
        <f t="shared" si="58"/>
        <v>145</v>
      </c>
      <c r="S948" s="6">
        <f t="shared" si="59"/>
        <v>115</v>
      </c>
    </row>
    <row r="949" spans="1:19" x14ac:dyDescent="0.25">
      <c r="A949" t="s">
        <v>1334</v>
      </c>
      <c r="B949" s="2">
        <v>46007</v>
      </c>
      <c r="C949" t="s">
        <v>840</v>
      </c>
      <c r="D949" t="s">
        <v>43</v>
      </c>
      <c r="E949">
        <v>5</v>
      </c>
      <c r="F949">
        <v>3888</v>
      </c>
      <c r="G949" s="3">
        <v>0.05</v>
      </c>
      <c r="H949" t="s">
        <v>12</v>
      </c>
      <c r="I949">
        <v>7</v>
      </c>
      <c r="J949">
        <f t="shared" si="56"/>
        <v>18468</v>
      </c>
      <c r="K949" s="2">
        <f t="shared" si="57"/>
        <v>45992</v>
      </c>
      <c r="L949" s="2" t="str">
        <f>VLOOKUP(C949,Customers!$A$2:$F$401,3,FALSE)</f>
        <v>Zagazig</v>
      </c>
      <c r="M949" s="2" t="str">
        <f>VLOOKUP(C949,Customers!$A$2:$F$401,5,FALSE)</f>
        <v>Small Business</v>
      </c>
      <c r="N949" s="2" t="str">
        <f>VLOOKUP(D949,Products!$A$2:$F$21,2,FALSE)</f>
        <v>External SSD 1TB</v>
      </c>
      <c r="O949" s="2" t="str">
        <f>VLOOKUP(D949,Products!$A$2:$F$21,4,FALSE)</f>
        <v>Electronics</v>
      </c>
      <c r="P949" s="2" t="str">
        <f>VLOOKUP(D949,Products!$A$2:$F$21,3,FALSE)</f>
        <v>Storage</v>
      </c>
      <c r="Q949" s="6">
        <f>VLOOKUP(D949,Products!$A$2:$F$21,6,FALSE)</f>
        <v>2450</v>
      </c>
      <c r="R949" s="6">
        <f t="shared" si="58"/>
        <v>12250</v>
      </c>
      <c r="S949" s="6">
        <f t="shared" si="59"/>
        <v>6218</v>
      </c>
    </row>
    <row r="950" spans="1:19" x14ac:dyDescent="0.25">
      <c r="A950" t="s">
        <v>1335</v>
      </c>
      <c r="B950" s="2">
        <v>45568</v>
      </c>
      <c r="C950" t="s">
        <v>837</v>
      </c>
      <c r="D950" t="s">
        <v>30</v>
      </c>
      <c r="E950">
        <v>2</v>
      </c>
      <c r="F950">
        <v>8924</v>
      </c>
      <c r="G950" s="3">
        <v>0.1</v>
      </c>
      <c r="H950" t="s">
        <v>12</v>
      </c>
      <c r="I950">
        <v>2</v>
      </c>
      <c r="J950">
        <f t="shared" si="56"/>
        <v>16063.2</v>
      </c>
      <c r="K950" s="2">
        <f t="shared" si="57"/>
        <v>45566</v>
      </c>
      <c r="L950" s="2" t="str">
        <f>VLOOKUP(C950,Customers!$A$2:$F$401,3,FALSE)</f>
        <v>Fayoum</v>
      </c>
      <c r="M950" s="2" t="str">
        <f>VLOOKUP(C950,Customers!$A$2:$F$401,5,FALSE)</f>
        <v>Consumer</v>
      </c>
      <c r="N950" s="2" t="str">
        <f>VLOOKUP(D950,Products!$A$2:$F$21,2,FALSE)</f>
        <v>Standing Desk</v>
      </c>
      <c r="O950" s="2" t="str">
        <f>VLOOKUP(D950,Products!$A$2:$F$21,4,FALSE)</f>
        <v>Office</v>
      </c>
      <c r="P950" s="2" t="str">
        <f>VLOOKUP(D950,Products!$A$2:$F$21,3,FALSE)</f>
        <v>Furniture</v>
      </c>
      <c r="Q950" s="6">
        <f>VLOOKUP(D950,Products!$A$2:$F$21,6,FALSE)</f>
        <v>6500</v>
      </c>
      <c r="R950" s="6">
        <f t="shared" si="58"/>
        <v>13000</v>
      </c>
      <c r="S950" s="6">
        <f t="shared" si="59"/>
        <v>3063.2000000000007</v>
      </c>
    </row>
    <row r="951" spans="1:19" x14ac:dyDescent="0.25">
      <c r="A951" t="s">
        <v>1336</v>
      </c>
      <c r="B951" s="2">
        <v>45722</v>
      </c>
      <c r="C951" t="s">
        <v>1156</v>
      </c>
      <c r="D951" t="s">
        <v>82</v>
      </c>
      <c r="E951">
        <v>2</v>
      </c>
      <c r="F951">
        <v>4944</v>
      </c>
      <c r="G951" s="3">
        <v>0.05</v>
      </c>
      <c r="H951" t="s">
        <v>12</v>
      </c>
      <c r="I951">
        <v>3</v>
      </c>
      <c r="J951">
        <f t="shared" si="56"/>
        <v>9393.6</v>
      </c>
      <c r="K951" s="2">
        <f t="shared" si="57"/>
        <v>45717</v>
      </c>
      <c r="L951" s="2" t="str">
        <f>VLOOKUP(C951,Customers!$A$2:$F$401,3,FALSE)</f>
        <v>Asyut</v>
      </c>
      <c r="M951" s="2" t="str">
        <f>VLOOKUP(C951,Customers!$A$2:$F$401,5,FALSE)</f>
        <v>Consumer</v>
      </c>
      <c r="N951" s="2" t="str">
        <f>VLOOKUP(D951,Products!$A$2:$F$21,2,FALSE)</f>
        <v>Office Chair</v>
      </c>
      <c r="O951" s="2" t="str">
        <f>VLOOKUP(D951,Products!$A$2:$F$21,4,FALSE)</f>
        <v>Office</v>
      </c>
      <c r="P951" s="2" t="str">
        <f>VLOOKUP(D951,Products!$A$2:$F$21,3,FALSE)</f>
        <v>Furniture</v>
      </c>
      <c r="Q951" s="6">
        <f>VLOOKUP(D951,Products!$A$2:$F$21,6,FALSE)</f>
        <v>3150</v>
      </c>
      <c r="R951" s="6">
        <f t="shared" si="58"/>
        <v>6300</v>
      </c>
      <c r="S951" s="6">
        <f t="shared" si="59"/>
        <v>3093.6000000000004</v>
      </c>
    </row>
    <row r="952" spans="1:19" x14ac:dyDescent="0.25">
      <c r="A952" t="s">
        <v>1337</v>
      </c>
      <c r="B952" s="2">
        <v>45730</v>
      </c>
      <c r="C952" t="s">
        <v>1338</v>
      </c>
      <c r="D952" t="s">
        <v>40</v>
      </c>
      <c r="E952">
        <v>1</v>
      </c>
      <c r="F952">
        <v>20085</v>
      </c>
      <c r="G952" s="3">
        <v>0</v>
      </c>
      <c r="H952" t="s">
        <v>12</v>
      </c>
      <c r="I952">
        <v>6</v>
      </c>
      <c r="J952">
        <f t="shared" si="56"/>
        <v>20085</v>
      </c>
      <c r="K952" s="2">
        <f t="shared" si="57"/>
        <v>45717</v>
      </c>
      <c r="L952" s="2" t="str">
        <f>VLOOKUP(C952,Customers!$A$2:$F$401,3,FALSE)</f>
        <v>Giza</v>
      </c>
      <c r="M952" s="2" t="str">
        <f>VLOOKUP(C952,Customers!$A$2:$F$401,5,FALSE)</f>
        <v>Small Business</v>
      </c>
      <c r="N952" s="2" t="str">
        <f>VLOOKUP(D952,Products!$A$2:$F$21,2,FALSE)</f>
        <v>Laptop Basic 15</v>
      </c>
      <c r="O952" s="2" t="str">
        <f>VLOOKUP(D952,Products!$A$2:$F$21,4,FALSE)</f>
        <v>Electronics</v>
      </c>
      <c r="P952" s="2" t="str">
        <f>VLOOKUP(D952,Products!$A$2:$F$21,3,FALSE)</f>
        <v>Computers</v>
      </c>
      <c r="Q952" s="6">
        <f>VLOOKUP(D952,Products!$A$2:$F$21,6,FALSE)</f>
        <v>15100</v>
      </c>
      <c r="R952" s="6">
        <f t="shared" si="58"/>
        <v>15100</v>
      </c>
      <c r="S952" s="6">
        <f t="shared" si="59"/>
        <v>4985</v>
      </c>
    </row>
    <row r="953" spans="1:19" x14ac:dyDescent="0.25">
      <c r="A953" t="s">
        <v>1339</v>
      </c>
      <c r="B953" s="2">
        <v>45160</v>
      </c>
      <c r="C953" t="s">
        <v>1340</v>
      </c>
      <c r="D953" t="s">
        <v>15</v>
      </c>
      <c r="E953">
        <v>1</v>
      </c>
      <c r="F953">
        <v>450</v>
      </c>
      <c r="G953" s="3">
        <v>0.1</v>
      </c>
      <c r="H953" t="s">
        <v>12</v>
      </c>
      <c r="I953">
        <v>1</v>
      </c>
      <c r="J953">
        <f t="shared" si="56"/>
        <v>405</v>
      </c>
      <c r="K953" s="2">
        <f t="shared" si="57"/>
        <v>45139</v>
      </c>
      <c r="L953" s="2" t="str">
        <f>VLOOKUP(C953,Customers!$A$2:$F$401,3,FALSE)</f>
        <v>Port Said</v>
      </c>
      <c r="M953" s="2" t="str">
        <f>VLOOKUP(C953,Customers!$A$2:$F$401,5,FALSE)</f>
        <v>Consumer</v>
      </c>
      <c r="N953" s="2" t="str">
        <f>VLOOKUP(D953,Products!$A$2:$F$21,2,FALSE)</f>
        <v>Wireless Mouse</v>
      </c>
      <c r="O953" s="2" t="str">
        <f>VLOOKUP(D953,Products!$A$2:$F$21,4,FALSE)</f>
        <v>Electronics</v>
      </c>
      <c r="P953" s="2" t="str">
        <f>VLOOKUP(D953,Products!$A$2:$F$21,3,FALSE)</f>
        <v>Accessories</v>
      </c>
      <c r="Q953" s="6">
        <f>VLOOKUP(D953,Products!$A$2:$F$21,6,FALSE)</f>
        <v>210</v>
      </c>
      <c r="R953" s="6">
        <f t="shared" si="58"/>
        <v>210</v>
      </c>
      <c r="S953" s="6">
        <f t="shared" si="59"/>
        <v>195</v>
      </c>
    </row>
    <row r="954" spans="1:19" x14ac:dyDescent="0.25">
      <c r="A954" t="s">
        <v>1341</v>
      </c>
      <c r="B954" s="2">
        <v>45639</v>
      </c>
      <c r="C954" t="s">
        <v>1241</v>
      </c>
      <c r="D954" t="s">
        <v>56</v>
      </c>
      <c r="E954">
        <v>1</v>
      </c>
      <c r="F954">
        <v>194.4</v>
      </c>
      <c r="G954" s="3">
        <v>0.05</v>
      </c>
      <c r="H954" t="s">
        <v>12</v>
      </c>
      <c r="I954">
        <v>3</v>
      </c>
      <c r="J954">
        <f t="shared" si="56"/>
        <v>184.68</v>
      </c>
      <c r="K954" s="2">
        <f t="shared" si="57"/>
        <v>45627</v>
      </c>
      <c r="L954" s="2" t="str">
        <f>VLOOKUP(C954,Customers!$A$2:$F$401,3,FALSE)</f>
        <v>Giza</v>
      </c>
      <c r="M954" s="2" t="str">
        <f>VLOOKUP(C954,Customers!$A$2:$F$401,5,FALSE)</f>
        <v>Small Business</v>
      </c>
      <c r="N954" s="2" t="str">
        <f>VLOOKUP(D954,Products!$A$2:$F$21,2,FALSE)</f>
        <v>Notebook Pack</v>
      </c>
      <c r="O954" s="2" t="str">
        <f>VLOOKUP(D954,Products!$A$2:$F$21,4,FALSE)</f>
        <v>Office</v>
      </c>
      <c r="P954" s="2" t="str">
        <f>VLOOKUP(D954,Products!$A$2:$F$21,3,FALSE)</f>
        <v>Stationery</v>
      </c>
      <c r="Q954" s="6">
        <f>VLOOKUP(D954,Products!$A$2:$F$21,6,FALSE)</f>
        <v>75</v>
      </c>
      <c r="R954" s="6">
        <f t="shared" si="58"/>
        <v>75</v>
      </c>
      <c r="S954" s="6">
        <f t="shared" si="59"/>
        <v>109.68</v>
      </c>
    </row>
    <row r="955" spans="1:19" x14ac:dyDescent="0.25">
      <c r="A955" t="s">
        <v>1342</v>
      </c>
      <c r="B955" s="2">
        <v>45647</v>
      </c>
      <c r="C955" t="s">
        <v>1202</v>
      </c>
      <c r="D955" t="s">
        <v>46</v>
      </c>
      <c r="E955">
        <v>3</v>
      </c>
      <c r="F955">
        <v>267.8</v>
      </c>
      <c r="G955" s="3">
        <v>0</v>
      </c>
      <c r="H955" t="s">
        <v>85</v>
      </c>
      <c r="I955">
        <v>7</v>
      </c>
      <c r="J955">
        <f t="shared" si="56"/>
        <v>803.40000000000009</v>
      </c>
      <c r="K955" s="2">
        <f t="shared" si="57"/>
        <v>45627</v>
      </c>
      <c r="L955" s="2" t="str">
        <f>VLOOKUP(C955,Customers!$A$2:$F$401,3,FALSE)</f>
        <v>Shubra El-Kheima</v>
      </c>
      <c r="M955" s="2" t="str">
        <f>VLOOKUP(C955,Customers!$A$2:$F$401,5,FALSE)</f>
        <v>Corporate</v>
      </c>
      <c r="N955" s="2" t="str">
        <f>VLOOKUP(D955,Products!$A$2:$F$21,2,FALSE)</f>
        <v>Paper A4 Box</v>
      </c>
      <c r="O955" s="2" t="str">
        <f>VLOOKUP(D955,Products!$A$2:$F$21,4,FALSE)</f>
        <v>Office</v>
      </c>
      <c r="P955" s="2" t="str">
        <f>VLOOKUP(D955,Products!$A$2:$F$21,3,FALSE)</f>
        <v>Stationery</v>
      </c>
      <c r="Q955" s="6">
        <f>VLOOKUP(D955,Products!$A$2:$F$21,6,FALSE)</f>
        <v>145</v>
      </c>
      <c r="R955" s="6">
        <f t="shared" si="58"/>
        <v>435</v>
      </c>
      <c r="S955" s="6">
        <f t="shared" si="59"/>
        <v>368.40000000000009</v>
      </c>
    </row>
    <row r="956" spans="1:19" x14ac:dyDescent="0.25">
      <c r="A956" t="s">
        <v>1343</v>
      </c>
      <c r="B956" s="2">
        <v>45864</v>
      </c>
      <c r="C956" t="s">
        <v>185</v>
      </c>
      <c r="D956" t="s">
        <v>33</v>
      </c>
      <c r="E956">
        <v>4</v>
      </c>
      <c r="F956">
        <v>3588</v>
      </c>
      <c r="G956" s="3">
        <v>0.03</v>
      </c>
      <c r="H956" t="s">
        <v>85</v>
      </c>
      <c r="I956">
        <v>1</v>
      </c>
      <c r="J956">
        <f t="shared" si="56"/>
        <v>13921.44</v>
      </c>
      <c r="K956" s="2">
        <f t="shared" si="57"/>
        <v>45839</v>
      </c>
      <c r="L956" s="2" t="str">
        <f>VLOOKUP(C956,Customers!$A$2:$F$401,3,FALSE)</f>
        <v>Giza</v>
      </c>
      <c r="M956" s="2" t="str">
        <f>VLOOKUP(C956,Customers!$A$2:$F$401,5,FALSE)</f>
        <v>Small Business</v>
      </c>
      <c r="N956" s="2" t="str">
        <f>VLOOKUP(D956,Products!$A$2:$F$21,2,FALSE)</f>
        <v>Filing Cabinet</v>
      </c>
      <c r="O956" s="2" t="str">
        <f>VLOOKUP(D956,Products!$A$2:$F$21,4,FALSE)</f>
        <v>Office</v>
      </c>
      <c r="P956" s="2" t="str">
        <f>VLOOKUP(D956,Products!$A$2:$F$21,3,FALSE)</f>
        <v>Furniture</v>
      </c>
      <c r="Q956" s="6">
        <f>VLOOKUP(D956,Products!$A$2:$F$21,6,FALSE)</f>
        <v>2650</v>
      </c>
      <c r="R956" s="6">
        <f t="shared" si="58"/>
        <v>10600</v>
      </c>
      <c r="S956" s="6">
        <f t="shared" si="59"/>
        <v>3321.4400000000005</v>
      </c>
    </row>
    <row r="957" spans="1:19" x14ac:dyDescent="0.25">
      <c r="A957" t="s">
        <v>1344</v>
      </c>
      <c r="B957" s="2">
        <v>45280</v>
      </c>
      <c r="C957" t="s">
        <v>519</v>
      </c>
      <c r="D957" t="s">
        <v>27</v>
      </c>
      <c r="E957">
        <v>2</v>
      </c>
      <c r="F957">
        <v>1009.4</v>
      </c>
      <c r="G957" s="3">
        <v>0.1</v>
      </c>
      <c r="H957" t="s">
        <v>12</v>
      </c>
      <c r="I957">
        <v>1</v>
      </c>
      <c r="J957">
        <f t="shared" si="56"/>
        <v>1816.92</v>
      </c>
      <c r="K957" s="2">
        <f t="shared" si="57"/>
        <v>45261</v>
      </c>
      <c r="L957" s="2" t="str">
        <f>VLOOKUP(C957,Customers!$A$2:$F$401,3,FALSE)</f>
        <v>Port Said</v>
      </c>
      <c r="M957" s="2" t="str">
        <f>VLOOKUP(C957,Customers!$A$2:$F$401,5,FALSE)</f>
        <v>Consumer</v>
      </c>
      <c r="N957" s="2" t="str">
        <f>VLOOKUP(D957,Products!$A$2:$F$21,2,FALSE)</f>
        <v>Printer Toner</v>
      </c>
      <c r="O957" s="2" t="str">
        <f>VLOOKUP(D957,Products!$A$2:$F$21,4,FALSE)</f>
        <v>Office</v>
      </c>
      <c r="P957" s="2" t="str">
        <f>VLOOKUP(D957,Products!$A$2:$F$21,3,FALSE)</f>
        <v>Supplies</v>
      </c>
      <c r="Q957" s="6">
        <f>VLOOKUP(D957,Products!$A$2:$F$21,6,FALSE)</f>
        <v>510</v>
      </c>
      <c r="R957" s="6">
        <f t="shared" si="58"/>
        <v>1020</v>
      </c>
      <c r="S957" s="6">
        <f t="shared" si="59"/>
        <v>796.92000000000007</v>
      </c>
    </row>
    <row r="958" spans="1:19" x14ac:dyDescent="0.25">
      <c r="A958" t="s">
        <v>1345</v>
      </c>
      <c r="B958" s="2">
        <v>45536</v>
      </c>
      <c r="C958" t="s">
        <v>894</v>
      </c>
      <c r="D958" t="s">
        <v>40</v>
      </c>
      <c r="E958">
        <v>2</v>
      </c>
      <c r="F958">
        <v>21060</v>
      </c>
      <c r="G958" s="3">
        <v>0.15</v>
      </c>
      <c r="H958" t="s">
        <v>12</v>
      </c>
      <c r="I958">
        <v>7</v>
      </c>
      <c r="J958">
        <f t="shared" si="56"/>
        <v>35802</v>
      </c>
      <c r="K958" s="2">
        <f t="shared" si="57"/>
        <v>45536</v>
      </c>
      <c r="L958" s="2" t="str">
        <f>VLOOKUP(C958,Customers!$A$2:$F$401,3,FALSE)</f>
        <v>Giza</v>
      </c>
      <c r="M958" s="2" t="str">
        <f>VLOOKUP(C958,Customers!$A$2:$F$401,5,FALSE)</f>
        <v>Small Business</v>
      </c>
      <c r="N958" s="2" t="str">
        <f>VLOOKUP(D958,Products!$A$2:$F$21,2,FALSE)</f>
        <v>Laptop Basic 15</v>
      </c>
      <c r="O958" s="2" t="str">
        <f>VLOOKUP(D958,Products!$A$2:$F$21,4,FALSE)</f>
        <v>Electronics</v>
      </c>
      <c r="P958" s="2" t="str">
        <f>VLOOKUP(D958,Products!$A$2:$F$21,3,FALSE)</f>
        <v>Computers</v>
      </c>
      <c r="Q958" s="6">
        <f>VLOOKUP(D958,Products!$A$2:$F$21,6,FALSE)</f>
        <v>15100</v>
      </c>
      <c r="R958" s="6">
        <f t="shared" si="58"/>
        <v>30200</v>
      </c>
      <c r="S958" s="6">
        <f t="shared" si="59"/>
        <v>5602</v>
      </c>
    </row>
    <row r="959" spans="1:19" x14ac:dyDescent="0.25">
      <c r="A959" t="s">
        <v>1346</v>
      </c>
      <c r="B959" s="2">
        <v>45100</v>
      </c>
      <c r="C959" t="s">
        <v>584</v>
      </c>
      <c r="D959" t="s">
        <v>43</v>
      </c>
      <c r="E959">
        <v>10</v>
      </c>
      <c r="F959">
        <v>3708</v>
      </c>
      <c r="G959" s="3">
        <v>0</v>
      </c>
      <c r="H959" t="s">
        <v>12</v>
      </c>
      <c r="I959">
        <v>7</v>
      </c>
      <c r="J959">
        <f t="shared" si="56"/>
        <v>37080</v>
      </c>
      <c r="K959" s="2">
        <f t="shared" si="57"/>
        <v>45078</v>
      </c>
      <c r="L959" s="2" t="str">
        <f>VLOOKUP(C959,Customers!$A$2:$F$401,3,FALSE)</f>
        <v>Banha</v>
      </c>
      <c r="M959" s="2" t="str">
        <f>VLOOKUP(C959,Customers!$A$2:$F$401,5,FALSE)</f>
        <v>Small Business</v>
      </c>
      <c r="N959" s="2" t="str">
        <f>VLOOKUP(D959,Products!$A$2:$F$21,2,FALSE)</f>
        <v>External SSD 1TB</v>
      </c>
      <c r="O959" s="2" t="str">
        <f>VLOOKUP(D959,Products!$A$2:$F$21,4,FALSE)</f>
        <v>Electronics</v>
      </c>
      <c r="P959" s="2" t="str">
        <f>VLOOKUP(D959,Products!$A$2:$F$21,3,FALSE)</f>
        <v>Storage</v>
      </c>
      <c r="Q959" s="6">
        <f>VLOOKUP(D959,Products!$A$2:$F$21,6,FALSE)</f>
        <v>2450</v>
      </c>
      <c r="R959" s="6">
        <f t="shared" si="58"/>
        <v>24500</v>
      </c>
      <c r="S959" s="6">
        <f t="shared" si="59"/>
        <v>12580</v>
      </c>
    </row>
    <row r="960" spans="1:19" x14ac:dyDescent="0.25">
      <c r="A960" t="s">
        <v>1347</v>
      </c>
      <c r="B960" s="2">
        <v>45201</v>
      </c>
      <c r="C960" t="s">
        <v>81</v>
      </c>
      <c r="D960" t="s">
        <v>79</v>
      </c>
      <c r="E960">
        <v>3</v>
      </c>
      <c r="F960">
        <v>6200</v>
      </c>
      <c r="G960" s="3">
        <v>0.1</v>
      </c>
      <c r="H960" t="s">
        <v>12</v>
      </c>
      <c r="I960">
        <v>6</v>
      </c>
      <c r="J960">
        <f t="shared" si="56"/>
        <v>16740</v>
      </c>
      <c r="K960" s="2">
        <f t="shared" si="57"/>
        <v>45200</v>
      </c>
      <c r="L960" s="2" t="str">
        <f>VLOOKUP(C960,Customers!$A$2:$F$401,3,FALSE)</f>
        <v>Giza</v>
      </c>
      <c r="M960" s="2" t="str">
        <f>VLOOKUP(C960,Customers!$A$2:$F$401,5,FALSE)</f>
        <v>Consumer</v>
      </c>
      <c r="N960" s="2" t="str">
        <f>VLOOKUP(D960,Products!$A$2:$F$21,2,FALSE)</f>
        <v>27-inch Monitor</v>
      </c>
      <c r="O960" s="2" t="str">
        <f>VLOOKUP(D960,Products!$A$2:$F$21,4,FALSE)</f>
        <v>Electronics</v>
      </c>
      <c r="P960" s="2" t="str">
        <f>VLOOKUP(D960,Products!$A$2:$F$21,3,FALSE)</f>
        <v>Displays</v>
      </c>
      <c r="Q960" s="6">
        <f>VLOOKUP(D960,Products!$A$2:$F$21,6,FALSE)</f>
        <v>4300</v>
      </c>
      <c r="R960" s="6">
        <f t="shared" si="58"/>
        <v>12900</v>
      </c>
      <c r="S960" s="6">
        <f t="shared" si="59"/>
        <v>3840</v>
      </c>
    </row>
    <row r="961" spans="1:19" x14ac:dyDescent="0.25">
      <c r="A961" t="s">
        <v>1348</v>
      </c>
      <c r="B961" s="2">
        <v>45568</v>
      </c>
      <c r="C961" t="s">
        <v>233</v>
      </c>
      <c r="D961" t="s">
        <v>46</v>
      </c>
      <c r="E961">
        <v>1</v>
      </c>
      <c r="F961">
        <v>239.2</v>
      </c>
      <c r="G961" s="3">
        <v>0.1</v>
      </c>
      <c r="H961" t="s">
        <v>12</v>
      </c>
      <c r="I961">
        <v>5</v>
      </c>
      <c r="J961">
        <f t="shared" si="56"/>
        <v>215.28</v>
      </c>
      <c r="K961" s="2">
        <f t="shared" si="57"/>
        <v>45566</v>
      </c>
      <c r="L961" s="2" t="str">
        <f>VLOOKUP(C961,Customers!$A$2:$F$401,3,FALSE)</f>
        <v>Mansoura</v>
      </c>
      <c r="M961" s="2" t="str">
        <f>VLOOKUP(C961,Customers!$A$2:$F$401,5,FALSE)</f>
        <v>Consumer</v>
      </c>
      <c r="N961" s="2" t="str">
        <f>VLOOKUP(D961,Products!$A$2:$F$21,2,FALSE)</f>
        <v>Paper A4 Box</v>
      </c>
      <c r="O961" s="2" t="str">
        <f>VLOOKUP(D961,Products!$A$2:$F$21,4,FALSE)</f>
        <v>Office</v>
      </c>
      <c r="P961" s="2" t="str">
        <f>VLOOKUP(D961,Products!$A$2:$F$21,3,FALSE)</f>
        <v>Stationery</v>
      </c>
      <c r="Q961" s="6">
        <f>VLOOKUP(D961,Products!$A$2:$F$21,6,FALSE)</f>
        <v>145</v>
      </c>
      <c r="R961" s="6">
        <f t="shared" si="58"/>
        <v>145</v>
      </c>
      <c r="S961" s="6">
        <f t="shared" si="59"/>
        <v>70.28</v>
      </c>
    </row>
    <row r="962" spans="1:19" x14ac:dyDescent="0.25">
      <c r="A962" t="s">
        <v>1349</v>
      </c>
      <c r="B962" s="2">
        <v>45168</v>
      </c>
      <c r="C962" t="s">
        <v>20</v>
      </c>
      <c r="D962" t="s">
        <v>56</v>
      </c>
      <c r="E962">
        <v>2</v>
      </c>
      <c r="F962">
        <v>180</v>
      </c>
      <c r="G962" s="3">
        <v>0</v>
      </c>
      <c r="H962" t="s">
        <v>12</v>
      </c>
      <c r="I962">
        <v>6</v>
      </c>
      <c r="J962">
        <f t="shared" si="56"/>
        <v>360</v>
      </c>
      <c r="K962" s="2">
        <f t="shared" si="57"/>
        <v>45139</v>
      </c>
      <c r="L962" s="2" t="str">
        <f>VLOOKUP(C962,Customers!$A$2:$F$401,3,FALSE)</f>
        <v>Tanta</v>
      </c>
      <c r="M962" s="2" t="str">
        <f>VLOOKUP(C962,Customers!$A$2:$F$401,5,FALSE)</f>
        <v>Consumer</v>
      </c>
      <c r="N962" s="2" t="str">
        <f>VLOOKUP(D962,Products!$A$2:$F$21,2,FALSE)</f>
        <v>Notebook Pack</v>
      </c>
      <c r="O962" s="2" t="str">
        <f>VLOOKUP(D962,Products!$A$2:$F$21,4,FALSE)</f>
        <v>Office</v>
      </c>
      <c r="P962" s="2" t="str">
        <f>VLOOKUP(D962,Products!$A$2:$F$21,3,FALSE)</f>
        <v>Stationery</v>
      </c>
      <c r="Q962" s="6">
        <f>VLOOKUP(D962,Products!$A$2:$F$21,6,FALSE)</f>
        <v>75</v>
      </c>
      <c r="R962" s="6">
        <f t="shared" si="58"/>
        <v>150</v>
      </c>
      <c r="S962" s="6">
        <f t="shared" si="59"/>
        <v>210</v>
      </c>
    </row>
    <row r="963" spans="1:19" x14ac:dyDescent="0.25">
      <c r="A963" t="s">
        <v>1350</v>
      </c>
      <c r="B963" s="2">
        <v>45415</v>
      </c>
      <c r="C963" t="s">
        <v>514</v>
      </c>
      <c r="D963" t="s">
        <v>56</v>
      </c>
      <c r="E963">
        <v>4</v>
      </c>
      <c r="F963">
        <v>185.4</v>
      </c>
      <c r="G963" s="3">
        <v>0.05</v>
      </c>
      <c r="H963" t="s">
        <v>12</v>
      </c>
      <c r="I963">
        <v>6</v>
      </c>
      <c r="J963">
        <f t="shared" ref="J963:J1026" si="60">E963*F963*(1-G963)</f>
        <v>704.52</v>
      </c>
      <c r="K963" s="2">
        <f t="shared" ref="K963:K1026" si="61">DATE(YEAR(B963),MONTH(B963),1)</f>
        <v>45413</v>
      </c>
      <c r="L963" s="2" t="str">
        <f>VLOOKUP(C963,Customers!$A$2:$F$401,3,FALSE)</f>
        <v>Banha</v>
      </c>
      <c r="M963" s="2" t="str">
        <f>VLOOKUP(C963,Customers!$A$2:$F$401,5,FALSE)</f>
        <v>Small Business</v>
      </c>
      <c r="N963" s="2" t="str">
        <f>VLOOKUP(D963,Products!$A$2:$F$21,2,FALSE)</f>
        <v>Notebook Pack</v>
      </c>
      <c r="O963" s="2" t="str">
        <f>VLOOKUP(D963,Products!$A$2:$F$21,4,FALSE)</f>
        <v>Office</v>
      </c>
      <c r="P963" s="2" t="str">
        <f>VLOOKUP(D963,Products!$A$2:$F$21,3,FALSE)</f>
        <v>Stationery</v>
      </c>
      <c r="Q963" s="6">
        <f>VLOOKUP(D963,Products!$A$2:$F$21,6,FALSE)</f>
        <v>75</v>
      </c>
      <c r="R963" s="6">
        <f t="shared" ref="R963:R1026" si="62">E963*Q963</f>
        <v>300</v>
      </c>
      <c r="S963" s="6">
        <f t="shared" ref="S963:S1026" si="63">J963-R963</f>
        <v>404.52</v>
      </c>
    </row>
    <row r="964" spans="1:19" x14ac:dyDescent="0.25">
      <c r="A964" t="s">
        <v>1351</v>
      </c>
      <c r="B964" s="2">
        <v>45552</v>
      </c>
      <c r="C964" t="s">
        <v>721</v>
      </c>
      <c r="D964" t="s">
        <v>82</v>
      </c>
      <c r="E964">
        <v>1</v>
      </c>
      <c r="F964">
        <v>4416</v>
      </c>
      <c r="G964" s="3">
        <v>0.05</v>
      </c>
      <c r="H964" t="s">
        <v>12</v>
      </c>
      <c r="I964">
        <v>7</v>
      </c>
      <c r="J964">
        <f t="shared" si="60"/>
        <v>4195.2</v>
      </c>
      <c r="K964" s="2">
        <f t="shared" si="61"/>
        <v>45536</v>
      </c>
      <c r="L964" s="2" t="str">
        <f>VLOOKUP(C964,Customers!$A$2:$F$401,3,FALSE)</f>
        <v>Asyut</v>
      </c>
      <c r="M964" s="2" t="str">
        <f>VLOOKUP(C964,Customers!$A$2:$F$401,5,FALSE)</f>
        <v>Consumer</v>
      </c>
      <c r="N964" s="2" t="str">
        <f>VLOOKUP(D964,Products!$A$2:$F$21,2,FALSE)</f>
        <v>Office Chair</v>
      </c>
      <c r="O964" s="2" t="str">
        <f>VLOOKUP(D964,Products!$A$2:$F$21,4,FALSE)</f>
        <v>Office</v>
      </c>
      <c r="P964" s="2" t="str">
        <f>VLOOKUP(D964,Products!$A$2:$F$21,3,FALSE)</f>
        <v>Furniture</v>
      </c>
      <c r="Q964" s="6">
        <f>VLOOKUP(D964,Products!$A$2:$F$21,6,FALSE)</f>
        <v>3150</v>
      </c>
      <c r="R964" s="6">
        <f t="shared" si="62"/>
        <v>3150</v>
      </c>
      <c r="S964" s="6">
        <f t="shared" si="63"/>
        <v>1045.1999999999998</v>
      </c>
    </row>
    <row r="965" spans="1:19" x14ac:dyDescent="0.25">
      <c r="A965" t="s">
        <v>1352</v>
      </c>
      <c r="B965" s="2">
        <v>45166</v>
      </c>
      <c r="C965" t="s">
        <v>84</v>
      </c>
      <c r="D965" t="s">
        <v>21</v>
      </c>
      <c r="E965">
        <v>3</v>
      </c>
      <c r="F965">
        <v>1998</v>
      </c>
      <c r="G965" s="3">
        <v>0.05</v>
      </c>
      <c r="H965" t="s">
        <v>12</v>
      </c>
      <c r="I965">
        <v>6</v>
      </c>
      <c r="J965">
        <f t="shared" si="60"/>
        <v>5694.3</v>
      </c>
      <c r="K965" s="2">
        <f t="shared" si="61"/>
        <v>45139</v>
      </c>
      <c r="L965" s="2" t="str">
        <f>VLOOKUP(C965,Customers!$A$2:$F$401,3,FALSE)</f>
        <v>Asyut</v>
      </c>
      <c r="M965" s="2" t="str">
        <f>VLOOKUP(C965,Customers!$A$2:$F$401,5,FALSE)</f>
        <v>Small Business</v>
      </c>
      <c r="N965" s="2" t="str">
        <f>VLOOKUP(D965,Products!$A$2:$F$21,2,FALSE)</f>
        <v>Mechanical Keyboard</v>
      </c>
      <c r="O965" s="2" t="str">
        <f>VLOOKUP(D965,Products!$A$2:$F$21,4,FALSE)</f>
        <v>Electronics</v>
      </c>
      <c r="P965" s="2" t="str">
        <f>VLOOKUP(D965,Products!$A$2:$F$21,3,FALSE)</f>
        <v>Accessories</v>
      </c>
      <c r="Q965" s="6">
        <f>VLOOKUP(D965,Products!$A$2:$F$21,6,FALSE)</f>
        <v>990</v>
      </c>
      <c r="R965" s="6">
        <f t="shared" si="62"/>
        <v>2970</v>
      </c>
      <c r="S965" s="6">
        <f t="shared" si="63"/>
        <v>2724.3</v>
      </c>
    </row>
    <row r="966" spans="1:19" x14ac:dyDescent="0.25">
      <c r="A966" t="s">
        <v>1353</v>
      </c>
      <c r="B966" s="2">
        <v>45301</v>
      </c>
      <c r="C966" t="s">
        <v>187</v>
      </c>
      <c r="D966" t="s">
        <v>11</v>
      </c>
      <c r="E966">
        <v>3</v>
      </c>
      <c r="F966">
        <v>29355</v>
      </c>
      <c r="G966" s="3">
        <v>0.05</v>
      </c>
      <c r="H966" t="s">
        <v>12</v>
      </c>
      <c r="I966">
        <v>4</v>
      </c>
      <c r="J966">
        <f t="shared" si="60"/>
        <v>83661.75</v>
      </c>
      <c r="K966" s="2">
        <f t="shared" si="61"/>
        <v>45292</v>
      </c>
      <c r="L966" s="2" t="str">
        <f>VLOOKUP(C966,Customers!$A$2:$F$401,3,FALSE)</f>
        <v>Alexandria</v>
      </c>
      <c r="M966" s="2" t="str">
        <f>VLOOKUP(C966,Customers!$A$2:$F$401,5,FALSE)</f>
        <v>Consumer</v>
      </c>
      <c r="N966" s="2" t="str">
        <f>VLOOKUP(D966,Products!$A$2:$F$21,2,FALSE)</f>
        <v>Laptop Pro 14</v>
      </c>
      <c r="O966" s="2" t="str">
        <f>VLOOKUP(D966,Products!$A$2:$F$21,4,FALSE)</f>
        <v>Electronics</v>
      </c>
      <c r="P966" s="2" t="str">
        <f>VLOOKUP(D966,Products!$A$2:$F$21,3,FALSE)</f>
        <v>Computers</v>
      </c>
      <c r="Q966" s="6">
        <f>VLOOKUP(D966,Products!$A$2:$F$21,6,FALSE)</f>
        <v>22100</v>
      </c>
      <c r="R966" s="6">
        <f t="shared" si="62"/>
        <v>66300</v>
      </c>
      <c r="S966" s="6">
        <f t="shared" si="63"/>
        <v>17361.75</v>
      </c>
    </row>
    <row r="967" spans="1:19" x14ac:dyDescent="0.25">
      <c r="A967" t="s">
        <v>1354</v>
      </c>
      <c r="B967" s="2">
        <v>45691</v>
      </c>
      <c r="C967" t="s">
        <v>1355</v>
      </c>
      <c r="D967" t="s">
        <v>46</v>
      </c>
      <c r="E967">
        <v>3</v>
      </c>
      <c r="F967">
        <v>267.8</v>
      </c>
      <c r="G967" s="3">
        <v>0.1</v>
      </c>
      <c r="H967" t="s">
        <v>12</v>
      </c>
      <c r="I967">
        <v>5</v>
      </c>
      <c r="J967">
        <f t="shared" si="60"/>
        <v>723.06000000000006</v>
      </c>
      <c r="K967" s="2">
        <f t="shared" si="61"/>
        <v>45689</v>
      </c>
      <c r="L967" s="2" t="str">
        <f>VLOOKUP(C967,Customers!$A$2:$F$401,3,FALSE)</f>
        <v>Tanta</v>
      </c>
      <c r="M967" s="2" t="str">
        <f>VLOOKUP(C967,Customers!$A$2:$F$401,5,FALSE)</f>
        <v>Small Business</v>
      </c>
      <c r="N967" s="2" t="str">
        <f>VLOOKUP(D967,Products!$A$2:$F$21,2,FALSE)</f>
        <v>Paper A4 Box</v>
      </c>
      <c r="O967" s="2" t="str">
        <f>VLOOKUP(D967,Products!$A$2:$F$21,4,FALSE)</f>
        <v>Office</v>
      </c>
      <c r="P967" s="2" t="str">
        <f>VLOOKUP(D967,Products!$A$2:$F$21,3,FALSE)</f>
        <v>Stationery</v>
      </c>
      <c r="Q967" s="6">
        <f>VLOOKUP(D967,Products!$A$2:$F$21,6,FALSE)</f>
        <v>145</v>
      </c>
      <c r="R967" s="6">
        <f t="shared" si="62"/>
        <v>435</v>
      </c>
      <c r="S967" s="6">
        <f t="shared" si="63"/>
        <v>288.06000000000006</v>
      </c>
    </row>
    <row r="968" spans="1:19" x14ac:dyDescent="0.25">
      <c r="A968" t="s">
        <v>1356</v>
      </c>
      <c r="B968" s="2">
        <v>45216</v>
      </c>
      <c r="C968" t="s">
        <v>301</v>
      </c>
      <c r="D968" t="s">
        <v>15</v>
      </c>
      <c r="E968">
        <v>10</v>
      </c>
      <c r="F968">
        <v>414</v>
      </c>
      <c r="G968" s="3">
        <v>0</v>
      </c>
      <c r="H968" t="s">
        <v>12</v>
      </c>
      <c r="I968">
        <v>1</v>
      </c>
      <c r="J968">
        <f t="shared" si="60"/>
        <v>4140</v>
      </c>
      <c r="K968" s="2">
        <f t="shared" si="61"/>
        <v>45200</v>
      </c>
      <c r="L968" s="2" t="str">
        <f>VLOOKUP(C968,Customers!$A$2:$F$401,3,FALSE)</f>
        <v>Giza</v>
      </c>
      <c r="M968" s="2" t="str">
        <f>VLOOKUP(C968,Customers!$A$2:$F$401,5,FALSE)</f>
        <v>Consumer</v>
      </c>
      <c r="N968" s="2" t="str">
        <f>VLOOKUP(D968,Products!$A$2:$F$21,2,FALSE)</f>
        <v>Wireless Mouse</v>
      </c>
      <c r="O968" s="2" t="str">
        <f>VLOOKUP(D968,Products!$A$2:$F$21,4,FALSE)</f>
        <v>Electronics</v>
      </c>
      <c r="P968" s="2" t="str">
        <f>VLOOKUP(D968,Products!$A$2:$F$21,3,FALSE)</f>
        <v>Accessories</v>
      </c>
      <c r="Q968" s="6">
        <f>VLOOKUP(D968,Products!$A$2:$F$21,6,FALSE)</f>
        <v>210</v>
      </c>
      <c r="R968" s="6">
        <f t="shared" si="62"/>
        <v>2100</v>
      </c>
      <c r="S968" s="6">
        <f t="shared" si="63"/>
        <v>2040</v>
      </c>
    </row>
    <row r="969" spans="1:19" x14ac:dyDescent="0.25">
      <c r="A969" t="s">
        <v>1357</v>
      </c>
      <c r="B969" s="2">
        <v>45973</v>
      </c>
      <c r="C969" t="s">
        <v>1358</v>
      </c>
      <c r="D969" t="s">
        <v>90</v>
      </c>
      <c r="E969">
        <v>1</v>
      </c>
      <c r="F969">
        <v>2100</v>
      </c>
      <c r="G969" s="3">
        <v>0.03</v>
      </c>
      <c r="H969" t="s">
        <v>96</v>
      </c>
      <c r="I969">
        <v>3</v>
      </c>
      <c r="J969">
        <f t="shared" si="60"/>
        <v>2037</v>
      </c>
      <c r="K969" s="2">
        <f t="shared" si="61"/>
        <v>45962</v>
      </c>
      <c r="L969" s="2" t="str">
        <f>VLOOKUP(C969,Customers!$A$2:$F$401,3,FALSE)</f>
        <v>Ismailia</v>
      </c>
      <c r="M969" s="2" t="str">
        <f>VLOOKUP(C969,Customers!$A$2:$F$401,5,FALSE)</f>
        <v>Corporate</v>
      </c>
      <c r="N969" s="2" t="str">
        <f>VLOOKUP(D969,Products!$A$2:$F$21,2,FALSE)</f>
        <v>Headset Pro</v>
      </c>
      <c r="O969" s="2" t="str">
        <f>VLOOKUP(D969,Products!$A$2:$F$21,4,FALSE)</f>
        <v>Electronics</v>
      </c>
      <c r="P969" s="2" t="str">
        <f>VLOOKUP(D969,Products!$A$2:$F$21,3,FALSE)</f>
        <v>Accessories</v>
      </c>
      <c r="Q969" s="6">
        <f>VLOOKUP(D969,Products!$A$2:$F$21,6,FALSE)</f>
        <v>1180</v>
      </c>
      <c r="R969" s="6">
        <f t="shared" si="62"/>
        <v>1180</v>
      </c>
      <c r="S969" s="6">
        <f t="shared" si="63"/>
        <v>857</v>
      </c>
    </row>
    <row r="970" spans="1:19" x14ac:dyDescent="0.25">
      <c r="A970" t="s">
        <v>1359</v>
      </c>
      <c r="B970" s="2">
        <v>45722</v>
      </c>
      <c r="C970" t="s">
        <v>682</v>
      </c>
      <c r="D970" t="s">
        <v>56</v>
      </c>
      <c r="E970">
        <v>1</v>
      </c>
      <c r="F970">
        <v>180</v>
      </c>
      <c r="G970" s="3">
        <v>0.1</v>
      </c>
      <c r="H970" t="s">
        <v>12</v>
      </c>
      <c r="I970">
        <v>5</v>
      </c>
      <c r="J970">
        <f t="shared" si="60"/>
        <v>162</v>
      </c>
      <c r="K970" s="2">
        <f t="shared" si="61"/>
        <v>45717</v>
      </c>
      <c r="L970" s="2" t="str">
        <f>VLOOKUP(C970,Customers!$A$2:$F$401,3,FALSE)</f>
        <v>Giza</v>
      </c>
      <c r="M970" s="2" t="str">
        <f>VLOOKUP(C970,Customers!$A$2:$F$401,5,FALSE)</f>
        <v>Small Business</v>
      </c>
      <c r="N970" s="2" t="str">
        <f>VLOOKUP(D970,Products!$A$2:$F$21,2,FALSE)</f>
        <v>Notebook Pack</v>
      </c>
      <c r="O970" s="2" t="str">
        <f>VLOOKUP(D970,Products!$A$2:$F$21,4,FALSE)</f>
        <v>Office</v>
      </c>
      <c r="P970" s="2" t="str">
        <f>VLOOKUP(D970,Products!$A$2:$F$21,3,FALSE)</f>
        <v>Stationery</v>
      </c>
      <c r="Q970" s="6">
        <f>VLOOKUP(D970,Products!$A$2:$F$21,6,FALSE)</f>
        <v>75</v>
      </c>
      <c r="R970" s="6">
        <f t="shared" si="62"/>
        <v>75</v>
      </c>
      <c r="S970" s="6">
        <f t="shared" si="63"/>
        <v>87</v>
      </c>
    </row>
    <row r="971" spans="1:19" x14ac:dyDescent="0.25">
      <c r="A971" t="s">
        <v>1360</v>
      </c>
      <c r="B971" s="2">
        <v>45783</v>
      </c>
      <c r="C971" t="s">
        <v>780</v>
      </c>
      <c r="D971" t="s">
        <v>72</v>
      </c>
      <c r="E971">
        <v>2</v>
      </c>
      <c r="F971">
        <v>1802.5</v>
      </c>
      <c r="G971" s="3">
        <v>0.1</v>
      </c>
      <c r="H971" t="s">
        <v>12</v>
      </c>
      <c r="I971">
        <v>2</v>
      </c>
      <c r="J971">
        <f t="shared" si="60"/>
        <v>3244.5</v>
      </c>
      <c r="K971" s="2">
        <f t="shared" si="61"/>
        <v>45778</v>
      </c>
      <c r="L971" s="2" t="str">
        <f>VLOOKUP(C971,Customers!$A$2:$F$401,3,FALSE)</f>
        <v>Ismailia</v>
      </c>
      <c r="M971" s="2" t="str">
        <f>VLOOKUP(C971,Customers!$A$2:$F$401,5,FALSE)</f>
        <v>Consumer</v>
      </c>
      <c r="N971" s="2" t="str">
        <f>VLOOKUP(D971,Products!$A$2:$F$21,2,FALSE)</f>
        <v>Wi-Fi Router</v>
      </c>
      <c r="O971" s="2" t="str">
        <f>VLOOKUP(D971,Products!$A$2:$F$21,4,FALSE)</f>
        <v>Electronics</v>
      </c>
      <c r="P971" s="2" t="str">
        <f>VLOOKUP(D971,Products!$A$2:$F$21,3,FALSE)</f>
        <v>Networking</v>
      </c>
      <c r="Q971" s="6">
        <f>VLOOKUP(D971,Products!$A$2:$F$21,6,FALSE)</f>
        <v>1050</v>
      </c>
      <c r="R971" s="6">
        <f t="shared" si="62"/>
        <v>2100</v>
      </c>
      <c r="S971" s="6">
        <f t="shared" si="63"/>
        <v>1144.5</v>
      </c>
    </row>
    <row r="972" spans="1:19" x14ac:dyDescent="0.25">
      <c r="A972" t="s">
        <v>1361</v>
      </c>
      <c r="B972" s="2">
        <v>45209</v>
      </c>
      <c r="C972" t="s">
        <v>125</v>
      </c>
      <c r="D972" t="s">
        <v>46</v>
      </c>
      <c r="E972">
        <v>1</v>
      </c>
      <c r="F972">
        <v>280.8</v>
      </c>
      <c r="G972" s="3">
        <v>0.05</v>
      </c>
      <c r="H972" t="s">
        <v>12</v>
      </c>
      <c r="I972">
        <v>2</v>
      </c>
      <c r="J972">
        <f t="shared" si="60"/>
        <v>266.76</v>
      </c>
      <c r="K972" s="2">
        <f t="shared" si="61"/>
        <v>45200</v>
      </c>
      <c r="L972" s="2" t="str">
        <f>VLOOKUP(C972,Customers!$A$2:$F$401,3,FALSE)</f>
        <v>Port Said</v>
      </c>
      <c r="M972" s="2" t="str">
        <f>VLOOKUP(C972,Customers!$A$2:$F$401,5,FALSE)</f>
        <v>Corporate</v>
      </c>
      <c r="N972" s="2" t="str">
        <f>VLOOKUP(D972,Products!$A$2:$F$21,2,FALSE)</f>
        <v>Paper A4 Box</v>
      </c>
      <c r="O972" s="2" t="str">
        <f>VLOOKUP(D972,Products!$A$2:$F$21,4,FALSE)</f>
        <v>Office</v>
      </c>
      <c r="P972" s="2" t="str">
        <f>VLOOKUP(D972,Products!$A$2:$F$21,3,FALSE)</f>
        <v>Stationery</v>
      </c>
      <c r="Q972" s="6">
        <f>VLOOKUP(D972,Products!$A$2:$F$21,6,FALSE)</f>
        <v>145</v>
      </c>
      <c r="R972" s="6">
        <f t="shared" si="62"/>
        <v>145</v>
      </c>
      <c r="S972" s="6">
        <f t="shared" si="63"/>
        <v>121.75999999999999</v>
      </c>
    </row>
    <row r="973" spans="1:19" x14ac:dyDescent="0.25">
      <c r="A973" t="s">
        <v>1362</v>
      </c>
      <c r="B973" s="2">
        <v>45712</v>
      </c>
      <c r="C973" t="s">
        <v>292</v>
      </c>
      <c r="D973" t="s">
        <v>79</v>
      </c>
      <c r="E973">
        <v>1</v>
      </c>
      <c r="F973">
        <v>5704</v>
      </c>
      <c r="G973" s="3">
        <v>0.05</v>
      </c>
      <c r="H973" t="s">
        <v>12</v>
      </c>
      <c r="I973">
        <v>4</v>
      </c>
      <c r="J973">
        <f t="shared" si="60"/>
        <v>5418.8</v>
      </c>
      <c r="K973" s="2">
        <f t="shared" si="61"/>
        <v>45689</v>
      </c>
      <c r="L973" s="2" t="str">
        <f>VLOOKUP(C973,Customers!$A$2:$F$401,3,FALSE)</f>
        <v>Fayoum</v>
      </c>
      <c r="M973" s="2" t="str">
        <f>VLOOKUP(C973,Customers!$A$2:$F$401,5,FALSE)</f>
        <v>Small Business</v>
      </c>
      <c r="N973" s="2" t="str">
        <f>VLOOKUP(D973,Products!$A$2:$F$21,2,FALSE)</f>
        <v>27-inch Monitor</v>
      </c>
      <c r="O973" s="2" t="str">
        <f>VLOOKUP(D973,Products!$A$2:$F$21,4,FALSE)</f>
        <v>Electronics</v>
      </c>
      <c r="P973" s="2" t="str">
        <f>VLOOKUP(D973,Products!$A$2:$F$21,3,FALSE)</f>
        <v>Displays</v>
      </c>
      <c r="Q973" s="6">
        <f>VLOOKUP(D973,Products!$A$2:$F$21,6,FALSE)</f>
        <v>4300</v>
      </c>
      <c r="R973" s="6">
        <f t="shared" si="62"/>
        <v>4300</v>
      </c>
      <c r="S973" s="6">
        <f t="shared" si="63"/>
        <v>1118.8000000000002</v>
      </c>
    </row>
    <row r="974" spans="1:19" x14ac:dyDescent="0.25">
      <c r="A974" t="s">
        <v>1363</v>
      </c>
      <c r="B974" s="2">
        <v>45793</v>
      </c>
      <c r="C974" t="s">
        <v>104</v>
      </c>
      <c r="D974" t="s">
        <v>27</v>
      </c>
      <c r="E974">
        <v>1</v>
      </c>
      <c r="F974">
        <v>980</v>
      </c>
      <c r="G974" s="3">
        <v>0.15</v>
      </c>
      <c r="H974" t="s">
        <v>12</v>
      </c>
      <c r="I974">
        <v>3</v>
      </c>
      <c r="J974">
        <f t="shared" si="60"/>
        <v>833</v>
      </c>
      <c r="K974" s="2">
        <f t="shared" si="61"/>
        <v>45778</v>
      </c>
      <c r="L974" s="2" t="str">
        <f>VLOOKUP(C974,Customers!$A$2:$F$401,3,FALSE)</f>
        <v>Alexandria</v>
      </c>
      <c r="M974" s="2" t="str">
        <f>VLOOKUP(C974,Customers!$A$2:$F$401,5,FALSE)</f>
        <v>Consumer</v>
      </c>
      <c r="N974" s="2" t="str">
        <f>VLOOKUP(D974,Products!$A$2:$F$21,2,FALSE)</f>
        <v>Printer Toner</v>
      </c>
      <c r="O974" s="2" t="str">
        <f>VLOOKUP(D974,Products!$A$2:$F$21,4,FALSE)</f>
        <v>Office</v>
      </c>
      <c r="P974" s="2" t="str">
        <f>VLOOKUP(D974,Products!$A$2:$F$21,3,FALSE)</f>
        <v>Supplies</v>
      </c>
      <c r="Q974" s="6">
        <f>VLOOKUP(D974,Products!$A$2:$F$21,6,FALSE)</f>
        <v>510</v>
      </c>
      <c r="R974" s="6">
        <f t="shared" si="62"/>
        <v>510</v>
      </c>
      <c r="S974" s="6">
        <f t="shared" si="63"/>
        <v>323</v>
      </c>
    </row>
    <row r="975" spans="1:19" x14ac:dyDescent="0.25">
      <c r="A975" t="s">
        <v>1364</v>
      </c>
      <c r="B975" s="2">
        <v>45307</v>
      </c>
      <c r="C975" t="s">
        <v>533</v>
      </c>
      <c r="D975" t="s">
        <v>46</v>
      </c>
      <c r="E975">
        <v>3</v>
      </c>
      <c r="F975">
        <v>252.2</v>
      </c>
      <c r="G975" s="3">
        <v>0.03</v>
      </c>
      <c r="H975" t="s">
        <v>12</v>
      </c>
      <c r="I975">
        <v>5</v>
      </c>
      <c r="J975">
        <f t="shared" si="60"/>
        <v>733.90199999999993</v>
      </c>
      <c r="K975" s="2">
        <f t="shared" si="61"/>
        <v>45292</v>
      </c>
      <c r="L975" s="2" t="str">
        <f>VLOOKUP(C975,Customers!$A$2:$F$401,3,FALSE)</f>
        <v>Shubra El-Kheima</v>
      </c>
      <c r="M975" s="2" t="str">
        <f>VLOOKUP(C975,Customers!$A$2:$F$401,5,FALSE)</f>
        <v>Consumer</v>
      </c>
      <c r="N975" s="2" t="str">
        <f>VLOOKUP(D975,Products!$A$2:$F$21,2,FALSE)</f>
        <v>Paper A4 Box</v>
      </c>
      <c r="O975" s="2" t="str">
        <f>VLOOKUP(D975,Products!$A$2:$F$21,4,FALSE)</f>
        <v>Office</v>
      </c>
      <c r="P975" s="2" t="str">
        <f>VLOOKUP(D975,Products!$A$2:$F$21,3,FALSE)</f>
        <v>Stationery</v>
      </c>
      <c r="Q975" s="6">
        <f>VLOOKUP(D975,Products!$A$2:$F$21,6,FALSE)</f>
        <v>145</v>
      </c>
      <c r="R975" s="6">
        <f t="shared" si="62"/>
        <v>435</v>
      </c>
      <c r="S975" s="6">
        <f t="shared" si="63"/>
        <v>298.90199999999993</v>
      </c>
    </row>
    <row r="976" spans="1:19" x14ac:dyDescent="0.25">
      <c r="A976" t="s">
        <v>1365</v>
      </c>
      <c r="B976" s="2">
        <v>45923</v>
      </c>
      <c r="C976" t="s">
        <v>224</v>
      </c>
      <c r="D976" t="s">
        <v>79</v>
      </c>
      <c r="E976">
        <v>3</v>
      </c>
      <c r="F976">
        <v>6696</v>
      </c>
      <c r="G976" s="3">
        <v>0</v>
      </c>
      <c r="H976" t="s">
        <v>12</v>
      </c>
      <c r="I976">
        <v>2</v>
      </c>
      <c r="J976">
        <f t="shared" si="60"/>
        <v>20088</v>
      </c>
      <c r="K976" s="2">
        <f t="shared" si="61"/>
        <v>45901</v>
      </c>
      <c r="L976" s="2" t="str">
        <f>VLOOKUP(C976,Customers!$A$2:$F$401,3,FALSE)</f>
        <v>Ismailia</v>
      </c>
      <c r="M976" s="2" t="str">
        <f>VLOOKUP(C976,Customers!$A$2:$F$401,5,FALSE)</f>
        <v>Consumer</v>
      </c>
      <c r="N976" s="2" t="str">
        <f>VLOOKUP(D976,Products!$A$2:$F$21,2,FALSE)</f>
        <v>27-inch Monitor</v>
      </c>
      <c r="O976" s="2" t="str">
        <f>VLOOKUP(D976,Products!$A$2:$F$21,4,FALSE)</f>
        <v>Electronics</v>
      </c>
      <c r="P976" s="2" t="str">
        <f>VLOOKUP(D976,Products!$A$2:$F$21,3,FALSE)</f>
        <v>Displays</v>
      </c>
      <c r="Q976" s="6">
        <f>VLOOKUP(D976,Products!$A$2:$F$21,6,FALSE)</f>
        <v>4300</v>
      </c>
      <c r="R976" s="6">
        <f t="shared" si="62"/>
        <v>12900</v>
      </c>
      <c r="S976" s="6">
        <f t="shared" si="63"/>
        <v>7188</v>
      </c>
    </row>
    <row r="977" spans="1:19" x14ac:dyDescent="0.25">
      <c r="A977" t="s">
        <v>1366</v>
      </c>
      <c r="B977" s="2">
        <v>45281</v>
      </c>
      <c r="C977" t="s">
        <v>342</v>
      </c>
      <c r="D977" t="s">
        <v>82</v>
      </c>
      <c r="E977">
        <v>1</v>
      </c>
      <c r="F977">
        <v>4416</v>
      </c>
      <c r="G977" s="3">
        <v>0</v>
      </c>
      <c r="H977" t="s">
        <v>12</v>
      </c>
      <c r="I977">
        <v>6</v>
      </c>
      <c r="J977">
        <f t="shared" si="60"/>
        <v>4416</v>
      </c>
      <c r="K977" s="2">
        <f t="shared" si="61"/>
        <v>45261</v>
      </c>
      <c r="L977" s="2" t="str">
        <f>VLOOKUP(C977,Customers!$A$2:$F$401,3,FALSE)</f>
        <v>Alexandria</v>
      </c>
      <c r="M977" s="2" t="str">
        <f>VLOOKUP(C977,Customers!$A$2:$F$401,5,FALSE)</f>
        <v>Corporate</v>
      </c>
      <c r="N977" s="2" t="str">
        <f>VLOOKUP(D977,Products!$A$2:$F$21,2,FALSE)</f>
        <v>Office Chair</v>
      </c>
      <c r="O977" s="2" t="str">
        <f>VLOOKUP(D977,Products!$A$2:$F$21,4,FALSE)</f>
        <v>Office</v>
      </c>
      <c r="P977" s="2" t="str">
        <f>VLOOKUP(D977,Products!$A$2:$F$21,3,FALSE)</f>
        <v>Furniture</v>
      </c>
      <c r="Q977" s="6">
        <f>VLOOKUP(D977,Products!$A$2:$F$21,6,FALSE)</f>
        <v>3150</v>
      </c>
      <c r="R977" s="6">
        <f t="shared" si="62"/>
        <v>3150</v>
      </c>
      <c r="S977" s="6">
        <f t="shared" si="63"/>
        <v>1266</v>
      </c>
    </row>
    <row r="978" spans="1:19" x14ac:dyDescent="0.25">
      <c r="A978" t="s">
        <v>1367</v>
      </c>
      <c r="B978" s="2">
        <v>45268</v>
      </c>
      <c r="C978" t="s">
        <v>152</v>
      </c>
      <c r="D978" t="s">
        <v>82</v>
      </c>
      <c r="E978">
        <v>1</v>
      </c>
      <c r="F978">
        <v>4800</v>
      </c>
      <c r="G978" s="3">
        <v>0.05</v>
      </c>
      <c r="H978" t="s">
        <v>12</v>
      </c>
      <c r="I978">
        <v>4</v>
      </c>
      <c r="J978">
        <f t="shared" si="60"/>
        <v>4560</v>
      </c>
      <c r="K978" s="2">
        <f t="shared" si="61"/>
        <v>45261</v>
      </c>
      <c r="L978" s="2" t="str">
        <f>VLOOKUP(C978,Customers!$A$2:$F$401,3,FALSE)</f>
        <v>Mansoura</v>
      </c>
      <c r="M978" s="2" t="str">
        <f>VLOOKUP(C978,Customers!$A$2:$F$401,5,FALSE)</f>
        <v>Consumer</v>
      </c>
      <c r="N978" s="2" t="str">
        <f>VLOOKUP(D978,Products!$A$2:$F$21,2,FALSE)</f>
        <v>Office Chair</v>
      </c>
      <c r="O978" s="2" t="str">
        <f>VLOOKUP(D978,Products!$A$2:$F$21,4,FALSE)</f>
        <v>Office</v>
      </c>
      <c r="P978" s="2" t="str">
        <f>VLOOKUP(D978,Products!$A$2:$F$21,3,FALSE)</f>
        <v>Furniture</v>
      </c>
      <c r="Q978" s="6">
        <f>VLOOKUP(D978,Products!$A$2:$F$21,6,FALSE)</f>
        <v>3150</v>
      </c>
      <c r="R978" s="6">
        <f t="shared" si="62"/>
        <v>3150</v>
      </c>
      <c r="S978" s="6">
        <f t="shared" si="63"/>
        <v>1410</v>
      </c>
    </row>
    <row r="979" spans="1:19" x14ac:dyDescent="0.25">
      <c r="A979" t="s">
        <v>1368</v>
      </c>
      <c r="B979" s="2">
        <v>45929</v>
      </c>
      <c r="C979" t="s">
        <v>641</v>
      </c>
      <c r="D979" t="s">
        <v>40</v>
      </c>
      <c r="E979">
        <v>4</v>
      </c>
      <c r="F979">
        <v>19500</v>
      </c>
      <c r="G979" s="3">
        <v>0.05</v>
      </c>
      <c r="H979" t="s">
        <v>96</v>
      </c>
      <c r="I979">
        <v>3</v>
      </c>
      <c r="J979">
        <f t="shared" si="60"/>
        <v>74100</v>
      </c>
      <c r="K979" s="2">
        <f t="shared" si="61"/>
        <v>45901</v>
      </c>
      <c r="L979" s="2" t="str">
        <f>VLOOKUP(C979,Customers!$A$2:$F$401,3,FALSE)</f>
        <v>Banha</v>
      </c>
      <c r="M979" s="2" t="str">
        <f>VLOOKUP(C979,Customers!$A$2:$F$401,5,FALSE)</f>
        <v>Consumer</v>
      </c>
      <c r="N979" s="2" t="str">
        <f>VLOOKUP(D979,Products!$A$2:$F$21,2,FALSE)</f>
        <v>Laptop Basic 15</v>
      </c>
      <c r="O979" s="2" t="str">
        <f>VLOOKUP(D979,Products!$A$2:$F$21,4,FALSE)</f>
        <v>Electronics</v>
      </c>
      <c r="P979" s="2" t="str">
        <f>VLOOKUP(D979,Products!$A$2:$F$21,3,FALSE)</f>
        <v>Computers</v>
      </c>
      <c r="Q979" s="6">
        <f>VLOOKUP(D979,Products!$A$2:$F$21,6,FALSE)</f>
        <v>15100</v>
      </c>
      <c r="R979" s="6">
        <f t="shared" si="62"/>
        <v>60400</v>
      </c>
      <c r="S979" s="6">
        <f t="shared" si="63"/>
        <v>13700</v>
      </c>
    </row>
    <row r="980" spans="1:19" x14ac:dyDescent="0.25">
      <c r="A980" t="s">
        <v>1369</v>
      </c>
      <c r="B980" s="2">
        <v>45518</v>
      </c>
      <c r="C980" t="s">
        <v>102</v>
      </c>
      <c r="D980" t="s">
        <v>49</v>
      </c>
      <c r="E980">
        <v>4</v>
      </c>
      <c r="F980">
        <v>3977</v>
      </c>
      <c r="G980" s="3">
        <v>0.05</v>
      </c>
      <c r="H980" t="s">
        <v>12</v>
      </c>
      <c r="I980">
        <v>3</v>
      </c>
      <c r="J980">
        <f t="shared" si="60"/>
        <v>15112.599999999999</v>
      </c>
      <c r="K980" s="2">
        <f t="shared" si="61"/>
        <v>45505</v>
      </c>
      <c r="L980" s="2" t="str">
        <f>VLOOKUP(C980,Customers!$A$2:$F$401,3,FALSE)</f>
        <v>Fayoum</v>
      </c>
      <c r="M980" s="2" t="str">
        <f>VLOOKUP(C980,Customers!$A$2:$F$401,5,FALSE)</f>
        <v>Consumer</v>
      </c>
      <c r="N980" s="2" t="str">
        <f>VLOOKUP(D980,Products!$A$2:$F$21,2,FALSE)</f>
        <v>UPS 1200VA</v>
      </c>
      <c r="O980" s="2" t="str">
        <f>VLOOKUP(D980,Products!$A$2:$F$21,4,FALSE)</f>
        <v>Electronics</v>
      </c>
      <c r="P980" s="2" t="str">
        <f>VLOOKUP(D980,Products!$A$2:$F$21,3,FALSE)</f>
        <v>Power</v>
      </c>
      <c r="Q980" s="6">
        <f>VLOOKUP(D980,Products!$A$2:$F$21,6,FALSE)</f>
        <v>2950</v>
      </c>
      <c r="R980" s="6">
        <f t="shared" si="62"/>
        <v>11800</v>
      </c>
      <c r="S980" s="6">
        <f t="shared" si="63"/>
        <v>3312.5999999999985</v>
      </c>
    </row>
    <row r="981" spans="1:19" x14ac:dyDescent="0.25">
      <c r="A981" t="s">
        <v>1370</v>
      </c>
      <c r="B981" s="2">
        <v>45214</v>
      </c>
      <c r="C981" t="s">
        <v>730</v>
      </c>
      <c r="D981" t="s">
        <v>11</v>
      </c>
      <c r="E981">
        <v>4</v>
      </c>
      <c r="F981">
        <v>27645</v>
      </c>
      <c r="G981" s="3">
        <v>0</v>
      </c>
      <c r="H981" t="s">
        <v>12</v>
      </c>
      <c r="I981">
        <v>6</v>
      </c>
      <c r="J981">
        <f t="shared" si="60"/>
        <v>110580</v>
      </c>
      <c r="K981" s="2">
        <f t="shared" si="61"/>
        <v>45200</v>
      </c>
      <c r="L981" s="2" t="str">
        <f>VLOOKUP(C981,Customers!$A$2:$F$401,3,FALSE)</f>
        <v>Ismailia</v>
      </c>
      <c r="M981" s="2" t="str">
        <f>VLOOKUP(C981,Customers!$A$2:$F$401,5,FALSE)</f>
        <v>Small Business</v>
      </c>
      <c r="N981" s="2" t="str">
        <f>VLOOKUP(D981,Products!$A$2:$F$21,2,FALSE)</f>
        <v>Laptop Pro 14</v>
      </c>
      <c r="O981" s="2" t="str">
        <f>VLOOKUP(D981,Products!$A$2:$F$21,4,FALSE)</f>
        <v>Electronics</v>
      </c>
      <c r="P981" s="2" t="str">
        <f>VLOOKUP(D981,Products!$A$2:$F$21,3,FALSE)</f>
        <v>Computers</v>
      </c>
      <c r="Q981" s="6">
        <f>VLOOKUP(D981,Products!$A$2:$F$21,6,FALSE)</f>
        <v>22100</v>
      </c>
      <c r="R981" s="6">
        <f t="shared" si="62"/>
        <v>88400</v>
      </c>
      <c r="S981" s="6">
        <f t="shared" si="63"/>
        <v>22180</v>
      </c>
    </row>
    <row r="982" spans="1:19" x14ac:dyDescent="0.25">
      <c r="A982" t="s">
        <v>1371</v>
      </c>
      <c r="B982" s="2">
        <v>45310</v>
      </c>
      <c r="C982" t="s">
        <v>135</v>
      </c>
      <c r="D982" t="s">
        <v>46</v>
      </c>
      <c r="E982">
        <v>1</v>
      </c>
      <c r="F982">
        <v>252.2</v>
      </c>
      <c r="G982" s="3">
        <v>0.2</v>
      </c>
      <c r="H982" t="s">
        <v>12</v>
      </c>
      <c r="I982">
        <v>4</v>
      </c>
      <c r="J982">
        <f t="shared" si="60"/>
        <v>201.76</v>
      </c>
      <c r="K982" s="2">
        <f t="shared" si="61"/>
        <v>45292</v>
      </c>
      <c r="L982" s="2" t="str">
        <f>VLOOKUP(C982,Customers!$A$2:$F$401,3,FALSE)</f>
        <v>Asyut</v>
      </c>
      <c r="M982" s="2" t="str">
        <f>VLOOKUP(C982,Customers!$A$2:$F$401,5,FALSE)</f>
        <v>Corporate</v>
      </c>
      <c r="N982" s="2" t="str">
        <f>VLOOKUP(D982,Products!$A$2:$F$21,2,FALSE)</f>
        <v>Paper A4 Box</v>
      </c>
      <c r="O982" s="2" t="str">
        <f>VLOOKUP(D982,Products!$A$2:$F$21,4,FALSE)</f>
        <v>Office</v>
      </c>
      <c r="P982" s="2" t="str">
        <f>VLOOKUP(D982,Products!$A$2:$F$21,3,FALSE)</f>
        <v>Stationery</v>
      </c>
      <c r="Q982" s="6">
        <f>VLOOKUP(D982,Products!$A$2:$F$21,6,FALSE)</f>
        <v>145</v>
      </c>
      <c r="R982" s="6">
        <f t="shared" si="62"/>
        <v>145</v>
      </c>
      <c r="S982" s="6">
        <f t="shared" si="63"/>
        <v>56.759999999999991</v>
      </c>
    </row>
    <row r="983" spans="1:19" x14ac:dyDescent="0.25">
      <c r="A983" t="s">
        <v>1372</v>
      </c>
      <c r="B983" s="2">
        <v>45571</v>
      </c>
      <c r="C983" t="s">
        <v>1028</v>
      </c>
      <c r="D983" t="s">
        <v>46</v>
      </c>
      <c r="E983">
        <v>2</v>
      </c>
      <c r="F983">
        <v>280.8</v>
      </c>
      <c r="G983" s="3">
        <v>0</v>
      </c>
      <c r="H983" t="s">
        <v>12</v>
      </c>
      <c r="I983">
        <v>5</v>
      </c>
      <c r="J983">
        <f t="shared" si="60"/>
        <v>561.6</v>
      </c>
      <c r="K983" s="2">
        <f t="shared" si="61"/>
        <v>45566</v>
      </c>
      <c r="L983" s="2" t="str">
        <f>VLOOKUP(C983,Customers!$A$2:$F$401,3,FALSE)</f>
        <v>Zagazig</v>
      </c>
      <c r="M983" s="2" t="str">
        <f>VLOOKUP(C983,Customers!$A$2:$F$401,5,FALSE)</f>
        <v>Consumer</v>
      </c>
      <c r="N983" s="2" t="str">
        <f>VLOOKUP(D983,Products!$A$2:$F$21,2,FALSE)</f>
        <v>Paper A4 Box</v>
      </c>
      <c r="O983" s="2" t="str">
        <f>VLOOKUP(D983,Products!$A$2:$F$21,4,FALSE)</f>
        <v>Office</v>
      </c>
      <c r="P983" s="2" t="str">
        <f>VLOOKUP(D983,Products!$A$2:$F$21,3,FALSE)</f>
        <v>Stationery</v>
      </c>
      <c r="Q983" s="6">
        <f>VLOOKUP(D983,Products!$A$2:$F$21,6,FALSE)</f>
        <v>145</v>
      </c>
      <c r="R983" s="6">
        <f t="shared" si="62"/>
        <v>290</v>
      </c>
      <c r="S983" s="6">
        <f t="shared" si="63"/>
        <v>271.60000000000002</v>
      </c>
    </row>
    <row r="984" spans="1:19" x14ac:dyDescent="0.25">
      <c r="A984" t="s">
        <v>1373</v>
      </c>
      <c r="B984" s="2">
        <v>45850</v>
      </c>
      <c r="C984" t="s">
        <v>1355</v>
      </c>
      <c r="D984" t="s">
        <v>27</v>
      </c>
      <c r="E984">
        <v>2</v>
      </c>
      <c r="F984">
        <v>1009.4</v>
      </c>
      <c r="G984" s="3">
        <v>0.1</v>
      </c>
      <c r="H984" t="s">
        <v>12</v>
      </c>
      <c r="I984">
        <v>3</v>
      </c>
      <c r="J984">
        <f t="shared" si="60"/>
        <v>1816.92</v>
      </c>
      <c r="K984" s="2">
        <f t="shared" si="61"/>
        <v>45839</v>
      </c>
      <c r="L984" s="2" t="str">
        <f>VLOOKUP(C984,Customers!$A$2:$F$401,3,FALSE)</f>
        <v>Tanta</v>
      </c>
      <c r="M984" s="2" t="str">
        <f>VLOOKUP(C984,Customers!$A$2:$F$401,5,FALSE)</f>
        <v>Small Business</v>
      </c>
      <c r="N984" s="2" t="str">
        <f>VLOOKUP(D984,Products!$A$2:$F$21,2,FALSE)</f>
        <v>Printer Toner</v>
      </c>
      <c r="O984" s="2" t="str">
        <f>VLOOKUP(D984,Products!$A$2:$F$21,4,FALSE)</f>
        <v>Office</v>
      </c>
      <c r="P984" s="2" t="str">
        <f>VLOOKUP(D984,Products!$A$2:$F$21,3,FALSE)</f>
        <v>Supplies</v>
      </c>
      <c r="Q984" s="6">
        <f>VLOOKUP(D984,Products!$A$2:$F$21,6,FALSE)</f>
        <v>510</v>
      </c>
      <c r="R984" s="6">
        <f t="shared" si="62"/>
        <v>1020</v>
      </c>
      <c r="S984" s="6">
        <f t="shared" si="63"/>
        <v>796.92000000000007</v>
      </c>
    </row>
    <row r="985" spans="1:19" x14ac:dyDescent="0.25">
      <c r="A985" t="s">
        <v>1374</v>
      </c>
      <c r="B985" s="2">
        <v>45036</v>
      </c>
      <c r="C985" t="s">
        <v>152</v>
      </c>
      <c r="D985" t="s">
        <v>46</v>
      </c>
      <c r="E985">
        <v>2</v>
      </c>
      <c r="F985">
        <v>260</v>
      </c>
      <c r="G985" s="3">
        <v>0.15</v>
      </c>
      <c r="H985" t="s">
        <v>85</v>
      </c>
      <c r="I985">
        <v>3</v>
      </c>
      <c r="J985">
        <f t="shared" si="60"/>
        <v>442</v>
      </c>
      <c r="K985" s="2">
        <f t="shared" si="61"/>
        <v>45017</v>
      </c>
      <c r="L985" s="2" t="str">
        <f>VLOOKUP(C985,Customers!$A$2:$F$401,3,FALSE)</f>
        <v>Mansoura</v>
      </c>
      <c r="M985" s="2" t="str">
        <f>VLOOKUP(C985,Customers!$A$2:$F$401,5,FALSE)</f>
        <v>Consumer</v>
      </c>
      <c r="N985" s="2" t="str">
        <f>VLOOKUP(D985,Products!$A$2:$F$21,2,FALSE)</f>
        <v>Paper A4 Box</v>
      </c>
      <c r="O985" s="2" t="str">
        <f>VLOOKUP(D985,Products!$A$2:$F$21,4,FALSE)</f>
        <v>Office</v>
      </c>
      <c r="P985" s="2" t="str">
        <f>VLOOKUP(D985,Products!$A$2:$F$21,3,FALSE)</f>
        <v>Stationery</v>
      </c>
      <c r="Q985" s="6">
        <f>VLOOKUP(D985,Products!$A$2:$F$21,6,FALSE)</f>
        <v>145</v>
      </c>
      <c r="R985" s="6">
        <f t="shared" si="62"/>
        <v>290</v>
      </c>
      <c r="S985" s="6">
        <f t="shared" si="63"/>
        <v>152</v>
      </c>
    </row>
    <row r="986" spans="1:19" x14ac:dyDescent="0.25">
      <c r="A986" t="s">
        <v>1375</v>
      </c>
      <c r="B986" s="2">
        <v>45662</v>
      </c>
      <c r="C986" t="s">
        <v>53</v>
      </c>
      <c r="D986" t="s">
        <v>56</v>
      </c>
      <c r="E986">
        <v>10</v>
      </c>
      <c r="F986">
        <v>174.6</v>
      </c>
      <c r="G986" s="3">
        <v>0.03</v>
      </c>
      <c r="H986" t="s">
        <v>12</v>
      </c>
      <c r="I986">
        <v>6</v>
      </c>
      <c r="J986">
        <f t="shared" si="60"/>
        <v>1693.62</v>
      </c>
      <c r="K986" s="2">
        <f t="shared" si="61"/>
        <v>45658</v>
      </c>
      <c r="L986" s="2" t="str">
        <f>VLOOKUP(C986,Customers!$A$2:$F$401,3,FALSE)</f>
        <v>Asyut</v>
      </c>
      <c r="M986" s="2" t="str">
        <f>VLOOKUP(C986,Customers!$A$2:$F$401,5,FALSE)</f>
        <v>Small Business</v>
      </c>
      <c r="N986" s="2" t="str">
        <f>VLOOKUP(D986,Products!$A$2:$F$21,2,FALSE)</f>
        <v>Notebook Pack</v>
      </c>
      <c r="O986" s="2" t="str">
        <f>VLOOKUP(D986,Products!$A$2:$F$21,4,FALSE)</f>
        <v>Office</v>
      </c>
      <c r="P986" s="2" t="str">
        <f>VLOOKUP(D986,Products!$A$2:$F$21,3,FALSE)</f>
        <v>Stationery</v>
      </c>
      <c r="Q986" s="6">
        <f>VLOOKUP(D986,Products!$A$2:$F$21,6,FALSE)</f>
        <v>75</v>
      </c>
      <c r="R986" s="6">
        <f t="shared" si="62"/>
        <v>750</v>
      </c>
      <c r="S986" s="6">
        <f t="shared" si="63"/>
        <v>943.61999999999989</v>
      </c>
    </row>
    <row r="987" spans="1:19" x14ac:dyDescent="0.25">
      <c r="A987" t="s">
        <v>1376</v>
      </c>
      <c r="B987" s="2">
        <v>44946</v>
      </c>
      <c r="C987" t="s">
        <v>338</v>
      </c>
      <c r="D987" t="s">
        <v>21</v>
      </c>
      <c r="E987">
        <v>2</v>
      </c>
      <c r="F987">
        <v>1702</v>
      </c>
      <c r="G987" s="3">
        <v>0.2</v>
      </c>
      <c r="H987" t="s">
        <v>12</v>
      </c>
      <c r="I987">
        <v>5</v>
      </c>
      <c r="J987">
        <f t="shared" si="60"/>
        <v>2723.2000000000003</v>
      </c>
      <c r="K987" s="2">
        <f t="shared" si="61"/>
        <v>44927</v>
      </c>
      <c r="L987" s="2" t="str">
        <f>VLOOKUP(C987,Customers!$A$2:$F$401,3,FALSE)</f>
        <v>Mansoura</v>
      </c>
      <c r="M987" s="2" t="str">
        <f>VLOOKUP(C987,Customers!$A$2:$F$401,5,FALSE)</f>
        <v>Consumer</v>
      </c>
      <c r="N987" s="2" t="str">
        <f>VLOOKUP(D987,Products!$A$2:$F$21,2,FALSE)</f>
        <v>Mechanical Keyboard</v>
      </c>
      <c r="O987" s="2" t="str">
        <f>VLOOKUP(D987,Products!$A$2:$F$21,4,FALSE)</f>
        <v>Electronics</v>
      </c>
      <c r="P987" s="2" t="str">
        <f>VLOOKUP(D987,Products!$A$2:$F$21,3,FALSE)</f>
        <v>Accessories</v>
      </c>
      <c r="Q987" s="6">
        <f>VLOOKUP(D987,Products!$A$2:$F$21,6,FALSE)</f>
        <v>990</v>
      </c>
      <c r="R987" s="6">
        <f t="shared" si="62"/>
        <v>1980</v>
      </c>
      <c r="S987" s="6">
        <f t="shared" si="63"/>
        <v>743.20000000000027</v>
      </c>
    </row>
    <row r="988" spans="1:19" x14ac:dyDescent="0.25">
      <c r="A988" t="s">
        <v>1377</v>
      </c>
      <c r="B988" s="2">
        <v>45919</v>
      </c>
      <c r="C988" t="s">
        <v>835</v>
      </c>
      <c r="D988" t="s">
        <v>18</v>
      </c>
      <c r="E988">
        <v>1</v>
      </c>
      <c r="F988">
        <v>1566</v>
      </c>
      <c r="G988" s="3">
        <v>0</v>
      </c>
      <c r="H988" t="s">
        <v>12</v>
      </c>
      <c r="I988">
        <v>6</v>
      </c>
      <c r="J988">
        <f t="shared" si="60"/>
        <v>1566</v>
      </c>
      <c r="K988" s="2">
        <f t="shared" si="61"/>
        <v>45901</v>
      </c>
      <c r="L988" s="2" t="str">
        <f>VLOOKUP(C988,Customers!$A$2:$F$401,3,FALSE)</f>
        <v>Cairo</v>
      </c>
      <c r="M988" s="2" t="str">
        <f>VLOOKUP(C988,Customers!$A$2:$F$401,5,FALSE)</f>
        <v>Consumer</v>
      </c>
      <c r="N988" s="2" t="str">
        <f>VLOOKUP(D988,Products!$A$2:$F$21,2,FALSE)</f>
        <v>Webcam HD</v>
      </c>
      <c r="O988" s="2" t="str">
        <f>VLOOKUP(D988,Products!$A$2:$F$21,4,FALSE)</f>
        <v>Electronics</v>
      </c>
      <c r="P988" s="2" t="str">
        <f>VLOOKUP(D988,Products!$A$2:$F$21,3,FALSE)</f>
        <v>Accessories</v>
      </c>
      <c r="Q988" s="6">
        <f>VLOOKUP(D988,Products!$A$2:$F$21,6,FALSE)</f>
        <v>790</v>
      </c>
      <c r="R988" s="6">
        <f t="shared" si="62"/>
        <v>790</v>
      </c>
      <c r="S988" s="6">
        <f t="shared" si="63"/>
        <v>776</v>
      </c>
    </row>
    <row r="989" spans="1:19" x14ac:dyDescent="0.25">
      <c r="A989" t="s">
        <v>1378</v>
      </c>
      <c r="B989" s="2">
        <v>45206</v>
      </c>
      <c r="C989" t="s">
        <v>448</v>
      </c>
      <c r="D989" t="s">
        <v>43</v>
      </c>
      <c r="E989">
        <v>4</v>
      </c>
      <c r="F989">
        <v>3492</v>
      </c>
      <c r="G989" s="3">
        <v>0.05</v>
      </c>
      <c r="H989" t="s">
        <v>12</v>
      </c>
      <c r="I989">
        <v>1</v>
      </c>
      <c r="J989">
        <f t="shared" si="60"/>
        <v>13269.599999999999</v>
      </c>
      <c r="K989" s="2">
        <f t="shared" si="61"/>
        <v>45200</v>
      </c>
      <c r="L989" s="2" t="str">
        <f>VLOOKUP(C989,Customers!$A$2:$F$401,3,FALSE)</f>
        <v>Zagazig</v>
      </c>
      <c r="M989" s="2" t="str">
        <f>VLOOKUP(C989,Customers!$A$2:$F$401,5,FALSE)</f>
        <v>Consumer</v>
      </c>
      <c r="N989" s="2" t="str">
        <f>VLOOKUP(D989,Products!$A$2:$F$21,2,FALSE)</f>
        <v>External SSD 1TB</v>
      </c>
      <c r="O989" s="2" t="str">
        <f>VLOOKUP(D989,Products!$A$2:$F$21,4,FALSE)</f>
        <v>Electronics</v>
      </c>
      <c r="P989" s="2" t="str">
        <f>VLOOKUP(D989,Products!$A$2:$F$21,3,FALSE)</f>
        <v>Storage</v>
      </c>
      <c r="Q989" s="6">
        <f>VLOOKUP(D989,Products!$A$2:$F$21,6,FALSE)</f>
        <v>2450</v>
      </c>
      <c r="R989" s="6">
        <f t="shared" si="62"/>
        <v>9800</v>
      </c>
      <c r="S989" s="6">
        <f t="shared" si="63"/>
        <v>3469.5999999999985</v>
      </c>
    </row>
    <row r="990" spans="1:19" x14ac:dyDescent="0.25">
      <c r="A990" t="s">
        <v>1379</v>
      </c>
      <c r="B990" s="2">
        <v>45326</v>
      </c>
      <c r="C990" t="s">
        <v>1273</v>
      </c>
      <c r="D990" t="s">
        <v>56</v>
      </c>
      <c r="E990">
        <v>2</v>
      </c>
      <c r="F990">
        <v>185.4</v>
      </c>
      <c r="G990" s="3">
        <v>0</v>
      </c>
      <c r="H990" t="s">
        <v>96</v>
      </c>
      <c r="I990">
        <v>1</v>
      </c>
      <c r="J990">
        <f t="shared" si="60"/>
        <v>370.8</v>
      </c>
      <c r="K990" s="2">
        <f t="shared" si="61"/>
        <v>45323</v>
      </c>
      <c r="L990" s="2" t="str">
        <f>VLOOKUP(C990,Customers!$A$2:$F$401,3,FALSE)</f>
        <v>Tanta</v>
      </c>
      <c r="M990" s="2" t="str">
        <f>VLOOKUP(C990,Customers!$A$2:$F$401,5,FALSE)</f>
        <v>Corporate</v>
      </c>
      <c r="N990" s="2" t="str">
        <f>VLOOKUP(D990,Products!$A$2:$F$21,2,FALSE)</f>
        <v>Notebook Pack</v>
      </c>
      <c r="O990" s="2" t="str">
        <f>VLOOKUP(D990,Products!$A$2:$F$21,4,FALSE)</f>
        <v>Office</v>
      </c>
      <c r="P990" s="2" t="str">
        <f>VLOOKUP(D990,Products!$A$2:$F$21,3,FALSE)</f>
        <v>Stationery</v>
      </c>
      <c r="Q990" s="6">
        <f>VLOOKUP(D990,Products!$A$2:$F$21,6,FALSE)</f>
        <v>75</v>
      </c>
      <c r="R990" s="6">
        <f t="shared" si="62"/>
        <v>150</v>
      </c>
      <c r="S990" s="6">
        <f t="shared" si="63"/>
        <v>220.8</v>
      </c>
    </row>
    <row r="991" spans="1:19" x14ac:dyDescent="0.25">
      <c r="A991" t="s">
        <v>1380</v>
      </c>
      <c r="B991" s="2">
        <v>45713</v>
      </c>
      <c r="C991" t="s">
        <v>695</v>
      </c>
      <c r="D991" t="s">
        <v>59</v>
      </c>
      <c r="E991">
        <v>2</v>
      </c>
      <c r="F991">
        <v>7400</v>
      </c>
      <c r="G991" s="3">
        <v>0.05</v>
      </c>
      <c r="H991" t="s">
        <v>12</v>
      </c>
      <c r="I991">
        <v>1</v>
      </c>
      <c r="J991">
        <f t="shared" si="60"/>
        <v>14060</v>
      </c>
      <c r="K991" s="2">
        <f t="shared" si="61"/>
        <v>45689</v>
      </c>
      <c r="L991" s="2" t="str">
        <f>VLOOKUP(C991,Customers!$A$2:$F$401,3,FALSE)</f>
        <v>Ismailia</v>
      </c>
      <c r="M991" s="2" t="str">
        <f>VLOOKUP(C991,Customers!$A$2:$F$401,5,FALSE)</f>
        <v>Consumer</v>
      </c>
      <c r="N991" s="2" t="str">
        <f>VLOOKUP(D991,Products!$A$2:$F$21,2,FALSE)</f>
        <v>Laser Printer</v>
      </c>
      <c r="O991" s="2" t="str">
        <f>VLOOKUP(D991,Products!$A$2:$F$21,4,FALSE)</f>
        <v>Electronics</v>
      </c>
      <c r="P991" s="2" t="str">
        <f>VLOOKUP(D991,Products!$A$2:$F$21,3,FALSE)</f>
        <v>Printers</v>
      </c>
      <c r="Q991" s="6">
        <f>VLOOKUP(D991,Products!$A$2:$F$21,6,FALSE)</f>
        <v>5600</v>
      </c>
      <c r="R991" s="6">
        <f t="shared" si="62"/>
        <v>11200</v>
      </c>
      <c r="S991" s="6">
        <f t="shared" si="63"/>
        <v>2860</v>
      </c>
    </row>
    <row r="992" spans="1:19" x14ac:dyDescent="0.25">
      <c r="A992" t="s">
        <v>1381</v>
      </c>
      <c r="B992" s="2">
        <v>45962</v>
      </c>
      <c r="C992" t="s">
        <v>32</v>
      </c>
      <c r="D992" t="s">
        <v>18</v>
      </c>
      <c r="E992">
        <v>10</v>
      </c>
      <c r="F992">
        <v>1450</v>
      </c>
      <c r="G992" s="3">
        <v>0.05</v>
      </c>
      <c r="H992" t="s">
        <v>85</v>
      </c>
      <c r="I992">
        <v>6</v>
      </c>
      <c r="J992">
        <f t="shared" si="60"/>
        <v>13775</v>
      </c>
      <c r="K992" s="2">
        <f t="shared" si="61"/>
        <v>45962</v>
      </c>
      <c r="L992" s="2" t="str">
        <f>VLOOKUP(C992,Customers!$A$2:$F$401,3,FALSE)</f>
        <v>Tanta</v>
      </c>
      <c r="M992" s="2" t="str">
        <f>VLOOKUP(C992,Customers!$A$2:$F$401,5,FALSE)</f>
        <v>Consumer</v>
      </c>
      <c r="N992" s="2" t="str">
        <f>VLOOKUP(D992,Products!$A$2:$F$21,2,FALSE)</f>
        <v>Webcam HD</v>
      </c>
      <c r="O992" s="2" t="str">
        <f>VLOOKUP(D992,Products!$A$2:$F$21,4,FALSE)</f>
        <v>Electronics</v>
      </c>
      <c r="P992" s="2" t="str">
        <f>VLOOKUP(D992,Products!$A$2:$F$21,3,FALSE)</f>
        <v>Accessories</v>
      </c>
      <c r="Q992" s="6">
        <f>VLOOKUP(D992,Products!$A$2:$F$21,6,FALSE)</f>
        <v>790</v>
      </c>
      <c r="R992" s="6">
        <f t="shared" si="62"/>
        <v>7900</v>
      </c>
      <c r="S992" s="6">
        <f t="shared" si="63"/>
        <v>5875</v>
      </c>
    </row>
    <row r="993" spans="1:19" x14ac:dyDescent="0.25">
      <c r="A993" t="s">
        <v>1382</v>
      </c>
      <c r="B993" s="2">
        <v>45940</v>
      </c>
      <c r="C993" t="s">
        <v>334</v>
      </c>
      <c r="D993" t="s">
        <v>11</v>
      </c>
      <c r="E993">
        <v>2</v>
      </c>
      <c r="F993">
        <v>27645</v>
      </c>
      <c r="G993" s="3">
        <v>0.2</v>
      </c>
      <c r="H993" t="s">
        <v>12</v>
      </c>
      <c r="I993">
        <v>4</v>
      </c>
      <c r="J993">
        <f t="shared" si="60"/>
        <v>44232</v>
      </c>
      <c r="K993" s="2">
        <f t="shared" si="61"/>
        <v>45931</v>
      </c>
      <c r="L993" s="2" t="str">
        <f>VLOOKUP(C993,Customers!$A$2:$F$401,3,FALSE)</f>
        <v>Alexandria</v>
      </c>
      <c r="M993" s="2" t="str">
        <f>VLOOKUP(C993,Customers!$A$2:$F$401,5,FALSE)</f>
        <v>Consumer</v>
      </c>
      <c r="N993" s="2" t="str">
        <f>VLOOKUP(D993,Products!$A$2:$F$21,2,FALSE)</f>
        <v>Laptop Pro 14</v>
      </c>
      <c r="O993" s="2" t="str">
        <f>VLOOKUP(D993,Products!$A$2:$F$21,4,FALSE)</f>
        <v>Electronics</v>
      </c>
      <c r="P993" s="2" t="str">
        <f>VLOOKUP(D993,Products!$A$2:$F$21,3,FALSE)</f>
        <v>Computers</v>
      </c>
      <c r="Q993" s="6">
        <f>VLOOKUP(D993,Products!$A$2:$F$21,6,FALSE)</f>
        <v>22100</v>
      </c>
      <c r="R993" s="6">
        <f t="shared" si="62"/>
        <v>44200</v>
      </c>
      <c r="S993" s="6">
        <f t="shared" si="63"/>
        <v>32</v>
      </c>
    </row>
    <row r="994" spans="1:19" x14ac:dyDescent="0.25">
      <c r="A994" t="s">
        <v>1383</v>
      </c>
      <c r="B994" s="2">
        <v>45764</v>
      </c>
      <c r="C994" t="s">
        <v>342</v>
      </c>
      <c r="D994" t="s">
        <v>79</v>
      </c>
      <c r="E994">
        <v>3</v>
      </c>
      <c r="F994">
        <v>6200</v>
      </c>
      <c r="G994" s="3">
        <v>0</v>
      </c>
      <c r="H994" t="s">
        <v>12</v>
      </c>
      <c r="I994">
        <v>5</v>
      </c>
      <c r="J994">
        <f t="shared" si="60"/>
        <v>18600</v>
      </c>
      <c r="K994" s="2">
        <f t="shared" si="61"/>
        <v>45748</v>
      </c>
      <c r="L994" s="2" t="str">
        <f>VLOOKUP(C994,Customers!$A$2:$F$401,3,FALSE)</f>
        <v>Alexandria</v>
      </c>
      <c r="M994" s="2" t="str">
        <f>VLOOKUP(C994,Customers!$A$2:$F$401,5,FALSE)</f>
        <v>Corporate</v>
      </c>
      <c r="N994" s="2" t="str">
        <f>VLOOKUP(D994,Products!$A$2:$F$21,2,FALSE)</f>
        <v>27-inch Monitor</v>
      </c>
      <c r="O994" s="2" t="str">
        <f>VLOOKUP(D994,Products!$A$2:$F$21,4,FALSE)</f>
        <v>Electronics</v>
      </c>
      <c r="P994" s="2" t="str">
        <f>VLOOKUP(D994,Products!$A$2:$F$21,3,FALSE)</f>
        <v>Displays</v>
      </c>
      <c r="Q994" s="6">
        <f>VLOOKUP(D994,Products!$A$2:$F$21,6,FALSE)</f>
        <v>4300</v>
      </c>
      <c r="R994" s="6">
        <f t="shared" si="62"/>
        <v>12900</v>
      </c>
      <c r="S994" s="6">
        <f t="shared" si="63"/>
        <v>5700</v>
      </c>
    </row>
    <row r="995" spans="1:19" x14ac:dyDescent="0.25">
      <c r="A995" t="s">
        <v>1384</v>
      </c>
      <c r="B995" s="2">
        <v>45934</v>
      </c>
      <c r="C995" t="s">
        <v>837</v>
      </c>
      <c r="D995" t="s">
        <v>123</v>
      </c>
      <c r="E995">
        <v>3</v>
      </c>
      <c r="F995">
        <v>2538</v>
      </c>
      <c r="G995" s="3">
        <v>0.03</v>
      </c>
      <c r="H995" t="s">
        <v>12</v>
      </c>
      <c r="I995">
        <v>5</v>
      </c>
      <c r="J995">
        <f t="shared" si="60"/>
        <v>7385.58</v>
      </c>
      <c r="K995" s="2">
        <f t="shared" si="61"/>
        <v>45931</v>
      </c>
      <c r="L995" s="2" t="str">
        <f>VLOOKUP(C995,Customers!$A$2:$F$401,3,FALSE)</f>
        <v>Fayoum</v>
      </c>
      <c r="M995" s="2" t="str">
        <f>VLOOKUP(C995,Customers!$A$2:$F$401,5,FALSE)</f>
        <v>Consumer</v>
      </c>
      <c r="N995" s="2" t="str">
        <f>VLOOKUP(D995,Products!$A$2:$F$21,2,FALSE)</f>
        <v>Barcode Scanner</v>
      </c>
      <c r="O995" s="2" t="str">
        <f>VLOOKUP(D995,Products!$A$2:$F$21,4,FALSE)</f>
        <v>Electronics</v>
      </c>
      <c r="P995" s="2" t="str">
        <f>VLOOKUP(D995,Products!$A$2:$F$21,3,FALSE)</f>
        <v>POS Equipment</v>
      </c>
      <c r="Q995" s="6">
        <f>VLOOKUP(D995,Products!$A$2:$F$21,6,FALSE)</f>
        <v>1420</v>
      </c>
      <c r="R995" s="6">
        <f t="shared" si="62"/>
        <v>4260</v>
      </c>
      <c r="S995" s="6">
        <f t="shared" si="63"/>
        <v>3125.58</v>
      </c>
    </row>
    <row r="996" spans="1:19" x14ac:dyDescent="0.25">
      <c r="A996" t="s">
        <v>1385</v>
      </c>
      <c r="B996" s="2">
        <v>45778</v>
      </c>
      <c r="C996" t="s">
        <v>240</v>
      </c>
      <c r="D996" t="s">
        <v>11</v>
      </c>
      <c r="E996">
        <v>1</v>
      </c>
      <c r="F996">
        <v>26220</v>
      </c>
      <c r="G996" s="3">
        <v>0.1</v>
      </c>
      <c r="H996" t="s">
        <v>12</v>
      </c>
      <c r="I996">
        <v>1</v>
      </c>
      <c r="J996">
        <f t="shared" si="60"/>
        <v>23598</v>
      </c>
      <c r="K996" s="2">
        <f t="shared" si="61"/>
        <v>45778</v>
      </c>
      <c r="L996" s="2" t="str">
        <f>VLOOKUP(C996,Customers!$A$2:$F$401,3,FALSE)</f>
        <v>Alexandria</v>
      </c>
      <c r="M996" s="2" t="str">
        <f>VLOOKUP(C996,Customers!$A$2:$F$401,5,FALSE)</f>
        <v>Consumer</v>
      </c>
      <c r="N996" s="2" t="str">
        <f>VLOOKUP(D996,Products!$A$2:$F$21,2,FALSE)</f>
        <v>Laptop Pro 14</v>
      </c>
      <c r="O996" s="2" t="str">
        <f>VLOOKUP(D996,Products!$A$2:$F$21,4,FALSE)</f>
        <v>Electronics</v>
      </c>
      <c r="P996" s="2" t="str">
        <f>VLOOKUP(D996,Products!$A$2:$F$21,3,FALSE)</f>
        <v>Computers</v>
      </c>
      <c r="Q996" s="6">
        <f>VLOOKUP(D996,Products!$A$2:$F$21,6,FALSE)</f>
        <v>22100</v>
      </c>
      <c r="R996" s="6">
        <f t="shared" si="62"/>
        <v>22100</v>
      </c>
      <c r="S996" s="6">
        <f t="shared" si="63"/>
        <v>1498</v>
      </c>
    </row>
    <row r="997" spans="1:19" x14ac:dyDescent="0.25">
      <c r="A997" t="s">
        <v>1386</v>
      </c>
      <c r="B997" s="2">
        <v>45836</v>
      </c>
      <c r="C997" t="s">
        <v>525</v>
      </c>
      <c r="D997" t="s">
        <v>56</v>
      </c>
      <c r="E997">
        <v>1</v>
      </c>
      <c r="F997">
        <v>174.6</v>
      </c>
      <c r="G997" s="3">
        <v>0</v>
      </c>
      <c r="H997" t="s">
        <v>12</v>
      </c>
      <c r="I997">
        <v>7</v>
      </c>
      <c r="J997">
        <f t="shared" si="60"/>
        <v>174.6</v>
      </c>
      <c r="K997" s="2">
        <f t="shared" si="61"/>
        <v>45809</v>
      </c>
      <c r="L997" s="2" t="str">
        <f>VLOOKUP(C997,Customers!$A$2:$F$401,3,FALSE)</f>
        <v>Mansoura</v>
      </c>
      <c r="M997" s="2" t="str">
        <f>VLOOKUP(C997,Customers!$A$2:$F$401,5,FALSE)</f>
        <v>Small Business</v>
      </c>
      <c r="N997" s="2" t="str">
        <f>VLOOKUP(D997,Products!$A$2:$F$21,2,FALSE)</f>
        <v>Notebook Pack</v>
      </c>
      <c r="O997" s="2" t="str">
        <f>VLOOKUP(D997,Products!$A$2:$F$21,4,FALSE)</f>
        <v>Office</v>
      </c>
      <c r="P997" s="2" t="str">
        <f>VLOOKUP(D997,Products!$A$2:$F$21,3,FALSE)</f>
        <v>Stationery</v>
      </c>
      <c r="Q997" s="6">
        <f>VLOOKUP(D997,Products!$A$2:$F$21,6,FALSE)</f>
        <v>75</v>
      </c>
      <c r="R997" s="6">
        <f t="shared" si="62"/>
        <v>75</v>
      </c>
      <c r="S997" s="6">
        <f t="shared" si="63"/>
        <v>99.6</v>
      </c>
    </row>
    <row r="998" spans="1:19" x14ac:dyDescent="0.25">
      <c r="A998" t="s">
        <v>1387</v>
      </c>
      <c r="B998" s="2">
        <v>45927</v>
      </c>
      <c r="C998" t="s">
        <v>843</v>
      </c>
      <c r="D998" t="s">
        <v>49</v>
      </c>
      <c r="E998">
        <v>1</v>
      </c>
      <c r="F998">
        <v>4223</v>
      </c>
      <c r="G998" s="3">
        <v>0.1</v>
      </c>
      <c r="H998" t="s">
        <v>12</v>
      </c>
      <c r="I998">
        <v>1</v>
      </c>
      <c r="J998">
        <f t="shared" si="60"/>
        <v>3800.7000000000003</v>
      </c>
      <c r="K998" s="2">
        <f t="shared" si="61"/>
        <v>45901</v>
      </c>
      <c r="L998" s="2" t="str">
        <f>VLOOKUP(C998,Customers!$A$2:$F$401,3,FALSE)</f>
        <v>Giza</v>
      </c>
      <c r="M998" s="2" t="str">
        <f>VLOOKUP(C998,Customers!$A$2:$F$401,5,FALSE)</f>
        <v>Corporate</v>
      </c>
      <c r="N998" s="2" t="str">
        <f>VLOOKUP(D998,Products!$A$2:$F$21,2,FALSE)</f>
        <v>UPS 1200VA</v>
      </c>
      <c r="O998" s="2" t="str">
        <f>VLOOKUP(D998,Products!$A$2:$F$21,4,FALSE)</f>
        <v>Electronics</v>
      </c>
      <c r="P998" s="2" t="str">
        <f>VLOOKUP(D998,Products!$A$2:$F$21,3,FALSE)</f>
        <v>Power</v>
      </c>
      <c r="Q998" s="6">
        <f>VLOOKUP(D998,Products!$A$2:$F$21,6,FALSE)</f>
        <v>2950</v>
      </c>
      <c r="R998" s="6">
        <f t="shared" si="62"/>
        <v>2950</v>
      </c>
      <c r="S998" s="6">
        <f t="shared" si="63"/>
        <v>850.70000000000027</v>
      </c>
    </row>
    <row r="999" spans="1:19" x14ac:dyDescent="0.25">
      <c r="A999" t="s">
        <v>1388</v>
      </c>
      <c r="B999" s="2">
        <v>45269</v>
      </c>
      <c r="C999" t="s">
        <v>273</v>
      </c>
      <c r="D999" t="s">
        <v>123</v>
      </c>
      <c r="E999">
        <v>3</v>
      </c>
      <c r="F999">
        <v>2420.5</v>
      </c>
      <c r="G999" s="3">
        <v>0.1</v>
      </c>
      <c r="H999" t="s">
        <v>12</v>
      </c>
      <c r="I999">
        <v>4</v>
      </c>
      <c r="J999">
        <f t="shared" si="60"/>
        <v>6535.35</v>
      </c>
      <c r="K999" s="2">
        <f t="shared" si="61"/>
        <v>45261</v>
      </c>
      <c r="L999" s="2" t="str">
        <f>VLOOKUP(C999,Customers!$A$2:$F$401,3,FALSE)</f>
        <v>Tanta</v>
      </c>
      <c r="M999" s="2" t="str">
        <f>VLOOKUP(C999,Customers!$A$2:$F$401,5,FALSE)</f>
        <v>Consumer</v>
      </c>
      <c r="N999" s="2" t="str">
        <f>VLOOKUP(D999,Products!$A$2:$F$21,2,FALSE)</f>
        <v>Barcode Scanner</v>
      </c>
      <c r="O999" s="2" t="str">
        <f>VLOOKUP(D999,Products!$A$2:$F$21,4,FALSE)</f>
        <v>Electronics</v>
      </c>
      <c r="P999" s="2" t="str">
        <f>VLOOKUP(D999,Products!$A$2:$F$21,3,FALSE)</f>
        <v>POS Equipment</v>
      </c>
      <c r="Q999" s="6">
        <f>VLOOKUP(D999,Products!$A$2:$F$21,6,FALSE)</f>
        <v>1420</v>
      </c>
      <c r="R999" s="6">
        <f t="shared" si="62"/>
        <v>4260</v>
      </c>
      <c r="S999" s="6">
        <f t="shared" si="63"/>
        <v>2275.3500000000004</v>
      </c>
    </row>
    <row r="1000" spans="1:19" x14ac:dyDescent="0.25">
      <c r="A1000" t="s">
        <v>1389</v>
      </c>
      <c r="B1000" s="2">
        <v>45096</v>
      </c>
      <c r="C1000" t="s">
        <v>845</v>
      </c>
      <c r="D1000" t="s">
        <v>15</v>
      </c>
      <c r="E1000">
        <v>1</v>
      </c>
      <c r="F1000">
        <v>450</v>
      </c>
      <c r="G1000" s="3">
        <v>0.03</v>
      </c>
      <c r="H1000" t="s">
        <v>12</v>
      </c>
      <c r="I1000">
        <v>3</v>
      </c>
      <c r="J1000">
        <f t="shared" si="60"/>
        <v>436.5</v>
      </c>
      <c r="K1000" s="2">
        <f t="shared" si="61"/>
        <v>45078</v>
      </c>
      <c r="L1000" s="2" t="str">
        <f>VLOOKUP(C1000,Customers!$A$2:$F$401,3,FALSE)</f>
        <v>Fayoum</v>
      </c>
      <c r="M1000" s="2" t="str">
        <f>VLOOKUP(C1000,Customers!$A$2:$F$401,5,FALSE)</f>
        <v>Corporate</v>
      </c>
      <c r="N1000" s="2" t="str">
        <f>VLOOKUP(D1000,Products!$A$2:$F$21,2,FALSE)</f>
        <v>Wireless Mouse</v>
      </c>
      <c r="O1000" s="2" t="str">
        <f>VLOOKUP(D1000,Products!$A$2:$F$21,4,FALSE)</f>
        <v>Electronics</v>
      </c>
      <c r="P1000" s="2" t="str">
        <f>VLOOKUP(D1000,Products!$A$2:$F$21,3,FALSE)</f>
        <v>Accessories</v>
      </c>
      <c r="Q1000" s="6">
        <f>VLOOKUP(D1000,Products!$A$2:$F$21,6,FALSE)</f>
        <v>210</v>
      </c>
      <c r="R1000" s="6">
        <f t="shared" si="62"/>
        <v>210</v>
      </c>
      <c r="S1000" s="6">
        <f t="shared" si="63"/>
        <v>226.5</v>
      </c>
    </row>
    <row r="1001" spans="1:19" x14ac:dyDescent="0.25">
      <c r="A1001" t="s">
        <v>1390</v>
      </c>
      <c r="B1001" s="2">
        <v>44990</v>
      </c>
      <c r="C1001" t="s">
        <v>761</v>
      </c>
      <c r="D1001" t="s">
        <v>56</v>
      </c>
      <c r="E1001">
        <v>1</v>
      </c>
      <c r="F1001">
        <v>174.6</v>
      </c>
      <c r="G1001" s="3">
        <v>0</v>
      </c>
      <c r="H1001" t="s">
        <v>96</v>
      </c>
      <c r="I1001">
        <v>6</v>
      </c>
      <c r="J1001">
        <f t="shared" si="60"/>
        <v>174.6</v>
      </c>
      <c r="K1001" s="2">
        <f t="shared" si="61"/>
        <v>44986</v>
      </c>
      <c r="L1001" s="2" t="str">
        <f>VLOOKUP(C1001,Customers!$A$2:$F$401,3,FALSE)</f>
        <v>Port Said</v>
      </c>
      <c r="M1001" s="2" t="str">
        <f>VLOOKUP(C1001,Customers!$A$2:$F$401,5,FALSE)</f>
        <v>Small Business</v>
      </c>
      <c r="N1001" s="2" t="str">
        <f>VLOOKUP(D1001,Products!$A$2:$F$21,2,FALSE)</f>
        <v>Notebook Pack</v>
      </c>
      <c r="O1001" s="2" t="str">
        <f>VLOOKUP(D1001,Products!$A$2:$F$21,4,FALSE)</f>
        <v>Office</v>
      </c>
      <c r="P1001" s="2" t="str">
        <f>VLOOKUP(D1001,Products!$A$2:$F$21,3,FALSE)</f>
        <v>Stationery</v>
      </c>
      <c r="Q1001" s="6">
        <f>VLOOKUP(D1001,Products!$A$2:$F$21,6,FALSE)</f>
        <v>75</v>
      </c>
      <c r="R1001" s="6">
        <f t="shared" si="62"/>
        <v>75</v>
      </c>
      <c r="S1001" s="6">
        <f t="shared" si="63"/>
        <v>99.6</v>
      </c>
    </row>
    <row r="1002" spans="1:19" x14ac:dyDescent="0.25">
      <c r="A1002" t="s">
        <v>1391</v>
      </c>
      <c r="B1002" s="2">
        <v>45378</v>
      </c>
      <c r="C1002" t="s">
        <v>119</v>
      </c>
      <c r="D1002" t="s">
        <v>40</v>
      </c>
      <c r="E1002">
        <v>3</v>
      </c>
      <c r="F1002">
        <v>21060</v>
      </c>
      <c r="G1002" s="3">
        <v>0</v>
      </c>
      <c r="H1002" t="s">
        <v>12</v>
      </c>
      <c r="I1002">
        <v>1</v>
      </c>
      <c r="J1002">
        <f t="shared" si="60"/>
        <v>63180</v>
      </c>
      <c r="K1002" s="2">
        <f t="shared" si="61"/>
        <v>45352</v>
      </c>
      <c r="L1002" s="2" t="str">
        <f>VLOOKUP(C1002,Customers!$A$2:$F$401,3,FALSE)</f>
        <v>Banha</v>
      </c>
      <c r="M1002" s="2" t="str">
        <f>VLOOKUP(C1002,Customers!$A$2:$F$401,5,FALSE)</f>
        <v>Consumer</v>
      </c>
      <c r="N1002" s="2" t="str">
        <f>VLOOKUP(D1002,Products!$A$2:$F$21,2,FALSE)</f>
        <v>Laptop Basic 15</v>
      </c>
      <c r="O1002" s="2" t="str">
        <f>VLOOKUP(D1002,Products!$A$2:$F$21,4,FALSE)</f>
        <v>Electronics</v>
      </c>
      <c r="P1002" s="2" t="str">
        <f>VLOOKUP(D1002,Products!$A$2:$F$21,3,FALSE)</f>
        <v>Computers</v>
      </c>
      <c r="Q1002" s="6">
        <f>VLOOKUP(D1002,Products!$A$2:$F$21,6,FALSE)</f>
        <v>15100</v>
      </c>
      <c r="R1002" s="6">
        <f t="shared" si="62"/>
        <v>45300</v>
      </c>
      <c r="S1002" s="6">
        <f t="shared" si="63"/>
        <v>17880</v>
      </c>
    </row>
    <row r="1003" spans="1:19" x14ac:dyDescent="0.25">
      <c r="A1003" t="s">
        <v>1392</v>
      </c>
      <c r="B1003" s="2">
        <v>45525</v>
      </c>
      <c r="C1003" t="s">
        <v>503</v>
      </c>
      <c r="D1003" t="s">
        <v>49</v>
      </c>
      <c r="E1003">
        <v>3</v>
      </c>
      <c r="F1003">
        <v>3772</v>
      </c>
      <c r="G1003" s="3">
        <v>0</v>
      </c>
      <c r="H1003" t="s">
        <v>96</v>
      </c>
      <c r="I1003">
        <v>5</v>
      </c>
      <c r="J1003">
        <f t="shared" si="60"/>
        <v>11316</v>
      </c>
      <c r="K1003" s="2">
        <f t="shared" si="61"/>
        <v>45505</v>
      </c>
      <c r="L1003" s="2" t="str">
        <f>VLOOKUP(C1003,Customers!$A$2:$F$401,3,FALSE)</f>
        <v>Banha</v>
      </c>
      <c r="M1003" s="2" t="str">
        <f>VLOOKUP(C1003,Customers!$A$2:$F$401,5,FALSE)</f>
        <v>Consumer</v>
      </c>
      <c r="N1003" s="2" t="str">
        <f>VLOOKUP(D1003,Products!$A$2:$F$21,2,FALSE)</f>
        <v>UPS 1200VA</v>
      </c>
      <c r="O1003" s="2" t="str">
        <f>VLOOKUP(D1003,Products!$A$2:$F$21,4,FALSE)</f>
        <v>Electronics</v>
      </c>
      <c r="P1003" s="2" t="str">
        <f>VLOOKUP(D1003,Products!$A$2:$F$21,3,FALSE)</f>
        <v>Power</v>
      </c>
      <c r="Q1003" s="6">
        <f>VLOOKUP(D1003,Products!$A$2:$F$21,6,FALSE)</f>
        <v>2950</v>
      </c>
      <c r="R1003" s="6">
        <f t="shared" si="62"/>
        <v>8850</v>
      </c>
      <c r="S1003" s="6">
        <f t="shared" si="63"/>
        <v>2466</v>
      </c>
    </row>
    <row r="1004" spans="1:19" x14ac:dyDescent="0.25">
      <c r="A1004" t="s">
        <v>1393</v>
      </c>
      <c r="B1004" s="2">
        <v>44993</v>
      </c>
      <c r="C1004" t="s">
        <v>1289</v>
      </c>
      <c r="D1004" t="s">
        <v>11</v>
      </c>
      <c r="E1004">
        <v>1</v>
      </c>
      <c r="F1004">
        <v>26220</v>
      </c>
      <c r="G1004" s="3">
        <v>0.1</v>
      </c>
      <c r="H1004" t="s">
        <v>12</v>
      </c>
      <c r="I1004">
        <v>3</v>
      </c>
      <c r="J1004">
        <f t="shared" si="60"/>
        <v>23598</v>
      </c>
      <c r="K1004" s="2">
        <f t="shared" si="61"/>
        <v>44986</v>
      </c>
      <c r="L1004" s="2" t="str">
        <f>VLOOKUP(C1004,Customers!$A$2:$F$401,3,FALSE)</f>
        <v>Alexandria</v>
      </c>
      <c r="M1004" s="2" t="str">
        <f>VLOOKUP(C1004,Customers!$A$2:$F$401,5,FALSE)</f>
        <v>Corporate</v>
      </c>
      <c r="N1004" s="2" t="str">
        <f>VLOOKUP(D1004,Products!$A$2:$F$21,2,FALSE)</f>
        <v>Laptop Pro 14</v>
      </c>
      <c r="O1004" s="2" t="str">
        <f>VLOOKUP(D1004,Products!$A$2:$F$21,4,FALSE)</f>
        <v>Electronics</v>
      </c>
      <c r="P1004" s="2" t="str">
        <f>VLOOKUP(D1004,Products!$A$2:$F$21,3,FALSE)</f>
        <v>Computers</v>
      </c>
      <c r="Q1004" s="6">
        <f>VLOOKUP(D1004,Products!$A$2:$F$21,6,FALSE)</f>
        <v>22100</v>
      </c>
      <c r="R1004" s="6">
        <f t="shared" si="62"/>
        <v>22100</v>
      </c>
      <c r="S1004" s="6">
        <f t="shared" si="63"/>
        <v>1498</v>
      </c>
    </row>
    <row r="1005" spans="1:19" x14ac:dyDescent="0.25">
      <c r="A1005" t="s">
        <v>1394</v>
      </c>
      <c r="B1005" s="2">
        <v>45489</v>
      </c>
      <c r="C1005" t="s">
        <v>602</v>
      </c>
      <c r="D1005" t="s">
        <v>46</v>
      </c>
      <c r="E1005">
        <v>1</v>
      </c>
      <c r="F1005">
        <v>280.8</v>
      </c>
      <c r="G1005" s="3">
        <v>0.05</v>
      </c>
      <c r="H1005" t="s">
        <v>12</v>
      </c>
      <c r="I1005">
        <v>3</v>
      </c>
      <c r="J1005">
        <f t="shared" si="60"/>
        <v>266.76</v>
      </c>
      <c r="K1005" s="2">
        <f t="shared" si="61"/>
        <v>45474</v>
      </c>
      <c r="L1005" s="2" t="str">
        <f>VLOOKUP(C1005,Customers!$A$2:$F$401,3,FALSE)</f>
        <v>Ismailia</v>
      </c>
      <c r="M1005" s="2" t="str">
        <f>VLOOKUP(C1005,Customers!$A$2:$F$401,5,FALSE)</f>
        <v>Consumer</v>
      </c>
      <c r="N1005" s="2" t="str">
        <f>VLOOKUP(D1005,Products!$A$2:$F$21,2,FALSE)</f>
        <v>Paper A4 Box</v>
      </c>
      <c r="O1005" s="2" t="str">
        <f>VLOOKUP(D1005,Products!$A$2:$F$21,4,FALSE)</f>
        <v>Office</v>
      </c>
      <c r="P1005" s="2" t="str">
        <f>VLOOKUP(D1005,Products!$A$2:$F$21,3,FALSE)</f>
        <v>Stationery</v>
      </c>
      <c r="Q1005" s="6">
        <f>VLOOKUP(D1005,Products!$A$2:$F$21,6,FALSE)</f>
        <v>145</v>
      </c>
      <c r="R1005" s="6">
        <f t="shared" si="62"/>
        <v>145</v>
      </c>
      <c r="S1005" s="6">
        <f t="shared" si="63"/>
        <v>121.75999999999999</v>
      </c>
    </row>
    <row r="1006" spans="1:19" x14ac:dyDescent="0.25">
      <c r="A1006" t="s">
        <v>1395</v>
      </c>
      <c r="B1006" s="2">
        <v>45387</v>
      </c>
      <c r="C1006" t="s">
        <v>429</v>
      </c>
      <c r="D1006" t="s">
        <v>40</v>
      </c>
      <c r="E1006">
        <v>5</v>
      </c>
      <c r="F1006">
        <v>21060</v>
      </c>
      <c r="G1006" s="3">
        <v>0.03</v>
      </c>
      <c r="H1006" t="s">
        <v>12</v>
      </c>
      <c r="I1006">
        <v>4</v>
      </c>
      <c r="J1006">
        <f t="shared" si="60"/>
        <v>102141</v>
      </c>
      <c r="K1006" s="2">
        <f t="shared" si="61"/>
        <v>45383</v>
      </c>
      <c r="L1006" s="2" t="str">
        <f>VLOOKUP(C1006,Customers!$A$2:$F$401,3,FALSE)</f>
        <v>Alexandria</v>
      </c>
      <c r="M1006" s="2" t="str">
        <f>VLOOKUP(C1006,Customers!$A$2:$F$401,5,FALSE)</f>
        <v>Small Business</v>
      </c>
      <c r="N1006" s="2" t="str">
        <f>VLOOKUP(D1006,Products!$A$2:$F$21,2,FALSE)</f>
        <v>Laptop Basic 15</v>
      </c>
      <c r="O1006" s="2" t="str">
        <f>VLOOKUP(D1006,Products!$A$2:$F$21,4,FALSE)</f>
        <v>Electronics</v>
      </c>
      <c r="P1006" s="2" t="str">
        <f>VLOOKUP(D1006,Products!$A$2:$F$21,3,FALSE)</f>
        <v>Computers</v>
      </c>
      <c r="Q1006" s="6">
        <f>VLOOKUP(D1006,Products!$A$2:$F$21,6,FALSE)</f>
        <v>15100</v>
      </c>
      <c r="R1006" s="6">
        <f t="shared" si="62"/>
        <v>75500</v>
      </c>
      <c r="S1006" s="6">
        <f t="shared" si="63"/>
        <v>26641</v>
      </c>
    </row>
    <row r="1007" spans="1:19" x14ac:dyDescent="0.25">
      <c r="A1007" t="s">
        <v>1396</v>
      </c>
      <c r="B1007" s="2">
        <v>45518</v>
      </c>
      <c r="C1007" t="s">
        <v>87</v>
      </c>
      <c r="D1007" t="s">
        <v>18</v>
      </c>
      <c r="E1007">
        <v>1</v>
      </c>
      <c r="F1007">
        <v>1406.5</v>
      </c>
      <c r="G1007" s="3">
        <v>0.1</v>
      </c>
      <c r="H1007" t="s">
        <v>12</v>
      </c>
      <c r="I1007">
        <v>5</v>
      </c>
      <c r="J1007">
        <f t="shared" si="60"/>
        <v>1265.8500000000001</v>
      </c>
      <c r="K1007" s="2">
        <f t="shared" si="61"/>
        <v>45505</v>
      </c>
      <c r="L1007" s="2" t="str">
        <f>VLOOKUP(C1007,Customers!$A$2:$F$401,3,FALSE)</f>
        <v>Tanta</v>
      </c>
      <c r="M1007" s="2" t="str">
        <f>VLOOKUP(C1007,Customers!$A$2:$F$401,5,FALSE)</f>
        <v>Small Business</v>
      </c>
      <c r="N1007" s="2" t="str">
        <f>VLOOKUP(D1007,Products!$A$2:$F$21,2,FALSE)</f>
        <v>Webcam HD</v>
      </c>
      <c r="O1007" s="2" t="str">
        <f>VLOOKUP(D1007,Products!$A$2:$F$21,4,FALSE)</f>
        <v>Electronics</v>
      </c>
      <c r="P1007" s="2" t="str">
        <f>VLOOKUP(D1007,Products!$A$2:$F$21,3,FALSE)</f>
        <v>Accessories</v>
      </c>
      <c r="Q1007" s="6">
        <f>VLOOKUP(D1007,Products!$A$2:$F$21,6,FALSE)</f>
        <v>790</v>
      </c>
      <c r="R1007" s="6">
        <f t="shared" si="62"/>
        <v>790</v>
      </c>
      <c r="S1007" s="6">
        <f t="shared" si="63"/>
        <v>475.85000000000014</v>
      </c>
    </row>
    <row r="1008" spans="1:19" x14ac:dyDescent="0.25">
      <c r="A1008" t="s">
        <v>1397</v>
      </c>
      <c r="B1008" s="2">
        <v>45271</v>
      </c>
      <c r="C1008" t="s">
        <v>338</v>
      </c>
      <c r="D1008" t="s">
        <v>11</v>
      </c>
      <c r="E1008">
        <v>4</v>
      </c>
      <c r="F1008">
        <v>26220</v>
      </c>
      <c r="G1008" s="3">
        <v>0.1</v>
      </c>
      <c r="H1008" t="s">
        <v>12</v>
      </c>
      <c r="I1008">
        <v>3</v>
      </c>
      <c r="J1008">
        <f t="shared" si="60"/>
        <v>94392</v>
      </c>
      <c r="K1008" s="2">
        <f t="shared" si="61"/>
        <v>45261</v>
      </c>
      <c r="L1008" s="2" t="str">
        <f>VLOOKUP(C1008,Customers!$A$2:$F$401,3,FALSE)</f>
        <v>Mansoura</v>
      </c>
      <c r="M1008" s="2" t="str">
        <f>VLOOKUP(C1008,Customers!$A$2:$F$401,5,FALSE)</f>
        <v>Consumer</v>
      </c>
      <c r="N1008" s="2" t="str">
        <f>VLOOKUP(D1008,Products!$A$2:$F$21,2,FALSE)</f>
        <v>Laptop Pro 14</v>
      </c>
      <c r="O1008" s="2" t="str">
        <f>VLOOKUP(D1008,Products!$A$2:$F$21,4,FALSE)</f>
        <v>Electronics</v>
      </c>
      <c r="P1008" s="2" t="str">
        <f>VLOOKUP(D1008,Products!$A$2:$F$21,3,FALSE)</f>
        <v>Computers</v>
      </c>
      <c r="Q1008" s="6">
        <f>VLOOKUP(D1008,Products!$A$2:$F$21,6,FALSE)</f>
        <v>22100</v>
      </c>
      <c r="R1008" s="6">
        <f t="shared" si="62"/>
        <v>88400</v>
      </c>
      <c r="S1008" s="6">
        <f t="shared" si="63"/>
        <v>5992</v>
      </c>
    </row>
    <row r="1009" spans="1:19" x14ac:dyDescent="0.25">
      <c r="A1009" t="s">
        <v>1398</v>
      </c>
      <c r="B1009" s="2">
        <v>45863</v>
      </c>
      <c r="C1009" t="s">
        <v>429</v>
      </c>
      <c r="D1009" t="s">
        <v>40</v>
      </c>
      <c r="E1009">
        <v>1</v>
      </c>
      <c r="F1009">
        <v>21060</v>
      </c>
      <c r="G1009" s="3">
        <v>0</v>
      </c>
      <c r="H1009" t="s">
        <v>12</v>
      </c>
      <c r="I1009">
        <v>2</v>
      </c>
      <c r="J1009">
        <f t="shared" si="60"/>
        <v>21060</v>
      </c>
      <c r="K1009" s="2">
        <f t="shared" si="61"/>
        <v>45839</v>
      </c>
      <c r="L1009" s="2" t="str">
        <f>VLOOKUP(C1009,Customers!$A$2:$F$401,3,FALSE)</f>
        <v>Alexandria</v>
      </c>
      <c r="M1009" s="2" t="str">
        <f>VLOOKUP(C1009,Customers!$A$2:$F$401,5,FALSE)</f>
        <v>Small Business</v>
      </c>
      <c r="N1009" s="2" t="str">
        <f>VLOOKUP(D1009,Products!$A$2:$F$21,2,FALSE)</f>
        <v>Laptop Basic 15</v>
      </c>
      <c r="O1009" s="2" t="str">
        <f>VLOOKUP(D1009,Products!$A$2:$F$21,4,FALSE)</f>
        <v>Electronics</v>
      </c>
      <c r="P1009" s="2" t="str">
        <f>VLOOKUP(D1009,Products!$A$2:$F$21,3,FALSE)</f>
        <v>Computers</v>
      </c>
      <c r="Q1009" s="6">
        <f>VLOOKUP(D1009,Products!$A$2:$F$21,6,FALSE)</f>
        <v>15100</v>
      </c>
      <c r="R1009" s="6">
        <f t="shared" si="62"/>
        <v>15100</v>
      </c>
      <c r="S1009" s="6">
        <f t="shared" si="63"/>
        <v>5960</v>
      </c>
    </row>
    <row r="1010" spans="1:19" x14ac:dyDescent="0.25">
      <c r="A1010" t="s">
        <v>1399</v>
      </c>
      <c r="B1010" s="2">
        <v>45941</v>
      </c>
      <c r="C1010" t="s">
        <v>1400</v>
      </c>
      <c r="D1010" t="s">
        <v>27</v>
      </c>
      <c r="E1010">
        <v>5</v>
      </c>
      <c r="F1010">
        <v>1009.4</v>
      </c>
      <c r="G1010" s="3">
        <v>0.15</v>
      </c>
      <c r="H1010" t="s">
        <v>12</v>
      </c>
      <c r="I1010">
        <v>4</v>
      </c>
      <c r="J1010">
        <f t="shared" si="60"/>
        <v>4289.95</v>
      </c>
      <c r="K1010" s="2">
        <f t="shared" si="61"/>
        <v>45931</v>
      </c>
      <c r="L1010" s="2" t="str">
        <f>VLOOKUP(C1010,Customers!$A$2:$F$401,3,FALSE)</f>
        <v>Asyut</v>
      </c>
      <c r="M1010" s="2" t="str">
        <f>VLOOKUP(C1010,Customers!$A$2:$F$401,5,FALSE)</f>
        <v>Small Business</v>
      </c>
      <c r="N1010" s="2" t="str">
        <f>VLOOKUP(D1010,Products!$A$2:$F$21,2,FALSE)</f>
        <v>Printer Toner</v>
      </c>
      <c r="O1010" s="2" t="str">
        <f>VLOOKUP(D1010,Products!$A$2:$F$21,4,FALSE)</f>
        <v>Office</v>
      </c>
      <c r="P1010" s="2" t="str">
        <f>VLOOKUP(D1010,Products!$A$2:$F$21,3,FALSE)</f>
        <v>Supplies</v>
      </c>
      <c r="Q1010" s="6">
        <f>VLOOKUP(D1010,Products!$A$2:$F$21,6,FALSE)</f>
        <v>510</v>
      </c>
      <c r="R1010" s="6">
        <f t="shared" si="62"/>
        <v>2550</v>
      </c>
      <c r="S1010" s="6">
        <f t="shared" si="63"/>
        <v>1739.9499999999998</v>
      </c>
    </row>
    <row r="1011" spans="1:19" x14ac:dyDescent="0.25">
      <c r="A1011" t="s">
        <v>1401</v>
      </c>
      <c r="B1011" s="2">
        <v>45973</v>
      </c>
      <c r="C1011" t="s">
        <v>536</v>
      </c>
      <c r="D1011" t="s">
        <v>72</v>
      </c>
      <c r="E1011">
        <v>2</v>
      </c>
      <c r="F1011">
        <v>1610</v>
      </c>
      <c r="G1011" s="3">
        <v>0.03</v>
      </c>
      <c r="H1011" t="s">
        <v>12</v>
      </c>
      <c r="I1011">
        <v>2</v>
      </c>
      <c r="J1011">
        <f t="shared" si="60"/>
        <v>3123.4</v>
      </c>
      <c r="K1011" s="2">
        <f t="shared" si="61"/>
        <v>45962</v>
      </c>
      <c r="L1011" s="2" t="str">
        <f>VLOOKUP(C1011,Customers!$A$2:$F$401,3,FALSE)</f>
        <v>Fayoum</v>
      </c>
      <c r="M1011" s="2" t="str">
        <f>VLOOKUP(C1011,Customers!$A$2:$F$401,5,FALSE)</f>
        <v>Consumer</v>
      </c>
      <c r="N1011" s="2" t="str">
        <f>VLOOKUP(D1011,Products!$A$2:$F$21,2,FALSE)</f>
        <v>Wi-Fi Router</v>
      </c>
      <c r="O1011" s="2" t="str">
        <f>VLOOKUP(D1011,Products!$A$2:$F$21,4,FALSE)</f>
        <v>Electronics</v>
      </c>
      <c r="P1011" s="2" t="str">
        <f>VLOOKUP(D1011,Products!$A$2:$F$21,3,FALSE)</f>
        <v>Networking</v>
      </c>
      <c r="Q1011" s="6">
        <f>VLOOKUP(D1011,Products!$A$2:$F$21,6,FALSE)</f>
        <v>1050</v>
      </c>
      <c r="R1011" s="6">
        <f t="shared" si="62"/>
        <v>2100</v>
      </c>
      <c r="S1011" s="6">
        <f t="shared" si="63"/>
        <v>1023.4000000000001</v>
      </c>
    </row>
    <row r="1012" spans="1:19" x14ac:dyDescent="0.25">
      <c r="A1012" t="s">
        <v>1402</v>
      </c>
      <c r="B1012" s="2">
        <v>45158</v>
      </c>
      <c r="C1012" t="s">
        <v>154</v>
      </c>
      <c r="D1012" t="s">
        <v>123</v>
      </c>
      <c r="E1012">
        <v>1</v>
      </c>
      <c r="F1012">
        <v>2420.5</v>
      </c>
      <c r="G1012" s="3">
        <v>0</v>
      </c>
      <c r="H1012" t="s">
        <v>12</v>
      </c>
      <c r="I1012">
        <v>4</v>
      </c>
      <c r="J1012">
        <f t="shared" si="60"/>
        <v>2420.5</v>
      </c>
      <c r="K1012" s="2">
        <f t="shared" si="61"/>
        <v>45139</v>
      </c>
      <c r="L1012" s="2" t="str">
        <f>VLOOKUP(C1012,Customers!$A$2:$F$401,3,FALSE)</f>
        <v>Zagazig</v>
      </c>
      <c r="M1012" s="2" t="str">
        <f>VLOOKUP(C1012,Customers!$A$2:$F$401,5,FALSE)</f>
        <v>Consumer</v>
      </c>
      <c r="N1012" s="2" t="str">
        <f>VLOOKUP(D1012,Products!$A$2:$F$21,2,FALSE)</f>
        <v>Barcode Scanner</v>
      </c>
      <c r="O1012" s="2" t="str">
        <f>VLOOKUP(D1012,Products!$A$2:$F$21,4,FALSE)</f>
        <v>Electronics</v>
      </c>
      <c r="P1012" s="2" t="str">
        <f>VLOOKUP(D1012,Products!$A$2:$F$21,3,FALSE)</f>
        <v>POS Equipment</v>
      </c>
      <c r="Q1012" s="6">
        <f>VLOOKUP(D1012,Products!$A$2:$F$21,6,FALSE)</f>
        <v>1420</v>
      </c>
      <c r="R1012" s="6">
        <f t="shared" si="62"/>
        <v>1420</v>
      </c>
      <c r="S1012" s="6">
        <f t="shared" si="63"/>
        <v>1000.5</v>
      </c>
    </row>
    <row r="1013" spans="1:19" x14ac:dyDescent="0.25">
      <c r="A1013" t="s">
        <v>1403</v>
      </c>
      <c r="B1013" s="2">
        <v>45160</v>
      </c>
      <c r="C1013" t="s">
        <v>590</v>
      </c>
      <c r="D1013" t="s">
        <v>46</v>
      </c>
      <c r="E1013">
        <v>3</v>
      </c>
      <c r="F1013">
        <v>280.8</v>
      </c>
      <c r="G1013" s="3">
        <v>0</v>
      </c>
      <c r="H1013" t="s">
        <v>12</v>
      </c>
      <c r="I1013">
        <v>6</v>
      </c>
      <c r="J1013">
        <f t="shared" si="60"/>
        <v>842.40000000000009</v>
      </c>
      <c r="K1013" s="2">
        <f t="shared" si="61"/>
        <v>45139</v>
      </c>
      <c r="L1013" s="2" t="str">
        <f>VLOOKUP(C1013,Customers!$A$2:$F$401,3,FALSE)</f>
        <v>Zagazig</v>
      </c>
      <c r="M1013" s="2" t="str">
        <f>VLOOKUP(C1013,Customers!$A$2:$F$401,5,FALSE)</f>
        <v>Consumer</v>
      </c>
      <c r="N1013" s="2" t="str">
        <f>VLOOKUP(D1013,Products!$A$2:$F$21,2,FALSE)</f>
        <v>Paper A4 Box</v>
      </c>
      <c r="O1013" s="2" t="str">
        <f>VLOOKUP(D1013,Products!$A$2:$F$21,4,FALSE)</f>
        <v>Office</v>
      </c>
      <c r="P1013" s="2" t="str">
        <f>VLOOKUP(D1013,Products!$A$2:$F$21,3,FALSE)</f>
        <v>Stationery</v>
      </c>
      <c r="Q1013" s="6">
        <f>VLOOKUP(D1013,Products!$A$2:$F$21,6,FALSE)</f>
        <v>145</v>
      </c>
      <c r="R1013" s="6">
        <f t="shared" si="62"/>
        <v>435</v>
      </c>
      <c r="S1013" s="6">
        <f t="shared" si="63"/>
        <v>407.40000000000009</v>
      </c>
    </row>
    <row r="1014" spans="1:19" x14ac:dyDescent="0.25">
      <c r="A1014" t="s">
        <v>1404</v>
      </c>
      <c r="B1014" s="2">
        <v>45475</v>
      </c>
      <c r="C1014" t="s">
        <v>1128</v>
      </c>
      <c r="D1014" t="s">
        <v>43</v>
      </c>
      <c r="E1014">
        <v>2</v>
      </c>
      <c r="F1014">
        <v>3888</v>
      </c>
      <c r="G1014" s="3">
        <v>0.05</v>
      </c>
      <c r="H1014" t="s">
        <v>12</v>
      </c>
      <c r="I1014">
        <v>6</v>
      </c>
      <c r="J1014">
        <f t="shared" si="60"/>
        <v>7387.2</v>
      </c>
      <c r="K1014" s="2">
        <f t="shared" si="61"/>
        <v>45474</v>
      </c>
      <c r="L1014" s="2" t="str">
        <f>VLOOKUP(C1014,Customers!$A$2:$F$401,3,FALSE)</f>
        <v>Shubra El-Kheima</v>
      </c>
      <c r="M1014" s="2" t="str">
        <f>VLOOKUP(C1014,Customers!$A$2:$F$401,5,FALSE)</f>
        <v>Small Business</v>
      </c>
      <c r="N1014" s="2" t="str">
        <f>VLOOKUP(D1014,Products!$A$2:$F$21,2,FALSE)</f>
        <v>External SSD 1TB</v>
      </c>
      <c r="O1014" s="2" t="str">
        <f>VLOOKUP(D1014,Products!$A$2:$F$21,4,FALSE)</f>
        <v>Electronics</v>
      </c>
      <c r="P1014" s="2" t="str">
        <f>VLOOKUP(D1014,Products!$A$2:$F$21,3,FALSE)</f>
        <v>Storage</v>
      </c>
      <c r="Q1014" s="6">
        <f>VLOOKUP(D1014,Products!$A$2:$F$21,6,FALSE)</f>
        <v>2450</v>
      </c>
      <c r="R1014" s="6">
        <f t="shared" si="62"/>
        <v>4900</v>
      </c>
      <c r="S1014" s="6">
        <f t="shared" si="63"/>
        <v>2487.1999999999998</v>
      </c>
    </row>
    <row r="1015" spans="1:19" x14ac:dyDescent="0.25">
      <c r="A1015" t="s">
        <v>1405</v>
      </c>
      <c r="B1015" s="2">
        <v>45678</v>
      </c>
      <c r="C1015" t="s">
        <v>1406</v>
      </c>
      <c r="D1015" t="s">
        <v>15</v>
      </c>
      <c r="E1015">
        <v>1</v>
      </c>
      <c r="F1015">
        <v>436.5</v>
      </c>
      <c r="G1015" s="3">
        <v>0</v>
      </c>
      <c r="H1015" t="s">
        <v>12</v>
      </c>
      <c r="I1015">
        <v>4</v>
      </c>
      <c r="J1015">
        <f t="shared" si="60"/>
        <v>436.5</v>
      </c>
      <c r="K1015" s="2">
        <f t="shared" si="61"/>
        <v>45658</v>
      </c>
      <c r="L1015" s="2" t="str">
        <f>VLOOKUP(C1015,Customers!$A$2:$F$401,3,FALSE)</f>
        <v>Giza</v>
      </c>
      <c r="M1015" s="2" t="str">
        <f>VLOOKUP(C1015,Customers!$A$2:$F$401,5,FALSE)</f>
        <v>Small Business</v>
      </c>
      <c r="N1015" s="2" t="str">
        <f>VLOOKUP(D1015,Products!$A$2:$F$21,2,FALSE)</f>
        <v>Wireless Mouse</v>
      </c>
      <c r="O1015" s="2" t="str">
        <f>VLOOKUP(D1015,Products!$A$2:$F$21,4,FALSE)</f>
        <v>Electronics</v>
      </c>
      <c r="P1015" s="2" t="str">
        <f>VLOOKUP(D1015,Products!$A$2:$F$21,3,FALSE)</f>
        <v>Accessories</v>
      </c>
      <c r="Q1015" s="6">
        <f>VLOOKUP(D1015,Products!$A$2:$F$21,6,FALSE)</f>
        <v>210</v>
      </c>
      <c r="R1015" s="6">
        <f t="shared" si="62"/>
        <v>210</v>
      </c>
      <c r="S1015" s="6">
        <f t="shared" si="63"/>
        <v>226.5</v>
      </c>
    </row>
    <row r="1016" spans="1:19" x14ac:dyDescent="0.25">
      <c r="A1016" t="s">
        <v>1407</v>
      </c>
      <c r="B1016" s="2">
        <v>45012</v>
      </c>
      <c r="C1016" t="s">
        <v>849</v>
      </c>
      <c r="D1016" t="s">
        <v>56</v>
      </c>
      <c r="E1016">
        <v>2</v>
      </c>
      <c r="F1016">
        <v>185.4</v>
      </c>
      <c r="G1016" s="3">
        <v>0</v>
      </c>
      <c r="H1016" t="s">
        <v>12</v>
      </c>
      <c r="I1016">
        <v>5</v>
      </c>
      <c r="J1016">
        <f t="shared" si="60"/>
        <v>370.8</v>
      </c>
      <c r="K1016" s="2">
        <f t="shared" si="61"/>
        <v>44986</v>
      </c>
      <c r="L1016" s="2" t="str">
        <f>VLOOKUP(C1016,Customers!$A$2:$F$401,3,FALSE)</f>
        <v>Giza</v>
      </c>
      <c r="M1016" s="2" t="str">
        <f>VLOOKUP(C1016,Customers!$A$2:$F$401,5,FALSE)</f>
        <v>Small Business</v>
      </c>
      <c r="N1016" s="2" t="str">
        <f>VLOOKUP(D1016,Products!$A$2:$F$21,2,FALSE)</f>
        <v>Notebook Pack</v>
      </c>
      <c r="O1016" s="2" t="str">
        <f>VLOOKUP(D1016,Products!$A$2:$F$21,4,FALSE)</f>
        <v>Office</v>
      </c>
      <c r="P1016" s="2" t="str">
        <f>VLOOKUP(D1016,Products!$A$2:$F$21,3,FALSE)</f>
        <v>Stationery</v>
      </c>
      <c r="Q1016" s="6">
        <f>VLOOKUP(D1016,Products!$A$2:$F$21,6,FALSE)</f>
        <v>75</v>
      </c>
      <c r="R1016" s="6">
        <f t="shared" si="62"/>
        <v>150</v>
      </c>
      <c r="S1016" s="6">
        <f t="shared" si="63"/>
        <v>220.8</v>
      </c>
    </row>
    <row r="1017" spans="1:19" x14ac:dyDescent="0.25">
      <c r="A1017" t="s">
        <v>1408</v>
      </c>
      <c r="B1017" s="2">
        <v>45830</v>
      </c>
      <c r="C1017" t="s">
        <v>988</v>
      </c>
      <c r="D1017" t="s">
        <v>82</v>
      </c>
      <c r="E1017">
        <v>50</v>
      </c>
      <c r="F1017">
        <v>4800</v>
      </c>
      <c r="G1017" s="3">
        <v>0.1</v>
      </c>
      <c r="H1017" t="s">
        <v>12</v>
      </c>
      <c r="I1017">
        <v>5</v>
      </c>
      <c r="J1017">
        <f t="shared" si="60"/>
        <v>216000</v>
      </c>
      <c r="K1017" s="2">
        <f t="shared" si="61"/>
        <v>45809</v>
      </c>
      <c r="L1017" s="2" t="str">
        <f>VLOOKUP(C1017,Customers!$A$2:$F$401,3,FALSE)</f>
        <v>Shubra El-Kheima</v>
      </c>
      <c r="M1017" s="2" t="str">
        <f>VLOOKUP(C1017,Customers!$A$2:$F$401,5,FALSE)</f>
        <v>Consumer</v>
      </c>
      <c r="N1017" s="2" t="str">
        <f>VLOOKUP(D1017,Products!$A$2:$F$21,2,FALSE)</f>
        <v>Office Chair</v>
      </c>
      <c r="O1017" s="2" t="str">
        <f>VLOOKUP(D1017,Products!$A$2:$F$21,4,FALSE)</f>
        <v>Office</v>
      </c>
      <c r="P1017" s="2" t="str">
        <f>VLOOKUP(D1017,Products!$A$2:$F$21,3,FALSE)</f>
        <v>Furniture</v>
      </c>
      <c r="Q1017" s="6">
        <f>VLOOKUP(D1017,Products!$A$2:$F$21,6,FALSE)</f>
        <v>3150</v>
      </c>
      <c r="R1017" s="6">
        <f t="shared" si="62"/>
        <v>157500</v>
      </c>
      <c r="S1017" s="6">
        <f t="shared" si="63"/>
        <v>58500</v>
      </c>
    </row>
    <row r="1018" spans="1:19" x14ac:dyDescent="0.25">
      <c r="A1018" t="s">
        <v>1409</v>
      </c>
      <c r="B1018" s="2">
        <v>45374</v>
      </c>
      <c r="C1018" t="s">
        <v>538</v>
      </c>
      <c r="D1018" t="s">
        <v>46</v>
      </c>
      <c r="E1018">
        <v>10</v>
      </c>
      <c r="F1018">
        <v>260</v>
      </c>
      <c r="G1018" s="3">
        <v>0.15</v>
      </c>
      <c r="H1018" t="s">
        <v>12</v>
      </c>
      <c r="I1018">
        <v>5</v>
      </c>
      <c r="J1018">
        <f t="shared" si="60"/>
        <v>2210</v>
      </c>
      <c r="K1018" s="2">
        <f t="shared" si="61"/>
        <v>45352</v>
      </c>
      <c r="L1018" s="2" t="str">
        <f>VLOOKUP(C1018,Customers!$A$2:$F$401,3,FALSE)</f>
        <v>Cairo</v>
      </c>
      <c r="M1018" s="2" t="str">
        <f>VLOOKUP(C1018,Customers!$A$2:$F$401,5,FALSE)</f>
        <v>Small Business</v>
      </c>
      <c r="N1018" s="2" t="str">
        <f>VLOOKUP(D1018,Products!$A$2:$F$21,2,FALSE)</f>
        <v>Paper A4 Box</v>
      </c>
      <c r="O1018" s="2" t="str">
        <f>VLOOKUP(D1018,Products!$A$2:$F$21,4,FALSE)</f>
        <v>Office</v>
      </c>
      <c r="P1018" s="2" t="str">
        <f>VLOOKUP(D1018,Products!$A$2:$F$21,3,FALSE)</f>
        <v>Stationery</v>
      </c>
      <c r="Q1018" s="6">
        <f>VLOOKUP(D1018,Products!$A$2:$F$21,6,FALSE)</f>
        <v>145</v>
      </c>
      <c r="R1018" s="6">
        <f t="shared" si="62"/>
        <v>1450</v>
      </c>
      <c r="S1018" s="6">
        <f t="shared" si="63"/>
        <v>760</v>
      </c>
    </row>
    <row r="1019" spans="1:19" x14ac:dyDescent="0.25">
      <c r="A1019" t="s">
        <v>1410</v>
      </c>
      <c r="B1019" s="2">
        <v>45797</v>
      </c>
      <c r="C1019" t="s">
        <v>115</v>
      </c>
      <c r="D1019" t="s">
        <v>56</v>
      </c>
      <c r="E1019">
        <v>1</v>
      </c>
      <c r="F1019">
        <v>165.6</v>
      </c>
      <c r="G1019" s="3">
        <v>0.05</v>
      </c>
      <c r="H1019" t="s">
        <v>12</v>
      </c>
      <c r="I1019">
        <v>3</v>
      </c>
      <c r="J1019">
        <f t="shared" si="60"/>
        <v>157.32</v>
      </c>
      <c r="K1019" s="2">
        <f t="shared" si="61"/>
        <v>45778</v>
      </c>
      <c r="L1019" s="2" t="str">
        <f>VLOOKUP(C1019,Customers!$A$2:$F$401,3,FALSE)</f>
        <v>Ismailia</v>
      </c>
      <c r="M1019" s="2" t="str">
        <f>VLOOKUP(C1019,Customers!$A$2:$F$401,5,FALSE)</f>
        <v>Consumer</v>
      </c>
      <c r="N1019" s="2" t="str">
        <f>VLOOKUP(D1019,Products!$A$2:$F$21,2,FALSE)</f>
        <v>Notebook Pack</v>
      </c>
      <c r="O1019" s="2" t="str">
        <f>VLOOKUP(D1019,Products!$A$2:$F$21,4,FALSE)</f>
        <v>Office</v>
      </c>
      <c r="P1019" s="2" t="str">
        <f>VLOOKUP(D1019,Products!$A$2:$F$21,3,FALSE)</f>
        <v>Stationery</v>
      </c>
      <c r="Q1019" s="6">
        <f>VLOOKUP(D1019,Products!$A$2:$F$21,6,FALSE)</f>
        <v>75</v>
      </c>
      <c r="R1019" s="6">
        <f t="shared" si="62"/>
        <v>75</v>
      </c>
      <c r="S1019" s="6">
        <f t="shared" si="63"/>
        <v>82.32</v>
      </c>
    </row>
    <row r="1020" spans="1:19" x14ac:dyDescent="0.25">
      <c r="A1020" t="s">
        <v>1411</v>
      </c>
      <c r="B1020" s="2">
        <v>45136</v>
      </c>
      <c r="C1020" t="s">
        <v>619</v>
      </c>
      <c r="D1020" t="s">
        <v>82</v>
      </c>
      <c r="E1020">
        <v>10</v>
      </c>
      <c r="F1020">
        <v>4416</v>
      </c>
      <c r="G1020" s="3">
        <v>0.1</v>
      </c>
      <c r="H1020" t="s">
        <v>12</v>
      </c>
      <c r="I1020">
        <v>4</v>
      </c>
      <c r="J1020">
        <f t="shared" si="60"/>
        <v>39744</v>
      </c>
      <c r="K1020" s="2">
        <f t="shared" si="61"/>
        <v>45108</v>
      </c>
      <c r="L1020" s="2" t="str">
        <f>VLOOKUP(C1020,Customers!$A$2:$F$401,3,FALSE)</f>
        <v>Shubra El-Kheima</v>
      </c>
      <c r="M1020" s="2" t="str">
        <f>VLOOKUP(C1020,Customers!$A$2:$F$401,5,FALSE)</f>
        <v>Small Business</v>
      </c>
      <c r="N1020" s="2" t="str">
        <f>VLOOKUP(D1020,Products!$A$2:$F$21,2,FALSE)</f>
        <v>Office Chair</v>
      </c>
      <c r="O1020" s="2" t="str">
        <f>VLOOKUP(D1020,Products!$A$2:$F$21,4,FALSE)</f>
        <v>Office</v>
      </c>
      <c r="P1020" s="2" t="str">
        <f>VLOOKUP(D1020,Products!$A$2:$F$21,3,FALSE)</f>
        <v>Furniture</v>
      </c>
      <c r="Q1020" s="6">
        <f>VLOOKUP(D1020,Products!$A$2:$F$21,6,FALSE)</f>
        <v>3150</v>
      </c>
      <c r="R1020" s="6">
        <f t="shared" si="62"/>
        <v>31500</v>
      </c>
      <c r="S1020" s="6">
        <f t="shared" si="63"/>
        <v>8244</v>
      </c>
    </row>
    <row r="1021" spans="1:19" x14ac:dyDescent="0.25">
      <c r="A1021" t="s">
        <v>1412</v>
      </c>
      <c r="B1021" s="2">
        <v>45433</v>
      </c>
      <c r="C1021" t="s">
        <v>1241</v>
      </c>
      <c r="D1021" t="s">
        <v>90</v>
      </c>
      <c r="E1021">
        <v>4</v>
      </c>
      <c r="F1021">
        <v>2268</v>
      </c>
      <c r="G1021" s="3">
        <v>0.03</v>
      </c>
      <c r="H1021" t="s">
        <v>12</v>
      </c>
      <c r="I1021">
        <v>2</v>
      </c>
      <c r="J1021">
        <f t="shared" si="60"/>
        <v>8799.84</v>
      </c>
      <c r="K1021" s="2">
        <f t="shared" si="61"/>
        <v>45413</v>
      </c>
      <c r="L1021" s="2" t="str">
        <f>VLOOKUP(C1021,Customers!$A$2:$F$401,3,FALSE)</f>
        <v>Giza</v>
      </c>
      <c r="M1021" s="2" t="str">
        <f>VLOOKUP(C1021,Customers!$A$2:$F$401,5,FALSE)</f>
        <v>Small Business</v>
      </c>
      <c r="N1021" s="2" t="str">
        <f>VLOOKUP(D1021,Products!$A$2:$F$21,2,FALSE)</f>
        <v>Headset Pro</v>
      </c>
      <c r="O1021" s="2" t="str">
        <f>VLOOKUP(D1021,Products!$A$2:$F$21,4,FALSE)</f>
        <v>Electronics</v>
      </c>
      <c r="P1021" s="2" t="str">
        <f>VLOOKUP(D1021,Products!$A$2:$F$21,3,FALSE)</f>
        <v>Accessories</v>
      </c>
      <c r="Q1021" s="6">
        <f>VLOOKUP(D1021,Products!$A$2:$F$21,6,FALSE)</f>
        <v>1180</v>
      </c>
      <c r="R1021" s="6">
        <f t="shared" si="62"/>
        <v>4720</v>
      </c>
      <c r="S1021" s="6">
        <f t="shared" si="63"/>
        <v>4079.84</v>
      </c>
    </row>
    <row r="1022" spans="1:19" x14ac:dyDescent="0.25">
      <c r="A1022" t="s">
        <v>1413</v>
      </c>
      <c r="B1022" s="2">
        <v>45536</v>
      </c>
      <c r="C1022" t="s">
        <v>1414</v>
      </c>
      <c r="D1022" t="s">
        <v>40</v>
      </c>
      <c r="E1022">
        <v>5</v>
      </c>
      <c r="F1022">
        <v>19500</v>
      </c>
      <c r="G1022" s="3">
        <v>0</v>
      </c>
      <c r="H1022" t="s">
        <v>12</v>
      </c>
      <c r="I1022">
        <v>2</v>
      </c>
      <c r="J1022">
        <f t="shared" si="60"/>
        <v>97500</v>
      </c>
      <c r="K1022" s="2">
        <f t="shared" si="61"/>
        <v>45536</v>
      </c>
      <c r="L1022" s="2" t="str">
        <f>VLOOKUP(C1022,Customers!$A$2:$F$401,3,FALSE)</f>
        <v>Giza</v>
      </c>
      <c r="M1022" s="2" t="str">
        <f>VLOOKUP(C1022,Customers!$A$2:$F$401,5,FALSE)</f>
        <v>Consumer</v>
      </c>
      <c r="N1022" s="2" t="str">
        <f>VLOOKUP(D1022,Products!$A$2:$F$21,2,FALSE)</f>
        <v>Laptop Basic 15</v>
      </c>
      <c r="O1022" s="2" t="str">
        <f>VLOOKUP(D1022,Products!$A$2:$F$21,4,FALSE)</f>
        <v>Electronics</v>
      </c>
      <c r="P1022" s="2" t="str">
        <f>VLOOKUP(D1022,Products!$A$2:$F$21,3,FALSE)</f>
        <v>Computers</v>
      </c>
      <c r="Q1022" s="6">
        <f>VLOOKUP(D1022,Products!$A$2:$F$21,6,FALSE)</f>
        <v>15100</v>
      </c>
      <c r="R1022" s="6">
        <f t="shared" si="62"/>
        <v>75500</v>
      </c>
      <c r="S1022" s="6">
        <f t="shared" si="63"/>
        <v>22000</v>
      </c>
    </row>
    <row r="1023" spans="1:19" x14ac:dyDescent="0.25">
      <c r="A1023" t="s">
        <v>1415</v>
      </c>
      <c r="B1023" s="2">
        <v>44993</v>
      </c>
      <c r="C1023" t="s">
        <v>1400</v>
      </c>
      <c r="D1023" t="s">
        <v>59</v>
      </c>
      <c r="E1023">
        <v>1</v>
      </c>
      <c r="F1023">
        <v>7622</v>
      </c>
      <c r="G1023" s="3">
        <v>0</v>
      </c>
      <c r="H1023" t="s">
        <v>12</v>
      </c>
      <c r="I1023">
        <v>3</v>
      </c>
      <c r="J1023">
        <f t="shared" si="60"/>
        <v>7622</v>
      </c>
      <c r="K1023" s="2">
        <f t="shared" si="61"/>
        <v>44986</v>
      </c>
      <c r="L1023" s="2" t="str">
        <f>VLOOKUP(C1023,Customers!$A$2:$F$401,3,FALSE)</f>
        <v>Asyut</v>
      </c>
      <c r="M1023" s="2" t="str">
        <f>VLOOKUP(C1023,Customers!$A$2:$F$401,5,FALSE)</f>
        <v>Small Business</v>
      </c>
      <c r="N1023" s="2" t="str">
        <f>VLOOKUP(D1023,Products!$A$2:$F$21,2,FALSE)</f>
        <v>Laser Printer</v>
      </c>
      <c r="O1023" s="2" t="str">
        <f>VLOOKUP(D1023,Products!$A$2:$F$21,4,FALSE)</f>
        <v>Electronics</v>
      </c>
      <c r="P1023" s="2" t="str">
        <f>VLOOKUP(D1023,Products!$A$2:$F$21,3,FALSE)</f>
        <v>Printers</v>
      </c>
      <c r="Q1023" s="6">
        <f>VLOOKUP(D1023,Products!$A$2:$F$21,6,FALSE)</f>
        <v>5600</v>
      </c>
      <c r="R1023" s="6">
        <f t="shared" si="62"/>
        <v>5600</v>
      </c>
      <c r="S1023" s="6">
        <f t="shared" si="63"/>
        <v>2022</v>
      </c>
    </row>
    <row r="1024" spans="1:19" x14ac:dyDescent="0.25">
      <c r="A1024" t="s">
        <v>1416</v>
      </c>
      <c r="B1024" s="2">
        <v>45848</v>
      </c>
      <c r="C1024" t="s">
        <v>209</v>
      </c>
      <c r="D1024" t="s">
        <v>11</v>
      </c>
      <c r="E1024">
        <v>2</v>
      </c>
      <c r="F1024">
        <v>28500</v>
      </c>
      <c r="G1024" s="3">
        <v>0.2</v>
      </c>
      <c r="H1024" t="s">
        <v>96</v>
      </c>
      <c r="I1024">
        <v>7</v>
      </c>
      <c r="J1024">
        <f t="shared" si="60"/>
        <v>45600</v>
      </c>
      <c r="K1024" s="2">
        <f t="shared" si="61"/>
        <v>45839</v>
      </c>
      <c r="L1024" s="2" t="str">
        <f>VLOOKUP(C1024,Customers!$A$2:$F$401,3,FALSE)</f>
        <v>Shubra El-Kheima</v>
      </c>
      <c r="M1024" s="2" t="str">
        <f>VLOOKUP(C1024,Customers!$A$2:$F$401,5,FALSE)</f>
        <v>Small Business</v>
      </c>
      <c r="N1024" s="2" t="str">
        <f>VLOOKUP(D1024,Products!$A$2:$F$21,2,FALSE)</f>
        <v>Laptop Pro 14</v>
      </c>
      <c r="O1024" s="2" t="str">
        <f>VLOOKUP(D1024,Products!$A$2:$F$21,4,FALSE)</f>
        <v>Electronics</v>
      </c>
      <c r="P1024" s="2" t="str">
        <f>VLOOKUP(D1024,Products!$A$2:$F$21,3,FALSE)</f>
        <v>Computers</v>
      </c>
      <c r="Q1024" s="6">
        <f>VLOOKUP(D1024,Products!$A$2:$F$21,6,FALSE)</f>
        <v>22100</v>
      </c>
      <c r="R1024" s="6">
        <f t="shared" si="62"/>
        <v>44200</v>
      </c>
      <c r="S1024" s="6">
        <f t="shared" si="63"/>
        <v>1400</v>
      </c>
    </row>
    <row r="1025" spans="1:19" x14ac:dyDescent="0.25">
      <c r="A1025" t="s">
        <v>1417</v>
      </c>
      <c r="B1025" s="2">
        <v>45465</v>
      </c>
      <c r="C1025" t="s">
        <v>48</v>
      </c>
      <c r="D1025" t="s">
        <v>21</v>
      </c>
      <c r="E1025">
        <v>1</v>
      </c>
      <c r="F1025">
        <v>1794.5</v>
      </c>
      <c r="G1025" s="3">
        <v>0.05</v>
      </c>
      <c r="H1025" t="s">
        <v>12</v>
      </c>
      <c r="I1025">
        <v>3</v>
      </c>
      <c r="J1025">
        <f t="shared" si="60"/>
        <v>1704.7749999999999</v>
      </c>
      <c r="K1025" s="2">
        <f t="shared" si="61"/>
        <v>45444</v>
      </c>
      <c r="L1025" s="2" t="str">
        <f>VLOOKUP(C1025,Customers!$A$2:$F$401,3,FALSE)</f>
        <v>Shubra El-Kheima</v>
      </c>
      <c r="M1025" s="2" t="str">
        <f>VLOOKUP(C1025,Customers!$A$2:$F$401,5,FALSE)</f>
        <v>Small Business</v>
      </c>
      <c r="N1025" s="2" t="str">
        <f>VLOOKUP(D1025,Products!$A$2:$F$21,2,FALSE)</f>
        <v>Mechanical Keyboard</v>
      </c>
      <c r="O1025" s="2" t="str">
        <f>VLOOKUP(D1025,Products!$A$2:$F$21,4,FALSE)</f>
        <v>Electronics</v>
      </c>
      <c r="P1025" s="2" t="str">
        <f>VLOOKUP(D1025,Products!$A$2:$F$21,3,FALSE)</f>
        <v>Accessories</v>
      </c>
      <c r="Q1025" s="6">
        <f>VLOOKUP(D1025,Products!$A$2:$F$21,6,FALSE)</f>
        <v>990</v>
      </c>
      <c r="R1025" s="6">
        <f t="shared" si="62"/>
        <v>990</v>
      </c>
      <c r="S1025" s="6">
        <f t="shared" si="63"/>
        <v>714.77499999999986</v>
      </c>
    </row>
    <row r="1026" spans="1:19" x14ac:dyDescent="0.25">
      <c r="A1026" t="s">
        <v>1418</v>
      </c>
      <c r="B1026" s="2">
        <v>45640</v>
      </c>
      <c r="C1026" t="s">
        <v>94</v>
      </c>
      <c r="D1026" t="s">
        <v>46</v>
      </c>
      <c r="E1026">
        <v>3</v>
      </c>
      <c r="F1026">
        <v>260</v>
      </c>
      <c r="G1026" s="3">
        <v>0</v>
      </c>
      <c r="H1026" t="s">
        <v>12</v>
      </c>
      <c r="I1026">
        <v>6</v>
      </c>
      <c r="J1026">
        <f t="shared" si="60"/>
        <v>780</v>
      </c>
      <c r="K1026" s="2">
        <f t="shared" si="61"/>
        <v>45627</v>
      </c>
      <c r="L1026" s="2" t="str">
        <f>VLOOKUP(C1026,Customers!$A$2:$F$401,3,FALSE)</f>
        <v>Tanta</v>
      </c>
      <c r="M1026" s="2" t="str">
        <f>VLOOKUP(C1026,Customers!$A$2:$F$401,5,FALSE)</f>
        <v>Corporate</v>
      </c>
      <c r="N1026" s="2" t="str">
        <f>VLOOKUP(D1026,Products!$A$2:$F$21,2,FALSE)</f>
        <v>Paper A4 Box</v>
      </c>
      <c r="O1026" s="2" t="str">
        <f>VLOOKUP(D1026,Products!$A$2:$F$21,4,FALSE)</f>
        <v>Office</v>
      </c>
      <c r="P1026" s="2" t="str">
        <f>VLOOKUP(D1026,Products!$A$2:$F$21,3,FALSE)</f>
        <v>Stationery</v>
      </c>
      <c r="Q1026" s="6">
        <f>VLOOKUP(D1026,Products!$A$2:$F$21,6,FALSE)</f>
        <v>145</v>
      </c>
      <c r="R1026" s="6">
        <f t="shared" si="62"/>
        <v>435</v>
      </c>
      <c r="S1026" s="6">
        <f t="shared" si="63"/>
        <v>345</v>
      </c>
    </row>
    <row r="1027" spans="1:19" x14ac:dyDescent="0.25">
      <c r="A1027" t="s">
        <v>1419</v>
      </c>
      <c r="B1027" s="2">
        <v>45105</v>
      </c>
      <c r="C1027" t="s">
        <v>421</v>
      </c>
      <c r="D1027" t="s">
        <v>33</v>
      </c>
      <c r="E1027">
        <v>3</v>
      </c>
      <c r="F1027">
        <v>4017</v>
      </c>
      <c r="G1027" s="3">
        <v>0.1</v>
      </c>
      <c r="H1027" t="s">
        <v>12</v>
      </c>
      <c r="I1027">
        <v>7</v>
      </c>
      <c r="J1027">
        <f t="shared" ref="J1027:J1090" si="64">E1027*F1027*(1-G1027)</f>
        <v>10845.9</v>
      </c>
      <c r="K1027" s="2">
        <f t="shared" ref="K1027:K1090" si="65">DATE(YEAR(B1027),MONTH(B1027),1)</f>
        <v>45078</v>
      </c>
      <c r="L1027" s="2" t="str">
        <f>VLOOKUP(C1027,Customers!$A$2:$F$401,3,FALSE)</f>
        <v>Ismailia</v>
      </c>
      <c r="M1027" s="2" t="str">
        <f>VLOOKUP(C1027,Customers!$A$2:$F$401,5,FALSE)</f>
        <v>Corporate</v>
      </c>
      <c r="N1027" s="2" t="str">
        <f>VLOOKUP(D1027,Products!$A$2:$F$21,2,FALSE)</f>
        <v>Filing Cabinet</v>
      </c>
      <c r="O1027" s="2" t="str">
        <f>VLOOKUP(D1027,Products!$A$2:$F$21,4,FALSE)</f>
        <v>Office</v>
      </c>
      <c r="P1027" s="2" t="str">
        <f>VLOOKUP(D1027,Products!$A$2:$F$21,3,FALSE)</f>
        <v>Furniture</v>
      </c>
      <c r="Q1027" s="6">
        <f>VLOOKUP(D1027,Products!$A$2:$F$21,6,FALSE)</f>
        <v>2650</v>
      </c>
      <c r="R1027" s="6">
        <f t="shared" ref="R1027:R1090" si="66">E1027*Q1027</f>
        <v>7950</v>
      </c>
      <c r="S1027" s="6">
        <f t="shared" ref="S1027:S1090" si="67">J1027-R1027</f>
        <v>2895.8999999999996</v>
      </c>
    </row>
    <row r="1028" spans="1:19" x14ac:dyDescent="0.25">
      <c r="A1028" t="s">
        <v>1420</v>
      </c>
      <c r="B1028" s="2">
        <v>45826</v>
      </c>
      <c r="C1028" t="s">
        <v>604</v>
      </c>
      <c r="D1028" t="s">
        <v>46</v>
      </c>
      <c r="E1028">
        <v>2</v>
      </c>
      <c r="F1028">
        <v>280.8</v>
      </c>
      <c r="G1028" s="3">
        <v>0</v>
      </c>
      <c r="H1028" t="s">
        <v>12</v>
      </c>
      <c r="I1028">
        <v>1</v>
      </c>
      <c r="J1028">
        <f t="shared" si="64"/>
        <v>561.6</v>
      </c>
      <c r="K1028" s="2">
        <f t="shared" si="65"/>
        <v>45809</v>
      </c>
      <c r="L1028" s="2" t="str">
        <f>VLOOKUP(C1028,Customers!$A$2:$F$401,3,FALSE)</f>
        <v>Alexandria</v>
      </c>
      <c r="M1028" s="2" t="str">
        <f>VLOOKUP(C1028,Customers!$A$2:$F$401,5,FALSE)</f>
        <v>Small Business</v>
      </c>
      <c r="N1028" s="2" t="str">
        <f>VLOOKUP(D1028,Products!$A$2:$F$21,2,FALSE)</f>
        <v>Paper A4 Box</v>
      </c>
      <c r="O1028" s="2" t="str">
        <f>VLOOKUP(D1028,Products!$A$2:$F$21,4,FALSE)</f>
        <v>Office</v>
      </c>
      <c r="P1028" s="2" t="str">
        <f>VLOOKUP(D1028,Products!$A$2:$F$21,3,FALSE)</f>
        <v>Stationery</v>
      </c>
      <c r="Q1028" s="6">
        <f>VLOOKUP(D1028,Products!$A$2:$F$21,6,FALSE)</f>
        <v>145</v>
      </c>
      <c r="R1028" s="6">
        <f t="shared" si="66"/>
        <v>290</v>
      </c>
      <c r="S1028" s="6">
        <f t="shared" si="67"/>
        <v>271.60000000000002</v>
      </c>
    </row>
    <row r="1029" spans="1:19" x14ac:dyDescent="0.25">
      <c r="A1029" t="s">
        <v>1421</v>
      </c>
      <c r="B1029" s="2">
        <v>45167</v>
      </c>
      <c r="C1029" t="s">
        <v>1422</v>
      </c>
      <c r="D1029" t="s">
        <v>18</v>
      </c>
      <c r="E1029">
        <v>1</v>
      </c>
      <c r="F1029">
        <v>1406.5</v>
      </c>
      <c r="G1029" s="3">
        <v>0</v>
      </c>
      <c r="H1029" t="s">
        <v>12</v>
      </c>
      <c r="I1029">
        <v>2</v>
      </c>
      <c r="J1029">
        <f t="shared" si="64"/>
        <v>1406.5</v>
      </c>
      <c r="K1029" s="2">
        <f t="shared" si="65"/>
        <v>45139</v>
      </c>
      <c r="L1029" s="2" t="str">
        <f>VLOOKUP(C1029,Customers!$A$2:$F$401,3,FALSE)</f>
        <v>Cairo</v>
      </c>
      <c r="M1029" s="2" t="str">
        <f>VLOOKUP(C1029,Customers!$A$2:$F$401,5,FALSE)</f>
        <v>Consumer</v>
      </c>
      <c r="N1029" s="2" t="str">
        <f>VLOOKUP(D1029,Products!$A$2:$F$21,2,FALSE)</f>
        <v>Webcam HD</v>
      </c>
      <c r="O1029" s="2" t="str">
        <f>VLOOKUP(D1029,Products!$A$2:$F$21,4,FALSE)</f>
        <v>Electronics</v>
      </c>
      <c r="P1029" s="2" t="str">
        <f>VLOOKUP(D1029,Products!$A$2:$F$21,3,FALSE)</f>
        <v>Accessories</v>
      </c>
      <c r="Q1029" s="6">
        <f>VLOOKUP(D1029,Products!$A$2:$F$21,6,FALSE)</f>
        <v>790</v>
      </c>
      <c r="R1029" s="6">
        <f t="shared" si="66"/>
        <v>790</v>
      </c>
      <c r="S1029" s="6">
        <f t="shared" si="67"/>
        <v>616.5</v>
      </c>
    </row>
    <row r="1030" spans="1:19" x14ac:dyDescent="0.25">
      <c r="A1030" t="s">
        <v>1423</v>
      </c>
      <c r="B1030" s="2">
        <v>45412</v>
      </c>
      <c r="C1030" t="s">
        <v>39</v>
      </c>
      <c r="D1030" t="s">
        <v>46</v>
      </c>
      <c r="E1030">
        <v>1</v>
      </c>
      <c r="F1030">
        <v>280.8</v>
      </c>
      <c r="G1030" s="3">
        <v>0.03</v>
      </c>
      <c r="H1030" t="s">
        <v>85</v>
      </c>
      <c r="I1030">
        <v>3</v>
      </c>
      <c r="J1030">
        <f t="shared" si="64"/>
        <v>272.37599999999998</v>
      </c>
      <c r="K1030" s="2">
        <f t="shared" si="65"/>
        <v>45383</v>
      </c>
      <c r="L1030" s="2" t="str">
        <f>VLOOKUP(C1030,Customers!$A$2:$F$401,3,FALSE)</f>
        <v>Giza</v>
      </c>
      <c r="M1030" s="2" t="str">
        <f>VLOOKUP(C1030,Customers!$A$2:$F$401,5,FALSE)</f>
        <v>Consumer</v>
      </c>
      <c r="N1030" s="2" t="str">
        <f>VLOOKUP(D1030,Products!$A$2:$F$21,2,FALSE)</f>
        <v>Paper A4 Box</v>
      </c>
      <c r="O1030" s="2" t="str">
        <f>VLOOKUP(D1030,Products!$A$2:$F$21,4,FALSE)</f>
        <v>Office</v>
      </c>
      <c r="P1030" s="2" t="str">
        <f>VLOOKUP(D1030,Products!$A$2:$F$21,3,FALSE)</f>
        <v>Stationery</v>
      </c>
      <c r="Q1030" s="6">
        <f>VLOOKUP(D1030,Products!$A$2:$F$21,6,FALSE)</f>
        <v>145</v>
      </c>
      <c r="R1030" s="6">
        <f t="shared" si="66"/>
        <v>145</v>
      </c>
      <c r="S1030" s="6">
        <f t="shared" si="67"/>
        <v>127.37599999999998</v>
      </c>
    </row>
    <row r="1031" spans="1:19" x14ac:dyDescent="0.25">
      <c r="A1031" t="s">
        <v>1424</v>
      </c>
      <c r="B1031" s="2">
        <v>45356</v>
      </c>
      <c r="C1031" t="s">
        <v>14</v>
      </c>
      <c r="D1031" t="s">
        <v>123</v>
      </c>
      <c r="E1031">
        <v>5</v>
      </c>
      <c r="F1031">
        <v>2420.5</v>
      </c>
      <c r="G1031" s="3">
        <v>0</v>
      </c>
      <c r="H1031" t="s">
        <v>12</v>
      </c>
      <c r="I1031">
        <v>7</v>
      </c>
      <c r="J1031">
        <f t="shared" si="64"/>
        <v>12102.5</v>
      </c>
      <c r="K1031" s="2">
        <f t="shared" si="65"/>
        <v>45352</v>
      </c>
      <c r="L1031" s="2" t="str">
        <f>VLOOKUP(C1031,Customers!$A$2:$F$401,3,FALSE)</f>
        <v>Giza</v>
      </c>
      <c r="M1031" s="2" t="str">
        <f>VLOOKUP(C1031,Customers!$A$2:$F$401,5,FALSE)</f>
        <v>Consumer</v>
      </c>
      <c r="N1031" s="2" t="str">
        <f>VLOOKUP(D1031,Products!$A$2:$F$21,2,FALSE)</f>
        <v>Barcode Scanner</v>
      </c>
      <c r="O1031" s="2" t="str">
        <f>VLOOKUP(D1031,Products!$A$2:$F$21,4,FALSE)</f>
        <v>Electronics</v>
      </c>
      <c r="P1031" s="2" t="str">
        <f>VLOOKUP(D1031,Products!$A$2:$F$21,3,FALSE)</f>
        <v>POS Equipment</v>
      </c>
      <c r="Q1031" s="6">
        <f>VLOOKUP(D1031,Products!$A$2:$F$21,6,FALSE)</f>
        <v>1420</v>
      </c>
      <c r="R1031" s="6">
        <f t="shared" si="66"/>
        <v>7100</v>
      </c>
      <c r="S1031" s="6">
        <f t="shared" si="67"/>
        <v>5002.5</v>
      </c>
    </row>
    <row r="1032" spans="1:19" x14ac:dyDescent="0.25">
      <c r="A1032" t="s">
        <v>1425</v>
      </c>
      <c r="B1032" s="2">
        <v>45645</v>
      </c>
      <c r="C1032" t="s">
        <v>446</v>
      </c>
      <c r="D1032" t="s">
        <v>59</v>
      </c>
      <c r="E1032">
        <v>3</v>
      </c>
      <c r="F1032">
        <v>7622</v>
      </c>
      <c r="G1032" s="3">
        <v>0.1</v>
      </c>
      <c r="H1032" t="s">
        <v>85</v>
      </c>
      <c r="I1032">
        <v>1</v>
      </c>
      <c r="J1032">
        <f t="shared" si="64"/>
        <v>20579.400000000001</v>
      </c>
      <c r="K1032" s="2">
        <f t="shared" si="65"/>
        <v>45627</v>
      </c>
      <c r="L1032" s="2" t="str">
        <f>VLOOKUP(C1032,Customers!$A$2:$F$401,3,FALSE)</f>
        <v>Mansoura</v>
      </c>
      <c r="M1032" s="2" t="str">
        <f>VLOOKUP(C1032,Customers!$A$2:$F$401,5,FALSE)</f>
        <v>Consumer</v>
      </c>
      <c r="N1032" s="2" t="str">
        <f>VLOOKUP(D1032,Products!$A$2:$F$21,2,FALSE)</f>
        <v>Laser Printer</v>
      </c>
      <c r="O1032" s="2" t="str">
        <f>VLOOKUP(D1032,Products!$A$2:$F$21,4,FALSE)</f>
        <v>Electronics</v>
      </c>
      <c r="P1032" s="2" t="str">
        <f>VLOOKUP(D1032,Products!$A$2:$F$21,3,FALSE)</f>
        <v>Printers</v>
      </c>
      <c r="Q1032" s="6">
        <f>VLOOKUP(D1032,Products!$A$2:$F$21,6,FALSE)</f>
        <v>5600</v>
      </c>
      <c r="R1032" s="6">
        <f t="shared" si="66"/>
        <v>16800</v>
      </c>
      <c r="S1032" s="6">
        <f t="shared" si="67"/>
        <v>3779.4000000000015</v>
      </c>
    </row>
    <row r="1033" spans="1:19" x14ac:dyDescent="0.25">
      <c r="A1033" t="s">
        <v>1426</v>
      </c>
      <c r="B1033" s="2">
        <v>45803</v>
      </c>
      <c r="C1033" t="s">
        <v>988</v>
      </c>
      <c r="D1033" t="s">
        <v>59</v>
      </c>
      <c r="E1033">
        <v>1</v>
      </c>
      <c r="F1033">
        <v>7992</v>
      </c>
      <c r="G1033" s="3">
        <v>0.2</v>
      </c>
      <c r="H1033" t="s">
        <v>12</v>
      </c>
      <c r="I1033">
        <v>1</v>
      </c>
      <c r="J1033">
        <f t="shared" si="64"/>
        <v>6393.6</v>
      </c>
      <c r="K1033" s="2">
        <f t="shared" si="65"/>
        <v>45778</v>
      </c>
      <c r="L1033" s="2" t="str">
        <f>VLOOKUP(C1033,Customers!$A$2:$F$401,3,FALSE)</f>
        <v>Shubra El-Kheima</v>
      </c>
      <c r="M1033" s="2" t="str">
        <f>VLOOKUP(C1033,Customers!$A$2:$F$401,5,FALSE)</f>
        <v>Consumer</v>
      </c>
      <c r="N1033" s="2" t="str">
        <f>VLOOKUP(D1033,Products!$A$2:$F$21,2,FALSE)</f>
        <v>Laser Printer</v>
      </c>
      <c r="O1033" s="2" t="str">
        <f>VLOOKUP(D1033,Products!$A$2:$F$21,4,FALSE)</f>
        <v>Electronics</v>
      </c>
      <c r="P1033" s="2" t="str">
        <f>VLOOKUP(D1033,Products!$A$2:$F$21,3,FALSE)</f>
        <v>Printers</v>
      </c>
      <c r="Q1033" s="6">
        <f>VLOOKUP(D1033,Products!$A$2:$F$21,6,FALSE)</f>
        <v>5600</v>
      </c>
      <c r="R1033" s="6">
        <f t="shared" si="66"/>
        <v>5600</v>
      </c>
      <c r="S1033" s="6">
        <f t="shared" si="67"/>
        <v>793.60000000000036</v>
      </c>
    </row>
    <row r="1034" spans="1:19" x14ac:dyDescent="0.25">
      <c r="A1034" t="s">
        <v>1427</v>
      </c>
      <c r="B1034" s="2">
        <v>45266</v>
      </c>
      <c r="C1034" t="s">
        <v>473</v>
      </c>
      <c r="D1034" t="s">
        <v>40</v>
      </c>
      <c r="E1034">
        <v>4</v>
      </c>
      <c r="F1034">
        <v>18915</v>
      </c>
      <c r="G1034" s="3">
        <v>0</v>
      </c>
      <c r="H1034" t="s">
        <v>12</v>
      </c>
      <c r="I1034">
        <v>1</v>
      </c>
      <c r="J1034">
        <f t="shared" si="64"/>
        <v>75660</v>
      </c>
      <c r="K1034" s="2">
        <f t="shared" si="65"/>
        <v>45261</v>
      </c>
      <c r="L1034" s="2" t="str">
        <f>VLOOKUP(C1034,Customers!$A$2:$F$401,3,FALSE)</f>
        <v>Shubra El-Kheima</v>
      </c>
      <c r="M1034" s="2" t="str">
        <f>VLOOKUP(C1034,Customers!$A$2:$F$401,5,FALSE)</f>
        <v>Corporate</v>
      </c>
      <c r="N1034" s="2" t="str">
        <f>VLOOKUP(D1034,Products!$A$2:$F$21,2,FALSE)</f>
        <v>Laptop Basic 15</v>
      </c>
      <c r="O1034" s="2" t="str">
        <f>VLOOKUP(D1034,Products!$A$2:$F$21,4,FALSE)</f>
        <v>Electronics</v>
      </c>
      <c r="P1034" s="2" t="str">
        <f>VLOOKUP(D1034,Products!$A$2:$F$21,3,FALSE)</f>
        <v>Computers</v>
      </c>
      <c r="Q1034" s="6">
        <f>VLOOKUP(D1034,Products!$A$2:$F$21,6,FALSE)</f>
        <v>15100</v>
      </c>
      <c r="R1034" s="6">
        <f t="shared" si="66"/>
        <v>60400</v>
      </c>
      <c r="S1034" s="6">
        <f t="shared" si="67"/>
        <v>15260</v>
      </c>
    </row>
    <row r="1035" spans="1:19" x14ac:dyDescent="0.25">
      <c r="A1035" t="s">
        <v>1428</v>
      </c>
      <c r="B1035" s="2">
        <v>45212</v>
      </c>
      <c r="C1035" t="s">
        <v>677</v>
      </c>
      <c r="D1035" t="s">
        <v>21</v>
      </c>
      <c r="E1035">
        <v>1</v>
      </c>
      <c r="F1035">
        <v>1794.5</v>
      </c>
      <c r="G1035" s="3">
        <v>0.05</v>
      </c>
      <c r="H1035" t="s">
        <v>12</v>
      </c>
      <c r="I1035">
        <v>6</v>
      </c>
      <c r="J1035">
        <f t="shared" si="64"/>
        <v>1704.7749999999999</v>
      </c>
      <c r="K1035" s="2">
        <f t="shared" si="65"/>
        <v>45200</v>
      </c>
      <c r="L1035" s="2" t="str">
        <f>VLOOKUP(C1035,Customers!$A$2:$F$401,3,FALSE)</f>
        <v>Giza</v>
      </c>
      <c r="M1035" s="2" t="str">
        <f>VLOOKUP(C1035,Customers!$A$2:$F$401,5,FALSE)</f>
        <v>Corporate</v>
      </c>
      <c r="N1035" s="2" t="str">
        <f>VLOOKUP(D1035,Products!$A$2:$F$21,2,FALSE)</f>
        <v>Mechanical Keyboard</v>
      </c>
      <c r="O1035" s="2" t="str">
        <f>VLOOKUP(D1035,Products!$A$2:$F$21,4,FALSE)</f>
        <v>Electronics</v>
      </c>
      <c r="P1035" s="2" t="str">
        <f>VLOOKUP(D1035,Products!$A$2:$F$21,3,FALSE)</f>
        <v>Accessories</v>
      </c>
      <c r="Q1035" s="6">
        <f>VLOOKUP(D1035,Products!$A$2:$F$21,6,FALSE)</f>
        <v>990</v>
      </c>
      <c r="R1035" s="6">
        <f t="shared" si="66"/>
        <v>990</v>
      </c>
      <c r="S1035" s="6">
        <f t="shared" si="67"/>
        <v>714.77499999999986</v>
      </c>
    </row>
    <row r="1036" spans="1:19" x14ac:dyDescent="0.25">
      <c r="A1036" t="s">
        <v>1429</v>
      </c>
      <c r="B1036" s="2">
        <v>45350</v>
      </c>
      <c r="C1036" t="s">
        <v>106</v>
      </c>
      <c r="D1036" t="s">
        <v>109</v>
      </c>
      <c r="E1036">
        <v>20</v>
      </c>
      <c r="F1036">
        <v>12416</v>
      </c>
      <c r="G1036" s="3">
        <v>0.1</v>
      </c>
      <c r="H1036" t="s">
        <v>12</v>
      </c>
      <c r="I1036">
        <v>1</v>
      </c>
      <c r="J1036">
        <f t="shared" si="64"/>
        <v>223488</v>
      </c>
      <c r="K1036" s="2">
        <f t="shared" si="65"/>
        <v>45323</v>
      </c>
      <c r="L1036" s="2" t="str">
        <f>VLOOKUP(C1036,Customers!$A$2:$F$401,3,FALSE)</f>
        <v>Ismailia</v>
      </c>
      <c r="M1036" s="2" t="str">
        <f>VLOOKUP(C1036,Customers!$A$2:$F$401,5,FALSE)</f>
        <v>Consumer</v>
      </c>
      <c r="N1036" s="2" t="str">
        <f>VLOOKUP(D1036,Products!$A$2:$F$21,2,FALSE)</f>
        <v>Projector</v>
      </c>
      <c r="O1036" s="2" t="str">
        <f>VLOOKUP(D1036,Products!$A$2:$F$21,4,FALSE)</f>
        <v>Electronics</v>
      </c>
      <c r="P1036" s="2" t="str">
        <f>VLOOKUP(D1036,Products!$A$2:$F$21,3,FALSE)</f>
        <v>Displays</v>
      </c>
      <c r="Q1036" s="6">
        <f>VLOOKUP(D1036,Products!$A$2:$F$21,6,FALSE)</f>
        <v>9700</v>
      </c>
      <c r="R1036" s="6">
        <f t="shared" si="66"/>
        <v>194000</v>
      </c>
      <c r="S1036" s="6">
        <f t="shared" si="67"/>
        <v>29488</v>
      </c>
    </row>
    <row r="1037" spans="1:19" x14ac:dyDescent="0.25">
      <c r="A1037" t="s">
        <v>1430</v>
      </c>
      <c r="B1037" s="2">
        <v>45350</v>
      </c>
      <c r="C1037" t="s">
        <v>185</v>
      </c>
      <c r="D1037" t="s">
        <v>123</v>
      </c>
      <c r="E1037">
        <v>4</v>
      </c>
      <c r="F1037">
        <v>2350</v>
      </c>
      <c r="G1037" s="3">
        <v>0.15</v>
      </c>
      <c r="H1037" t="s">
        <v>12</v>
      </c>
      <c r="I1037">
        <v>2</v>
      </c>
      <c r="J1037">
        <f t="shared" si="64"/>
        <v>7990</v>
      </c>
      <c r="K1037" s="2">
        <f t="shared" si="65"/>
        <v>45323</v>
      </c>
      <c r="L1037" s="2" t="str">
        <f>VLOOKUP(C1037,Customers!$A$2:$F$401,3,FALSE)</f>
        <v>Giza</v>
      </c>
      <c r="M1037" s="2" t="str">
        <f>VLOOKUP(C1037,Customers!$A$2:$F$401,5,FALSE)</f>
        <v>Small Business</v>
      </c>
      <c r="N1037" s="2" t="str">
        <f>VLOOKUP(D1037,Products!$A$2:$F$21,2,FALSE)</f>
        <v>Barcode Scanner</v>
      </c>
      <c r="O1037" s="2" t="str">
        <f>VLOOKUP(D1037,Products!$A$2:$F$21,4,FALSE)</f>
        <v>Electronics</v>
      </c>
      <c r="P1037" s="2" t="str">
        <f>VLOOKUP(D1037,Products!$A$2:$F$21,3,FALSE)</f>
        <v>POS Equipment</v>
      </c>
      <c r="Q1037" s="6">
        <f>VLOOKUP(D1037,Products!$A$2:$F$21,6,FALSE)</f>
        <v>1420</v>
      </c>
      <c r="R1037" s="6">
        <f t="shared" si="66"/>
        <v>5680</v>
      </c>
      <c r="S1037" s="6">
        <f t="shared" si="67"/>
        <v>2310</v>
      </c>
    </row>
    <row r="1038" spans="1:19" x14ac:dyDescent="0.25">
      <c r="A1038" t="s">
        <v>1431</v>
      </c>
      <c r="B1038" s="2">
        <v>45048</v>
      </c>
      <c r="C1038" t="s">
        <v>29</v>
      </c>
      <c r="D1038" t="s">
        <v>46</v>
      </c>
      <c r="E1038">
        <v>1</v>
      </c>
      <c r="F1038">
        <v>252.2</v>
      </c>
      <c r="G1038" s="3">
        <v>0.2</v>
      </c>
      <c r="H1038" t="s">
        <v>12</v>
      </c>
      <c r="I1038">
        <v>2</v>
      </c>
      <c r="J1038">
        <f t="shared" si="64"/>
        <v>201.76</v>
      </c>
      <c r="K1038" s="2">
        <f t="shared" si="65"/>
        <v>45047</v>
      </c>
      <c r="L1038" s="2" t="str">
        <f>VLOOKUP(C1038,Customers!$A$2:$F$401,3,FALSE)</f>
        <v>Zagazig</v>
      </c>
      <c r="M1038" s="2" t="str">
        <f>VLOOKUP(C1038,Customers!$A$2:$F$401,5,FALSE)</f>
        <v>Small Business</v>
      </c>
      <c r="N1038" s="2" t="str">
        <f>VLOOKUP(D1038,Products!$A$2:$F$21,2,FALSE)</f>
        <v>Paper A4 Box</v>
      </c>
      <c r="O1038" s="2" t="str">
        <f>VLOOKUP(D1038,Products!$A$2:$F$21,4,FALSE)</f>
        <v>Office</v>
      </c>
      <c r="P1038" s="2" t="str">
        <f>VLOOKUP(D1038,Products!$A$2:$F$21,3,FALSE)</f>
        <v>Stationery</v>
      </c>
      <c r="Q1038" s="6">
        <f>VLOOKUP(D1038,Products!$A$2:$F$21,6,FALSE)</f>
        <v>145</v>
      </c>
      <c r="R1038" s="6">
        <f t="shared" si="66"/>
        <v>145</v>
      </c>
      <c r="S1038" s="6">
        <f t="shared" si="67"/>
        <v>56.759999999999991</v>
      </c>
    </row>
    <row r="1039" spans="1:19" x14ac:dyDescent="0.25">
      <c r="A1039" t="s">
        <v>1432</v>
      </c>
      <c r="B1039" s="2">
        <v>45645</v>
      </c>
      <c r="C1039" t="s">
        <v>594</v>
      </c>
      <c r="D1039" t="s">
        <v>15</v>
      </c>
      <c r="E1039">
        <v>1</v>
      </c>
      <c r="F1039">
        <v>463.5</v>
      </c>
      <c r="G1039" s="3">
        <v>0</v>
      </c>
      <c r="H1039" t="s">
        <v>12</v>
      </c>
      <c r="I1039">
        <v>7</v>
      </c>
      <c r="J1039">
        <f t="shared" si="64"/>
        <v>463.5</v>
      </c>
      <c r="K1039" s="2">
        <f t="shared" si="65"/>
        <v>45627</v>
      </c>
      <c r="L1039" s="2" t="str">
        <f>VLOOKUP(C1039,Customers!$A$2:$F$401,3,FALSE)</f>
        <v>Asyut</v>
      </c>
      <c r="M1039" s="2" t="str">
        <f>VLOOKUP(C1039,Customers!$A$2:$F$401,5,FALSE)</f>
        <v>Small Business</v>
      </c>
      <c r="N1039" s="2" t="str">
        <f>VLOOKUP(D1039,Products!$A$2:$F$21,2,FALSE)</f>
        <v>Wireless Mouse</v>
      </c>
      <c r="O1039" s="2" t="str">
        <f>VLOOKUP(D1039,Products!$A$2:$F$21,4,FALSE)</f>
        <v>Electronics</v>
      </c>
      <c r="P1039" s="2" t="str">
        <f>VLOOKUP(D1039,Products!$A$2:$F$21,3,FALSE)</f>
        <v>Accessories</v>
      </c>
      <c r="Q1039" s="6">
        <f>VLOOKUP(D1039,Products!$A$2:$F$21,6,FALSE)</f>
        <v>210</v>
      </c>
      <c r="R1039" s="6">
        <f t="shared" si="66"/>
        <v>210</v>
      </c>
      <c r="S1039" s="6">
        <f t="shared" si="67"/>
        <v>253.5</v>
      </c>
    </row>
    <row r="1040" spans="1:19" x14ac:dyDescent="0.25">
      <c r="A1040" t="s">
        <v>1433</v>
      </c>
      <c r="B1040" s="2">
        <v>46017</v>
      </c>
      <c r="C1040" t="s">
        <v>285</v>
      </c>
      <c r="D1040" t="s">
        <v>21</v>
      </c>
      <c r="E1040">
        <v>1</v>
      </c>
      <c r="F1040">
        <v>1794.5</v>
      </c>
      <c r="G1040" s="3">
        <v>0</v>
      </c>
      <c r="H1040" t="s">
        <v>96</v>
      </c>
      <c r="I1040">
        <v>1</v>
      </c>
      <c r="J1040">
        <f t="shared" si="64"/>
        <v>1794.5</v>
      </c>
      <c r="K1040" s="2">
        <f t="shared" si="65"/>
        <v>45992</v>
      </c>
      <c r="L1040" s="2" t="str">
        <f>VLOOKUP(C1040,Customers!$A$2:$F$401,3,FALSE)</f>
        <v>Banha</v>
      </c>
      <c r="M1040" s="2" t="str">
        <f>VLOOKUP(C1040,Customers!$A$2:$F$401,5,FALSE)</f>
        <v>Small Business</v>
      </c>
      <c r="N1040" s="2" t="str">
        <f>VLOOKUP(D1040,Products!$A$2:$F$21,2,FALSE)</f>
        <v>Mechanical Keyboard</v>
      </c>
      <c r="O1040" s="2" t="str">
        <f>VLOOKUP(D1040,Products!$A$2:$F$21,4,FALSE)</f>
        <v>Electronics</v>
      </c>
      <c r="P1040" s="2" t="str">
        <f>VLOOKUP(D1040,Products!$A$2:$F$21,3,FALSE)</f>
        <v>Accessories</v>
      </c>
      <c r="Q1040" s="6">
        <f>VLOOKUP(D1040,Products!$A$2:$F$21,6,FALSE)</f>
        <v>990</v>
      </c>
      <c r="R1040" s="6">
        <f t="shared" si="66"/>
        <v>990</v>
      </c>
      <c r="S1040" s="6">
        <f t="shared" si="67"/>
        <v>804.5</v>
      </c>
    </row>
    <row r="1041" spans="1:19" x14ac:dyDescent="0.25">
      <c r="A1041" t="s">
        <v>1434</v>
      </c>
      <c r="B1041" s="2">
        <v>45502</v>
      </c>
      <c r="C1041" t="s">
        <v>32</v>
      </c>
      <c r="D1041" t="s">
        <v>40</v>
      </c>
      <c r="E1041">
        <v>1</v>
      </c>
      <c r="F1041">
        <v>21060</v>
      </c>
      <c r="G1041" s="3">
        <v>0</v>
      </c>
      <c r="H1041" t="s">
        <v>12</v>
      </c>
      <c r="I1041">
        <v>6</v>
      </c>
      <c r="J1041">
        <f t="shared" si="64"/>
        <v>21060</v>
      </c>
      <c r="K1041" s="2">
        <f t="shared" si="65"/>
        <v>45474</v>
      </c>
      <c r="L1041" s="2" t="str">
        <f>VLOOKUP(C1041,Customers!$A$2:$F$401,3,FALSE)</f>
        <v>Tanta</v>
      </c>
      <c r="M1041" s="2" t="str">
        <f>VLOOKUP(C1041,Customers!$A$2:$F$401,5,FALSE)</f>
        <v>Consumer</v>
      </c>
      <c r="N1041" s="2" t="str">
        <f>VLOOKUP(D1041,Products!$A$2:$F$21,2,FALSE)</f>
        <v>Laptop Basic 15</v>
      </c>
      <c r="O1041" s="2" t="str">
        <f>VLOOKUP(D1041,Products!$A$2:$F$21,4,FALSE)</f>
        <v>Electronics</v>
      </c>
      <c r="P1041" s="2" t="str">
        <f>VLOOKUP(D1041,Products!$A$2:$F$21,3,FALSE)</f>
        <v>Computers</v>
      </c>
      <c r="Q1041" s="6">
        <f>VLOOKUP(D1041,Products!$A$2:$F$21,6,FALSE)</f>
        <v>15100</v>
      </c>
      <c r="R1041" s="6">
        <f t="shared" si="66"/>
        <v>15100</v>
      </c>
      <c r="S1041" s="6">
        <f t="shared" si="67"/>
        <v>5960</v>
      </c>
    </row>
    <row r="1042" spans="1:19" x14ac:dyDescent="0.25">
      <c r="A1042" t="s">
        <v>1435</v>
      </c>
      <c r="B1042" s="2">
        <v>45271</v>
      </c>
      <c r="C1042" t="s">
        <v>287</v>
      </c>
      <c r="D1042" t="s">
        <v>109</v>
      </c>
      <c r="E1042">
        <v>1</v>
      </c>
      <c r="F1042">
        <v>11776</v>
      </c>
      <c r="G1042" s="3">
        <v>0.1</v>
      </c>
      <c r="H1042" t="s">
        <v>12</v>
      </c>
      <c r="I1042">
        <v>1</v>
      </c>
      <c r="J1042">
        <f t="shared" si="64"/>
        <v>10598.4</v>
      </c>
      <c r="K1042" s="2">
        <f t="shared" si="65"/>
        <v>45261</v>
      </c>
      <c r="L1042" s="2" t="str">
        <f>VLOOKUP(C1042,Customers!$A$2:$F$401,3,FALSE)</f>
        <v>Mansoura</v>
      </c>
      <c r="M1042" s="2" t="str">
        <f>VLOOKUP(C1042,Customers!$A$2:$F$401,5,FALSE)</f>
        <v>Corporate</v>
      </c>
      <c r="N1042" s="2" t="str">
        <f>VLOOKUP(D1042,Products!$A$2:$F$21,2,FALSE)</f>
        <v>Projector</v>
      </c>
      <c r="O1042" s="2" t="str">
        <f>VLOOKUP(D1042,Products!$A$2:$F$21,4,FALSE)</f>
        <v>Electronics</v>
      </c>
      <c r="P1042" s="2" t="str">
        <f>VLOOKUP(D1042,Products!$A$2:$F$21,3,FALSE)</f>
        <v>Displays</v>
      </c>
      <c r="Q1042" s="6">
        <f>VLOOKUP(D1042,Products!$A$2:$F$21,6,FALSE)</f>
        <v>9700</v>
      </c>
      <c r="R1042" s="6">
        <f t="shared" si="66"/>
        <v>9700</v>
      </c>
      <c r="S1042" s="6">
        <f t="shared" si="67"/>
        <v>898.39999999999964</v>
      </c>
    </row>
    <row r="1043" spans="1:19" x14ac:dyDescent="0.25">
      <c r="A1043" t="s">
        <v>1436</v>
      </c>
      <c r="B1043" s="2">
        <v>45589</v>
      </c>
      <c r="C1043" t="s">
        <v>1437</v>
      </c>
      <c r="D1043" t="s">
        <v>59</v>
      </c>
      <c r="E1043">
        <v>3</v>
      </c>
      <c r="F1043">
        <v>6808</v>
      </c>
      <c r="G1043" s="3">
        <v>0.15</v>
      </c>
      <c r="H1043" t="s">
        <v>12</v>
      </c>
      <c r="I1043">
        <v>1</v>
      </c>
      <c r="J1043">
        <f t="shared" si="64"/>
        <v>17360.399999999998</v>
      </c>
      <c r="K1043" s="2">
        <f t="shared" si="65"/>
        <v>45566</v>
      </c>
      <c r="L1043" s="2" t="str">
        <f>VLOOKUP(C1043,Customers!$A$2:$F$401,3,FALSE)</f>
        <v>Mansoura</v>
      </c>
      <c r="M1043" s="2" t="str">
        <f>VLOOKUP(C1043,Customers!$A$2:$F$401,5,FALSE)</f>
        <v>Small Business</v>
      </c>
      <c r="N1043" s="2" t="str">
        <f>VLOOKUP(D1043,Products!$A$2:$F$21,2,FALSE)</f>
        <v>Laser Printer</v>
      </c>
      <c r="O1043" s="2" t="str">
        <f>VLOOKUP(D1043,Products!$A$2:$F$21,4,FALSE)</f>
        <v>Electronics</v>
      </c>
      <c r="P1043" s="2" t="str">
        <f>VLOOKUP(D1043,Products!$A$2:$F$21,3,FALSE)</f>
        <v>Printers</v>
      </c>
      <c r="Q1043" s="6">
        <f>VLOOKUP(D1043,Products!$A$2:$F$21,6,FALSE)</f>
        <v>5600</v>
      </c>
      <c r="R1043" s="6">
        <f t="shared" si="66"/>
        <v>16800</v>
      </c>
      <c r="S1043" s="6">
        <f t="shared" si="67"/>
        <v>560.39999999999782</v>
      </c>
    </row>
    <row r="1044" spans="1:19" x14ac:dyDescent="0.25">
      <c r="A1044" t="s">
        <v>1438</v>
      </c>
      <c r="B1044" s="2">
        <v>45526</v>
      </c>
      <c r="C1044" t="s">
        <v>396</v>
      </c>
      <c r="D1044" t="s">
        <v>59</v>
      </c>
      <c r="E1044">
        <v>1</v>
      </c>
      <c r="F1044">
        <v>7622</v>
      </c>
      <c r="G1044" s="3">
        <v>0.15</v>
      </c>
      <c r="H1044" t="s">
        <v>12</v>
      </c>
      <c r="I1044">
        <v>3</v>
      </c>
      <c r="J1044">
        <f t="shared" si="64"/>
        <v>6478.7</v>
      </c>
      <c r="K1044" s="2">
        <f t="shared" si="65"/>
        <v>45505</v>
      </c>
      <c r="L1044" s="2" t="str">
        <f>VLOOKUP(C1044,Customers!$A$2:$F$401,3,FALSE)</f>
        <v>Alexandria</v>
      </c>
      <c r="M1044" s="2" t="str">
        <f>VLOOKUP(C1044,Customers!$A$2:$F$401,5,FALSE)</f>
        <v>Consumer</v>
      </c>
      <c r="N1044" s="2" t="str">
        <f>VLOOKUP(D1044,Products!$A$2:$F$21,2,FALSE)</f>
        <v>Laser Printer</v>
      </c>
      <c r="O1044" s="2" t="str">
        <f>VLOOKUP(D1044,Products!$A$2:$F$21,4,FALSE)</f>
        <v>Electronics</v>
      </c>
      <c r="P1044" s="2" t="str">
        <f>VLOOKUP(D1044,Products!$A$2:$F$21,3,FALSE)</f>
        <v>Printers</v>
      </c>
      <c r="Q1044" s="6">
        <f>VLOOKUP(D1044,Products!$A$2:$F$21,6,FALSE)</f>
        <v>5600</v>
      </c>
      <c r="R1044" s="6">
        <f t="shared" si="66"/>
        <v>5600</v>
      </c>
      <c r="S1044" s="6">
        <f t="shared" si="67"/>
        <v>878.69999999999982</v>
      </c>
    </row>
    <row r="1045" spans="1:19" x14ac:dyDescent="0.25">
      <c r="A1045" t="s">
        <v>1439</v>
      </c>
      <c r="B1045" s="2">
        <v>45519</v>
      </c>
      <c r="C1045" t="s">
        <v>1437</v>
      </c>
      <c r="D1045" t="s">
        <v>18</v>
      </c>
      <c r="E1045">
        <v>2</v>
      </c>
      <c r="F1045">
        <v>1406.5</v>
      </c>
      <c r="G1045" s="3">
        <v>0.1</v>
      </c>
      <c r="H1045" t="s">
        <v>12</v>
      </c>
      <c r="I1045">
        <v>3</v>
      </c>
      <c r="J1045">
        <f t="shared" si="64"/>
        <v>2531.7000000000003</v>
      </c>
      <c r="K1045" s="2">
        <f t="shared" si="65"/>
        <v>45505</v>
      </c>
      <c r="L1045" s="2" t="str">
        <f>VLOOKUP(C1045,Customers!$A$2:$F$401,3,FALSE)</f>
        <v>Mansoura</v>
      </c>
      <c r="M1045" s="2" t="str">
        <f>VLOOKUP(C1045,Customers!$A$2:$F$401,5,FALSE)</f>
        <v>Small Business</v>
      </c>
      <c r="N1045" s="2" t="str">
        <f>VLOOKUP(D1045,Products!$A$2:$F$21,2,FALSE)</f>
        <v>Webcam HD</v>
      </c>
      <c r="O1045" s="2" t="str">
        <f>VLOOKUP(D1045,Products!$A$2:$F$21,4,FALSE)</f>
        <v>Electronics</v>
      </c>
      <c r="P1045" s="2" t="str">
        <f>VLOOKUP(D1045,Products!$A$2:$F$21,3,FALSE)</f>
        <v>Accessories</v>
      </c>
      <c r="Q1045" s="6">
        <f>VLOOKUP(D1045,Products!$A$2:$F$21,6,FALSE)</f>
        <v>790</v>
      </c>
      <c r="R1045" s="6">
        <f t="shared" si="66"/>
        <v>1580</v>
      </c>
      <c r="S1045" s="6">
        <f t="shared" si="67"/>
        <v>951.70000000000027</v>
      </c>
    </row>
    <row r="1046" spans="1:19" x14ac:dyDescent="0.25">
      <c r="A1046" t="s">
        <v>1440</v>
      </c>
      <c r="B1046" s="2">
        <v>45474</v>
      </c>
      <c r="C1046" t="s">
        <v>1441</v>
      </c>
      <c r="D1046" t="s">
        <v>49</v>
      </c>
      <c r="E1046">
        <v>2</v>
      </c>
      <c r="F1046">
        <v>3977</v>
      </c>
      <c r="G1046" s="3">
        <v>0.05</v>
      </c>
      <c r="H1046" t="s">
        <v>12</v>
      </c>
      <c r="I1046">
        <v>2</v>
      </c>
      <c r="J1046">
        <f t="shared" si="64"/>
        <v>7556.2999999999993</v>
      </c>
      <c r="K1046" s="2">
        <f t="shared" si="65"/>
        <v>45474</v>
      </c>
      <c r="L1046" s="2" t="str">
        <f>VLOOKUP(C1046,Customers!$A$2:$F$401,3,FALSE)</f>
        <v>Asyut</v>
      </c>
      <c r="M1046" s="2" t="str">
        <f>VLOOKUP(C1046,Customers!$A$2:$F$401,5,FALSE)</f>
        <v>Consumer</v>
      </c>
      <c r="N1046" s="2" t="str">
        <f>VLOOKUP(D1046,Products!$A$2:$F$21,2,FALSE)</f>
        <v>UPS 1200VA</v>
      </c>
      <c r="O1046" s="2" t="str">
        <f>VLOOKUP(D1046,Products!$A$2:$F$21,4,FALSE)</f>
        <v>Electronics</v>
      </c>
      <c r="P1046" s="2" t="str">
        <f>VLOOKUP(D1046,Products!$A$2:$F$21,3,FALSE)</f>
        <v>Power</v>
      </c>
      <c r="Q1046" s="6">
        <f>VLOOKUP(D1046,Products!$A$2:$F$21,6,FALSE)</f>
        <v>2950</v>
      </c>
      <c r="R1046" s="6">
        <f t="shared" si="66"/>
        <v>5900</v>
      </c>
      <c r="S1046" s="6">
        <f t="shared" si="67"/>
        <v>1656.2999999999993</v>
      </c>
    </row>
    <row r="1047" spans="1:19" x14ac:dyDescent="0.25">
      <c r="A1047" t="s">
        <v>1442</v>
      </c>
      <c r="B1047" s="2">
        <v>45980</v>
      </c>
      <c r="C1047" t="s">
        <v>415</v>
      </c>
      <c r="D1047" t="s">
        <v>15</v>
      </c>
      <c r="E1047">
        <v>3</v>
      </c>
      <c r="F1047">
        <v>463.5</v>
      </c>
      <c r="G1047" s="3">
        <v>0.2</v>
      </c>
      <c r="H1047" t="s">
        <v>85</v>
      </c>
      <c r="I1047">
        <v>3</v>
      </c>
      <c r="J1047">
        <f t="shared" si="64"/>
        <v>1112.4000000000001</v>
      </c>
      <c r="K1047" s="2">
        <f t="shared" si="65"/>
        <v>45962</v>
      </c>
      <c r="L1047" s="2" t="str">
        <f>VLOOKUP(C1047,Customers!$A$2:$F$401,3,FALSE)</f>
        <v>Fayoum</v>
      </c>
      <c r="M1047" s="2" t="str">
        <f>VLOOKUP(C1047,Customers!$A$2:$F$401,5,FALSE)</f>
        <v>Small Business</v>
      </c>
      <c r="N1047" s="2" t="str">
        <f>VLOOKUP(D1047,Products!$A$2:$F$21,2,FALSE)</f>
        <v>Wireless Mouse</v>
      </c>
      <c r="O1047" s="2" t="str">
        <f>VLOOKUP(D1047,Products!$A$2:$F$21,4,FALSE)</f>
        <v>Electronics</v>
      </c>
      <c r="P1047" s="2" t="str">
        <f>VLOOKUP(D1047,Products!$A$2:$F$21,3,FALSE)</f>
        <v>Accessories</v>
      </c>
      <c r="Q1047" s="6">
        <f>VLOOKUP(D1047,Products!$A$2:$F$21,6,FALSE)</f>
        <v>210</v>
      </c>
      <c r="R1047" s="6">
        <f t="shared" si="66"/>
        <v>630</v>
      </c>
      <c r="S1047" s="6">
        <f t="shared" si="67"/>
        <v>482.40000000000009</v>
      </c>
    </row>
    <row r="1048" spans="1:19" x14ac:dyDescent="0.25">
      <c r="A1048" t="s">
        <v>1443</v>
      </c>
      <c r="B1048" s="2">
        <v>45122</v>
      </c>
      <c r="C1048" t="s">
        <v>1062</v>
      </c>
      <c r="D1048" t="s">
        <v>90</v>
      </c>
      <c r="E1048">
        <v>3</v>
      </c>
      <c r="F1048">
        <v>2037</v>
      </c>
      <c r="G1048" s="3">
        <v>0</v>
      </c>
      <c r="H1048" t="s">
        <v>12</v>
      </c>
      <c r="I1048">
        <v>5</v>
      </c>
      <c r="J1048">
        <f t="shared" si="64"/>
        <v>6111</v>
      </c>
      <c r="K1048" s="2">
        <f t="shared" si="65"/>
        <v>45108</v>
      </c>
      <c r="L1048" s="2" t="str">
        <f>VLOOKUP(C1048,Customers!$A$2:$F$401,3,FALSE)</f>
        <v>Ismailia</v>
      </c>
      <c r="M1048" s="2" t="str">
        <f>VLOOKUP(C1048,Customers!$A$2:$F$401,5,FALSE)</f>
        <v>Consumer</v>
      </c>
      <c r="N1048" s="2" t="str">
        <f>VLOOKUP(D1048,Products!$A$2:$F$21,2,FALSE)</f>
        <v>Headset Pro</v>
      </c>
      <c r="O1048" s="2" t="str">
        <f>VLOOKUP(D1048,Products!$A$2:$F$21,4,FALSE)</f>
        <v>Electronics</v>
      </c>
      <c r="P1048" s="2" t="str">
        <f>VLOOKUP(D1048,Products!$A$2:$F$21,3,FALSE)</f>
        <v>Accessories</v>
      </c>
      <c r="Q1048" s="6">
        <f>VLOOKUP(D1048,Products!$A$2:$F$21,6,FALSE)</f>
        <v>1180</v>
      </c>
      <c r="R1048" s="6">
        <f t="shared" si="66"/>
        <v>3540</v>
      </c>
      <c r="S1048" s="6">
        <f t="shared" si="67"/>
        <v>2571</v>
      </c>
    </row>
    <row r="1049" spans="1:19" x14ac:dyDescent="0.25">
      <c r="A1049" t="s">
        <v>1444</v>
      </c>
      <c r="B1049" s="2">
        <v>45204</v>
      </c>
      <c r="C1049" t="s">
        <v>48</v>
      </c>
      <c r="D1049" t="s">
        <v>46</v>
      </c>
      <c r="E1049">
        <v>1</v>
      </c>
      <c r="F1049">
        <v>260</v>
      </c>
      <c r="G1049" s="3">
        <v>0</v>
      </c>
      <c r="H1049" t="s">
        <v>12</v>
      </c>
      <c r="I1049">
        <v>4</v>
      </c>
      <c r="J1049">
        <f t="shared" si="64"/>
        <v>260</v>
      </c>
      <c r="K1049" s="2">
        <f t="shared" si="65"/>
        <v>45200</v>
      </c>
      <c r="L1049" s="2" t="str">
        <f>VLOOKUP(C1049,Customers!$A$2:$F$401,3,FALSE)</f>
        <v>Shubra El-Kheima</v>
      </c>
      <c r="M1049" s="2" t="str">
        <f>VLOOKUP(C1049,Customers!$A$2:$F$401,5,FALSE)</f>
        <v>Small Business</v>
      </c>
      <c r="N1049" s="2" t="str">
        <f>VLOOKUP(D1049,Products!$A$2:$F$21,2,FALSE)</f>
        <v>Paper A4 Box</v>
      </c>
      <c r="O1049" s="2" t="str">
        <f>VLOOKUP(D1049,Products!$A$2:$F$21,4,FALSE)</f>
        <v>Office</v>
      </c>
      <c r="P1049" s="2" t="str">
        <f>VLOOKUP(D1049,Products!$A$2:$F$21,3,FALSE)</f>
        <v>Stationery</v>
      </c>
      <c r="Q1049" s="6">
        <f>VLOOKUP(D1049,Products!$A$2:$F$21,6,FALSE)</f>
        <v>145</v>
      </c>
      <c r="R1049" s="6">
        <f t="shared" si="66"/>
        <v>145</v>
      </c>
      <c r="S1049" s="6">
        <f t="shared" si="67"/>
        <v>115</v>
      </c>
    </row>
    <row r="1050" spans="1:19" x14ac:dyDescent="0.25">
      <c r="A1050" t="s">
        <v>1445</v>
      </c>
      <c r="B1050" s="2">
        <v>45769</v>
      </c>
      <c r="C1050" t="s">
        <v>119</v>
      </c>
      <c r="D1050" t="s">
        <v>56</v>
      </c>
      <c r="E1050">
        <v>2</v>
      </c>
      <c r="F1050">
        <v>185.4</v>
      </c>
      <c r="G1050" s="3">
        <v>0.05</v>
      </c>
      <c r="H1050" t="s">
        <v>12</v>
      </c>
      <c r="I1050">
        <v>6</v>
      </c>
      <c r="J1050">
        <f t="shared" si="64"/>
        <v>352.26</v>
      </c>
      <c r="K1050" s="2">
        <f t="shared" si="65"/>
        <v>45748</v>
      </c>
      <c r="L1050" s="2" t="str">
        <f>VLOOKUP(C1050,Customers!$A$2:$F$401,3,FALSE)</f>
        <v>Banha</v>
      </c>
      <c r="M1050" s="2" t="str">
        <f>VLOOKUP(C1050,Customers!$A$2:$F$401,5,FALSE)</f>
        <v>Consumer</v>
      </c>
      <c r="N1050" s="2" t="str">
        <f>VLOOKUP(D1050,Products!$A$2:$F$21,2,FALSE)</f>
        <v>Notebook Pack</v>
      </c>
      <c r="O1050" s="2" t="str">
        <f>VLOOKUP(D1050,Products!$A$2:$F$21,4,FALSE)</f>
        <v>Office</v>
      </c>
      <c r="P1050" s="2" t="str">
        <f>VLOOKUP(D1050,Products!$A$2:$F$21,3,FALSE)</f>
        <v>Stationery</v>
      </c>
      <c r="Q1050" s="6">
        <f>VLOOKUP(D1050,Products!$A$2:$F$21,6,FALSE)</f>
        <v>75</v>
      </c>
      <c r="R1050" s="6">
        <f t="shared" si="66"/>
        <v>150</v>
      </c>
      <c r="S1050" s="6">
        <f t="shared" si="67"/>
        <v>202.26</v>
      </c>
    </row>
    <row r="1051" spans="1:19" x14ac:dyDescent="0.25">
      <c r="A1051" t="s">
        <v>1446</v>
      </c>
      <c r="B1051" s="2">
        <v>45048</v>
      </c>
      <c r="C1051" t="s">
        <v>81</v>
      </c>
      <c r="D1051" t="s">
        <v>82</v>
      </c>
      <c r="E1051">
        <v>2</v>
      </c>
      <c r="F1051">
        <v>4656</v>
      </c>
      <c r="G1051" s="3">
        <v>0</v>
      </c>
      <c r="H1051" t="s">
        <v>12</v>
      </c>
      <c r="I1051">
        <v>2</v>
      </c>
      <c r="J1051">
        <f t="shared" si="64"/>
        <v>9312</v>
      </c>
      <c r="K1051" s="2">
        <f t="shared" si="65"/>
        <v>45047</v>
      </c>
      <c r="L1051" s="2" t="str">
        <f>VLOOKUP(C1051,Customers!$A$2:$F$401,3,FALSE)</f>
        <v>Giza</v>
      </c>
      <c r="M1051" s="2" t="str">
        <f>VLOOKUP(C1051,Customers!$A$2:$F$401,5,FALSE)</f>
        <v>Consumer</v>
      </c>
      <c r="N1051" s="2" t="str">
        <f>VLOOKUP(D1051,Products!$A$2:$F$21,2,FALSE)</f>
        <v>Office Chair</v>
      </c>
      <c r="O1051" s="2" t="str">
        <f>VLOOKUP(D1051,Products!$A$2:$F$21,4,FALSE)</f>
        <v>Office</v>
      </c>
      <c r="P1051" s="2" t="str">
        <f>VLOOKUP(D1051,Products!$A$2:$F$21,3,FALSE)</f>
        <v>Furniture</v>
      </c>
      <c r="Q1051" s="6">
        <f>VLOOKUP(D1051,Products!$A$2:$F$21,6,FALSE)</f>
        <v>3150</v>
      </c>
      <c r="R1051" s="6">
        <f t="shared" si="66"/>
        <v>6300</v>
      </c>
      <c r="S1051" s="6">
        <f t="shared" si="67"/>
        <v>3012</v>
      </c>
    </row>
    <row r="1052" spans="1:19" x14ac:dyDescent="0.25">
      <c r="A1052" t="s">
        <v>1447</v>
      </c>
      <c r="B1052" s="2">
        <v>45494</v>
      </c>
      <c r="C1052" t="s">
        <v>525</v>
      </c>
      <c r="D1052" t="s">
        <v>123</v>
      </c>
      <c r="E1052">
        <v>2</v>
      </c>
      <c r="F1052">
        <v>2538</v>
      </c>
      <c r="G1052" s="3">
        <v>0.03</v>
      </c>
      <c r="H1052" t="s">
        <v>12</v>
      </c>
      <c r="I1052">
        <v>7</v>
      </c>
      <c r="J1052">
        <f t="shared" si="64"/>
        <v>4923.72</v>
      </c>
      <c r="K1052" s="2">
        <f t="shared" si="65"/>
        <v>45474</v>
      </c>
      <c r="L1052" s="2" t="str">
        <f>VLOOKUP(C1052,Customers!$A$2:$F$401,3,FALSE)</f>
        <v>Mansoura</v>
      </c>
      <c r="M1052" s="2" t="str">
        <f>VLOOKUP(C1052,Customers!$A$2:$F$401,5,FALSE)</f>
        <v>Small Business</v>
      </c>
      <c r="N1052" s="2" t="str">
        <f>VLOOKUP(D1052,Products!$A$2:$F$21,2,FALSE)</f>
        <v>Barcode Scanner</v>
      </c>
      <c r="O1052" s="2" t="str">
        <f>VLOOKUP(D1052,Products!$A$2:$F$21,4,FALSE)</f>
        <v>Electronics</v>
      </c>
      <c r="P1052" s="2" t="str">
        <f>VLOOKUP(D1052,Products!$A$2:$F$21,3,FALSE)</f>
        <v>POS Equipment</v>
      </c>
      <c r="Q1052" s="6">
        <f>VLOOKUP(D1052,Products!$A$2:$F$21,6,FALSE)</f>
        <v>1420</v>
      </c>
      <c r="R1052" s="6">
        <f t="shared" si="66"/>
        <v>2840</v>
      </c>
      <c r="S1052" s="6">
        <f t="shared" si="67"/>
        <v>2083.7200000000003</v>
      </c>
    </row>
    <row r="1053" spans="1:19" x14ac:dyDescent="0.25">
      <c r="A1053" t="s">
        <v>1448</v>
      </c>
      <c r="B1053" s="2">
        <v>45186</v>
      </c>
      <c r="C1053" t="s">
        <v>421</v>
      </c>
      <c r="D1053" t="s">
        <v>72</v>
      </c>
      <c r="E1053">
        <v>1</v>
      </c>
      <c r="F1053">
        <v>1750</v>
      </c>
      <c r="G1053" s="3">
        <v>0</v>
      </c>
      <c r="H1053" t="s">
        <v>12</v>
      </c>
      <c r="I1053">
        <v>1</v>
      </c>
      <c r="J1053">
        <f t="shared" si="64"/>
        <v>1750</v>
      </c>
      <c r="K1053" s="2">
        <f t="shared" si="65"/>
        <v>45170</v>
      </c>
      <c r="L1053" s="2" t="str">
        <f>VLOOKUP(C1053,Customers!$A$2:$F$401,3,FALSE)</f>
        <v>Ismailia</v>
      </c>
      <c r="M1053" s="2" t="str">
        <f>VLOOKUP(C1053,Customers!$A$2:$F$401,5,FALSE)</f>
        <v>Corporate</v>
      </c>
      <c r="N1053" s="2" t="str">
        <f>VLOOKUP(D1053,Products!$A$2:$F$21,2,FALSE)</f>
        <v>Wi-Fi Router</v>
      </c>
      <c r="O1053" s="2" t="str">
        <f>VLOOKUP(D1053,Products!$A$2:$F$21,4,FALSE)</f>
        <v>Electronics</v>
      </c>
      <c r="P1053" s="2" t="str">
        <f>VLOOKUP(D1053,Products!$A$2:$F$21,3,FALSE)</f>
        <v>Networking</v>
      </c>
      <c r="Q1053" s="6">
        <f>VLOOKUP(D1053,Products!$A$2:$F$21,6,FALSE)</f>
        <v>1050</v>
      </c>
      <c r="R1053" s="6">
        <f t="shared" si="66"/>
        <v>1050</v>
      </c>
      <c r="S1053" s="6">
        <f t="shared" si="67"/>
        <v>700</v>
      </c>
    </row>
    <row r="1054" spans="1:19" x14ac:dyDescent="0.25">
      <c r="A1054" t="s">
        <v>1449</v>
      </c>
      <c r="B1054" s="2">
        <v>45198</v>
      </c>
      <c r="C1054" t="s">
        <v>119</v>
      </c>
      <c r="D1054" t="s">
        <v>56</v>
      </c>
      <c r="E1054">
        <v>1</v>
      </c>
      <c r="F1054">
        <v>194.4</v>
      </c>
      <c r="G1054" s="3">
        <v>0.03</v>
      </c>
      <c r="H1054" t="s">
        <v>12</v>
      </c>
      <c r="I1054">
        <v>3</v>
      </c>
      <c r="J1054">
        <f t="shared" si="64"/>
        <v>188.56800000000001</v>
      </c>
      <c r="K1054" s="2">
        <f t="shared" si="65"/>
        <v>45170</v>
      </c>
      <c r="L1054" s="2" t="str">
        <f>VLOOKUP(C1054,Customers!$A$2:$F$401,3,FALSE)</f>
        <v>Banha</v>
      </c>
      <c r="M1054" s="2" t="str">
        <f>VLOOKUP(C1054,Customers!$A$2:$F$401,5,FALSE)</f>
        <v>Consumer</v>
      </c>
      <c r="N1054" s="2" t="str">
        <f>VLOOKUP(D1054,Products!$A$2:$F$21,2,FALSE)</f>
        <v>Notebook Pack</v>
      </c>
      <c r="O1054" s="2" t="str">
        <f>VLOOKUP(D1054,Products!$A$2:$F$21,4,FALSE)</f>
        <v>Office</v>
      </c>
      <c r="P1054" s="2" t="str">
        <f>VLOOKUP(D1054,Products!$A$2:$F$21,3,FALSE)</f>
        <v>Stationery</v>
      </c>
      <c r="Q1054" s="6">
        <f>VLOOKUP(D1054,Products!$A$2:$F$21,6,FALSE)</f>
        <v>75</v>
      </c>
      <c r="R1054" s="6">
        <f t="shared" si="66"/>
        <v>75</v>
      </c>
      <c r="S1054" s="6">
        <f t="shared" si="67"/>
        <v>113.56800000000001</v>
      </c>
    </row>
    <row r="1055" spans="1:19" x14ac:dyDescent="0.25">
      <c r="A1055" t="s">
        <v>1450</v>
      </c>
      <c r="B1055" s="2">
        <v>45438</v>
      </c>
      <c r="C1055" t="s">
        <v>117</v>
      </c>
      <c r="D1055" t="s">
        <v>59</v>
      </c>
      <c r="E1055">
        <v>2</v>
      </c>
      <c r="F1055">
        <v>7992</v>
      </c>
      <c r="G1055" s="3">
        <v>0.05</v>
      </c>
      <c r="H1055" t="s">
        <v>85</v>
      </c>
      <c r="I1055">
        <v>1</v>
      </c>
      <c r="J1055">
        <f t="shared" si="64"/>
        <v>15184.8</v>
      </c>
      <c r="K1055" s="2">
        <f t="shared" si="65"/>
        <v>45413</v>
      </c>
      <c r="L1055" s="2" t="str">
        <f>VLOOKUP(C1055,Customers!$A$2:$F$401,3,FALSE)</f>
        <v>Cairo</v>
      </c>
      <c r="M1055" s="2" t="str">
        <f>VLOOKUP(C1055,Customers!$A$2:$F$401,5,FALSE)</f>
        <v>Consumer</v>
      </c>
      <c r="N1055" s="2" t="str">
        <f>VLOOKUP(D1055,Products!$A$2:$F$21,2,FALSE)</f>
        <v>Laser Printer</v>
      </c>
      <c r="O1055" s="2" t="str">
        <f>VLOOKUP(D1055,Products!$A$2:$F$21,4,FALSE)</f>
        <v>Electronics</v>
      </c>
      <c r="P1055" s="2" t="str">
        <f>VLOOKUP(D1055,Products!$A$2:$F$21,3,FALSE)</f>
        <v>Printers</v>
      </c>
      <c r="Q1055" s="6">
        <f>VLOOKUP(D1055,Products!$A$2:$F$21,6,FALSE)</f>
        <v>5600</v>
      </c>
      <c r="R1055" s="6">
        <f t="shared" si="66"/>
        <v>11200</v>
      </c>
      <c r="S1055" s="6">
        <f t="shared" si="67"/>
        <v>3984.7999999999993</v>
      </c>
    </row>
    <row r="1056" spans="1:19" x14ac:dyDescent="0.25">
      <c r="A1056" t="s">
        <v>1451</v>
      </c>
      <c r="B1056" s="2">
        <v>45226</v>
      </c>
      <c r="C1056" t="s">
        <v>450</v>
      </c>
      <c r="D1056" t="s">
        <v>18</v>
      </c>
      <c r="E1056">
        <v>2</v>
      </c>
      <c r="F1056">
        <v>1406.5</v>
      </c>
      <c r="G1056" s="3">
        <v>0</v>
      </c>
      <c r="H1056" t="s">
        <v>12</v>
      </c>
      <c r="I1056">
        <v>5</v>
      </c>
      <c r="J1056">
        <f t="shared" si="64"/>
        <v>2813</v>
      </c>
      <c r="K1056" s="2">
        <f t="shared" si="65"/>
        <v>45200</v>
      </c>
      <c r="L1056" s="2" t="str">
        <f>VLOOKUP(C1056,Customers!$A$2:$F$401,3,FALSE)</f>
        <v>Banha</v>
      </c>
      <c r="M1056" s="2" t="str">
        <f>VLOOKUP(C1056,Customers!$A$2:$F$401,5,FALSE)</f>
        <v>Consumer</v>
      </c>
      <c r="N1056" s="2" t="str">
        <f>VLOOKUP(D1056,Products!$A$2:$F$21,2,FALSE)</f>
        <v>Webcam HD</v>
      </c>
      <c r="O1056" s="2" t="str">
        <f>VLOOKUP(D1056,Products!$A$2:$F$21,4,FALSE)</f>
        <v>Electronics</v>
      </c>
      <c r="P1056" s="2" t="str">
        <f>VLOOKUP(D1056,Products!$A$2:$F$21,3,FALSE)</f>
        <v>Accessories</v>
      </c>
      <c r="Q1056" s="6">
        <f>VLOOKUP(D1056,Products!$A$2:$F$21,6,FALSE)</f>
        <v>790</v>
      </c>
      <c r="R1056" s="6">
        <f t="shared" si="66"/>
        <v>1580</v>
      </c>
      <c r="S1056" s="6">
        <f t="shared" si="67"/>
        <v>1233</v>
      </c>
    </row>
    <row r="1057" spans="1:19" x14ac:dyDescent="0.25">
      <c r="A1057" t="s">
        <v>1452</v>
      </c>
      <c r="B1057" s="2">
        <v>45586</v>
      </c>
      <c r="C1057" t="s">
        <v>115</v>
      </c>
      <c r="D1057" t="s">
        <v>72</v>
      </c>
      <c r="E1057">
        <v>1</v>
      </c>
      <c r="F1057">
        <v>1697.5</v>
      </c>
      <c r="G1057" s="3">
        <v>0</v>
      </c>
      <c r="H1057" t="s">
        <v>12</v>
      </c>
      <c r="I1057">
        <v>2</v>
      </c>
      <c r="J1057">
        <f t="shared" si="64"/>
        <v>1697.5</v>
      </c>
      <c r="K1057" s="2">
        <f t="shared" si="65"/>
        <v>45566</v>
      </c>
      <c r="L1057" s="2" t="str">
        <f>VLOOKUP(C1057,Customers!$A$2:$F$401,3,FALSE)</f>
        <v>Ismailia</v>
      </c>
      <c r="M1057" s="2" t="str">
        <f>VLOOKUP(C1057,Customers!$A$2:$F$401,5,FALSE)</f>
        <v>Consumer</v>
      </c>
      <c r="N1057" s="2" t="str">
        <f>VLOOKUP(D1057,Products!$A$2:$F$21,2,FALSE)</f>
        <v>Wi-Fi Router</v>
      </c>
      <c r="O1057" s="2" t="str">
        <f>VLOOKUP(D1057,Products!$A$2:$F$21,4,FALSE)</f>
        <v>Electronics</v>
      </c>
      <c r="P1057" s="2" t="str">
        <f>VLOOKUP(D1057,Products!$A$2:$F$21,3,FALSE)</f>
        <v>Networking</v>
      </c>
      <c r="Q1057" s="6">
        <f>VLOOKUP(D1057,Products!$A$2:$F$21,6,FALSE)</f>
        <v>1050</v>
      </c>
      <c r="R1057" s="6">
        <f t="shared" si="66"/>
        <v>1050</v>
      </c>
      <c r="S1057" s="6">
        <f t="shared" si="67"/>
        <v>647.5</v>
      </c>
    </row>
    <row r="1058" spans="1:19" x14ac:dyDescent="0.25">
      <c r="A1058" t="s">
        <v>1453</v>
      </c>
      <c r="B1058" s="2">
        <v>45433</v>
      </c>
      <c r="C1058" t="s">
        <v>453</v>
      </c>
      <c r="D1058" t="s">
        <v>46</v>
      </c>
      <c r="E1058">
        <v>3</v>
      </c>
      <c r="F1058">
        <v>267.8</v>
      </c>
      <c r="G1058" s="3">
        <v>0.03</v>
      </c>
      <c r="H1058" t="s">
        <v>85</v>
      </c>
      <c r="I1058">
        <v>5</v>
      </c>
      <c r="J1058">
        <f t="shared" si="64"/>
        <v>779.29800000000012</v>
      </c>
      <c r="K1058" s="2">
        <f t="shared" si="65"/>
        <v>45413</v>
      </c>
      <c r="L1058" s="2" t="str">
        <f>VLOOKUP(C1058,Customers!$A$2:$F$401,3,FALSE)</f>
        <v>Giza</v>
      </c>
      <c r="M1058" s="2" t="str">
        <f>VLOOKUP(C1058,Customers!$A$2:$F$401,5,FALSE)</f>
        <v>Consumer</v>
      </c>
      <c r="N1058" s="2" t="str">
        <f>VLOOKUP(D1058,Products!$A$2:$F$21,2,FALSE)</f>
        <v>Paper A4 Box</v>
      </c>
      <c r="O1058" s="2" t="str">
        <f>VLOOKUP(D1058,Products!$A$2:$F$21,4,FALSE)</f>
        <v>Office</v>
      </c>
      <c r="P1058" s="2" t="str">
        <f>VLOOKUP(D1058,Products!$A$2:$F$21,3,FALSE)</f>
        <v>Stationery</v>
      </c>
      <c r="Q1058" s="6">
        <f>VLOOKUP(D1058,Products!$A$2:$F$21,6,FALSE)</f>
        <v>145</v>
      </c>
      <c r="R1058" s="6">
        <f t="shared" si="66"/>
        <v>435</v>
      </c>
      <c r="S1058" s="6">
        <f t="shared" si="67"/>
        <v>344.29800000000012</v>
      </c>
    </row>
    <row r="1059" spans="1:19" x14ac:dyDescent="0.25">
      <c r="A1059" t="s">
        <v>1454</v>
      </c>
      <c r="B1059" s="2">
        <v>45731</v>
      </c>
      <c r="C1059" t="s">
        <v>1355</v>
      </c>
      <c r="D1059" t="s">
        <v>56</v>
      </c>
      <c r="E1059">
        <v>4</v>
      </c>
      <c r="F1059">
        <v>165.6</v>
      </c>
      <c r="G1059" s="3">
        <v>0.1</v>
      </c>
      <c r="H1059" t="s">
        <v>12</v>
      </c>
      <c r="I1059">
        <v>1</v>
      </c>
      <c r="J1059">
        <f t="shared" si="64"/>
        <v>596.16</v>
      </c>
      <c r="K1059" s="2">
        <f t="shared" si="65"/>
        <v>45717</v>
      </c>
      <c r="L1059" s="2" t="str">
        <f>VLOOKUP(C1059,Customers!$A$2:$F$401,3,FALSE)</f>
        <v>Tanta</v>
      </c>
      <c r="M1059" s="2" t="str">
        <f>VLOOKUP(C1059,Customers!$A$2:$F$401,5,FALSE)</f>
        <v>Small Business</v>
      </c>
      <c r="N1059" s="2" t="str">
        <f>VLOOKUP(D1059,Products!$A$2:$F$21,2,FALSE)</f>
        <v>Notebook Pack</v>
      </c>
      <c r="O1059" s="2" t="str">
        <f>VLOOKUP(D1059,Products!$A$2:$F$21,4,FALSE)</f>
        <v>Office</v>
      </c>
      <c r="P1059" s="2" t="str">
        <f>VLOOKUP(D1059,Products!$A$2:$F$21,3,FALSE)</f>
        <v>Stationery</v>
      </c>
      <c r="Q1059" s="6">
        <f>VLOOKUP(D1059,Products!$A$2:$F$21,6,FALSE)</f>
        <v>75</v>
      </c>
      <c r="R1059" s="6">
        <f t="shared" si="66"/>
        <v>300</v>
      </c>
      <c r="S1059" s="6">
        <f t="shared" si="67"/>
        <v>296.15999999999997</v>
      </c>
    </row>
    <row r="1060" spans="1:19" x14ac:dyDescent="0.25">
      <c r="A1060" t="s">
        <v>1455</v>
      </c>
      <c r="B1060" s="2">
        <v>45929</v>
      </c>
      <c r="C1060" t="s">
        <v>156</v>
      </c>
      <c r="D1060" t="s">
        <v>33</v>
      </c>
      <c r="E1060">
        <v>1</v>
      </c>
      <c r="F1060">
        <v>3588</v>
      </c>
      <c r="G1060" s="3">
        <v>0.03</v>
      </c>
      <c r="H1060" t="s">
        <v>85</v>
      </c>
      <c r="I1060">
        <v>2</v>
      </c>
      <c r="J1060">
        <f t="shared" si="64"/>
        <v>3480.36</v>
      </c>
      <c r="K1060" s="2">
        <f t="shared" si="65"/>
        <v>45901</v>
      </c>
      <c r="L1060" s="2" t="str">
        <f>VLOOKUP(C1060,Customers!$A$2:$F$401,3,FALSE)</f>
        <v>Zagazig</v>
      </c>
      <c r="M1060" s="2" t="str">
        <f>VLOOKUP(C1060,Customers!$A$2:$F$401,5,FALSE)</f>
        <v>Corporate</v>
      </c>
      <c r="N1060" s="2" t="str">
        <f>VLOOKUP(D1060,Products!$A$2:$F$21,2,FALSE)</f>
        <v>Filing Cabinet</v>
      </c>
      <c r="O1060" s="2" t="str">
        <f>VLOOKUP(D1060,Products!$A$2:$F$21,4,FALSE)</f>
        <v>Office</v>
      </c>
      <c r="P1060" s="2" t="str">
        <f>VLOOKUP(D1060,Products!$A$2:$F$21,3,FALSE)</f>
        <v>Furniture</v>
      </c>
      <c r="Q1060" s="6">
        <f>VLOOKUP(D1060,Products!$A$2:$F$21,6,FALSE)</f>
        <v>2650</v>
      </c>
      <c r="R1060" s="6">
        <f t="shared" si="66"/>
        <v>2650</v>
      </c>
      <c r="S1060" s="6">
        <f t="shared" si="67"/>
        <v>830.36000000000013</v>
      </c>
    </row>
    <row r="1061" spans="1:19" x14ac:dyDescent="0.25">
      <c r="A1061" t="s">
        <v>1456</v>
      </c>
      <c r="B1061" s="2">
        <v>45218</v>
      </c>
      <c r="C1061" t="s">
        <v>490</v>
      </c>
      <c r="D1061" t="s">
        <v>90</v>
      </c>
      <c r="E1061">
        <v>1</v>
      </c>
      <c r="F1061">
        <v>1932</v>
      </c>
      <c r="G1061" s="3">
        <v>0.03</v>
      </c>
      <c r="H1061" t="s">
        <v>85</v>
      </c>
      <c r="I1061">
        <v>5</v>
      </c>
      <c r="J1061">
        <f t="shared" si="64"/>
        <v>1874.04</v>
      </c>
      <c r="K1061" s="2">
        <f t="shared" si="65"/>
        <v>45200</v>
      </c>
      <c r="L1061" s="2" t="str">
        <f>VLOOKUP(C1061,Customers!$A$2:$F$401,3,FALSE)</f>
        <v>Giza</v>
      </c>
      <c r="M1061" s="2" t="str">
        <f>VLOOKUP(C1061,Customers!$A$2:$F$401,5,FALSE)</f>
        <v>Consumer</v>
      </c>
      <c r="N1061" s="2" t="str">
        <f>VLOOKUP(D1061,Products!$A$2:$F$21,2,FALSE)</f>
        <v>Headset Pro</v>
      </c>
      <c r="O1061" s="2" t="str">
        <f>VLOOKUP(D1061,Products!$A$2:$F$21,4,FALSE)</f>
        <v>Electronics</v>
      </c>
      <c r="P1061" s="2" t="str">
        <f>VLOOKUP(D1061,Products!$A$2:$F$21,3,FALSE)</f>
        <v>Accessories</v>
      </c>
      <c r="Q1061" s="6">
        <f>VLOOKUP(D1061,Products!$A$2:$F$21,6,FALSE)</f>
        <v>1180</v>
      </c>
      <c r="R1061" s="6">
        <f t="shared" si="66"/>
        <v>1180</v>
      </c>
      <c r="S1061" s="6">
        <f t="shared" si="67"/>
        <v>694.04</v>
      </c>
    </row>
    <row r="1062" spans="1:19" x14ac:dyDescent="0.25">
      <c r="A1062" t="s">
        <v>1457</v>
      </c>
      <c r="B1062" s="2">
        <v>45477</v>
      </c>
      <c r="C1062" t="s">
        <v>612</v>
      </c>
      <c r="D1062" t="s">
        <v>33</v>
      </c>
      <c r="E1062">
        <v>2</v>
      </c>
      <c r="F1062">
        <v>3783</v>
      </c>
      <c r="G1062" s="3">
        <v>0</v>
      </c>
      <c r="H1062" t="s">
        <v>12</v>
      </c>
      <c r="I1062">
        <v>5</v>
      </c>
      <c r="J1062">
        <f t="shared" si="64"/>
        <v>7566</v>
      </c>
      <c r="K1062" s="2">
        <f t="shared" si="65"/>
        <v>45474</v>
      </c>
      <c r="L1062" s="2" t="str">
        <f>VLOOKUP(C1062,Customers!$A$2:$F$401,3,FALSE)</f>
        <v>Banha</v>
      </c>
      <c r="M1062" s="2" t="str">
        <f>VLOOKUP(C1062,Customers!$A$2:$F$401,5,FALSE)</f>
        <v>Small Business</v>
      </c>
      <c r="N1062" s="2" t="str">
        <f>VLOOKUP(D1062,Products!$A$2:$F$21,2,FALSE)</f>
        <v>Filing Cabinet</v>
      </c>
      <c r="O1062" s="2" t="str">
        <f>VLOOKUP(D1062,Products!$A$2:$F$21,4,FALSE)</f>
        <v>Office</v>
      </c>
      <c r="P1062" s="2" t="str">
        <f>VLOOKUP(D1062,Products!$A$2:$F$21,3,FALSE)</f>
        <v>Furniture</v>
      </c>
      <c r="Q1062" s="6">
        <f>VLOOKUP(D1062,Products!$A$2:$F$21,6,FALSE)</f>
        <v>2650</v>
      </c>
      <c r="R1062" s="6">
        <f t="shared" si="66"/>
        <v>5300</v>
      </c>
      <c r="S1062" s="6">
        <f t="shared" si="67"/>
        <v>2266</v>
      </c>
    </row>
    <row r="1063" spans="1:19" x14ac:dyDescent="0.25">
      <c r="A1063" t="s">
        <v>1458</v>
      </c>
      <c r="B1063" s="2">
        <v>45775</v>
      </c>
      <c r="C1063" t="s">
        <v>1204</v>
      </c>
      <c r="D1063" t="s">
        <v>15</v>
      </c>
      <c r="E1063">
        <v>1</v>
      </c>
      <c r="F1063">
        <v>414</v>
      </c>
      <c r="G1063" s="3">
        <v>0.05</v>
      </c>
      <c r="H1063" t="s">
        <v>12</v>
      </c>
      <c r="I1063">
        <v>2</v>
      </c>
      <c r="J1063">
        <f t="shared" si="64"/>
        <v>393.29999999999995</v>
      </c>
      <c r="K1063" s="2">
        <f t="shared" si="65"/>
        <v>45748</v>
      </c>
      <c r="L1063" s="2" t="str">
        <f>VLOOKUP(C1063,Customers!$A$2:$F$401,3,FALSE)</f>
        <v>Port Said</v>
      </c>
      <c r="M1063" s="2" t="str">
        <f>VLOOKUP(C1063,Customers!$A$2:$F$401,5,FALSE)</f>
        <v>Consumer</v>
      </c>
      <c r="N1063" s="2" t="str">
        <f>VLOOKUP(D1063,Products!$A$2:$F$21,2,FALSE)</f>
        <v>Wireless Mouse</v>
      </c>
      <c r="O1063" s="2" t="str">
        <f>VLOOKUP(D1063,Products!$A$2:$F$21,4,FALSE)</f>
        <v>Electronics</v>
      </c>
      <c r="P1063" s="2" t="str">
        <f>VLOOKUP(D1063,Products!$A$2:$F$21,3,FALSE)</f>
        <v>Accessories</v>
      </c>
      <c r="Q1063" s="6">
        <f>VLOOKUP(D1063,Products!$A$2:$F$21,6,FALSE)</f>
        <v>210</v>
      </c>
      <c r="R1063" s="6">
        <f t="shared" si="66"/>
        <v>210</v>
      </c>
      <c r="S1063" s="6">
        <f t="shared" si="67"/>
        <v>183.29999999999995</v>
      </c>
    </row>
    <row r="1064" spans="1:19" x14ac:dyDescent="0.25">
      <c r="A1064" t="s">
        <v>1459</v>
      </c>
      <c r="B1064" s="2">
        <v>45695</v>
      </c>
      <c r="C1064" t="s">
        <v>1355</v>
      </c>
      <c r="D1064" t="s">
        <v>59</v>
      </c>
      <c r="E1064">
        <v>2</v>
      </c>
      <c r="F1064">
        <v>7400</v>
      </c>
      <c r="G1064" s="3">
        <v>0.1</v>
      </c>
      <c r="H1064" t="s">
        <v>85</v>
      </c>
      <c r="I1064">
        <v>1</v>
      </c>
      <c r="J1064">
        <f t="shared" si="64"/>
        <v>13320</v>
      </c>
      <c r="K1064" s="2">
        <f t="shared" si="65"/>
        <v>45689</v>
      </c>
      <c r="L1064" s="2" t="str">
        <f>VLOOKUP(C1064,Customers!$A$2:$F$401,3,FALSE)</f>
        <v>Tanta</v>
      </c>
      <c r="M1064" s="2" t="str">
        <f>VLOOKUP(C1064,Customers!$A$2:$F$401,5,FALSE)</f>
        <v>Small Business</v>
      </c>
      <c r="N1064" s="2" t="str">
        <f>VLOOKUP(D1064,Products!$A$2:$F$21,2,FALSE)</f>
        <v>Laser Printer</v>
      </c>
      <c r="O1064" s="2" t="str">
        <f>VLOOKUP(D1064,Products!$A$2:$F$21,4,FALSE)</f>
        <v>Electronics</v>
      </c>
      <c r="P1064" s="2" t="str">
        <f>VLOOKUP(D1064,Products!$A$2:$F$21,3,FALSE)</f>
        <v>Printers</v>
      </c>
      <c r="Q1064" s="6">
        <f>VLOOKUP(D1064,Products!$A$2:$F$21,6,FALSE)</f>
        <v>5600</v>
      </c>
      <c r="R1064" s="6">
        <f t="shared" si="66"/>
        <v>11200</v>
      </c>
      <c r="S1064" s="6">
        <f t="shared" si="67"/>
        <v>2120</v>
      </c>
    </row>
    <row r="1065" spans="1:19" x14ac:dyDescent="0.25">
      <c r="A1065" t="s">
        <v>1460</v>
      </c>
      <c r="B1065" s="2">
        <v>45852</v>
      </c>
      <c r="C1065" t="s">
        <v>714</v>
      </c>
      <c r="D1065" t="s">
        <v>43</v>
      </c>
      <c r="E1065">
        <v>5</v>
      </c>
      <c r="F1065">
        <v>3312</v>
      </c>
      <c r="G1065" s="3">
        <v>0.1</v>
      </c>
      <c r="H1065" t="s">
        <v>12</v>
      </c>
      <c r="I1065">
        <v>4</v>
      </c>
      <c r="J1065">
        <f t="shared" si="64"/>
        <v>14904</v>
      </c>
      <c r="K1065" s="2">
        <f t="shared" si="65"/>
        <v>45839</v>
      </c>
      <c r="L1065" s="2" t="str">
        <f>VLOOKUP(C1065,Customers!$A$2:$F$401,3,FALSE)</f>
        <v>Cairo</v>
      </c>
      <c r="M1065" s="2" t="str">
        <f>VLOOKUP(C1065,Customers!$A$2:$F$401,5,FALSE)</f>
        <v>Consumer</v>
      </c>
      <c r="N1065" s="2" t="str">
        <f>VLOOKUP(D1065,Products!$A$2:$F$21,2,FALSE)</f>
        <v>External SSD 1TB</v>
      </c>
      <c r="O1065" s="2" t="str">
        <f>VLOOKUP(D1065,Products!$A$2:$F$21,4,FALSE)</f>
        <v>Electronics</v>
      </c>
      <c r="P1065" s="2" t="str">
        <f>VLOOKUP(D1065,Products!$A$2:$F$21,3,FALSE)</f>
        <v>Storage</v>
      </c>
      <c r="Q1065" s="6">
        <f>VLOOKUP(D1065,Products!$A$2:$F$21,6,FALSE)</f>
        <v>2450</v>
      </c>
      <c r="R1065" s="6">
        <f t="shared" si="66"/>
        <v>12250</v>
      </c>
      <c r="S1065" s="6">
        <f t="shared" si="67"/>
        <v>2654</v>
      </c>
    </row>
    <row r="1066" spans="1:19" x14ac:dyDescent="0.25">
      <c r="A1066" t="s">
        <v>1461</v>
      </c>
      <c r="B1066" s="2">
        <v>45081</v>
      </c>
      <c r="C1066" t="s">
        <v>739</v>
      </c>
      <c r="D1066" t="s">
        <v>56</v>
      </c>
      <c r="E1066">
        <v>1</v>
      </c>
      <c r="F1066">
        <v>165.6</v>
      </c>
      <c r="G1066" s="3">
        <v>0.05</v>
      </c>
      <c r="H1066" t="s">
        <v>96</v>
      </c>
      <c r="I1066">
        <v>3</v>
      </c>
      <c r="J1066">
        <f t="shared" si="64"/>
        <v>157.32</v>
      </c>
      <c r="K1066" s="2">
        <f t="shared" si="65"/>
        <v>45078</v>
      </c>
      <c r="L1066" s="2" t="str">
        <f>VLOOKUP(C1066,Customers!$A$2:$F$401,3,FALSE)</f>
        <v>Asyut</v>
      </c>
      <c r="M1066" s="2" t="str">
        <f>VLOOKUP(C1066,Customers!$A$2:$F$401,5,FALSE)</f>
        <v>Small Business</v>
      </c>
      <c r="N1066" s="2" t="str">
        <f>VLOOKUP(D1066,Products!$A$2:$F$21,2,FALSE)</f>
        <v>Notebook Pack</v>
      </c>
      <c r="O1066" s="2" t="str">
        <f>VLOOKUP(D1066,Products!$A$2:$F$21,4,FALSE)</f>
        <v>Office</v>
      </c>
      <c r="P1066" s="2" t="str">
        <f>VLOOKUP(D1066,Products!$A$2:$F$21,3,FALSE)</f>
        <v>Stationery</v>
      </c>
      <c r="Q1066" s="6">
        <f>VLOOKUP(D1066,Products!$A$2:$F$21,6,FALSE)</f>
        <v>75</v>
      </c>
      <c r="R1066" s="6">
        <f t="shared" si="66"/>
        <v>75</v>
      </c>
      <c r="S1066" s="6">
        <f t="shared" si="67"/>
        <v>82.32</v>
      </c>
    </row>
    <row r="1067" spans="1:19" x14ac:dyDescent="0.25">
      <c r="A1067" t="s">
        <v>1462</v>
      </c>
      <c r="B1067" s="2">
        <v>45117</v>
      </c>
      <c r="C1067" t="s">
        <v>689</v>
      </c>
      <c r="D1067" t="s">
        <v>109</v>
      </c>
      <c r="E1067">
        <v>2</v>
      </c>
      <c r="F1067">
        <v>13184</v>
      </c>
      <c r="G1067" s="3">
        <v>0.15</v>
      </c>
      <c r="H1067" t="s">
        <v>96</v>
      </c>
      <c r="I1067">
        <v>6</v>
      </c>
      <c r="J1067">
        <f t="shared" si="64"/>
        <v>22412.799999999999</v>
      </c>
      <c r="K1067" s="2">
        <f t="shared" si="65"/>
        <v>45108</v>
      </c>
      <c r="L1067" s="2" t="str">
        <f>VLOOKUP(C1067,Customers!$A$2:$F$401,3,FALSE)</f>
        <v>Cairo</v>
      </c>
      <c r="M1067" s="2" t="str">
        <f>VLOOKUP(C1067,Customers!$A$2:$F$401,5,FALSE)</f>
        <v>Consumer</v>
      </c>
      <c r="N1067" s="2" t="str">
        <f>VLOOKUP(D1067,Products!$A$2:$F$21,2,FALSE)</f>
        <v>Projector</v>
      </c>
      <c r="O1067" s="2" t="str">
        <f>VLOOKUP(D1067,Products!$A$2:$F$21,4,FALSE)</f>
        <v>Electronics</v>
      </c>
      <c r="P1067" s="2" t="str">
        <f>VLOOKUP(D1067,Products!$A$2:$F$21,3,FALSE)</f>
        <v>Displays</v>
      </c>
      <c r="Q1067" s="6">
        <f>VLOOKUP(D1067,Products!$A$2:$F$21,6,FALSE)</f>
        <v>9700</v>
      </c>
      <c r="R1067" s="6">
        <f t="shared" si="66"/>
        <v>19400</v>
      </c>
      <c r="S1067" s="6">
        <f t="shared" si="67"/>
        <v>3012.7999999999993</v>
      </c>
    </row>
    <row r="1068" spans="1:19" x14ac:dyDescent="0.25">
      <c r="A1068" t="s">
        <v>1463</v>
      </c>
      <c r="B1068" s="2">
        <v>45752</v>
      </c>
      <c r="C1068" t="s">
        <v>375</v>
      </c>
      <c r="D1068" t="s">
        <v>59</v>
      </c>
      <c r="E1068">
        <v>20</v>
      </c>
      <c r="F1068">
        <v>7400</v>
      </c>
      <c r="G1068" s="3">
        <v>0</v>
      </c>
      <c r="H1068" t="s">
        <v>12</v>
      </c>
      <c r="I1068">
        <v>3</v>
      </c>
      <c r="J1068">
        <f t="shared" si="64"/>
        <v>148000</v>
      </c>
      <c r="K1068" s="2">
        <f t="shared" si="65"/>
        <v>45748</v>
      </c>
      <c r="L1068" s="2" t="str">
        <f>VLOOKUP(C1068,Customers!$A$2:$F$401,3,FALSE)</f>
        <v>Ismailia</v>
      </c>
      <c r="M1068" s="2" t="str">
        <f>VLOOKUP(C1068,Customers!$A$2:$F$401,5,FALSE)</f>
        <v>Consumer</v>
      </c>
      <c r="N1068" s="2" t="str">
        <f>VLOOKUP(D1068,Products!$A$2:$F$21,2,FALSE)</f>
        <v>Laser Printer</v>
      </c>
      <c r="O1068" s="2" t="str">
        <f>VLOOKUP(D1068,Products!$A$2:$F$21,4,FALSE)</f>
        <v>Electronics</v>
      </c>
      <c r="P1068" s="2" t="str">
        <f>VLOOKUP(D1068,Products!$A$2:$F$21,3,FALSE)</f>
        <v>Printers</v>
      </c>
      <c r="Q1068" s="6">
        <f>VLOOKUP(D1068,Products!$A$2:$F$21,6,FALSE)</f>
        <v>5600</v>
      </c>
      <c r="R1068" s="6">
        <f t="shared" si="66"/>
        <v>112000</v>
      </c>
      <c r="S1068" s="6">
        <f t="shared" si="67"/>
        <v>36000</v>
      </c>
    </row>
    <row r="1069" spans="1:19" x14ac:dyDescent="0.25">
      <c r="A1069" t="s">
        <v>1464</v>
      </c>
      <c r="B1069" s="2">
        <v>45982</v>
      </c>
      <c r="C1069" t="s">
        <v>189</v>
      </c>
      <c r="D1069" t="s">
        <v>43</v>
      </c>
      <c r="E1069">
        <v>1</v>
      </c>
      <c r="F1069">
        <v>3492</v>
      </c>
      <c r="G1069" s="3">
        <v>0.2</v>
      </c>
      <c r="H1069" t="s">
        <v>12</v>
      </c>
      <c r="I1069">
        <v>6</v>
      </c>
      <c r="J1069">
        <f t="shared" si="64"/>
        <v>2793.6000000000004</v>
      </c>
      <c r="K1069" s="2">
        <f t="shared" si="65"/>
        <v>45962</v>
      </c>
      <c r="L1069" s="2" t="str">
        <f>VLOOKUP(C1069,Customers!$A$2:$F$401,3,FALSE)</f>
        <v>Cairo</v>
      </c>
      <c r="M1069" s="2" t="str">
        <f>VLOOKUP(C1069,Customers!$A$2:$F$401,5,FALSE)</f>
        <v>Consumer</v>
      </c>
      <c r="N1069" s="2" t="str">
        <f>VLOOKUP(D1069,Products!$A$2:$F$21,2,FALSE)</f>
        <v>External SSD 1TB</v>
      </c>
      <c r="O1069" s="2" t="str">
        <f>VLOOKUP(D1069,Products!$A$2:$F$21,4,FALSE)</f>
        <v>Electronics</v>
      </c>
      <c r="P1069" s="2" t="str">
        <f>VLOOKUP(D1069,Products!$A$2:$F$21,3,FALSE)</f>
        <v>Storage</v>
      </c>
      <c r="Q1069" s="6">
        <f>VLOOKUP(D1069,Products!$A$2:$F$21,6,FALSE)</f>
        <v>2450</v>
      </c>
      <c r="R1069" s="6">
        <f t="shared" si="66"/>
        <v>2450</v>
      </c>
      <c r="S1069" s="6">
        <f t="shared" si="67"/>
        <v>343.60000000000036</v>
      </c>
    </row>
    <row r="1070" spans="1:19" x14ac:dyDescent="0.25">
      <c r="A1070" t="s">
        <v>1465</v>
      </c>
      <c r="B1070" s="2">
        <v>45496</v>
      </c>
      <c r="C1070" t="s">
        <v>849</v>
      </c>
      <c r="D1070" t="s">
        <v>72</v>
      </c>
      <c r="E1070">
        <v>1</v>
      </c>
      <c r="F1070">
        <v>1802.5</v>
      </c>
      <c r="G1070" s="3">
        <v>0</v>
      </c>
      <c r="H1070" t="s">
        <v>85</v>
      </c>
      <c r="I1070">
        <v>4</v>
      </c>
      <c r="J1070">
        <f t="shared" si="64"/>
        <v>1802.5</v>
      </c>
      <c r="K1070" s="2">
        <f t="shared" si="65"/>
        <v>45474</v>
      </c>
      <c r="L1070" s="2" t="str">
        <f>VLOOKUP(C1070,Customers!$A$2:$F$401,3,FALSE)</f>
        <v>Giza</v>
      </c>
      <c r="M1070" s="2" t="str">
        <f>VLOOKUP(C1070,Customers!$A$2:$F$401,5,FALSE)</f>
        <v>Small Business</v>
      </c>
      <c r="N1070" s="2" t="str">
        <f>VLOOKUP(D1070,Products!$A$2:$F$21,2,FALSE)</f>
        <v>Wi-Fi Router</v>
      </c>
      <c r="O1070" s="2" t="str">
        <f>VLOOKUP(D1070,Products!$A$2:$F$21,4,FALSE)</f>
        <v>Electronics</v>
      </c>
      <c r="P1070" s="2" t="str">
        <f>VLOOKUP(D1070,Products!$A$2:$F$21,3,FALSE)</f>
        <v>Networking</v>
      </c>
      <c r="Q1070" s="6">
        <f>VLOOKUP(D1070,Products!$A$2:$F$21,6,FALSE)</f>
        <v>1050</v>
      </c>
      <c r="R1070" s="6">
        <f t="shared" si="66"/>
        <v>1050</v>
      </c>
      <c r="S1070" s="6">
        <f t="shared" si="67"/>
        <v>752.5</v>
      </c>
    </row>
    <row r="1071" spans="1:19" x14ac:dyDescent="0.25">
      <c r="A1071" t="s">
        <v>1466</v>
      </c>
      <c r="B1071" s="2">
        <v>45682</v>
      </c>
      <c r="C1071" t="s">
        <v>580</v>
      </c>
      <c r="D1071" t="s">
        <v>49</v>
      </c>
      <c r="E1071">
        <v>4</v>
      </c>
      <c r="F1071">
        <v>3977</v>
      </c>
      <c r="G1071" s="3">
        <v>0.05</v>
      </c>
      <c r="H1071" t="s">
        <v>96</v>
      </c>
      <c r="I1071">
        <v>1</v>
      </c>
      <c r="J1071">
        <f t="shared" si="64"/>
        <v>15112.599999999999</v>
      </c>
      <c r="K1071" s="2">
        <f t="shared" si="65"/>
        <v>45658</v>
      </c>
      <c r="L1071" s="2" t="str">
        <f>VLOOKUP(C1071,Customers!$A$2:$F$401,3,FALSE)</f>
        <v>Banha</v>
      </c>
      <c r="M1071" s="2" t="str">
        <f>VLOOKUP(C1071,Customers!$A$2:$F$401,5,FALSE)</f>
        <v>Corporate</v>
      </c>
      <c r="N1071" s="2" t="str">
        <f>VLOOKUP(D1071,Products!$A$2:$F$21,2,FALSE)</f>
        <v>UPS 1200VA</v>
      </c>
      <c r="O1071" s="2" t="str">
        <f>VLOOKUP(D1071,Products!$A$2:$F$21,4,FALSE)</f>
        <v>Electronics</v>
      </c>
      <c r="P1071" s="2" t="str">
        <f>VLOOKUP(D1071,Products!$A$2:$F$21,3,FALSE)</f>
        <v>Power</v>
      </c>
      <c r="Q1071" s="6">
        <f>VLOOKUP(D1071,Products!$A$2:$F$21,6,FALSE)</f>
        <v>2950</v>
      </c>
      <c r="R1071" s="6">
        <f t="shared" si="66"/>
        <v>11800</v>
      </c>
      <c r="S1071" s="6">
        <f t="shared" si="67"/>
        <v>3312.5999999999985</v>
      </c>
    </row>
    <row r="1072" spans="1:19" x14ac:dyDescent="0.25">
      <c r="A1072" t="s">
        <v>1467</v>
      </c>
      <c r="B1072" s="2">
        <v>45858</v>
      </c>
      <c r="C1072" t="s">
        <v>42</v>
      </c>
      <c r="D1072" t="s">
        <v>56</v>
      </c>
      <c r="E1072">
        <v>1</v>
      </c>
      <c r="F1072">
        <v>174.6</v>
      </c>
      <c r="G1072" s="3">
        <v>0.1</v>
      </c>
      <c r="H1072" t="s">
        <v>12</v>
      </c>
      <c r="I1072">
        <v>4</v>
      </c>
      <c r="J1072">
        <f t="shared" si="64"/>
        <v>157.13999999999999</v>
      </c>
      <c r="K1072" s="2">
        <f t="shared" si="65"/>
        <v>45839</v>
      </c>
      <c r="L1072" s="2" t="str">
        <f>VLOOKUP(C1072,Customers!$A$2:$F$401,3,FALSE)</f>
        <v>Tanta</v>
      </c>
      <c r="M1072" s="2" t="str">
        <f>VLOOKUP(C1072,Customers!$A$2:$F$401,5,FALSE)</f>
        <v>Small Business</v>
      </c>
      <c r="N1072" s="2" t="str">
        <f>VLOOKUP(D1072,Products!$A$2:$F$21,2,FALSE)</f>
        <v>Notebook Pack</v>
      </c>
      <c r="O1072" s="2" t="str">
        <f>VLOOKUP(D1072,Products!$A$2:$F$21,4,FALSE)</f>
        <v>Office</v>
      </c>
      <c r="P1072" s="2" t="str">
        <f>VLOOKUP(D1072,Products!$A$2:$F$21,3,FALSE)</f>
        <v>Stationery</v>
      </c>
      <c r="Q1072" s="6">
        <f>VLOOKUP(D1072,Products!$A$2:$F$21,6,FALSE)</f>
        <v>75</v>
      </c>
      <c r="R1072" s="6">
        <f t="shared" si="66"/>
        <v>75</v>
      </c>
      <c r="S1072" s="6">
        <f t="shared" si="67"/>
        <v>82.139999999999986</v>
      </c>
    </row>
    <row r="1073" spans="1:19" x14ac:dyDescent="0.25">
      <c r="A1073" t="s">
        <v>1468</v>
      </c>
      <c r="B1073" s="2">
        <v>45926</v>
      </c>
      <c r="C1073" t="s">
        <v>74</v>
      </c>
      <c r="D1073" t="s">
        <v>24</v>
      </c>
      <c r="E1073">
        <v>3</v>
      </c>
      <c r="F1073">
        <v>1287.5</v>
      </c>
      <c r="G1073" s="3">
        <v>0.1</v>
      </c>
      <c r="H1073" t="s">
        <v>12</v>
      </c>
      <c r="I1073">
        <v>1</v>
      </c>
      <c r="J1073">
        <f t="shared" si="64"/>
        <v>3476.25</v>
      </c>
      <c r="K1073" s="2">
        <f t="shared" si="65"/>
        <v>45901</v>
      </c>
      <c r="L1073" s="2" t="str">
        <f>VLOOKUP(C1073,Customers!$A$2:$F$401,3,FALSE)</f>
        <v>Ismailia</v>
      </c>
      <c r="M1073" s="2" t="str">
        <f>VLOOKUP(C1073,Customers!$A$2:$F$401,5,FALSE)</f>
        <v>Small Business</v>
      </c>
      <c r="N1073" s="2" t="str">
        <f>VLOOKUP(D1073,Products!$A$2:$F$21,2,FALSE)</f>
        <v>USB-C Hub</v>
      </c>
      <c r="O1073" s="2" t="str">
        <f>VLOOKUP(D1073,Products!$A$2:$F$21,4,FALSE)</f>
        <v>Electronics</v>
      </c>
      <c r="P1073" s="2" t="str">
        <f>VLOOKUP(D1073,Products!$A$2:$F$21,3,FALSE)</f>
        <v>Accessories</v>
      </c>
      <c r="Q1073" s="6">
        <f>VLOOKUP(D1073,Products!$A$2:$F$21,6,FALSE)</f>
        <v>620</v>
      </c>
      <c r="R1073" s="6">
        <f t="shared" si="66"/>
        <v>1860</v>
      </c>
      <c r="S1073" s="6">
        <f t="shared" si="67"/>
        <v>1616.25</v>
      </c>
    </row>
    <row r="1074" spans="1:19" x14ac:dyDescent="0.25">
      <c r="A1074" t="s">
        <v>1469</v>
      </c>
      <c r="B1074" s="2">
        <v>45597</v>
      </c>
      <c r="C1074" t="s">
        <v>199</v>
      </c>
      <c r="D1074" t="s">
        <v>15</v>
      </c>
      <c r="E1074">
        <v>1</v>
      </c>
      <c r="F1074">
        <v>486</v>
      </c>
      <c r="G1074" s="3">
        <v>0</v>
      </c>
      <c r="H1074" t="s">
        <v>12</v>
      </c>
      <c r="I1074">
        <v>4</v>
      </c>
      <c r="J1074">
        <f t="shared" si="64"/>
        <v>486</v>
      </c>
      <c r="K1074" s="2">
        <f t="shared" si="65"/>
        <v>45597</v>
      </c>
      <c r="L1074" s="2" t="str">
        <f>VLOOKUP(C1074,Customers!$A$2:$F$401,3,FALSE)</f>
        <v>Giza</v>
      </c>
      <c r="M1074" s="2" t="str">
        <f>VLOOKUP(C1074,Customers!$A$2:$F$401,5,FALSE)</f>
        <v>Consumer</v>
      </c>
      <c r="N1074" s="2" t="str">
        <f>VLOOKUP(D1074,Products!$A$2:$F$21,2,FALSE)</f>
        <v>Wireless Mouse</v>
      </c>
      <c r="O1074" s="2" t="str">
        <f>VLOOKUP(D1074,Products!$A$2:$F$21,4,FALSE)</f>
        <v>Electronics</v>
      </c>
      <c r="P1074" s="2" t="str">
        <f>VLOOKUP(D1074,Products!$A$2:$F$21,3,FALSE)</f>
        <v>Accessories</v>
      </c>
      <c r="Q1074" s="6">
        <f>VLOOKUP(D1074,Products!$A$2:$F$21,6,FALSE)</f>
        <v>210</v>
      </c>
      <c r="R1074" s="6">
        <f t="shared" si="66"/>
        <v>210</v>
      </c>
      <c r="S1074" s="6">
        <f t="shared" si="67"/>
        <v>276</v>
      </c>
    </row>
    <row r="1075" spans="1:19" x14ac:dyDescent="0.25">
      <c r="A1075" t="s">
        <v>1470</v>
      </c>
      <c r="B1075" s="2">
        <v>44932</v>
      </c>
      <c r="C1075" t="s">
        <v>621</v>
      </c>
      <c r="D1075" t="s">
        <v>82</v>
      </c>
      <c r="E1075">
        <v>3</v>
      </c>
      <c r="F1075">
        <v>4800</v>
      </c>
      <c r="G1075" s="3">
        <v>0.1</v>
      </c>
      <c r="H1075" t="s">
        <v>12</v>
      </c>
      <c r="I1075">
        <v>7</v>
      </c>
      <c r="J1075">
        <f t="shared" si="64"/>
        <v>12960</v>
      </c>
      <c r="K1075" s="2">
        <f t="shared" si="65"/>
        <v>44927</v>
      </c>
      <c r="L1075" s="2" t="str">
        <f>VLOOKUP(C1075,Customers!$A$2:$F$401,3,FALSE)</f>
        <v>Cairo</v>
      </c>
      <c r="M1075" s="2" t="str">
        <f>VLOOKUP(C1075,Customers!$A$2:$F$401,5,FALSE)</f>
        <v>Small Business</v>
      </c>
      <c r="N1075" s="2" t="str">
        <f>VLOOKUP(D1075,Products!$A$2:$F$21,2,FALSE)</f>
        <v>Office Chair</v>
      </c>
      <c r="O1075" s="2" t="str">
        <f>VLOOKUP(D1075,Products!$A$2:$F$21,4,FALSE)</f>
        <v>Office</v>
      </c>
      <c r="P1075" s="2" t="str">
        <f>VLOOKUP(D1075,Products!$A$2:$F$21,3,FALSE)</f>
        <v>Furniture</v>
      </c>
      <c r="Q1075" s="6">
        <f>VLOOKUP(D1075,Products!$A$2:$F$21,6,FALSE)</f>
        <v>3150</v>
      </c>
      <c r="R1075" s="6">
        <f t="shared" si="66"/>
        <v>9450</v>
      </c>
      <c r="S1075" s="6">
        <f t="shared" si="67"/>
        <v>3510</v>
      </c>
    </row>
    <row r="1076" spans="1:19" x14ac:dyDescent="0.25">
      <c r="A1076" t="s">
        <v>1471</v>
      </c>
      <c r="B1076" s="2">
        <v>45117</v>
      </c>
      <c r="C1076" t="s">
        <v>649</v>
      </c>
      <c r="D1076" t="s">
        <v>56</v>
      </c>
      <c r="E1076">
        <v>1</v>
      </c>
      <c r="F1076">
        <v>180</v>
      </c>
      <c r="G1076" s="3">
        <v>0</v>
      </c>
      <c r="H1076" t="s">
        <v>12</v>
      </c>
      <c r="I1076">
        <v>3</v>
      </c>
      <c r="J1076">
        <f t="shared" si="64"/>
        <v>180</v>
      </c>
      <c r="K1076" s="2">
        <f t="shared" si="65"/>
        <v>45108</v>
      </c>
      <c r="L1076" s="2" t="str">
        <f>VLOOKUP(C1076,Customers!$A$2:$F$401,3,FALSE)</f>
        <v>Shubra El-Kheima</v>
      </c>
      <c r="M1076" s="2" t="str">
        <f>VLOOKUP(C1076,Customers!$A$2:$F$401,5,FALSE)</f>
        <v>Corporate</v>
      </c>
      <c r="N1076" s="2" t="str">
        <f>VLOOKUP(D1076,Products!$A$2:$F$21,2,FALSE)</f>
        <v>Notebook Pack</v>
      </c>
      <c r="O1076" s="2" t="str">
        <f>VLOOKUP(D1076,Products!$A$2:$F$21,4,FALSE)</f>
        <v>Office</v>
      </c>
      <c r="P1076" s="2" t="str">
        <f>VLOOKUP(D1076,Products!$A$2:$F$21,3,FALSE)</f>
        <v>Stationery</v>
      </c>
      <c r="Q1076" s="6">
        <f>VLOOKUP(D1076,Products!$A$2:$F$21,6,FALSE)</f>
        <v>75</v>
      </c>
      <c r="R1076" s="6">
        <f t="shared" si="66"/>
        <v>75</v>
      </c>
      <c r="S1076" s="6">
        <f t="shared" si="67"/>
        <v>105</v>
      </c>
    </row>
    <row r="1077" spans="1:19" x14ac:dyDescent="0.25">
      <c r="A1077" t="s">
        <v>1472</v>
      </c>
      <c r="B1077" s="2">
        <v>45865</v>
      </c>
      <c r="C1077" t="s">
        <v>39</v>
      </c>
      <c r="D1077" t="s">
        <v>59</v>
      </c>
      <c r="E1077">
        <v>1</v>
      </c>
      <c r="F1077">
        <v>6808</v>
      </c>
      <c r="G1077" s="3">
        <v>0.15</v>
      </c>
      <c r="H1077" t="s">
        <v>85</v>
      </c>
      <c r="I1077">
        <v>1</v>
      </c>
      <c r="J1077">
        <f t="shared" si="64"/>
        <v>5786.8</v>
      </c>
      <c r="K1077" s="2">
        <f t="shared" si="65"/>
        <v>45839</v>
      </c>
      <c r="L1077" s="2" t="str">
        <f>VLOOKUP(C1077,Customers!$A$2:$F$401,3,FALSE)</f>
        <v>Giza</v>
      </c>
      <c r="M1077" s="2" t="str">
        <f>VLOOKUP(C1077,Customers!$A$2:$F$401,5,FALSE)</f>
        <v>Consumer</v>
      </c>
      <c r="N1077" s="2" t="str">
        <f>VLOOKUP(D1077,Products!$A$2:$F$21,2,FALSE)</f>
        <v>Laser Printer</v>
      </c>
      <c r="O1077" s="2" t="str">
        <f>VLOOKUP(D1077,Products!$A$2:$F$21,4,FALSE)</f>
        <v>Electronics</v>
      </c>
      <c r="P1077" s="2" t="str">
        <f>VLOOKUP(D1077,Products!$A$2:$F$21,3,FALSE)</f>
        <v>Printers</v>
      </c>
      <c r="Q1077" s="6">
        <f>VLOOKUP(D1077,Products!$A$2:$F$21,6,FALSE)</f>
        <v>5600</v>
      </c>
      <c r="R1077" s="6">
        <f t="shared" si="66"/>
        <v>5600</v>
      </c>
      <c r="S1077" s="6">
        <f t="shared" si="67"/>
        <v>186.80000000000018</v>
      </c>
    </row>
    <row r="1078" spans="1:19" x14ac:dyDescent="0.25">
      <c r="A1078" t="s">
        <v>1473</v>
      </c>
      <c r="B1078" s="2">
        <v>45660</v>
      </c>
      <c r="C1078" t="s">
        <v>1474</v>
      </c>
      <c r="D1078" t="s">
        <v>46</v>
      </c>
      <c r="E1078">
        <v>4</v>
      </c>
      <c r="F1078">
        <v>239.2</v>
      </c>
      <c r="G1078" s="3">
        <v>0</v>
      </c>
      <c r="H1078" t="s">
        <v>12</v>
      </c>
      <c r="I1078">
        <v>7</v>
      </c>
      <c r="J1078">
        <f t="shared" si="64"/>
        <v>956.8</v>
      </c>
      <c r="K1078" s="2">
        <f t="shared" si="65"/>
        <v>45658</v>
      </c>
      <c r="L1078" s="2" t="str">
        <f>VLOOKUP(C1078,Customers!$A$2:$F$401,3,FALSE)</f>
        <v>Port Said</v>
      </c>
      <c r="M1078" s="2" t="str">
        <f>VLOOKUP(C1078,Customers!$A$2:$F$401,5,FALSE)</f>
        <v>Consumer</v>
      </c>
      <c r="N1078" s="2" t="str">
        <f>VLOOKUP(D1078,Products!$A$2:$F$21,2,FALSE)</f>
        <v>Paper A4 Box</v>
      </c>
      <c r="O1078" s="2" t="str">
        <f>VLOOKUP(D1078,Products!$A$2:$F$21,4,FALSE)</f>
        <v>Office</v>
      </c>
      <c r="P1078" s="2" t="str">
        <f>VLOOKUP(D1078,Products!$A$2:$F$21,3,FALSE)</f>
        <v>Stationery</v>
      </c>
      <c r="Q1078" s="6">
        <f>VLOOKUP(D1078,Products!$A$2:$F$21,6,FALSE)</f>
        <v>145</v>
      </c>
      <c r="R1078" s="6">
        <f t="shared" si="66"/>
        <v>580</v>
      </c>
      <c r="S1078" s="6">
        <f t="shared" si="67"/>
        <v>376.79999999999995</v>
      </c>
    </row>
    <row r="1079" spans="1:19" x14ac:dyDescent="0.25">
      <c r="A1079" t="s">
        <v>1475</v>
      </c>
      <c r="B1079" s="2">
        <v>45056</v>
      </c>
      <c r="C1079" t="s">
        <v>45</v>
      </c>
      <c r="D1079" t="s">
        <v>40</v>
      </c>
      <c r="E1079">
        <v>1</v>
      </c>
      <c r="F1079">
        <v>17940</v>
      </c>
      <c r="G1079" s="3">
        <v>0</v>
      </c>
      <c r="H1079" t="s">
        <v>12</v>
      </c>
      <c r="I1079">
        <v>7</v>
      </c>
      <c r="J1079">
        <f t="shared" si="64"/>
        <v>17940</v>
      </c>
      <c r="K1079" s="2">
        <f t="shared" si="65"/>
        <v>45047</v>
      </c>
      <c r="L1079" s="2" t="str">
        <f>VLOOKUP(C1079,Customers!$A$2:$F$401,3,FALSE)</f>
        <v>Zagazig</v>
      </c>
      <c r="M1079" s="2" t="str">
        <f>VLOOKUP(C1079,Customers!$A$2:$F$401,5,FALSE)</f>
        <v>Small Business</v>
      </c>
      <c r="N1079" s="2" t="str">
        <f>VLOOKUP(D1079,Products!$A$2:$F$21,2,FALSE)</f>
        <v>Laptop Basic 15</v>
      </c>
      <c r="O1079" s="2" t="str">
        <f>VLOOKUP(D1079,Products!$A$2:$F$21,4,FALSE)</f>
        <v>Electronics</v>
      </c>
      <c r="P1079" s="2" t="str">
        <f>VLOOKUP(D1079,Products!$A$2:$F$21,3,FALSE)</f>
        <v>Computers</v>
      </c>
      <c r="Q1079" s="6">
        <f>VLOOKUP(D1079,Products!$A$2:$F$21,6,FALSE)</f>
        <v>15100</v>
      </c>
      <c r="R1079" s="6">
        <f t="shared" si="66"/>
        <v>15100</v>
      </c>
      <c r="S1079" s="6">
        <f t="shared" si="67"/>
        <v>2840</v>
      </c>
    </row>
    <row r="1080" spans="1:19" x14ac:dyDescent="0.25">
      <c r="A1080" t="s">
        <v>1476</v>
      </c>
      <c r="B1080" s="2">
        <v>46021</v>
      </c>
      <c r="C1080" t="s">
        <v>45</v>
      </c>
      <c r="D1080" t="s">
        <v>40</v>
      </c>
      <c r="E1080">
        <v>1</v>
      </c>
      <c r="F1080">
        <v>17940</v>
      </c>
      <c r="G1080" s="3">
        <v>0.1</v>
      </c>
      <c r="H1080" t="s">
        <v>12</v>
      </c>
      <c r="I1080">
        <v>5</v>
      </c>
      <c r="J1080">
        <f t="shared" si="64"/>
        <v>16146</v>
      </c>
      <c r="K1080" s="2">
        <f t="shared" si="65"/>
        <v>45992</v>
      </c>
      <c r="L1080" s="2" t="str">
        <f>VLOOKUP(C1080,Customers!$A$2:$F$401,3,FALSE)</f>
        <v>Zagazig</v>
      </c>
      <c r="M1080" s="2" t="str">
        <f>VLOOKUP(C1080,Customers!$A$2:$F$401,5,FALSE)</f>
        <v>Small Business</v>
      </c>
      <c r="N1080" s="2" t="str">
        <f>VLOOKUP(D1080,Products!$A$2:$F$21,2,FALSE)</f>
        <v>Laptop Basic 15</v>
      </c>
      <c r="O1080" s="2" t="str">
        <f>VLOOKUP(D1080,Products!$A$2:$F$21,4,FALSE)</f>
        <v>Electronics</v>
      </c>
      <c r="P1080" s="2" t="str">
        <f>VLOOKUP(D1080,Products!$A$2:$F$21,3,FALSE)</f>
        <v>Computers</v>
      </c>
      <c r="Q1080" s="6">
        <f>VLOOKUP(D1080,Products!$A$2:$F$21,6,FALSE)</f>
        <v>15100</v>
      </c>
      <c r="R1080" s="6">
        <f t="shared" si="66"/>
        <v>15100</v>
      </c>
      <c r="S1080" s="6">
        <f t="shared" si="67"/>
        <v>1046</v>
      </c>
    </row>
    <row r="1081" spans="1:19" x14ac:dyDescent="0.25">
      <c r="A1081" t="s">
        <v>1477</v>
      </c>
      <c r="B1081" s="2">
        <v>45741</v>
      </c>
      <c r="C1081" t="s">
        <v>1478</v>
      </c>
      <c r="D1081" t="s">
        <v>40</v>
      </c>
      <c r="E1081">
        <v>2</v>
      </c>
      <c r="F1081">
        <v>20085</v>
      </c>
      <c r="G1081" s="3">
        <v>0.05</v>
      </c>
      <c r="H1081" t="s">
        <v>12</v>
      </c>
      <c r="I1081">
        <v>6</v>
      </c>
      <c r="J1081">
        <f t="shared" si="64"/>
        <v>38161.5</v>
      </c>
      <c r="K1081" s="2">
        <f t="shared" si="65"/>
        <v>45717</v>
      </c>
      <c r="L1081" s="2" t="str">
        <f>VLOOKUP(C1081,Customers!$A$2:$F$401,3,FALSE)</f>
        <v>Banha</v>
      </c>
      <c r="M1081" s="2" t="str">
        <f>VLOOKUP(C1081,Customers!$A$2:$F$401,5,FALSE)</f>
        <v>Consumer</v>
      </c>
      <c r="N1081" s="2" t="str">
        <f>VLOOKUP(D1081,Products!$A$2:$F$21,2,FALSE)</f>
        <v>Laptop Basic 15</v>
      </c>
      <c r="O1081" s="2" t="str">
        <f>VLOOKUP(D1081,Products!$A$2:$F$21,4,FALSE)</f>
        <v>Electronics</v>
      </c>
      <c r="P1081" s="2" t="str">
        <f>VLOOKUP(D1081,Products!$A$2:$F$21,3,FALSE)</f>
        <v>Computers</v>
      </c>
      <c r="Q1081" s="6">
        <f>VLOOKUP(D1081,Products!$A$2:$F$21,6,FALSE)</f>
        <v>15100</v>
      </c>
      <c r="R1081" s="6">
        <f t="shared" si="66"/>
        <v>30200</v>
      </c>
      <c r="S1081" s="6">
        <f t="shared" si="67"/>
        <v>7961.5</v>
      </c>
    </row>
    <row r="1082" spans="1:19" x14ac:dyDescent="0.25">
      <c r="A1082" t="s">
        <v>1479</v>
      </c>
      <c r="B1082" s="2">
        <v>45373</v>
      </c>
      <c r="C1082" t="s">
        <v>948</v>
      </c>
      <c r="D1082" t="s">
        <v>40</v>
      </c>
      <c r="E1082">
        <v>1</v>
      </c>
      <c r="F1082">
        <v>18915</v>
      </c>
      <c r="G1082" s="3">
        <v>0</v>
      </c>
      <c r="H1082" t="s">
        <v>12</v>
      </c>
      <c r="I1082">
        <v>1</v>
      </c>
      <c r="J1082">
        <f t="shared" si="64"/>
        <v>18915</v>
      </c>
      <c r="K1082" s="2">
        <f t="shared" si="65"/>
        <v>45352</v>
      </c>
      <c r="L1082" s="2" t="str">
        <f>VLOOKUP(C1082,Customers!$A$2:$F$401,3,FALSE)</f>
        <v>Fayoum</v>
      </c>
      <c r="M1082" s="2" t="str">
        <f>VLOOKUP(C1082,Customers!$A$2:$F$401,5,FALSE)</f>
        <v>Consumer</v>
      </c>
      <c r="N1082" s="2" t="str">
        <f>VLOOKUP(D1082,Products!$A$2:$F$21,2,FALSE)</f>
        <v>Laptop Basic 15</v>
      </c>
      <c r="O1082" s="2" t="str">
        <f>VLOOKUP(D1082,Products!$A$2:$F$21,4,FALSE)</f>
        <v>Electronics</v>
      </c>
      <c r="P1082" s="2" t="str">
        <f>VLOOKUP(D1082,Products!$A$2:$F$21,3,FALSE)</f>
        <v>Computers</v>
      </c>
      <c r="Q1082" s="6">
        <f>VLOOKUP(D1082,Products!$A$2:$F$21,6,FALSE)</f>
        <v>15100</v>
      </c>
      <c r="R1082" s="6">
        <f t="shared" si="66"/>
        <v>15100</v>
      </c>
      <c r="S1082" s="6">
        <f t="shared" si="67"/>
        <v>3815</v>
      </c>
    </row>
    <row r="1083" spans="1:19" x14ac:dyDescent="0.25">
      <c r="A1083" t="s">
        <v>1480</v>
      </c>
      <c r="B1083" s="2">
        <v>45806</v>
      </c>
      <c r="C1083" t="s">
        <v>129</v>
      </c>
      <c r="D1083" t="s">
        <v>15</v>
      </c>
      <c r="E1083">
        <v>10</v>
      </c>
      <c r="F1083">
        <v>414</v>
      </c>
      <c r="G1083" s="3">
        <v>0.05</v>
      </c>
      <c r="H1083" t="s">
        <v>12</v>
      </c>
      <c r="I1083">
        <v>2</v>
      </c>
      <c r="J1083">
        <f t="shared" si="64"/>
        <v>3933</v>
      </c>
      <c r="K1083" s="2">
        <f t="shared" si="65"/>
        <v>45778</v>
      </c>
      <c r="L1083" s="2" t="str">
        <f>VLOOKUP(C1083,Customers!$A$2:$F$401,3,FALSE)</f>
        <v>Giza</v>
      </c>
      <c r="M1083" s="2" t="str">
        <f>VLOOKUP(C1083,Customers!$A$2:$F$401,5,FALSE)</f>
        <v>Small Business</v>
      </c>
      <c r="N1083" s="2" t="str">
        <f>VLOOKUP(D1083,Products!$A$2:$F$21,2,FALSE)</f>
        <v>Wireless Mouse</v>
      </c>
      <c r="O1083" s="2" t="str">
        <f>VLOOKUP(D1083,Products!$A$2:$F$21,4,FALSE)</f>
        <v>Electronics</v>
      </c>
      <c r="P1083" s="2" t="str">
        <f>VLOOKUP(D1083,Products!$A$2:$F$21,3,FALSE)</f>
        <v>Accessories</v>
      </c>
      <c r="Q1083" s="6">
        <f>VLOOKUP(D1083,Products!$A$2:$F$21,6,FALSE)</f>
        <v>210</v>
      </c>
      <c r="R1083" s="6">
        <f t="shared" si="66"/>
        <v>2100</v>
      </c>
      <c r="S1083" s="6">
        <f t="shared" si="67"/>
        <v>1833</v>
      </c>
    </row>
    <row r="1084" spans="1:19" x14ac:dyDescent="0.25">
      <c r="A1084" t="s">
        <v>1481</v>
      </c>
      <c r="B1084" s="2">
        <v>45360</v>
      </c>
      <c r="C1084" t="s">
        <v>201</v>
      </c>
      <c r="D1084" t="s">
        <v>11</v>
      </c>
      <c r="E1084">
        <v>1</v>
      </c>
      <c r="F1084">
        <v>30780</v>
      </c>
      <c r="G1084" s="3">
        <v>0</v>
      </c>
      <c r="H1084" t="s">
        <v>12</v>
      </c>
      <c r="I1084">
        <v>6</v>
      </c>
      <c r="J1084">
        <f t="shared" si="64"/>
        <v>30780</v>
      </c>
      <c r="K1084" s="2">
        <f t="shared" si="65"/>
        <v>45352</v>
      </c>
      <c r="L1084" s="2" t="str">
        <f>VLOOKUP(C1084,Customers!$A$2:$F$401,3,FALSE)</f>
        <v>Giza</v>
      </c>
      <c r="M1084" s="2" t="str">
        <f>VLOOKUP(C1084,Customers!$A$2:$F$401,5,FALSE)</f>
        <v>Consumer</v>
      </c>
      <c r="N1084" s="2" t="str">
        <f>VLOOKUP(D1084,Products!$A$2:$F$21,2,FALSE)</f>
        <v>Laptop Pro 14</v>
      </c>
      <c r="O1084" s="2" t="str">
        <f>VLOOKUP(D1084,Products!$A$2:$F$21,4,FALSE)</f>
        <v>Electronics</v>
      </c>
      <c r="P1084" s="2" t="str">
        <f>VLOOKUP(D1084,Products!$A$2:$F$21,3,FALSE)</f>
        <v>Computers</v>
      </c>
      <c r="Q1084" s="6">
        <f>VLOOKUP(D1084,Products!$A$2:$F$21,6,FALSE)</f>
        <v>22100</v>
      </c>
      <c r="R1084" s="6">
        <f t="shared" si="66"/>
        <v>22100</v>
      </c>
      <c r="S1084" s="6">
        <f t="shared" si="67"/>
        <v>8680</v>
      </c>
    </row>
    <row r="1085" spans="1:19" x14ac:dyDescent="0.25">
      <c r="A1085" t="s">
        <v>1482</v>
      </c>
      <c r="B1085" s="2">
        <v>45940</v>
      </c>
      <c r="C1085" t="s">
        <v>734</v>
      </c>
      <c r="D1085" t="s">
        <v>49</v>
      </c>
      <c r="E1085">
        <v>3</v>
      </c>
      <c r="F1085">
        <v>4223</v>
      </c>
      <c r="G1085" s="3">
        <v>0</v>
      </c>
      <c r="H1085" t="s">
        <v>12</v>
      </c>
      <c r="I1085">
        <v>7</v>
      </c>
      <c r="J1085">
        <f t="shared" si="64"/>
        <v>12669</v>
      </c>
      <c r="K1085" s="2">
        <f t="shared" si="65"/>
        <v>45931</v>
      </c>
      <c r="L1085" s="2" t="str">
        <f>VLOOKUP(C1085,Customers!$A$2:$F$401,3,FALSE)</f>
        <v>Cairo</v>
      </c>
      <c r="M1085" s="2" t="str">
        <f>VLOOKUP(C1085,Customers!$A$2:$F$401,5,FALSE)</f>
        <v>Consumer</v>
      </c>
      <c r="N1085" s="2" t="str">
        <f>VLOOKUP(D1085,Products!$A$2:$F$21,2,FALSE)</f>
        <v>UPS 1200VA</v>
      </c>
      <c r="O1085" s="2" t="str">
        <f>VLOOKUP(D1085,Products!$A$2:$F$21,4,FALSE)</f>
        <v>Electronics</v>
      </c>
      <c r="P1085" s="2" t="str">
        <f>VLOOKUP(D1085,Products!$A$2:$F$21,3,FALSE)</f>
        <v>Power</v>
      </c>
      <c r="Q1085" s="6">
        <f>VLOOKUP(D1085,Products!$A$2:$F$21,6,FALSE)</f>
        <v>2950</v>
      </c>
      <c r="R1085" s="6">
        <f t="shared" si="66"/>
        <v>8850</v>
      </c>
      <c r="S1085" s="6">
        <f t="shared" si="67"/>
        <v>3819</v>
      </c>
    </row>
    <row r="1086" spans="1:19" x14ac:dyDescent="0.25">
      <c r="A1086" t="s">
        <v>1483</v>
      </c>
      <c r="B1086" s="2">
        <v>45476</v>
      </c>
      <c r="C1086" t="s">
        <v>102</v>
      </c>
      <c r="D1086" t="s">
        <v>46</v>
      </c>
      <c r="E1086">
        <v>1</v>
      </c>
      <c r="F1086">
        <v>239.2</v>
      </c>
      <c r="G1086" s="3">
        <v>0</v>
      </c>
      <c r="H1086" t="s">
        <v>96</v>
      </c>
      <c r="I1086">
        <v>3</v>
      </c>
      <c r="J1086">
        <f t="shared" si="64"/>
        <v>239.2</v>
      </c>
      <c r="K1086" s="2">
        <f t="shared" si="65"/>
        <v>45474</v>
      </c>
      <c r="L1086" s="2" t="str">
        <f>VLOOKUP(C1086,Customers!$A$2:$F$401,3,FALSE)</f>
        <v>Fayoum</v>
      </c>
      <c r="M1086" s="2" t="str">
        <f>VLOOKUP(C1086,Customers!$A$2:$F$401,5,FALSE)</f>
        <v>Consumer</v>
      </c>
      <c r="N1086" s="2" t="str">
        <f>VLOOKUP(D1086,Products!$A$2:$F$21,2,FALSE)</f>
        <v>Paper A4 Box</v>
      </c>
      <c r="O1086" s="2" t="str">
        <f>VLOOKUP(D1086,Products!$A$2:$F$21,4,FALSE)</f>
        <v>Office</v>
      </c>
      <c r="P1086" s="2" t="str">
        <f>VLOOKUP(D1086,Products!$A$2:$F$21,3,FALSE)</f>
        <v>Stationery</v>
      </c>
      <c r="Q1086" s="6">
        <f>VLOOKUP(D1086,Products!$A$2:$F$21,6,FALSE)</f>
        <v>145</v>
      </c>
      <c r="R1086" s="6">
        <f t="shared" si="66"/>
        <v>145</v>
      </c>
      <c r="S1086" s="6">
        <f t="shared" si="67"/>
        <v>94.199999999999989</v>
      </c>
    </row>
    <row r="1087" spans="1:19" x14ac:dyDescent="0.25">
      <c r="A1087" t="s">
        <v>1484</v>
      </c>
      <c r="B1087" s="2">
        <v>45588</v>
      </c>
      <c r="C1087" t="s">
        <v>1202</v>
      </c>
      <c r="D1087" t="s">
        <v>15</v>
      </c>
      <c r="E1087">
        <v>2</v>
      </c>
      <c r="F1087">
        <v>436.5</v>
      </c>
      <c r="G1087" s="3">
        <v>0.1</v>
      </c>
      <c r="H1087" t="s">
        <v>12</v>
      </c>
      <c r="I1087">
        <v>1</v>
      </c>
      <c r="J1087">
        <f t="shared" si="64"/>
        <v>785.7</v>
      </c>
      <c r="K1087" s="2">
        <f t="shared" si="65"/>
        <v>45566</v>
      </c>
      <c r="L1087" s="2" t="str">
        <f>VLOOKUP(C1087,Customers!$A$2:$F$401,3,FALSE)</f>
        <v>Shubra El-Kheima</v>
      </c>
      <c r="M1087" s="2" t="str">
        <f>VLOOKUP(C1087,Customers!$A$2:$F$401,5,FALSE)</f>
        <v>Corporate</v>
      </c>
      <c r="N1087" s="2" t="str">
        <f>VLOOKUP(D1087,Products!$A$2:$F$21,2,FALSE)</f>
        <v>Wireless Mouse</v>
      </c>
      <c r="O1087" s="2" t="str">
        <f>VLOOKUP(D1087,Products!$A$2:$F$21,4,FALSE)</f>
        <v>Electronics</v>
      </c>
      <c r="P1087" s="2" t="str">
        <f>VLOOKUP(D1087,Products!$A$2:$F$21,3,FALSE)</f>
        <v>Accessories</v>
      </c>
      <c r="Q1087" s="6">
        <f>VLOOKUP(D1087,Products!$A$2:$F$21,6,FALSE)</f>
        <v>210</v>
      </c>
      <c r="R1087" s="6">
        <f t="shared" si="66"/>
        <v>420</v>
      </c>
      <c r="S1087" s="6">
        <f t="shared" si="67"/>
        <v>365.70000000000005</v>
      </c>
    </row>
    <row r="1088" spans="1:19" x14ac:dyDescent="0.25">
      <c r="A1088" t="s">
        <v>1485</v>
      </c>
      <c r="B1088" s="2">
        <v>45507</v>
      </c>
      <c r="C1088" t="s">
        <v>1406</v>
      </c>
      <c r="D1088" t="s">
        <v>15</v>
      </c>
      <c r="E1088">
        <v>3</v>
      </c>
      <c r="F1088">
        <v>436.5</v>
      </c>
      <c r="G1088" s="3">
        <v>0</v>
      </c>
      <c r="H1088" t="s">
        <v>12</v>
      </c>
      <c r="I1088">
        <v>5</v>
      </c>
      <c r="J1088">
        <f t="shared" si="64"/>
        <v>1309.5</v>
      </c>
      <c r="K1088" s="2">
        <f t="shared" si="65"/>
        <v>45505</v>
      </c>
      <c r="L1088" s="2" t="str">
        <f>VLOOKUP(C1088,Customers!$A$2:$F$401,3,FALSE)</f>
        <v>Giza</v>
      </c>
      <c r="M1088" s="2" t="str">
        <f>VLOOKUP(C1088,Customers!$A$2:$F$401,5,FALSE)</f>
        <v>Small Business</v>
      </c>
      <c r="N1088" s="2" t="str">
        <f>VLOOKUP(D1088,Products!$A$2:$F$21,2,FALSE)</f>
        <v>Wireless Mouse</v>
      </c>
      <c r="O1088" s="2" t="str">
        <f>VLOOKUP(D1088,Products!$A$2:$F$21,4,FALSE)</f>
        <v>Electronics</v>
      </c>
      <c r="P1088" s="2" t="str">
        <f>VLOOKUP(D1088,Products!$A$2:$F$21,3,FALSE)</f>
        <v>Accessories</v>
      </c>
      <c r="Q1088" s="6">
        <f>VLOOKUP(D1088,Products!$A$2:$F$21,6,FALSE)</f>
        <v>210</v>
      </c>
      <c r="R1088" s="6">
        <f t="shared" si="66"/>
        <v>630</v>
      </c>
      <c r="S1088" s="6">
        <f t="shared" si="67"/>
        <v>679.5</v>
      </c>
    </row>
    <row r="1089" spans="1:19" x14ac:dyDescent="0.25">
      <c r="A1089" t="s">
        <v>1486</v>
      </c>
      <c r="B1089" s="2">
        <v>45618</v>
      </c>
      <c r="C1089" t="s">
        <v>1487</v>
      </c>
      <c r="D1089" t="s">
        <v>79</v>
      </c>
      <c r="E1089">
        <v>2</v>
      </c>
      <c r="F1089">
        <v>6200</v>
      </c>
      <c r="G1089" s="3">
        <v>0</v>
      </c>
      <c r="H1089" t="s">
        <v>12</v>
      </c>
      <c r="I1089">
        <v>3</v>
      </c>
      <c r="J1089">
        <f t="shared" si="64"/>
        <v>12400</v>
      </c>
      <c r="K1089" s="2">
        <f t="shared" si="65"/>
        <v>45597</v>
      </c>
      <c r="L1089" s="2" t="str">
        <f>VLOOKUP(C1089,Customers!$A$2:$F$401,3,FALSE)</f>
        <v>Banha</v>
      </c>
      <c r="M1089" s="2" t="str">
        <f>VLOOKUP(C1089,Customers!$A$2:$F$401,5,FALSE)</f>
        <v>Corporate</v>
      </c>
      <c r="N1089" s="2" t="str">
        <f>VLOOKUP(D1089,Products!$A$2:$F$21,2,FALSE)</f>
        <v>27-inch Monitor</v>
      </c>
      <c r="O1089" s="2" t="str">
        <f>VLOOKUP(D1089,Products!$A$2:$F$21,4,FALSE)</f>
        <v>Electronics</v>
      </c>
      <c r="P1089" s="2" t="str">
        <f>VLOOKUP(D1089,Products!$A$2:$F$21,3,FALSE)</f>
        <v>Displays</v>
      </c>
      <c r="Q1089" s="6">
        <f>VLOOKUP(D1089,Products!$A$2:$F$21,6,FALSE)</f>
        <v>4300</v>
      </c>
      <c r="R1089" s="6">
        <f t="shared" si="66"/>
        <v>8600</v>
      </c>
      <c r="S1089" s="6">
        <f t="shared" si="67"/>
        <v>3800</v>
      </c>
    </row>
    <row r="1090" spans="1:19" x14ac:dyDescent="0.25">
      <c r="A1090" t="s">
        <v>1488</v>
      </c>
      <c r="B1090" s="2">
        <v>45194</v>
      </c>
      <c r="C1090" t="s">
        <v>858</v>
      </c>
      <c r="D1090" t="s">
        <v>90</v>
      </c>
      <c r="E1090">
        <v>1</v>
      </c>
      <c r="F1090">
        <v>2100</v>
      </c>
      <c r="G1090" s="3">
        <v>0</v>
      </c>
      <c r="H1090" t="s">
        <v>12</v>
      </c>
      <c r="I1090">
        <v>1</v>
      </c>
      <c r="J1090">
        <f t="shared" si="64"/>
        <v>2100</v>
      </c>
      <c r="K1090" s="2">
        <f t="shared" si="65"/>
        <v>45170</v>
      </c>
      <c r="L1090" s="2" t="str">
        <f>VLOOKUP(C1090,Customers!$A$2:$F$401,3,FALSE)</f>
        <v>Banha</v>
      </c>
      <c r="M1090" s="2" t="str">
        <f>VLOOKUP(C1090,Customers!$A$2:$F$401,5,FALSE)</f>
        <v>Corporate</v>
      </c>
      <c r="N1090" s="2" t="str">
        <f>VLOOKUP(D1090,Products!$A$2:$F$21,2,FALSE)</f>
        <v>Headset Pro</v>
      </c>
      <c r="O1090" s="2" t="str">
        <f>VLOOKUP(D1090,Products!$A$2:$F$21,4,FALSE)</f>
        <v>Electronics</v>
      </c>
      <c r="P1090" s="2" t="str">
        <f>VLOOKUP(D1090,Products!$A$2:$F$21,3,FALSE)</f>
        <v>Accessories</v>
      </c>
      <c r="Q1090" s="6">
        <f>VLOOKUP(D1090,Products!$A$2:$F$21,6,FALSE)</f>
        <v>1180</v>
      </c>
      <c r="R1090" s="6">
        <f t="shared" si="66"/>
        <v>1180</v>
      </c>
      <c r="S1090" s="6">
        <f t="shared" si="67"/>
        <v>920</v>
      </c>
    </row>
    <row r="1091" spans="1:19" x14ac:dyDescent="0.25">
      <c r="A1091" t="s">
        <v>1489</v>
      </c>
      <c r="B1091" s="2">
        <v>45920</v>
      </c>
      <c r="C1091" t="s">
        <v>638</v>
      </c>
      <c r="D1091" t="s">
        <v>11</v>
      </c>
      <c r="E1091">
        <v>5</v>
      </c>
      <c r="F1091">
        <v>26220</v>
      </c>
      <c r="G1091" s="3">
        <v>0.05</v>
      </c>
      <c r="H1091" t="s">
        <v>12</v>
      </c>
      <c r="I1091">
        <v>1</v>
      </c>
      <c r="J1091">
        <f t="shared" ref="J1091:J1154" si="68">E1091*F1091*(1-G1091)</f>
        <v>124545</v>
      </c>
      <c r="K1091" s="2">
        <f t="shared" ref="K1091:K1154" si="69">DATE(YEAR(B1091),MONTH(B1091),1)</f>
        <v>45901</v>
      </c>
      <c r="L1091" s="2" t="str">
        <f>VLOOKUP(C1091,Customers!$A$2:$F$401,3,FALSE)</f>
        <v>Zagazig</v>
      </c>
      <c r="M1091" s="2" t="str">
        <f>VLOOKUP(C1091,Customers!$A$2:$F$401,5,FALSE)</f>
        <v>Small Business</v>
      </c>
      <c r="N1091" s="2" t="str">
        <f>VLOOKUP(D1091,Products!$A$2:$F$21,2,FALSE)</f>
        <v>Laptop Pro 14</v>
      </c>
      <c r="O1091" s="2" t="str">
        <f>VLOOKUP(D1091,Products!$A$2:$F$21,4,FALSE)</f>
        <v>Electronics</v>
      </c>
      <c r="P1091" s="2" t="str">
        <f>VLOOKUP(D1091,Products!$A$2:$F$21,3,FALSE)</f>
        <v>Computers</v>
      </c>
      <c r="Q1091" s="6">
        <f>VLOOKUP(D1091,Products!$A$2:$F$21,6,FALSE)</f>
        <v>22100</v>
      </c>
      <c r="R1091" s="6">
        <f t="shared" ref="R1091:R1154" si="70">E1091*Q1091</f>
        <v>110500</v>
      </c>
      <c r="S1091" s="6">
        <f t="shared" ref="S1091:S1154" si="71">J1091-R1091</f>
        <v>14045</v>
      </c>
    </row>
    <row r="1092" spans="1:19" x14ac:dyDescent="0.25">
      <c r="A1092" t="s">
        <v>1490</v>
      </c>
      <c r="B1092" s="2">
        <v>45630</v>
      </c>
      <c r="C1092" t="s">
        <v>14</v>
      </c>
      <c r="D1092" t="s">
        <v>43</v>
      </c>
      <c r="E1092">
        <v>2</v>
      </c>
      <c r="F1092">
        <v>3312</v>
      </c>
      <c r="G1092" s="3">
        <v>0.03</v>
      </c>
      <c r="H1092" t="s">
        <v>12</v>
      </c>
      <c r="I1092">
        <v>3</v>
      </c>
      <c r="J1092">
        <f t="shared" si="68"/>
        <v>6425.28</v>
      </c>
      <c r="K1092" s="2">
        <f t="shared" si="69"/>
        <v>45627</v>
      </c>
      <c r="L1092" s="2" t="str">
        <f>VLOOKUP(C1092,Customers!$A$2:$F$401,3,FALSE)</f>
        <v>Giza</v>
      </c>
      <c r="M1092" s="2" t="str">
        <f>VLOOKUP(C1092,Customers!$A$2:$F$401,5,FALSE)</f>
        <v>Consumer</v>
      </c>
      <c r="N1092" s="2" t="str">
        <f>VLOOKUP(D1092,Products!$A$2:$F$21,2,FALSE)</f>
        <v>External SSD 1TB</v>
      </c>
      <c r="O1092" s="2" t="str">
        <f>VLOOKUP(D1092,Products!$A$2:$F$21,4,FALSE)</f>
        <v>Electronics</v>
      </c>
      <c r="P1092" s="2" t="str">
        <f>VLOOKUP(D1092,Products!$A$2:$F$21,3,FALSE)</f>
        <v>Storage</v>
      </c>
      <c r="Q1092" s="6">
        <f>VLOOKUP(D1092,Products!$A$2:$F$21,6,FALSE)</f>
        <v>2450</v>
      </c>
      <c r="R1092" s="6">
        <f t="shared" si="70"/>
        <v>4900</v>
      </c>
      <c r="S1092" s="6">
        <f t="shared" si="71"/>
        <v>1525.2799999999997</v>
      </c>
    </row>
    <row r="1093" spans="1:19" x14ac:dyDescent="0.25">
      <c r="A1093" t="s">
        <v>1491</v>
      </c>
      <c r="B1093" s="2">
        <v>45026</v>
      </c>
      <c r="C1093" t="s">
        <v>514</v>
      </c>
      <c r="D1093" t="s">
        <v>18</v>
      </c>
      <c r="E1093">
        <v>3</v>
      </c>
      <c r="F1093">
        <v>1334</v>
      </c>
      <c r="G1093" s="3">
        <v>0.05</v>
      </c>
      <c r="H1093" t="s">
        <v>12</v>
      </c>
      <c r="I1093">
        <v>3</v>
      </c>
      <c r="J1093">
        <f t="shared" si="68"/>
        <v>3801.8999999999996</v>
      </c>
      <c r="K1093" s="2">
        <f t="shared" si="69"/>
        <v>45017</v>
      </c>
      <c r="L1093" s="2" t="str">
        <f>VLOOKUP(C1093,Customers!$A$2:$F$401,3,FALSE)</f>
        <v>Banha</v>
      </c>
      <c r="M1093" s="2" t="str">
        <f>VLOOKUP(C1093,Customers!$A$2:$F$401,5,FALSE)</f>
        <v>Small Business</v>
      </c>
      <c r="N1093" s="2" t="str">
        <f>VLOOKUP(D1093,Products!$A$2:$F$21,2,FALSE)</f>
        <v>Webcam HD</v>
      </c>
      <c r="O1093" s="2" t="str">
        <f>VLOOKUP(D1093,Products!$A$2:$F$21,4,FALSE)</f>
        <v>Electronics</v>
      </c>
      <c r="P1093" s="2" t="str">
        <f>VLOOKUP(D1093,Products!$A$2:$F$21,3,FALSE)</f>
        <v>Accessories</v>
      </c>
      <c r="Q1093" s="6">
        <f>VLOOKUP(D1093,Products!$A$2:$F$21,6,FALSE)</f>
        <v>790</v>
      </c>
      <c r="R1093" s="6">
        <f t="shared" si="70"/>
        <v>2370</v>
      </c>
      <c r="S1093" s="6">
        <f t="shared" si="71"/>
        <v>1431.8999999999996</v>
      </c>
    </row>
    <row r="1094" spans="1:19" x14ac:dyDescent="0.25">
      <c r="A1094" t="s">
        <v>1492</v>
      </c>
      <c r="B1094" s="2">
        <v>45021</v>
      </c>
      <c r="C1094" t="s">
        <v>61</v>
      </c>
      <c r="D1094" t="s">
        <v>56</v>
      </c>
      <c r="E1094">
        <v>4</v>
      </c>
      <c r="F1094">
        <v>180</v>
      </c>
      <c r="G1094" s="3">
        <v>0.05</v>
      </c>
      <c r="H1094" t="s">
        <v>12</v>
      </c>
      <c r="I1094">
        <v>3</v>
      </c>
      <c r="J1094">
        <f t="shared" si="68"/>
        <v>684</v>
      </c>
      <c r="K1094" s="2">
        <f t="shared" si="69"/>
        <v>45017</v>
      </c>
      <c r="L1094" s="2" t="str">
        <f>VLOOKUP(C1094,Customers!$A$2:$F$401,3,FALSE)</f>
        <v>Asyut</v>
      </c>
      <c r="M1094" s="2" t="str">
        <f>VLOOKUP(C1094,Customers!$A$2:$F$401,5,FALSE)</f>
        <v>Consumer</v>
      </c>
      <c r="N1094" s="2" t="str">
        <f>VLOOKUP(D1094,Products!$A$2:$F$21,2,FALSE)</f>
        <v>Notebook Pack</v>
      </c>
      <c r="O1094" s="2" t="str">
        <f>VLOOKUP(D1094,Products!$A$2:$F$21,4,FALSE)</f>
        <v>Office</v>
      </c>
      <c r="P1094" s="2" t="str">
        <f>VLOOKUP(D1094,Products!$A$2:$F$21,3,FALSE)</f>
        <v>Stationery</v>
      </c>
      <c r="Q1094" s="6">
        <f>VLOOKUP(D1094,Products!$A$2:$F$21,6,FALSE)</f>
        <v>75</v>
      </c>
      <c r="R1094" s="6">
        <f t="shared" si="70"/>
        <v>300</v>
      </c>
      <c r="S1094" s="6">
        <f t="shared" si="71"/>
        <v>384</v>
      </c>
    </row>
    <row r="1095" spans="1:19" x14ac:dyDescent="0.25">
      <c r="A1095" t="s">
        <v>1493</v>
      </c>
      <c r="B1095" s="2">
        <v>45130</v>
      </c>
      <c r="C1095" t="s">
        <v>1494</v>
      </c>
      <c r="D1095" t="s">
        <v>59</v>
      </c>
      <c r="E1095">
        <v>1</v>
      </c>
      <c r="F1095">
        <v>7992</v>
      </c>
      <c r="G1095" s="3">
        <v>0</v>
      </c>
      <c r="H1095" t="s">
        <v>12</v>
      </c>
      <c r="I1095">
        <v>4</v>
      </c>
      <c r="J1095">
        <f t="shared" si="68"/>
        <v>7992</v>
      </c>
      <c r="K1095" s="2">
        <f t="shared" si="69"/>
        <v>45108</v>
      </c>
      <c r="L1095" s="2" t="str">
        <f>VLOOKUP(C1095,Customers!$A$2:$F$401,3,FALSE)</f>
        <v>Cairo</v>
      </c>
      <c r="M1095" s="2" t="str">
        <f>VLOOKUP(C1095,Customers!$A$2:$F$401,5,FALSE)</f>
        <v>Consumer</v>
      </c>
      <c r="N1095" s="2" t="str">
        <f>VLOOKUP(D1095,Products!$A$2:$F$21,2,FALSE)</f>
        <v>Laser Printer</v>
      </c>
      <c r="O1095" s="2" t="str">
        <f>VLOOKUP(D1095,Products!$A$2:$F$21,4,FALSE)</f>
        <v>Electronics</v>
      </c>
      <c r="P1095" s="2" t="str">
        <f>VLOOKUP(D1095,Products!$A$2:$F$21,3,FALSE)</f>
        <v>Printers</v>
      </c>
      <c r="Q1095" s="6">
        <f>VLOOKUP(D1095,Products!$A$2:$F$21,6,FALSE)</f>
        <v>5600</v>
      </c>
      <c r="R1095" s="6">
        <f t="shared" si="70"/>
        <v>5600</v>
      </c>
      <c r="S1095" s="6">
        <f t="shared" si="71"/>
        <v>2392</v>
      </c>
    </row>
    <row r="1096" spans="1:19" x14ac:dyDescent="0.25">
      <c r="A1096" t="s">
        <v>1495</v>
      </c>
      <c r="B1096" s="2">
        <v>45868</v>
      </c>
      <c r="C1096" t="s">
        <v>1199</v>
      </c>
      <c r="D1096" t="s">
        <v>56</v>
      </c>
      <c r="E1096">
        <v>1</v>
      </c>
      <c r="F1096">
        <v>185.4</v>
      </c>
      <c r="G1096" s="3">
        <v>0.05</v>
      </c>
      <c r="H1096" t="s">
        <v>85</v>
      </c>
      <c r="I1096">
        <v>4</v>
      </c>
      <c r="J1096">
        <f t="shared" si="68"/>
        <v>176.13</v>
      </c>
      <c r="K1096" s="2">
        <f t="shared" si="69"/>
        <v>45839</v>
      </c>
      <c r="L1096" s="2" t="str">
        <f>VLOOKUP(C1096,Customers!$A$2:$F$401,3,FALSE)</f>
        <v>Alexandria</v>
      </c>
      <c r="M1096" s="2" t="str">
        <f>VLOOKUP(C1096,Customers!$A$2:$F$401,5,FALSE)</f>
        <v>Small Business</v>
      </c>
      <c r="N1096" s="2" t="str">
        <f>VLOOKUP(D1096,Products!$A$2:$F$21,2,FALSE)</f>
        <v>Notebook Pack</v>
      </c>
      <c r="O1096" s="2" t="str">
        <f>VLOOKUP(D1096,Products!$A$2:$F$21,4,FALSE)</f>
        <v>Office</v>
      </c>
      <c r="P1096" s="2" t="str">
        <f>VLOOKUP(D1096,Products!$A$2:$F$21,3,FALSE)</f>
        <v>Stationery</v>
      </c>
      <c r="Q1096" s="6">
        <f>VLOOKUP(D1096,Products!$A$2:$F$21,6,FALSE)</f>
        <v>75</v>
      </c>
      <c r="R1096" s="6">
        <f t="shared" si="70"/>
        <v>75</v>
      </c>
      <c r="S1096" s="6">
        <f t="shared" si="71"/>
        <v>101.13</v>
      </c>
    </row>
    <row r="1097" spans="1:19" x14ac:dyDescent="0.25">
      <c r="A1097" t="s">
        <v>1496</v>
      </c>
      <c r="B1097" s="2">
        <v>44960</v>
      </c>
      <c r="C1097" t="s">
        <v>113</v>
      </c>
      <c r="D1097" t="s">
        <v>15</v>
      </c>
      <c r="E1097">
        <v>3</v>
      </c>
      <c r="F1097">
        <v>463.5</v>
      </c>
      <c r="G1097" s="3">
        <v>0.2</v>
      </c>
      <c r="H1097" t="s">
        <v>12</v>
      </c>
      <c r="I1097">
        <v>7</v>
      </c>
      <c r="J1097">
        <f t="shared" si="68"/>
        <v>1112.4000000000001</v>
      </c>
      <c r="K1097" s="2">
        <f t="shared" si="69"/>
        <v>44958</v>
      </c>
      <c r="L1097" s="2" t="str">
        <f>VLOOKUP(C1097,Customers!$A$2:$F$401,3,FALSE)</f>
        <v>Shubra El-Kheima</v>
      </c>
      <c r="M1097" s="2" t="str">
        <f>VLOOKUP(C1097,Customers!$A$2:$F$401,5,FALSE)</f>
        <v>Small Business</v>
      </c>
      <c r="N1097" s="2" t="str">
        <f>VLOOKUP(D1097,Products!$A$2:$F$21,2,FALSE)</f>
        <v>Wireless Mouse</v>
      </c>
      <c r="O1097" s="2" t="str">
        <f>VLOOKUP(D1097,Products!$A$2:$F$21,4,FALSE)</f>
        <v>Electronics</v>
      </c>
      <c r="P1097" s="2" t="str">
        <f>VLOOKUP(D1097,Products!$A$2:$F$21,3,FALSE)</f>
        <v>Accessories</v>
      </c>
      <c r="Q1097" s="6">
        <f>VLOOKUP(D1097,Products!$A$2:$F$21,6,FALSE)</f>
        <v>210</v>
      </c>
      <c r="R1097" s="6">
        <f t="shared" si="70"/>
        <v>630</v>
      </c>
      <c r="S1097" s="6">
        <f t="shared" si="71"/>
        <v>482.40000000000009</v>
      </c>
    </row>
    <row r="1098" spans="1:19" x14ac:dyDescent="0.25">
      <c r="A1098" t="s">
        <v>1497</v>
      </c>
      <c r="B1098" s="2">
        <v>45181</v>
      </c>
      <c r="C1098" t="s">
        <v>256</v>
      </c>
      <c r="D1098" t="s">
        <v>79</v>
      </c>
      <c r="E1098">
        <v>1</v>
      </c>
      <c r="F1098">
        <v>6200</v>
      </c>
      <c r="G1098" s="3">
        <v>0</v>
      </c>
      <c r="H1098" t="s">
        <v>12</v>
      </c>
      <c r="I1098">
        <v>6</v>
      </c>
      <c r="J1098">
        <f t="shared" si="68"/>
        <v>6200</v>
      </c>
      <c r="K1098" s="2">
        <f t="shared" si="69"/>
        <v>45170</v>
      </c>
      <c r="L1098" s="2" t="str">
        <f>VLOOKUP(C1098,Customers!$A$2:$F$401,3,FALSE)</f>
        <v>Port Said</v>
      </c>
      <c r="M1098" s="2" t="str">
        <f>VLOOKUP(C1098,Customers!$A$2:$F$401,5,FALSE)</f>
        <v>Corporate</v>
      </c>
      <c r="N1098" s="2" t="str">
        <f>VLOOKUP(D1098,Products!$A$2:$F$21,2,FALSE)</f>
        <v>27-inch Monitor</v>
      </c>
      <c r="O1098" s="2" t="str">
        <f>VLOOKUP(D1098,Products!$A$2:$F$21,4,FALSE)</f>
        <v>Electronics</v>
      </c>
      <c r="P1098" s="2" t="str">
        <f>VLOOKUP(D1098,Products!$A$2:$F$21,3,FALSE)</f>
        <v>Displays</v>
      </c>
      <c r="Q1098" s="6">
        <f>VLOOKUP(D1098,Products!$A$2:$F$21,6,FALSE)</f>
        <v>4300</v>
      </c>
      <c r="R1098" s="6">
        <f t="shared" si="70"/>
        <v>4300</v>
      </c>
      <c r="S1098" s="6">
        <f t="shared" si="71"/>
        <v>1900</v>
      </c>
    </row>
    <row r="1099" spans="1:19" x14ac:dyDescent="0.25">
      <c r="A1099" t="s">
        <v>1498</v>
      </c>
      <c r="B1099" s="2">
        <v>45250</v>
      </c>
      <c r="C1099" t="s">
        <v>1204</v>
      </c>
      <c r="D1099" t="s">
        <v>33</v>
      </c>
      <c r="E1099">
        <v>2</v>
      </c>
      <c r="F1099">
        <v>3783</v>
      </c>
      <c r="G1099" s="3">
        <v>0</v>
      </c>
      <c r="H1099" t="s">
        <v>12</v>
      </c>
      <c r="I1099">
        <v>4</v>
      </c>
      <c r="J1099">
        <f t="shared" si="68"/>
        <v>7566</v>
      </c>
      <c r="K1099" s="2">
        <f t="shared" si="69"/>
        <v>45231</v>
      </c>
      <c r="L1099" s="2" t="str">
        <f>VLOOKUP(C1099,Customers!$A$2:$F$401,3,FALSE)</f>
        <v>Port Said</v>
      </c>
      <c r="M1099" s="2" t="str">
        <f>VLOOKUP(C1099,Customers!$A$2:$F$401,5,FALSE)</f>
        <v>Consumer</v>
      </c>
      <c r="N1099" s="2" t="str">
        <f>VLOOKUP(D1099,Products!$A$2:$F$21,2,FALSE)</f>
        <v>Filing Cabinet</v>
      </c>
      <c r="O1099" s="2" t="str">
        <f>VLOOKUP(D1099,Products!$A$2:$F$21,4,FALSE)</f>
        <v>Office</v>
      </c>
      <c r="P1099" s="2" t="str">
        <f>VLOOKUP(D1099,Products!$A$2:$F$21,3,FALSE)</f>
        <v>Furniture</v>
      </c>
      <c r="Q1099" s="6">
        <f>VLOOKUP(D1099,Products!$A$2:$F$21,6,FALSE)</f>
        <v>2650</v>
      </c>
      <c r="R1099" s="6">
        <f t="shared" si="70"/>
        <v>5300</v>
      </c>
      <c r="S1099" s="6">
        <f t="shared" si="71"/>
        <v>2266</v>
      </c>
    </row>
    <row r="1100" spans="1:19" x14ac:dyDescent="0.25">
      <c r="A1100" t="s">
        <v>1499</v>
      </c>
      <c r="B1100" s="2">
        <v>45830</v>
      </c>
      <c r="C1100" t="s">
        <v>235</v>
      </c>
      <c r="D1100" t="s">
        <v>15</v>
      </c>
      <c r="E1100">
        <v>1</v>
      </c>
      <c r="F1100">
        <v>463.5</v>
      </c>
      <c r="G1100" s="3">
        <v>0.03</v>
      </c>
      <c r="H1100" t="s">
        <v>12</v>
      </c>
      <c r="I1100">
        <v>7</v>
      </c>
      <c r="J1100">
        <f t="shared" si="68"/>
        <v>449.59499999999997</v>
      </c>
      <c r="K1100" s="2">
        <f t="shared" si="69"/>
        <v>45809</v>
      </c>
      <c r="L1100" s="2" t="str">
        <f>VLOOKUP(C1100,Customers!$A$2:$F$401,3,FALSE)</f>
        <v>Tanta</v>
      </c>
      <c r="M1100" s="2" t="str">
        <f>VLOOKUP(C1100,Customers!$A$2:$F$401,5,FALSE)</f>
        <v>Consumer</v>
      </c>
      <c r="N1100" s="2" t="str">
        <f>VLOOKUP(D1100,Products!$A$2:$F$21,2,FALSE)</f>
        <v>Wireless Mouse</v>
      </c>
      <c r="O1100" s="2" t="str">
        <f>VLOOKUP(D1100,Products!$A$2:$F$21,4,FALSE)</f>
        <v>Electronics</v>
      </c>
      <c r="P1100" s="2" t="str">
        <f>VLOOKUP(D1100,Products!$A$2:$F$21,3,FALSE)</f>
        <v>Accessories</v>
      </c>
      <c r="Q1100" s="6">
        <f>VLOOKUP(D1100,Products!$A$2:$F$21,6,FALSE)</f>
        <v>210</v>
      </c>
      <c r="R1100" s="6">
        <f t="shared" si="70"/>
        <v>210</v>
      </c>
      <c r="S1100" s="6">
        <f t="shared" si="71"/>
        <v>239.59499999999997</v>
      </c>
    </row>
    <row r="1101" spans="1:19" x14ac:dyDescent="0.25">
      <c r="A1101" t="s">
        <v>1500</v>
      </c>
      <c r="B1101" s="2">
        <v>45861</v>
      </c>
      <c r="C1101" t="s">
        <v>990</v>
      </c>
      <c r="D1101" t="s">
        <v>59</v>
      </c>
      <c r="E1101">
        <v>1</v>
      </c>
      <c r="F1101">
        <v>7992</v>
      </c>
      <c r="G1101" s="3">
        <v>0.1</v>
      </c>
      <c r="H1101" t="s">
        <v>12</v>
      </c>
      <c r="I1101">
        <v>7</v>
      </c>
      <c r="J1101">
        <f t="shared" si="68"/>
        <v>7192.8</v>
      </c>
      <c r="K1101" s="2">
        <f t="shared" si="69"/>
        <v>45839</v>
      </c>
      <c r="L1101" s="2" t="str">
        <f>VLOOKUP(C1101,Customers!$A$2:$F$401,3,FALSE)</f>
        <v>Zagazig</v>
      </c>
      <c r="M1101" s="2" t="str">
        <f>VLOOKUP(C1101,Customers!$A$2:$F$401,5,FALSE)</f>
        <v>Consumer</v>
      </c>
      <c r="N1101" s="2" t="str">
        <f>VLOOKUP(D1101,Products!$A$2:$F$21,2,FALSE)</f>
        <v>Laser Printer</v>
      </c>
      <c r="O1101" s="2" t="str">
        <f>VLOOKUP(D1101,Products!$A$2:$F$21,4,FALSE)</f>
        <v>Electronics</v>
      </c>
      <c r="P1101" s="2" t="str">
        <f>VLOOKUP(D1101,Products!$A$2:$F$21,3,FALSE)</f>
        <v>Printers</v>
      </c>
      <c r="Q1101" s="6">
        <f>VLOOKUP(D1101,Products!$A$2:$F$21,6,FALSE)</f>
        <v>5600</v>
      </c>
      <c r="R1101" s="6">
        <f t="shared" si="70"/>
        <v>5600</v>
      </c>
      <c r="S1101" s="6">
        <f t="shared" si="71"/>
        <v>1592.8000000000002</v>
      </c>
    </row>
    <row r="1102" spans="1:19" x14ac:dyDescent="0.25">
      <c r="A1102" t="s">
        <v>1501</v>
      </c>
      <c r="B1102" s="2">
        <v>44928</v>
      </c>
      <c r="C1102" t="s">
        <v>487</v>
      </c>
      <c r="D1102" t="s">
        <v>15</v>
      </c>
      <c r="E1102">
        <v>1</v>
      </c>
      <c r="F1102">
        <v>414</v>
      </c>
      <c r="G1102" s="3">
        <v>0</v>
      </c>
      <c r="H1102" t="s">
        <v>12</v>
      </c>
      <c r="I1102">
        <v>4</v>
      </c>
      <c r="J1102">
        <f t="shared" si="68"/>
        <v>414</v>
      </c>
      <c r="K1102" s="2">
        <f t="shared" si="69"/>
        <v>44927</v>
      </c>
      <c r="L1102" s="2" t="str">
        <f>VLOOKUP(C1102,Customers!$A$2:$F$401,3,FALSE)</f>
        <v>Zagazig</v>
      </c>
      <c r="M1102" s="2" t="str">
        <f>VLOOKUP(C1102,Customers!$A$2:$F$401,5,FALSE)</f>
        <v>Small Business</v>
      </c>
      <c r="N1102" s="2" t="str">
        <f>VLOOKUP(D1102,Products!$A$2:$F$21,2,FALSE)</f>
        <v>Wireless Mouse</v>
      </c>
      <c r="O1102" s="2" t="str">
        <f>VLOOKUP(D1102,Products!$A$2:$F$21,4,FALSE)</f>
        <v>Electronics</v>
      </c>
      <c r="P1102" s="2" t="str">
        <f>VLOOKUP(D1102,Products!$A$2:$F$21,3,FALSE)</f>
        <v>Accessories</v>
      </c>
      <c r="Q1102" s="6">
        <f>VLOOKUP(D1102,Products!$A$2:$F$21,6,FALSE)</f>
        <v>210</v>
      </c>
      <c r="R1102" s="6">
        <f t="shared" si="70"/>
        <v>210</v>
      </c>
      <c r="S1102" s="6">
        <f t="shared" si="71"/>
        <v>204</v>
      </c>
    </row>
    <row r="1103" spans="1:19" x14ac:dyDescent="0.25">
      <c r="A1103" t="s">
        <v>1502</v>
      </c>
      <c r="B1103" s="2">
        <v>45803</v>
      </c>
      <c r="C1103" t="s">
        <v>313</v>
      </c>
      <c r="D1103" t="s">
        <v>27</v>
      </c>
      <c r="E1103">
        <v>1</v>
      </c>
      <c r="F1103">
        <v>1009.4</v>
      </c>
      <c r="G1103" s="3">
        <v>0.1</v>
      </c>
      <c r="H1103" t="s">
        <v>12</v>
      </c>
      <c r="I1103">
        <v>1</v>
      </c>
      <c r="J1103">
        <f t="shared" si="68"/>
        <v>908.46</v>
      </c>
      <c r="K1103" s="2">
        <f t="shared" si="69"/>
        <v>45778</v>
      </c>
      <c r="L1103" s="2" t="str">
        <f>VLOOKUP(C1103,Customers!$A$2:$F$401,3,FALSE)</f>
        <v>Giza</v>
      </c>
      <c r="M1103" s="2" t="str">
        <f>VLOOKUP(C1103,Customers!$A$2:$F$401,5,FALSE)</f>
        <v>Small Business</v>
      </c>
      <c r="N1103" s="2" t="str">
        <f>VLOOKUP(D1103,Products!$A$2:$F$21,2,FALSE)</f>
        <v>Printer Toner</v>
      </c>
      <c r="O1103" s="2" t="str">
        <f>VLOOKUP(D1103,Products!$A$2:$F$21,4,FALSE)</f>
        <v>Office</v>
      </c>
      <c r="P1103" s="2" t="str">
        <f>VLOOKUP(D1103,Products!$A$2:$F$21,3,FALSE)</f>
        <v>Supplies</v>
      </c>
      <c r="Q1103" s="6">
        <f>VLOOKUP(D1103,Products!$A$2:$F$21,6,FALSE)</f>
        <v>510</v>
      </c>
      <c r="R1103" s="6">
        <f t="shared" si="70"/>
        <v>510</v>
      </c>
      <c r="S1103" s="6">
        <f t="shared" si="71"/>
        <v>398.46000000000004</v>
      </c>
    </row>
    <row r="1104" spans="1:19" x14ac:dyDescent="0.25">
      <c r="A1104" t="s">
        <v>1503</v>
      </c>
      <c r="B1104" s="2">
        <v>45341</v>
      </c>
      <c r="C1104" t="s">
        <v>256</v>
      </c>
      <c r="D1104" t="s">
        <v>123</v>
      </c>
      <c r="E1104">
        <v>1</v>
      </c>
      <c r="F1104">
        <v>2350</v>
      </c>
      <c r="G1104" s="3">
        <v>0.1</v>
      </c>
      <c r="H1104" t="s">
        <v>12</v>
      </c>
      <c r="I1104">
        <v>1</v>
      </c>
      <c r="J1104">
        <f t="shared" si="68"/>
        <v>2115</v>
      </c>
      <c r="K1104" s="2">
        <f t="shared" si="69"/>
        <v>45323</v>
      </c>
      <c r="L1104" s="2" t="str">
        <f>VLOOKUP(C1104,Customers!$A$2:$F$401,3,FALSE)</f>
        <v>Port Said</v>
      </c>
      <c r="M1104" s="2" t="str">
        <f>VLOOKUP(C1104,Customers!$A$2:$F$401,5,FALSE)</f>
        <v>Corporate</v>
      </c>
      <c r="N1104" s="2" t="str">
        <f>VLOOKUP(D1104,Products!$A$2:$F$21,2,FALSE)</f>
        <v>Barcode Scanner</v>
      </c>
      <c r="O1104" s="2" t="str">
        <f>VLOOKUP(D1104,Products!$A$2:$F$21,4,FALSE)</f>
        <v>Electronics</v>
      </c>
      <c r="P1104" s="2" t="str">
        <f>VLOOKUP(D1104,Products!$A$2:$F$21,3,FALSE)</f>
        <v>POS Equipment</v>
      </c>
      <c r="Q1104" s="6">
        <f>VLOOKUP(D1104,Products!$A$2:$F$21,6,FALSE)</f>
        <v>1420</v>
      </c>
      <c r="R1104" s="6">
        <f t="shared" si="70"/>
        <v>1420</v>
      </c>
      <c r="S1104" s="6">
        <f t="shared" si="71"/>
        <v>695</v>
      </c>
    </row>
    <row r="1105" spans="1:19" x14ac:dyDescent="0.25">
      <c r="A1105" t="s">
        <v>1504</v>
      </c>
      <c r="B1105" s="2">
        <v>45197</v>
      </c>
      <c r="C1105" t="s">
        <v>858</v>
      </c>
      <c r="D1105" t="s">
        <v>27</v>
      </c>
      <c r="E1105">
        <v>1</v>
      </c>
      <c r="F1105">
        <v>980</v>
      </c>
      <c r="G1105" s="3">
        <v>0.1</v>
      </c>
      <c r="H1105" t="s">
        <v>12</v>
      </c>
      <c r="I1105">
        <v>3</v>
      </c>
      <c r="J1105">
        <f t="shared" si="68"/>
        <v>882</v>
      </c>
      <c r="K1105" s="2">
        <f t="shared" si="69"/>
        <v>45170</v>
      </c>
      <c r="L1105" s="2" t="str">
        <f>VLOOKUP(C1105,Customers!$A$2:$F$401,3,FALSE)</f>
        <v>Banha</v>
      </c>
      <c r="M1105" s="2" t="str">
        <f>VLOOKUP(C1105,Customers!$A$2:$F$401,5,FALSE)</f>
        <v>Corporate</v>
      </c>
      <c r="N1105" s="2" t="str">
        <f>VLOOKUP(D1105,Products!$A$2:$F$21,2,FALSE)</f>
        <v>Printer Toner</v>
      </c>
      <c r="O1105" s="2" t="str">
        <f>VLOOKUP(D1105,Products!$A$2:$F$21,4,FALSE)</f>
        <v>Office</v>
      </c>
      <c r="P1105" s="2" t="str">
        <f>VLOOKUP(D1105,Products!$A$2:$F$21,3,FALSE)</f>
        <v>Supplies</v>
      </c>
      <c r="Q1105" s="6">
        <f>VLOOKUP(D1105,Products!$A$2:$F$21,6,FALSE)</f>
        <v>510</v>
      </c>
      <c r="R1105" s="6">
        <f t="shared" si="70"/>
        <v>510</v>
      </c>
      <c r="S1105" s="6">
        <f t="shared" si="71"/>
        <v>372</v>
      </c>
    </row>
    <row r="1106" spans="1:19" x14ac:dyDescent="0.25">
      <c r="A1106" t="s">
        <v>1505</v>
      </c>
      <c r="B1106" s="2">
        <v>45545</v>
      </c>
      <c r="C1106" t="s">
        <v>592</v>
      </c>
      <c r="D1106" t="s">
        <v>59</v>
      </c>
      <c r="E1106">
        <v>1</v>
      </c>
      <c r="F1106">
        <v>7622</v>
      </c>
      <c r="G1106" s="3">
        <v>0.03</v>
      </c>
      <c r="H1106" t="s">
        <v>12</v>
      </c>
      <c r="I1106">
        <v>3</v>
      </c>
      <c r="J1106">
        <f t="shared" si="68"/>
        <v>7393.34</v>
      </c>
      <c r="K1106" s="2">
        <f t="shared" si="69"/>
        <v>45536</v>
      </c>
      <c r="L1106" s="2" t="str">
        <f>VLOOKUP(C1106,Customers!$A$2:$F$401,3,FALSE)</f>
        <v>Tanta</v>
      </c>
      <c r="M1106" s="2" t="str">
        <f>VLOOKUP(C1106,Customers!$A$2:$F$401,5,FALSE)</f>
        <v>Consumer</v>
      </c>
      <c r="N1106" s="2" t="str">
        <f>VLOOKUP(D1106,Products!$A$2:$F$21,2,FALSE)</f>
        <v>Laser Printer</v>
      </c>
      <c r="O1106" s="2" t="str">
        <f>VLOOKUP(D1106,Products!$A$2:$F$21,4,FALSE)</f>
        <v>Electronics</v>
      </c>
      <c r="P1106" s="2" t="str">
        <f>VLOOKUP(D1106,Products!$A$2:$F$21,3,FALSE)</f>
        <v>Printers</v>
      </c>
      <c r="Q1106" s="6">
        <f>VLOOKUP(D1106,Products!$A$2:$F$21,6,FALSE)</f>
        <v>5600</v>
      </c>
      <c r="R1106" s="6">
        <f t="shared" si="70"/>
        <v>5600</v>
      </c>
      <c r="S1106" s="6">
        <f t="shared" si="71"/>
        <v>1793.3400000000001</v>
      </c>
    </row>
    <row r="1107" spans="1:19" x14ac:dyDescent="0.25">
      <c r="A1107" t="s">
        <v>1506</v>
      </c>
      <c r="B1107" s="2">
        <v>45252</v>
      </c>
      <c r="C1107" t="s">
        <v>645</v>
      </c>
      <c r="D1107" t="s">
        <v>18</v>
      </c>
      <c r="E1107">
        <v>2</v>
      </c>
      <c r="F1107">
        <v>1493.5</v>
      </c>
      <c r="G1107" s="3">
        <v>0.1</v>
      </c>
      <c r="H1107" t="s">
        <v>12</v>
      </c>
      <c r="I1107">
        <v>5</v>
      </c>
      <c r="J1107">
        <f t="shared" si="68"/>
        <v>2688.3</v>
      </c>
      <c r="K1107" s="2">
        <f t="shared" si="69"/>
        <v>45231</v>
      </c>
      <c r="L1107" s="2" t="str">
        <f>VLOOKUP(C1107,Customers!$A$2:$F$401,3,FALSE)</f>
        <v>Shubra El-Kheima</v>
      </c>
      <c r="M1107" s="2" t="str">
        <f>VLOOKUP(C1107,Customers!$A$2:$F$401,5,FALSE)</f>
        <v>Consumer</v>
      </c>
      <c r="N1107" s="2" t="str">
        <f>VLOOKUP(D1107,Products!$A$2:$F$21,2,FALSE)</f>
        <v>Webcam HD</v>
      </c>
      <c r="O1107" s="2" t="str">
        <f>VLOOKUP(D1107,Products!$A$2:$F$21,4,FALSE)</f>
        <v>Electronics</v>
      </c>
      <c r="P1107" s="2" t="str">
        <f>VLOOKUP(D1107,Products!$A$2:$F$21,3,FALSE)</f>
        <v>Accessories</v>
      </c>
      <c r="Q1107" s="6">
        <f>VLOOKUP(D1107,Products!$A$2:$F$21,6,FALSE)</f>
        <v>790</v>
      </c>
      <c r="R1107" s="6">
        <f t="shared" si="70"/>
        <v>1580</v>
      </c>
      <c r="S1107" s="6">
        <f t="shared" si="71"/>
        <v>1108.3000000000002</v>
      </c>
    </row>
    <row r="1108" spans="1:19" x14ac:dyDescent="0.25">
      <c r="A1108" t="s">
        <v>1507</v>
      </c>
      <c r="B1108" s="2">
        <v>45488</v>
      </c>
      <c r="C1108" t="s">
        <v>222</v>
      </c>
      <c r="D1108" t="s">
        <v>72</v>
      </c>
      <c r="E1108">
        <v>1</v>
      </c>
      <c r="F1108">
        <v>1697.5</v>
      </c>
      <c r="G1108" s="3">
        <v>0.2</v>
      </c>
      <c r="H1108" t="s">
        <v>12</v>
      </c>
      <c r="I1108">
        <v>5</v>
      </c>
      <c r="J1108">
        <f t="shared" si="68"/>
        <v>1358</v>
      </c>
      <c r="K1108" s="2">
        <f t="shared" si="69"/>
        <v>45474</v>
      </c>
      <c r="L1108" s="2" t="str">
        <f>VLOOKUP(C1108,Customers!$A$2:$F$401,3,FALSE)</f>
        <v>Asyut</v>
      </c>
      <c r="M1108" s="2" t="str">
        <f>VLOOKUP(C1108,Customers!$A$2:$F$401,5,FALSE)</f>
        <v>Corporate</v>
      </c>
      <c r="N1108" s="2" t="str">
        <f>VLOOKUP(D1108,Products!$A$2:$F$21,2,FALSE)</f>
        <v>Wi-Fi Router</v>
      </c>
      <c r="O1108" s="2" t="str">
        <f>VLOOKUP(D1108,Products!$A$2:$F$21,4,FALSE)</f>
        <v>Electronics</v>
      </c>
      <c r="P1108" s="2" t="str">
        <f>VLOOKUP(D1108,Products!$A$2:$F$21,3,FALSE)</f>
        <v>Networking</v>
      </c>
      <c r="Q1108" s="6">
        <f>VLOOKUP(D1108,Products!$A$2:$F$21,6,FALSE)</f>
        <v>1050</v>
      </c>
      <c r="R1108" s="6">
        <f t="shared" si="70"/>
        <v>1050</v>
      </c>
      <c r="S1108" s="6">
        <f t="shared" si="71"/>
        <v>308</v>
      </c>
    </row>
    <row r="1109" spans="1:19" x14ac:dyDescent="0.25">
      <c r="A1109" t="s">
        <v>1508</v>
      </c>
      <c r="B1109" s="2">
        <v>45118</v>
      </c>
      <c r="C1109" t="s">
        <v>419</v>
      </c>
      <c r="D1109" t="s">
        <v>49</v>
      </c>
      <c r="E1109">
        <v>3</v>
      </c>
      <c r="F1109">
        <v>4428</v>
      </c>
      <c r="G1109" s="3">
        <v>0</v>
      </c>
      <c r="H1109" t="s">
        <v>12</v>
      </c>
      <c r="I1109">
        <v>4</v>
      </c>
      <c r="J1109">
        <f t="shared" si="68"/>
        <v>13284</v>
      </c>
      <c r="K1109" s="2">
        <f t="shared" si="69"/>
        <v>45108</v>
      </c>
      <c r="L1109" s="2" t="str">
        <f>VLOOKUP(C1109,Customers!$A$2:$F$401,3,FALSE)</f>
        <v>Alexandria</v>
      </c>
      <c r="M1109" s="2" t="str">
        <f>VLOOKUP(C1109,Customers!$A$2:$F$401,5,FALSE)</f>
        <v>Small Business</v>
      </c>
      <c r="N1109" s="2" t="str">
        <f>VLOOKUP(D1109,Products!$A$2:$F$21,2,FALSE)</f>
        <v>UPS 1200VA</v>
      </c>
      <c r="O1109" s="2" t="str">
        <f>VLOOKUP(D1109,Products!$A$2:$F$21,4,FALSE)</f>
        <v>Electronics</v>
      </c>
      <c r="P1109" s="2" t="str">
        <f>VLOOKUP(D1109,Products!$A$2:$F$21,3,FALSE)</f>
        <v>Power</v>
      </c>
      <c r="Q1109" s="6">
        <f>VLOOKUP(D1109,Products!$A$2:$F$21,6,FALSE)</f>
        <v>2950</v>
      </c>
      <c r="R1109" s="6">
        <f t="shared" si="70"/>
        <v>8850</v>
      </c>
      <c r="S1109" s="6">
        <f t="shared" si="71"/>
        <v>4434</v>
      </c>
    </row>
    <row r="1110" spans="1:19" x14ac:dyDescent="0.25">
      <c r="A1110" t="s">
        <v>1509</v>
      </c>
      <c r="B1110" s="2">
        <v>45665</v>
      </c>
      <c r="C1110" t="s">
        <v>58</v>
      </c>
      <c r="D1110" t="s">
        <v>59</v>
      </c>
      <c r="E1110">
        <v>1</v>
      </c>
      <c r="F1110">
        <v>6808</v>
      </c>
      <c r="G1110" s="3">
        <v>0.03</v>
      </c>
      <c r="H1110" t="s">
        <v>12</v>
      </c>
      <c r="I1110">
        <v>3</v>
      </c>
      <c r="J1110">
        <f t="shared" si="68"/>
        <v>6603.76</v>
      </c>
      <c r="K1110" s="2">
        <f t="shared" si="69"/>
        <v>45658</v>
      </c>
      <c r="L1110" s="2" t="str">
        <f>VLOOKUP(C1110,Customers!$A$2:$F$401,3,FALSE)</f>
        <v>Giza</v>
      </c>
      <c r="M1110" s="2" t="str">
        <f>VLOOKUP(C1110,Customers!$A$2:$F$401,5,FALSE)</f>
        <v>Corporate</v>
      </c>
      <c r="N1110" s="2" t="str">
        <f>VLOOKUP(D1110,Products!$A$2:$F$21,2,FALSE)</f>
        <v>Laser Printer</v>
      </c>
      <c r="O1110" s="2" t="str">
        <f>VLOOKUP(D1110,Products!$A$2:$F$21,4,FALSE)</f>
        <v>Electronics</v>
      </c>
      <c r="P1110" s="2" t="str">
        <f>VLOOKUP(D1110,Products!$A$2:$F$21,3,FALSE)</f>
        <v>Printers</v>
      </c>
      <c r="Q1110" s="6">
        <f>VLOOKUP(D1110,Products!$A$2:$F$21,6,FALSE)</f>
        <v>5600</v>
      </c>
      <c r="R1110" s="6">
        <f t="shared" si="70"/>
        <v>5600</v>
      </c>
      <c r="S1110" s="6">
        <f t="shared" si="71"/>
        <v>1003.7600000000002</v>
      </c>
    </row>
    <row r="1111" spans="1:19" x14ac:dyDescent="0.25">
      <c r="A1111" t="s">
        <v>1510</v>
      </c>
      <c r="B1111" s="2">
        <v>45439</v>
      </c>
      <c r="C1111" t="s">
        <v>154</v>
      </c>
      <c r="D1111" t="s">
        <v>40</v>
      </c>
      <c r="E1111">
        <v>2</v>
      </c>
      <c r="F1111">
        <v>19500</v>
      </c>
      <c r="G1111" s="3">
        <v>0</v>
      </c>
      <c r="H1111" t="s">
        <v>12</v>
      </c>
      <c r="I1111">
        <v>2</v>
      </c>
      <c r="J1111">
        <f t="shared" si="68"/>
        <v>39000</v>
      </c>
      <c r="K1111" s="2">
        <f t="shared" si="69"/>
        <v>45413</v>
      </c>
      <c r="L1111" s="2" t="str">
        <f>VLOOKUP(C1111,Customers!$A$2:$F$401,3,FALSE)</f>
        <v>Zagazig</v>
      </c>
      <c r="M1111" s="2" t="str">
        <f>VLOOKUP(C1111,Customers!$A$2:$F$401,5,FALSE)</f>
        <v>Consumer</v>
      </c>
      <c r="N1111" s="2" t="str">
        <f>VLOOKUP(D1111,Products!$A$2:$F$21,2,FALSE)</f>
        <v>Laptop Basic 15</v>
      </c>
      <c r="O1111" s="2" t="str">
        <f>VLOOKUP(D1111,Products!$A$2:$F$21,4,FALSE)</f>
        <v>Electronics</v>
      </c>
      <c r="P1111" s="2" t="str">
        <f>VLOOKUP(D1111,Products!$A$2:$F$21,3,FALSE)</f>
        <v>Computers</v>
      </c>
      <c r="Q1111" s="6">
        <f>VLOOKUP(D1111,Products!$A$2:$F$21,6,FALSE)</f>
        <v>15100</v>
      </c>
      <c r="R1111" s="6">
        <f t="shared" si="70"/>
        <v>30200</v>
      </c>
      <c r="S1111" s="6">
        <f t="shared" si="71"/>
        <v>8800</v>
      </c>
    </row>
    <row r="1112" spans="1:19" x14ac:dyDescent="0.25">
      <c r="A1112" t="s">
        <v>1511</v>
      </c>
      <c r="B1112" s="2">
        <v>45095</v>
      </c>
      <c r="C1112" t="s">
        <v>1338</v>
      </c>
      <c r="D1112" t="s">
        <v>72</v>
      </c>
      <c r="E1112">
        <v>3</v>
      </c>
      <c r="F1112">
        <v>1750</v>
      </c>
      <c r="G1112" s="3">
        <v>0.15</v>
      </c>
      <c r="H1112" t="s">
        <v>12</v>
      </c>
      <c r="I1112">
        <v>2</v>
      </c>
      <c r="J1112">
        <f t="shared" si="68"/>
        <v>4462.5</v>
      </c>
      <c r="K1112" s="2">
        <f t="shared" si="69"/>
        <v>45078</v>
      </c>
      <c r="L1112" s="2" t="str">
        <f>VLOOKUP(C1112,Customers!$A$2:$F$401,3,FALSE)</f>
        <v>Giza</v>
      </c>
      <c r="M1112" s="2" t="str">
        <f>VLOOKUP(C1112,Customers!$A$2:$F$401,5,FALSE)</f>
        <v>Small Business</v>
      </c>
      <c r="N1112" s="2" t="str">
        <f>VLOOKUP(D1112,Products!$A$2:$F$21,2,FALSE)</f>
        <v>Wi-Fi Router</v>
      </c>
      <c r="O1112" s="2" t="str">
        <f>VLOOKUP(D1112,Products!$A$2:$F$21,4,FALSE)</f>
        <v>Electronics</v>
      </c>
      <c r="P1112" s="2" t="str">
        <f>VLOOKUP(D1112,Products!$A$2:$F$21,3,FALSE)</f>
        <v>Networking</v>
      </c>
      <c r="Q1112" s="6">
        <f>VLOOKUP(D1112,Products!$A$2:$F$21,6,FALSE)</f>
        <v>1050</v>
      </c>
      <c r="R1112" s="6">
        <f t="shared" si="70"/>
        <v>3150</v>
      </c>
      <c r="S1112" s="6">
        <f t="shared" si="71"/>
        <v>1312.5</v>
      </c>
    </row>
    <row r="1113" spans="1:19" x14ac:dyDescent="0.25">
      <c r="A1113" t="s">
        <v>1512</v>
      </c>
      <c r="B1113" s="2">
        <v>45688</v>
      </c>
      <c r="C1113" t="s">
        <v>392</v>
      </c>
      <c r="D1113" t="s">
        <v>21</v>
      </c>
      <c r="E1113">
        <v>1</v>
      </c>
      <c r="F1113">
        <v>1998</v>
      </c>
      <c r="G1113" s="3">
        <v>0.05</v>
      </c>
      <c r="H1113" t="s">
        <v>12</v>
      </c>
      <c r="I1113">
        <v>3</v>
      </c>
      <c r="J1113">
        <f t="shared" si="68"/>
        <v>1898.1</v>
      </c>
      <c r="K1113" s="2">
        <f t="shared" si="69"/>
        <v>45658</v>
      </c>
      <c r="L1113" s="2" t="str">
        <f>VLOOKUP(C1113,Customers!$A$2:$F$401,3,FALSE)</f>
        <v>Giza</v>
      </c>
      <c r="M1113" s="2" t="str">
        <f>VLOOKUP(C1113,Customers!$A$2:$F$401,5,FALSE)</f>
        <v>Small Business</v>
      </c>
      <c r="N1113" s="2" t="str">
        <f>VLOOKUP(D1113,Products!$A$2:$F$21,2,FALSE)</f>
        <v>Mechanical Keyboard</v>
      </c>
      <c r="O1113" s="2" t="str">
        <f>VLOOKUP(D1113,Products!$A$2:$F$21,4,FALSE)</f>
        <v>Electronics</v>
      </c>
      <c r="P1113" s="2" t="str">
        <f>VLOOKUP(D1113,Products!$A$2:$F$21,3,FALSE)</f>
        <v>Accessories</v>
      </c>
      <c r="Q1113" s="6">
        <f>VLOOKUP(D1113,Products!$A$2:$F$21,6,FALSE)</f>
        <v>990</v>
      </c>
      <c r="R1113" s="6">
        <f t="shared" si="70"/>
        <v>990</v>
      </c>
      <c r="S1113" s="6">
        <f t="shared" si="71"/>
        <v>908.09999999999991</v>
      </c>
    </row>
    <row r="1114" spans="1:19" x14ac:dyDescent="0.25">
      <c r="A1114" t="s">
        <v>1513</v>
      </c>
      <c r="B1114" s="2">
        <v>45265</v>
      </c>
      <c r="C1114" t="s">
        <v>217</v>
      </c>
      <c r="D1114" t="s">
        <v>123</v>
      </c>
      <c r="E1114">
        <v>20</v>
      </c>
      <c r="F1114">
        <v>2538</v>
      </c>
      <c r="G1114" s="3">
        <v>0.15</v>
      </c>
      <c r="H1114" t="s">
        <v>12</v>
      </c>
      <c r="I1114">
        <v>7</v>
      </c>
      <c r="J1114">
        <f t="shared" si="68"/>
        <v>43146</v>
      </c>
      <c r="K1114" s="2">
        <f t="shared" si="69"/>
        <v>45261</v>
      </c>
      <c r="L1114" s="2" t="str">
        <f>VLOOKUP(C1114,Customers!$A$2:$F$401,3,FALSE)</f>
        <v>Alexandria</v>
      </c>
      <c r="M1114" s="2" t="str">
        <f>VLOOKUP(C1114,Customers!$A$2:$F$401,5,FALSE)</f>
        <v>Small Business</v>
      </c>
      <c r="N1114" s="2" t="str">
        <f>VLOOKUP(D1114,Products!$A$2:$F$21,2,FALSE)</f>
        <v>Barcode Scanner</v>
      </c>
      <c r="O1114" s="2" t="str">
        <f>VLOOKUP(D1114,Products!$A$2:$F$21,4,FALSE)</f>
        <v>Electronics</v>
      </c>
      <c r="P1114" s="2" t="str">
        <f>VLOOKUP(D1114,Products!$A$2:$F$21,3,FALSE)</f>
        <v>POS Equipment</v>
      </c>
      <c r="Q1114" s="6">
        <f>VLOOKUP(D1114,Products!$A$2:$F$21,6,FALSE)</f>
        <v>1420</v>
      </c>
      <c r="R1114" s="6">
        <f t="shared" si="70"/>
        <v>28400</v>
      </c>
      <c r="S1114" s="6">
        <f t="shared" si="71"/>
        <v>14746</v>
      </c>
    </row>
    <row r="1115" spans="1:19" x14ac:dyDescent="0.25">
      <c r="A1115" t="s">
        <v>1514</v>
      </c>
      <c r="B1115" s="2">
        <v>45033</v>
      </c>
      <c r="C1115" t="s">
        <v>903</v>
      </c>
      <c r="D1115" t="s">
        <v>43</v>
      </c>
      <c r="E1115">
        <v>2</v>
      </c>
      <c r="F1115">
        <v>3600</v>
      </c>
      <c r="G1115" s="3">
        <v>0.1</v>
      </c>
      <c r="H1115" t="s">
        <v>12</v>
      </c>
      <c r="I1115">
        <v>2</v>
      </c>
      <c r="J1115">
        <f t="shared" si="68"/>
        <v>6480</v>
      </c>
      <c r="K1115" s="2">
        <f t="shared" si="69"/>
        <v>45017</v>
      </c>
      <c r="L1115" s="2" t="str">
        <f>VLOOKUP(C1115,Customers!$A$2:$F$401,3,FALSE)</f>
        <v>Asyut</v>
      </c>
      <c r="M1115" s="2" t="str">
        <f>VLOOKUP(C1115,Customers!$A$2:$F$401,5,FALSE)</f>
        <v>Consumer</v>
      </c>
      <c r="N1115" s="2" t="str">
        <f>VLOOKUP(D1115,Products!$A$2:$F$21,2,FALSE)</f>
        <v>External SSD 1TB</v>
      </c>
      <c r="O1115" s="2" t="str">
        <f>VLOOKUP(D1115,Products!$A$2:$F$21,4,FALSE)</f>
        <v>Electronics</v>
      </c>
      <c r="P1115" s="2" t="str">
        <f>VLOOKUP(D1115,Products!$A$2:$F$21,3,FALSE)</f>
        <v>Storage</v>
      </c>
      <c r="Q1115" s="6">
        <f>VLOOKUP(D1115,Products!$A$2:$F$21,6,FALSE)</f>
        <v>2450</v>
      </c>
      <c r="R1115" s="6">
        <f t="shared" si="70"/>
        <v>4900</v>
      </c>
      <c r="S1115" s="6">
        <f t="shared" si="71"/>
        <v>1580</v>
      </c>
    </row>
    <row r="1116" spans="1:19" x14ac:dyDescent="0.25">
      <c r="A1116" t="s">
        <v>1515</v>
      </c>
      <c r="B1116" s="2">
        <v>45738</v>
      </c>
      <c r="C1116" t="s">
        <v>297</v>
      </c>
      <c r="D1116" t="s">
        <v>56</v>
      </c>
      <c r="E1116">
        <v>1</v>
      </c>
      <c r="F1116">
        <v>185.4</v>
      </c>
      <c r="G1116" s="3">
        <v>0.05</v>
      </c>
      <c r="H1116" t="s">
        <v>12</v>
      </c>
      <c r="I1116">
        <v>1</v>
      </c>
      <c r="J1116">
        <f t="shared" si="68"/>
        <v>176.13</v>
      </c>
      <c r="K1116" s="2">
        <f t="shared" si="69"/>
        <v>45717</v>
      </c>
      <c r="L1116" s="2" t="str">
        <f>VLOOKUP(C1116,Customers!$A$2:$F$401,3,FALSE)</f>
        <v>Giza</v>
      </c>
      <c r="M1116" s="2" t="str">
        <f>VLOOKUP(C1116,Customers!$A$2:$F$401,5,FALSE)</f>
        <v>Consumer</v>
      </c>
      <c r="N1116" s="2" t="str">
        <f>VLOOKUP(D1116,Products!$A$2:$F$21,2,FALSE)</f>
        <v>Notebook Pack</v>
      </c>
      <c r="O1116" s="2" t="str">
        <f>VLOOKUP(D1116,Products!$A$2:$F$21,4,FALSE)</f>
        <v>Office</v>
      </c>
      <c r="P1116" s="2" t="str">
        <f>VLOOKUP(D1116,Products!$A$2:$F$21,3,FALSE)</f>
        <v>Stationery</v>
      </c>
      <c r="Q1116" s="6">
        <f>VLOOKUP(D1116,Products!$A$2:$F$21,6,FALSE)</f>
        <v>75</v>
      </c>
      <c r="R1116" s="6">
        <f t="shared" si="70"/>
        <v>75</v>
      </c>
      <c r="S1116" s="6">
        <f t="shared" si="71"/>
        <v>101.13</v>
      </c>
    </row>
    <row r="1117" spans="1:19" x14ac:dyDescent="0.25">
      <c r="A1117" t="s">
        <v>1516</v>
      </c>
      <c r="B1117" s="2">
        <v>45552</v>
      </c>
      <c r="C1117" t="s">
        <v>511</v>
      </c>
      <c r="D1117" t="s">
        <v>79</v>
      </c>
      <c r="E1117">
        <v>1</v>
      </c>
      <c r="F1117">
        <v>5704</v>
      </c>
      <c r="G1117" s="3">
        <v>0</v>
      </c>
      <c r="H1117" t="s">
        <v>12</v>
      </c>
      <c r="I1117">
        <v>4</v>
      </c>
      <c r="J1117">
        <f t="shared" si="68"/>
        <v>5704</v>
      </c>
      <c r="K1117" s="2">
        <f t="shared" si="69"/>
        <v>45536</v>
      </c>
      <c r="L1117" s="2" t="str">
        <f>VLOOKUP(C1117,Customers!$A$2:$F$401,3,FALSE)</f>
        <v>Tanta</v>
      </c>
      <c r="M1117" s="2" t="str">
        <f>VLOOKUP(C1117,Customers!$A$2:$F$401,5,FALSE)</f>
        <v>Consumer</v>
      </c>
      <c r="N1117" s="2" t="str">
        <f>VLOOKUP(D1117,Products!$A$2:$F$21,2,FALSE)</f>
        <v>27-inch Monitor</v>
      </c>
      <c r="O1117" s="2" t="str">
        <f>VLOOKUP(D1117,Products!$A$2:$F$21,4,FALSE)</f>
        <v>Electronics</v>
      </c>
      <c r="P1117" s="2" t="str">
        <f>VLOOKUP(D1117,Products!$A$2:$F$21,3,FALSE)</f>
        <v>Displays</v>
      </c>
      <c r="Q1117" s="6">
        <f>VLOOKUP(D1117,Products!$A$2:$F$21,6,FALSE)</f>
        <v>4300</v>
      </c>
      <c r="R1117" s="6">
        <f t="shared" si="70"/>
        <v>4300</v>
      </c>
      <c r="S1117" s="6">
        <f t="shared" si="71"/>
        <v>1404</v>
      </c>
    </row>
    <row r="1118" spans="1:19" x14ac:dyDescent="0.25">
      <c r="A1118" t="s">
        <v>1517</v>
      </c>
      <c r="B1118" s="2">
        <v>45406</v>
      </c>
      <c r="C1118" t="s">
        <v>1125</v>
      </c>
      <c r="D1118" t="s">
        <v>40</v>
      </c>
      <c r="E1118">
        <v>3</v>
      </c>
      <c r="F1118">
        <v>18915</v>
      </c>
      <c r="G1118" s="3">
        <v>0.05</v>
      </c>
      <c r="H1118" t="s">
        <v>12</v>
      </c>
      <c r="I1118">
        <v>2</v>
      </c>
      <c r="J1118">
        <f t="shared" si="68"/>
        <v>53907.75</v>
      </c>
      <c r="K1118" s="2">
        <f t="shared" si="69"/>
        <v>45383</v>
      </c>
      <c r="L1118" s="2" t="str">
        <f>VLOOKUP(C1118,Customers!$A$2:$F$401,3,FALSE)</f>
        <v>Shubra El-Kheima</v>
      </c>
      <c r="M1118" s="2" t="str">
        <f>VLOOKUP(C1118,Customers!$A$2:$F$401,5,FALSE)</f>
        <v>Consumer</v>
      </c>
      <c r="N1118" s="2" t="str">
        <f>VLOOKUP(D1118,Products!$A$2:$F$21,2,FALSE)</f>
        <v>Laptop Basic 15</v>
      </c>
      <c r="O1118" s="2" t="str">
        <f>VLOOKUP(D1118,Products!$A$2:$F$21,4,FALSE)</f>
        <v>Electronics</v>
      </c>
      <c r="P1118" s="2" t="str">
        <f>VLOOKUP(D1118,Products!$A$2:$F$21,3,FALSE)</f>
        <v>Computers</v>
      </c>
      <c r="Q1118" s="6">
        <f>VLOOKUP(D1118,Products!$A$2:$F$21,6,FALSE)</f>
        <v>15100</v>
      </c>
      <c r="R1118" s="6">
        <f t="shared" si="70"/>
        <v>45300</v>
      </c>
      <c r="S1118" s="6">
        <f t="shared" si="71"/>
        <v>8607.75</v>
      </c>
    </row>
    <row r="1119" spans="1:19" x14ac:dyDescent="0.25">
      <c r="A1119" t="s">
        <v>1518</v>
      </c>
      <c r="B1119" s="2">
        <v>45806</v>
      </c>
      <c r="C1119" t="s">
        <v>501</v>
      </c>
      <c r="D1119" t="s">
        <v>27</v>
      </c>
      <c r="E1119">
        <v>1</v>
      </c>
      <c r="F1119">
        <v>980</v>
      </c>
      <c r="G1119" s="3">
        <v>0.05</v>
      </c>
      <c r="H1119" t="s">
        <v>12</v>
      </c>
      <c r="I1119">
        <v>5</v>
      </c>
      <c r="J1119">
        <f t="shared" si="68"/>
        <v>931</v>
      </c>
      <c r="K1119" s="2">
        <f t="shared" si="69"/>
        <v>45778</v>
      </c>
      <c r="L1119" s="2" t="str">
        <f>VLOOKUP(C1119,Customers!$A$2:$F$401,3,FALSE)</f>
        <v>Cairo</v>
      </c>
      <c r="M1119" s="2" t="str">
        <f>VLOOKUP(C1119,Customers!$A$2:$F$401,5,FALSE)</f>
        <v>Small Business</v>
      </c>
      <c r="N1119" s="2" t="str">
        <f>VLOOKUP(D1119,Products!$A$2:$F$21,2,FALSE)</f>
        <v>Printer Toner</v>
      </c>
      <c r="O1119" s="2" t="str">
        <f>VLOOKUP(D1119,Products!$A$2:$F$21,4,FALSE)</f>
        <v>Office</v>
      </c>
      <c r="P1119" s="2" t="str">
        <f>VLOOKUP(D1119,Products!$A$2:$F$21,3,FALSE)</f>
        <v>Supplies</v>
      </c>
      <c r="Q1119" s="6">
        <f>VLOOKUP(D1119,Products!$A$2:$F$21,6,FALSE)</f>
        <v>510</v>
      </c>
      <c r="R1119" s="6">
        <f t="shared" si="70"/>
        <v>510</v>
      </c>
      <c r="S1119" s="6">
        <f t="shared" si="71"/>
        <v>421</v>
      </c>
    </row>
    <row r="1120" spans="1:19" x14ac:dyDescent="0.25">
      <c r="A1120" t="s">
        <v>1519</v>
      </c>
      <c r="B1120" s="2">
        <v>45113</v>
      </c>
      <c r="C1120" t="s">
        <v>283</v>
      </c>
      <c r="D1120" t="s">
        <v>56</v>
      </c>
      <c r="E1120">
        <v>2</v>
      </c>
      <c r="F1120">
        <v>180</v>
      </c>
      <c r="G1120" s="3">
        <v>0.2</v>
      </c>
      <c r="H1120" t="s">
        <v>12</v>
      </c>
      <c r="I1120">
        <v>7</v>
      </c>
      <c r="J1120">
        <f t="shared" si="68"/>
        <v>288</v>
      </c>
      <c r="K1120" s="2">
        <f t="shared" si="69"/>
        <v>45108</v>
      </c>
      <c r="L1120" s="2" t="str">
        <f>VLOOKUP(C1120,Customers!$A$2:$F$401,3,FALSE)</f>
        <v>Banha</v>
      </c>
      <c r="M1120" s="2" t="str">
        <f>VLOOKUP(C1120,Customers!$A$2:$F$401,5,FALSE)</f>
        <v>Corporate</v>
      </c>
      <c r="N1120" s="2" t="str">
        <f>VLOOKUP(D1120,Products!$A$2:$F$21,2,FALSE)</f>
        <v>Notebook Pack</v>
      </c>
      <c r="O1120" s="2" t="str">
        <f>VLOOKUP(D1120,Products!$A$2:$F$21,4,FALSE)</f>
        <v>Office</v>
      </c>
      <c r="P1120" s="2" t="str">
        <f>VLOOKUP(D1120,Products!$A$2:$F$21,3,FALSE)</f>
        <v>Stationery</v>
      </c>
      <c r="Q1120" s="6">
        <f>VLOOKUP(D1120,Products!$A$2:$F$21,6,FALSE)</f>
        <v>75</v>
      </c>
      <c r="R1120" s="6">
        <f t="shared" si="70"/>
        <v>150</v>
      </c>
      <c r="S1120" s="6">
        <f t="shared" si="71"/>
        <v>138</v>
      </c>
    </row>
    <row r="1121" spans="1:19" x14ac:dyDescent="0.25">
      <c r="A1121" t="s">
        <v>1520</v>
      </c>
      <c r="B1121" s="2">
        <v>45121</v>
      </c>
      <c r="C1121" t="s">
        <v>739</v>
      </c>
      <c r="D1121" t="s">
        <v>24</v>
      </c>
      <c r="E1121">
        <v>1</v>
      </c>
      <c r="F1121">
        <v>1250</v>
      </c>
      <c r="G1121" s="3">
        <v>0.1</v>
      </c>
      <c r="H1121" t="s">
        <v>12</v>
      </c>
      <c r="I1121">
        <v>1</v>
      </c>
      <c r="J1121">
        <f t="shared" si="68"/>
        <v>1125</v>
      </c>
      <c r="K1121" s="2">
        <f t="shared" si="69"/>
        <v>45108</v>
      </c>
      <c r="L1121" s="2" t="str">
        <f>VLOOKUP(C1121,Customers!$A$2:$F$401,3,FALSE)</f>
        <v>Asyut</v>
      </c>
      <c r="M1121" s="2" t="str">
        <f>VLOOKUP(C1121,Customers!$A$2:$F$401,5,FALSE)</f>
        <v>Small Business</v>
      </c>
      <c r="N1121" s="2" t="str">
        <f>VLOOKUP(D1121,Products!$A$2:$F$21,2,FALSE)</f>
        <v>USB-C Hub</v>
      </c>
      <c r="O1121" s="2" t="str">
        <f>VLOOKUP(D1121,Products!$A$2:$F$21,4,FALSE)</f>
        <v>Electronics</v>
      </c>
      <c r="P1121" s="2" t="str">
        <f>VLOOKUP(D1121,Products!$A$2:$F$21,3,FALSE)</f>
        <v>Accessories</v>
      </c>
      <c r="Q1121" s="6">
        <f>VLOOKUP(D1121,Products!$A$2:$F$21,6,FALSE)</f>
        <v>620</v>
      </c>
      <c r="R1121" s="6">
        <f t="shared" si="70"/>
        <v>620</v>
      </c>
      <c r="S1121" s="6">
        <f t="shared" si="71"/>
        <v>505</v>
      </c>
    </row>
    <row r="1122" spans="1:19" x14ac:dyDescent="0.25">
      <c r="A1122" t="s">
        <v>1521</v>
      </c>
      <c r="B1122" s="2">
        <v>44929</v>
      </c>
      <c r="C1122" t="s">
        <v>719</v>
      </c>
      <c r="D1122" t="s">
        <v>27</v>
      </c>
      <c r="E1122">
        <v>1</v>
      </c>
      <c r="F1122">
        <v>950.6</v>
      </c>
      <c r="G1122" s="3">
        <v>0.03</v>
      </c>
      <c r="H1122" t="s">
        <v>12</v>
      </c>
      <c r="I1122">
        <v>1</v>
      </c>
      <c r="J1122">
        <f t="shared" si="68"/>
        <v>922.08199999999999</v>
      </c>
      <c r="K1122" s="2">
        <f t="shared" si="69"/>
        <v>44927</v>
      </c>
      <c r="L1122" s="2" t="str">
        <f>VLOOKUP(C1122,Customers!$A$2:$F$401,3,FALSE)</f>
        <v>Alexandria</v>
      </c>
      <c r="M1122" s="2" t="str">
        <f>VLOOKUP(C1122,Customers!$A$2:$F$401,5,FALSE)</f>
        <v>Consumer</v>
      </c>
      <c r="N1122" s="2" t="str">
        <f>VLOOKUP(D1122,Products!$A$2:$F$21,2,FALSE)</f>
        <v>Printer Toner</v>
      </c>
      <c r="O1122" s="2" t="str">
        <f>VLOOKUP(D1122,Products!$A$2:$F$21,4,FALSE)</f>
        <v>Office</v>
      </c>
      <c r="P1122" s="2" t="str">
        <f>VLOOKUP(D1122,Products!$A$2:$F$21,3,FALSE)</f>
        <v>Supplies</v>
      </c>
      <c r="Q1122" s="6">
        <f>VLOOKUP(D1122,Products!$A$2:$F$21,6,FALSE)</f>
        <v>510</v>
      </c>
      <c r="R1122" s="6">
        <f t="shared" si="70"/>
        <v>510</v>
      </c>
      <c r="S1122" s="6">
        <f t="shared" si="71"/>
        <v>412.08199999999999</v>
      </c>
    </row>
    <row r="1123" spans="1:19" x14ac:dyDescent="0.25">
      <c r="A1123" t="s">
        <v>1522</v>
      </c>
      <c r="B1123" s="2">
        <v>45364</v>
      </c>
      <c r="C1123" t="s">
        <v>741</v>
      </c>
      <c r="D1123" t="s">
        <v>43</v>
      </c>
      <c r="E1123">
        <v>2</v>
      </c>
      <c r="F1123">
        <v>3888</v>
      </c>
      <c r="G1123" s="3">
        <v>0</v>
      </c>
      <c r="H1123" t="s">
        <v>12</v>
      </c>
      <c r="I1123">
        <v>6</v>
      </c>
      <c r="J1123">
        <f t="shared" si="68"/>
        <v>7776</v>
      </c>
      <c r="K1123" s="2">
        <f t="shared" si="69"/>
        <v>45352</v>
      </c>
      <c r="L1123" s="2" t="str">
        <f>VLOOKUP(C1123,Customers!$A$2:$F$401,3,FALSE)</f>
        <v>Zagazig</v>
      </c>
      <c r="M1123" s="2" t="str">
        <f>VLOOKUP(C1123,Customers!$A$2:$F$401,5,FALSE)</f>
        <v>Corporate</v>
      </c>
      <c r="N1123" s="2" t="str">
        <f>VLOOKUP(D1123,Products!$A$2:$F$21,2,FALSE)</f>
        <v>External SSD 1TB</v>
      </c>
      <c r="O1123" s="2" t="str">
        <f>VLOOKUP(D1123,Products!$A$2:$F$21,4,FALSE)</f>
        <v>Electronics</v>
      </c>
      <c r="P1123" s="2" t="str">
        <f>VLOOKUP(D1123,Products!$A$2:$F$21,3,FALSE)</f>
        <v>Storage</v>
      </c>
      <c r="Q1123" s="6">
        <f>VLOOKUP(D1123,Products!$A$2:$F$21,6,FALSE)</f>
        <v>2450</v>
      </c>
      <c r="R1123" s="6">
        <f t="shared" si="70"/>
        <v>4900</v>
      </c>
      <c r="S1123" s="6">
        <f t="shared" si="71"/>
        <v>2876</v>
      </c>
    </row>
    <row r="1124" spans="1:19" x14ac:dyDescent="0.25">
      <c r="A1124" t="s">
        <v>1523</v>
      </c>
      <c r="B1124" s="2">
        <v>45903</v>
      </c>
      <c r="C1124" t="s">
        <v>226</v>
      </c>
      <c r="D1124" t="s">
        <v>18</v>
      </c>
      <c r="E1124">
        <v>2</v>
      </c>
      <c r="F1124">
        <v>1334</v>
      </c>
      <c r="G1124" s="3">
        <v>0</v>
      </c>
      <c r="H1124" t="s">
        <v>12</v>
      </c>
      <c r="I1124">
        <v>2</v>
      </c>
      <c r="J1124">
        <f t="shared" si="68"/>
        <v>2668</v>
      </c>
      <c r="K1124" s="2">
        <f t="shared" si="69"/>
        <v>45901</v>
      </c>
      <c r="L1124" s="2" t="str">
        <f>VLOOKUP(C1124,Customers!$A$2:$F$401,3,FALSE)</f>
        <v>Giza</v>
      </c>
      <c r="M1124" s="2" t="str">
        <f>VLOOKUP(C1124,Customers!$A$2:$F$401,5,FALSE)</f>
        <v>Consumer</v>
      </c>
      <c r="N1124" s="2" t="str">
        <f>VLOOKUP(D1124,Products!$A$2:$F$21,2,FALSE)</f>
        <v>Webcam HD</v>
      </c>
      <c r="O1124" s="2" t="str">
        <f>VLOOKUP(D1124,Products!$A$2:$F$21,4,FALSE)</f>
        <v>Electronics</v>
      </c>
      <c r="P1124" s="2" t="str">
        <f>VLOOKUP(D1124,Products!$A$2:$F$21,3,FALSE)</f>
        <v>Accessories</v>
      </c>
      <c r="Q1124" s="6">
        <f>VLOOKUP(D1124,Products!$A$2:$F$21,6,FALSE)</f>
        <v>790</v>
      </c>
      <c r="R1124" s="6">
        <f t="shared" si="70"/>
        <v>1580</v>
      </c>
      <c r="S1124" s="6">
        <f t="shared" si="71"/>
        <v>1088</v>
      </c>
    </row>
    <row r="1125" spans="1:19" x14ac:dyDescent="0.25">
      <c r="A1125" t="s">
        <v>1524</v>
      </c>
      <c r="B1125" s="2">
        <v>45086</v>
      </c>
      <c r="C1125" t="s">
        <v>89</v>
      </c>
      <c r="D1125" t="s">
        <v>109</v>
      </c>
      <c r="E1125">
        <v>1</v>
      </c>
      <c r="F1125">
        <v>12800</v>
      </c>
      <c r="G1125" s="3">
        <v>0.2</v>
      </c>
      <c r="H1125" t="s">
        <v>12</v>
      </c>
      <c r="I1125">
        <v>4</v>
      </c>
      <c r="J1125">
        <f t="shared" si="68"/>
        <v>10240</v>
      </c>
      <c r="K1125" s="2">
        <f t="shared" si="69"/>
        <v>45078</v>
      </c>
      <c r="L1125" s="2" t="str">
        <f>VLOOKUP(C1125,Customers!$A$2:$F$401,3,FALSE)</f>
        <v>Zagazig</v>
      </c>
      <c r="M1125" s="2" t="str">
        <f>VLOOKUP(C1125,Customers!$A$2:$F$401,5,FALSE)</f>
        <v>Consumer</v>
      </c>
      <c r="N1125" s="2" t="str">
        <f>VLOOKUP(D1125,Products!$A$2:$F$21,2,FALSE)</f>
        <v>Projector</v>
      </c>
      <c r="O1125" s="2" t="str">
        <f>VLOOKUP(D1125,Products!$A$2:$F$21,4,FALSE)</f>
        <v>Electronics</v>
      </c>
      <c r="P1125" s="2" t="str">
        <f>VLOOKUP(D1125,Products!$A$2:$F$21,3,FALSE)</f>
        <v>Displays</v>
      </c>
      <c r="Q1125" s="6">
        <f>VLOOKUP(D1125,Products!$A$2:$F$21,6,FALSE)</f>
        <v>9700</v>
      </c>
      <c r="R1125" s="6">
        <f t="shared" si="70"/>
        <v>9700</v>
      </c>
      <c r="S1125" s="6">
        <f t="shared" si="71"/>
        <v>540</v>
      </c>
    </row>
    <row r="1126" spans="1:19" x14ac:dyDescent="0.25">
      <c r="A1126" t="s">
        <v>1525</v>
      </c>
      <c r="B1126" s="2">
        <v>45198</v>
      </c>
      <c r="C1126" t="s">
        <v>1526</v>
      </c>
      <c r="D1126" t="s">
        <v>24</v>
      </c>
      <c r="E1126">
        <v>2</v>
      </c>
      <c r="F1126">
        <v>1350</v>
      </c>
      <c r="G1126" s="3">
        <v>0</v>
      </c>
      <c r="H1126" t="s">
        <v>12</v>
      </c>
      <c r="I1126">
        <v>7</v>
      </c>
      <c r="J1126">
        <f t="shared" si="68"/>
        <v>2700</v>
      </c>
      <c r="K1126" s="2">
        <f t="shared" si="69"/>
        <v>45170</v>
      </c>
      <c r="L1126" s="2" t="str">
        <f>VLOOKUP(C1126,Customers!$A$2:$F$401,3,FALSE)</f>
        <v>Giza</v>
      </c>
      <c r="M1126" s="2" t="str">
        <f>VLOOKUP(C1126,Customers!$A$2:$F$401,5,FALSE)</f>
        <v>Small Business</v>
      </c>
      <c r="N1126" s="2" t="str">
        <f>VLOOKUP(D1126,Products!$A$2:$F$21,2,FALSE)</f>
        <v>USB-C Hub</v>
      </c>
      <c r="O1126" s="2" t="str">
        <f>VLOOKUP(D1126,Products!$A$2:$F$21,4,FALSE)</f>
        <v>Electronics</v>
      </c>
      <c r="P1126" s="2" t="str">
        <f>VLOOKUP(D1126,Products!$A$2:$F$21,3,FALSE)</f>
        <v>Accessories</v>
      </c>
      <c r="Q1126" s="6">
        <f>VLOOKUP(D1126,Products!$A$2:$F$21,6,FALSE)</f>
        <v>620</v>
      </c>
      <c r="R1126" s="6">
        <f t="shared" si="70"/>
        <v>1240</v>
      </c>
      <c r="S1126" s="6">
        <f t="shared" si="71"/>
        <v>1460</v>
      </c>
    </row>
    <row r="1127" spans="1:19" x14ac:dyDescent="0.25">
      <c r="A1127" t="s">
        <v>1527</v>
      </c>
      <c r="B1127" s="2">
        <v>45390</v>
      </c>
      <c r="C1127" t="s">
        <v>727</v>
      </c>
      <c r="D1127" t="s">
        <v>82</v>
      </c>
      <c r="E1127">
        <v>2</v>
      </c>
      <c r="F1127">
        <v>4416</v>
      </c>
      <c r="G1127" s="3">
        <v>0.1</v>
      </c>
      <c r="H1127" t="s">
        <v>12</v>
      </c>
      <c r="I1127">
        <v>1</v>
      </c>
      <c r="J1127">
        <f t="shared" si="68"/>
        <v>7948.8</v>
      </c>
      <c r="K1127" s="2">
        <f t="shared" si="69"/>
        <v>45383</v>
      </c>
      <c r="L1127" s="2" t="str">
        <f>VLOOKUP(C1127,Customers!$A$2:$F$401,3,FALSE)</f>
        <v>Tanta</v>
      </c>
      <c r="M1127" s="2" t="str">
        <f>VLOOKUP(C1127,Customers!$A$2:$F$401,5,FALSE)</f>
        <v>Small Business</v>
      </c>
      <c r="N1127" s="2" t="str">
        <f>VLOOKUP(D1127,Products!$A$2:$F$21,2,FALSE)</f>
        <v>Office Chair</v>
      </c>
      <c r="O1127" s="2" t="str">
        <f>VLOOKUP(D1127,Products!$A$2:$F$21,4,FALSE)</f>
        <v>Office</v>
      </c>
      <c r="P1127" s="2" t="str">
        <f>VLOOKUP(D1127,Products!$A$2:$F$21,3,FALSE)</f>
        <v>Furniture</v>
      </c>
      <c r="Q1127" s="6">
        <f>VLOOKUP(D1127,Products!$A$2:$F$21,6,FALSE)</f>
        <v>3150</v>
      </c>
      <c r="R1127" s="6">
        <f t="shared" si="70"/>
        <v>6300</v>
      </c>
      <c r="S1127" s="6">
        <f t="shared" si="71"/>
        <v>1648.8000000000002</v>
      </c>
    </row>
    <row r="1128" spans="1:19" x14ac:dyDescent="0.25">
      <c r="A1128" t="s">
        <v>1528</v>
      </c>
      <c r="B1128" s="2">
        <v>45990</v>
      </c>
      <c r="C1128" t="s">
        <v>625</v>
      </c>
      <c r="D1128" t="s">
        <v>72</v>
      </c>
      <c r="E1128">
        <v>1</v>
      </c>
      <c r="F1128">
        <v>1610</v>
      </c>
      <c r="G1128" s="3">
        <v>0.1</v>
      </c>
      <c r="H1128" t="s">
        <v>12</v>
      </c>
      <c r="I1128">
        <v>1</v>
      </c>
      <c r="J1128">
        <f t="shared" si="68"/>
        <v>1449</v>
      </c>
      <c r="K1128" s="2">
        <f t="shared" si="69"/>
        <v>45962</v>
      </c>
      <c r="L1128" s="2" t="str">
        <f>VLOOKUP(C1128,Customers!$A$2:$F$401,3,FALSE)</f>
        <v>Tanta</v>
      </c>
      <c r="M1128" s="2" t="str">
        <f>VLOOKUP(C1128,Customers!$A$2:$F$401,5,FALSE)</f>
        <v>Small Business</v>
      </c>
      <c r="N1128" s="2" t="str">
        <f>VLOOKUP(D1128,Products!$A$2:$F$21,2,FALSE)</f>
        <v>Wi-Fi Router</v>
      </c>
      <c r="O1128" s="2" t="str">
        <f>VLOOKUP(D1128,Products!$A$2:$F$21,4,FALSE)</f>
        <v>Electronics</v>
      </c>
      <c r="P1128" s="2" t="str">
        <f>VLOOKUP(D1128,Products!$A$2:$F$21,3,FALSE)</f>
        <v>Networking</v>
      </c>
      <c r="Q1128" s="6">
        <f>VLOOKUP(D1128,Products!$A$2:$F$21,6,FALSE)</f>
        <v>1050</v>
      </c>
      <c r="R1128" s="6">
        <f t="shared" si="70"/>
        <v>1050</v>
      </c>
      <c r="S1128" s="6">
        <f t="shared" si="71"/>
        <v>399</v>
      </c>
    </row>
    <row r="1129" spans="1:19" x14ac:dyDescent="0.25">
      <c r="A1129" t="s">
        <v>1529</v>
      </c>
      <c r="B1129" s="2">
        <v>45838</v>
      </c>
      <c r="C1129" t="s">
        <v>222</v>
      </c>
      <c r="D1129" t="s">
        <v>43</v>
      </c>
      <c r="E1129">
        <v>1</v>
      </c>
      <c r="F1129">
        <v>3312</v>
      </c>
      <c r="G1129" s="3">
        <v>0</v>
      </c>
      <c r="H1129" t="s">
        <v>12</v>
      </c>
      <c r="I1129">
        <v>2</v>
      </c>
      <c r="J1129">
        <f t="shared" si="68"/>
        <v>3312</v>
      </c>
      <c r="K1129" s="2">
        <f t="shared" si="69"/>
        <v>45809</v>
      </c>
      <c r="L1129" s="2" t="str">
        <f>VLOOKUP(C1129,Customers!$A$2:$F$401,3,FALSE)</f>
        <v>Asyut</v>
      </c>
      <c r="M1129" s="2" t="str">
        <f>VLOOKUP(C1129,Customers!$A$2:$F$401,5,FALSE)</f>
        <v>Corporate</v>
      </c>
      <c r="N1129" s="2" t="str">
        <f>VLOOKUP(D1129,Products!$A$2:$F$21,2,FALSE)</f>
        <v>External SSD 1TB</v>
      </c>
      <c r="O1129" s="2" t="str">
        <f>VLOOKUP(D1129,Products!$A$2:$F$21,4,FALSE)</f>
        <v>Electronics</v>
      </c>
      <c r="P1129" s="2" t="str">
        <f>VLOOKUP(D1129,Products!$A$2:$F$21,3,FALSE)</f>
        <v>Storage</v>
      </c>
      <c r="Q1129" s="6">
        <f>VLOOKUP(D1129,Products!$A$2:$F$21,6,FALSE)</f>
        <v>2450</v>
      </c>
      <c r="R1129" s="6">
        <f t="shared" si="70"/>
        <v>2450</v>
      </c>
      <c r="S1129" s="6">
        <f t="shared" si="71"/>
        <v>862</v>
      </c>
    </row>
    <row r="1130" spans="1:19" x14ac:dyDescent="0.25">
      <c r="A1130" t="s">
        <v>1530</v>
      </c>
      <c r="B1130" s="2">
        <v>44946</v>
      </c>
      <c r="C1130" t="s">
        <v>1005</v>
      </c>
      <c r="D1130" t="s">
        <v>123</v>
      </c>
      <c r="E1130">
        <v>2</v>
      </c>
      <c r="F1130">
        <v>2350</v>
      </c>
      <c r="G1130" s="3">
        <v>0.03</v>
      </c>
      <c r="H1130" t="s">
        <v>12</v>
      </c>
      <c r="I1130">
        <v>4</v>
      </c>
      <c r="J1130">
        <f t="shared" si="68"/>
        <v>4559</v>
      </c>
      <c r="K1130" s="2">
        <f t="shared" si="69"/>
        <v>44927</v>
      </c>
      <c r="L1130" s="2" t="str">
        <f>VLOOKUP(C1130,Customers!$A$2:$F$401,3,FALSE)</f>
        <v>Asyut</v>
      </c>
      <c r="M1130" s="2" t="str">
        <f>VLOOKUP(C1130,Customers!$A$2:$F$401,5,FALSE)</f>
        <v>Consumer</v>
      </c>
      <c r="N1130" s="2" t="str">
        <f>VLOOKUP(D1130,Products!$A$2:$F$21,2,FALSE)</f>
        <v>Barcode Scanner</v>
      </c>
      <c r="O1130" s="2" t="str">
        <f>VLOOKUP(D1130,Products!$A$2:$F$21,4,FALSE)</f>
        <v>Electronics</v>
      </c>
      <c r="P1130" s="2" t="str">
        <f>VLOOKUP(D1130,Products!$A$2:$F$21,3,FALSE)</f>
        <v>POS Equipment</v>
      </c>
      <c r="Q1130" s="6">
        <f>VLOOKUP(D1130,Products!$A$2:$F$21,6,FALSE)</f>
        <v>1420</v>
      </c>
      <c r="R1130" s="6">
        <f t="shared" si="70"/>
        <v>2840</v>
      </c>
      <c r="S1130" s="6">
        <f t="shared" si="71"/>
        <v>1719</v>
      </c>
    </row>
    <row r="1131" spans="1:19" x14ac:dyDescent="0.25">
      <c r="A1131" t="s">
        <v>1531</v>
      </c>
      <c r="B1131" s="2">
        <v>44943</v>
      </c>
      <c r="C1131" t="s">
        <v>26</v>
      </c>
      <c r="D1131" t="s">
        <v>11</v>
      </c>
      <c r="E1131">
        <v>1</v>
      </c>
      <c r="F1131">
        <v>26220</v>
      </c>
      <c r="G1131" s="3">
        <v>0.1</v>
      </c>
      <c r="H1131" t="s">
        <v>12</v>
      </c>
      <c r="I1131">
        <v>5</v>
      </c>
      <c r="J1131">
        <f t="shared" si="68"/>
        <v>23598</v>
      </c>
      <c r="K1131" s="2">
        <f t="shared" si="69"/>
        <v>44927</v>
      </c>
      <c r="L1131" s="2" t="str">
        <f>VLOOKUP(C1131,Customers!$A$2:$F$401,3,FALSE)</f>
        <v>Mansoura</v>
      </c>
      <c r="M1131" s="2" t="str">
        <f>VLOOKUP(C1131,Customers!$A$2:$F$401,5,FALSE)</f>
        <v>Consumer</v>
      </c>
      <c r="N1131" s="2" t="str">
        <f>VLOOKUP(D1131,Products!$A$2:$F$21,2,FALSE)</f>
        <v>Laptop Pro 14</v>
      </c>
      <c r="O1131" s="2" t="str">
        <f>VLOOKUP(D1131,Products!$A$2:$F$21,4,FALSE)</f>
        <v>Electronics</v>
      </c>
      <c r="P1131" s="2" t="str">
        <f>VLOOKUP(D1131,Products!$A$2:$F$21,3,FALSE)</f>
        <v>Computers</v>
      </c>
      <c r="Q1131" s="6">
        <f>VLOOKUP(D1131,Products!$A$2:$F$21,6,FALSE)</f>
        <v>22100</v>
      </c>
      <c r="R1131" s="6">
        <f t="shared" si="70"/>
        <v>22100</v>
      </c>
      <c r="S1131" s="6">
        <f t="shared" si="71"/>
        <v>1498</v>
      </c>
    </row>
    <row r="1132" spans="1:19" x14ac:dyDescent="0.25">
      <c r="A1132" t="s">
        <v>1532</v>
      </c>
      <c r="B1132" s="2">
        <v>45630</v>
      </c>
      <c r="C1132" t="s">
        <v>55</v>
      </c>
      <c r="D1132" t="s">
        <v>40</v>
      </c>
      <c r="E1132">
        <v>2</v>
      </c>
      <c r="F1132">
        <v>18915</v>
      </c>
      <c r="G1132" s="3">
        <v>0</v>
      </c>
      <c r="H1132" t="s">
        <v>12</v>
      </c>
      <c r="I1132">
        <v>3</v>
      </c>
      <c r="J1132">
        <f t="shared" si="68"/>
        <v>37830</v>
      </c>
      <c r="K1132" s="2">
        <f t="shared" si="69"/>
        <v>45627</v>
      </c>
      <c r="L1132" s="2" t="str">
        <f>VLOOKUP(C1132,Customers!$A$2:$F$401,3,FALSE)</f>
        <v>Fayoum</v>
      </c>
      <c r="M1132" s="2" t="str">
        <f>VLOOKUP(C1132,Customers!$A$2:$F$401,5,FALSE)</f>
        <v>Consumer</v>
      </c>
      <c r="N1132" s="2" t="str">
        <f>VLOOKUP(D1132,Products!$A$2:$F$21,2,FALSE)</f>
        <v>Laptop Basic 15</v>
      </c>
      <c r="O1132" s="2" t="str">
        <f>VLOOKUP(D1132,Products!$A$2:$F$21,4,FALSE)</f>
        <v>Electronics</v>
      </c>
      <c r="P1132" s="2" t="str">
        <f>VLOOKUP(D1132,Products!$A$2:$F$21,3,FALSE)</f>
        <v>Computers</v>
      </c>
      <c r="Q1132" s="6">
        <f>VLOOKUP(D1132,Products!$A$2:$F$21,6,FALSE)</f>
        <v>15100</v>
      </c>
      <c r="R1132" s="6">
        <f t="shared" si="70"/>
        <v>30200</v>
      </c>
      <c r="S1132" s="6">
        <f t="shared" si="71"/>
        <v>7630</v>
      </c>
    </row>
    <row r="1133" spans="1:19" x14ac:dyDescent="0.25">
      <c r="A1133" t="s">
        <v>1533</v>
      </c>
      <c r="B1133" s="2">
        <v>45173</v>
      </c>
      <c r="C1133" t="s">
        <v>84</v>
      </c>
      <c r="D1133" t="s">
        <v>18</v>
      </c>
      <c r="E1133">
        <v>4</v>
      </c>
      <c r="F1133">
        <v>1566</v>
      </c>
      <c r="G1133" s="3">
        <v>0.15</v>
      </c>
      <c r="H1133" t="s">
        <v>12</v>
      </c>
      <c r="I1133">
        <v>2</v>
      </c>
      <c r="J1133">
        <f t="shared" si="68"/>
        <v>5324.4</v>
      </c>
      <c r="K1133" s="2">
        <f t="shared" si="69"/>
        <v>45170</v>
      </c>
      <c r="L1133" s="2" t="str">
        <f>VLOOKUP(C1133,Customers!$A$2:$F$401,3,FALSE)</f>
        <v>Asyut</v>
      </c>
      <c r="M1133" s="2" t="str">
        <f>VLOOKUP(C1133,Customers!$A$2:$F$401,5,FALSE)</f>
        <v>Small Business</v>
      </c>
      <c r="N1133" s="2" t="str">
        <f>VLOOKUP(D1133,Products!$A$2:$F$21,2,FALSE)</f>
        <v>Webcam HD</v>
      </c>
      <c r="O1133" s="2" t="str">
        <f>VLOOKUP(D1133,Products!$A$2:$F$21,4,FALSE)</f>
        <v>Electronics</v>
      </c>
      <c r="P1133" s="2" t="str">
        <f>VLOOKUP(D1133,Products!$A$2:$F$21,3,FALSE)</f>
        <v>Accessories</v>
      </c>
      <c r="Q1133" s="6">
        <f>VLOOKUP(D1133,Products!$A$2:$F$21,6,FALSE)</f>
        <v>790</v>
      </c>
      <c r="R1133" s="6">
        <f t="shared" si="70"/>
        <v>3160</v>
      </c>
      <c r="S1133" s="6">
        <f t="shared" si="71"/>
        <v>2164.3999999999996</v>
      </c>
    </row>
    <row r="1134" spans="1:19" x14ac:dyDescent="0.25">
      <c r="A1134" t="s">
        <v>1534</v>
      </c>
      <c r="B1134" s="2">
        <v>45791</v>
      </c>
      <c r="C1134" t="s">
        <v>246</v>
      </c>
      <c r="D1134" t="s">
        <v>15</v>
      </c>
      <c r="E1134">
        <v>5</v>
      </c>
      <c r="F1134">
        <v>486</v>
      </c>
      <c r="G1134" s="3">
        <v>0</v>
      </c>
      <c r="H1134" t="s">
        <v>12</v>
      </c>
      <c r="I1134">
        <v>5</v>
      </c>
      <c r="J1134">
        <f t="shared" si="68"/>
        <v>2430</v>
      </c>
      <c r="K1134" s="2">
        <f t="shared" si="69"/>
        <v>45778</v>
      </c>
      <c r="L1134" s="2" t="str">
        <f>VLOOKUP(C1134,Customers!$A$2:$F$401,3,FALSE)</f>
        <v>Zagazig</v>
      </c>
      <c r="M1134" s="2" t="str">
        <f>VLOOKUP(C1134,Customers!$A$2:$F$401,5,FALSE)</f>
        <v>Small Business</v>
      </c>
      <c r="N1134" s="2" t="str">
        <f>VLOOKUP(D1134,Products!$A$2:$F$21,2,FALSE)</f>
        <v>Wireless Mouse</v>
      </c>
      <c r="O1134" s="2" t="str">
        <f>VLOOKUP(D1134,Products!$A$2:$F$21,4,FALSE)</f>
        <v>Electronics</v>
      </c>
      <c r="P1134" s="2" t="str">
        <f>VLOOKUP(D1134,Products!$A$2:$F$21,3,FALSE)</f>
        <v>Accessories</v>
      </c>
      <c r="Q1134" s="6">
        <f>VLOOKUP(D1134,Products!$A$2:$F$21,6,FALSE)</f>
        <v>210</v>
      </c>
      <c r="R1134" s="6">
        <f t="shared" si="70"/>
        <v>1050</v>
      </c>
      <c r="S1134" s="6">
        <f t="shared" si="71"/>
        <v>1380</v>
      </c>
    </row>
    <row r="1135" spans="1:19" x14ac:dyDescent="0.25">
      <c r="A1135" t="s">
        <v>1535</v>
      </c>
      <c r="B1135" s="2">
        <v>45197</v>
      </c>
      <c r="C1135" t="s">
        <v>725</v>
      </c>
      <c r="D1135" t="s">
        <v>82</v>
      </c>
      <c r="E1135">
        <v>3</v>
      </c>
      <c r="F1135">
        <v>4800</v>
      </c>
      <c r="G1135" s="3">
        <v>0.03</v>
      </c>
      <c r="H1135" t="s">
        <v>12</v>
      </c>
      <c r="I1135">
        <v>3</v>
      </c>
      <c r="J1135">
        <f t="shared" si="68"/>
        <v>13968</v>
      </c>
      <c r="K1135" s="2">
        <f t="shared" si="69"/>
        <v>45170</v>
      </c>
      <c r="L1135" s="2" t="str">
        <f>VLOOKUP(C1135,Customers!$A$2:$F$401,3,FALSE)</f>
        <v>Alexandria</v>
      </c>
      <c r="M1135" s="2" t="str">
        <f>VLOOKUP(C1135,Customers!$A$2:$F$401,5,FALSE)</f>
        <v>Consumer</v>
      </c>
      <c r="N1135" s="2" t="str">
        <f>VLOOKUP(D1135,Products!$A$2:$F$21,2,FALSE)</f>
        <v>Office Chair</v>
      </c>
      <c r="O1135" s="2" t="str">
        <f>VLOOKUP(D1135,Products!$A$2:$F$21,4,FALSE)</f>
        <v>Office</v>
      </c>
      <c r="P1135" s="2" t="str">
        <f>VLOOKUP(D1135,Products!$A$2:$F$21,3,FALSE)</f>
        <v>Furniture</v>
      </c>
      <c r="Q1135" s="6">
        <f>VLOOKUP(D1135,Products!$A$2:$F$21,6,FALSE)</f>
        <v>3150</v>
      </c>
      <c r="R1135" s="6">
        <f t="shared" si="70"/>
        <v>9450</v>
      </c>
      <c r="S1135" s="6">
        <f t="shared" si="71"/>
        <v>4518</v>
      </c>
    </row>
    <row r="1136" spans="1:19" x14ac:dyDescent="0.25">
      <c r="A1136" t="s">
        <v>1536</v>
      </c>
      <c r="B1136" s="2">
        <v>45905</v>
      </c>
      <c r="C1136" t="s">
        <v>531</v>
      </c>
      <c r="D1136" t="s">
        <v>82</v>
      </c>
      <c r="E1136">
        <v>1</v>
      </c>
      <c r="F1136">
        <v>4416</v>
      </c>
      <c r="G1136" s="3">
        <v>0.05</v>
      </c>
      <c r="H1136" t="s">
        <v>96</v>
      </c>
      <c r="I1136">
        <v>6</v>
      </c>
      <c r="J1136">
        <f t="shared" si="68"/>
        <v>4195.2</v>
      </c>
      <c r="K1136" s="2">
        <f t="shared" si="69"/>
        <v>45901</v>
      </c>
      <c r="L1136" s="2" t="str">
        <f>VLOOKUP(C1136,Customers!$A$2:$F$401,3,FALSE)</f>
        <v>Port Said</v>
      </c>
      <c r="M1136" s="2" t="str">
        <f>VLOOKUP(C1136,Customers!$A$2:$F$401,5,FALSE)</f>
        <v>Corporate</v>
      </c>
      <c r="N1136" s="2" t="str">
        <f>VLOOKUP(D1136,Products!$A$2:$F$21,2,FALSE)</f>
        <v>Office Chair</v>
      </c>
      <c r="O1136" s="2" t="str">
        <f>VLOOKUP(D1136,Products!$A$2:$F$21,4,FALSE)</f>
        <v>Office</v>
      </c>
      <c r="P1136" s="2" t="str">
        <f>VLOOKUP(D1136,Products!$A$2:$F$21,3,FALSE)</f>
        <v>Furniture</v>
      </c>
      <c r="Q1136" s="6">
        <f>VLOOKUP(D1136,Products!$A$2:$F$21,6,FALSE)</f>
        <v>3150</v>
      </c>
      <c r="R1136" s="6">
        <f t="shared" si="70"/>
        <v>3150</v>
      </c>
      <c r="S1136" s="6">
        <f t="shared" si="71"/>
        <v>1045.1999999999998</v>
      </c>
    </row>
    <row r="1137" spans="1:19" x14ac:dyDescent="0.25">
      <c r="A1137" t="s">
        <v>1537</v>
      </c>
      <c r="B1137" s="2">
        <v>45072</v>
      </c>
      <c r="C1137" t="s">
        <v>1538</v>
      </c>
      <c r="D1137" t="s">
        <v>56</v>
      </c>
      <c r="E1137">
        <v>1</v>
      </c>
      <c r="F1137">
        <v>165.6</v>
      </c>
      <c r="G1137" s="3">
        <v>0</v>
      </c>
      <c r="H1137" t="s">
        <v>12</v>
      </c>
      <c r="I1137">
        <v>6</v>
      </c>
      <c r="J1137">
        <f t="shared" si="68"/>
        <v>165.6</v>
      </c>
      <c r="K1137" s="2">
        <f t="shared" si="69"/>
        <v>45047</v>
      </c>
      <c r="L1137" s="2" t="str">
        <f>VLOOKUP(C1137,Customers!$A$2:$F$401,3,FALSE)</f>
        <v>Giza</v>
      </c>
      <c r="M1137" s="2" t="str">
        <f>VLOOKUP(C1137,Customers!$A$2:$F$401,5,FALSE)</f>
        <v>Small Business</v>
      </c>
      <c r="N1137" s="2" t="str">
        <f>VLOOKUP(D1137,Products!$A$2:$F$21,2,FALSE)</f>
        <v>Notebook Pack</v>
      </c>
      <c r="O1137" s="2" t="str">
        <f>VLOOKUP(D1137,Products!$A$2:$F$21,4,FALSE)</f>
        <v>Office</v>
      </c>
      <c r="P1137" s="2" t="str">
        <f>VLOOKUP(D1137,Products!$A$2:$F$21,3,FALSE)</f>
        <v>Stationery</v>
      </c>
      <c r="Q1137" s="6">
        <f>VLOOKUP(D1137,Products!$A$2:$F$21,6,FALSE)</f>
        <v>75</v>
      </c>
      <c r="R1137" s="6">
        <f t="shared" si="70"/>
        <v>75</v>
      </c>
      <c r="S1137" s="6">
        <f t="shared" si="71"/>
        <v>90.6</v>
      </c>
    </row>
    <row r="1138" spans="1:19" x14ac:dyDescent="0.25">
      <c r="A1138" t="s">
        <v>1539</v>
      </c>
      <c r="B1138" s="2">
        <v>45395</v>
      </c>
      <c r="C1138" t="s">
        <v>133</v>
      </c>
      <c r="D1138" t="s">
        <v>109</v>
      </c>
      <c r="E1138">
        <v>1</v>
      </c>
      <c r="F1138">
        <v>13824</v>
      </c>
      <c r="G1138" s="3">
        <v>0.1</v>
      </c>
      <c r="H1138" t="s">
        <v>12</v>
      </c>
      <c r="I1138">
        <v>6</v>
      </c>
      <c r="J1138">
        <f t="shared" si="68"/>
        <v>12441.6</v>
      </c>
      <c r="K1138" s="2">
        <f t="shared" si="69"/>
        <v>45383</v>
      </c>
      <c r="L1138" s="2" t="str">
        <f>VLOOKUP(C1138,Customers!$A$2:$F$401,3,FALSE)</f>
        <v>Ismailia</v>
      </c>
      <c r="M1138" s="2" t="str">
        <f>VLOOKUP(C1138,Customers!$A$2:$F$401,5,FALSE)</f>
        <v>Small Business</v>
      </c>
      <c r="N1138" s="2" t="str">
        <f>VLOOKUP(D1138,Products!$A$2:$F$21,2,FALSE)</f>
        <v>Projector</v>
      </c>
      <c r="O1138" s="2" t="str">
        <f>VLOOKUP(D1138,Products!$A$2:$F$21,4,FALSE)</f>
        <v>Electronics</v>
      </c>
      <c r="P1138" s="2" t="str">
        <f>VLOOKUP(D1138,Products!$A$2:$F$21,3,FALSE)</f>
        <v>Displays</v>
      </c>
      <c r="Q1138" s="6">
        <f>VLOOKUP(D1138,Products!$A$2:$F$21,6,FALSE)</f>
        <v>9700</v>
      </c>
      <c r="R1138" s="6">
        <f t="shared" si="70"/>
        <v>9700</v>
      </c>
      <c r="S1138" s="6">
        <f t="shared" si="71"/>
        <v>2741.6000000000004</v>
      </c>
    </row>
    <row r="1139" spans="1:19" x14ac:dyDescent="0.25">
      <c r="A1139" t="s">
        <v>1540</v>
      </c>
      <c r="B1139" s="2">
        <v>45711</v>
      </c>
      <c r="C1139" t="s">
        <v>51</v>
      </c>
      <c r="D1139" t="s">
        <v>43</v>
      </c>
      <c r="E1139">
        <v>4</v>
      </c>
      <c r="F1139">
        <v>3600</v>
      </c>
      <c r="G1139" s="3">
        <v>0.05</v>
      </c>
      <c r="H1139" t="s">
        <v>12</v>
      </c>
      <c r="I1139">
        <v>2</v>
      </c>
      <c r="J1139">
        <f t="shared" si="68"/>
        <v>13680</v>
      </c>
      <c r="K1139" s="2">
        <f t="shared" si="69"/>
        <v>45689</v>
      </c>
      <c r="L1139" s="2" t="str">
        <f>VLOOKUP(C1139,Customers!$A$2:$F$401,3,FALSE)</f>
        <v>Fayoum</v>
      </c>
      <c r="M1139" s="2" t="str">
        <f>VLOOKUP(C1139,Customers!$A$2:$F$401,5,FALSE)</f>
        <v>Small Business</v>
      </c>
      <c r="N1139" s="2" t="str">
        <f>VLOOKUP(D1139,Products!$A$2:$F$21,2,FALSE)</f>
        <v>External SSD 1TB</v>
      </c>
      <c r="O1139" s="2" t="str">
        <f>VLOOKUP(D1139,Products!$A$2:$F$21,4,FALSE)</f>
        <v>Electronics</v>
      </c>
      <c r="P1139" s="2" t="str">
        <f>VLOOKUP(D1139,Products!$A$2:$F$21,3,FALSE)</f>
        <v>Storage</v>
      </c>
      <c r="Q1139" s="6">
        <f>VLOOKUP(D1139,Products!$A$2:$F$21,6,FALSE)</f>
        <v>2450</v>
      </c>
      <c r="R1139" s="6">
        <f t="shared" si="70"/>
        <v>9800</v>
      </c>
      <c r="S1139" s="6">
        <f t="shared" si="71"/>
        <v>3880</v>
      </c>
    </row>
    <row r="1140" spans="1:19" x14ac:dyDescent="0.25">
      <c r="A1140" t="s">
        <v>1541</v>
      </c>
      <c r="B1140" s="2">
        <v>45109</v>
      </c>
      <c r="C1140" t="s">
        <v>1358</v>
      </c>
      <c r="D1140" t="s">
        <v>59</v>
      </c>
      <c r="E1140">
        <v>1</v>
      </c>
      <c r="F1140">
        <v>6808</v>
      </c>
      <c r="G1140" s="3">
        <v>0.03</v>
      </c>
      <c r="H1140" t="s">
        <v>12</v>
      </c>
      <c r="I1140">
        <v>2</v>
      </c>
      <c r="J1140">
        <f t="shared" si="68"/>
        <v>6603.76</v>
      </c>
      <c r="K1140" s="2">
        <f t="shared" si="69"/>
        <v>45108</v>
      </c>
      <c r="L1140" s="2" t="str">
        <f>VLOOKUP(C1140,Customers!$A$2:$F$401,3,FALSE)</f>
        <v>Ismailia</v>
      </c>
      <c r="M1140" s="2" t="str">
        <f>VLOOKUP(C1140,Customers!$A$2:$F$401,5,FALSE)</f>
        <v>Corporate</v>
      </c>
      <c r="N1140" s="2" t="str">
        <f>VLOOKUP(D1140,Products!$A$2:$F$21,2,FALSE)</f>
        <v>Laser Printer</v>
      </c>
      <c r="O1140" s="2" t="str">
        <f>VLOOKUP(D1140,Products!$A$2:$F$21,4,FALSE)</f>
        <v>Electronics</v>
      </c>
      <c r="P1140" s="2" t="str">
        <f>VLOOKUP(D1140,Products!$A$2:$F$21,3,FALSE)</f>
        <v>Printers</v>
      </c>
      <c r="Q1140" s="6">
        <f>VLOOKUP(D1140,Products!$A$2:$F$21,6,FALSE)</f>
        <v>5600</v>
      </c>
      <c r="R1140" s="6">
        <f t="shared" si="70"/>
        <v>5600</v>
      </c>
      <c r="S1140" s="6">
        <f t="shared" si="71"/>
        <v>1003.7600000000002</v>
      </c>
    </row>
    <row r="1141" spans="1:19" x14ac:dyDescent="0.25">
      <c r="A1141" t="s">
        <v>1542</v>
      </c>
      <c r="B1141" s="2">
        <v>45136</v>
      </c>
      <c r="C1141" t="s">
        <v>133</v>
      </c>
      <c r="D1141" t="s">
        <v>46</v>
      </c>
      <c r="E1141">
        <v>2</v>
      </c>
      <c r="F1141">
        <v>267.8</v>
      </c>
      <c r="G1141" s="3">
        <v>0.1</v>
      </c>
      <c r="H1141" t="s">
        <v>12</v>
      </c>
      <c r="I1141">
        <v>4</v>
      </c>
      <c r="J1141">
        <f t="shared" si="68"/>
        <v>482.04</v>
      </c>
      <c r="K1141" s="2">
        <f t="shared" si="69"/>
        <v>45108</v>
      </c>
      <c r="L1141" s="2" t="str">
        <f>VLOOKUP(C1141,Customers!$A$2:$F$401,3,FALSE)</f>
        <v>Ismailia</v>
      </c>
      <c r="M1141" s="2" t="str">
        <f>VLOOKUP(C1141,Customers!$A$2:$F$401,5,FALSE)</f>
        <v>Small Business</v>
      </c>
      <c r="N1141" s="2" t="str">
        <f>VLOOKUP(D1141,Products!$A$2:$F$21,2,FALSE)</f>
        <v>Paper A4 Box</v>
      </c>
      <c r="O1141" s="2" t="str">
        <f>VLOOKUP(D1141,Products!$A$2:$F$21,4,FALSE)</f>
        <v>Office</v>
      </c>
      <c r="P1141" s="2" t="str">
        <f>VLOOKUP(D1141,Products!$A$2:$F$21,3,FALSE)</f>
        <v>Stationery</v>
      </c>
      <c r="Q1141" s="6">
        <f>VLOOKUP(D1141,Products!$A$2:$F$21,6,FALSE)</f>
        <v>145</v>
      </c>
      <c r="R1141" s="6">
        <f t="shared" si="70"/>
        <v>290</v>
      </c>
      <c r="S1141" s="6">
        <f t="shared" si="71"/>
        <v>192.04000000000002</v>
      </c>
    </row>
    <row r="1142" spans="1:19" x14ac:dyDescent="0.25">
      <c r="A1142" t="s">
        <v>1543</v>
      </c>
      <c r="B1142" s="2">
        <v>45138</v>
      </c>
      <c r="C1142" t="s">
        <v>888</v>
      </c>
      <c r="D1142" t="s">
        <v>27</v>
      </c>
      <c r="E1142">
        <v>5</v>
      </c>
      <c r="F1142">
        <v>1009.4</v>
      </c>
      <c r="G1142" s="3">
        <v>0.05</v>
      </c>
      <c r="H1142" t="s">
        <v>12</v>
      </c>
      <c r="I1142">
        <v>6</v>
      </c>
      <c r="J1142">
        <f t="shared" si="68"/>
        <v>4794.6499999999996</v>
      </c>
      <c r="K1142" s="2">
        <f t="shared" si="69"/>
        <v>45108</v>
      </c>
      <c r="L1142" s="2" t="str">
        <f>VLOOKUP(C1142,Customers!$A$2:$F$401,3,FALSE)</f>
        <v>Banha</v>
      </c>
      <c r="M1142" s="2" t="str">
        <f>VLOOKUP(C1142,Customers!$A$2:$F$401,5,FALSE)</f>
        <v>Corporate</v>
      </c>
      <c r="N1142" s="2" t="str">
        <f>VLOOKUP(D1142,Products!$A$2:$F$21,2,FALSE)</f>
        <v>Printer Toner</v>
      </c>
      <c r="O1142" s="2" t="str">
        <f>VLOOKUP(D1142,Products!$A$2:$F$21,4,FALSE)</f>
        <v>Office</v>
      </c>
      <c r="P1142" s="2" t="str">
        <f>VLOOKUP(D1142,Products!$A$2:$F$21,3,FALSE)</f>
        <v>Supplies</v>
      </c>
      <c r="Q1142" s="6">
        <f>VLOOKUP(D1142,Products!$A$2:$F$21,6,FALSE)</f>
        <v>510</v>
      </c>
      <c r="R1142" s="6">
        <f t="shared" si="70"/>
        <v>2550</v>
      </c>
      <c r="S1142" s="6">
        <f t="shared" si="71"/>
        <v>2244.6499999999996</v>
      </c>
    </row>
    <row r="1143" spans="1:19" x14ac:dyDescent="0.25">
      <c r="A1143" t="s">
        <v>1544</v>
      </c>
      <c r="B1143" s="2">
        <v>45568</v>
      </c>
      <c r="C1143" t="s">
        <v>484</v>
      </c>
      <c r="D1143" t="s">
        <v>46</v>
      </c>
      <c r="E1143">
        <v>1</v>
      </c>
      <c r="F1143">
        <v>239.2</v>
      </c>
      <c r="G1143" s="3">
        <v>0.15</v>
      </c>
      <c r="H1143" t="s">
        <v>12</v>
      </c>
      <c r="I1143">
        <v>5</v>
      </c>
      <c r="J1143">
        <f t="shared" si="68"/>
        <v>203.32</v>
      </c>
      <c r="K1143" s="2">
        <f t="shared" si="69"/>
        <v>45566</v>
      </c>
      <c r="L1143" s="2" t="str">
        <f>VLOOKUP(C1143,Customers!$A$2:$F$401,3,FALSE)</f>
        <v>Shubra El-Kheima</v>
      </c>
      <c r="M1143" s="2" t="str">
        <f>VLOOKUP(C1143,Customers!$A$2:$F$401,5,FALSE)</f>
        <v>Consumer</v>
      </c>
      <c r="N1143" s="2" t="str">
        <f>VLOOKUP(D1143,Products!$A$2:$F$21,2,FALSE)</f>
        <v>Paper A4 Box</v>
      </c>
      <c r="O1143" s="2" t="str">
        <f>VLOOKUP(D1143,Products!$A$2:$F$21,4,FALSE)</f>
        <v>Office</v>
      </c>
      <c r="P1143" s="2" t="str">
        <f>VLOOKUP(D1143,Products!$A$2:$F$21,3,FALSE)</f>
        <v>Stationery</v>
      </c>
      <c r="Q1143" s="6">
        <f>VLOOKUP(D1143,Products!$A$2:$F$21,6,FALSE)</f>
        <v>145</v>
      </c>
      <c r="R1143" s="6">
        <f t="shared" si="70"/>
        <v>145</v>
      </c>
      <c r="S1143" s="6">
        <f t="shared" si="71"/>
        <v>58.319999999999993</v>
      </c>
    </row>
    <row r="1144" spans="1:19" x14ac:dyDescent="0.25">
      <c r="A1144" t="s">
        <v>1545</v>
      </c>
      <c r="B1144" s="2">
        <v>45679</v>
      </c>
      <c r="C1144" t="s">
        <v>996</v>
      </c>
      <c r="D1144" t="s">
        <v>11</v>
      </c>
      <c r="E1144">
        <v>10</v>
      </c>
      <c r="F1144">
        <v>26220</v>
      </c>
      <c r="G1144" s="3">
        <v>0.03</v>
      </c>
      <c r="H1144" t="s">
        <v>12</v>
      </c>
      <c r="I1144">
        <v>5</v>
      </c>
      <c r="J1144">
        <f t="shared" si="68"/>
        <v>254334</v>
      </c>
      <c r="K1144" s="2">
        <f t="shared" si="69"/>
        <v>45658</v>
      </c>
      <c r="L1144" s="2" t="str">
        <f>VLOOKUP(C1144,Customers!$A$2:$F$401,3,FALSE)</f>
        <v>Fayoum</v>
      </c>
      <c r="M1144" s="2" t="str">
        <f>VLOOKUP(C1144,Customers!$A$2:$F$401,5,FALSE)</f>
        <v>Consumer</v>
      </c>
      <c r="N1144" s="2" t="str">
        <f>VLOOKUP(D1144,Products!$A$2:$F$21,2,FALSE)</f>
        <v>Laptop Pro 14</v>
      </c>
      <c r="O1144" s="2" t="str">
        <f>VLOOKUP(D1144,Products!$A$2:$F$21,4,FALSE)</f>
        <v>Electronics</v>
      </c>
      <c r="P1144" s="2" t="str">
        <f>VLOOKUP(D1144,Products!$A$2:$F$21,3,FALSE)</f>
        <v>Computers</v>
      </c>
      <c r="Q1144" s="6">
        <f>VLOOKUP(D1144,Products!$A$2:$F$21,6,FALSE)</f>
        <v>22100</v>
      </c>
      <c r="R1144" s="6">
        <f t="shared" si="70"/>
        <v>221000</v>
      </c>
      <c r="S1144" s="6">
        <f t="shared" si="71"/>
        <v>33334</v>
      </c>
    </row>
    <row r="1145" spans="1:19" x14ac:dyDescent="0.25">
      <c r="A1145" t="s">
        <v>1546</v>
      </c>
      <c r="B1145" s="2">
        <v>45539</v>
      </c>
      <c r="C1145" t="s">
        <v>1547</v>
      </c>
      <c r="D1145" t="s">
        <v>123</v>
      </c>
      <c r="E1145">
        <v>1</v>
      </c>
      <c r="F1145">
        <v>2279.5</v>
      </c>
      <c r="G1145" s="3">
        <v>0.1</v>
      </c>
      <c r="H1145" t="s">
        <v>96</v>
      </c>
      <c r="I1145">
        <v>6</v>
      </c>
      <c r="J1145">
        <f t="shared" si="68"/>
        <v>2051.5500000000002</v>
      </c>
      <c r="K1145" s="2">
        <f t="shared" si="69"/>
        <v>45536</v>
      </c>
      <c r="L1145" s="2" t="str">
        <f>VLOOKUP(C1145,Customers!$A$2:$F$401,3,FALSE)</f>
        <v>Mansoura</v>
      </c>
      <c r="M1145" s="2" t="str">
        <f>VLOOKUP(C1145,Customers!$A$2:$F$401,5,FALSE)</f>
        <v>Small Business</v>
      </c>
      <c r="N1145" s="2" t="str">
        <f>VLOOKUP(D1145,Products!$A$2:$F$21,2,FALSE)</f>
        <v>Barcode Scanner</v>
      </c>
      <c r="O1145" s="2" t="str">
        <f>VLOOKUP(D1145,Products!$A$2:$F$21,4,FALSE)</f>
        <v>Electronics</v>
      </c>
      <c r="P1145" s="2" t="str">
        <f>VLOOKUP(D1145,Products!$A$2:$F$21,3,FALSE)</f>
        <v>POS Equipment</v>
      </c>
      <c r="Q1145" s="6">
        <f>VLOOKUP(D1145,Products!$A$2:$F$21,6,FALSE)</f>
        <v>1420</v>
      </c>
      <c r="R1145" s="6">
        <f t="shared" si="70"/>
        <v>1420</v>
      </c>
      <c r="S1145" s="6">
        <f t="shared" si="71"/>
        <v>631.55000000000018</v>
      </c>
    </row>
    <row r="1146" spans="1:19" x14ac:dyDescent="0.25">
      <c r="A1146" t="s">
        <v>1548</v>
      </c>
      <c r="B1146" s="2">
        <v>45207</v>
      </c>
      <c r="C1146" t="s">
        <v>45</v>
      </c>
      <c r="D1146" t="s">
        <v>46</v>
      </c>
      <c r="E1146">
        <v>1</v>
      </c>
      <c r="F1146">
        <v>239.2</v>
      </c>
      <c r="G1146" s="3">
        <v>0</v>
      </c>
      <c r="H1146" t="s">
        <v>12</v>
      </c>
      <c r="I1146">
        <v>1</v>
      </c>
      <c r="J1146">
        <f t="shared" si="68"/>
        <v>239.2</v>
      </c>
      <c r="K1146" s="2">
        <f t="shared" si="69"/>
        <v>45200</v>
      </c>
      <c r="L1146" s="2" t="str">
        <f>VLOOKUP(C1146,Customers!$A$2:$F$401,3,FALSE)</f>
        <v>Zagazig</v>
      </c>
      <c r="M1146" s="2" t="str">
        <f>VLOOKUP(C1146,Customers!$A$2:$F$401,5,FALSE)</f>
        <v>Small Business</v>
      </c>
      <c r="N1146" s="2" t="str">
        <f>VLOOKUP(D1146,Products!$A$2:$F$21,2,FALSE)</f>
        <v>Paper A4 Box</v>
      </c>
      <c r="O1146" s="2" t="str">
        <f>VLOOKUP(D1146,Products!$A$2:$F$21,4,FALSE)</f>
        <v>Office</v>
      </c>
      <c r="P1146" s="2" t="str">
        <f>VLOOKUP(D1146,Products!$A$2:$F$21,3,FALSE)</f>
        <v>Stationery</v>
      </c>
      <c r="Q1146" s="6">
        <f>VLOOKUP(D1146,Products!$A$2:$F$21,6,FALSE)</f>
        <v>145</v>
      </c>
      <c r="R1146" s="6">
        <f t="shared" si="70"/>
        <v>145</v>
      </c>
      <c r="S1146" s="6">
        <f t="shared" si="71"/>
        <v>94.199999999999989</v>
      </c>
    </row>
    <row r="1147" spans="1:19" x14ac:dyDescent="0.25">
      <c r="A1147" t="s">
        <v>1549</v>
      </c>
      <c r="B1147" s="2">
        <v>45710</v>
      </c>
      <c r="C1147" t="s">
        <v>152</v>
      </c>
      <c r="D1147" t="s">
        <v>79</v>
      </c>
      <c r="E1147">
        <v>2</v>
      </c>
      <c r="F1147">
        <v>6014</v>
      </c>
      <c r="G1147" s="3">
        <v>0</v>
      </c>
      <c r="H1147" t="s">
        <v>12</v>
      </c>
      <c r="I1147">
        <v>6</v>
      </c>
      <c r="J1147">
        <f t="shared" si="68"/>
        <v>12028</v>
      </c>
      <c r="K1147" s="2">
        <f t="shared" si="69"/>
        <v>45689</v>
      </c>
      <c r="L1147" s="2" t="str">
        <f>VLOOKUP(C1147,Customers!$A$2:$F$401,3,FALSE)</f>
        <v>Mansoura</v>
      </c>
      <c r="M1147" s="2" t="str">
        <f>VLOOKUP(C1147,Customers!$A$2:$F$401,5,FALSE)</f>
        <v>Consumer</v>
      </c>
      <c r="N1147" s="2" t="str">
        <f>VLOOKUP(D1147,Products!$A$2:$F$21,2,FALSE)</f>
        <v>27-inch Monitor</v>
      </c>
      <c r="O1147" s="2" t="str">
        <f>VLOOKUP(D1147,Products!$A$2:$F$21,4,FALSE)</f>
        <v>Electronics</v>
      </c>
      <c r="P1147" s="2" t="str">
        <f>VLOOKUP(D1147,Products!$A$2:$F$21,3,FALSE)</f>
        <v>Displays</v>
      </c>
      <c r="Q1147" s="6">
        <f>VLOOKUP(D1147,Products!$A$2:$F$21,6,FALSE)</f>
        <v>4300</v>
      </c>
      <c r="R1147" s="6">
        <f t="shared" si="70"/>
        <v>8600</v>
      </c>
      <c r="S1147" s="6">
        <f t="shared" si="71"/>
        <v>3428</v>
      </c>
    </row>
    <row r="1148" spans="1:19" x14ac:dyDescent="0.25">
      <c r="A1148" t="s">
        <v>1550</v>
      </c>
      <c r="B1148" s="2">
        <v>45199</v>
      </c>
      <c r="C1148" t="s">
        <v>794</v>
      </c>
      <c r="D1148" t="s">
        <v>72</v>
      </c>
      <c r="E1148">
        <v>1</v>
      </c>
      <c r="F1148">
        <v>1610</v>
      </c>
      <c r="G1148" s="3">
        <v>0</v>
      </c>
      <c r="H1148" t="s">
        <v>12</v>
      </c>
      <c r="I1148">
        <v>7</v>
      </c>
      <c r="J1148">
        <f t="shared" si="68"/>
        <v>1610</v>
      </c>
      <c r="K1148" s="2">
        <f t="shared" si="69"/>
        <v>45170</v>
      </c>
      <c r="L1148" s="2" t="str">
        <f>VLOOKUP(C1148,Customers!$A$2:$F$401,3,FALSE)</f>
        <v>Asyut</v>
      </c>
      <c r="M1148" s="2" t="str">
        <f>VLOOKUP(C1148,Customers!$A$2:$F$401,5,FALSE)</f>
        <v>Small Business</v>
      </c>
      <c r="N1148" s="2" t="str">
        <f>VLOOKUP(D1148,Products!$A$2:$F$21,2,FALSE)</f>
        <v>Wi-Fi Router</v>
      </c>
      <c r="O1148" s="2" t="str">
        <f>VLOOKUP(D1148,Products!$A$2:$F$21,4,FALSE)</f>
        <v>Electronics</v>
      </c>
      <c r="P1148" s="2" t="str">
        <f>VLOOKUP(D1148,Products!$A$2:$F$21,3,FALSE)</f>
        <v>Networking</v>
      </c>
      <c r="Q1148" s="6">
        <f>VLOOKUP(D1148,Products!$A$2:$F$21,6,FALSE)</f>
        <v>1050</v>
      </c>
      <c r="R1148" s="6">
        <f t="shared" si="70"/>
        <v>1050</v>
      </c>
      <c r="S1148" s="6">
        <f t="shared" si="71"/>
        <v>560</v>
      </c>
    </row>
    <row r="1149" spans="1:19" x14ac:dyDescent="0.25">
      <c r="A1149" t="s">
        <v>1551</v>
      </c>
      <c r="B1149" s="2">
        <v>45219</v>
      </c>
      <c r="C1149" t="s">
        <v>627</v>
      </c>
      <c r="D1149" t="s">
        <v>46</v>
      </c>
      <c r="E1149">
        <v>2</v>
      </c>
      <c r="F1149">
        <v>260</v>
      </c>
      <c r="G1149" s="3">
        <v>0</v>
      </c>
      <c r="H1149" t="s">
        <v>12</v>
      </c>
      <c r="I1149">
        <v>1</v>
      </c>
      <c r="J1149">
        <f t="shared" si="68"/>
        <v>520</v>
      </c>
      <c r="K1149" s="2">
        <f t="shared" si="69"/>
        <v>45200</v>
      </c>
      <c r="L1149" s="2" t="str">
        <f>VLOOKUP(C1149,Customers!$A$2:$F$401,3,FALSE)</f>
        <v>Port Said</v>
      </c>
      <c r="M1149" s="2" t="str">
        <f>VLOOKUP(C1149,Customers!$A$2:$F$401,5,FALSE)</f>
        <v>Small Business</v>
      </c>
      <c r="N1149" s="2" t="str">
        <f>VLOOKUP(D1149,Products!$A$2:$F$21,2,FALSE)</f>
        <v>Paper A4 Box</v>
      </c>
      <c r="O1149" s="2" t="str">
        <f>VLOOKUP(D1149,Products!$A$2:$F$21,4,FALSE)</f>
        <v>Office</v>
      </c>
      <c r="P1149" s="2" t="str">
        <f>VLOOKUP(D1149,Products!$A$2:$F$21,3,FALSE)</f>
        <v>Stationery</v>
      </c>
      <c r="Q1149" s="6">
        <f>VLOOKUP(D1149,Products!$A$2:$F$21,6,FALSE)</f>
        <v>145</v>
      </c>
      <c r="R1149" s="6">
        <f t="shared" si="70"/>
        <v>290</v>
      </c>
      <c r="S1149" s="6">
        <f t="shared" si="71"/>
        <v>230</v>
      </c>
    </row>
    <row r="1150" spans="1:19" x14ac:dyDescent="0.25">
      <c r="A1150" t="s">
        <v>1552</v>
      </c>
      <c r="B1150" s="2">
        <v>45067</v>
      </c>
      <c r="C1150" t="s">
        <v>630</v>
      </c>
      <c r="D1150" t="s">
        <v>90</v>
      </c>
      <c r="E1150">
        <v>1</v>
      </c>
      <c r="F1150">
        <v>2163</v>
      </c>
      <c r="G1150" s="3">
        <v>0.1</v>
      </c>
      <c r="H1150" t="s">
        <v>12</v>
      </c>
      <c r="I1150">
        <v>4</v>
      </c>
      <c r="J1150">
        <f t="shared" si="68"/>
        <v>1946.7</v>
      </c>
      <c r="K1150" s="2">
        <f t="shared" si="69"/>
        <v>45047</v>
      </c>
      <c r="L1150" s="2" t="str">
        <f>VLOOKUP(C1150,Customers!$A$2:$F$401,3,FALSE)</f>
        <v>Giza</v>
      </c>
      <c r="M1150" s="2" t="str">
        <f>VLOOKUP(C1150,Customers!$A$2:$F$401,5,FALSE)</f>
        <v>Consumer</v>
      </c>
      <c r="N1150" s="2" t="str">
        <f>VLOOKUP(D1150,Products!$A$2:$F$21,2,FALSE)</f>
        <v>Headset Pro</v>
      </c>
      <c r="O1150" s="2" t="str">
        <f>VLOOKUP(D1150,Products!$A$2:$F$21,4,FALSE)</f>
        <v>Electronics</v>
      </c>
      <c r="P1150" s="2" t="str">
        <f>VLOOKUP(D1150,Products!$A$2:$F$21,3,FALSE)</f>
        <v>Accessories</v>
      </c>
      <c r="Q1150" s="6">
        <f>VLOOKUP(D1150,Products!$A$2:$F$21,6,FALSE)</f>
        <v>1180</v>
      </c>
      <c r="R1150" s="6">
        <f t="shared" si="70"/>
        <v>1180</v>
      </c>
      <c r="S1150" s="6">
        <f t="shared" si="71"/>
        <v>766.7</v>
      </c>
    </row>
    <row r="1151" spans="1:19" x14ac:dyDescent="0.25">
      <c r="A1151" t="s">
        <v>1553</v>
      </c>
      <c r="B1151" s="2">
        <v>46013</v>
      </c>
      <c r="C1151" t="s">
        <v>1125</v>
      </c>
      <c r="D1151" t="s">
        <v>56</v>
      </c>
      <c r="E1151">
        <v>1</v>
      </c>
      <c r="F1151">
        <v>165.6</v>
      </c>
      <c r="G1151" s="3">
        <v>0.05</v>
      </c>
      <c r="H1151" t="s">
        <v>12</v>
      </c>
      <c r="I1151">
        <v>1</v>
      </c>
      <c r="J1151">
        <f t="shared" si="68"/>
        <v>157.32</v>
      </c>
      <c r="K1151" s="2">
        <f t="shared" si="69"/>
        <v>45992</v>
      </c>
      <c r="L1151" s="2" t="str">
        <f>VLOOKUP(C1151,Customers!$A$2:$F$401,3,FALSE)</f>
        <v>Shubra El-Kheima</v>
      </c>
      <c r="M1151" s="2" t="str">
        <f>VLOOKUP(C1151,Customers!$A$2:$F$401,5,FALSE)</f>
        <v>Consumer</v>
      </c>
      <c r="N1151" s="2" t="str">
        <f>VLOOKUP(D1151,Products!$A$2:$F$21,2,FALSE)</f>
        <v>Notebook Pack</v>
      </c>
      <c r="O1151" s="2" t="str">
        <f>VLOOKUP(D1151,Products!$A$2:$F$21,4,FALSE)</f>
        <v>Office</v>
      </c>
      <c r="P1151" s="2" t="str">
        <f>VLOOKUP(D1151,Products!$A$2:$F$21,3,FALSE)</f>
        <v>Stationery</v>
      </c>
      <c r="Q1151" s="6">
        <f>VLOOKUP(D1151,Products!$A$2:$F$21,6,FALSE)</f>
        <v>75</v>
      </c>
      <c r="R1151" s="6">
        <f t="shared" si="70"/>
        <v>75</v>
      </c>
      <c r="S1151" s="6">
        <f t="shared" si="71"/>
        <v>82.32</v>
      </c>
    </row>
    <row r="1152" spans="1:19" x14ac:dyDescent="0.25">
      <c r="A1152" t="s">
        <v>1554</v>
      </c>
      <c r="B1152" s="2">
        <v>44944</v>
      </c>
      <c r="C1152" t="s">
        <v>684</v>
      </c>
      <c r="D1152" t="s">
        <v>123</v>
      </c>
      <c r="E1152">
        <v>3</v>
      </c>
      <c r="F1152">
        <v>2420.5</v>
      </c>
      <c r="G1152" s="3">
        <v>0</v>
      </c>
      <c r="H1152" t="s">
        <v>12</v>
      </c>
      <c r="I1152">
        <v>6</v>
      </c>
      <c r="J1152">
        <f t="shared" si="68"/>
        <v>7261.5</v>
      </c>
      <c r="K1152" s="2">
        <f t="shared" si="69"/>
        <v>44927</v>
      </c>
      <c r="L1152" s="2" t="str">
        <f>VLOOKUP(C1152,Customers!$A$2:$F$401,3,FALSE)</f>
        <v>Port Said</v>
      </c>
      <c r="M1152" s="2" t="str">
        <f>VLOOKUP(C1152,Customers!$A$2:$F$401,5,FALSE)</f>
        <v>Small Business</v>
      </c>
      <c r="N1152" s="2" t="str">
        <f>VLOOKUP(D1152,Products!$A$2:$F$21,2,FALSE)</f>
        <v>Barcode Scanner</v>
      </c>
      <c r="O1152" s="2" t="str">
        <f>VLOOKUP(D1152,Products!$A$2:$F$21,4,FALSE)</f>
        <v>Electronics</v>
      </c>
      <c r="P1152" s="2" t="str">
        <f>VLOOKUP(D1152,Products!$A$2:$F$21,3,FALSE)</f>
        <v>POS Equipment</v>
      </c>
      <c r="Q1152" s="6">
        <f>VLOOKUP(D1152,Products!$A$2:$F$21,6,FALSE)</f>
        <v>1420</v>
      </c>
      <c r="R1152" s="6">
        <f t="shared" si="70"/>
        <v>4260</v>
      </c>
      <c r="S1152" s="6">
        <f t="shared" si="71"/>
        <v>3001.5</v>
      </c>
    </row>
    <row r="1153" spans="1:19" x14ac:dyDescent="0.25">
      <c r="A1153" t="s">
        <v>1555</v>
      </c>
      <c r="B1153" s="2">
        <v>45263</v>
      </c>
      <c r="C1153" t="s">
        <v>538</v>
      </c>
      <c r="D1153" t="s">
        <v>79</v>
      </c>
      <c r="E1153">
        <v>1</v>
      </c>
      <c r="F1153">
        <v>6386</v>
      </c>
      <c r="G1153" s="3">
        <v>0.1</v>
      </c>
      <c r="H1153" t="s">
        <v>96</v>
      </c>
      <c r="I1153">
        <v>1</v>
      </c>
      <c r="J1153">
        <f t="shared" si="68"/>
        <v>5747.4000000000005</v>
      </c>
      <c r="K1153" s="2">
        <f t="shared" si="69"/>
        <v>45261</v>
      </c>
      <c r="L1153" s="2" t="str">
        <f>VLOOKUP(C1153,Customers!$A$2:$F$401,3,FALSE)</f>
        <v>Cairo</v>
      </c>
      <c r="M1153" s="2" t="str">
        <f>VLOOKUP(C1153,Customers!$A$2:$F$401,5,FALSE)</f>
        <v>Small Business</v>
      </c>
      <c r="N1153" s="2" t="str">
        <f>VLOOKUP(D1153,Products!$A$2:$F$21,2,FALSE)</f>
        <v>27-inch Monitor</v>
      </c>
      <c r="O1153" s="2" t="str">
        <f>VLOOKUP(D1153,Products!$A$2:$F$21,4,FALSE)</f>
        <v>Electronics</v>
      </c>
      <c r="P1153" s="2" t="str">
        <f>VLOOKUP(D1153,Products!$A$2:$F$21,3,FALSE)</f>
        <v>Displays</v>
      </c>
      <c r="Q1153" s="6">
        <f>VLOOKUP(D1153,Products!$A$2:$F$21,6,FALSE)</f>
        <v>4300</v>
      </c>
      <c r="R1153" s="6">
        <f t="shared" si="70"/>
        <v>4300</v>
      </c>
      <c r="S1153" s="6">
        <f t="shared" si="71"/>
        <v>1447.4000000000005</v>
      </c>
    </row>
    <row r="1154" spans="1:19" x14ac:dyDescent="0.25">
      <c r="A1154" t="s">
        <v>1556</v>
      </c>
      <c r="B1154" s="2">
        <v>45828</v>
      </c>
      <c r="C1154" t="s">
        <v>63</v>
      </c>
      <c r="D1154" t="s">
        <v>46</v>
      </c>
      <c r="E1154">
        <v>2</v>
      </c>
      <c r="F1154">
        <v>267.8</v>
      </c>
      <c r="G1154" s="3">
        <v>0.1</v>
      </c>
      <c r="H1154" t="s">
        <v>12</v>
      </c>
      <c r="I1154">
        <v>6</v>
      </c>
      <c r="J1154">
        <f t="shared" si="68"/>
        <v>482.04</v>
      </c>
      <c r="K1154" s="2">
        <f t="shared" si="69"/>
        <v>45809</v>
      </c>
      <c r="L1154" s="2" t="str">
        <f>VLOOKUP(C1154,Customers!$A$2:$F$401,3,FALSE)</f>
        <v>Banha</v>
      </c>
      <c r="M1154" s="2" t="str">
        <f>VLOOKUP(C1154,Customers!$A$2:$F$401,5,FALSE)</f>
        <v>Consumer</v>
      </c>
      <c r="N1154" s="2" t="str">
        <f>VLOOKUP(D1154,Products!$A$2:$F$21,2,FALSE)</f>
        <v>Paper A4 Box</v>
      </c>
      <c r="O1154" s="2" t="str">
        <f>VLOOKUP(D1154,Products!$A$2:$F$21,4,FALSE)</f>
        <v>Office</v>
      </c>
      <c r="P1154" s="2" t="str">
        <f>VLOOKUP(D1154,Products!$A$2:$F$21,3,FALSE)</f>
        <v>Stationery</v>
      </c>
      <c r="Q1154" s="6">
        <f>VLOOKUP(D1154,Products!$A$2:$F$21,6,FALSE)</f>
        <v>145</v>
      </c>
      <c r="R1154" s="6">
        <f t="shared" si="70"/>
        <v>290</v>
      </c>
      <c r="S1154" s="6">
        <f t="shared" si="71"/>
        <v>192.04000000000002</v>
      </c>
    </row>
    <row r="1155" spans="1:19" x14ac:dyDescent="0.25">
      <c r="A1155" t="s">
        <v>1557</v>
      </c>
      <c r="B1155" s="2">
        <v>45646</v>
      </c>
      <c r="C1155" t="s">
        <v>580</v>
      </c>
      <c r="D1155" t="s">
        <v>11</v>
      </c>
      <c r="E1155">
        <v>1</v>
      </c>
      <c r="F1155">
        <v>28500</v>
      </c>
      <c r="G1155" s="3">
        <v>0.05</v>
      </c>
      <c r="H1155" t="s">
        <v>12</v>
      </c>
      <c r="I1155">
        <v>2</v>
      </c>
      <c r="J1155">
        <f t="shared" ref="J1155:J1218" si="72">E1155*F1155*(1-G1155)</f>
        <v>27075</v>
      </c>
      <c r="K1155" s="2">
        <f t="shared" ref="K1155:K1218" si="73">DATE(YEAR(B1155),MONTH(B1155),1)</f>
        <v>45627</v>
      </c>
      <c r="L1155" s="2" t="str">
        <f>VLOOKUP(C1155,Customers!$A$2:$F$401,3,FALSE)</f>
        <v>Banha</v>
      </c>
      <c r="M1155" s="2" t="str">
        <f>VLOOKUP(C1155,Customers!$A$2:$F$401,5,FALSE)</f>
        <v>Corporate</v>
      </c>
      <c r="N1155" s="2" t="str">
        <f>VLOOKUP(D1155,Products!$A$2:$F$21,2,FALSE)</f>
        <v>Laptop Pro 14</v>
      </c>
      <c r="O1155" s="2" t="str">
        <f>VLOOKUP(D1155,Products!$A$2:$F$21,4,FALSE)</f>
        <v>Electronics</v>
      </c>
      <c r="P1155" s="2" t="str">
        <f>VLOOKUP(D1155,Products!$A$2:$F$21,3,FALSE)</f>
        <v>Computers</v>
      </c>
      <c r="Q1155" s="6">
        <f>VLOOKUP(D1155,Products!$A$2:$F$21,6,FALSE)</f>
        <v>22100</v>
      </c>
      <c r="R1155" s="6">
        <f t="shared" ref="R1155:R1218" si="74">E1155*Q1155</f>
        <v>22100</v>
      </c>
      <c r="S1155" s="6">
        <f t="shared" ref="S1155:S1218" si="75">J1155-R1155</f>
        <v>4975</v>
      </c>
    </row>
    <row r="1156" spans="1:19" x14ac:dyDescent="0.25">
      <c r="A1156" t="s">
        <v>1558</v>
      </c>
      <c r="B1156" s="2">
        <v>45363</v>
      </c>
      <c r="C1156" t="s">
        <v>1559</v>
      </c>
      <c r="D1156" t="s">
        <v>82</v>
      </c>
      <c r="E1156">
        <v>3</v>
      </c>
      <c r="F1156">
        <v>5184</v>
      </c>
      <c r="G1156" s="3">
        <v>0</v>
      </c>
      <c r="H1156" t="s">
        <v>12</v>
      </c>
      <c r="I1156">
        <v>3</v>
      </c>
      <c r="J1156">
        <f t="shared" si="72"/>
        <v>15552</v>
      </c>
      <c r="K1156" s="2">
        <f t="shared" si="73"/>
        <v>45352</v>
      </c>
      <c r="L1156" s="2" t="str">
        <f>VLOOKUP(C1156,Customers!$A$2:$F$401,3,FALSE)</f>
        <v>Ismailia</v>
      </c>
      <c r="M1156" s="2" t="str">
        <f>VLOOKUP(C1156,Customers!$A$2:$F$401,5,FALSE)</f>
        <v>Consumer</v>
      </c>
      <c r="N1156" s="2" t="str">
        <f>VLOOKUP(D1156,Products!$A$2:$F$21,2,FALSE)</f>
        <v>Office Chair</v>
      </c>
      <c r="O1156" s="2" t="str">
        <f>VLOOKUP(D1156,Products!$A$2:$F$21,4,FALSE)</f>
        <v>Office</v>
      </c>
      <c r="P1156" s="2" t="str">
        <f>VLOOKUP(D1156,Products!$A$2:$F$21,3,FALSE)</f>
        <v>Furniture</v>
      </c>
      <c r="Q1156" s="6">
        <f>VLOOKUP(D1156,Products!$A$2:$F$21,6,FALSE)</f>
        <v>3150</v>
      </c>
      <c r="R1156" s="6">
        <f t="shared" si="74"/>
        <v>9450</v>
      </c>
      <c r="S1156" s="6">
        <f t="shared" si="75"/>
        <v>6102</v>
      </c>
    </row>
    <row r="1157" spans="1:19" x14ac:dyDescent="0.25">
      <c r="A1157" t="s">
        <v>1560</v>
      </c>
      <c r="B1157" s="2">
        <v>45237</v>
      </c>
      <c r="C1157" t="s">
        <v>84</v>
      </c>
      <c r="D1157" t="s">
        <v>82</v>
      </c>
      <c r="E1157">
        <v>1</v>
      </c>
      <c r="F1157">
        <v>4944</v>
      </c>
      <c r="G1157" s="3">
        <v>0.2</v>
      </c>
      <c r="H1157" t="s">
        <v>12</v>
      </c>
      <c r="I1157">
        <v>2</v>
      </c>
      <c r="J1157">
        <f t="shared" si="72"/>
        <v>3955.2000000000003</v>
      </c>
      <c r="K1157" s="2">
        <f t="shared" si="73"/>
        <v>45231</v>
      </c>
      <c r="L1157" s="2" t="str">
        <f>VLOOKUP(C1157,Customers!$A$2:$F$401,3,FALSE)</f>
        <v>Asyut</v>
      </c>
      <c r="M1157" s="2" t="str">
        <f>VLOOKUP(C1157,Customers!$A$2:$F$401,5,FALSE)</f>
        <v>Small Business</v>
      </c>
      <c r="N1157" s="2" t="str">
        <f>VLOOKUP(D1157,Products!$A$2:$F$21,2,FALSE)</f>
        <v>Office Chair</v>
      </c>
      <c r="O1157" s="2" t="str">
        <f>VLOOKUP(D1157,Products!$A$2:$F$21,4,FALSE)</f>
        <v>Office</v>
      </c>
      <c r="P1157" s="2" t="str">
        <f>VLOOKUP(D1157,Products!$A$2:$F$21,3,FALSE)</f>
        <v>Furniture</v>
      </c>
      <c r="Q1157" s="6">
        <f>VLOOKUP(D1157,Products!$A$2:$F$21,6,FALSE)</f>
        <v>3150</v>
      </c>
      <c r="R1157" s="6">
        <f t="shared" si="74"/>
        <v>3150</v>
      </c>
      <c r="S1157" s="6">
        <f t="shared" si="75"/>
        <v>805.20000000000027</v>
      </c>
    </row>
    <row r="1158" spans="1:19" x14ac:dyDescent="0.25">
      <c r="A1158" t="s">
        <v>1561</v>
      </c>
      <c r="B1158" s="2">
        <v>45770</v>
      </c>
      <c r="C1158" t="s">
        <v>412</v>
      </c>
      <c r="D1158" t="s">
        <v>46</v>
      </c>
      <c r="E1158">
        <v>4</v>
      </c>
      <c r="F1158">
        <v>280.8</v>
      </c>
      <c r="G1158" s="3">
        <v>0.03</v>
      </c>
      <c r="H1158" t="s">
        <v>96</v>
      </c>
      <c r="I1158">
        <v>1</v>
      </c>
      <c r="J1158">
        <f t="shared" si="72"/>
        <v>1089.5039999999999</v>
      </c>
      <c r="K1158" s="2">
        <f t="shared" si="73"/>
        <v>45748</v>
      </c>
      <c r="L1158" s="2" t="str">
        <f>VLOOKUP(C1158,Customers!$A$2:$F$401,3,FALSE)</f>
        <v>Asyut</v>
      </c>
      <c r="M1158" s="2" t="str">
        <f>VLOOKUP(C1158,Customers!$A$2:$F$401,5,FALSE)</f>
        <v>Consumer</v>
      </c>
      <c r="N1158" s="2" t="str">
        <f>VLOOKUP(D1158,Products!$A$2:$F$21,2,FALSE)</f>
        <v>Paper A4 Box</v>
      </c>
      <c r="O1158" s="2" t="str">
        <f>VLOOKUP(D1158,Products!$A$2:$F$21,4,FALSE)</f>
        <v>Office</v>
      </c>
      <c r="P1158" s="2" t="str">
        <f>VLOOKUP(D1158,Products!$A$2:$F$21,3,FALSE)</f>
        <v>Stationery</v>
      </c>
      <c r="Q1158" s="6">
        <f>VLOOKUP(D1158,Products!$A$2:$F$21,6,FALSE)</f>
        <v>145</v>
      </c>
      <c r="R1158" s="6">
        <f t="shared" si="74"/>
        <v>580</v>
      </c>
      <c r="S1158" s="6">
        <f t="shared" si="75"/>
        <v>509.50399999999991</v>
      </c>
    </row>
    <row r="1159" spans="1:19" x14ac:dyDescent="0.25">
      <c r="A1159" t="s">
        <v>1562</v>
      </c>
      <c r="B1159" s="2">
        <v>45833</v>
      </c>
      <c r="C1159" t="s">
        <v>1005</v>
      </c>
      <c r="D1159" t="s">
        <v>27</v>
      </c>
      <c r="E1159">
        <v>1</v>
      </c>
      <c r="F1159">
        <v>980</v>
      </c>
      <c r="G1159" s="3">
        <v>0.1</v>
      </c>
      <c r="H1159" t="s">
        <v>12</v>
      </c>
      <c r="I1159">
        <v>5</v>
      </c>
      <c r="J1159">
        <f t="shared" si="72"/>
        <v>882</v>
      </c>
      <c r="K1159" s="2">
        <f t="shared" si="73"/>
        <v>45809</v>
      </c>
      <c r="L1159" s="2" t="str">
        <f>VLOOKUP(C1159,Customers!$A$2:$F$401,3,FALSE)</f>
        <v>Asyut</v>
      </c>
      <c r="M1159" s="2" t="str">
        <f>VLOOKUP(C1159,Customers!$A$2:$F$401,5,FALSE)</f>
        <v>Consumer</v>
      </c>
      <c r="N1159" s="2" t="str">
        <f>VLOOKUP(D1159,Products!$A$2:$F$21,2,FALSE)</f>
        <v>Printer Toner</v>
      </c>
      <c r="O1159" s="2" t="str">
        <f>VLOOKUP(D1159,Products!$A$2:$F$21,4,FALSE)</f>
        <v>Office</v>
      </c>
      <c r="P1159" s="2" t="str">
        <f>VLOOKUP(D1159,Products!$A$2:$F$21,3,FALSE)</f>
        <v>Supplies</v>
      </c>
      <c r="Q1159" s="6">
        <f>VLOOKUP(D1159,Products!$A$2:$F$21,6,FALSE)</f>
        <v>510</v>
      </c>
      <c r="R1159" s="6">
        <f t="shared" si="74"/>
        <v>510</v>
      </c>
      <c r="S1159" s="6">
        <f t="shared" si="75"/>
        <v>372</v>
      </c>
    </row>
    <row r="1160" spans="1:19" x14ac:dyDescent="0.25">
      <c r="A1160" t="s">
        <v>1563</v>
      </c>
      <c r="B1160" s="2">
        <v>45371</v>
      </c>
      <c r="C1160" t="s">
        <v>888</v>
      </c>
      <c r="D1160" t="s">
        <v>46</v>
      </c>
      <c r="E1160">
        <v>4</v>
      </c>
      <c r="F1160">
        <v>260</v>
      </c>
      <c r="G1160" s="3">
        <v>0.05</v>
      </c>
      <c r="H1160" t="s">
        <v>12</v>
      </c>
      <c r="I1160">
        <v>6</v>
      </c>
      <c r="J1160">
        <f t="shared" si="72"/>
        <v>988</v>
      </c>
      <c r="K1160" s="2">
        <f t="shared" si="73"/>
        <v>45352</v>
      </c>
      <c r="L1160" s="2" t="str">
        <f>VLOOKUP(C1160,Customers!$A$2:$F$401,3,FALSE)</f>
        <v>Banha</v>
      </c>
      <c r="M1160" s="2" t="str">
        <f>VLOOKUP(C1160,Customers!$A$2:$F$401,5,FALSE)</f>
        <v>Corporate</v>
      </c>
      <c r="N1160" s="2" t="str">
        <f>VLOOKUP(D1160,Products!$A$2:$F$21,2,FALSE)</f>
        <v>Paper A4 Box</v>
      </c>
      <c r="O1160" s="2" t="str">
        <f>VLOOKUP(D1160,Products!$A$2:$F$21,4,FALSE)</f>
        <v>Office</v>
      </c>
      <c r="P1160" s="2" t="str">
        <f>VLOOKUP(D1160,Products!$A$2:$F$21,3,FALSE)</f>
        <v>Stationery</v>
      </c>
      <c r="Q1160" s="6">
        <f>VLOOKUP(D1160,Products!$A$2:$F$21,6,FALSE)</f>
        <v>145</v>
      </c>
      <c r="R1160" s="6">
        <f t="shared" si="74"/>
        <v>580</v>
      </c>
      <c r="S1160" s="6">
        <f t="shared" si="75"/>
        <v>408</v>
      </c>
    </row>
    <row r="1161" spans="1:19" x14ac:dyDescent="0.25">
      <c r="A1161" t="s">
        <v>1564</v>
      </c>
      <c r="B1161" s="2">
        <v>45104</v>
      </c>
      <c r="C1161" t="s">
        <v>185</v>
      </c>
      <c r="D1161" t="s">
        <v>15</v>
      </c>
      <c r="E1161">
        <v>2</v>
      </c>
      <c r="F1161">
        <v>436.5</v>
      </c>
      <c r="G1161" s="3">
        <v>0.15</v>
      </c>
      <c r="H1161" t="s">
        <v>12</v>
      </c>
      <c r="I1161">
        <v>7</v>
      </c>
      <c r="J1161">
        <f t="shared" si="72"/>
        <v>742.05</v>
      </c>
      <c r="K1161" s="2">
        <f t="shared" si="73"/>
        <v>45078</v>
      </c>
      <c r="L1161" s="2" t="str">
        <f>VLOOKUP(C1161,Customers!$A$2:$F$401,3,FALSE)</f>
        <v>Giza</v>
      </c>
      <c r="M1161" s="2" t="str">
        <f>VLOOKUP(C1161,Customers!$A$2:$F$401,5,FALSE)</f>
        <v>Small Business</v>
      </c>
      <c r="N1161" s="2" t="str">
        <f>VLOOKUP(D1161,Products!$A$2:$F$21,2,FALSE)</f>
        <v>Wireless Mouse</v>
      </c>
      <c r="O1161" s="2" t="str">
        <f>VLOOKUP(D1161,Products!$A$2:$F$21,4,FALSE)</f>
        <v>Electronics</v>
      </c>
      <c r="P1161" s="2" t="str">
        <f>VLOOKUP(D1161,Products!$A$2:$F$21,3,FALSE)</f>
        <v>Accessories</v>
      </c>
      <c r="Q1161" s="6">
        <f>VLOOKUP(D1161,Products!$A$2:$F$21,6,FALSE)</f>
        <v>210</v>
      </c>
      <c r="R1161" s="6">
        <f t="shared" si="74"/>
        <v>420</v>
      </c>
      <c r="S1161" s="6">
        <f t="shared" si="75"/>
        <v>322.04999999999995</v>
      </c>
    </row>
    <row r="1162" spans="1:19" x14ac:dyDescent="0.25">
      <c r="A1162" t="s">
        <v>1565</v>
      </c>
      <c r="B1162" s="2">
        <v>45132</v>
      </c>
      <c r="C1162" t="s">
        <v>901</v>
      </c>
      <c r="D1162" t="s">
        <v>72</v>
      </c>
      <c r="E1162">
        <v>1</v>
      </c>
      <c r="F1162">
        <v>1802.5</v>
      </c>
      <c r="G1162" s="3">
        <v>0.15</v>
      </c>
      <c r="H1162" t="s">
        <v>96</v>
      </c>
      <c r="I1162">
        <v>5</v>
      </c>
      <c r="J1162">
        <f t="shared" si="72"/>
        <v>1532.125</v>
      </c>
      <c r="K1162" s="2">
        <f t="shared" si="73"/>
        <v>45108</v>
      </c>
      <c r="L1162" s="2" t="str">
        <f>VLOOKUP(C1162,Customers!$A$2:$F$401,3,FALSE)</f>
        <v>Asyut</v>
      </c>
      <c r="M1162" s="2" t="str">
        <f>VLOOKUP(C1162,Customers!$A$2:$F$401,5,FALSE)</f>
        <v>Small Business</v>
      </c>
      <c r="N1162" s="2" t="str">
        <f>VLOOKUP(D1162,Products!$A$2:$F$21,2,FALSE)</f>
        <v>Wi-Fi Router</v>
      </c>
      <c r="O1162" s="2" t="str">
        <f>VLOOKUP(D1162,Products!$A$2:$F$21,4,FALSE)</f>
        <v>Electronics</v>
      </c>
      <c r="P1162" s="2" t="str">
        <f>VLOOKUP(D1162,Products!$A$2:$F$21,3,FALSE)</f>
        <v>Networking</v>
      </c>
      <c r="Q1162" s="6">
        <f>VLOOKUP(D1162,Products!$A$2:$F$21,6,FALSE)</f>
        <v>1050</v>
      </c>
      <c r="R1162" s="6">
        <f t="shared" si="74"/>
        <v>1050</v>
      </c>
      <c r="S1162" s="6">
        <f t="shared" si="75"/>
        <v>482.125</v>
      </c>
    </row>
    <row r="1163" spans="1:19" x14ac:dyDescent="0.25">
      <c r="A1163" t="s">
        <v>1566</v>
      </c>
      <c r="B1163" s="2">
        <v>45213</v>
      </c>
      <c r="C1163" t="s">
        <v>817</v>
      </c>
      <c r="D1163" t="s">
        <v>11</v>
      </c>
      <c r="E1163">
        <v>2</v>
      </c>
      <c r="F1163">
        <v>28500</v>
      </c>
      <c r="G1163" s="3">
        <v>0.15</v>
      </c>
      <c r="H1163" t="s">
        <v>12</v>
      </c>
      <c r="I1163">
        <v>2</v>
      </c>
      <c r="J1163">
        <f t="shared" si="72"/>
        <v>48450</v>
      </c>
      <c r="K1163" s="2">
        <f t="shared" si="73"/>
        <v>45200</v>
      </c>
      <c r="L1163" s="2" t="str">
        <f>VLOOKUP(C1163,Customers!$A$2:$F$401,3,FALSE)</f>
        <v>Shubra El-Kheima</v>
      </c>
      <c r="M1163" s="2" t="str">
        <f>VLOOKUP(C1163,Customers!$A$2:$F$401,5,FALSE)</f>
        <v>Consumer</v>
      </c>
      <c r="N1163" s="2" t="str">
        <f>VLOOKUP(D1163,Products!$A$2:$F$21,2,FALSE)</f>
        <v>Laptop Pro 14</v>
      </c>
      <c r="O1163" s="2" t="str">
        <f>VLOOKUP(D1163,Products!$A$2:$F$21,4,FALSE)</f>
        <v>Electronics</v>
      </c>
      <c r="P1163" s="2" t="str">
        <f>VLOOKUP(D1163,Products!$A$2:$F$21,3,FALSE)</f>
        <v>Computers</v>
      </c>
      <c r="Q1163" s="6">
        <f>VLOOKUP(D1163,Products!$A$2:$F$21,6,FALSE)</f>
        <v>22100</v>
      </c>
      <c r="R1163" s="6">
        <f t="shared" si="74"/>
        <v>44200</v>
      </c>
      <c r="S1163" s="6">
        <f t="shared" si="75"/>
        <v>4250</v>
      </c>
    </row>
    <row r="1164" spans="1:19" x14ac:dyDescent="0.25">
      <c r="A1164" t="s">
        <v>1567</v>
      </c>
      <c r="B1164" s="2">
        <v>45179</v>
      </c>
      <c r="C1164" t="s">
        <v>137</v>
      </c>
      <c r="D1164" t="s">
        <v>90</v>
      </c>
      <c r="E1164">
        <v>3</v>
      </c>
      <c r="F1164">
        <v>2100</v>
      </c>
      <c r="G1164" s="3">
        <v>0.05</v>
      </c>
      <c r="H1164" t="s">
        <v>12</v>
      </c>
      <c r="I1164">
        <v>7</v>
      </c>
      <c r="J1164">
        <f t="shared" si="72"/>
        <v>5985</v>
      </c>
      <c r="K1164" s="2">
        <f t="shared" si="73"/>
        <v>45170</v>
      </c>
      <c r="L1164" s="2" t="str">
        <f>VLOOKUP(C1164,Customers!$A$2:$F$401,3,FALSE)</f>
        <v>Zagazig</v>
      </c>
      <c r="M1164" s="2" t="str">
        <f>VLOOKUP(C1164,Customers!$A$2:$F$401,5,FALSE)</f>
        <v>Small Business</v>
      </c>
      <c r="N1164" s="2" t="str">
        <f>VLOOKUP(D1164,Products!$A$2:$F$21,2,FALSE)</f>
        <v>Headset Pro</v>
      </c>
      <c r="O1164" s="2" t="str">
        <f>VLOOKUP(D1164,Products!$A$2:$F$21,4,FALSE)</f>
        <v>Electronics</v>
      </c>
      <c r="P1164" s="2" t="str">
        <f>VLOOKUP(D1164,Products!$A$2:$F$21,3,FALSE)</f>
        <v>Accessories</v>
      </c>
      <c r="Q1164" s="6">
        <f>VLOOKUP(D1164,Products!$A$2:$F$21,6,FALSE)</f>
        <v>1180</v>
      </c>
      <c r="R1164" s="6">
        <f t="shared" si="74"/>
        <v>3540</v>
      </c>
      <c r="S1164" s="6">
        <f t="shared" si="75"/>
        <v>2445</v>
      </c>
    </row>
    <row r="1165" spans="1:19" x14ac:dyDescent="0.25">
      <c r="A1165" t="s">
        <v>1568</v>
      </c>
      <c r="B1165" s="2">
        <v>45713</v>
      </c>
      <c r="C1165" t="s">
        <v>780</v>
      </c>
      <c r="D1165" t="s">
        <v>72</v>
      </c>
      <c r="E1165">
        <v>5</v>
      </c>
      <c r="F1165">
        <v>1890</v>
      </c>
      <c r="G1165" s="3">
        <v>0.1</v>
      </c>
      <c r="H1165" t="s">
        <v>12</v>
      </c>
      <c r="I1165">
        <v>5</v>
      </c>
      <c r="J1165">
        <f t="shared" si="72"/>
        <v>8505</v>
      </c>
      <c r="K1165" s="2">
        <f t="shared" si="73"/>
        <v>45689</v>
      </c>
      <c r="L1165" s="2" t="str">
        <f>VLOOKUP(C1165,Customers!$A$2:$F$401,3,FALSE)</f>
        <v>Ismailia</v>
      </c>
      <c r="M1165" s="2" t="str">
        <f>VLOOKUP(C1165,Customers!$A$2:$F$401,5,FALSE)</f>
        <v>Consumer</v>
      </c>
      <c r="N1165" s="2" t="str">
        <f>VLOOKUP(D1165,Products!$A$2:$F$21,2,FALSE)</f>
        <v>Wi-Fi Router</v>
      </c>
      <c r="O1165" s="2" t="str">
        <f>VLOOKUP(D1165,Products!$A$2:$F$21,4,FALSE)</f>
        <v>Electronics</v>
      </c>
      <c r="P1165" s="2" t="str">
        <f>VLOOKUP(D1165,Products!$A$2:$F$21,3,FALSE)</f>
        <v>Networking</v>
      </c>
      <c r="Q1165" s="6">
        <f>VLOOKUP(D1165,Products!$A$2:$F$21,6,FALSE)</f>
        <v>1050</v>
      </c>
      <c r="R1165" s="6">
        <f t="shared" si="74"/>
        <v>5250</v>
      </c>
      <c r="S1165" s="6">
        <f t="shared" si="75"/>
        <v>3255</v>
      </c>
    </row>
    <row r="1166" spans="1:19" x14ac:dyDescent="0.25">
      <c r="A1166" t="s">
        <v>1569</v>
      </c>
      <c r="B1166" s="2">
        <v>45646</v>
      </c>
      <c r="C1166" t="s">
        <v>1570</v>
      </c>
      <c r="D1166" t="s">
        <v>24</v>
      </c>
      <c r="E1166">
        <v>3</v>
      </c>
      <c r="F1166">
        <v>1150</v>
      </c>
      <c r="G1166" s="3">
        <v>0</v>
      </c>
      <c r="H1166" t="s">
        <v>12</v>
      </c>
      <c r="I1166">
        <v>2</v>
      </c>
      <c r="J1166">
        <f t="shared" si="72"/>
        <v>3450</v>
      </c>
      <c r="K1166" s="2">
        <f t="shared" si="73"/>
        <v>45627</v>
      </c>
      <c r="L1166" s="2" t="str">
        <f>VLOOKUP(C1166,Customers!$A$2:$F$401,3,FALSE)</f>
        <v>Port Said</v>
      </c>
      <c r="M1166" s="2" t="str">
        <f>VLOOKUP(C1166,Customers!$A$2:$F$401,5,FALSE)</f>
        <v>Consumer</v>
      </c>
      <c r="N1166" s="2" t="str">
        <f>VLOOKUP(D1166,Products!$A$2:$F$21,2,FALSE)</f>
        <v>USB-C Hub</v>
      </c>
      <c r="O1166" s="2" t="str">
        <f>VLOOKUP(D1166,Products!$A$2:$F$21,4,FALSE)</f>
        <v>Electronics</v>
      </c>
      <c r="P1166" s="2" t="str">
        <f>VLOOKUP(D1166,Products!$A$2:$F$21,3,FALSE)</f>
        <v>Accessories</v>
      </c>
      <c r="Q1166" s="6">
        <f>VLOOKUP(D1166,Products!$A$2:$F$21,6,FALSE)</f>
        <v>620</v>
      </c>
      <c r="R1166" s="6">
        <f t="shared" si="74"/>
        <v>1860</v>
      </c>
      <c r="S1166" s="6">
        <f t="shared" si="75"/>
        <v>1590</v>
      </c>
    </row>
    <row r="1167" spans="1:19" x14ac:dyDescent="0.25">
      <c r="A1167" t="s">
        <v>1571</v>
      </c>
      <c r="B1167" s="2">
        <v>45806</v>
      </c>
      <c r="C1167" t="s">
        <v>332</v>
      </c>
      <c r="D1167" t="s">
        <v>46</v>
      </c>
      <c r="E1167">
        <v>1</v>
      </c>
      <c r="F1167">
        <v>239.2</v>
      </c>
      <c r="G1167" s="3">
        <v>0.15</v>
      </c>
      <c r="H1167" t="s">
        <v>96</v>
      </c>
      <c r="I1167">
        <v>7</v>
      </c>
      <c r="J1167">
        <f t="shared" si="72"/>
        <v>203.32</v>
      </c>
      <c r="K1167" s="2">
        <f t="shared" si="73"/>
        <v>45778</v>
      </c>
      <c r="L1167" s="2" t="str">
        <f>VLOOKUP(C1167,Customers!$A$2:$F$401,3,FALSE)</f>
        <v>Banha</v>
      </c>
      <c r="M1167" s="2" t="str">
        <f>VLOOKUP(C1167,Customers!$A$2:$F$401,5,FALSE)</f>
        <v>Small Business</v>
      </c>
      <c r="N1167" s="2" t="str">
        <f>VLOOKUP(D1167,Products!$A$2:$F$21,2,FALSE)</f>
        <v>Paper A4 Box</v>
      </c>
      <c r="O1167" s="2" t="str">
        <f>VLOOKUP(D1167,Products!$A$2:$F$21,4,FALSE)</f>
        <v>Office</v>
      </c>
      <c r="P1167" s="2" t="str">
        <f>VLOOKUP(D1167,Products!$A$2:$F$21,3,FALSE)</f>
        <v>Stationery</v>
      </c>
      <c r="Q1167" s="6">
        <f>VLOOKUP(D1167,Products!$A$2:$F$21,6,FALSE)</f>
        <v>145</v>
      </c>
      <c r="R1167" s="6">
        <f t="shared" si="74"/>
        <v>145</v>
      </c>
      <c r="S1167" s="6">
        <f t="shared" si="75"/>
        <v>58.319999999999993</v>
      </c>
    </row>
    <row r="1168" spans="1:19" x14ac:dyDescent="0.25">
      <c r="A1168" t="s">
        <v>1572</v>
      </c>
      <c r="B1168" s="2">
        <v>45571</v>
      </c>
      <c r="C1168" t="s">
        <v>837</v>
      </c>
      <c r="D1168" t="s">
        <v>40</v>
      </c>
      <c r="E1168">
        <v>5</v>
      </c>
      <c r="F1168">
        <v>19500</v>
      </c>
      <c r="G1168" s="3">
        <v>0</v>
      </c>
      <c r="H1168" t="s">
        <v>12</v>
      </c>
      <c r="I1168">
        <v>7</v>
      </c>
      <c r="J1168">
        <f t="shared" si="72"/>
        <v>97500</v>
      </c>
      <c r="K1168" s="2">
        <f t="shared" si="73"/>
        <v>45566</v>
      </c>
      <c r="L1168" s="2" t="str">
        <f>VLOOKUP(C1168,Customers!$A$2:$F$401,3,FALSE)</f>
        <v>Fayoum</v>
      </c>
      <c r="M1168" s="2" t="str">
        <f>VLOOKUP(C1168,Customers!$A$2:$F$401,5,FALSE)</f>
        <v>Consumer</v>
      </c>
      <c r="N1168" s="2" t="str">
        <f>VLOOKUP(D1168,Products!$A$2:$F$21,2,FALSE)</f>
        <v>Laptop Basic 15</v>
      </c>
      <c r="O1168" s="2" t="str">
        <f>VLOOKUP(D1168,Products!$A$2:$F$21,4,FALSE)</f>
        <v>Electronics</v>
      </c>
      <c r="P1168" s="2" t="str">
        <f>VLOOKUP(D1168,Products!$A$2:$F$21,3,FALSE)</f>
        <v>Computers</v>
      </c>
      <c r="Q1168" s="6">
        <f>VLOOKUP(D1168,Products!$A$2:$F$21,6,FALSE)</f>
        <v>15100</v>
      </c>
      <c r="R1168" s="6">
        <f t="shared" si="74"/>
        <v>75500</v>
      </c>
      <c r="S1168" s="6">
        <f t="shared" si="75"/>
        <v>22000</v>
      </c>
    </row>
    <row r="1169" spans="1:19" x14ac:dyDescent="0.25">
      <c r="A1169" t="s">
        <v>1573</v>
      </c>
      <c r="B1169" s="2">
        <v>45213</v>
      </c>
      <c r="C1169" t="s">
        <v>415</v>
      </c>
      <c r="D1169" t="s">
        <v>15</v>
      </c>
      <c r="E1169">
        <v>1</v>
      </c>
      <c r="F1169">
        <v>436.5</v>
      </c>
      <c r="G1169" s="3">
        <v>0</v>
      </c>
      <c r="H1169" t="s">
        <v>12</v>
      </c>
      <c r="I1169">
        <v>1</v>
      </c>
      <c r="J1169">
        <f t="shared" si="72"/>
        <v>436.5</v>
      </c>
      <c r="K1169" s="2">
        <f t="shared" si="73"/>
        <v>45200</v>
      </c>
      <c r="L1169" s="2" t="str">
        <f>VLOOKUP(C1169,Customers!$A$2:$F$401,3,FALSE)</f>
        <v>Fayoum</v>
      </c>
      <c r="M1169" s="2" t="str">
        <f>VLOOKUP(C1169,Customers!$A$2:$F$401,5,FALSE)</f>
        <v>Small Business</v>
      </c>
      <c r="N1169" s="2" t="str">
        <f>VLOOKUP(D1169,Products!$A$2:$F$21,2,FALSE)</f>
        <v>Wireless Mouse</v>
      </c>
      <c r="O1169" s="2" t="str">
        <f>VLOOKUP(D1169,Products!$A$2:$F$21,4,FALSE)</f>
        <v>Electronics</v>
      </c>
      <c r="P1169" s="2" t="str">
        <f>VLOOKUP(D1169,Products!$A$2:$F$21,3,FALSE)</f>
        <v>Accessories</v>
      </c>
      <c r="Q1169" s="6">
        <f>VLOOKUP(D1169,Products!$A$2:$F$21,6,FALSE)</f>
        <v>210</v>
      </c>
      <c r="R1169" s="6">
        <f t="shared" si="74"/>
        <v>210</v>
      </c>
      <c r="S1169" s="6">
        <f t="shared" si="75"/>
        <v>226.5</v>
      </c>
    </row>
    <row r="1170" spans="1:19" x14ac:dyDescent="0.25">
      <c r="A1170" t="s">
        <v>1574</v>
      </c>
      <c r="B1170" s="2">
        <v>45434</v>
      </c>
      <c r="C1170" t="s">
        <v>1575</v>
      </c>
      <c r="D1170" t="s">
        <v>15</v>
      </c>
      <c r="E1170">
        <v>3</v>
      </c>
      <c r="F1170">
        <v>414</v>
      </c>
      <c r="G1170" s="3">
        <v>0</v>
      </c>
      <c r="H1170" t="s">
        <v>96</v>
      </c>
      <c r="I1170">
        <v>4</v>
      </c>
      <c r="J1170">
        <f t="shared" si="72"/>
        <v>1242</v>
      </c>
      <c r="K1170" s="2">
        <f t="shared" si="73"/>
        <v>45413</v>
      </c>
      <c r="L1170" s="2" t="str">
        <f>VLOOKUP(C1170,Customers!$A$2:$F$401,3,FALSE)</f>
        <v>Cairo</v>
      </c>
      <c r="M1170" s="2" t="str">
        <f>VLOOKUP(C1170,Customers!$A$2:$F$401,5,FALSE)</f>
        <v>Small Business</v>
      </c>
      <c r="N1170" s="2" t="str">
        <f>VLOOKUP(D1170,Products!$A$2:$F$21,2,FALSE)</f>
        <v>Wireless Mouse</v>
      </c>
      <c r="O1170" s="2" t="str">
        <f>VLOOKUP(D1170,Products!$A$2:$F$21,4,FALSE)</f>
        <v>Electronics</v>
      </c>
      <c r="P1170" s="2" t="str">
        <f>VLOOKUP(D1170,Products!$A$2:$F$21,3,FALSE)</f>
        <v>Accessories</v>
      </c>
      <c r="Q1170" s="6">
        <f>VLOOKUP(D1170,Products!$A$2:$F$21,6,FALSE)</f>
        <v>210</v>
      </c>
      <c r="R1170" s="6">
        <f t="shared" si="74"/>
        <v>630</v>
      </c>
      <c r="S1170" s="6">
        <f t="shared" si="75"/>
        <v>612</v>
      </c>
    </row>
    <row r="1171" spans="1:19" x14ac:dyDescent="0.25">
      <c r="A1171" t="s">
        <v>1576</v>
      </c>
      <c r="B1171" s="2">
        <v>45494</v>
      </c>
      <c r="C1171" t="s">
        <v>193</v>
      </c>
      <c r="D1171" t="s">
        <v>123</v>
      </c>
      <c r="E1171">
        <v>1</v>
      </c>
      <c r="F1171">
        <v>2538</v>
      </c>
      <c r="G1171" s="3">
        <v>0.03</v>
      </c>
      <c r="H1171" t="s">
        <v>12</v>
      </c>
      <c r="I1171">
        <v>2</v>
      </c>
      <c r="J1171">
        <f t="shared" si="72"/>
        <v>2461.86</v>
      </c>
      <c r="K1171" s="2">
        <f t="shared" si="73"/>
        <v>45474</v>
      </c>
      <c r="L1171" s="2" t="str">
        <f>VLOOKUP(C1171,Customers!$A$2:$F$401,3,FALSE)</f>
        <v>Alexandria</v>
      </c>
      <c r="M1171" s="2" t="str">
        <f>VLOOKUP(C1171,Customers!$A$2:$F$401,5,FALSE)</f>
        <v>Consumer</v>
      </c>
      <c r="N1171" s="2" t="str">
        <f>VLOOKUP(D1171,Products!$A$2:$F$21,2,FALSE)</f>
        <v>Barcode Scanner</v>
      </c>
      <c r="O1171" s="2" t="str">
        <f>VLOOKUP(D1171,Products!$A$2:$F$21,4,FALSE)</f>
        <v>Electronics</v>
      </c>
      <c r="P1171" s="2" t="str">
        <f>VLOOKUP(D1171,Products!$A$2:$F$21,3,FALSE)</f>
        <v>POS Equipment</v>
      </c>
      <c r="Q1171" s="6">
        <f>VLOOKUP(D1171,Products!$A$2:$F$21,6,FALSE)</f>
        <v>1420</v>
      </c>
      <c r="R1171" s="6">
        <f t="shared" si="74"/>
        <v>1420</v>
      </c>
      <c r="S1171" s="6">
        <f t="shared" si="75"/>
        <v>1041.8600000000001</v>
      </c>
    </row>
    <row r="1172" spans="1:19" x14ac:dyDescent="0.25">
      <c r="A1172" t="s">
        <v>1577</v>
      </c>
      <c r="B1172" s="2">
        <v>45099</v>
      </c>
      <c r="C1172" t="s">
        <v>144</v>
      </c>
      <c r="D1172" t="s">
        <v>79</v>
      </c>
      <c r="E1172">
        <v>2</v>
      </c>
      <c r="F1172">
        <v>6386</v>
      </c>
      <c r="G1172" s="3">
        <v>0.05</v>
      </c>
      <c r="H1172" t="s">
        <v>12</v>
      </c>
      <c r="I1172">
        <v>6</v>
      </c>
      <c r="J1172">
        <f t="shared" si="72"/>
        <v>12133.4</v>
      </c>
      <c r="K1172" s="2">
        <f t="shared" si="73"/>
        <v>45078</v>
      </c>
      <c r="L1172" s="2" t="str">
        <f>VLOOKUP(C1172,Customers!$A$2:$F$401,3,FALSE)</f>
        <v>Mansoura</v>
      </c>
      <c r="M1172" s="2" t="str">
        <f>VLOOKUP(C1172,Customers!$A$2:$F$401,5,FALSE)</f>
        <v>Consumer</v>
      </c>
      <c r="N1172" s="2" t="str">
        <f>VLOOKUP(D1172,Products!$A$2:$F$21,2,FALSE)</f>
        <v>27-inch Monitor</v>
      </c>
      <c r="O1172" s="2" t="str">
        <f>VLOOKUP(D1172,Products!$A$2:$F$21,4,FALSE)</f>
        <v>Electronics</v>
      </c>
      <c r="P1172" s="2" t="str">
        <f>VLOOKUP(D1172,Products!$A$2:$F$21,3,FALSE)</f>
        <v>Displays</v>
      </c>
      <c r="Q1172" s="6">
        <f>VLOOKUP(D1172,Products!$A$2:$F$21,6,FALSE)</f>
        <v>4300</v>
      </c>
      <c r="R1172" s="6">
        <f t="shared" si="74"/>
        <v>8600</v>
      </c>
      <c r="S1172" s="6">
        <f t="shared" si="75"/>
        <v>3533.3999999999996</v>
      </c>
    </row>
    <row r="1173" spans="1:19" x14ac:dyDescent="0.25">
      <c r="A1173" t="s">
        <v>1578</v>
      </c>
      <c r="B1173" s="2">
        <v>45435</v>
      </c>
      <c r="C1173" t="s">
        <v>1579</v>
      </c>
      <c r="D1173" t="s">
        <v>56</v>
      </c>
      <c r="E1173">
        <v>2</v>
      </c>
      <c r="F1173">
        <v>180</v>
      </c>
      <c r="G1173" s="3">
        <v>0</v>
      </c>
      <c r="H1173" t="s">
        <v>12</v>
      </c>
      <c r="I1173">
        <v>7</v>
      </c>
      <c r="J1173">
        <f t="shared" si="72"/>
        <v>360</v>
      </c>
      <c r="K1173" s="2">
        <f t="shared" si="73"/>
        <v>45413</v>
      </c>
      <c r="L1173" s="2" t="str">
        <f>VLOOKUP(C1173,Customers!$A$2:$F$401,3,FALSE)</f>
        <v>Mansoura</v>
      </c>
      <c r="M1173" s="2" t="str">
        <f>VLOOKUP(C1173,Customers!$A$2:$F$401,5,FALSE)</f>
        <v>Consumer</v>
      </c>
      <c r="N1173" s="2" t="str">
        <f>VLOOKUP(D1173,Products!$A$2:$F$21,2,FALSE)</f>
        <v>Notebook Pack</v>
      </c>
      <c r="O1173" s="2" t="str">
        <f>VLOOKUP(D1173,Products!$A$2:$F$21,4,FALSE)</f>
        <v>Office</v>
      </c>
      <c r="P1173" s="2" t="str">
        <f>VLOOKUP(D1173,Products!$A$2:$F$21,3,FALSE)</f>
        <v>Stationery</v>
      </c>
      <c r="Q1173" s="6">
        <f>VLOOKUP(D1173,Products!$A$2:$F$21,6,FALSE)</f>
        <v>75</v>
      </c>
      <c r="R1173" s="6">
        <f t="shared" si="74"/>
        <v>150</v>
      </c>
      <c r="S1173" s="6">
        <f t="shared" si="75"/>
        <v>210</v>
      </c>
    </row>
    <row r="1174" spans="1:19" x14ac:dyDescent="0.25">
      <c r="A1174" t="s">
        <v>1580</v>
      </c>
      <c r="B1174" s="2">
        <v>45510</v>
      </c>
      <c r="C1174" t="s">
        <v>332</v>
      </c>
      <c r="D1174" t="s">
        <v>72</v>
      </c>
      <c r="E1174">
        <v>2</v>
      </c>
      <c r="F1174">
        <v>1610</v>
      </c>
      <c r="G1174" s="3">
        <v>0.05</v>
      </c>
      <c r="H1174" t="s">
        <v>12</v>
      </c>
      <c r="I1174">
        <v>3</v>
      </c>
      <c r="J1174">
        <f t="shared" si="72"/>
        <v>3059</v>
      </c>
      <c r="K1174" s="2">
        <f t="shared" si="73"/>
        <v>45505</v>
      </c>
      <c r="L1174" s="2" t="str">
        <f>VLOOKUP(C1174,Customers!$A$2:$F$401,3,FALSE)</f>
        <v>Banha</v>
      </c>
      <c r="M1174" s="2" t="str">
        <f>VLOOKUP(C1174,Customers!$A$2:$F$401,5,FALSE)</f>
        <v>Small Business</v>
      </c>
      <c r="N1174" s="2" t="str">
        <f>VLOOKUP(D1174,Products!$A$2:$F$21,2,FALSE)</f>
        <v>Wi-Fi Router</v>
      </c>
      <c r="O1174" s="2" t="str">
        <f>VLOOKUP(D1174,Products!$A$2:$F$21,4,FALSE)</f>
        <v>Electronics</v>
      </c>
      <c r="P1174" s="2" t="str">
        <f>VLOOKUP(D1174,Products!$A$2:$F$21,3,FALSE)</f>
        <v>Networking</v>
      </c>
      <c r="Q1174" s="6">
        <f>VLOOKUP(D1174,Products!$A$2:$F$21,6,FALSE)</f>
        <v>1050</v>
      </c>
      <c r="R1174" s="6">
        <f t="shared" si="74"/>
        <v>2100</v>
      </c>
      <c r="S1174" s="6">
        <f t="shared" si="75"/>
        <v>959</v>
      </c>
    </row>
    <row r="1175" spans="1:19" x14ac:dyDescent="0.25">
      <c r="A1175" t="s">
        <v>1581</v>
      </c>
      <c r="B1175" s="2">
        <v>44981</v>
      </c>
      <c r="C1175" t="s">
        <v>137</v>
      </c>
      <c r="D1175" t="s">
        <v>123</v>
      </c>
      <c r="E1175">
        <v>2</v>
      </c>
      <c r="F1175">
        <v>2162</v>
      </c>
      <c r="G1175" s="3">
        <v>0.03</v>
      </c>
      <c r="H1175" t="s">
        <v>96</v>
      </c>
      <c r="I1175">
        <v>7</v>
      </c>
      <c r="J1175">
        <f t="shared" si="72"/>
        <v>4194.28</v>
      </c>
      <c r="K1175" s="2">
        <f t="shared" si="73"/>
        <v>44958</v>
      </c>
      <c r="L1175" s="2" t="str">
        <f>VLOOKUP(C1175,Customers!$A$2:$F$401,3,FALSE)</f>
        <v>Zagazig</v>
      </c>
      <c r="M1175" s="2" t="str">
        <f>VLOOKUP(C1175,Customers!$A$2:$F$401,5,FALSE)</f>
        <v>Small Business</v>
      </c>
      <c r="N1175" s="2" t="str">
        <f>VLOOKUP(D1175,Products!$A$2:$F$21,2,FALSE)</f>
        <v>Barcode Scanner</v>
      </c>
      <c r="O1175" s="2" t="str">
        <f>VLOOKUP(D1175,Products!$A$2:$F$21,4,FALSE)</f>
        <v>Electronics</v>
      </c>
      <c r="P1175" s="2" t="str">
        <f>VLOOKUP(D1175,Products!$A$2:$F$21,3,FALSE)</f>
        <v>POS Equipment</v>
      </c>
      <c r="Q1175" s="6">
        <f>VLOOKUP(D1175,Products!$A$2:$F$21,6,FALSE)</f>
        <v>1420</v>
      </c>
      <c r="R1175" s="6">
        <f t="shared" si="74"/>
        <v>2840</v>
      </c>
      <c r="S1175" s="6">
        <f t="shared" si="75"/>
        <v>1354.2799999999997</v>
      </c>
    </row>
    <row r="1176" spans="1:19" x14ac:dyDescent="0.25">
      <c r="A1176" t="s">
        <v>1582</v>
      </c>
      <c r="B1176" s="2">
        <v>45544</v>
      </c>
      <c r="C1176" t="s">
        <v>794</v>
      </c>
      <c r="D1176" t="s">
        <v>33</v>
      </c>
      <c r="E1176">
        <v>1</v>
      </c>
      <c r="F1176">
        <v>3588</v>
      </c>
      <c r="G1176" s="3">
        <v>0</v>
      </c>
      <c r="H1176" t="s">
        <v>12</v>
      </c>
      <c r="I1176">
        <v>6</v>
      </c>
      <c r="J1176">
        <f t="shared" si="72"/>
        <v>3588</v>
      </c>
      <c r="K1176" s="2">
        <f t="shared" si="73"/>
        <v>45536</v>
      </c>
      <c r="L1176" s="2" t="str">
        <f>VLOOKUP(C1176,Customers!$A$2:$F$401,3,FALSE)</f>
        <v>Asyut</v>
      </c>
      <c r="M1176" s="2" t="str">
        <f>VLOOKUP(C1176,Customers!$A$2:$F$401,5,FALSE)</f>
        <v>Small Business</v>
      </c>
      <c r="N1176" s="2" t="str">
        <f>VLOOKUP(D1176,Products!$A$2:$F$21,2,FALSE)</f>
        <v>Filing Cabinet</v>
      </c>
      <c r="O1176" s="2" t="str">
        <f>VLOOKUP(D1176,Products!$A$2:$F$21,4,FALSE)</f>
        <v>Office</v>
      </c>
      <c r="P1176" s="2" t="str">
        <f>VLOOKUP(D1176,Products!$A$2:$F$21,3,FALSE)</f>
        <v>Furniture</v>
      </c>
      <c r="Q1176" s="6">
        <f>VLOOKUP(D1176,Products!$A$2:$F$21,6,FALSE)</f>
        <v>2650</v>
      </c>
      <c r="R1176" s="6">
        <f t="shared" si="74"/>
        <v>2650</v>
      </c>
      <c r="S1176" s="6">
        <f t="shared" si="75"/>
        <v>938</v>
      </c>
    </row>
    <row r="1177" spans="1:19" x14ac:dyDescent="0.25">
      <c r="A1177" t="s">
        <v>1583</v>
      </c>
      <c r="B1177" s="2">
        <v>45347</v>
      </c>
      <c r="C1177" t="s">
        <v>465</v>
      </c>
      <c r="D1177" t="s">
        <v>27</v>
      </c>
      <c r="E1177">
        <v>2</v>
      </c>
      <c r="F1177">
        <v>980</v>
      </c>
      <c r="G1177" s="3">
        <v>0</v>
      </c>
      <c r="H1177" t="s">
        <v>96</v>
      </c>
      <c r="I1177">
        <v>1</v>
      </c>
      <c r="J1177">
        <f t="shared" si="72"/>
        <v>1960</v>
      </c>
      <c r="K1177" s="2">
        <f t="shared" si="73"/>
        <v>45323</v>
      </c>
      <c r="L1177" s="2" t="str">
        <f>VLOOKUP(C1177,Customers!$A$2:$F$401,3,FALSE)</f>
        <v>Ismailia</v>
      </c>
      <c r="M1177" s="2" t="str">
        <f>VLOOKUP(C1177,Customers!$A$2:$F$401,5,FALSE)</f>
        <v>Corporate</v>
      </c>
      <c r="N1177" s="2" t="str">
        <f>VLOOKUP(D1177,Products!$A$2:$F$21,2,FALSE)</f>
        <v>Printer Toner</v>
      </c>
      <c r="O1177" s="2" t="str">
        <f>VLOOKUP(D1177,Products!$A$2:$F$21,4,FALSE)</f>
        <v>Office</v>
      </c>
      <c r="P1177" s="2" t="str">
        <f>VLOOKUP(D1177,Products!$A$2:$F$21,3,FALSE)</f>
        <v>Supplies</v>
      </c>
      <c r="Q1177" s="6">
        <f>VLOOKUP(D1177,Products!$A$2:$F$21,6,FALSE)</f>
        <v>510</v>
      </c>
      <c r="R1177" s="6">
        <f t="shared" si="74"/>
        <v>1020</v>
      </c>
      <c r="S1177" s="6">
        <f t="shared" si="75"/>
        <v>940</v>
      </c>
    </row>
    <row r="1178" spans="1:19" x14ac:dyDescent="0.25">
      <c r="A1178" t="s">
        <v>1584</v>
      </c>
      <c r="B1178" s="2">
        <v>45987</v>
      </c>
      <c r="C1178" t="s">
        <v>191</v>
      </c>
      <c r="D1178" t="s">
        <v>24</v>
      </c>
      <c r="E1178">
        <v>3</v>
      </c>
      <c r="F1178">
        <v>1287.5</v>
      </c>
      <c r="G1178" s="3">
        <v>0</v>
      </c>
      <c r="H1178" t="s">
        <v>12</v>
      </c>
      <c r="I1178">
        <v>1</v>
      </c>
      <c r="J1178">
        <f t="shared" si="72"/>
        <v>3862.5</v>
      </c>
      <c r="K1178" s="2">
        <f t="shared" si="73"/>
        <v>45962</v>
      </c>
      <c r="L1178" s="2" t="str">
        <f>VLOOKUP(C1178,Customers!$A$2:$F$401,3,FALSE)</f>
        <v>Fayoum</v>
      </c>
      <c r="M1178" s="2" t="str">
        <f>VLOOKUP(C1178,Customers!$A$2:$F$401,5,FALSE)</f>
        <v>Consumer</v>
      </c>
      <c r="N1178" s="2" t="str">
        <f>VLOOKUP(D1178,Products!$A$2:$F$21,2,FALSE)</f>
        <v>USB-C Hub</v>
      </c>
      <c r="O1178" s="2" t="str">
        <f>VLOOKUP(D1178,Products!$A$2:$F$21,4,FALSE)</f>
        <v>Electronics</v>
      </c>
      <c r="P1178" s="2" t="str">
        <f>VLOOKUP(D1178,Products!$A$2:$F$21,3,FALSE)</f>
        <v>Accessories</v>
      </c>
      <c r="Q1178" s="6">
        <f>VLOOKUP(D1178,Products!$A$2:$F$21,6,FALSE)</f>
        <v>620</v>
      </c>
      <c r="R1178" s="6">
        <f t="shared" si="74"/>
        <v>1860</v>
      </c>
      <c r="S1178" s="6">
        <f t="shared" si="75"/>
        <v>2002.5</v>
      </c>
    </row>
    <row r="1179" spans="1:19" x14ac:dyDescent="0.25">
      <c r="A1179" t="s">
        <v>1585</v>
      </c>
      <c r="B1179" s="2">
        <v>45970</v>
      </c>
      <c r="C1179" t="s">
        <v>51</v>
      </c>
      <c r="D1179" t="s">
        <v>18</v>
      </c>
      <c r="E1179">
        <v>4</v>
      </c>
      <c r="F1179">
        <v>1334</v>
      </c>
      <c r="G1179" s="3">
        <v>0.15</v>
      </c>
      <c r="H1179" t="s">
        <v>12</v>
      </c>
      <c r="I1179">
        <v>5</v>
      </c>
      <c r="J1179">
        <f t="shared" si="72"/>
        <v>4535.5999999999995</v>
      </c>
      <c r="K1179" s="2">
        <f t="shared" si="73"/>
        <v>45962</v>
      </c>
      <c r="L1179" s="2" t="str">
        <f>VLOOKUP(C1179,Customers!$A$2:$F$401,3,FALSE)</f>
        <v>Fayoum</v>
      </c>
      <c r="M1179" s="2" t="str">
        <f>VLOOKUP(C1179,Customers!$A$2:$F$401,5,FALSE)</f>
        <v>Small Business</v>
      </c>
      <c r="N1179" s="2" t="str">
        <f>VLOOKUP(D1179,Products!$A$2:$F$21,2,FALSE)</f>
        <v>Webcam HD</v>
      </c>
      <c r="O1179" s="2" t="str">
        <f>VLOOKUP(D1179,Products!$A$2:$F$21,4,FALSE)</f>
        <v>Electronics</v>
      </c>
      <c r="P1179" s="2" t="str">
        <f>VLOOKUP(D1179,Products!$A$2:$F$21,3,FALSE)</f>
        <v>Accessories</v>
      </c>
      <c r="Q1179" s="6">
        <f>VLOOKUP(D1179,Products!$A$2:$F$21,6,FALSE)</f>
        <v>790</v>
      </c>
      <c r="R1179" s="6">
        <f t="shared" si="74"/>
        <v>3160</v>
      </c>
      <c r="S1179" s="6">
        <f t="shared" si="75"/>
        <v>1375.5999999999995</v>
      </c>
    </row>
    <row r="1180" spans="1:19" x14ac:dyDescent="0.25">
      <c r="A1180" t="s">
        <v>1586</v>
      </c>
      <c r="B1180" s="2">
        <v>45313</v>
      </c>
      <c r="C1180" t="s">
        <v>867</v>
      </c>
      <c r="D1180" t="s">
        <v>15</v>
      </c>
      <c r="E1180">
        <v>3</v>
      </c>
      <c r="F1180">
        <v>463.5</v>
      </c>
      <c r="G1180" s="3">
        <v>0.1</v>
      </c>
      <c r="H1180" t="s">
        <v>12</v>
      </c>
      <c r="I1180">
        <v>6</v>
      </c>
      <c r="J1180">
        <f t="shared" si="72"/>
        <v>1251.45</v>
      </c>
      <c r="K1180" s="2">
        <f t="shared" si="73"/>
        <v>45292</v>
      </c>
      <c r="L1180" s="2" t="str">
        <f>VLOOKUP(C1180,Customers!$A$2:$F$401,3,FALSE)</f>
        <v>Fayoum</v>
      </c>
      <c r="M1180" s="2" t="str">
        <f>VLOOKUP(C1180,Customers!$A$2:$F$401,5,FALSE)</f>
        <v>Corporate</v>
      </c>
      <c r="N1180" s="2" t="str">
        <f>VLOOKUP(D1180,Products!$A$2:$F$21,2,FALSE)</f>
        <v>Wireless Mouse</v>
      </c>
      <c r="O1180" s="2" t="str">
        <f>VLOOKUP(D1180,Products!$A$2:$F$21,4,FALSE)</f>
        <v>Electronics</v>
      </c>
      <c r="P1180" s="2" t="str">
        <f>VLOOKUP(D1180,Products!$A$2:$F$21,3,FALSE)</f>
        <v>Accessories</v>
      </c>
      <c r="Q1180" s="6">
        <f>VLOOKUP(D1180,Products!$A$2:$F$21,6,FALSE)</f>
        <v>210</v>
      </c>
      <c r="R1180" s="6">
        <f t="shared" si="74"/>
        <v>630</v>
      </c>
      <c r="S1180" s="6">
        <f t="shared" si="75"/>
        <v>621.45000000000005</v>
      </c>
    </row>
    <row r="1181" spans="1:19" x14ac:dyDescent="0.25">
      <c r="A1181" t="s">
        <v>1587</v>
      </c>
      <c r="B1181" s="2">
        <v>45729</v>
      </c>
      <c r="C1181" t="s">
        <v>689</v>
      </c>
      <c r="D1181" t="s">
        <v>11</v>
      </c>
      <c r="E1181">
        <v>1</v>
      </c>
      <c r="F1181">
        <v>30780</v>
      </c>
      <c r="G1181" s="3">
        <v>0.05</v>
      </c>
      <c r="H1181" t="s">
        <v>85</v>
      </c>
      <c r="I1181">
        <v>3</v>
      </c>
      <c r="J1181">
        <f t="shared" si="72"/>
        <v>29241</v>
      </c>
      <c r="K1181" s="2">
        <f t="shared" si="73"/>
        <v>45717</v>
      </c>
      <c r="L1181" s="2" t="str">
        <f>VLOOKUP(C1181,Customers!$A$2:$F$401,3,FALSE)</f>
        <v>Cairo</v>
      </c>
      <c r="M1181" s="2" t="str">
        <f>VLOOKUP(C1181,Customers!$A$2:$F$401,5,FALSE)</f>
        <v>Consumer</v>
      </c>
      <c r="N1181" s="2" t="str">
        <f>VLOOKUP(D1181,Products!$A$2:$F$21,2,FALSE)</f>
        <v>Laptop Pro 14</v>
      </c>
      <c r="O1181" s="2" t="str">
        <f>VLOOKUP(D1181,Products!$A$2:$F$21,4,FALSE)</f>
        <v>Electronics</v>
      </c>
      <c r="P1181" s="2" t="str">
        <f>VLOOKUP(D1181,Products!$A$2:$F$21,3,FALSE)</f>
        <v>Computers</v>
      </c>
      <c r="Q1181" s="6">
        <f>VLOOKUP(D1181,Products!$A$2:$F$21,6,FALSE)</f>
        <v>22100</v>
      </c>
      <c r="R1181" s="6">
        <f t="shared" si="74"/>
        <v>22100</v>
      </c>
      <c r="S1181" s="6">
        <f t="shared" si="75"/>
        <v>7141</v>
      </c>
    </row>
    <row r="1182" spans="1:19" x14ac:dyDescent="0.25">
      <c r="A1182" t="s">
        <v>1588</v>
      </c>
      <c r="B1182" s="2">
        <v>45532</v>
      </c>
      <c r="C1182" t="s">
        <v>777</v>
      </c>
      <c r="D1182" t="s">
        <v>46</v>
      </c>
      <c r="E1182">
        <v>1</v>
      </c>
      <c r="F1182">
        <v>260</v>
      </c>
      <c r="G1182" s="3">
        <v>0.05</v>
      </c>
      <c r="H1182" t="s">
        <v>12</v>
      </c>
      <c r="I1182">
        <v>7</v>
      </c>
      <c r="J1182">
        <f t="shared" si="72"/>
        <v>247</v>
      </c>
      <c r="K1182" s="2">
        <f t="shared" si="73"/>
        <v>45505</v>
      </c>
      <c r="L1182" s="2" t="str">
        <f>VLOOKUP(C1182,Customers!$A$2:$F$401,3,FALSE)</f>
        <v>Asyut</v>
      </c>
      <c r="M1182" s="2" t="str">
        <f>VLOOKUP(C1182,Customers!$A$2:$F$401,5,FALSE)</f>
        <v>Consumer</v>
      </c>
      <c r="N1182" s="2" t="str">
        <f>VLOOKUP(D1182,Products!$A$2:$F$21,2,FALSE)</f>
        <v>Paper A4 Box</v>
      </c>
      <c r="O1182" s="2" t="str">
        <f>VLOOKUP(D1182,Products!$A$2:$F$21,4,FALSE)</f>
        <v>Office</v>
      </c>
      <c r="P1182" s="2" t="str">
        <f>VLOOKUP(D1182,Products!$A$2:$F$21,3,FALSE)</f>
        <v>Stationery</v>
      </c>
      <c r="Q1182" s="6">
        <f>VLOOKUP(D1182,Products!$A$2:$F$21,6,FALSE)</f>
        <v>145</v>
      </c>
      <c r="R1182" s="6">
        <f t="shared" si="74"/>
        <v>145</v>
      </c>
      <c r="S1182" s="6">
        <f t="shared" si="75"/>
        <v>102</v>
      </c>
    </row>
    <row r="1183" spans="1:19" x14ac:dyDescent="0.25">
      <c r="A1183" t="s">
        <v>1589</v>
      </c>
      <c r="B1183" s="2">
        <v>45038</v>
      </c>
      <c r="C1183" t="s">
        <v>516</v>
      </c>
      <c r="D1183" t="s">
        <v>40</v>
      </c>
      <c r="E1183">
        <v>2</v>
      </c>
      <c r="F1183">
        <v>17940</v>
      </c>
      <c r="G1183" s="3">
        <v>0.03</v>
      </c>
      <c r="H1183" t="s">
        <v>12</v>
      </c>
      <c r="I1183">
        <v>6</v>
      </c>
      <c r="J1183">
        <f t="shared" si="72"/>
        <v>34803.599999999999</v>
      </c>
      <c r="K1183" s="2">
        <f t="shared" si="73"/>
        <v>45017</v>
      </c>
      <c r="L1183" s="2" t="str">
        <f>VLOOKUP(C1183,Customers!$A$2:$F$401,3,FALSE)</f>
        <v>Alexandria</v>
      </c>
      <c r="M1183" s="2" t="str">
        <f>VLOOKUP(C1183,Customers!$A$2:$F$401,5,FALSE)</f>
        <v>Consumer</v>
      </c>
      <c r="N1183" s="2" t="str">
        <f>VLOOKUP(D1183,Products!$A$2:$F$21,2,FALSE)</f>
        <v>Laptop Basic 15</v>
      </c>
      <c r="O1183" s="2" t="str">
        <f>VLOOKUP(D1183,Products!$A$2:$F$21,4,FALSE)</f>
        <v>Electronics</v>
      </c>
      <c r="P1183" s="2" t="str">
        <f>VLOOKUP(D1183,Products!$A$2:$F$21,3,FALSE)</f>
        <v>Computers</v>
      </c>
      <c r="Q1183" s="6">
        <f>VLOOKUP(D1183,Products!$A$2:$F$21,6,FALSE)</f>
        <v>15100</v>
      </c>
      <c r="R1183" s="6">
        <f t="shared" si="74"/>
        <v>30200</v>
      </c>
      <c r="S1183" s="6">
        <f t="shared" si="75"/>
        <v>4603.5999999999985</v>
      </c>
    </row>
    <row r="1184" spans="1:19" x14ac:dyDescent="0.25">
      <c r="A1184" t="s">
        <v>1590</v>
      </c>
      <c r="B1184" s="2">
        <v>45417</v>
      </c>
      <c r="C1184" t="s">
        <v>87</v>
      </c>
      <c r="D1184" t="s">
        <v>33</v>
      </c>
      <c r="E1184">
        <v>1</v>
      </c>
      <c r="F1184">
        <v>3900</v>
      </c>
      <c r="G1184" s="3">
        <v>0</v>
      </c>
      <c r="H1184" t="s">
        <v>12</v>
      </c>
      <c r="I1184">
        <v>6</v>
      </c>
      <c r="J1184">
        <f t="shared" si="72"/>
        <v>3900</v>
      </c>
      <c r="K1184" s="2">
        <f t="shared" si="73"/>
        <v>45413</v>
      </c>
      <c r="L1184" s="2" t="str">
        <f>VLOOKUP(C1184,Customers!$A$2:$F$401,3,FALSE)</f>
        <v>Tanta</v>
      </c>
      <c r="M1184" s="2" t="str">
        <f>VLOOKUP(C1184,Customers!$A$2:$F$401,5,FALSE)</f>
        <v>Small Business</v>
      </c>
      <c r="N1184" s="2" t="str">
        <f>VLOOKUP(D1184,Products!$A$2:$F$21,2,FALSE)</f>
        <v>Filing Cabinet</v>
      </c>
      <c r="O1184" s="2" t="str">
        <f>VLOOKUP(D1184,Products!$A$2:$F$21,4,FALSE)</f>
        <v>Office</v>
      </c>
      <c r="P1184" s="2" t="str">
        <f>VLOOKUP(D1184,Products!$A$2:$F$21,3,FALSE)</f>
        <v>Furniture</v>
      </c>
      <c r="Q1184" s="6">
        <f>VLOOKUP(D1184,Products!$A$2:$F$21,6,FALSE)</f>
        <v>2650</v>
      </c>
      <c r="R1184" s="6">
        <f t="shared" si="74"/>
        <v>2650</v>
      </c>
      <c r="S1184" s="6">
        <f t="shared" si="75"/>
        <v>1250</v>
      </c>
    </row>
    <row r="1185" spans="1:19" x14ac:dyDescent="0.25">
      <c r="A1185" t="s">
        <v>1591</v>
      </c>
      <c r="B1185" s="2">
        <v>45940</v>
      </c>
      <c r="C1185" t="s">
        <v>231</v>
      </c>
      <c r="D1185" t="s">
        <v>27</v>
      </c>
      <c r="E1185">
        <v>1</v>
      </c>
      <c r="F1185">
        <v>1009.4</v>
      </c>
      <c r="G1185" s="3">
        <v>0.1</v>
      </c>
      <c r="H1185" t="s">
        <v>85</v>
      </c>
      <c r="I1185">
        <v>1</v>
      </c>
      <c r="J1185">
        <f t="shared" si="72"/>
        <v>908.46</v>
      </c>
      <c r="K1185" s="2">
        <f t="shared" si="73"/>
        <v>45931</v>
      </c>
      <c r="L1185" s="2" t="str">
        <f>VLOOKUP(C1185,Customers!$A$2:$F$401,3,FALSE)</f>
        <v>Zagazig</v>
      </c>
      <c r="M1185" s="2" t="str">
        <f>VLOOKUP(C1185,Customers!$A$2:$F$401,5,FALSE)</f>
        <v>Consumer</v>
      </c>
      <c r="N1185" s="2" t="str">
        <f>VLOOKUP(D1185,Products!$A$2:$F$21,2,FALSE)</f>
        <v>Printer Toner</v>
      </c>
      <c r="O1185" s="2" t="str">
        <f>VLOOKUP(D1185,Products!$A$2:$F$21,4,FALSE)</f>
        <v>Office</v>
      </c>
      <c r="P1185" s="2" t="str">
        <f>VLOOKUP(D1185,Products!$A$2:$F$21,3,FALSE)</f>
        <v>Supplies</v>
      </c>
      <c r="Q1185" s="6">
        <f>VLOOKUP(D1185,Products!$A$2:$F$21,6,FALSE)</f>
        <v>510</v>
      </c>
      <c r="R1185" s="6">
        <f t="shared" si="74"/>
        <v>510</v>
      </c>
      <c r="S1185" s="6">
        <f t="shared" si="75"/>
        <v>398.46000000000004</v>
      </c>
    </row>
    <row r="1186" spans="1:19" x14ac:dyDescent="0.25">
      <c r="A1186" t="s">
        <v>1592</v>
      </c>
      <c r="B1186" s="2">
        <v>45717</v>
      </c>
      <c r="C1186" t="s">
        <v>443</v>
      </c>
      <c r="D1186" t="s">
        <v>40</v>
      </c>
      <c r="E1186">
        <v>1</v>
      </c>
      <c r="F1186">
        <v>21060</v>
      </c>
      <c r="G1186" s="3">
        <v>0.05</v>
      </c>
      <c r="H1186" t="s">
        <v>12</v>
      </c>
      <c r="I1186">
        <v>3</v>
      </c>
      <c r="J1186">
        <f t="shared" si="72"/>
        <v>20007</v>
      </c>
      <c r="K1186" s="2">
        <f t="shared" si="73"/>
        <v>45717</v>
      </c>
      <c r="L1186" s="2" t="str">
        <f>VLOOKUP(C1186,Customers!$A$2:$F$401,3,FALSE)</f>
        <v>Asyut</v>
      </c>
      <c r="M1186" s="2" t="str">
        <f>VLOOKUP(C1186,Customers!$A$2:$F$401,5,FALSE)</f>
        <v>Consumer</v>
      </c>
      <c r="N1186" s="2" t="str">
        <f>VLOOKUP(D1186,Products!$A$2:$F$21,2,FALSE)</f>
        <v>Laptop Basic 15</v>
      </c>
      <c r="O1186" s="2" t="str">
        <f>VLOOKUP(D1186,Products!$A$2:$F$21,4,FALSE)</f>
        <v>Electronics</v>
      </c>
      <c r="P1186" s="2" t="str">
        <f>VLOOKUP(D1186,Products!$A$2:$F$21,3,FALSE)</f>
        <v>Computers</v>
      </c>
      <c r="Q1186" s="6">
        <f>VLOOKUP(D1186,Products!$A$2:$F$21,6,FALSE)</f>
        <v>15100</v>
      </c>
      <c r="R1186" s="6">
        <f t="shared" si="74"/>
        <v>15100</v>
      </c>
      <c r="S1186" s="6">
        <f t="shared" si="75"/>
        <v>4907</v>
      </c>
    </row>
    <row r="1187" spans="1:19" x14ac:dyDescent="0.25">
      <c r="A1187" t="s">
        <v>1593</v>
      </c>
      <c r="B1187" s="2">
        <v>45157</v>
      </c>
      <c r="C1187" t="s">
        <v>892</v>
      </c>
      <c r="D1187" t="s">
        <v>72</v>
      </c>
      <c r="E1187">
        <v>1</v>
      </c>
      <c r="F1187">
        <v>1890</v>
      </c>
      <c r="G1187" s="3">
        <v>0.15</v>
      </c>
      <c r="H1187" t="s">
        <v>12</v>
      </c>
      <c r="I1187">
        <v>5</v>
      </c>
      <c r="J1187">
        <f t="shared" si="72"/>
        <v>1606.5</v>
      </c>
      <c r="K1187" s="2">
        <f t="shared" si="73"/>
        <v>45139</v>
      </c>
      <c r="L1187" s="2" t="str">
        <f>VLOOKUP(C1187,Customers!$A$2:$F$401,3,FALSE)</f>
        <v>Zagazig</v>
      </c>
      <c r="M1187" s="2" t="str">
        <f>VLOOKUP(C1187,Customers!$A$2:$F$401,5,FALSE)</f>
        <v>Corporate</v>
      </c>
      <c r="N1187" s="2" t="str">
        <f>VLOOKUP(D1187,Products!$A$2:$F$21,2,FALSE)</f>
        <v>Wi-Fi Router</v>
      </c>
      <c r="O1187" s="2" t="str">
        <f>VLOOKUP(D1187,Products!$A$2:$F$21,4,FALSE)</f>
        <v>Electronics</v>
      </c>
      <c r="P1187" s="2" t="str">
        <f>VLOOKUP(D1187,Products!$A$2:$F$21,3,FALSE)</f>
        <v>Networking</v>
      </c>
      <c r="Q1187" s="6">
        <f>VLOOKUP(D1187,Products!$A$2:$F$21,6,FALSE)</f>
        <v>1050</v>
      </c>
      <c r="R1187" s="6">
        <f t="shared" si="74"/>
        <v>1050</v>
      </c>
      <c r="S1187" s="6">
        <f t="shared" si="75"/>
        <v>556.5</v>
      </c>
    </row>
    <row r="1188" spans="1:19" x14ac:dyDescent="0.25">
      <c r="A1188" t="s">
        <v>1594</v>
      </c>
      <c r="B1188" s="2">
        <v>45420</v>
      </c>
      <c r="C1188" t="s">
        <v>592</v>
      </c>
      <c r="D1188" t="s">
        <v>40</v>
      </c>
      <c r="E1188">
        <v>1</v>
      </c>
      <c r="F1188">
        <v>20085</v>
      </c>
      <c r="G1188" s="3">
        <v>0.05</v>
      </c>
      <c r="H1188" t="s">
        <v>12</v>
      </c>
      <c r="I1188">
        <v>1</v>
      </c>
      <c r="J1188">
        <f t="shared" si="72"/>
        <v>19080.75</v>
      </c>
      <c r="K1188" s="2">
        <f t="shared" si="73"/>
        <v>45413</v>
      </c>
      <c r="L1188" s="2" t="str">
        <f>VLOOKUP(C1188,Customers!$A$2:$F$401,3,FALSE)</f>
        <v>Tanta</v>
      </c>
      <c r="M1188" s="2" t="str">
        <f>VLOOKUP(C1188,Customers!$A$2:$F$401,5,FALSE)</f>
        <v>Consumer</v>
      </c>
      <c r="N1188" s="2" t="str">
        <f>VLOOKUP(D1188,Products!$A$2:$F$21,2,FALSE)</f>
        <v>Laptop Basic 15</v>
      </c>
      <c r="O1188" s="2" t="str">
        <f>VLOOKUP(D1188,Products!$A$2:$F$21,4,FALSE)</f>
        <v>Electronics</v>
      </c>
      <c r="P1188" s="2" t="str">
        <f>VLOOKUP(D1188,Products!$A$2:$F$21,3,FALSE)</f>
        <v>Computers</v>
      </c>
      <c r="Q1188" s="6">
        <f>VLOOKUP(D1188,Products!$A$2:$F$21,6,FALSE)</f>
        <v>15100</v>
      </c>
      <c r="R1188" s="6">
        <f t="shared" si="74"/>
        <v>15100</v>
      </c>
      <c r="S1188" s="6">
        <f t="shared" si="75"/>
        <v>3980.75</v>
      </c>
    </row>
    <row r="1189" spans="1:19" x14ac:dyDescent="0.25">
      <c r="A1189" t="s">
        <v>1595</v>
      </c>
      <c r="B1189" s="2">
        <v>45950</v>
      </c>
      <c r="C1189" t="s">
        <v>487</v>
      </c>
      <c r="D1189" t="s">
        <v>40</v>
      </c>
      <c r="E1189">
        <v>1</v>
      </c>
      <c r="F1189">
        <v>20085</v>
      </c>
      <c r="G1189" s="3">
        <v>0.05</v>
      </c>
      <c r="H1189" t="s">
        <v>12</v>
      </c>
      <c r="I1189">
        <v>2</v>
      </c>
      <c r="J1189">
        <f t="shared" si="72"/>
        <v>19080.75</v>
      </c>
      <c r="K1189" s="2">
        <f t="shared" si="73"/>
        <v>45931</v>
      </c>
      <c r="L1189" s="2" t="str">
        <f>VLOOKUP(C1189,Customers!$A$2:$F$401,3,FALSE)</f>
        <v>Zagazig</v>
      </c>
      <c r="M1189" s="2" t="str">
        <f>VLOOKUP(C1189,Customers!$A$2:$F$401,5,FALSE)</f>
        <v>Small Business</v>
      </c>
      <c r="N1189" s="2" t="str">
        <f>VLOOKUP(D1189,Products!$A$2:$F$21,2,FALSE)</f>
        <v>Laptop Basic 15</v>
      </c>
      <c r="O1189" s="2" t="str">
        <f>VLOOKUP(D1189,Products!$A$2:$F$21,4,FALSE)</f>
        <v>Electronics</v>
      </c>
      <c r="P1189" s="2" t="str">
        <f>VLOOKUP(D1189,Products!$A$2:$F$21,3,FALSE)</f>
        <v>Computers</v>
      </c>
      <c r="Q1189" s="6">
        <f>VLOOKUP(D1189,Products!$A$2:$F$21,6,FALSE)</f>
        <v>15100</v>
      </c>
      <c r="R1189" s="6">
        <f t="shared" si="74"/>
        <v>15100</v>
      </c>
      <c r="S1189" s="6">
        <f t="shared" si="75"/>
        <v>3980.75</v>
      </c>
    </row>
    <row r="1190" spans="1:19" x14ac:dyDescent="0.25">
      <c r="A1190" t="s">
        <v>1596</v>
      </c>
      <c r="B1190" s="2">
        <v>45072</v>
      </c>
      <c r="C1190" t="s">
        <v>111</v>
      </c>
      <c r="D1190" t="s">
        <v>15</v>
      </c>
      <c r="E1190">
        <v>1</v>
      </c>
      <c r="F1190">
        <v>436.5</v>
      </c>
      <c r="G1190" s="3">
        <v>0.1</v>
      </c>
      <c r="H1190" t="s">
        <v>12</v>
      </c>
      <c r="I1190">
        <v>5</v>
      </c>
      <c r="J1190">
        <f t="shared" si="72"/>
        <v>392.85</v>
      </c>
      <c r="K1190" s="2">
        <f t="shared" si="73"/>
        <v>45047</v>
      </c>
      <c r="L1190" s="2" t="str">
        <f>VLOOKUP(C1190,Customers!$A$2:$F$401,3,FALSE)</f>
        <v>Zagazig</v>
      </c>
      <c r="M1190" s="2" t="str">
        <f>VLOOKUP(C1190,Customers!$A$2:$F$401,5,FALSE)</f>
        <v>Corporate</v>
      </c>
      <c r="N1190" s="2" t="str">
        <f>VLOOKUP(D1190,Products!$A$2:$F$21,2,FALSE)</f>
        <v>Wireless Mouse</v>
      </c>
      <c r="O1190" s="2" t="str">
        <f>VLOOKUP(D1190,Products!$A$2:$F$21,4,FALSE)</f>
        <v>Electronics</v>
      </c>
      <c r="P1190" s="2" t="str">
        <f>VLOOKUP(D1190,Products!$A$2:$F$21,3,FALSE)</f>
        <v>Accessories</v>
      </c>
      <c r="Q1190" s="6">
        <f>VLOOKUP(D1190,Products!$A$2:$F$21,6,FALSE)</f>
        <v>210</v>
      </c>
      <c r="R1190" s="6">
        <f t="shared" si="74"/>
        <v>210</v>
      </c>
      <c r="S1190" s="6">
        <f t="shared" si="75"/>
        <v>182.85000000000002</v>
      </c>
    </row>
    <row r="1191" spans="1:19" x14ac:dyDescent="0.25">
      <c r="A1191" t="s">
        <v>1597</v>
      </c>
      <c r="B1191" s="2">
        <v>46008</v>
      </c>
      <c r="C1191" t="s">
        <v>152</v>
      </c>
      <c r="D1191" t="s">
        <v>82</v>
      </c>
      <c r="E1191">
        <v>2</v>
      </c>
      <c r="F1191">
        <v>4656</v>
      </c>
      <c r="G1191" s="3">
        <v>0.05</v>
      </c>
      <c r="H1191" t="s">
        <v>12</v>
      </c>
      <c r="I1191">
        <v>1</v>
      </c>
      <c r="J1191">
        <f t="shared" si="72"/>
        <v>8846.4</v>
      </c>
      <c r="K1191" s="2">
        <f t="shared" si="73"/>
        <v>45992</v>
      </c>
      <c r="L1191" s="2" t="str">
        <f>VLOOKUP(C1191,Customers!$A$2:$F$401,3,FALSE)</f>
        <v>Mansoura</v>
      </c>
      <c r="M1191" s="2" t="str">
        <f>VLOOKUP(C1191,Customers!$A$2:$F$401,5,FALSE)</f>
        <v>Consumer</v>
      </c>
      <c r="N1191" s="2" t="str">
        <f>VLOOKUP(D1191,Products!$A$2:$F$21,2,FALSE)</f>
        <v>Office Chair</v>
      </c>
      <c r="O1191" s="2" t="str">
        <f>VLOOKUP(D1191,Products!$A$2:$F$21,4,FALSE)</f>
        <v>Office</v>
      </c>
      <c r="P1191" s="2" t="str">
        <f>VLOOKUP(D1191,Products!$A$2:$F$21,3,FALSE)</f>
        <v>Furniture</v>
      </c>
      <c r="Q1191" s="6">
        <f>VLOOKUP(D1191,Products!$A$2:$F$21,6,FALSE)</f>
        <v>3150</v>
      </c>
      <c r="R1191" s="6">
        <f t="shared" si="74"/>
        <v>6300</v>
      </c>
      <c r="S1191" s="6">
        <f t="shared" si="75"/>
        <v>2546.3999999999996</v>
      </c>
    </row>
    <row r="1192" spans="1:19" x14ac:dyDescent="0.25">
      <c r="A1192" t="s">
        <v>1598</v>
      </c>
      <c r="B1192" s="2">
        <v>44951</v>
      </c>
      <c r="C1192" t="s">
        <v>714</v>
      </c>
      <c r="D1192" t="s">
        <v>21</v>
      </c>
      <c r="E1192">
        <v>1</v>
      </c>
      <c r="F1192">
        <v>1905.5</v>
      </c>
      <c r="G1192" s="3">
        <v>0</v>
      </c>
      <c r="H1192" t="s">
        <v>12</v>
      </c>
      <c r="I1192">
        <v>7</v>
      </c>
      <c r="J1192">
        <f t="shared" si="72"/>
        <v>1905.5</v>
      </c>
      <c r="K1192" s="2">
        <f t="shared" si="73"/>
        <v>44927</v>
      </c>
      <c r="L1192" s="2" t="str">
        <f>VLOOKUP(C1192,Customers!$A$2:$F$401,3,FALSE)</f>
        <v>Cairo</v>
      </c>
      <c r="M1192" s="2" t="str">
        <f>VLOOKUP(C1192,Customers!$A$2:$F$401,5,FALSE)</f>
        <v>Consumer</v>
      </c>
      <c r="N1192" s="2" t="str">
        <f>VLOOKUP(D1192,Products!$A$2:$F$21,2,FALSE)</f>
        <v>Mechanical Keyboard</v>
      </c>
      <c r="O1192" s="2" t="str">
        <f>VLOOKUP(D1192,Products!$A$2:$F$21,4,FALSE)</f>
        <v>Electronics</v>
      </c>
      <c r="P1192" s="2" t="str">
        <f>VLOOKUP(D1192,Products!$A$2:$F$21,3,FALSE)</f>
        <v>Accessories</v>
      </c>
      <c r="Q1192" s="6">
        <f>VLOOKUP(D1192,Products!$A$2:$F$21,6,FALSE)</f>
        <v>990</v>
      </c>
      <c r="R1192" s="6">
        <f t="shared" si="74"/>
        <v>990</v>
      </c>
      <c r="S1192" s="6">
        <f t="shared" si="75"/>
        <v>915.5</v>
      </c>
    </row>
    <row r="1193" spans="1:19" x14ac:dyDescent="0.25">
      <c r="A1193" t="s">
        <v>1599</v>
      </c>
      <c r="B1193" s="2">
        <v>45666</v>
      </c>
      <c r="C1193" t="s">
        <v>1241</v>
      </c>
      <c r="D1193" t="s">
        <v>11</v>
      </c>
      <c r="E1193">
        <v>2</v>
      </c>
      <c r="F1193">
        <v>30780</v>
      </c>
      <c r="G1193" s="3">
        <v>0.05</v>
      </c>
      <c r="H1193" t="s">
        <v>12</v>
      </c>
      <c r="I1193">
        <v>7</v>
      </c>
      <c r="J1193">
        <f t="shared" si="72"/>
        <v>58482</v>
      </c>
      <c r="K1193" s="2">
        <f t="shared" si="73"/>
        <v>45658</v>
      </c>
      <c r="L1193" s="2" t="str">
        <f>VLOOKUP(C1193,Customers!$A$2:$F$401,3,FALSE)</f>
        <v>Giza</v>
      </c>
      <c r="M1193" s="2" t="str">
        <f>VLOOKUP(C1193,Customers!$A$2:$F$401,5,FALSE)</f>
        <v>Small Business</v>
      </c>
      <c r="N1193" s="2" t="str">
        <f>VLOOKUP(D1193,Products!$A$2:$F$21,2,FALSE)</f>
        <v>Laptop Pro 14</v>
      </c>
      <c r="O1193" s="2" t="str">
        <f>VLOOKUP(D1193,Products!$A$2:$F$21,4,FALSE)</f>
        <v>Electronics</v>
      </c>
      <c r="P1193" s="2" t="str">
        <f>VLOOKUP(D1193,Products!$A$2:$F$21,3,FALSE)</f>
        <v>Computers</v>
      </c>
      <c r="Q1193" s="6">
        <f>VLOOKUP(D1193,Products!$A$2:$F$21,6,FALSE)</f>
        <v>22100</v>
      </c>
      <c r="R1193" s="6">
        <f t="shared" si="74"/>
        <v>44200</v>
      </c>
      <c r="S1193" s="6">
        <f t="shared" si="75"/>
        <v>14282</v>
      </c>
    </row>
    <row r="1194" spans="1:19" x14ac:dyDescent="0.25">
      <c r="A1194" t="s">
        <v>1600</v>
      </c>
      <c r="B1194" s="2">
        <v>45575</v>
      </c>
      <c r="C1194" t="s">
        <v>1601</v>
      </c>
      <c r="D1194" t="s">
        <v>15</v>
      </c>
      <c r="E1194">
        <v>4</v>
      </c>
      <c r="F1194">
        <v>436.5</v>
      </c>
      <c r="G1194" s="3">
        <v>0</v>
      </c>
      <c r="H1194" t="s">
        <v>12</v>
      </c>
      <c r="I1194">
        <v>4</v>
      </c>
      <c r="J1194">
        <f t="shared" si="72"/>
        <v>1746</v>
      </c>
      <c r="K1194" s="2">
        <f t="shared" si="73"/>
        <v>45566</v>
      </c>
      <c r="L1194" s="2" t="str">
        <f>VLOOKUP(C1194,Customers!$A$2:$F$401,3,FALSE)</f>
        <v>Cairo</v>
      </c>
      <c r="M1194" s="2" t="str">
        <f>VLOOKUP(C1194,Customers!$A$2:$F$401,5,FALSE)</f>
        <v>Corporate</v>
      </c>
      <c r="N1194" s="2" t="str">
        <f>VLOOKUP(D1194,Products!$A$2:$F$21,2,FALSE)</f>
        <v>Wireless Mouse</v>
      </c>
      <c r="O1194" s="2" t="str">
        <f>VLOOKUP(D1194,Products!$A$2:$F$21,4,FALSE)</f>
        <v>Electronics</v>
      </c>
      <c r="P1194" s="2" t="str">
        <f>VLOOKUP(D1194,Products!$A$2:$F$21,3,FALSE)</f>
        <v>Accessories</v>
      </c>
      <c r="Q1194" s="6">
        <f>VLOOKUP(D1194,Products!$A$2:$F$21,6,FALSE)</f>
        <v>210</v>
      </c>
      <c r="R1194" s="6">
        <f t="shared" si="74"/>
        <v>840</v>
      </c>
      <c r="S1194" s="6">
        <f t="shared" si="75"/>
        <v>906</v>
      </c>
    </row>
    <row r="1195" spans="1:19" x14ac:dyDescent="0.25">
      <c r="A1195" t="s">
        <v>1602</v>
      </c>
      <c r="B1195" s="2">
        <v>45197</v>
      </c>
      <c r="C1195" t="s">
        <v>602</v>
      </c>
      <c r="D1195" t="s">
        <v>15</v>
      </c>
      <c r="E1195">
        <v>1</v>
      </c>
      <c r="F1195">
        <v>486</v>
      </c>
      <c r="G1195" s="3">
        <v>0.15</v>
      </c>
      <c r="H1195" t="s">
        <v>12</v>
      </c>
      <c r="I1195">
        <v>6</v>
      </c>
      <c r="J1195">
        <f t="shared" si="72"/>
        <v>413.09999999999997</v>
      </c>
      <c r="K1195" s="2">
        <f t="shared" si="73"/>
        <v>45170</v>
      </c>
      <c r="L1195" s="2" t="str">
        <f>VLOOKUP(C1195,Customers!$A$2:$F$401,3,FALSE)</f>
        <v>Ismailia</v>
      </c>
      <c r="M1195" s="2" t="str">
        <f>VLOOKUP(C1195,Customers!$A$2:$F$401,5,FALSE)</f>
        <v>Consumer</v>
      </c>
      <c r="N1195" s="2" t="str">
        <f>VLOOKUP(D1195,Products!$A$2:$F$21,2,FALSE)</f>
        <v>Wireless Mouse</v>
      </c>
      <c r="O1195" s="2" t="str">
        <f>VLOOKUP(D1195,Products!$A$2:$F$21,4,FALSE)</f>
        <v>Electronics</v>
      </c>
      <c r="P1195" s="2" t="str">
        <f>VLOOKUP(D1195,Products!$A$2:$F$21,3,FALSE)</f>
        <v>Accessories</v>
      </c>
      <c r="Q1195" s="6">
        <f>VLOOKUP(D1195,Products!$A$2:$F$21,6,FALSE)</f>
        <v>210</v>
      </c>
      <c r="R1195" s="6">
        <f t="shared" si="74"/>
        <v>210</v>
      </c>
      <c r="S1195" s="6">
        <f t="shared" si="75"/>
        <v>203.09999999999997</v>
      </c>
    </row>
    <row r="1196" spans="1:19" x14ac:dyDescent="0.25">
      <c r="A1196" t="s">
        <v>1603</v>
      </c>
      <c r="B1196" s="2">
        <v>45719</v>
      </c>
      <c r="C1196" t="s">
        <v>328</v>
      </c>
      <c r="D1196" t="s">
        <v>15</v>
      </c>
      <c r="E1196">
        <v>1</v>
      </c>
      <c r="F1196">
        <v>414</v>
      </c>
      <c r="G1196" s="3">
        <v>0.05</v>
      </c>
      <c r="H1196" t="s">
        <v>96</v>
      </c>
      <c r="I1196">
        <v>1</v>
      </c>
      <c r="J1196">
        <f t="shared" si="72"/>
        <v>393.29999999999995</v>
      </c>
      <c r="K1196" s="2">
        <f t="shared" si="73"/>
        <v>45717</v>
      </c>
      <c r="L1196" s="2" t="str">
        <f>VLOOKUP(C1196,Customers!$A$2:$F$401,3,FALSE)</f>
        <v>Ismailia</v>
      </c>
      <c r="M1196" s="2" t="str">
        <f>VLOOKUP(C1196,Customers!$A$2:$F$401,5,FALSE)</f>
        <v>Small Business</v>
      </c>
      <c r="N1196" s="2" t="str">
        <f>VLOOKUP(D1196,Products!$A$2:$F$21,2,FALSE)</f>
        <v>Wireless Mouse</v>
      </c>
      <c r="O1196" s="2" t="str">
        <f>VLOOKUP(D1196,Products!$A$2:$F$21,4,FALSE)</f>
        <v>Electronics</v>
      </c>
      <c r="P1196" s="2" t="str">
        <f>VLOOKUP(D1196,Products!$A$2:$F$21,3,FALSE)</f>
        <v>Accessories</v>
      </c>
      <c r="Q1196" s="6">
        <f>VLOOKUP(D1196,Products!$A$2:$F$21,6,FALSE)</f>
        <v>210</v>
      </c>
      <c r="R1196" s="6">
        <f t="shared" si="74"/>
        <v>210</v>
      </c>
      <c r="S1196" s="6">
        <f t="shared" si="75"/>
        <v>183.29999999999995</v>
      </c>
    </row>
    <row r="1197" spans="1:19" x14ac:dyDescent="0.25">
      <c r="A1197" t="s">
        <v>1604</v>
      </c>
      <c r="B1197" s="2">
        <v>45788</v>
      </c>
      <c r="C1197" t="s">
        <v>409</v>
      </c>
      <c r="D1197" t="s">
        <v>59</v>
      </c>
      <c r="E1197">
        <v>2</v>
      </c>
      <c r="F1197">
        <v>7622</v>
      </c>
      <c r="G1197" s="3">
        <v>0.1</v>
      </c>
      <c r="H1197" t="s">
        <v>12</v>
      </c>
      <c r="I1197">
        <v>2</v>
      </c>
      <c r="J1197">
        <f t="shared" si="72"/>
        <v>13719.6</v>
      </c>
      <c r="K1197" s="2">
        <f t="shared" si="73"/>
        <v>45778</v>
      </c>
      <c r="L1197" s="2" t="str">
        <f>VLOOKUP(C1197,Customers!$A$2:$F$401,3,FALSE)</f>
        <v>Mansoura</v>
      </c>
      <c r="M1197" s="2" t="str">
        <f>VLOOKUP(C1197,Customers!$A$2:$F$401,5,FALSE)</f>
        <v>Consumer</v>
      </c>
      <c r="N1197" s="2" t="str">
        <f>VLOOKUP(D1197,Products!$A$2:$F$21,2,FALSE)</f>
        <v>Laser Printer</v>
      </c>
      <c r="O1197" s="2" t="str">
        <f>VLOOKUP(D1197,Products!$A$2:$F$21,4,FALSE)</f>
        <v>Electronics</v>
      </c>
      <c r="P1197" s="2" t="str">
        <f>VLOOKUP(D1197,Products!$A$2:$F$21,3,FALSE)</f>
        <v>Printers</v>
      </c>
      <c r="Q1197" s="6">
        <f>VLOOKUP(D1197,Products!$A$2:$F$21,6,FALSE)</f>
        <v>5600</v>
      </c>
      <c r="R1197" s="6">
        <f t="shared" si="74"/>
        <v>11200</v>
      </c>
      <c r="S1197" s="6">
        <f t="shared" si="75"/>
        <v>2519.6000000000004</v>
      </c>
    </row>
    <row r="1198" spans="1:19" x14ac:dyDescent="0.25">
      <c r="A1198" t="s">
        <v>1605</v>
      </c>
      <c r="B1198" s="2">
        <v>45675</v>
      </c>
      <c r="C1198" t="s">
        <v>1570</v>
      </c>
      <c r="D1198" t="s">
        <v>46</v>
      </c>
      <c r="E1198">
        <v>1</v>
      </c>
      <c r="F1198">
        <v>267.8</v>
      </c>
      <c r="G1198" s="3">
        <v>0</v>
      </c>
      <c r="H1198" t="s">
        <v>12</v>
      </c>
      <c r="I1198">
        <v>4</v>
      </c>
      <c r="J1198">
        <f t="shared" si="72"/>
        <v>267.8</v>
      </c>
      <c r="K1198" s="2">
        <f t="shared" si="73"/>
        <v>45658</v>
      </c>
      <c r="L1198" s="2" t="str">
        <f>VLOOKUP(C1198,Customers!$A$2:$F$401,3,FALSE)</f>
        <v>Port Said</v>
      </c>
      <c r="M1198" s="2" t="str">
        <f>VLOOKUP(C1198,Customers!$A$2:$F$401,5,FALSE)</f>
        <v>Consumer</v>
      </c>
      <c r="N1198" s="2" t="str">
        <f>VLOOKUP(D1198,Products!$A$2:$F$21,2,FALSE)</f>
        <v>Paper A4 Box</v>
      </c>
      <c r="O1198" s="2" t="str">
        <f>VLOOKUP(D1198,Products!$A$2:$F$21,4,FALSE)</f>
        <v>Office</v>
      </c>
      <c r="P1198" s="2" t="str">
        <f>VLOOKUP(D1198,Products!$A$2:$F$21,3,FALSE)</f>
        <v>Stationery</v>
      </c>
      <c r="Q1198" s="6">
        <f>VLOOKUP(D1198,Products!$A$2:$F$21,6,FALSE)</f>
        <v>145</v>
      </c>
      <c r="R1198" s="6">
        <f t="shared" si="74"/>
        <v>145</v>
      </c>
      <c r="S1198" s="6">
        <f t="shared" si="75"/>
        <v>122.80000000000001</v>
      </c>
    </row>
    <row r="1199" spans="1:19" x14ac:dyDescent="0.25">
      <c r="A1199" t="s">
        <v>1606</v>
      </c>
      <c r="B1199" s="2">
        <v>45280</v>
      </c>
      <c r="C1199" t="s">
        <v>142</v>
      </c>
      <c r="D1199" t="s">
        <v>11</v>
      </c>
      <c r="E1199">
        <v>3</v>
      </c>
      <c r="F1199">
        <v>28500</v>
      </c>
      <c r="G1199" s="3">
        <v>0.03</v>
      </c>
      <c r="H1199" t="s">
        <v>12</v>
      </c>
      <c r="I1199">
        <v>7</v>
      </c>
      <c r="J1199">
        <f t="shared" si="72"/>
        <v>82935</v>
      </c>
      <c r="K1199" s="2">
        <f t="shared" si="73"/>
        <v>45261</v>
      </c>
      <c r="L1199" s="2" t="str">
        <f>VLOOKUP(C1199,Customers!$A$2:$F$401,3,FALSE)</f>
        <v>Asyut</v>
      </c>
      <c r="M1199" s="2" t="str">
        <f>VLOOKUP(C1199,Customers!$A$2:$F$401,5,FALSE)</f>
        <v>Small Business</v>
      </c>
      <c r="N1199" s="2" t="str">
        <f>VLOOKUP(D1199,Products!$A$2:$F$21,2,FALSE)</f>
        <v>Laptop Pro 14</v>
      </c>
      <c r="O1199" s="2" t="str">
        <f>VLOOKUP(D1199,Products!$A$2:$F$21,4,FALSE)</f>
        <v>Electronics</v>
      </c>
      <c r="P1199" s="2" t="str">
        <f>VLOOKUP(D1199,Products!$A$2:$F$21,3,FALSE)</f>
        <v>Computers</v>
      </c>
      <c r="Q1199" s="6">
        <f>VLOOKUP(D1199,Products!$A$2:$F$21,6,FALSE)</f>
        <v>22100</v>
      </c>
      <c r="R1199" s="6">
        <f t="shared" si="74"/>
        <v>66300</v>
      </c>
      <c r="S1199" s="6">
        <f t="shared" si="75"/>
        <v>16635</v>
      </c>
    </row>
    <row r="1200" spans="1:19" x14ac:dyDescent="0.25">
      <c r="A1200" t="s">
        <v>1607</v>
      </c>
      <c r="B1200" s="2">
        <v>45891</v>
      </c>
      <c r="C1200" t="s">
        <v>350</v>
      </c>
      <c r="D1200" t="s">
        <v>21</v>
      </c>
      <c r="E1200">
        <v>2</v>
      </c>
      <c r="F1200">
        <v>1998</v>
      </c>
      <c r="G1200" s="3">
        <v>0.15</v>
      </c>
      <c r="H1200" t="s">
        <v>12</v>
      </c>
      <c r="I1200">
        <v>7</v>
      </c>
      <c r="J1200">
        <f t="shared" si="72"/>
        <v>3396.6</v>
      </c>
      <c r="K1200" s="2">
        <f t="shared" si="73"/>
        <v>45870</v>
      </c>
      <c r="L1200" s="2" t="str">
        <f>VLOOKUP(C1200,Customers!$A$2:$F$401,3,FALSE)</f>
        <v>Alexandria</v>
      </c>
      <c r="M1200" s="2" t="str">
        <f>VLOOKUP(C1200,Customers!$A$2:$F$401,5,FALSE)</f>
        <v>Consumer</v>
      </c>
      <c r="N1200" s="2" t="str">
        <f>VLOOKUP(D1200,Products!$A$2:$F$21,2,FALSE)</f>
        <v>Mechanical Keyboard</v>
      </c>
      <c r="O1200" s="2" t="str">
        <f>VLOOKUP(D1200,Products!$A$2:$F$21,4,FALSE)</f>
        <v>Electronics</v>
      </c>
      <c r="P1200" s="2" t="str">
        <f>VLOOKUP(D1200,Products!$A$2:$F$21,3,FALSE)</f>
        <v>Accessories</v>
      </c>
      <c r="Q1200" s="6">
        <f>VLOOKUP(D1200,Products!$A$2:$F$21,6,FALSE)</f>
        <v>990</v>
      </c>
      <c r="R1200" s="6">
        <f t="shared" si="74"/>
        <v>1980</v>
      </c>
      <c r="S1200" s="6">
        <f t="shared" si="75"/>
        <v>1416.6</v>
      </c>
    </row>
    <row r="1201" spans="1:19" x14ac:dyDescent="0.25">
      <c r="A1201" t="s">
        <v>1608</v>
      </c>
      <c r="B1201" s="2">
        <v>45076</v>
      </c>
      <c r="C1201" t="s">
        <v>209</v>
      </c>
      <c r="D1201" t="s">
        <v>27</v>
      </c>
      <c r="E1201">
        <v>2</v>
      </c>
      <c r="F1201">
        <v>980</v>
      </c>
      <c r="G1201" s="3">
        <v>0.05</v>
      </c>
      <c r="H1201" t="s">
        <v>12</v>
      </c>
      <c r="I1201">
        <v>5</v>
      </c>
      <c r="J1201">
        <f t="shared" si="72"/>
        <v>1862</v>
      </c>
      <c r="K1201" s="2">
        <f t="shared" si="73"/>
        <v>45047</v>
      </c>
      <c r="L1201" s="2" t="str">
        <f>VLOOKUP(C1201,Customers!$A$2:$F$401,3,FALSE)</f>
        <v>Shubra El-Kheima</v>
      </c>
      <c r="M1201" s="2" t="str">
        <f>VLOOKUP(C1201,Customers!$A$2:$F$401,5,FALSE)</f>
        <v>Small Business</v>
      </c>
      <c r="N1201" s="2" t="str">
        <f>VLOOKUP(D1201,Products!$A$2:$F$21,2,FALSE)</f>
        <v>Printer Toner</v>
      </c>
      <c r="O1201" s="2" t="str">
        <f>VLOOKUP(D1201,Products!$A$2:$F$21,4,FALSE)</f>
        <v>Office</v>
      </c>
      <c r="P1201" s="2" t="str">
        <f>VLOOKUP(D1201,Products!$A$2:$F$21,3,FALSE)</f>
        <v>Supplies</v>
      </c>
      <c r="Q1201" s="6">
        <f>VLOOKUP(D1201,Products!$A$2:$F$21,6,FALSE)</f>
        <v>510</v>
      </c>
      <c r="R1201" s="6">
        <f t="shared" si="74"/>
        <v>1020</v>
      </c>
      <c r="S1201" s="6">
        <f t="shared" si="75"/>
        <v>842</v>
      </c>
    </row>
    <row r="1202" spans="1:19" x14ac:dyDescent="0.25">
      <c r="A1202" t="s">
        <v>1609</v>
      </c>
      <c r="B1202" s="2">
        <v>44961</v>
      </c>
      <c r="C1202" t="s">
        <v>32</v>
      </c>
      <c r="D1202" t="s">
        <v>11</v>
      </c>
      <c r="E1202">
        <v>2</v>
      </c>
      <c r="F1202">
        <v>27645</v>
      </c>
      <c r="G1202" s="3">
        <v>0.1</v>
      </c>
      <c r="H1202" t="s">
        <v>12</v>
      </c>
      <c r="I1202">
        <v>3</v>
      </c>
      <c r="J1202">
        <f t="shared" si="72"/>
        <v>49761</v>
      </c>
      <c r="K1202" s="2">
        <f t="shared" si="73"/>
        <v>44958</v>
      </c>
      <c r="L1202" s="2" t="str">
        <f>VLOOKUP(C1202,Customers!$A$2:$F$401,3,FALSE)</f>
        <v>Tanta</v>
      </c>
      <c r="M1202" s="2" t="str">
        <f>VLOOKUP(C1202,Customers!$A$2:$F$401,5,FALSE)</f>
        <v>Consumer</v>
      </c>
      <c r="N1202" s="2" t="str">
        <f>VLOOKUP(D1202,Products!$A$2:$F$21,2,FALSE)</f>
        <v>Laptop Pro 14</v>
      </c>
      <c r="O1202" s="2" t="str">
        <f>VLOOKUP(D1202,Products!$A$2:$F$21,4,FALSE)</f>
        <v>Electronics</v>
      </c>
      <c r="P1202" s="2" t="str">
        <f>VLOOKUP(D1202,Products!$A$2:$F$21,3,FALSE)</f>
        <v>Computers</v>
      </c>
      <c r="Q1202" s="6">
        <f>VLOOKUP(D1202,Products!$A$2:$F$21,6,FALSE)</f>
        <v>22100</v>
      </c>
      <c r="R1202" s="6">
        <f t="shared" si="74"/>
        <v>44200</v>
      </c>
      <c r="S1202" s="6">
        <f t="shared" si="75"/>
        <v>5561</v>
      </c>
    </row>
    <row r="1203" spans="1:19" x14ac:dyDescent="0.25">
      <c r="A1203" t="s">
        <v>1610</v>
      </c>
      <c r="B1203" s="2">
        <v>45065</v>
      </c>
      <c r="C1203" t="s">
        <v>1251</v>
      </c>
      <c r="D1203" t="s">
        <v>82</v>
      </c>
      <c r="E1203">
        <v>2</v>
      </c>
      <c r="F1203">
        <v>4800</v>
      </c>
      <c r="G1203" s="3">
        <v>0.03</v>
      </c>
      <c r="H1203" t="s">
        <v>12</v>
      </c>
      <c r="I1203">
        <v>3</v>
      </c>
      <c r="J1203">
        <f t="shared" si="72"/>
        <v>9312</v>
      </c>
      <c r="K1203" s="2">
        <f t="shared" si="73"/>
        <v>45047</v>
      </c>
      <c r="L1203" s="2" t="str">
        <f>VLOOKUP(C1203,Customers!$A$2:$F$401,3,FALSE)</f>
        <v>Alexandria</v>
      </c>
      <c r="M1203" s="2" t="str">
        <f>VLOOKUP(C1203,Customers!$A$2:$F$401,5,FALSE)</f>
        <v>Consumer</v>
      </c>
      <c r="N1203" s="2" t="str">
        <f>VLOOKUP(D1203,Products!$A$2:$F$21,2,FALSE)</f>
        <v>Office Chair</v>
      </c>
      <c r="O1203" s="2" t="str">
        <f>VLOOKUP(D1203,Products!$A$2:$F$21,4,FALSE)</f>
        <v>Office</v>
      </c>
      <c r="P1203" s="2" t="str">
        <f>VLOOKUP(D1203,Products!$A$2:$F$21,3,FALSE)</f>
        <v>Furniture</v>
      </c>
      <c r="Q1203" s="6">
        <f>VLOOKUP(D1203,Products!$A$2:$F$21,6,FALSE)</f>
        <v>3150</v>
      </c>
      <c r="R1203" s="6">
        <f t="shared" si="74"/>
        <v>6300</v>
      </c>
      <c r="S1203" s="6">
        <f t="shared" si="75"/>
        <v>3012</v>
      </c>
    </row>
    <row r="1204" spans="1:19" x14ac:dyDescent="0.25">
      <c r="A1204" t="s">
        <v>1611</v>
      </c>
      <c r="B1204" s="2">
        <v>44955</v>
      </c>
      <c r="C1204" t="s">
        <v>821</v>
      </c>
      <c r="D1204" t="s">
        <v>33</v>
      </c>
      <c r="E1204">
        <v>2</v>
      </c>
      <c r="F1204">
        <v>4017</v>
      </c>
      <c r="G1204" s="3">
        <v>0.1</v>
      </c>
      <c r="H1204" t="s">
        <v>12</v>
      </c>
      <c r="I1204">
        <v>5</v>
      </c>
      <c r="J1204">
        <f t="shared" si="72"/>
        <v>7230.6</v>
      </c>
      <c r="K1204" s="2">
        <f t="shared" si="73"/>
        <v>44927</v>
      </c>
      <c r="L1204" s="2" t="str">
        <f>VLOOKUP(C1204,Customers!$A$2:$F$401,3,FALSE)</f>
        <v>Fayoum</v>
      </c>
      <c r="M1204" s="2" t="str">
        <f>VLOOKUP(C1204,Customers!$A$2:$F$401,5,FALSE)</f>
        <v>Corporate</v>
      </c>
      <c r="N1204" s="2" t="str">
        <f>VLOOKUP(D1204,Products!$A$2:$F$21,2,FALSE)</f>
        <v>Filing Cabinet</v>
      </c>
      <c r="O1204" s="2" t="str">
        <f>VLOOKUP(D1204,Products!$A$2:$F$21,4,FALSE)</f>
        <v>Office</v>
      </c>
      <c r="P1204" s="2" t="str">
        <f>VLOOKUP(D1204,Products!$A$2:$F$21,3,FALSE)</f>
        <v>Furniture</v>
      </c>
      <c r="Q1204" s="6">
        <f>VLOOKUP(D1204,Products!$A$2:$F$21,6,FALSE)</f>
        <v>2650</v>
      </c>
      <c r="R1204" s="6">
        <f t="shared" si="74"/>
        <v>5300</v>
      </c>
      <c r="S1204" s="6">
        <f t="shared" si="75"/>
        <v>1930.6000000000004</v>
      </c>
    </row>
    <row r="1205" spans="1:19" x14ac:dyDescent="0.25">
      <c r="A1205" t="s">
        <v>1612</v>
      </c>
      <c r="B1205" s="2">
        <v>45463</v>
      </c>
      <c r="C1205" t="s">
        <v>429</v>
      </c>
      <c r="D1205" t="s">
        <v>18</v>
      </c>
      <c r="E1205">
        <v>2</v>
      </c>
      <c r="F1205">
        <v>1566</v>
      </c>
      <c r="G1205" s="3">
        <v>0</v>
      </c>
      <c r="H1205" t="s">
        <v>12</v>
      </c>
      <c r="I1205">
        <v>6</v>
      </c>
      <c r="J1205">
        <f t="shared" si="72"/>
        <v>3132</v>
      </c>
      <c r="K1205" s="2">
        <f t="shared" si="73"/>
        <v>45444</v>
      </c>
      <c r="L1205" s="2" t="str">
        <f>VLOOKUP(C1205,Customers!$A$2:$F$401,3,FALSE)</f>
        <v>Alexandria</v>
      </c>
      <c r="M1205" s="2" t="str">
        <f>VLOOKUP(C1205,Customers!$A$2:$F$401,5,FALSE)</f>
        <v>Small Business</v>
      </c>
      <c r="N1205" s="2" t="str">
        <f>VLOOKUP(D1205,Products!$A$2:$F$21,2,FALSE)</f>
        <v>Webcam HD</v>
      </c>
      <c r="O1205" s="2" t="str">
        <f>VLOOKUP(D1205,Products!$A$2:$F$21,4,FALSE)</f>
        <v>Electronics</v>
      </c>
      <c r="P1205" s="2" t="str">
        <f>VLOOKUP(D1205,Products!$A$2:$F$21,3,FALSE)</f>
        <v>Accessories</v>
      </c>
      <c r="Q1205" s="6">
        <f>VLOOKUP(D1205,Products!$A$2:$F$21,6,FALSE)</f>
        <v>790</v>
      </c>
      <c r="R1205" s="6">
        <f t="shared" si="74"/>
        <v>1580</v>
      </c>
      <c r="S1205" s="6">
        <f t="shared" si="75"/>
        <v>1552</v>
      </c>
    </row>
    <row r="1206" spans="1:19" x14ac:dyDescent="0.25">
      <c r="A1206" t="s">
        <v>1613</v>
      </c>
      <c r="B1206" s="2">
        <v>45368</v>
      </c>
      <c r="C1206" t="s">
        <v>845</v>
      </c>
      <c r="D1206" t="s">
        <v>56</v>
      </c>
      <c r="E1206">
        <v>2</v>
      </c>
      <c r="F1206">
        <v>194.4</v>
      </c>
      <c r="G1206" s="3">
        <v>0.05</v>
      </c>
      <c r="H1206" t="s">
        <v>12</v>
      </c>
      <c r="I1206">
        <v>3</v>
      </c>
      <c r="J1206">
        <f t="shared" si="72"/>
        <v>369.36</v>
      </c>
      <c r="K1206" s="2">
        <f t="shared" si="73"/>
        <v>45352</v>
      </c>
      <c r="L1206" s="2" t="str">
        <f>VLOOKUP(C1206,Customers!$A$2:$F$401,3,FALSE)</f>
        <v>Fayoum</v>
      </c>
      <c r="M1206" s="2" t="str">
        <f>VLOOKUP(C1206,Customers!$A$2:$F$401,5,FALSE)</f>
        <v>Corporate</v>
      </c>
      <c r="N1206" s="2" t="str">
        <f>VLOOKUP(D1206,Products!$A$2:$F$21,2,FALSE)</f>
        <v>Notebook Pack</v>
      </c>
      <c r="O1206" s="2" t="str">
        <f>VLOOKUP(D1206,Products!$A$2:$F$21,4,FALSE)</f>
        <v>Office</v>
      </c>
      <c r="P1206" s="2" t="str">
        <f>VLOOKUP(D1206,Products!$A$2:$F$21,3,FALSE)</f>
        <v>Stationery</v>
      </c>
      <c r="Q1206" s="6">
        <f>VLOOKUP(D1206,Products!$A$2:$F$21,6,FALSE)</f>
        <v>75</v>
      </c>
      <c r="R1206" s="6">
        <f t="shared" si="74"/>
        <v>150</v>
      </c>
      <c r="S1206" s="6">
        <f t="shared" si="75"/>
        <v>219.36</v>
      </c>
    </row>
    <row r="1207" spans="1:19" x14ac:dyDescent="0.25">
      <c r="A1207" t="s">
        <v>1614</v>
      </c>
      <c r="B1207" s="2">
        <v>45008</v>
      </c>
      <c r="C1207" t="s">
        <v>980</v>
      </c>
      <c r="D1207" t="s">
        <v>109</v>
      </c>
      <c r="E1207">
        <v>2</v>
      </c>
      <c r="F1207">
        <v>12416</v>
      </c>
      <c r="G1207" s="3">
        <v>0.03</v>
      </c>
      <c r="H1207" t="s">
        <v>85</v>
      </c>
      <c r="I1207">
        <v>2</v>
      </c>
      <c r="J1207">
        <f t="shared" si="72"/>
        <v>24087.040000000001</v>
      </c>
      <c r="K1207" s="2">
        <f t="shared" si="73"/>
        <v>44986</v>
      </c>
      <c r="L1207" s="2" t="str">
        <f>VLOOKUP(C1207,Customers!$A$2:$F$401,3,FALSE)</f>
        <v>Mansoura</v>
      </c>
      <c r="M1207" s="2" t="str">
        <f>VLOOKUP(C1207,Customers!$A$2:$F$401,5,FALSE)</f>
        <v>Small Business</v>
      </c>
      <c r="N1207" s="2" t="str">
        <f>VLOOKUP(D1207,Products!$A$2:$F$21,2,FALSE)</f>
        <v>Projector</v>
      </c>
      <c r="O1207" s="2" t="str">
        <f>VLOOKUP(D1207,Products!$A$2:$F$21,4,FALSE)</f>
        <v>Electronics</v>
      </c>
      <c r="P1207" s="2" t="str">
        <f>VLOOKUP(D1207,Products!$A$2:$F$21,3,FALSE)</f>
        <v>Displays</v>
      </c>
      <c r="Q1207" s="6">
        <f>VLOOKUP(D1207,Products!$A$2:$F$21,6,FALSE)</f>
        <v>9700</v>
      </c>
      <c r="R1207" s="6">
        <f t="shared" si="74"/>
        <v>19400</v>
      </c>
      <c r="S1207" s="6">
        <f t="shared" si="75"/>
        <v>4687.0400000000009</v>
      </c>
    </row>
    <row r="1208" spans="1:19" x14ac:dyDescent="0.25">
      <c r="A1208" t="s">
        <v>1615</v>
      </c>
      <c r="B1208" s="2">
        <v>45050</v>
      </c>
      <c r="C1208" t="s">
        <v>294</v>
      </c>
      <c r="D1208" t="s">
        <v>59</v>
      </c>
      <c r="E1208">
        <v>20</v>
      </c>
      <c r="F1208">
        <v>7178</v>
      </c>
      <c r="G1208" s="3">
        <v>0.1</v>
      </c>
      <c r="H1208" t="s">
        <v>12</v>
      </c>
      <c r="I1208">
        <v>4</v>
      </c>
      <c r="J1208">
        <f t="shared" si="72"/>
        <v>129204</v>
      </c>
      <c r="K1208" s="2">
        <f t="shared" si="73"/>
        <v>45047</v>
      </c>
      <c r="L1208" s="2" t="str">
        <f>VLOOKUP(C1208,Customers!$A$2:$F$401,3,FALSE)</f>
        <v>Ismailia</v>
      </c>
      <c r="M1208" s="2" t="str">
        <f>VLOOKUP(C1208,Customers!$A$2:$F$401,5,FALSE)</f>
        <v>Consumer</v>
      </c>
      <c r="N1208" s="2" t="str">
        <f>VLOOKUP(D1208,Products!$A$2:$F$21,2,FALSE)</f>
        <v>Laser Printer</v>
      </c>
      <c r="O1208" s="2" t="str">
        <f>VLOOKUP(D1208,Products!$A$2:$F$21,4,FALSE)</f>
        <v>Electronics</v>
      </c>
      <c r="P1208" s="2" t="str">
        <f>VLOOKUP(D1208,Products!$A$2:$F$21,3,FALSE)</f>
        <v>Printers</v>
      </c>
      <c r="Q1208" s="6">
        <f>VLOOKUP(D1208,Products!$A$2:$F$21,6,FALSE)</f>
        <v>5600</v>
      </c>
      <c r="R1208" s="6">
        <f t="shared" si="74"/>
        <v>112000</v>
      </c>
      <c r="S1208" s="6">
        <f t="shared" si="75"/>
        <v>17204</v>
      </c>
    </row>
    <row r="1209" spans="1:19" x14ac:dyDescent="0.25">
      <c r="A1209" t="s">
        <v>1616</v>
      </c>
      <c r="B1209" s="2">
        <v>45742</v>
      </c>
      <c r="C1209" t="s">
        <v>334</v>
      </c>
      <c r="D1209" t="s">
        <v>79</v>
      </c>
      <c r="E1209">
        <v>2</v>
      </c>
      <c r="F1209">
        <v>6014</v>
      </c>
      <c r="G1209" s="3">
        <v>0.1</v>
      </c>
      <c r="H1209" t="s">
        <v>85</v>
      </c>
      <c r="I1209">
        <v>2</v>
      </c>
      <c r="J1209">
        <f t="shared" si="72"/>
        <v>10825.2</v>
      </c>
      <c r="K1209" s="2">
        <f t="shared" si="73"/>
        <v>45717</v>
      </c>
      <c r="L1209" s="2" t="str">
        <f>VLOOKUP(C1209,Customers!$A$2:$F$401,3,FALSE)</f>
        <v>Alexandria</v>
      </c>
      <c r="M1209" s="2" t="str">
        <f>VLOOKUP(C1209,Customers!$A$2:$F$401,5,FALSE)</f>
        <v>Consumer</v>
      </c>
      <c r="N1209" s="2" t="str">
        <f>VLOOKUP(D1209,Products!$A$2:$F$21,2,FALSE)</f>
        <v>27-inch Monitor</v>
      </c>
      <c r="O1209" s="2" t="str">
        <f>VLOOKUP(D1209,Products!$A$2:$F$21,4,FALSE)</f>
        <v>Electronics</v>
      </c>
      <c r="P1209" s="2" t="str">
        <f>VLOOKUP(D1209,Products!$A$2:$F$21,3,FALSE)</f>
        <v>Displays</v>
      </c>
      <c r="Q1209" s="6">
        <f>VLOOKUP(D1209,Products!$A$2:$F$21,6,FALSE)</f>
        <v>4300</v>
      </c>
      <c r="R1209" s="6">
        <f t="shared" si="74"/>
        <v>8600</v>
      </c>
      <c r="S1209" s="6">
        <f t="shared" si="75"/>
        <v>2225.2000000000007</v>
      </c>
    </row>
    <row r="1210" spans="1:19" x14ac:dyDescent="0.25">
      <c r="A1210" t="s">
        <v>1617</v>
      </c>
      <c r="B1210" s="2">
        <v>45964</v>
      </c>
      <c r="C1210" t="s">
        <v>875</v>
      </c>
      <c r="D1210" t="s">
        <v>46</v>
      </c>
      <c r="E1210">
        <v>1</v>
      </c>
      <c r="F1210">
        <v>260</v>
      </c>
      <c r="G1210" s="3">
        <v>0.1</v>
      </c>
      <c r="H1210" t="s">
        <v>12</v>
      </c>
      <c r="I1210">
        <v>2</v>
      </c>
      <c r="J1210">
        <f t="shared" si="72"/>
        <v>234</v>
      </c>
      <c r="K1210" s="2">
        <f t="shared" si="73"/>
        <v>45962</v>
      </c>
      <c r="L1210" s="2" t="str">
        <f>VLOOKUP(C1210,Customers!$A$2:$F$401,3,FALSE)</f>
        <v>Mansoura</v>
      </c>
      <c r="M1210" s="2" t="str">
        <f>VLOOKUP(C1210,Customers!$A$2:$F$401,5,FALSE)</f>
        <v>Consumer</v>
      </c>
      <c r="N1210" s="2" t="str">
        <f>VLOOKUP(D1210,Products!$A$2:$F$21,2,FALSE)</f>
        <v>Paper A4 Box</v>
      </c>
      <c r="O1210" s="2" t="str">
        <f>VLOOKUP(D1210,Products!$A$2:$F$21,4,FALSE)</f>
        <v>Office</v>
      </c>
      <c r="P1210" s="2" t="str">
        <f>VLOOKUP(D1210,Products!$A$2:$F$21,3,FALSE)</f>
        <v>Stationery</v>
      </c>
      <c r="Q1210" s="6">
        <f>VLOOKUP(D1210,Products!$A$2:$F$21,6,FALSE)</f>
        <v>145</v>
      </c>
      <c r="R1210" s="6">
        <f t="shared" si="74"/>
        <v>145</v>
      </c>
      <c r="S1210" s="6">
        <f t="shared" si="75"/>
        <v>89</v>
      </c>
    </row>
    <row r="1211" spans="1:19" x14ac:dyDescent="0.25">
      <c r="A1211" t="s">
        <v>1618</v>
      </c>
      <c r="B1211" s="2">
        <v>45513</v>
      </c>
      <c r="C1211" t="s">
        <v>84</v>
      </c>
      <c r="D1211" t="s">
        <v>72</v>
      </c>
      <c r="E1211">
        <v>2</v>
      </c>
      <c r="F1211">
        <v>1610</v>
      </c>
      <c r="G1211" s="3">
        <v>0.1</v>
      </c>
      <c r="H1211" t="s">
        <v>12</v>
      </c>
      <c r="I1211">
        <v>6</v>
      </c>
      <c r="J1211">
        <f t="shared" si="72"/>
        <v>2898</v>
      </c>
      <c r="K1211" s="2">
        <f t="shared" si="73"/>
        <v>45505</v>
      </c>
      <c r="L1211" s="2" t="str">
        <f>VLOOKUP(C1211,Customers!$A$2:$F$401,3,FALSE)</f>
        <v>Asyut</v>
      </c>
      <c r="M1211" s="2" t="str">
        <f>VLOOKUP(C1211,Customers!$A$2:$F$401,5,FALSE)</f>
        <v>Small Business</v>
      </c>
      <c r="N1211" s="2" t="str">
        <f>VLOOKUP(D1211,Products!$A$2:$F$21,2,FALSE)</f>
        <v>Wi-Fi Router</v>
      </c>
      <c r="O1211" s="2" t="str">
        <f>VLOOKUP(D1211,Products!$A$2:$F$21,4,FALSE)</f>
        <v>Electronics</v>
      </c>
      <c r="P1211" s="2" t="str">
        <f>VLOOKUP(D1211,Products!$A$2:$F$21,3,FALSE)</f>
        <v>Networking</v>
      </c>
      <c r="Q1211" s="6">
        <f>VLOOKUP(D1211,Products!$A$2:$F$21,6,FALSE)</f>
        <v>1050</v>
      </c>
      <c r="R1211" s="6">
        <f t="shared" si="74"/>
        <v>2100</v>
      </c>
      <c r="S1211" s="6">
        <f t="shared" si="75"/>
        <v>798</v>
      </c>
    </row>
    <row r="1212" spans="1:19" x14ac:dyDescent="0.25">
      <c r="A1212" t="s">
        <v>1619</v>
      </c>
      <c r="B1212" s="2">
        <v>45953</v>
      </c>
      <c r="C1212" t="s">
        <v>334</v>
      </c>
      <c r="D1212" t="s">
        <v>21</v>
      </c>
      <c r="E1212">
        <v>3</v>
      </c>
      <c r="F1212">
        <v>1850</v>
      </c>
      <c r="G1212" s="3">
        <v>0</v>
      </c>
      <c r="H1212" t="s">
        <v>12</v>
      </c>
      <c r="I1212">
        <v>4</v>
      </c>
      <c r="J1212">
        <f t="shared" si="72"/>
        <v>5550</v>
      </c>
      <c r="K1212" s="2">
        <f t="shared" si="73"/>
        <v>45931</v>
      </c>
      <c r="L1212" s="2" t="str">
        <f>VLOOKUP(C1212,Customers!$A$2:$F$401,3,FALSE)</f>
        <v>Alexandria</v>
      </c>
      <c r="M1212" s="2" t="str">
        <f>VLOOKUP(C1212,Customers!$A$2:$F$401,5,FALSE)</f>
        <v>Consumer</v>
      </c>
      <c r="N1212" s="2" t="str">
        <f>VLOOKUP(D1212,Products!$A$2:$F$21,2,FALSE)</f>
        <v>Mechanical Keyboard</v>
      </c>
      <c r="O1212" s="2" t="str">
        <f>VLOOKUP(D1212,Products!$A$2:$F$21,4,FALSE)</f>
        <v>Electronics</v>
      </c>
      <c r="P1212" s="2" t="str">
        <f>VLOOKUP(D1212,Products!$A$2:$F$21,3,FALSE)</f>
        <v>Accessories</v>
      </c>
      <c r="Q1212" s="6">
        <f>VLOOKUP(D1212,Products!$A$2:$F$21,6,FALSE)</f>
        <v>990</v>
      </c>
      <c r="R1212" s="6">
        <f t="shared" si="74"/>
        <v>2970</v>
      </c>
      <c r="S1212" s="6">
        <f t="shared" si="75"/>
        <v>2580</v>
      </c>
    </row>
    <row r="1213" spans="1:19" x14ac:dyDescent="0.25">
      <c r="A1213" t="s">
        <v>1620</v>
      </c>
      <c r="B1213" s="2">
        <v>45777</v>
      </c>
      <c r="C1213" t="s">
        <v>213</v>
      </c>
      <c r="D1213" t="s">
        <v>82</v>
      </c>
      <c r="E1213">
        <v>2</v>
      </c>
      <c r="F1213">
        <v>4800</v>
      </c>
      <c r="G1213" s="3">
        <v>0.15</v>
      </c>
      <c r="H1213" t="s">
        <v>12</v>
      </c>
      <c r="I1213">
        <v>3</v>
      </c>
      <c r="J1213">
        <f t="shared" si="72"/>
        <v>8160</v>
      </c>
      <c r="K1213" s="2">
        <f t="shared" si="73"/>
        <v>45748</v>
      </c>
      <c r="L1213" s="2" t="str">
        <f>VLOOKUP(C1213,Customers!$A$2:$F$401,3,FALSE)</f>
        <v>Mansoura</v>
      </c>
      <c r="M1213" s="2" t="str">
        <f>VLOOKUP(C1213,Customers!$A$2:$F$401,5,FALSE)</f>
        <v>Corporate</v>
      </c>
      <c r="N1213" s="2" t="str">
        <f>VLOOKUP(D1213,Products!$A$2:$F$21,2,FALSE)</f>
        <v>Office Chair</v>
      </c>
      <c r="O1213" s="2" t="str">
        <f>VLOOKUP(D1213,Products!$A$2:$F$21,4,FALSE)</f>
        <v>Office</v>
      </c>
      <c r="P1213" s="2" t="str">
        <f>VLOOKUP(D1213,Products!$A$2:$F$21,3,FALSE)</f>
        <v>Furniture</v>
      </c>
      <c r="Q1213" s="6">
        <f>VLOOKUP(D1213,Products!$A$2:$F$21,6,FALSE)</f>
        <v>3150</v>
      </c>
      <c r="R1213" s="6">
        <f t="shared" si="74"/>
        <v>6300</v>
      </c>
      <c r="S1213" s="6">
        <f t="shared" si="75"/>
        <v>1860</v>
      </c>
    </row>
    <row r="1214" spans="1:19" x14ac:dyDescent="0.25">
      <c r="A1214" t="s">
        <v>1621</v>
      </c>
      <c r="B1214" s="2">
        <v>45794</v>
      </c>
      <c r="C1214" t="s">
        <v>514</v>
      </c>
      <c r="D1214" t="s">
        <v>15</v>
      </c>
      <c r="E1214">
        <v>1</v>
      </c>
      <c r="F1214">
        <v>414</v>
      </c>
      <c r="G1214" s="3">
        <v>0.2</v>
      </c>
      <c r="H1214" t="s">
        <v>12</v>
      </c>
      <c r="I1214">
        <v>4</v>
      </c>
      <c r="J1214">
        <f t="shared" si="72"/>
        <v>331.20000000000005</v>
      </c>
      <c r="K1214" s="2">
        <f t="shared" si="73"/>
        <v>45778</v>
      </c>
      <c r="L1214" s="2" t="str">
        <f>VLOOKUP(C1214,Customers!$A$2:$F$401,3,FALSE)</f>
        <v>Banha</v>
      </c>
      <c r="M1214" s="2" t="str">
        <f>VLOOKUP(C1214,Customers!$A$2:$F$401,5,FALSE)</f>
        <v>Small Business</v>
      </c>
      <c r="N1214" s="2" t="str">
        <f>VLOOKUP(D1214,Products!$A$2:$F$21,2,FALSE)</f>
        <v>Wireless Mouse</v>
      </c>
      <c r="O1214" s="2" t="str">
        <f>VLOOKUP(D1214,Products!$A$2:$F$21,4,FALSE)</f>
        <v>Electronics</v>
      </c>
      <c r="P1214" s="2" t="str">
        <f>VLOOKUP(D1214,Products!$A$2:$F$21,3,FALSE)</f>
        <v>Accessories</v>
      </c>
      <c r="Q1214" s="6">
        <f>VLOOKUP(D1214,Products!$A$2:$F$21,6,FALSE)</f>
        <v>210</v>
      </c>
      <c r="R1214" s="6">
        <f t="shared" si="74"/>
        <v>210</v>
      </c>
      <c r="S1214" s="6">
        <f t="shared" si="75"/>
        <v>121.20000000000005</v>
      </c>
    </row>
    <row r="1215" spans="1:19" x14ac:dyDescent="0.25">
      <c r="A1215" t="s">
        <v>1622</v>
      </c>
      <c r="B1215" s="2">
        <v>45750</v>
      </c>
      <c r="C1215" t="s">
        <v>538</v>
      </c>
      <c r="D1215" t="s">
        <v>11</v>
      </c>
      <c r="E1215">
        <v>4</v>
      </c>
      <c r="F1215">
        <v>28500</v>
      </c>
      <c r="G1215" s="3">
        <v>0.15</v>
      </c>
      <c r="H1215" t="s">
        <v>12</v>
      </c>
      <c r="I1215">
        <v>5</v>
      </c>
      <c r="J1215">
        <f t="shared" si="72"/>
        <v>96900</v>
      </c>
      <c r="K1215" s="2">
        <f t="shared" si="73"/>
        <v>45748</v>
      </c>
      <c r="L1215" s="2" t="str">
        <f>VLOOKUP(C1215,Customers!$A$2:$F$401,3,FALSE)</f>
        <v>Cairo</v>
      </c>
      <c r="M1215" s="2" t="str">
        <f>VLOOKUP(C1215,Customers!$A$2:$F$401,5,FALSE)</f>
        <v>Small Business</v>
      </c>
      <c r="N1215" s="2" t="str">
        <f>VLOOKUP(D1215,Products!$A$2:$F$21,2,FALSE)</f>
        <v>Laptop Pro 14</v>
      </c>
      <c r="O1215" s="2" t="str">
        <f>VLOOKUP(D1215,Products!$A$2:$F$21,4,FALSE)</f>
        <v>Electronics</v>
      </c>
      <c r="P1215" s="2" t="str">
        <f>VLOOKUP(D1215,Products!$A$2:$F$21,3,FALSE)</f>
        <v>Computers</v>
      </c>
      <c r="Q1215" s="6">
        <f>VLOOKUP(D1215,Products!$A$2:$F$21,6,FALSE)</f>
        <v>22100</v>
      </c>
      <c r="R1215" s="6">
        <f t="shared" si="74"/>
        <v>88400</v>
      </c>
      <c r="S1215" s="6">
        <f t="shared" si="75"/>
        <v>8500</v>
      </c>
    </row>
    <row r="1216" spans="1:19" x14ac:dyDescent="0.25">
      <c r="A1216" t="s">
        <v>1623</v>
      </c>
      <c r="B1216" s="2">
        <v>45095</v>
      </c>
      <c r="C1216" t="s">
        <v>1338</v>
      </c>
      <c r="D1216" t="s">
        <v>27</v>
      </c>
      <c r="E1216">
        <v>2</v>
      </c>
      <c r="F1216">
        <v>1009.4</v>
      </c>
      <c r="G1216" s="3">
        <v>0</v>
      </c>
      <c r="H1216" t="s">
        <v>12</v>
      </c>
      <c r="I1216">
        <v>4</v>
      </c>
      <c r="J1216">
        <f t="shared" si="72"/>
        <v>2018.8</v>
      </c>
      <c r="K1216" s="2">
        <f t="shared" si="73"/>
        <v>45078</v>
      </c>
      <c r="L1216" s="2" t="str">
        <f>VLOOKUP(C1216,Customers!$A$2:$F$401,3,FALSE)</f>
        <v>Giza</v>
      </c>
      <c r="M1216" s="2" t="str">
        <f>VLOOKUP(C1216,Customers!$A$2:$F$401,5,FALSE)</f>
        <v>Small Business</v>
      </c>
      <c r="N1216" s="2" t="str">
        <f>VLOOKUP(D1216,Products!$A$2:$F$21,2,FALSE)</f>
        <v>Printer Toner</v>
      </c>
      <c r="O1216" s="2" t="str">
        <f>VLOOKUP(D1216,Products!$A$2:$F$21,4,FALSE)</f>
        <v>Office</v>
      </c>
      <c r="P1216" s="2" t="str">
        <f>VLOOKUP(D1216,Products!$A$2:$F$21,3,FALSE)</f>
        <v>Supplies</v>
      </c>
      <c r="Q1216" s="6">
        <f>VLOOKUP(D1216,Products!$A$2:$F$21,6,FALSE)</f>
        <v>510</v>
      </c>
      <c r="R1216" s="6">
        <f t="shared" si="74"/>
        <v>1020</v>
      </c>
      <c r="S1216" s="6">
        <f t="shared" si="75"/>
        <v>998.8</v>
      </c>
    </row>
    <row r="1217" spans="1:19" x14ac:dyDescent="0.25">
      <c r="A1217" t="s">
        <v>1624</v>
      </c>
      <c r="B1217" s="2">
        <v>45239</v>
      </c>
      <c r="C1217" t="s">
        <v>39</v>
      </c>
      <c r="D1217" t="s">
        <v>27</v>
      </c>
      <c r="E1217">
        <v>2</v>
      </c>
      <c r="F1217">
        <v>1009.4</v>
      </c>
      <c r="G1217" s="3">
        <v>0.05</v>
      </c>
      <c r="H1217" t="s">
        <v>12</v>
      </c>
      <c r="I1217">
        <v>2</v>
      </c>
      <c r="J1217">
        <f t="shared" si="72"/>
        <v>1917.86</v>
      </c>
      <c r="K1217" s="2">
        <f t="shared" si="73"/>
        <v>45231</v>
      </c>
      <c r="L1217" s="2" t="str">
        <f>VLOOKUP(C1217,Customers!$A$2:$F$401,3,FALSE)</f>
        <v>Giza</v>
      </c>
      <c r="M1217" s="2" t="str">
        <f>VLOOKUP(C1217,Customers!$A$2:$F$401,5,FALSE)</f>
        <v>Consumer</v>
      </c>
      <c r="N1217" s="2" t="str">
        <f>VLOOKUP(D1217,Products!$A$2:$F$21,2,FALSE)</f>
        <v>Printer Toner</v>
      </c>
      <c r="O1217" s="2" t="str">
        <f>VLOOKUP(D1217,Products!$A$2:$F$21,4,FALSE)</f>
        <v>Office</v>
      </c>
      <c r="P1217" s="2" t="str">
        <f>VLOOKUP(D1217,Products!$A$2:$F$21,3,FALSE)</f>
        <v>Supplies</v>
      </c>
      <c r="Q1217" s="6">
        <f>VLOOKUP(D1217,Products!$A$2:$F$21,6,FALSE)</f>
        <v>510</v>
      </c>
      <c r="R1217" s="6">
        <f t="shared" si="74"/>
        <v>1020</v>
      </c>
      <c r="S1217" s="6">
        <f t="shared" si="75"/>
        <v>897.8599999999999</v>
      </c>
    </row>
    <row r="1218" spans="1:19" x14ac:dyDescent="0.25">
      <c r="A1218" t="s">
        <v>1625</v>
      </c>
      <c r="B1218" s="2">
        <v>45495</v>
      </c>
      <c r="C1218" t="s">
        <v>533</v>
      </c>
      <c r="D1218" t="s">
        <v>15</v>
      </c>
      <c r="E1218">
        <v>3</v>
      </c>
      <c r="F1218">
        <v>414</v>
      </c>
      <c r="G1218" s="3">
        <v>0</v>
      </c>
      <c r="H1218" t="s">
        <v>12</v>
      </c>
      <c r="I1218">
        <v>1</v>
      </c>
      <c r="J1218">
        <f t="shared" si="72"/>
        <v>1242</v>
      </c>
      <c r="K1218" s="2">
        <f t="shared" si="73"/>
        <v>45474</v>
      </c>
      <c r="L1218" s="2" t="str">
        <f>VLOOKUP(C1218,Customers!$A$2:$F$401,3,FALSE)</f>
        <v>Shubra El-Kheima</v>
      </c>
      <c r="M1218" s="2" t="str">
        <f>VLOOKUP(C1218,Customers!$A$2:$F$401,5,FALSE)</f>
        <v>Consumer</v>
      </c>
      <c r="N1218" s="2" t="str">
        <f>VLOOKUP(D1218,Products!$A$2:$F$21,2,FALSE)</f>
        <v>Wireless Mouse</v>
      </c>
      <c r="O1218" s="2" t="str">
        <f>VLOOKUP(D1218,Products!$A$2:$F$21,4,FALSE)</f>
        <v>Electronics</v>
      </c>
      <c r="P1218" s="2" t="str">
        <f>VLOOKUP(D1218,Products!$A$2:$F$21,3,FALSE)</f>
        <v>Accessories</v>
      </c>
      <c r="Q1218" s="6">
        <f>VLOOKUP(D1218,Products!$A$2:$F$21,6,FALSE)</f>
        <v>210</v>
      </c>
      <c r="R1218" s="6">
        <f t="shared" si="74"/>
        <v>630</v>
      </c>
      <c r="S1218" s="6">
        <f t="shared" si="75"/>
        <v>612</v>
      </c>
    </row>
    <row r="1219" spans="1:19" x14ac:dyDescent="0.25">
      <c r="A1219" t="s">
        <v>1626</v>
      </c>
      <c r="B1219" s="2">
        <v>45098</v>
      </c>
      <c r="C1219" t="s">
        <v>544</v>
      </c>
      <c r="D1219" t="s">
        <v>59</v>
      </c>
      <c r="E1219">
        <v>1</v>
      </c>
      <c r="F1219">
        <v>6808</v>
      </c>
      <c r="G1219" s="3">
        <v>0.15</v>
      </c>
      <c r="H1219" t="s">
        <v>12</v>
      </c>
      <c r="I1219">
        <v>2</v>
      </c>
      <c r="J1219">
        <f t="shared" ref="J1219:J1282" si="76">E1219*F1219*(1-G1219)</f>
        <v>5786.8</v>
      </c>
      <c r="K1219" s="2">
        <f t="shared" ref="K1219:K1282" si="77">DATE(YEAR(B1219),MONTH(B1219),1)</f>
        <v>45078</v>
      </c>
      <c r="L1219" s="2" t="str">
        <f>VLOOKUP(C1219,Customers!$A$2:$F$401,3,FALSE)</f>
        <v>Shubra El-Kheima</v>
      </c>
      <c r="M1219" s="2" t="str">
        <f>VLOOKUP(C1219,Customers!$A$2:$F$401,5,FALSE)</f>
        <v>Small Business</v>
      </c>
      <c r="N1219" s="2" t="str">
        <f>VLOOKUP(D1219,Products!$A$2:$F$21,2,FALSE)</f>
        <v>Laser Printer</v>
      </c>
      <c r="O1219" s="2" t="str">
        <f>VLOOKUP(D1219,Products!$A$2:$F$21,4,FALSE)</f>
        <v>Electronics</v>
      </c>
      <c r="P1219" s="2" t="str">
        <f>VLOOKUP(D1219,Products!$A$2:$F$21,3,FALSE)</f>
        <v>Printers</v>
      </c>
      <c r="Q1219" s="6">
        <f>VLOOKUP(D1219,Products!$A$2:$F$21,6,FALSE)</f>
        <v>5600</v>
      </c>
      <c r="R1219" s="6">
        <f t="shared" ref="R1219:R1282" si="78">E1219*Q1219</f>
        <v>5600</v>
      </c>
      <c r="S1219" s="6">
        <f t="shared" ref="S1219:S1282" si="79">J1219-R1219</f>
        <v>186.80000000000018</v>
      </c>
    </row>
    <row r="1220" spans="1:19" x14ac:dyDescent="0.25">
      <c r="A1220" t="s">
        <v>1627</v>
      </c>
      <c r="B1220" s="2">
        <v>45561</v>
      </c>
      <c r="C1220" t="s">
        <v>193</v>
      </c>
      <c r="D1220" t="s">
        <v>11</v>
      </c>
      <c r="E1220">
        <v>2</v>
      </c>
      <c r="F1220">
        <v>26220</v>
      </c>
      <c r="G1220" s="3">
        <v>0</v>
      </c>
      <c r="H1220" t="s">
        <v>96</v>
      </c>
      <c r="I1220">
        <v>6</v>
      </c>
      <c r="J1220">
        <f t="shared" si="76"/>
        <v>52440</v>
      </c>
      <c r="K1220" s="2">
        <f t="shared" si="77"/>
        <v>45536</v>
      </c>
      <c r="L1220" s="2" t="str">
        <f>VLOOKUP(C1220,Customers!$A$2:$F$401,3,FALSE)</f>
        <v>Alexandria</v>
      </c>
      <c r="M1220" s="2" t="str">
        <f>VLOOKUP(C1220,Customers!$A$2:$F$401,5,FALSE)</f>
        <v>Consumer</v>
      </c>
      <c r="N1220" s="2" t="str">
        <f>VLOOKUP(D1220,Products!$A$2:$F$21,2,FALSE)</f>
        <v>Laptop Pro 14</v>
      </c>
      <c r="O1220" s="2" t="str">
        <f>VLOOKUP(D1220,Products!$A$2:$F$21,4,FALSE)</f>
        <v>Electronics</v>
      </c>
      <c r="P1220" s="2" t="str">
        <f>VLOOKUP(D1220,Products!$A$2:$F$21,3,FALSE)</f>
        <v>Computers</v>
      </c>
      <c r="Q1220" s="6">
        <f>VLOOKUP(D1220,Products!$A$2:$F$21,6,FALSE)</f>
        <v>22100</v>
      </c>
      <c r="R1220" s="6">
        <f t="shared" si="78"/>
        <v>44200</v>
      </c>
      <c r="S1220" s="6">
        <f t="shared" si="79"/>
        <v>8240</v>
      </c>
    </row>
    <row r="1221" spans="1:19" x14ac:dyDescent="0.25">
      <c r="A1221" t="s">
        <v>1628</v>
      </c>
      <c r="B1221" s="2">
        <v>45088</v>
      </c>
      <c r="C1221" t="s">
        <v>892</v>
      </c>
      <c r="D1221" t="s">
        <v>79</v>
      </c>
      <c r="E1221">
        <v>1</v>
      </c>
      <c r="F1221">
        <v>6014</v>
      </c>
      <c r="G1221" s="3">
        <v>0.05</v>
      </c>
      <c r="H1221" t="s">
        <v>12</v>
      </c>
      <c r="I1221">
        <v>3</v>
      </c>
      <c r="J1221">
        <f t="shared" si="76"/>
        <v>5713.3</v>
      </c>
      <c r="K1221" s="2">
        <f t="shared" si="77"/>
        <v>45078</v>
      </c>
      <c r="L1221" s="2" t="str">
        <f>VLOOKUP(C1221,Customers!$A$2:$F$401,3,FALSE)</f>
        <v>Zagazig</v>
      </c>
      <c r="M1221" s="2" t="str">
        <f>VLOOKUP(C1221,Customers!$A$2:$F$401,5,FALSE)</f>
        <v>Corporate</v>
      </c>
      <c r="N1221" s="2" t="str">
        <f>VLOOKUP(D1221,Products!$A$2:$F$21,2,FALSE)</f>
        <v>27-inch Monitor</v>
      </c>
      <c r="O1221" s="2" t="str">
        <f>VLOOKUP(D1221,Products!$A$2:$F$21,4,FALSE)</f>
        <v>Electronics</v>
      </c>
      <c r="P1221" s="2" t="str">
        <f>VLOOKUP(D1221,Products!$A$2:$F$21,3,FALSE)</f>
        <v>Displays</v>
      </c>
      <c r="Q1221" s="6">
        <f>VLOOKUP(D1221,Products!$A$2:$F$21,6,FALSE)</f>
        <v>4300</v>
      </c>
      <c r="R1221" s="6">
        <f t="shared" si="78"/>
        <v>4300</v>
      </c>
      <c r="S1221" s="6">
        <f t="shared" si="79"/>
        <v>1413.3000000000002</v>
      </c>
    </row>
    <row r="1222" spans="1:19" x14ac:dyDescent="0.25">
      <c r="A1222" t="s">
        <v>1629</v>
      </c>
      <c r="B1222" s="2">
        <v>45974</v>
      </c>
      <c r="C1222" t="s">
        <v>1064</v>
      </c>
      <c r="D1222" t="s">
        <v>33</v>
      </c>
      <c r="E1222">
        <v>4</v>
      </c>
      <c r="F1222">
        <v>3783</v>
      </c>
      <c r="G1222" s="3">
        <v>0</v>
      </c>
      <c r="H1222" t="s">
        <v>12</v>
      </c>
      <c r="I1222">
        <v>7</v>
      </c>
      <c r="J1222">
        <f t="shared" si="76"/>
        <v>15132</v>
      </c>
      <c r="K1222" s="2">
        <f t="shared" si="77"/>
        <v>45962</v>
      </c>
      <c r="L1222" s="2" t="str">
        <f>VLOOKUP(C1222,Customers!$A$2:$F$401,3,FALSE)</f>
        <v>Shubra El-Kheima</v>
      </c>
      <c r="M1222" s="2" t="str">
        <f>VLOOKUP(C1222,Customers!$A$2:$F$401,5,FALSE)</f>
        <v>Consumer</v>
      </c>
      <c r="N1222" s="2" t="str">
        <f>VLOOKUP(D1222,Products!$A$2:$F$21,2,FALSE)</f>
        <v>Filing Cabinet</v>
      </c>
      <c r="O1222" s="2" t="str">
        <f>VLOOKUP(D1222,Products!$A$2:$F$21,4,FALSE)</f>
        <v>Office</v>
      </c>
      <c r="P1222" s="2" t="str">
        <f>VLOOKUP(D1222,Products!$A$2:$F$21,3,FALSE)</f>
        <v>Furniture</v>
      </c>
      <c r="Q1222" s="6">
        <f>VLOOKUP(D1222,Products!$A$2:$F$21,6,FALSE)</f>
        <v>2650</v>
      </c>
      <c r="R1222" s="6">
        <f t="shared" si="78"/>
        <v>10600</v>
      </c>
      <c r="S1222" s="6">
        <f t="shared" si="79"/>
        <v>4532</v>
      </c>
    </row>
    <row r="1223" spans="1:19" x14ac:dyDescent="0.25">
      <c r="A1223" t="s">
        <v>1630</v>
      </c>
      <c r="B1223" s="2">
        <v>45343</v>
      </c>
      <c r="C1223" t="s">
        <v>100</v>
      </c>
      <c r="D1223" t="s">
        <v>21</v>
      </c>
      <c r="E1223">
        <v>1</v>
      </c>
      <c r="F1223">
        <v>1998</v>
      </c>
      <c r="G1223" s="3">
        <v>0</v>
      </c>
      <c r="H1223" t="s">
        <v>12</v>
      </c>
      <c r="I1223">
        <v>5</v>
      </c>
      <c r="J1223">
        <f t="shared" si="76"/>
        <v>1998</v>
      </c>
      <c r="K1223" s="2">
        <f t="shared" si="77"/>
        <v>45323</v>
      </c>
      <c r="L1223" s="2" t="str">
        <f>VLOOKUP(C1223,Customers!$A$2:$F$401,3,FALSE)</f>
        <v>Tanta</v>
      </c>
      <c r="M1223" s="2" t="str">
        <f>VLOOKUP(C1223,Customers!$A$2:$F$401,5,FALSE)</f>
        <v>Consumer</v>
      </c>
      <c r="N1223" s="2" t="str">
        <f>VLOOKUP(D1223,Products!$A$2:$F$21,2,FALSE)</f>
        <v>Mechanical Keyboard</v>
      </c>
      <c r="O1223" s="2" t="str">
        <f>VLOOKUP(D1223,Products!$A$2:$F$21,4,FALSE)</f>
        <v>Electronics</v>
      </c>
      <c r="P1223" s="2" t="str">
        <f>VLOOKUP(D1223,Products!$A$2:$F$21,3,FALSE)</f>
        <v>Accessories</v>
      </c>
      <c r="Q1223" s="6">
        <f>VLOOKUP(D1223,Products!$A$2:$F$21,6,FALSE)</f>
        <v>990</v>
      </c>
      <c r="R1223" s="6">
        <f t="shared" si="78"/>
        <v>990</v>
      </c>
      <c r="S1223" s="6">
        <f t="shared" si="79"/>
        <v>1008</v>
      </c>
    </row>
    <row r="1224" spans="1:19" x14ac:dyDescent="0.25">
      <c r="A1224" t="s">
        <v>1631</v>
      </c>
      <c r="B1224" s="2">
        <v>45245</v>
      </c>
      <c r="C1224" t="s">
        <v>1632</v>
      </c>
      <c r="D1224" t="s">
        <v>90</v>
      </c>
      <c r="E1224">
        <v>3</v>
      </c>
      <c r="F1224">
        <v>1932</v>
      </c>
      <c r="G1224" s="3">
        <v>0</v>
      </c>
      <c r="H1224" t="s">
        <v>12</v>
      </c>
      <c r="I1224">
        <v>2</v>
      </c>
      <c r="J1224">
        <f t="shared" si="76"/>
        <v>5796</v>
      </c>
      <c r="K1224" s="2">
        <f t="shared" si="77"/>
        <v>45231</v>
      </c>
      <c r="L1224" s="2" t="str">
        <f>VLOOKUP(C1224,Customers!$A$2:$F$401,3,FALSE)</f>
        <v>Banha</v>
      </c>
      <c r="M1224" s="2" t="str">
        <f>VLOOKUP(C1224,Customers!$A$2:$F$401,5,FALSE)</f>
        <v>Consumer</v>
      </c>
      <c r="N1224" s="2" t="str">
        <f>VLOOKUP(D1224,Products!$A$2:$F$21,2,FALSE)</f>
        <v>Headset Pro</v>
      </c>
      <c r="O1224" s="2" t="str">
        <f>VLOOKUP(D1224,Products!$A$2:$F$21,4,FALSE)</f>
        <v>Electronics</v>
      </c>
      <c r="P1224" s="2" t="str">
        <f>VLOOKUP(D1224,Products!$A$2:$F$21,3,FALSE)</f>
        <v>Accessories</v>
      </c>
      <c r="Q1224" s="6">
        <f>VLOOKUP(D1224,Products!$A$2:$F$21,6,FALSE)</f>
        <v>1180</v>
      </c>
      <c r="R1224" s="6">
        <f t="shared" si="78"/>
        <v>3540</v>
      </c>
      <c r="S1224" s="6">
        <f t="shared" si="79"/>
        <v>2256</v>
      </c>
    </row>
    <row r="1225" spans="1:19" x14ac:dyDescent="0.25">
      <c r="A1225" t="s">
        <v>1633</v>
      </c>
      <c r="B1225" s="2">
        <v>45596</v>
      </c>
      <c r="C1225" t="s">
        <v>260</v>
      </c>
      <c r="D1225" t="s">
        <v>21</v>
      </c>
      <c r="E1225">
        <v>1</v>
      </c>
      <c r="F1225">
        <v>1794.5</v>
      </c>
      <c r="G1225" s="3">
        <v>0.15</v>
      </c>
      <c r="H1225" t="s">
        <v>12</v>
      </c>
      <c r="I1225">
        <v>1</v>
      </c>
      <c r="J1225">
        <f t="shared" si="76"/>
        <v>1525.325</v>
      </c>
      <c r="K1225" s="2">
        <f t="shared" si="77"/>
        <v>45566</v>
      </c>
      <c r="L1225" s="2" t="str">
        <f>VLOOKUP(C1225,Customers!$A$2:$F$401,3,FALSE)</f>
        <v>Mansoura</v>
      </c>
      <c r="M1225" s="2" t="str">
        <f>VLOOKUP(C1225,Customers!$A$2:$F$401,5,FALSE)</f>
        <v>Consumer</v>
      </c>
      <c r="N1225" s="2" t="str">
        <f>VLOOKUP(D1225,Products!$A$2:$F$21,2,FALSE)</f>
        <v>Mechanical Keyboard</v>
      </c>
      <c r="O1225" s="2" t="str">
        <f>VLOOKUP(D1225,Products!$A$2:$F$21,4,FALSE)</f>
        <v>Electronics</v>
      </c>
      <c r="P1225" s="2" t="str">
        <f>VLOOKUP(D1225,Products!$A$2:$F$21,3,FALSE)</f>
        <v>Accessories</v>
      </c>
      <c r="Q1225" s="6">
        <f>VLOOKUP(D1225,Products!$A$2:$F$21,6,FALSE)</f>
        <v>990</v>
      </c>
      <c r="R1225" s="6">
        <f t="shared" si="78"/>
        <v>990</v>
      </c>
      <c r="S1225" s="6">
        <f t="shared" si="79"/>
        <v>535.32500000000005</v>
      </c>
    </row>
    <row r="1226" spans="1:19" x14ac:dyDescent="0.25">
      <c r="A1226" t="s">
        <v>1634</v>
      </c>
      <c r="B1226" s="2">
        <v>45727</v>
      </c>
      <c r="C1226" t="s">
        <v>482</v>
      </c>
      <c r="D1226" t="s">
        <v>21</v>
      </c>
      <c r="E1226">
        <v>2</v>
      </c>
      <c r="F1226">
        <v>1998</v>
      </c>
      <c r="G1226" s="3">
        <v>0.15</v>
      </c>
      <c r="H1226" t="s">
        <v>12</v>
      </c>
      <c r="I1226">
        <v>2</v>
      </c>
      <c r="J1226">
        <f t="shared" si="76"/>
        <v>3396.6</v>
      </c>
      <c r="K1226" s="2">
        <f t="shared" si="77"/>
        <v>45717</v>
      </c>
      <c r="L1226" s="2" t="str">
        <f>VLOOKUP(C1226,Customers!$A$2:$F$401,3,FALSE)</f>
        <v>Zagazig</v>
      </c>
      <c r="M1226" s="2" t="str">
        <f>VLOOKUP(C1226,Customers!$A$2:$F$401,5,FALSE)</f>
        <v>Corporate</v>
      </c>
      <c r="N1226" s="2" t="str">
        <f>VLOOKUP(D1226,Products!$A$2:$F$21,2,FALSE)</f>
        <v>Mechanical Keyboard</v>
      </c>
      <c r="O1226" s="2" t="str">
        <f>VLOOKUP(D1226,Products!$A$2:$F$21,4,FALSE)</f>
        <v>Electronics</v>
      </c>
      <c r="P1226" s="2" t="str">
        <f>VLOOKUP(D1226,Products!$A$2:$F$21,3,FALSE)</f>
        <v>Accessories</v>
      </c>
      <c r="Q1226" s="6">
        <f>VLOOKUP(D1226,Products!$A$2:$F$21,6,FALSE)</f>
        <v>990</v>
      </c>
      <c r="R1226" s="6">
        <f t="shared" si="78"/>
        <v>1980</v>
      </c>
      <c r="S1226" s="6">
        <f t="shared" si="79"/>
        <v>1416.6</v>
      </c>
    </row>
    <row r="1227" spans="1:19" x14ac:dyDescent="0.25">
      <c r="A1227" t="s">
        <v>1635</v>
      </c>
      <c r="B1227" s="2">
        <v>45062</v>
      </c>
      <c r="C1227" t="s">
        <v>279</v>
      </c>
      <c r="D1227" t="s">
        <v>40</v>
      </c>
      <c r="E1227">
        <v>1</v>
      </c>
      <c r="F1227">
        <v>20085</v>
      </c>
      <c r="G1227" s="3">
        <v>0.05</v>
      </c>
      <c r="H1227" t="s">
        <v>12</v>
      </c>
      <c r="I1227">
        <v>4</v>
      </c>
      <c r="J1227">
        <f t="shared" si="76"/>
        <v>19080.75</v>
      </c>
      <c r="K1227" s="2">
        <f t="shared" si="77"/>
        <v>45047</v>
      </c>
      <c r="L1227" s="2" t="str">
        <f>VLOOKUP(C1227,Customers!$A$2:$F$401,3,FALSE)</f>
        <v>Fayoum</v>
      </c>
      <c r="M1227" s="2" t="str">
        <f>VLOOKUP(C1227,Customers!$A$2:$F$401,5,FALSE)</f>
        <v>Small Business</v>
      </c>
      <c r="N1227" s="2" t="str">
        <f>VLOOKUP(D1227,Products!$A$2:$F$21,2,FALSE)</f>
        <v>Laptop Basic 15</v>
      </c>
      <c r="O1227" s="2" t="str">
        <f>VLOOKUP(D1227,Products!$A$2:$F$21,4,FALSE)</f>
        <v>Electronics</v>
      </c>
      <c r="P1227" s="2" t="str">
        <f>VLOOKUP(D1227,Products!$A$2:$F$21,3,FALSE)</f>
        <v>Computers</v>
      </c>
      <c r="Q1227" s="6">
        <f>VLOOKUP(D1227,Products!$A$2:$F$21,6,FALSE)</f>
        <v>15100</v>
      </c>
      <c r="R1227" s="6">
        <f t="shared" si="78"/>
        <v>15100</v>
      </c>
      <c r="S1227" s="6">
        <f t="shared" si="79"/>
        <v>3980.75</v>
      </c>
    </row>
    <row r="1228" spans="1:19" x14ac:dyDescent="0.25">
      <c r="A1228" t="s">
        <v>1636</v>
      </c>
      <c r="B1228" s="2">
        <v>45562</v>
      </c>
      <c r="C1228" t="s">
        <v>412</v>
      </c>
      <c r="D1228" t="s">
        <v>46</v>
      </c>
      <c r="E1228">
        <v>1</v>
      </c>
      <c r="F1228">
        <v>280.8</v>
      </c>
      <c r="G1228" s="3">
        <v>0.1</v>
      </c>
      <c r="H1228" t="s">
        <v>12</v>
      </c>
      <c r="I1228">
        <v>6</v>
      </c>
      <c r="J1228">
        <f t="shared" si="76"/>
        <v>252.72000000000003</v>
      </c>
      <c r="K1228" s="2">
        <f t="shared" si="77"/>
        <v>45536</v>
      </c>
      <c r="L1228" s="2" t="str">
        <f>VLOOKUP(C1228,Customers!$A$2:$F$401,3,FALSE)</f>
        <v>Asyut</v>
      </c>
      <c r="M1228" s="2" t="str">
        <f>VLOOKUP(C1228,Customers!$A$2:$F$401,5,FALSE)</f>
        <v>Consumer</v>
      </c>
      <c r="N1228" s="2" t="str">
        <f>VLOOKUP(D1228,Products!$A$2:$F$21,2,FALSE)</f>
        <v>Paper A4 Box</v>
      </c>
      <c r="O1228" s="2" t="str">
        <f>VLOOKUP(D1228,Products!$A$2:$F$21,4,FALSE)</f>
        <v>Office</v>
      </c>
      <c r="P1228" s="2" t="str">
        <f>VLOOKUP(D1228,Products!$A$2:$F$21,3,FALSE)</f>
        <v>Stationery</v>
      </c>
      <c r="Q1228" s="6">
        <f>VLOOKUP(D1228,Products!$A$2:$F$21,6,FALSE)</f>
        <v>145</v>
      </c>
      <c r="R1228" s="6">
        <f t="shared" si="78"/>
        <v>145</v>
      </c>
      <c r="S1228" s="6">
        <f t="shared" si="79"/>
        <v>107.72000000000003</v>
      </c>
    </row>
    <row r="1229" spans="1:19" x14ac:dyDescent="0.25">
      <c r="A1229" t="s">
        <v>1637</v>
      </c>
      <c r="B1229" s="2">
        <v>45822</v>
      </c>
      <c r="C1229" t="s">
        <v>1241</v>
      </c>
      <c r="D1229" t="s">
        <v>56</v>
      </c>
      <c r="E1229">
        <v>1</v>
      </c>
      <c r="F1229">
        <v>165.6</v>
      </c>
      <c r="G1229" s="3">
        <v>0.05</v>
      </c>
      <c r="H1229" t="s">
        <v>12</v>
      </c>
      <c r="I1229">
        <v>7</v>
      </c>
      <c r="J1229">
        <f t="shared" si="76"/>
        <v>157.32</v>
      </c>
      <c r="K1229" s="2">
        <f t="shared" si="77"/>
        <v>45809</v>
      </c>
      <c r="L1229" s="2" t="str">
        <f>VLOOKUP(C1229,Customers!$A$2:$F$401,3,FALSE)</f>
        <v>Giza</v>
      </c>
      <c r="M1229" s="2" t="str">
        <f>VLOOKUP(C1229,Customers!$A$2:$F$401,5,FALSE)</f>
        <v>Small Business</v>
      </c>
      <c r="N1229" s="2" t="str">
        <f>VLOOKUP(D1229,Products!$A$2:$F$21,2,FALSE)</f>
        <v>Notebook Pack</v>
      </c>
      <c r="O1229" s="2" t="str">
        <f>VLOOKUP(D1229,Products!$A$2:$F$21,4,FALSE)</f>
        <v>Office</v>
      </c>
      <c r="P1229" s="2" t="str">
        <f>VLOOKUP(D1229,Products!$A$2:$F$21,3,FALSE)</f>
        <v>Stationery</v>
      </c>
      <c r="Q1229" s="6">
        <f>VLOOKUP(D1229,Products!$A$2:$F$21,6,FALSE)</f>
        <v>75</v>
      </c>
      <c r="R1229" s="6">
        <f t="shared" si="78"/>
        <v>75</v>
      </c>
      <c r="S1229" s="6">
        <f t="shared" si="79"/>
        <v>82.32</v>
      </c>
    </row>
    <row r="1230" spans="1:19" x14ac:dyDescent="0.25">
      <c r="A1230" t="s">
        <v>1638</v>
      </c>
      <c r="B1230" s="2">
        <v>45415</v>
      </c>
      <c r="C1230" t="s">
        <v>133</v>
      </c>
      <c r="D1230" t="s">
        <v>56</v>
      </c>
      <c r="E1230">
        <v>1</v>
      </c>
      <c r="F1230">
        <v>165.6</v>
      </c>
      <c r="G1230" s="3">
        <v>0.05</v>
      </c>
      <c r="H1230" t="s">
        <v>12</v>
      </c>
      <c r="I1230">
        <v>4</v>
      </c>
      <c r="J1230">
        <f t="shared" si="76"/>
        <v>157.32</v>
      </c>
      <c r="K1230" s="2">
        <f t="shared" si="77"/>
        <v>45413</v>
      </c>
      <c r="L1230" s="2" t="str">
        <f>VLOOKUP(C1230,Customers!$A$2:$F$401,3,FALSE)</f>
        <v>Ismailia</v>
      </c>
      <c r="M1230" s="2" t="str">
        <f>VLOOKUP(C1230,Customers!$A$2:$F$401,5,FALSE)</f>
        <v>Small Business</v>
      </c>
      <c r="N1230" s="2" t="str">
        <f>VLOOKUP(D1230,Products!$A$2:$F$21,2,FALSE)</f>
        <v>Notebook Pack</v>
      </c>
      <c r="O1230" s="2" t="str">
        <f>VLOOKUP(D1230,Products!$A$2:$F$21,4,FALSE)</f>
        <v>Office</v>
      </c>
      <c r="P1230" s="2" t="str">
        <f>VLOOKUP(D1230,Products!$A$2:$F$21,3,FALSE)</f>
        <v>Stationery</v>
      </c>
      <c r="Q1230" s="6">
        <f>VLOOKUP(D1230,Products!$A$2:$F$21,6,FALSE)</f>
        <v>75</v>
      </c>
      <c r="R1230" s="6">
        <f t="shared" si="78"/>
        <v>75</v>
      </c>
      <c r="S1230" s="6">
        <f t="shared" si="79"/>
        <v>82.32</v>
      </c>
    </row>
    <row r="1231" spans="1:19" x14ac:dyDescent="0.25">
      <c r="A1231" t="s">
        <v>1639</v>
      </c>
      <c r="B1231" s="2">
        <v>45045</v>
      </c>
      <c r="C1231" t="s">
        <v>432</v>
      </c>
      <c r="D1231" t="s">
        <v>15</v>
      </c>
      <c r="E1231">
        <v>1</v>
      </c>
      <c r="F1231">
        <v>450</v>
      </c>
      <c r="G1231" s="3">
        <v>0.03</v>
      </c>
      <c r="H1231" t="s">
        <v>12</v>
      </c>
      <c r="I1231">
        <v>6</v>
      </c>
      <c r="J1231">
        <f t="shared" si="76"/>
        <v>436.5</v>
      </c>
      <c r="K1231" s="2">
        <f t="shared" si="77"/>
        <v>45017</v>
      </c>
      <c r="L1231" s="2" t="str">
        <f>VLOOKUP(C1231,Customers!$A$2:$F$401,3,FALSE)</f>
        <v>Zagazig</v>
      </c>
      <c r="M1231" s="2" t="str">
        <f>VLOOKUP(C1231,Customers!$A$2:$F$401,5,FALSE)</f>
        <v>Consumer</v>
      </c>
      <c r="N1231" s="2" t="str">
        <f>VLOOKUP(D1231,Products!$A$2:$F$21,2,FALSE)</f>
        <v>Wireless Mouse</v>
      </c>
      <c r="O1231" s="2" t="str">
        <f>VLOOKUP(D1231,Products!$A$2:$F$21,4,FALSE)</f>
        <v>Electronics</v>
      </c>
      <c r="P1231" s="2" t="str">
        <f>VLOOKUP(D1231,Products!$A$2:$F$21,3,FALSE)</f>
        <v>Accessories</v>
      </c>
      <c r="Q1231" s="6">
        <f>VLOOKUP(D1231,Products!$A$2:$F$21,6,FALSE)</f>
        <v>210</v>
      </c>
      <c r="R1231" s="6">
        <f t="shared" si="78"/>
        <v>210</v>
      </c>
      <c r="S1231" s="6">
        <f t="shared" si="79"/>
        <v>226.5</v>
      </c>
    </row>
    <row r="1232" spans="1:19" x14ac:dyDescent="0.25">
      <c r="A1232" t="s">
        <v>1640</v>
      </c>
      <c r="B1232" s="2">
        <v>45427</v>
      </c>
      <c r="C1232" t="s">
        <v>679</v>
      </c>
      <c r="D1232" t="s">
        <v>79</v>
      </c>
      <c r="E1232">
        <v>1</v>
      </c>
      <c r="F1232">
        <v>6386</v>
      </c>
      <c r="G1232" s="3">
        <v>0.2</v>
      </c>
      <c r="H1232" t="s">
        <v>12</v>
      </c>
      <c r="I1232">
        <v>5</v>
      </c>
      <c r="J1232">
        <f t="shared" si="76"/>
        <v>5108.8</v>
      </c>
      <c r="K1232" s="2">
        <f t="shared" si="77"/>
        <v>45413</v>
      </c>
      <c r="L1232" s="2" t="str">
        <f>VLOOKUP(C1232,Customers!$A$2:$F$401,3,FALSE)</f>
        <v>Asyut</v>
      </c>
      <c r="M1232" s="2" t="str">
        <f>VLOOKUP(C1232,Customers!$A$2:$F$401,5,FALSE)</f>
        <v>Consumer</v>
      </c>
      <c r="N1232" s="2" t="str">
        <f>VLOOKUP(D1232,Products!$A$2:$F$21,2,FALSE)</f>
        <v>27-inch Monitor</v>
      </c>
      <c r="O1232" s="2" t="str">
        <f>VLOOKUP(D1232,Products!$A$2:$F$21,4,FALSE)</f>
        <v>Electronics</v>
      </c>
      <c r="P1232" s="2" t="str">
        <f>VLOOKUP(D1232,Products!$A$2:$F$21,3,FALSE)</f>
        <v>Displays</v>
      </c>
      <c r="Q1232" s="6">
        <f>VLOOKUP(D1232,Products!$A$2:$F$21,6,FALSE)</f>
        <v>4300</v>
      </c>
      <c r="R1232" s="6">
        <f t="shared" si="78"/>
        <v>4300</v>
      </c>
      <c r="S1232" s="6">
        <f t="shared" si="79"/>
        <v>808.80000000000018</v>
      </c>
    </row>
    <row r="1233" spans="1:19" x14ac:dyDescent="0.25">
      <c r="A1233" t="s">
        <v>1641</v>
      </c>
      <c r="B1233" s="2">
        <v>45103</v>
      </c>
      <c r="C1233" t="s">
        <v>222</v>
      </c>
      <c r="D1233" t="s">
        <v>21</v>
      </c>
      <c r="E1233">
        <v>1</v>
      </c>
      <c r="F1233">
        <v>1702</v>
      </c>
      <c r="G1233" s="3">
        <v>0.03</v>
      </c>
      <c r="H1233" t="s">
        <v>12</v>
      </c>
      <c r="I1233">
        <v>4</v>
      </c>
      <c r="J1233">
        <f t="shared" si="76"/>
        <v>1650.94</v>
      </c>
      <c r="K1233" s="2">
        <f t="shared" si="77"/>
        <v>45078</v>
      </c>
      <c r="L1233" s="2" t="str">
        <f>VLOOKUP(C1233,Customers!$A$2:$F$401,3,FALSE)</f>
        <v>Asyut</v>
      </c>
      <c r="M1233" s="2" t="str">
        <f>VLOOKUP(C1233,Customers!$A$2:$F$401,5,FALSE)</f>
        <v>Corporate</v>
      </c>
      <c r="N1233" s="2" t="str">
        <f>VLOOKUP(D1233,Products!$A$2:$F$21,2,FALSE)</f>
        <v>Mechanical Keyboard</v>
      </c>
      <c r="O1233" s="2" t="str">
        <f>VLOOKUP(D1233,Products!$A$2:$F$21,4,FALSE)</f>
        <v>Electronics</v>
      </c>
      <c r="P1233" s="2" t="str">
        <f>VLOOKUP(D1233,Products!$A$2:$F$21,3,FALSE)</f>
        <v>Accessories</v>
      </c>
      <c r="Q1233" s="6">
        <f>VLOOKUP(D1233,Products!$A$2:$F$21,6,FALSE)</f>
        <v>990</v>
      </c>
      <c r="R1233" s="6">
        <f t="shared" si="78"/>
        <v>990</v>
      </c>
      <c r="S1233" s="6">
        <f t="shared" si="79"/>
        <v>660.94</v>
      </c>
    </row>
    <row r="1234" spans="1:19" x14ac:dyDescent="0.25">
      <c r="A1234" t="s">
        <v>1642</v>
      </c>
      <c r="B1234" s="2">
        <v>45816</v>
      </c>
      <c r="C1234" t="s">
        <v>815</v>
      </c>
      <c r="D1234" t="s">
        <v>11</v>
      </c>
      <c r="E1234">
        <v>3</v>
      </c>
      <c r="F1234">
        <v>29355</v>
      </c>
      <c r="G1234" s="3">
        <v>0</v>
      </c>
      <c r="H1234" t="s">
        <v>12</v>
      </c>
      <c r="I1234">
        <v>2</v>
      </c>
      <c r="J1234">
        <f t="shared" si="76"/>
        <v>88065</v>
      </c>
      <c r="K1234" s="2">
        <f t="shared" si="77"/>
        <v>45809</v>
      </c>
      <c r="L1234" s="2" t="str">
        <f>VLOOKUP(C1234,Customers!$A$2:$F$401,3,FALSE)</f>
        <v>Alexandria</v>
      </c>
      <c r="M1234" s="2" t="str">
        <f>VLOOKUP(C1234,Customers!$A$2:$F$401,5,FALSE)</f>
        <v>Consumer</v>
      </c>
      <c r="N1234" s="2" t="str">
        <f>VLOOKUP(D1234,Products!$A$2:$F$21,2,FALSE)</f>
        <v>Laptop Pro 14</v>
      </c>
      <c r="O1234" s="2" t="str">
        <f>VLOOKUP(D1234,Products!$A$2:$F$21,4,FALSE)</f>
        <v>Electronics</v>
      </c>
      <c r="P1234" s="2" t="str">
        <f>VLOOKUP(D1234,Products!$A$2:$F$21,3,FALSE)</f>
        <v>Computers</v>
      </c>
      <c r="Q1234" s="6">
        <f>VLOOKUP(D1234,Products!$A$2:$F$21,6,FALSE)</f>
        <v>22100</v>
      </c>
      <c r="R1234" s="6">
        <f t="shared" si="78"/>
        <v>66300</v>
      </c>
      <c r="S1234" s="6">
        <f t="shared" si="79"/>
        <v>21765</v>
      </c>
    </row>
    <row r="1235" spans="1:19" x14ac:dyDescent="0.25">
      <c r="A1235" t="s">
        <v>1643</v>
      </c>
      <c r="B1235" s="2">
        <v>45164</v>
      </c>
      <c r="C1235" t="s">
        <v>625</v>
      </c>
      <c r="D1235" t="s">
        <v>79</v>
      </c>
      <c r="E1235">
        <v>2</v>
      </c>
      <c r="F1235">
        <v>6014</v>
      </c>
      <c r="G1235" s="3">
        <v>0</v>
      </c>
      <c r="H1235" t="s">
        <v>12</v>
      </c>
      <c r="I1235">
        <v>5</v>
      </c>
      <c r="J1235">
        <f t="shared" si="76"/>
        <v>12028</v>
      </c>
      <c r="K1235" s="2">
        <f t="shared" si="77"/>
        <v>45139</v>
      </c>
      <c r="L1235" s="2" t="str">
        <f>VLOOKUP(C1235,Customers!$A$2:$F$401,3,FALSE)</f>
        <v>Tanta</v>
      </c>
      <c r="M1235" s="2" t="str">
        <f>VLOOKUP(C1235,Customers!$A$2:$F$401,5,FALSE)</f>
        <v>Small Business</v>
      </c>
      <c r="N1235" s="2" t="str">
        <f>VLOOKUP(D1235,Products!$A$2:$F$21,2,FALSE)</f>
        <v>27-inch Monitor</v>
      </c>
      <c r="O1235" s="2" t="str">
        <f>VLOOKUP(D1235,Products!$A$2:$F$21,4,FALSE)</f>
        <v>Electronics</v>
      </c>
      <c r="P1235" s="2" t="str">
        <f>VLOOKUP(D1235,Products!$A$2:$F$21,3,FALSE)</f>
        <v>Displays</v>
      </c>
      <c r="Q1235" s="6">
        <f>VLOOKUP(D1235,Products!$A$2:$F$21,6,FALSE)</f>
        <v>4300</v>
      </c>
      <c r="R1235" s="6">
        <f t="shared" si="78"/>
        <v>8600</v>
      </c>
      <c r="S1235" s="6">
        <f t="shared" si="79"/>
        <v>3428</v>
      </c>
    </row>
    <row r="1236" spans="1:19" x14ac:dyDescent="0.25">
      <c r="A1236" t="s">
        <v>1644</v>
      </c>
      <c r="B1236" s="2">
        <v>45855</v>
      </c>
      <c r="C1236" t="s">
        <v>363</v>
      </c>
      <c r="D1236" t="s">
        <v>27</v>
      </c>
      <c r="E1236">
        <v>4</v>
      </c>
      <c r="F1236">
        <v>1009.4</v>
      </c>
      <c r="G1236" s="3">
        <v>0.03</v>
      </c>
      <c r="H1236" t="s">
        <v>12</v>
      </c>
      <c r="I1236">
        <v>1</v>
      </c>
      <c r="J1236">
        <f t="shared" si="76"/>
        <v>3916.4719999999998</v>
      </c>
      <c r="K1236" s="2">
        <f t="shared" si="77"/>
        <v>45839</v>
      </c>
      <c r="L1236" s="2" t="str">
        <f>VLOOKUP(C1236,Customers!$A$2:$F$401,3,FALSE)</f>
        <v>Asyut</v>
      </c>
      <c r="M1236" s="2" t="str">
        <f>VLOOKUP(C1236,Customers!$A$2:$F$401,5,FALSE)</f>
        <v>Consumer</v>
      </c>
      <c r="N1236" s="2" t="str">
        <f>VLOOKUP(D1236,Products!$A$2:$F$21,2,FALSE)</f>
        <v>Printer Toner</v>
      </c>
      <c r="O1236" s="2" t="str">
        <f>VLOOKUP(D1236,Products!$A$2:$F$21,4,FALSE)</f>
        <v>Office</v>
      </c>
      <c r="P1236" s="2" t="str">
        <f>VLOOKUP(D1236,Products!$A$2:$F$21,3,FALSE)</f>
        <v>Supplies</v>
      </c>
      <c r="Q1236" s="6">
        <f>VLOOKUP(D1236,Products!$A$2:$F$21,6,FALSE)</f>
        <v>510</v>
      </c>
      <c r="R1236" s="6">
        <f t="shared" si="78"/>
        <v>2040</v>
      </c>
      <c r="S1236" s="6">
        <f t="shared" si="79"/>
        <v>1876.4719999999998</v>
      </c>
    </row>
    <row r="1237" spans="1:19" x14ac:dyDescent="0.25">
      <c r="A1237" t="s">
        <v>1645</v>
      </c>
      <c r="B1237" s="2">
        <v>45039</v>
      </c>
      <c r="C1237" t="s">
        <v>1156</v>
      </c>
      <c r="D1237" t="s">
        <v>18</v>
      </c>
      <c r="E1237">
        <v>1</v>
      </c>
      <c r="F1237">
        <v>1566</v>
      </c>
      <c r="G1237" s="3">
        <v>0</v>
      </c>
      <c r="H1237" t="s">
        <v>12</v>
      </c>
      <c r="I1237">
        <v>3</v>
      </c>
      <c r="J1237">
        <f t="shared" si="76"/>
        <v>1566</v>
      </c>
      <c r="K1237" s="2">
        <f t="shared" si="77"/>
        <v>45017</v>
      </c>
      <c r="L1237" s="2" t="str">
        <f>VLOOKUP(C1237,Customers!$A$2:$F$401,3,FALSE)</f>
        <v>Asyut</v>
      </c>
      <c r="M1237" s="2" t="str">
        <f>VLOOKUP(C1237,Customers!$A$2:$F$401,5,FALSE)</f>
        <v>Consumer</v>
      </c>
      <c r="N1237" s="2" t="str">
        <f>VLOOKUP(D1237,Products!$A$2:$F$21,2,FALSE)</f>
        <v>Webcam HD</v>
      </c>
      <c r="O1237" s="2" t="str">
        <f>VLOOKUP(D1237,Products!$A$2:$F$21,4,FALSE)</f>
        <v>Electronics</v>
      </c>
      <c r="P1237" s="2" t="str">
        <f>VLOOKUP(D1237,Products!$A$2:$F$21,3,FALSE)</f>
        <v>Accessories</v>
      </c>
      <c r="Q1237" s="6">
        <f>VLOOKUP(D1237,Products!$A$2:$F$21,6,FALSE)</f>
        <v>790</v>
      </c>
      <c r="R1237" s="6">
        <f t="shared" si="78"/>
        <v>790</v>
      </c>
      <c r="S1237" s="6">
        <f t="shared" si="79"/>
        <v>776</v>
      </c>
    </row>
    <row r="1238" spans="1:19" x14ac:dyDescent="0.25">
      <c r="A1238" t="s">
        <v>1646</v>
      </c>
      <c r="B1238" s="2">
        <v>45560</v>
      </c>
      <c r="C1238" t="s">
        <v>617</v>
      </c>
      <c r="D1238" t="s">
        <v>56</v>
      </c>
      <c r="E1238">
        <v>1</v>
      </c>
      <c r="F1238">
        <v>185.4</v>
      </c>
      <c r="G1238" s="3">
        <v>0</v>
      </c>
      <c r="H1238" t="s">
        <v>85</v>
      </c>
      <c r="I1238">
        <v>2</v>
      </c>
      <c r="J1238">
        <f t="shared" si="76"/>
        <v>185.4</v>
      </c>
      <c r="K1238" s="2">
        <f t="shared" si="77"/>
        <v>45536</v>
      </c>
      <c r="L1238" s="2" t="str">
        <f>VLOOKUP(C1238,Customers!$A$2:$F$401,3,FALSE)</f>
        <v>Zagazig</v>
      </c>
      <c r="M1238" s="2" t="str">
        <f>VLOOKUP(C1238,Customers!$A$2:$F$401,5,FALSE)</f>
        <v>Small Business</v>
      </c>
      <c r="N1238" s="2" t="str">
        <f>VLOOKUP(D1238,Products!$A$2:$F$21,2,FALSE)</f>
        <v>Notebook Pack</v>
      </c>
      <c r="O1238" s="2" t="str">
        <f>VLOOKUP(D1238,Products!$A$2:$F$21,4,FALSE)</f>
        <v>Office</v>
      </c>
      <c r="P1238" s="2" t="str">
        <f>VLOOKUP(D1238,Products!$A$2:$F$21,3,FALSE)</f>
        <v>Stationery</v>
      </c>
      <c r="Q1238" s="6">
        <f>VLOOKUP(D1238,Products!$A$2:$F$21,6,FALSE)</f>
        <v>75</v>
      </c>
      <c r="R1238" s="6">
        <f t="shared" si="78"/>
        <v>75</v>
      </c>
      <c r="S1238" s="6">
        <f t="shared" si="79"/>
        <v>110.4</v>
      </c>
    </row>
    <row r="1239" spans="1:19" x14ac:dyDescent="0.25">
      <c r="A1239" t="s">
        <v>1647</v>
      </c>
      <c r="B1239" s="2">
        <v>45286</v>
      </c>
      <c r="C1239" t="s">
        <v>42</v>
      </c>
      <c r="D1239" t="s">
        <v>30</v>
      </c>
      <c r="E1239">
        <v>2</v>
      </c>
      <c r="F1239">
        <v>8924</v>
      </c>
      <c r="G1239" s="3">
        <v>0.15</v>
      </c>
      <c r="H1239" t="s">
        <v>12</v>
      </c>
      <c r="I1239">
        <v>5</v>
      </c>
      <c r="J1239">
        <f t="shared" si="76"/>
        <v>15170.8</v>
      </c>
      <c r="K1239" s="2">
        <f t="shared" si="77"/>
        <v>45261</v>
      </c>
      <c r="L1239" s="2" t="str">
        <f>VLOOKUP(C1239,Customers!$A$2:$F$401,3,FALSE)</f>
        <v>Tanta</v>
      </c>
      <c r="M1239" s="2" t="str">
        <f>VLOOKUP(C1239,Customers!$A$2:$F$401,5,FALSE)</f>
        <v>Small Business</v>
      </c>
      <c r="N1239" s="2" t="str">
        <f>VLOOKUP(D1239,Products!$A$2:$F$21,2,FALSE)</f>
        <v>Standing Desk</v>
      </c>
      <c r="O1239" s="2" t="str">
        <f>VLOOKUP(D1239,Products!$A$2:$F$21,4,FALSE)</f>
        <v>Office</v>
      </c>
      <c r="P1239" s="2" t="str">
        <f>VLOOKUP(D1239,Products!$A$2:$F$21,3,FALSE)</f>
        <v>Furniture</v>
      </c>
      <c r="Q1239" s="6">
        <f>VLOOKUP(D1239,Products!$A$2:$F$21,6,FALSE)</f>
        <v>6500</v>
      </c>
      <c r="R1239" s="6">
        <f t="shared" si="78"/>
        <v>13000</v>
      </c>
      <c r="S1239" s="6">
        <f t="shared" si="79"/>
        <v>2170.7999999999993</v>
      </c>
    </row>
    <row r="1240" spans="1:19" x14ac:dyDescent="0.25">
      <c r="A1240" t="s">
        <v>1648</v>
      </c>
      <c r="B1240" s="2">
        <v>45171</v>
      </c>
      <c r="C1240" t="s">
        <v>687</v>
      </c>
      <c r="D1240" t="s">
        <v>43</v>
      </c>
      <c r="E1240">
        <v>1</v>
      </c>
      <c r="F1240">
        <v>3888</v>
      </c>
      <c r="G1240" s="3">
        <v>0.05</v>
      </c>
      <c r="H1240" t="s">
        <v>12</v>
      </c>
      <c r="I1240">
        <v>2</v>
      </c>
      <c r="J1240">
        <f t="shared" si="76"/>
        <v>3693.6</v>
      </c>
      <c r="K1240" s="2">
        <f t="shared" si="77"/>
        <v>45170</v>
      </c>
      <c r="L1240" s="2" t="str">
        <f>VLOOKUP(C1240,Customers!$A$2:$F$401,3,FALSE)</f>
        <v>Zagazig</v>
      </c>
      <c r="M1240" s="2" t="str">
        <f>VLOOKUP(C1240,Customers!$A$2:$F$401,5,FALSE)</f>
        <v>Small Business</v>
      </c>
      <c r="N1240" s="2" t="str">
        <f>VLOOKUP(D1240,Products!$A$2:$F$21,2,FALSE)</f>
        <v>External SSD 1TB</v>
      </c>
      <c r="O1240" s="2" t="str">
        <f>VLOOKUP(D1240,Products!$A$2:$F$21,4,FALSE)</f>
        <v>Electronics</v>
      </c>
      <c r="P1240" s="2" t="str">
        <f>VLOOKUP(D1240,Products!$A$2:$F$21,3,FALSE)</f>
        <v>Storage</v>
      </c>
      <c r="Q1240" s="6">
        <f>VLOOKUP(D1240,Products!$A$2:$F$21,6,FALSE)</f>
        <v>2450</v>
      </c>
      <c r="R1240" s="6">
        <f t="shared" si="78"/>
        <v>2450</v>
      </c>
      <c r="S1240" s="6">
        <f t="shared" si="79"/>
        <v>1243.5999999999999</v>
      </c>
    </row>
    <row r="1241" spans="1:19" x14ac:dyDescent="0.25">
      <c r="A1241" t="s">
        <v>1649</v>
      </c>
      <c r="B1241" s="2">
        <v>44952</v>
      </c>
      <c r="C1241" t="s">
        <v>363</v>
      </c>
      <c r="D1241" t="s">
        <v>21</v>
      </c>
      <c r="E1241">
        <v>2</v>
      </c>
      <c r="F1241">
        <v>1702</v>
      </c>
      <c r="G1241" s="3">
        <v>0</v>
      </c>
      <c r="H1241" t="s">
        <v>12</v>
      </c>
      <c r="I1241">
        <v>7</v>
      </c>
      <c r="J1241">
        <f t="shared" si="76"/>
        <v>3404</v>
      </c>
      <c r="K1241" s="2">
        <f t="shared" si="77"/>
        <v>44927</v>
      </c>
      <c r="L1241" s="2" t="str">
        <f>VLOOKUP(C1241,Customers!$A$2:$F$401,3,FALSE)</f>
        <v>Asyut</v>
      </c>
      <c r="M1241" s="2" t="str">
        <f>VLOOKUP(C1241,Customers!$A$2:$F$401,5,FALSE)</f>
        <v>Consumer</v>
      </c>
      <c r="N1241" s="2" t="str">
        <f>VLOOKUP(D1241,Products!$A$2:$F$21,2,FALSE)</f>
        <v>Mechanical Keyboard</v>
      </c>
      <c r="O1241" s="2" t="str">
        <f>VLOOKUP(D1241,Products!$A$2:$F$21,4,FALSE)</f>
        <v>Electronics</v>
      </c>
      <c r="P1241" s="2" t="str">
        <f>VLOOKUP(D1241,Products!$A$2:$F$21,3,FALSE)</f>
        <v>Accessories</v>
      </c>
      <c r="Q1241" s="6">
        <f>VLOOKUP(D1241,Products!$A$2:$F$21,6,FALSE)</f>
        <v>990</v>
      </c>
      <c r="R1241" s="6">
        <f t="shared" si="78"/>
        <v>1980</v>
      </c>
      <c r="S1241" s="6">
        <f t="shared" si="79"/>
        <v>1424</v>
      </c>
    </row>
    <row r="1242" spans="1:19" x14ac:dyDescent="0.25">
      <c r="A1242" t="s">
        <v>1650</v>
      </c>
      <c r="B1242" s="2">
        <v>45208</v>
      </c>
      <c r="C1242" t="s">
        <v>477</v>
      </c>
      <c r="D1242" t="s">
        <v>72</v>
      </c>
      <c r="E1242">
        <v>1</v>
      </c>
      <c r="F1242">
        <v>1802.5</v>
      </c>
      <c r="G1242" s="3">
        <v>0.05</v>
      </c>
      <c r="H1242" t="s">
        <v>12</v>
      </c>
      <c r="I1242">
        <v>2</v>
      </c>
      <c r="J1242">
        <f t="shared" si="76"/>
        <v>1712.375</v>
      </c>
      <c r="K1242" s="2">
        <f t="shared" si="77"/>
        <v>45200</v>
      </c>
      <c r="L1242" s="2" t="str">
        <f>VLOOKUP(C1242,Customers!$A$2:$F$401,3,FALSE)</f>
        <v>Tanta</v>
      </c>
      <c r="M1242" s="2" t="str">
        <f>VLOOKUP(C1242,Customers!$A$2:$F$401,5,FALSE)</f>
        <v>Small Business</v>
      </c>
      <c r="N1242" s="2" t="str">
        <f>VLOOKUP(D1242,Products!$A$2:$F$21,2,FALSE)</f>
        <v>Wi-Fi Router</v>
      </c>
      <c r="O1242" s="2" t="str">
        <f>VLOOKUP(D1242,Products!$A$2:$F$21,4,FALSE)</f>
        <v>Electronics</v>
      </c>
      <c r="P1242" s="2" t="str">
        <f>VLOOKUP(D1242,Products!$A$2:$F$21,3,FALSE)</f>
        <v>Networking</v>
      </c>
      <c r="Q1242" s="6">
        <f>VLOOKUP(D1242,Products!$A$2:$F$21,6,FALSE)</f>
        <v>1050</v>
      </c>
      <c r="R1242" s="6">
        <f t="shared" si="78"/>
        <v>1050</v>
      </c>
      <c r="S1242" s="6">
        <f t="shared" si="79"/>
        <v>662.375</v>
      </c>
    </row>
    <row r="1243" spans="1:19" x14ac:dyDescent="0.25">
      <c r="A1243" t="s">
        <v>1651</v>
      </c>
      <c r="B1243" s="2">
        <v>44950</v>
      </c>
      <c r="C1243" t="s">
        <v>1414</v>
      </c>
      <c r="D1243" t="s">
        <v>15</v>
      </c>
      <c r="E1243">
        <v>1</v>
      </c>
      <c r="F1243">
        <v>414</v>
      </c>
      <c r="G1243" s="3">
        <v>0.03</v>
      </c>
      <c r="H1243" t="s">
        <v>12</v>
      </c>
      <c r="I1243">
        <v>3</v>
      </c>
      <c r="J1243">
        <f t="shared" si="76"/>
        <v>401.58</v>
      </c>
      <c r="K1243" s="2">
        <f t="shared" si="77"/>
        <v>44927</v>
      </c>
      <c r="L1243" s="2" t="str">
        <f>VLOOKUP(C1243,Customers!$A$2:$F$401,3,FALSE)</f>
        <v>Giza</v>
      </c>
      <c r="M1243" s="2" t="str">
        <f>VLOOKUP(C1243,Customers!$A$2:$F$401,5,FALSE)</f>
        <v>Consumer</v>
      </c>
      <c r="N1243" s="2" t="str">
        <f>VLOOKUP(D1243,Products!$A$2:$F$21,2,FALSE)</f>
        <v>Wireless Mouse</v>
      </c>
      <c r="O1243" s="2" t="str">
        <f>VLOOKUP(D1243,Products!$A$2:$F$21,4,FALSE)</f>
        <v>Electronics</v>
      </c>
      <c r="P1243" s="2" t="str">
        <f>VLOOKUP(D1243,Products!$A$2:$F$21,3,FALSE)</f>
        <v>Accessories</v>
      </c>
      <c r="Q1243" s="6">
        <f>VLOOKUP(D1243,Products!$A$2:$F$21,6,FALSE)</f>
        <v>210</v>
      </c>
      <c r="R1243" s="6">
        <f t="shared" si="78"/>
        <v>210</v>
      </c>
      <c r="S1243" s="6">
        <f t="shared" si="79"/>
        <v>191.57999999999998</v>
      </c>
    </row>
    <row r="1244" spans="1:19" x14ac:dyDescent="0.25">
      <c r="A1244" t="s">
        <v>1652</v>
      </c>
      <c r="B1244" s="2">
        <v>45262</v>
      </c>
      <c r="C1244" t="s">
        <v>1086</v>
      </c>
      <c r="D1244" t="s">
        <v>56</v>
      </c>
      <c r="E1244">
        <v>2</v>
      </c>
      <c r="F1244">
        <v>165.6</v>
      </c>
      <c r="G1244" s="3">
        <v>0.03</v>
      </c>
      <c r="H1244" t="s">
        <v>12</v>
      </c>
      <c r="I1244">
        <v>4</v>
      </c>
      <c r="J1244">
        <f t="shared" si="76"/>
        <v>321.26399999999995</v>
      </c>
      <c r="K1244" s="2">
        <f t="shared" si="77"/>
        <v>45261</v>
      </c>
      <c r="L1244" s="2" t="str">
        <f>VLOOKUP(C1244,Customers!$A$2:$F$401,3,FALSE)</f>
        <v>Alexandria</v>
      </c>
      <c r="M1244" s="2" t="str">
        <f>VLOOKUP(C1244,Customers!$A$2:$F$401,5,FALSE)</f>
        <v>Small Business</v>
      </c>
      <c r="N1244" s="2" t="str">
        <f>VLOOKUP(D1244,Products!$A$2:$F$21,2,FALSE)</f>
        <v>Notebook Pack</v>
      </c>
      <c r="O1244" s="2" t="str">
        <f>VLOOKUP(D1244,Products!$A$2:$F$21,4,FALSE)</f>
        <v>Office</v>
      </c>
      <c r="P1244" s="2" t="str">
        <f>VLOOKUP(D1244,Products!$A$2:$F$21,3,FALSE)</f>
        <v>Stationery</v>
      </c>
      <c r="Q1244" s="6">
        <f>VLOOKUP(D1244,Products!$A$2:$F$21,6,FALSE)</f>
        <v>75</v>
      </c>
      <c r="R1244" s="6">
        <f t="shared" si="78"/>
        <v>150</v>
      </c>
      <c r="S1244" s="6">
        <f t="shared" si="79"/>
        <v>171.26399999999995</v>
      </c>
    </row>
    <row r="1245" spans="1:19" x14ac:dyDescent="0.25">
      <c r="A1245" t="s">
        <v>1653</v>
      </c>
      <c r="B1245" s="2">
        <v>45943</v>
      </c>
      <c r="C1245" t="s">
        <v>226</v>
      </c>
      <c r="D1245" t="s">
        <v>15</v>
      </c>
      <c r="E1245">
        <v>1</v>
      </c>
      <c r="F1245">
        <v>486</v>
      </c>
      <c r="G1245" s="3">
        <v>0.1</v>
      </c>
      <c r="H1245" t="s">
        <v>12</v>
      </c>
      <c r="I1245">
        <v>3</v>
      </c>
      <c r="J1245">
        <f t="shared" si="76"/>
        <v>437.40000000000003</v>
      </c>
      <c r="K1245" s="2">
        <f t="shared" si="77"/>
        <v>45931</v>
      </c>
      <c r="L1245" s="2" t="str">
        <f>VLOOKUP(C1245,Customers!$A$2:$F$401,3,FALSE)</f>
        <v>Giza</v>
      </c>
      <c r="M1245" s="2" t="str">
        <f>VLOOKUP(C1245,Customers!$A$2:$F$401,5,FALSE)</f>
        <v>Consumer</v>
      </c>
      <c r="N1245" s="2" t="str">
        <f>VLOOKUP(D1245,Products!$A$2:$F$21,2,FALSE)</f>
        <v>Wireless Mouse</v>
      </c>
      <c r="O1245" s="2" t="str">
        <f>VLOOKUP(D1245,Products!$A$2:$F$21,4,FALSE)</f>
        <v>Electronics</v>
      </c>
      <c r="P1245" s="2" t="str">
        <f>VLOOKUP(D1245,Products!$A$2:$F$21,3,FALSE)</f>
        <v>Accessories</v>
      </c>
      <c r="Q1245" s="6">
        <f>VLOOKUP(D1245,Products!$A$2:$F$21,6,FALSE)</f>
        <v>210</v>
      </c>
      <c r="R1245" s="6">
        <f t="shared" si="78"/>
        <v>210</v>
      </c>
      <c r="S1245" s="6">
        <f t="shared" si="79"/>
        <v>227.40000000000003</v>
      </c>
    </row>
    <row r="1246" spans="1:19" x14ac:dyDescent="0.25">
      <c r="A1246" t="s">
        <v>1654</v>
      </c>
      <c r="B1246" s="2">
        <v>45637</v>
      </c>
      <c r="C1246" t="s">
        <v>833</v>
      </c>
      <c r="D1246" t="s">
        <v>56</v>
      </c>
      <c r="E1246">
        <v>1</v>
      </c>
      <c r="F1246">
        <v>165.6</v>
      </c>
      <c r="G1246" s="3">
        <v>0.1</v>
      </c>
      <c r="H1246" t="s">
        <v>12</v>
      </c>
      <c r="I1246">
        <v>5</v>
      </c>
      <c r="J1246">
        <f t="shared" si="76"/>
        <v>149.04</v>
      </c>
      <c r="K1246" s="2">
        <f t="shared" si="77"/>
        <v>45627</v>
      </c>
      <c r="L1246" s="2" t="str">
        <f>VLOOKUP(C1246,Customers!$A$2:$F$401,3,FALSE)</f>
        <v>Shubra El-Kheima</v>
      </c>
      <c r="M1246" s="2" t="str">
        <f>VLOOKUP(C1246,Customers!$A$2:$F$401,5,FALSE)</f>
        <v>Consumer</v>
      </c>
      <c r="N1246" s="2" t="str">
        <f>VLOOKUP(D1246,Products!$A$2:$F$21,2,FALSE)</f>
        <v>Notebook Pack</v>
      </c>
      <c r="O1246" s="2" t="str">
        <f>VLOOKUP(D1246,Products!$A$2:$F$21,4,FALSE)</f>
        <v>Office</v>
      </c>
      <c r="P1246" s="2" t="str">
        <f>VLOOKUP(D1246,Products!$A$2:$F$21,3,FALSE)</f>
        <v>Stationery</v>
      </c>
      <c r="Q1246" s="6">
        <f>VLOOKUP(D1246,Products!$A$2:$F$21,6,FALSE)</f>
        <v>75</v>
      </c>
      <c r="R1246" s="6">
        <f t="shared" si="78"/>
        <v>75</v>
      </c>
      <c r="S1246" s="6">
        <f t="shared" si="79"/>
        <v>74.039999999999992</v>
      </c>
    </row>
    <row r="1247" spans="1:19" x14ac:dyDescent="0.25">
      <c r="A1247" t="s">
        <v>1655</v>
      </c>
      <c r="B1247" s="2">
        <v>45998</v>
      </c>
      <c r="C1247" t="s">
        <v>494</v>
      </c>
      <c r="D1247" t="s">
        <v>90</v>
      </c>
      <c r="E1247">
        <v>20</v>
      </c>
      <c r="F1247">
        <v>2037</v>
      </c>
      <c r="G1247" s="3">
        <v>0</v>
      </c>
      <c r="H1247" t="s">
        <v>12</v>
      </c>
      <c r="I1247">
        <v>7</v>
      </c>
      <c r="J1247">
        <f t="shared" si="76"/>
        <v>40740</v>
      </c>
      <c r="K1247" s="2">
        <f t="shared" si="77"/>
        <v>45992</v>
      </c>
      <c r="L1247" s="2" t="str">
        <f>VLOOKUP(C1247,Customers!$A$2:$F$401,3,FALSE)</f>
        <v>Alexandria</v>
      </c>
      <c r="M1247" s="2" t="str">
        <f>VLOOKUP(C1247,Customers!$A$2:$F$401,5,FALSE)</f>
        <v>Consumer</v>
      </c>
      <c r="N1247" s="2" t="str">
        <f>VLOOKUP(D1247,Products!$A$2:$F$21,2,FALSE)</f>
        <v>Headset Pro</v>
      </c>
      <c r="O1247" s="2" t="str">
        <f>VLOOKUP(D1247,Products!$A$2:$F$21,4,FALSE)</f>
        <v>Electronics</v>
      </c>
      <c r="P1247" s="2" t="str">
        <f>VLOOKUP(D1247,Products!$A$2:$F$21,3,FALSE)</f>
        <v>Accessories</v>
      </c>
      <c r="Q1247" s="6">
        <f>VLOOKUP(D1247,Products!$A$2:$F$21,6,FALSE)</f>
        <v>1180</v>
      </c>
      <c r="R1247" s="6">
        <f t="shared" si="78"/>
        <v>23600</v>
      </c>
      <c r="S1247" s="6">
        <f t="shared" si="79"/>
        <v>17140</v>
      </c>
    </row>
    <row r="1248" spans="1:19" x14ac:dyDescent="0.25">
      <c r="A1248" t="s">
        <v>1656</v>
      </c>
      <c r="B1248" s="2">
        <v>45986</v>
      </c>
      <c r="C1248" t="s">
        <v>240</v>
      </c>
      <c r="D1248" t="s">
        <v>56</v>
      </c>
      <c r="E1248">
        <v>1</v>
      </c>
      <c r="F1248">
        <v>194.4</v>
      </c>
      <c r="G1248" s="3">
        <v>0.1</v>
      </c>
      <c r="H1248" t="s">
        <v>85</v>
      </c>
      <c r="I1248">
        <v>4</v>
      </c>
      <c r="J1248">
        <f t="shared" si="76"/>
        <v>174.96</v>
      </c>
      <c r="K1248" s="2">
        <f t="shared" si="77"/>
        <v>45962</v>
      </c>
      <c r="L1248" s="2" t="str">
        <f>VLOOKUP(C1248,Customers!$A$2:$F$401,3,FALSE)</f>
        <v>Alexandria</v>
      </c>
      <c r="M1248" s="2" t="str">
        <f>VLOOKUP(C1248,Customers!$A$2:$F$401,5,FALSE)</f>
        <v>Consumer</v>
      </c>
      <c r="N1248" s="2" t="str">
        <f>VLOOKUP(D1248,Products!$A$2:$F$21,2,FALSE)</f>
        <v>Notebook Pack</v>
      </c>
      <c r="O1248" s="2" t="str">
        <f>VLOOKUP(D1248,Products!$A$2:$F$21,4,FALSE)</f>
        <v>Office</v>
      </c>
      <c r="P1248" s="2" t="str">
        <f>VLOOKUP(D1248,Products!$A$2:$F$21,3,FALSE)</f>
        <v>Stationery</v>
      </c>
      <c r="Q1248" s="6">
        <f>VLOOKUP(D1248,Products!$A$2:$F$21,6,FALSE)</f>
        <v>75</v>
      </c>
      <c r="R1248" s="6">
        <f t="shared" si="78"/>
        <v>75</v>
      </c>
      <c r="S1248" s="6">
        <f t="shared" si="79"/>
        <v>99.960000000000008</v>
      </c>
    </row>
    <row r="1249" spans="1:19" x14ac:dyDescent="0.25">
      <c r="A1249" t="s">
        <v>1657</v>
      </c>
      <c r="B1249" s="2">
        <v>45457</v>
      </c>
      <c r="C1249" t="s">
        <v>266</v>
      </c>
      <c r="D1249" t="s">
        <v>123</v>
      </c>
      <c r="E1249">
        <v>1</v>
      </c>
      <c r="F1249">
        <v>2538</v>
      </c>
      <c r="G1249" s="3">
        <v>0.05</v>
      </c>
      <c r="H1249" t="s">
        <v>12</v>
      </c>
      <c r="I1249">
        <v>4</v>
      </c>
      <c r="J1249">
        <f t="shared" si="76"/>
        <v>2411.1</v>
      </c>
      <c r="K1249" s="2">
        <f t="shared" si="77"/>
        <v>45444</v>
      </c>
      <c r="L1249" s="2" t="str">
        <f>VLOOKUP(C1249,Customers!$A$2:$F$401,3,FALSE)</f>
        <v>Shubra El-Kheima</v>
      </c>
      <c r="M1249" s="2" t="str">
        <f>VLOOKUP(C1249,Customers!$A$2:$F$401,5,FALSE)</f>
        <v>Small Business</v>
      </c>
      <c r="N1249" s="2" t="str">
        <f>VLOOKUP(D1249,Products!$A$2:$F$21,2,FALSE)</f>
        <v>Barcode Scanner</v>
      </c>
      <c r="O1249" s="2" t="str">
        <f>VLOOKUP(D1249,Products!$A$2:$F$21,4,FALSE)</f>
        <v>Electronics</v>
      </c>
      <c r="P1249" s="2" t="str">
        <f>VLOOKUP(D1249,Products!$A$2:$F$21,3,FALSE)</f>
        <v>POS Equipment</v>
      </c>
      <c r="Q1249" s="6">
        <f>VLOOKUP(D1249,Products!$A$2:$F$21,6,FALSE)</f>
        <v>1420</v>
      </c>
      <c r="R1249" s="6">
        <f t="shared" si="78"/>
        <v>1420</v>
      </c>
      <c r="S1249" s="6">
        <f t="shared" si="79"/>
        <v>991.09999999999991</v>
      </c>
    </row>
    <row r="1250" spans="1:19" x14ac:dyDescent="0.25">
      <c r="A1250" t="s">
        <v>1658</v>
      </c>
      <c r="B1250" s="2">
        <v>45268</v>
      </c>
      <c r="C1250" t="s">
        <v>1241</v>
      </c>
      <c r="D1250" t="s">
        <v>90</v>
      </c>
      <c r="E1250">
        <v>5</v>
      </c>
      <c r="F1250">
        <v>2037</v>
      </c>
      <c r="G1250" s="3">
        <v>0.05</v>
      </c>
      <c r="H1250" t="s">
        <v>12</v>
      </c>
      <c r="I1250">
        <v>7</v>
      </c>
      <c r="J1250">
        <f t="shared" si="76"/>
        <v>9675.75</v>
      </c>
      <c r="K1250" s="2">
        <f t="shared" si="77"/>
        <v>45261</v>
      </c>
      <c r="L1250" s="2" t="str">
        <f>VLOOKUP(C1250,Customers!$A$2:$F$401,3,FALSE)</f>
        <v>Giza</v>
      </c>
      <c r="M1250" s="2" t="str">
        <f>VLOOKUP(C1250,Customers!$A$2:$F$401,5,FALSE)</f>
        <v>Small Business</v>
      </c>
      <c r="N1250" s="2" t="str">
        <f>VLOOKUP(D1250,Products!$A$2:$F$21,2,FALSE)</f>
        <v>Headset Pro</v>
      </c>
      <c r="O1250" s="2" t="str">
        <f>VLOOKUP(D1250,Products!$A$2:$F$21,4,FALSE)</f>
        <v>Electronics</v>
      </c>
      <c r="P1250" s="2" t="str">
        <f>VLOOKUP(D1250,Products!$A$2:$F$21,3,FALSE)</f>
        <v>Accessories</v>
      </c>
      <c r="Q1250" s="6">
        <f>VLOOKUP(D1250,Products!$A$2:$F$21,6,FALSE)</f>
        <v>1180</v>
      </c>
      <c r="R1250" s="6">
        <f t="shared" si="78"/>
        <v>5900</v>
      </c>
      <c r="S1250" s="6">
        <f t="shared" si="79"/>
        <v>3775.75</v>
      </c>
    </row>
    <row r="1251" spans="1:19" x14ac:dyDescent="0.25">
      <c r="A1251" t="s">
        <v>1659</v>
      </c>
      <c r="B1251" s="2">
        <v>45688</v>
      </c>
      <c r="C1251" t="s">
        <v>396</v>
      </c>
      <c r="D1251" t="s">
        <v>11</v>
      </c>
      <c r="E1251">
        <v>2</v>
      </c>
      <c r="F1251">
        <v>28500</v>
      </c>
      <c r="G1251" s="3">
        <v>0.15</v>
      </c>
      <c r="H1251" t="s">
        <v>12</v>
      </c>
      <c r="I1251">
        <v>4</v>
      </c>
      <c r="J1251">
        <f t="shared" si="76"/>
        <v>48450</v>
      </c>
      <c r="K1251" s="2">
        <f t="shared" si="77"/>
        <v>45658</v>
      </c>
      <c r="L1251" s="2" t="str">
        <f>VLOOKUP(C1251,Customers!$A$2:$F$401,3,FALSE)</f>
        <v>Alexandria</v>
      </c>
      <c r="M1251" s="2" t="str">
        <f>VLOOKUP(C1251,Customers!$A$2:$F$401,5,FALSE)</f>
        <v>Consumer</v>
      </c>
      <c r="N1251" s="2" t="str">
        <f>VLOOKUP(D1251,Products!$A$2:$F$21,2,FALSE)</f>
        <v>Laptop Pro 14</v>
      </c>
      <c r="O1251" s="2" t="str">
        <f>VLOOKUP(D1251,Products!$A$2:$F$21,4,FALSE)</f>
        <v>Electronics</v>
      </c>
      <c r="P1251" s="2" t="str">
        <f>VLOOKUP(D1251,Products!$A$2:$F$21,3,FALSE)</f>
        <v>Computers</v>
      </c>
      <c r="Q1251" s="6">
        <f>VLOOKUP(D1251,Products!$A$2:$F$21,6,FALSE)</f>
        <v>22100</v>
      </c>
      <c r="R1251" s="6">
        <f t="shared" si="78"/>
        <v>44200</v>
      </c>
      <c r="S1251" s="6">
        <f t="shared" si="79"/>
        <v>4250</v>
      </c>
    </row>
    <row r="1252" spans="1:19" x14ac:dyDescent="0.25">
      <c r="A1252" t="s">
        <v>1660</v>
      </c>
      <c r="B1252" s="2">
        <v>45186</v>
      </c>
      <c r="C1252" t="s">
        <v>1009</v>
      </c>
      <c r="D1252" t="s">
        <v>82</v>
      </c>
      <c r="E1252">
        <v>1</v>
      </c>
      <c r="F1252">
        <v>4800</v>
      </c>
      <c r="G1252" s="3">
        <v>0.05</v>
      </c>
      <c r="H1252" t="s">
        <v>12</v>
      </c>
      <c r="I1252">
        <v>2</v>
      </c>
      <c r="J1252">
        <f t="shared" si="76"/>
        <v>4560</v>
      </c>
      <c r="K1252" s="2">
        <f t="shared" si="77"/>
        <v>45170</v>
      </c>
      <c r="L1252" s="2" t="str">
        <f>VLOOKUP(C1252,Customers!$A$2:$F$401,3,FALSE)</f>
        <v>Ismailia</v>
      </c>
      <c r="M1252" s="2" t="str">
        <f>VLOOKUP(C1252,Customers!$A$2:$F$401,5,FALSE)</f>
        <v>Small Business</v>
      </c>
      <c r="N1252" s="2" t="str">
        <f>VLOOKUP(D1252,Products!$A$2:$F$21,2,FALSE)</f>
        <v>Office Chair</v>
      </c>
      <c r="O1252" s="2" t="str">
        <f>VLOOKUP(D1252,Products!$A$2:$F$21,4,FALSE)</f>
        <v>Office</v>
      </c>
      <c r="P1252" s="2" t="str">
        <f>VLOOKUP(D1252,Products!$A$2:$F$21,3,FALSE)</f>
        <v>Furniture</v>
      </c>
      <c r="Q1252" s="6">
        <f>VLOOKUP(D1252,Products!$A$2:$F$21,6,FALSE)</f>
        <v>3150</v>
      </c>
      <c r="R1252" s="6">
        <f t="shared" si="78"/>
        <v>3150</v>
      </c>
      <c r="S1252" s="6">
        <f t="shared" si="79"/>
        <v>1410</v>
      </c>
    </row>
    <row r="1253" spans="1:19" x14ac:dyDescent="0.25">
      <c r="A1253" t="s">
        <v>1661</v>
      </c>
      <c r="B1253" s="2">
        <v>45477</v>
      </c>
      <c r="C1253" t="s">
        <v>415</v>
      </c>
      <c r="D1253" t="s">
        <v>56</v>
      </c>
      <c r="E1253">
        <v>3</v>
      </c>
      <c r="F1253">
        <v>185.4</v>
      </c>
      <c r="G1253" s="3">
        <v>0.15</v>
      </c>
      <c r="H1253" t="s">
        <v>12</v>
      </c>
      <c r="I1253">
        <v>6</v>
      </c>
      <c r="J1253">
        <f t="shared" si="76"/>
        <v>472.77000000000004</v>
      </c>
      <c r="K1253" s="2">
        <f t="shared" si="77"/>
        <v>45474</v>
      </c>
      <c r="L1253" s="2" t="str">
        <f>VLOOKUP(C1253,Customers!$A$2:$F$401,3,FALSE)</f>
        <v>Fayoum</v>
      </c>
      <c r="M1253" s="2" t="str">
        <f>VLOOKUP(C1253,Customers!$A$2:$F$401,5,FALSE)</f>
        <v>Small Business</v>
      </c>
      <c r="N1253" s="2" t="str">
        <f>VLOOKUP(D1253,Products!$A$2:$F$21,2,FALSE)</f>
        <v>Notebook Pack</v>
      </c>
      <c r="O1253" s="2" t="str">
        <f>VLOOKUP(D1253,Products!$A$2:$F$21,4,FALSE)</f>
        <v>Office</v>
      </c>
      <c r="P1253" s="2" t="str">
        <f>VLOOKUP(D1253,Products!$A$2:$F$21,3,FALSE)</f>
        <v>Stationery</v>
      </c>
      <c r="Q1253" s="6">
        <f>VLOOKUP(D1253,Products!$A$2:$F$21,6,FALSE)</f>
        <v>75</v>
      </c>
      <c r="R1253" s="6">
        <f t="shared" si="78"/>
        <v>225</v>
      </c>
      <c r="S1253" s="6">
        <f t="shared" si="79"/>
        <v>247.77000000000004</v>
      </c>
    </row>
    <row r="1254" spans="1:19" x14ac:dyDescent="0.25">
      <c r="A1254" t="s">
        <v>1662</v>
      </c>
      <c r="B1254" s="2">
        <v>45168</v>
      </c>
      <c r="C1254" t="s">
        <v>264</v>
      </c>
      <c r="D1254" t="s">
        <v>15</v>
      </c>
      <c r="E1254">
        <v>1</v>
      </c>
      <c r="F1254">
        <v>436.5</v>
      </c>
      <c r="G1254" s="3">
        <v>0</v>
      </c>
      <c r="H1254" t="s">
        <v>12</v>
      </c>
      <c r="I1254">
        <v>4</v>
      </c>
      <c r="J1254">
        <f t="shared" si="76"/>
        <v>436.5</v>
      </c>
      <c r="K1254" s="2">
        <f t="shared" si="77"/>
        <v>45139</v>
      </c>
      <c r="L1254" s="2" t="str">
        <f>VLOOKUP(C1254,Customers!$A$2:$F$401,3,FALSE)</f>
        <v>Ismailia</v>
      </c>
      <c r="M1254" s="2" t="str">
        <f>VLOOKUP(C1254,Customers!$A$2:$F$401,5,FALSE)</f>
        <v>Corporate</v>
      </c>
      <c r="N1254" s="2" t="str">
        <f>VLOOKUP(D1254,Products!$A$2:$F$21,2,FALSE)</f>
        <v>Wireless Mouse</v>
      </c>
      <c r="O1254" s="2" t="str">
        <f>VLOOKUP(D1254,Products!$A$2:$F$21,4,FALSE)</f>
        <v>Electronics</v>
      </c>
      <c r="P1254" s="2" t="str">
        <f>VLOOKUP(D1254,Products!$A$2:$F$21,3,FALSE)</f>
        <v>Accessories</v>
      </c>
      <c r="Q1254" s="6">
        <f>VLOOKUP(D1254,Products!$A$2:$F$21,6,FALSE)</f>
        <v>210</v>
      </c>
      <c r="R1254" s="6">
        <f t="shared" si="78"/>
        <v>210</v>
      </c>
      <c r="S1254" s="6">
        <f t="shared" si="79"/>
        <v>226.5</v>
      </c>
    </row>
    <row r="1255" spans="1:19" x14ac:dyDescent="0.25">
      <c r="A1255" t="s">
        <v>1663</v>
      </c>
      <c r="B1255" s="2">
        <v>44987</v>
      </c>
      <c r="C1255" t="s">
        <v>458</v>
      </c>
      <c r="D1255" t="s">
        <v>21</v>
      </c>
      <c r="E1255">
        <v>2</v>
      </c>
      <c r="F1255">
        <v>1905.5</v>
      </c>
      <c r="G1255" s="3">
        <v>0.03</v>
      </c>
      <c r="H1255" t="s">
        <v>12</v>
      </c>
      <c r="I1255">
        <v>2</v>
      </c>
      <c r="J1255">
        <f t="shared" si="76"/>
        <v>3696.67</v>
      </c>
      <c r="K1255" s="2">
        <f t="shared" si="77"/>
        <v>44986</v>
      </c>
      <c r="L1255" s="2" t="str">
        <f>VLOOKUP(C1255,Customers!$A$2:$F$401,3,FALSE)</f>
        <v>Port Said</v>
      </c>
      <c r="M1255" s="2" t="str">
        <f>VLOOKUP(C1255,Customers!$A$2:$F$401,5,FALSE)</f>
        <v>Consumer</v>
      </c>
      <c r="N1255" s="2" t="str">
        <f>VLOOKUP(D1255,Products!$A$2:$F$21,2,FALSE)</f>
        <v>Mechanical Keyboard</v>
      </c>
      <c r="O1255" s="2" t="str">
        <f>VLOOKUP(D1255,Products!$A$2:$F$21,4,FALSE)</f>
        <v>Electronics</v>
      </c>
      <c r="P1255" s="2" t="str">
        <f>VLOOKUP(D1255,Products!$A$2:$F$21,3,FALSE)</f>
        <v>Accessories</v>
      </c>
      <c r="Q1255" s="6">
        <f>VLOOKUP(D1255,Products!$A$2:$F$21,6,FALSE)</f>
        <v>990</v>
      </c>
      <c r="R1255" s="6">
        <f t="shared" si="78"/>
        <v>1980</v>
      </c>
      <c r="S1255" s="6">
        <f t="shared" si="79"/>
        <v>1716.67</v>
      </c>
    </row>
    <row r="1256" spans="1:19" x14ac:dyDescent="0.25">
      <c r="A1256" t="s">
        <v>1664</v>
      </c>
      <c r="B1256" s="2">
        <v>45613</v>
      </c>
      <c r="C1256" t="s">
        <v>356</v>
      </c>
      <c r="D1256" t="s">
        <v>30</v>
      </c>
      <c r="E1256">
        <v>1</v>
      </c>
      <c r="F1256">
        <v>8924</v>
      </c>
      <c r="G1256" s="3">
        <v>0.15</v>
      </c>
      <c r="H1256" t="s">
        <v>85</v>
      </c>
      <c r="I1256">
        <v>3</v>
      </c>
      <c r="J1256">
        <f t="shared" si="76"/>
        <v>7585.4</v>
      </c>
      <c r="K1256" s="2">
        <f t="shared" si="77"/>
        <v>45597</v>
      </c>
      <c r="L1256" s="2" t="str">
        <f>VLOOKUP(C1256,Customers!$A$2:$F$401,3,FALSE)</f>
        <v>Mansoura</v>
      </c>
      <c r="M1256" s="2" t="str">
        <f>VLOOKUP(C1256,Customers!$A$2:$F$401,5,FALSE)</f>
        <v>Consumer</v>
      </c>
      <c r="N1256" s="2" t="str">
        <f>VLOOKUP(D1256,Products!$A$2:$F$21,2,FALSE)</f>
        <v>Standing Desk</v>
      </c>
      <c r="O1256" s="2" t="str">
        <f>VLOOKUP(D1256,Products!$A$2:$F$21,4,FALSE)</f>
        <v>Office</v>
      </c>
      <c r="P1256" s="2" t="str">
        <f>VLOOKUP(D1256,Products!$A$2:$F$21,3,FALSE)</f>
        <v>Furniture</v>
      </c>
      <c r="Q1256" s="6">
        <f>VLOOKUP(D1256,Products!$A$2:$F$21,6,FALSE)</f>
        <v>6500</v>
      </c>
      <c r="R1256" s="6">
        <f t="shared" si="78"/>
        <v>6500</v>
      </c>
      <c r="S1256" s="6">
        <f t="shared" si="79"/>
        <v>1085.3999999999996</v>
      </c>
    </row>
    <row r="1257" spans="1:19" x14ac:dyDescent="0.25">
      <c r="A1257" t="s">
        <v>1665</v>
      </c>
      <c r="B1257" s="2">
        <v>45806</v>
      </c>
      <c r="C1257" t="s">
        <v>999</v>
      </c>
      <c r="D1257" t="s">
        <v>82</v>
      </c>
      <c r="E1257">
        <v>2</v>
      </c>
      <c r="F1257">
        <v>4944</v>
      </c>
      <c r="G1257" s="3">
        <v>0.15</v>
      </c>
      <c r="H1257" t="s">
        <v>12</v>
      </c>
      <c r="I1257">
        <v>1</v>
      </c>
      <c r="J1257">
        <f t="shared" si="76"/>
        <v>8404.7999999999993</v>
      </c>
      <c r="K1257" s="2">
        <f t="shared" si="77"/>
        <v>45778</v>
      </c>
      <c r="L1257" s="2" t="str">
        <f>VLOOKUP(C1257,Customers!$A$2:$F$401,3,FALSE)</f>
        <v>Fayoum</v>
      </c>
      <c r="M1257" s="2" t="str">
        <f>VLOOKUP(C1257,Customers!$A$2:$F$401,5,FALSE)</f>
        <v>Small Business</v>
      </c>
      <c r="N1257" s="2" t="str">
        <f>VLOOKUP(D1257,Products!$A$2:$F$21,2,FALSE)</f>
        <v>Office Chair</v>
      </c>
      <c r="O1257" s="2" t="str">
        <f>VLOOKUP(D1257,Products!$A$2:$F$21,4,FALSE)</f>
        <v>Office</v>
      </c>
      <c r="P1257" s="2" t="str">
        <f>VLOOKUP(D1257,Products!$A$2:$F$21,3,FALSE)</f>
        <v>Furniture</v>
      </c>
      <c r="Q1257" s="6">
        <f>VLOOKUP(D1257,Products!$A$2:$F$21,6,FALSE)</f>
        <v>3150</v>
      </c>
      <c r="R1257" s="6">
        <f t="shared" si="78"/>
        <v>6300</v>
      </c>
      <c r="S1257" s="6">
        <f t="shared" si="79"/>
        <v>2104.7999999999993</v>
      </c>
    </row>
    <row r="1258" spans="1:19" x14ac:dyDescent="0.25">
      <c r="A1258" t="s">
        <v>1666</v>
      </c>
      <c r="B1258" s="2">
        <v>45484</v>
      </c>
      <c r="C1258" t="s">
        <v>1064</v>
      </c>
      <c r="D1258" t="s">
        <v>27</v>
      </c>
      <c r="E1258">
        <v>4</v>
      </c>
      <c r="F1258">
        <v>1058.4000000000001</v>
      </c>
      <c r="G1258" s="3">
        <v>0.05</v>
      </c>
      <c r="H1258" t="s">
        <v>85</v>
      </c>
      <c r="I1258">
        <v>7</v>
      </c>
      <c r="J1258">
        <f t="shared" si="76"/>
        <v>4021.92</v>
      </c>
      <c r="K1258" s="2">
        <f t="shared" si="77"/>
        <v>45474</v>
      </c>
      <c r="L1258" s="2" t="str">
        <f>VLOOKUP(C1258,Customers!$A$2:$F$401,3,FALSE)</f>
        <v>Shubra El-Kheima</v>
      </c>
      <c r="M1258" s="2" t="str">
        <f>VLOOKUP(C1258,Customers!$A$2:$F$401,5,FALSE)</f>
        <v>Consumer</v>
      </c>
      <c r="N1258" s="2" t="str">
        <f>VLOOKUP(D1258,Products!$A$2:$F$21,2,FALSE)</f>
        <v>Printer Toner</v>
      </c>
      <c r="O1258" s="2" t="str">
        <f>VLOOKUP(D1258,Products!$A$2:$F$21,4,FALSE)</f>
        <v>Office</v>
      </c>
      <c r="P1258" s="2" t="str">
        <f>VLOOKUP(D1258,Products!$A$2:$F$21,3,FALSE)</f>
        <v>Supplies</v>
      </c>
      <c r="Q1258" s="6">
        <f>VLOOKUP(D1258,Products!$A$2:$F$21,6,FALSE)</f>
        <v>510</v>
      </c>
      <c r="R1258" s="6">
        <f t="shared" si="78"/>
        <v>2040</v>
      </c>
      <c r="S1258" s="6">
        <f t="shared" si="79"/>
        <v>1981.92</v>
      </c>
    </row>
    <row r="1259" spans="1:19" x14ac:dyDescent="0.25">
      <c r="A1259" t="s">
        <v>1667</v>
      </c>
      <c r="B1259" s="2">
        <v>45999</v>
      </c>
      <c r="C1259" t="s">
        <v>494</v>
      </c>
      <c r="D1259" t="s">
        <v>46</v>
      </c>
      <c r="E1259">
        <v>1</v>
      </c>
      <c r="F1259">
        <v>252.2</v>
      </c>
      <c r="G1259" s="3">
        <v>0.03</v>
      </c>
      <c r="H1259" t="s">
        <v>12</v>
      </c>
      <c r="I1259">
        <v>1</v>
      </c>
      <c r="J1259">
        <f t="shared" si="76"/>
        <v>244.63399999999999</v>
      </c>
      <c r="K1259" s="2">
        <f t="shared" si="77"/>
        <v>45992</v>
      </c>
      <c r="L1259" s="2" t="str">
        <f>VLOOKUP(C1259,Customers!$A$2:$F$401,3,FALSE)</f>
        <v>Alexandria</v>
      </c>
      <c r="M1259" s="2" t="str">
        <f>VLOOKUP(C1259,Customers!$A$2:$F$401,5,FALSE)</f>
        <v>Consumer</v>
      </c>
      <c r="N1259" s="2" t="str">
        <f>VLOOKUP(D1259,Products!$A$2:$F$21,2,FALSE)</f>
        <v>Paper A4 Box</v>
      </c>
      <c r="O1259" s="2" t="str">
        <f>VLOOKUP(D1259,Products!$A$2:$F$21,4,FALSE)</f>
        <v>Office</v>
      </c>
      <c r="P1259" s="2" t="str">
        <f>VLOOKUP(D1259,Products!$A$2:$F$21,3,FALSE)</f>
        <v>Stationery</v>
      </c>
      <c r="Q1259" s="6">
        <f>VLOOKUP(D1259,Products!$A$2:$F$21,6,FALSE)</f>
        <v>145</v>
      </c>
      <c r="R1259" s="6">
        <f t="shared" si="78"/>
        <v>145</v>
      </c>
      <c r="S1259" s="6">
        <f t="shared" si="79"/>
        <v>99.633999999999986</v>
      </c>
    </row>
    <row r="1260" spans="1:19" x14ac:dyDescent="0.25">
      <c r="A1260" t="s">
        <v>1668</v>
      </c>
      <c r="B1260" s="2">
        <v>45057</v>
      </c>
      <c r="C1260" t="s">
        <v>135</v>
      </c>
      <c r="D1260" t="s">
        <v>49</v>
      </c>
      <c r="E1260">
        <v>3</v>
      </c>
      <c r="F1260">
        <v>4428</v>
      </c>
      <c r="G1260" s="3">
        <v>0</v>
      </c>
      <c r="H1260" t="s">
        <v>12</v>
      </c>
      <c r="I1260">
        <v>2</v>
      </c>
      <c r="J1260">
        <f t="shared" si="76"/>
        <v>13284</v>
      </c>
      <c r="K1260" s="2">
        <f t="shared" si="77"/>
        <v>45047</v>
      </c>
      <c r="L1260" s="2" t="str">
        <f>VLOOKUP(C1260,Customers!$A$2:$F$401,3,FALSE)</f>
        <v>Asyut</v>
      </c>
      <c r="M1260" s="2" t="str">
        <f>VLOOKUP(C1260,Customers!$A$2:$F$401,5,FALSE)</f>
        <v>Corporate</v>
      </c>
      <c r="N1260" s="2" t="str">
        <f>VLOOKUP(D1260,Products!$A$2:$F$21,2,FALSE)</f>
        <v>UPS 1200VA</v>
      </c>
      <c r="O1260" s="2" t="str">
        <f>VLOOKUP(D1260,Products!$A$2:$F$21,4,FALSE)</f>
        <v>Electronics</v>
      </c>
      <c r="P1260" s="2" t="str">
        <f>VLOOKUP(D1260,Products!$A$2:$F$21,3,FALSE)</f>
        <v>Power</v>
      </c>
      <c r="Q1260" s="6">
        <f>VLOOKUP(D1260,Products!$A$2:$F$21,6,FALSE)</f>
        <v>2950</v>
      </c>
      <c r="R1260" s="6">
        <f t="shared" si="78"/>
        <v>8850</v>
      </c>
      <c r="S1260" s="6">
        <f t="shared" si="79"/>
        <v>4434</v>
      </c>
    </row>
    <row r="1261" spans="1:19" x14ac:dyDescent="0.25">
      <c r="A1261" t="s">
        <v>1669</v>
      </c>
      <c r="B1261" s="2">
        <v>45465</v>
      </c>
      <c r="C1261" t="s">
        <v>1559</v>
      </c>
      <c r="D1261" t="s">
        <v>27</v>
      </c>
      <c r="E1261">
        <v>1</v>
      </c>
      <c r="F1261">
        <v>1009.4</v>
      </c>
      <c r="G1261" s="3">
        <v>0.03</v>
      </c>
      <c r="H1261" t="s">
        <v>12</v>
      </c>
      <c r="I1261">
        <v>3</v>
      </c>
      <c r="J1261">
        <f t="shared" si="76"/>
        <v>979.11799999999994</v>
      </c>
      <c r="K1261" s="2">
        <f t="shared" si="77"/>
        <v>45444</v>
      </c>
      <c r="L1261" s="2" t="str">
        <f>VLOOKUP(C1261,Customers!$A$2:$F$401,3,FALSE)</f>
        <v>Ismailia</v>
      </c>
      <c r="M1261" s="2" t="str">
        <f>VLOOKUP(C1261,Customers!$A$2:$F$401,5,FALSE)</f>
        <v>Consumer</v>
      </c>
      <c r="N1261" s="2" t="str">
        <f>VLOOKUP(D1261,Products!$A$2:$F$21,2,FALSE)</f>
        <v>Printer Toner</v>
      </c>
      <c r="O1261" s="2" t="str">
        <f>VLOOKUP(D1261,Products!$A$2:$F$21,4,FALSE)</f>
        <v>Office</v>
      </c>
      <c r="P1261" s="2" t="str">
        <f>VLOOKUP(D1261,Products!$A$2:$F$21,3,FALSE)</f>
        <v>Supplies</v>
      </c>
      <c r="Q1261" s="6">
        <f>VLOOKUP(D1261,Products!$A$2:$F$21,6,FALSE)</f>
        <v>510</v>
      </c>
      <c r="R1261" s="6">
        <f t="shared" si="78"/>
        <v>510</v>
      </c>
      <c r="S1261" s="6">
        <f t="shared" si="79"/>
        <v>469.11799999999994</v>
      </c>
    </row>
    <row r="1262" spans="1:19" x14ac:dyDescent="0.25">
      <c r="A1262" t="s">
        <v>1670</v>
      </c>
      <c r="B1262" s="2">
        <v>45084</v>
      </c>
      <c r="C1262" t="s">
        <v>180</v>
      </c>
      <c r="D1262" t="s">
        <v>27</v>
      </c>
      <c r="E1262">
        <v>1</v>
      </c>
      <c r="F1262">
        <v>1058.4000000000001</v>
      </c>
      <c r="G1262" s="3">
        <v>0.05</v>
      </c>
      <c r="H1262" t="s">
        <v>85</v>
      </c>
      <c r="I1262">
        <v>7</v>
      </c>
      <c r="J1262">
        <f t="shared" si="76"/>
        <v>1005.48</v>
      </c>
      <c r="K1262" s="2">
        <f t="shared" si="77"/>
        <v>45078</v>
      </c>
      <c r="L1262" s="2" t="str">
        <f>VLOOKUP(C1262,Customers!$A$2:$F$401,3,FALSE)</f>
        <v>Fayoum</v>
      </c>
      <c r="M1262" s="2" t="str">
        <f>VLOOKUP(C1262,Customers!$A$2:$F$401,5,FALSE)</f>
        <v>Small Business</v>
      </c>
      <c r="N1262" s="2" t="str">
        <f>VLOOKUP(D1262,Products!$A$2:$F$21,2,FALSE)</f>
        <v>Printer Toner</v>
      </c>
      <c r="O1262" s="2" t="str">
        <f>VLOOKUP(D1262,Products!$A$2:$F$21,4,FALSE)</f>
        <v>Office</v>
      </c>
      <c r="P1262" s="2" t="str">
        <f>VLOOKUP(D1262,Products!$A$2:$F$21,3,FALSE)</f>
        <v>Supplies</v>
      </c>
      <c r="Q1262" s="6">
        <f>VLOOKUP(D1262,Products!$A$2:$F$21,6,FALSE)</f>
        <v>510</v>
      </c>
      <c r="R1262" s="6">
        <f t="shared" si="78"/>
        <v>510</v>
      </c>
      <c r="S1262" s="6">
        <f t="shared" si="79"/>
        <v>495.48</v>
      </c>
    </row>
    <row r="1263" spans="1:19" x14ac:dyDescent="0.25">
      <c r="A1263" t="s">
        <v>1671</v>
      </c>
      <c r="B1263" s="2">
        <v>45943</v>
      </c>
      <c r="C1263" t="s">
        <v>320</v>
      </c>
      <c r="D1263" t="s">
        <v>56</v>
      </c>
      <c r="E1263">
        <v>2</v>
      </c>
      <c r="F1263">
        <v>194.4</v>
      </c>
      <c r="G1263" s="3">
        <v>0.1</v>
      </c>
      <c r="H1263" t="s">
        <v>12</v>
      </c>
      <c r="I1263">
        <v>1</v>
      </c>
      <c r="J1263">
        <f t="shared" si="76"/>
        <v>349.92</v>
      </c>
      <c r="K1263" s="2">
        <f t="shared" si="77"/>
        <v>45931</v>
      </c>
      <c r="L1263" s="2" t="str">
        <f>VLOOKUP(C1263,Customers!$A$2:$F$401,3,FALSE)</f>
        <v>Tanta</v>
      </c>
      <c r="M1263" s="2" t="str">
        <f>VLOOKUP(C1263,Customers!$A$2:$F$401,5,FALSE)</f>
        <v>Consumer</v>
      </c>
      <c r="N1263" s="2" t="str">
        <f>VLOOKUP(D1263,Products!$A$2:$F$21,2,FALSE)</f>
        <v>Notebook Pack</v>
      </c>
      <c r="O1263" s="2" t="str">
        <f>VLOOKUP(D1263,Products!$A$2:$F$21,4,FALSE)</f>
        <v>Office</v>
      </c>
      <c r="P1263" s="2" t="str">
        <f>VLOOKUP(D1263,Products!$A$2:$F$21,3,FALSE)</f>
        <v>Stationery</v>
      </c>
      <c r="Q1263" s="6">
        <f>VLOOKUP(D1263,Products!$A$2:$F$21,6,FALSE)</f>
        <v>75</v>
      </c>
      <c r="R1263" s="6">
        <f t="shared" si="78"/>
        <v>150</v>
      </c>
      <c r="S1263" s="6">
        <f t="shared" si="79"/>
        <v>199.92000000000002</v>
      </c>
    </row>
    <row r="1264" spans="1:19" x14ac:dyDescent="0.25">
      <c r="A1264" t="s">
        <v>1672</v>
      </c>
      <c r="B1264" s="2">
        <v>45859</v>
      </c>
      <c r="C1264" t="s">
        <v>630</v>
      </c>
      <c r="D1264" t="s">
        <v>49</v>
      </c>
      <c r="E1264">
        <v>5</v>
      </c>
      <c r="F1264">
        <v>4223</v>
      </c>
      <c r="G1264" s="3">
        <v>0.03</v>
      </c>
      <c r="H1264" t="s">
        <v>12</v>
      </c>
      <c r="I1264">
        <v>6</v>
      </c>
      <c r="J1264">
        <f t="shared" si="76"/>
        <v>20481.55</v>
      </c>
      <c r="K1264" s="2">
        <f t="shared" si="77"/>
        <v>45839</v>
      </c>
      <c r="L1264" s="2" t="str">
        <f>VLOOKUP(C1264,Customers!$A$2:$F$401,3,FALSE)</f>
        <v>Giza</v>
      </c>
      <c r="M1264" s="2" t="str">
        <f>VLOOKUP(C1264,Customers!$A$2:$F$401,5,FALSE)</f>
        <v>Consumer</v>
      </c>
      <c r="N1264" s="2" t="str">
        <f>VLOOKUP(D1264,Products!$A$2:$F$21,2,FALSE)</f>
        <v>UPS 1200VA</v>
      </c>
      <c r="O1264" s="2" t="str">
        <f>VLOOKUP(D1264,Products!$A$2:$F$21,4,FALSE)</f>
        <v>Electronics</v>
      </c>
      <c r="P1264" s="2" t="str">
        <f>VLOOKUP(D1264,Products!$A$2:$F$21,3,FALSE)</f>
        <v>Power</v>
      </c>
      <c r="Q1264" s="6">
        <f>VLOOKUP(D1264,Products!$A$2:$F$21,6,FALSE)</f>
        <v>2950</v>
      </c>
      <c r="R1264" s="6">
        <f t="shared" si="78"/>
        <v>14750</v>
      </c>
      <c r="S1264" s="6">
        <f t="shared" si="79"/>
        <v>5731.5499999999993</v>
      </c>
    </row>
    <row r="1265" spans="1:19" x14ac:dyDescent="0.25">
      <c r="A1265" t="s">
        <v>1673</v>
      </c>
      <c r="B1265" s="2">
        <v>45973</v>
      </c>
      <c r="C1265" t="s">
        <v>1139</v>
      </c>
      <c r="D1265" t="s">
        <v>18</v>
      </c>
      <c r="E1265">
        <v>1</v>
      </c>
      <c r="F1265">
        <v>1406.5</v>
      </c>
      <c r="G1265" s="3">
        <v>0</v>
      </c>
      <c r="H1265" t="s">
        <v>12</v>
      </c>
      <c r="I1265">
        <v>4</v>
      </c>
      <c r="J1265">
        <f t="shared" si="76"/>
        <v>1406.5</v>
      </c>
      <c r="K1265" s="2">
        <f t="shared" si="77"/>
        <v>45962</v>
      </c>
      <c r="L1265" s="2" t="str">
        <f>VLOOKUP(C1265,Customers!$A$2:$F$401,3,FALSE)</f>
        <v>Giza</v>
      </c>
      <c r="M1265" s="2" t="str">
        <f>VLOOKUP(C1265,Customers!$A$2:$F$401,5,FALSE)</f>
        <v>Small Business</v>
      </c>
      <c r="N1265" s="2" t="str">
        <f>VLOOKUP(D1265,Products!$A$2:$F$21,2,FALSE)</f>
        <v>Webcam HD</v>
      </c>
      <c r="O1265" s="2" t="str">
        <f>VLOOKUP(D1265,Products!$A$2:$F$21,4,FALSE)</f>
        <v>Electronics</v>
      </c>
      <c r="P1265" s="2" t="str">
        <f>VLOOKUP(D1265,Products!$A$2:$F$21,3,FALSE)</f>
        <v>Accessories</v>
      </c>
      <c r="Q1265" s="6">
        <f>VLOOKUP(D1265,Products!$A$2:$F$21,6,FALSE)</f>
        <v>790</v>
      </c>
      <c r="R1265" s="6">
        <f t="shared" si="78"/>
        <v>790</v>
      </c>
      <c r="S1265" s="6">
        <f t="shared" si="79"/>
        <v>616.5</v>
      </c>
    </row>
    <row r="1266" spans="1:19" x14ac:dyDescent="0.25">
      <c r="A1266" t="s">
        <v>1674</v>
      </c>
      <c r="B1266" s="2">
        <v>45664</v>
      </c>
      <c r="C1266" t="s">
        <v>172</v>
      </c>
      <c r="D1266" t="s">
        <v>21</v>
      </c>
      <c r="E1266">
        <v>1</v>
      </c>
      <c r="F1266">
        <v>1794.5</v>
      </c>
      <c r="G1266" s="3">
        <v>0</v>
      </c>
      <c r="H1266" t="s">
        <v>12</v>
      </c>
      <c r="I1266">
        <v>4</v>
      </c>
      <c r="J1266">
        <f t="shared" si="76"/>
        <v>1794.5</v>
      </c>
      <c r="K1266" s="2">
        <f t="shared" si="77"/>
        <v>45658</v>
      </c>
      <c r="L1266" s="2" t="str">
        <f>VLOOKUP(C1266,Customers!$A$2:$F$401,3,FALSE)</f>
        <v>Port Said</v>
      </c>
      <c r="M1266" s="2" t="str">
        <f>VLOOKUP(C1266,Customers!$A$2:$F$401,5,FALSE)</f>
        <v>Small Business</v>
      </c>
      <c r="N1266" s="2" t="str">
        <f>VLOOKUP(D1266,Products!$A$2:$F$21,2,FALSE)</f>
        <v>Mechanical Keyboard</v>
      </c>
      <c r="O1266" s="2" t="str">
        <f>VLOOKUP(D1266,Products!$A$2:$F$21,4,FALSE)</f>
        <v>Electronics</v>
      </c>
      <c r="P1266" s="2" t="str">
        <f>VLOOKUP(D1266,Products!$A$2:$F$21,3,FALSE)</f>
        <v>Accessories</v>
      </c>
      <c r="Q1266" s="6">
        <f>VLOOKUP(D1266,Products!$A$2:$F$21,6,FALSE)</f>
        <v>990</v>
      </c>
      <c r="R1266" s="6">
        <f t="shared" si="78"/>
        <v>990</v>
      </c>
      <c r="S1266" s="6">
        <f t="shared" si="79"/>
        <v>804.5</v>
      </c>
    </row>
    <row r="1267" spans="1:19" x14ac:dyDescent="0.25">
      <c r="A1267" t="s">
        <v>1675</v>
      </c>
      <c r="B1267" s="2">
        <v>45040</v>
      </c>
      <c r="C1267" t="s">
        <v>1204</v>
      </c>
      <c r="D1267" t="s">
        <v>72</v>
      </c>
      <c r="E1267">
        <v>2</v>
      </c>
      <c r="F1267">
        <v>1890</v>
      </c>
      <c r="G1267" s="3">
        <v>0</v>
      </c>
      <c r="H1267" t="s">
        <v>85</v>
      </c>
      <c r="I1267">
        <v>1</v>
      </c>
      <c r="J1267">
        <f t="shared" si="76"/>
        <v>3780</v>
      </c>
      <c r="K1267" s="2">
        <f t="shared" si="77"/>
        <v>45017</v>
      </c>
      <c r="L1267" s="2" t="str">
        <f>VLOOKUP(C1267,Customers!$A$2:$F$401,3,FALSE)</f>
        <v>Port Said</v>
      </c>
      <c r="M1267" s="2" t="str">
        <f>VLOOKUP(C1267,Customers!$A$2:$F$401,5,FALSE)</f>
        <v>Consumer</v>
      </c>
      <c r="N1267" s="2" t="str">
        <f>VLOOKUP(D1267,Products!$A$2:$F$21,2,FALSE)</f>
        <v>Wi-Fi Router</v>
      </c>
      <c r="O1267" s="2" t="str">
        <f>VLOOKUP(D1267,Products!$A$2:$F$21,4,FALSE)</f>
        <v>Electronics</v>
      </c>
      <c r="P1267" s="2" t="str">
        <f>VLOOKUP(D1267,Products!$A$2:$F$21,3,FALSE)</f>
        <v>Networking</v>
      </c>
      <c r="Q1267" s="6">
        <f>VLOOKUP(D1267,Products!$A$2:$F$21,6,FALSE)</f>
        <v>1050</v>
      </c>
      <c r="R1267" s="6">
        <f t="shared" si="78"/>
        <v>2100</v>
      </c>
      <c r="S1267" s="6">
        <f t="shared" si="79"/>
        <v>1680</v>
      </c>
    </row>
    <row r="1268" spans="1:19" x14ac:dyDescent="0.25">
      <c r="A1268" t="s">
        <v>1676</v>
      </c>
      <c r="B1268" s="2">
        <v>45950</v>
      </c>
      <c r="C1268" t="s">
        <v>283</v>
      </c>
      <c r="D1268" t="s">
        <v>49</v>
      </c>
      <c r="E1268">
        <v>4</v>
      </c>
      <c r="F1268">
        <v>4100</v>
      </c>
      <c r="G1268" s="3">
        <v>0.1</v>
      </c>
      <c r="H1268" t="s">
        <v>12</v>
      </c>
      <c r="I1268">
        <v>2</v>
      </c>
      <c r="J1268">
        <f t="shared" si="76"/>
        <v>14760</v>
      </c>
      <c r="K1268" s="2">
        <f t="shared" si="77"/>
        <v>45931</v>
      </c>
      <c r="L1268" s="2" t="str">
        <f>VLOOKUP(C1268,Customers!$A$2:$F$401,3,FALSE)</f>
        <v>Banha</v>
      </c>
      <c r="M1268" s="2" t="str">
        <f>VLOOKUP(C1268,Customers!$A$2:$F$401,5,FALSE)</f>
        <v>Corporate</v>
      </c>
      <c r="N1268" s="2" t="str">
        <f>VLOOKUP(D1268,Products!$A$2:$F$21,2,FALSE)</f>
        <v>UPS 1200VA</v>
      </c>
      <c r="O1268" s="2" t="str">
        <f>VLOOKUP(D1268,Products!$A$2:$F$21,4,FALSE)</f>
        <v>Electronics</v>
      </c>
      <c r="P1268" s="2" t="str">
        <f>VLOOKUP(D1268,Products!$A$2:$F$21,3,FALSE)</f>
        <v>Power</v>
      </c>
      <c r="Q1268" s="6">
        <f>VLOOKUP(D1268,Products!$A$2:$F$21,6,FALSE)</f>
        <v>2950</v>
      </c>
      <c r="R1268" s="6">
        <f t="shared" si="78"/>
        <v>11800</v>
      </c>
      <c r="S1268" s="6">
        <f t="shared" si="79"/>
        <v>2960</v>
      </c>
    </row>
    <row r="1269" spans="1:19" x14ac:dyDescent="0.25">
      <c r="A1269" t="s">
        <v>1677</v>
      </c>
      <c r="B1269" s="2">
        <v>45268</v>
      </c>
      <c r="C1269" t="s">
        <v>888</v>
      </c>
      <c r="D1269" t="s">
        <v>56</v>
      </c>
      <c r="E1269">
        <v>5</v>
      </c>
      <c r="F1269">
        <v>185.4</v>
      </c>
      <c r="G1269" s="3">
        <v>0</v>
      </c>
      <c r="H1269" t="s">
        <v>12</v>
      </c>
      <c r="I1269">
        <v>7</v>
      </c>
      <c r="J1269">
        <f t="shared" si="76"/>
        <v>927</v>
      </c>
      <c r="K1269" s="2">
        <f t="shared" si="77"/>
        <v>45261</v>
      </c>
      <c r="L1269" s="2" t="str">
        <f>VLOOKUP(C1269,Customers!$A$2:$F$401,3,FALSE)</f>
        <v>Banha</v>
      </c>
      <c r="M1269" s="2" t="str">
        <f>VLOOKUP(C1269,Customers!$A$2:$F$401,5,FALSE)</f>
        <v>Corporate</v>
      </c>
      <c r="N1269" s="2" t="str">
        <f>VLOOKUP(D1269,Products!$A$2:$F$21,2,FALSE)</f>
        <v>Notebook Pack</v>
      </c>
      <c r="O1269" s="2" t="str">
        <f>VLOOKUP(D1269,Products!$A$2:$F$21,4,FALSE)</f>
        <v>Office</v>
      </c>
      <c r="P1269" s="2" t="str">
        <f>VLOOKUP(D1269,Products!$A$2:$F$21,3,FALSE)</f>
        <v>Stationery</v>
      </c>
      <c r="Q1269" s="6">
        <f>VLOOKUP(D1269,Products!$A$2:$F$21,6,FALSE)</f>
        <v>75</v>
      </c>
      <c r="R1269" s="6">
        <f t="shared" si="78"/>
        <v>375</v>
      </c>
      <c r="S1269" s="6">
        <f t="shared" si="79"/>
        <v>552</v>
      </c>
    </row>
    <row r="1270" spans="1:19" x14ac:dyDescent="0.25">
      <c r="A1270" t="s">
        <v>1678</v>
      </c>
      <c r="B1270" s="2">
        <v>45680</v>
      </c>
      <c r="C1270" t="s">
        <v>677</v>
      </c>
      <c r="D1270" t="s">
        <v>46</v>
      </c>
      <c r="E1270">
        <v>3</v>
      </c>
      <c r="F1270">
        <v>260</v>
      </c>
      <c r="G1270" s="3">
        <v>0.15</v>
      </c>
      <c r="H1270" t="s">
        <v>96</v>
      </c>
      <c r="I1270">
        <v>3</v>
      </c>
      <c r="J1270">
        <f t="shared" si="76"/>
        <v>663</v>
      </c>
      <c r="K1270" s="2">
        <f t="shared" si="77"/>
        <v>45658</v>
      </c>
      <c r="L1270" s="2" t="str">
        <f>VLOOKUP(C1270,Customers!$A$2:$F$401,3,FALSE)</f>
        <v>Giza</v>
      </c>
      <c r="M1270" s="2" t="str">
        <f>VLOOKUP(C1270,Customers!$A$2:$F$401,5,FALSE)</f>
        <v>Corporate</v>
      </c>
      <c r="N1270" s="2" t="str">
        <f>VLOOKUP(D1270,Products!$A$2:$F$21,2,FALSE)</f>
        <v>Paper A4 Box</v>
      </c>
      <c r="O1270" s="2" t="str">
        <f>VLOOKUP(D1270,Products!$A$2:$F$21,4,FALSE)</f>
        <v>Office</v>
      </c>
      <c r="P1270" s="2" t="str">
        <f>VLOOKUP(D1270,Products!$A$2:$F$21,3,FALSE)</f>
        <v>Stationery</v>
      </c>
      <c r="Q1270" s="6">
        <f>VLOOKUP(D1270,Products!$A$2:$F$21,6,FALSE)</f>
        <v>145</v>
      </c>
      <c r="R1270" s="6">
        <f t="shared" si="78"/>
        <v>435</v>
      </c>
      <c r="S1270" s="6">
        <f t="shared" si="79"/>
        <v>228</v>
      </c>
    </row>
    <row r="1271" spans="1:19" x14ac:dyDescent="0.25">
      <c r="A1271" t="s">
        <v>1679</v>
      </c>
      <c r="B1271" s="2">
        <v>45249</v>
      </c>
      <c r="C1271" t="s">
        <v>780</v>
      </c>
      <c r="D1271" t="s">
        <v>27</v>
      </c>
      <c r="E1271">
        <v>4</v>
      </c>
      <c r="F1271">
        <v>980</v>
      </c>
      <c r="G1271" s="3">
        <v>0.05</v>
      </c>
      <c r="H1271" t="s">
        <v>12</v>
      </c>
      <c r="I1271">
        <v>2</v>
      </c>
      <c r="J1271">
        <f t="shared" si="76"/>
        <v>3724</v>
      </c>
      <c r="K1271" s="2">
        <f t="shared" si="77"/>
        <v>45231</v>
      </c>
      <c r="L1271" s="2" t="str">
        <f>VLOOKUP(C1271,Customers!$A$2:$F$401,3,FALSE)</f>
        <v>Ismailia</v>
      </c>
      <c r="M1271" s="2" t="str">
        <f>VLOOKUP(C1271,Customers!$A$2:$F$401,5,FALSE)</f>
        <v>Consumer</v>
      </c>
      <c r="N1271" s="2" t="str">
        <f>VLOOKUP(D1271,Products!$A$2:$F$21,2,FALSE)</f>
        <v>Printer Toner</v>
      </c>
      <c r="O1271" s="2" t="str">
        <f>VLOOKUP(D1271,Products!$A$2:$F$21,4,FALSE)</f>
        <v>Office</v>
      </c>
      <c r="P1271" s="2" t="str">
        <f>VLOOKUP(D1271,Products!$A$2:$F$21,3,FALSE)</f>
        <v>Supplies</v>
      </c>
      <c r="Q1271" s="6">
        <f>VLOOKUP(D1271,Products!$A$2:$F$21,6,FALSE)</f>
        <v>510</v>
      </c>
      <c r="R1271" s="6">
        <f t="shared" si="78"/>
        <v>2040</v>
      </c>
      <c r="S1271" s="6">
        <f t="shared" si="79"/>
        <v>1684</v>
      </c>
    </row>
    <row r="1272" spans="1:19" x14ac:dyDescent="0.25">
      <c r="A1272" t="s">
        <v>1680</v>
      </c>
      <c r="B1272" s="2">
        <v>45449</v>
      </c>
      <c r="C1272" t="s">
        <v>14</v>
      </c>
      <c r="D1272" t="s">
        <v>43</v>
      </c>
      <c r="E1272">
        <v>2</v>
      </c>
      <c r="F1272">
        <v>3600</v>
      </c>
      <c r="G1272" s="3">
        <v>0.1</v>
      </c>
      <c r="H1272" t="s">
        <v>12</v>
      </c>
      <c r="I1272">
        <v>2</v>
      </c>
      <c r="J1272">
        <f t="shared" si="76"/>
        <v>6480</v>
      </c>
      <c r="K1272" s="2">
        <f t="shared" si="77"/>
        <v>45444</v>
      </c>
      <c r="L1272" s="2" t="str">
        <f>VLOOKUP(C1272,Customers!$A$2:$F$401,3,FALSE)</f>
        <v>Giza</v>
      </c>
      <c r="M1272" s="2" t="str">
        <f>VLOOKUP(C1272,Customers!$A$2:$F$401,5,FALSE)</f>
        <v>Consumer</v>
      </c>
      <c r="N1272" s="2" t="str">
        <f>VLOOKUP(D1272,Products!$A$2:$F$21,2,FALSE)</f>
        <v>External SSD 1TB</v>
      </c>
      <c r="O1272" s="2" t="str">
        <f>VLOOKUP(D1272,Products!$A$2:$F$21,4,FALSE)</f>
        <v>Electronics</v>
      </c>
      <c r="P1272" s="2" t="str">
        <f>VLOOKUP(D1272,Products!$A$2:$F$21,3,FALSE)</f>
        <v>Storage</v>
      </c>
      <c r="Q1272" s="6">
        <f>VLOOKUP(D1272,Products!$A$2:$F$21,6,FALSE)</f>
        <v>2450</v>
      </c>
      <c r="R1272" s="6">
        <f t="shared" si="78"/>
        <v>4900</v>
      </c>
      <c r="S1272" s="6">
        <f t="shared" si="79"/>
        <v>1580</v>
      </c>
    </row>
    <row r="1273" spans="1:19" x14ac:dyDescent="0.25">
      <c r="A1273" t="s">
        <v>1681</v>
      </c>
      <c r="B1273" s="2">
        <v>45137</v>
      </c>
      <c r="C1273" t="s">
        <v>951</v>
      </c>
      <c r="D1273" t="s">
        <v>21</v>
      </c>
      <c r="E1273">
        <v>2</v>
      </c>
      <c r="F1273">
        <v>1850</v>
      </c>
      <c r="G1273" s="3">
        <v>0.03</v>
      </c>
      <c r="H1273" t="s">
        <v>12</v>
      </c>
      <c r="I1273">
        <v>4</v>
      </c>
      <c r="J1273">
        <f t="shared" si="76"/>
        <v>3589</v>
      </c>
      <c r="K1273" s="2">
        <f t="shared" si="77"/>
        <v>45108</v>
      </c>
      <c r="L1273" s="2" t="str">
        <f>VLOOKUP(C1273,Customers!$A$2:$F$401,3,FALSE)</f>
        <v>Shubra El-Kheima</v>
      </c>
      <c r="M1273" s="2" t="str">
        <f>VLOOKUP(C1273,Customers!$A$2:$F$401,5,FALSE)</f>
        <v>Small Business</v>
      </c>
      <c r="N1273" s="2" t="str">
        <f>VLOOKUP(D1273,Products!$A$2:$F$21,2,FALSE)</f>
        <v>Mechanical Keyboard</v>
      </c>
      <c r="O1273" s="2" t="str">
        <f>VLOOKUP(D1273,Products!$A$2:$F$21,4,FALSE)</f>
        <v>Electronics</v>
      </c>
      <c r="P1273" s="2" t="str">
        <f>VLOOKUP(D1273,Products!$A$2:$F$21,3,FALSE)</f>
        <v>Accessories</v>
      </c>
      <c r="Q1273" s="6">
        <f>VLOOKUP(D1273,Products!$A$2:$F$21,6,FALSE)</f>
        <v>990</v>
      </c>
      <c r="R1273" s="6">
        <f t="shared" si="78"/>
        <v>1980</v>
      </c>
      <c r="S1273" s="6">
        <f t="shared" si="79"/>
        <v>1609</v>
      </c>
    </row>
    <row r="1274" spans="1:19" x14ac:dyDescent="0.25">
      <c r="A1274" t="s">
        <v>1682</v>
      </c>
      <c r="B1274" s="2">
        <v>45163</v>
      </c>
      <c r="C1274" t="s">
        <v>1538</v>
      </c>
      <c r="D1274" t="s">
        <v>49</v>
      </c>
      <c r="E1274">
        <v>1</v>
      </c>
      <c r="F1274">
        <v>4428</v>
      </c>
      <c r="G1274" s="3">
        <v>0.03</v>
      </c>
      <c r="H1274" t="s">
        <v>12</v>
      </c>
      <c r="I1274">
        <v>1</v>
      </c>
      <c r="J1274">
        <f t="shared" si="76"/>
        <v>4295.16</v>
      </c>
      <c r="K1274" s="2">
        <f t="shared" si="77"/>
        <v>45139</v>
      </c>
      <c r="L1274" s="2" t="str">
        <f>VLOOKUP(C1274,Customers!$A$2:$F$401,3,FALSE)</f>
        <v>Giza</v>
      </c>
      <c r="M1274" s="2" t="str">
        <f>VLOOKUP(C1274,Customers!$A$2:$F$401,5,FALSE)</f>
        <v>Small Business</v>
      </c>
      <c r="N1274" s="2" t="str">
        <f>VLOOKUP(D1274,Products!$A$2:$F$21,2,FALSE)</f>
        <v>UPS 1200VA</v>
      </c>
      <c r="O1274" s="2" t="str">
        <f>VLOOKUP(D1274,Products!$A$2:$F$21,4,FALSE)</f>
        <v>Electronics</v>
      </c>
      <c r="P1274" s="2" t="str">
        <f>VLOOKUP(D1274,Products!$A$2:$F$21,3,FALSE)</f>
        <v>Power</v>
      </c>
      <c r="Q1274" s="6">
        <f>VLOOKUP(D1274,Products!$A$2:$F$21,6,FALSE)</f>
        <v>2950</v>
      </c>
      <c r="R1274" s="6">
        <f t="shared" si="78"/>
        <v>2950</v>
      </c>
      <c r="S1274" s="6">
        <f t="shared" si="79"/>
        <v>1345.1599999999999</v>
      </c>
    </row>
    <row r="1275" spans="1:19" x14ac:dyDescent="0.25">
      <c r="A1275" t="s">
        <v>1683</v>
      </c>
      <c r="B1275" s="2">
        <v>45394</v>
      </c>
      <c r="C1275" t="s">
        <v>1684</v>
      </c>
      <c r="D1275" t="s">
        <v>46</v>
      </c>
      <c r="E1275">
        <v>1</v>
      </c>
      <c r="F1275">
        <v>252.2</v>
      </c>
      <c r="G1275" s="3">
        <v>0.15</v>
      </c>
      <c r="H1275" t="s">
        <v>12</v>
      </c>
      <c r="I1275">
        <v>2</v>
      </c>
      <c r="J1275">
        <f t="shared" si="76"/>
        <v>214.36999999999998</v>
      </c>
      <c r="K1275" s="2">
        <f t="shared" si="77"/>
        <v>45383</v>
      </c>
      <c r="L1275" s="2" t="str">
        <f>VLOOKUP(C1275,Customers!$A$2:$F$401,3,FALSE)</f>
        <v>Giza</v>
      </c>
      <c r="M1275" s="2" t="str">
        <f>VLOOKUP(C1275,Customers!$A$2:$F$401,5,FALSE)</f>
        <v>Small Business</v>
      </c>
      <c r="N1275" s="2" t="str">
        <f>VLOOKUP(D1275,Products!$A$2:$F$21,2,FALSE)</f>
        <v>Paper A4 Box</v>
      </c>
      <c r="O1275" s="2" t="str">
        <f>VLOOKUP(D1275,Products!$A$2:$F$21,4,FALSE)</f>
        <v>Office</v>
      </c>
      <c r="P1275" s="2" t="str">
        <f>VLOOKUP(D1275,Products!$A$2:$F$21,3,FALSE)</f>
        <v>Stationery</v>
      </c>
      <c r="Q1275" s="6">
        <f>VLOOKUP(D1275,Products!$A$2:$F$21,6,FALSE)</f>
        <v>145</v>
      </c>
      <c r="R1275" s="6">
        <f t="shared" si="78"/>
        <v>145</v>
      </c>
      <c r="S1275" s="6">
        <f t="shared" si="79"/>
        <v>69.369999999999976</v>
      </c>
    </row>
    <row r="1276" spans="1:19" x14ac:dyDescent="0.25">
      <c r="A1276" t="s">
        <v>1685</v>
      </c>
      <c r="B1276" s="2">
        <v>45969</v>
      </c>
      <c r="C1276" t="s">
        <v>222</v>
      </c>
      <c r="D1276" t="s">
        <v>33</v>
      </c>
      <c r="E1276">
        <v>2</v>
      </c>
      <c r="F1276">
        <v>3900</v>
      </c>
      <c r="G1276" s="3">
        <v>0.03</v>
      </c>
      <c r="H1276" t="s">
        <v>12</v>
      </c>
      <c r="I1276">
        <v>5</v>
      </c>
      <c r="J1276">
        <f t="shared" si="76"/>
        <v>7566</v>
      </c>
      <c r="K1276" s="2">
        <f t="shared" si="77"/>
        <v>45962</v>
      </c>
      <c r="L1276" s="2" t="str">
        <f>VLOOKUP(C1276,Customers!$A$2:$F$401,3,FALSE)</f>
        <v>Asyut</v>
      </c>
      <c r="M1276" s="2" t="str">
        <f>VLOOKUP(C1276,Customers!$A$2:$F$401,5,FALSE)</f>
        <v>Corporate</v>
      </c>
      <c r="N1276" s="2" t="str">
        <f>VLOOKUP(D1276,Products!$A$2:$F$21,2,FALSE)</f>
        <v>Filing Cabinet</v>
      </c>
      <c r="O1276" s="2" t="str">
        <f>VLOOKUP(D1276,Products!$A$2:$F$21,4,FALSE)</f>
        <v>Office</v>
      </c>
      <c r="P1276" s="2" t="str">
        <f>VLOOKUP(D1276,Products!$A$2:$F$21,3,FALSE)</f>
        <v>Furniture</v>
      </c>
      <c r="Q1276" s="6">
        <f>VLOOKUP(D1276,Products!$A$2:$F$21,6,FALSE)</f>
        <v>2650</v>
      </c>
      <c r="R1276" s="6">
        <f t="shared" si="78"/>
        <v>5300</v>
      </c>
      <c r="S1276" s="6">
        <f t="shared" si="79"/>
        <v>2266</v>
      </c>
    </row>
    <row r="1277" spans="1:19" x14ac:dyDescent="0.25">
      <c r="A1277" t="s">
        <v>1686</v>
      </c>
      <c r="B1277" s="2">
        <v>44932</v>
      </c>
      <c r="C1277" t="s">
        <v>279</v>
      </c>
      <c r="D1277" t="s">
        <v>24</v>
      </c>
      <c r="E1277">
        <v>1</v>
      </c>
      <c r="F1277">
        <v>1350</v>
      </c>
      <c r="G1277" s="3">
        <v>0.05</v>
      </c>
      <c r="H1277" t="s">
        <v>85</v>
      </c>
      <c r="I1277">
        <v>1</v>
      </c>
      <c r="J1277">
        <f t="shared" si="76"/>
        <v>1282.5</v>
      </c>
      <c r="K1277" s="2">
        <f t="shared" si="77"/>
        <v>44927</v>
      </c>
      <c r="L1277" s="2" t="str">
        <f>VLOOKUP(C1277,Customers!$A$2:$F$401,3,FALSE)</f>
        <v>Fayoum</v>
      </c>
      <c r="M1277" s="2" t="str">
        <f>VLOOKUP(C1277,Customers!$A$2:$F$401,5,FALSE)</f>
        <v>Small Business</v>
      </c>
      <c r="N1277" s="2" t="str">
        <f>VLOOKUP(D1277,Products!$A$2:$F$21,2,FALSE)</f>
        <v>USB-C Hub</v>
      </c>
      <c r="O1277" s="2" t="str">
        <f>VLOOKUP(D1277,Products!$A$2:$F$21,4,FALSE)</f>
        <v>Electronics</v>
      </c>
      <c r="P1277" s="2" t="str">
        <f>VLOOKUP(D1277,Products!$A$2:$F$21,3,FALSE)</f>
        <v>Accessories</v>
      </c>
      <c r="Q1277" s="6">
        <f>VLOOKUP(D1277,Products!$A$2:$F$21,6,FALSE)</f>
        <v>620</v>
      </c>
      <c r="R1277" s="6">
        <f t="shared" si="78"/>
        <v>620</v>
      </c>
      <c r="S1277" s="6">
        <f t="shared" si="79"/>
        <v>662.5</v>
      </c>
    </row>
    <row r="1278" spans="1:19" x14ac:dyDescent="0.25">
      <c r="A1278" t="s">
        <v>1687</v>
      </c>
      <c r="B1278" s="2">
        <v>45017</v>
      </c>
      <c r="C1278" t="s">
        <v>647</v>
      </c>
      <c r="D1278" t="s">
        <v>72</v>
      </c>
      <c r="E1278">
        <v>2</v>
      </c>
      <c r="F1278">
        <v>1802.5</v>
      </c>
      <c r="G1278" s="3">
        <v>0</v>
      </c>
      <c r="H1278" t="s">
        <v>12</v>
      </c>
      <c r="I1278">
        <v>1</v>
      </c>
      <c r="J1278">
        <f t="shared" si="76"/>
        <v>3605</v>
      </c>
      <c r="K1278" s="2">
        <f t="shared" si="77"/>
        <v>45017</v>
      </c>
      <c r="L1278" s="2" t="str">
        <f>VLOOKUP(C1278,Customers!$A$2:$F$401,3,FALSE)</f>
        <v>Mansoura</v>
      </c>
      <c r="M1278" s="2" t="str">
        <f>VLOOKUP(C1278,Customers!$A$2:$F$401,5,FALSE)</f>
        <v>Consumer</v>
      </c>
      <c r="N1278" s="2" t="str">
        <f>VLOOKUP(D1278,Products!$A$2:$F$21,2,FALSE)</f>
        <v>Wi-Fi Router</v>
      </c>
      <c r="O1278" s="2" t="str">
        <f>VLOOKUP(D1278,Products!$A$2:$F$21,4,FALSE)</f>
        <v>Electronics</v>
      </c>
      <c r="P1278" s="2" t="str">
        <f>VLOOKUP(D1278,Products!$A$2:$F$21,3,FALSE)</f>
        <v>Networking</v>
      </c>
      <c r="Q1278" s="6">
        <f>VLOOKUP(D1278,Products!$A$2:$F$21,6,FALSE)</f>
        <v>1050</v>
      </c>
      <c r="R1278" s="6">
        <f t="shared" si="78"/>
        <v>2100</v>
      </c>
      <c r="S1278" s="6">
        <f t="shared" si="79"/>
        <v>1505</v>
      </c>
    </row>
    <row r="1279" spans="1:19" x14ac:dyDescent="0.25">
      <c r="A1279" t="s">
        <v>1688</v>
      </c>
      <c r="B1279" s="2">
        <v>44952</v>
      </c>
      <c r="C1279" t="s">
        <v>287</v>
      </c>
      <c r="D1279" t="s">
        <v>24</v>
      </c>
      <c r="E1279">
        <v>1</v>
      </c>
      <c r="F1279">
        <v>1212.5</v>
      </c>
      <c r="G1279" s="3">
        <v>0.05</v>
      </c>
      <c r="H1279" t="s">
        <v>96</v>
      </c>
      <c r="I1279">
        <v>4</v>
      </c>
      <c r="J1279">
        <f t="shared" si="76"/>
        <v>1151.875</v>
      </c>
      <c r="K1279" s="2">
        <f t="shared" si="77"/>
        <v>44927</v>
      </c>
      <c r="L1279" s="2" t="str">
        <f>VLOOKUP(C1279,Customers!$A$2:$F$401,3,FALSE)</f>
        <v>Mansoura</v>
      </c>
      <c r="M1279" s="2" t="str">
        <f>VLOOKUP(C1279,Customers!$A$2:$F$401,5,FALSE)</f>
        <v>Corporate</v>
      </c>
      <c r="N1279" s="2" t="str">
        <f>VLOOKUP(D1279,Products!$A$2:$F$21,2,FALSE)</f>
        <v>USB-C Hub</v>
      </c>
      <c r="O1279" s="2" t="str">
        <f>VLOOKUP(D1279,Products!$A$2:$F$21,4,FALSE)</f>
        <v>Electronics</v>
      </c>
      <c r="P1279" s="2" t="str">
        <f>VLOOKUP(D1279,Products!$A$2:$F$21,3,FALSE)</f>
        <v>Accessories</v>
      </c>
      <c r="Q1279" s="6">
        <f>VLOOKUP(D1279,Products!$A$2:$F$21,6,FALSE)</f>
        <v>620</v>
      </c>
      <c r="R1279" s="6">
        <f t="shared" si="78"/>
        <v>620</v>
      </c>
      <c r="S1279" s="6">
        <f t="shared" si="79"/>
        <v>531.875</v>
      </c>
    </row>
    <row r="1280" spans="1:19" x14ac:dyDescent="0.25">
      <c r="A1280" t="s">
        <v>1689</v>
      </c>
      <c r="B1280" s="2">
        <v>45427</v>
      </c>
      <c r="C1280" t="s">
        <v>1538</v>
      </c>
      <c r="D1280" t="s">
        <v>27</v>
      </c>
      <c r="E1280">
        <v>2</v>
      </c>
      <c r="F1280">
        <v>950.6</v>
      </c>
      <c r="G1280" s="3">
        <v>0</v>
      </c>
      <c r="H1280" t="s">
        <v>12</v>
      </c>
      <c r="I1280">
        <v>2</v>
      </c>
      <c r="J1280">
        <f t="shared" si="76"/>
        <v>1901.2</v>
      </c>
      <c r="K1280" s="2">
        <f t="shared" si="77"/>
        <v>45413</v>
      </c>
      <c r="L1280" s="2" t="str">
        <f>VLOOKUP(C1280,Customers!$A$2:$F$401,3,FALSE)</f>
        <v>Giza</v>
      </c>
      <c r="M1280" s="2" t="str">
        <f>VLOOKUP(C1280,Customers!$A$2:$F$401,5,FALSE)</f>
        <v>Small Business</v>
      </c>
      <c r="N1280" s="2" t="str">
        <f>VLOOKUP(D1280,Products!$A$2:$F$21,2,FALSE)</f>
        <v>Printer Toner</v>
      </c>
      <c r="O1280" s="2" t="str">
        <f>VLOOKUP(D1280,Products!$A$2:$F$21,4,FALSE)</f>
        <v>Office</v>
      </c>
      <c r="P1280" s="2" t="str">
        <f>VLOOKUP(D1280,Products!$A$2:$F$21,3,FALSE)</f>
        <v>Supplies</v>
      </c>
      <c r="Q1280" s="6">
        <f>VLOOKUP(D1280,Products!$A$2:$F$21,6,FALSE)</f>
        <v>510</v>
      </c>
      <c r="R1280" s="6">
        <f t="shared" si="78"/>
        <v>1020</v>
      </c>
      <c r="S1280" s="6">
        <f t="shared" si="79"/>
        <v>881.2</v>
      </c>
    </row>
    <row r="1281" spans="1:19" x14ac:dyDescent="0.25">
      <c r="A1281" t="s">
        <v>1690</v>
      </c>
      <c r="B1281" s="2">
        <v>45021</v>
      </c>
      <c r="C1281" t="s">
        <v>334</v>
      </c>
      <c r="D1281" t="s">
        <v>24</v>
      </c>
      <c r="E1281">
        <v>1</v>
      </c>
      <c r="F1281">
        <v>1287.5</v>
      </c>
      <c r="G1281" s="3">
        <v>0.15</v>
      </c>
      <c r="H1281" t="s">
        <v>12</v>
      </c>
      <c r="I1281">
        <v>1</v>
      </c>
      <c r="J1281">
        <f t="shared" si="76"/>
        <v>1094.375</v>
      </c>
      <c r="K1281" s="2">
        <f t="shared" si="77"/>
        <v>45017</v>
      </c>
      <c r="L1281" s="2" t="str">
        <f>VLOOKUP(C1281,Customers!$A$2:$F$401,3,FALSE)</f>
        <v>Alexandria</v>
      </c>
      <c r="M1281" s="2" t="str">
        <f>VLOOKUP(C1281,Customers!$A$2:$F$401,5,FALSE)</f>
        <v>Consumer</v>
      </c>
      <c r="N1281" s="2" t="str">
        <f>VLOOKUP(D1281,Products!$A$2:$F$21,2,FALSE)</f>
        <v>USB-C Hub</v>
      </c>
      <c r="O1281" s="2" t="str">
        <f>VLOOKUP(D1281,Products!$A$2:$F$21,4,FALSE)</f>
        <v>Electronics</v>
      </c>
      <c r="P1281" s="2" t="str">
        <f>VLOOKUP(D1281,Products!$A$2:$F$21,3,FALSE)</f>
        <v>Accessories</v>
      </c>
      <c r="Q1281" s="6">
        <f>VLOOKUP(D1281,Products!$A$2:$F$21,6,FALSE)</f>
        <v>620</v>
      </c>
      <c r="R1281" s="6">
        <f t="shared" si="78"/>
        <v>620</v>
      </c>
      <c r="S1281" s="6">
        <f t="shared" si="79"/>
        <v>474.375</v>
      </c>
    </row>
    <row r="1282" spans="1:19" x14ac:dyDescent="0.25">
      <c r="A1282" t="s">
        <v>1691</v>
      </c>
      <c r="B1282" s="2">
        <v>45893</v>
      </c>
      <c r="C1282" t="s">
        <v>336</v>
      </c>
      <c r="D1282" t="s">
        <v>72</v>
      </c>
      <c r="E1282">
        <v>1</v>
      </c>
      <c r="F1282">
        <v>1802.5</v>
      </c>
      <c r="G1282" s="3">
        <v>0.05</v>
      </c>
      <c r="H1282" t="s">
        <v>12</v>
      </c>
      <c r="I1282">
        <v>7</v>
      </c>
      <c r="J1282">
        <f t="shared" si="76"/>
        <v>1712.375</v>
      </c>
      <c r="K1282" s="2">
        <f t="shared" si="77"/>
        <v>45870</v>
      </c>
      <c r="L1282" s="2" t="str">
        <f>VLOOKUP(C1282,Customers!$A$2:$F$401,3,FALSE)</f>
        <v>Asyut</v>
      </c>
      <c r="M1282" s="2" t="str">
        <f>VLOOKUP(C1282,Customers!$A$2:$F$401,5,FALSE)</f>
        <v>Small Business</v>
      </c>
      <c r="N1282" s="2" t="str">
        <f>VLOOKUP(D1282,Products!$A$2:$F$21,2,FALSE)</f>
        <v>Wi-Fi Router</v>
      </c>
      <c r="O1282" s="2" t="str">
        <f>VLOOKUP(D1282,Products!$A$2:$F$21,4,FALSE)</f>
        <v>Electronics</v>
      </c>
      <c r="P1282" s="2" t="str">
        <f>VLOOKUP(D1282,Products!$A$2:$F$21,3,FALSE)</f>
        <v>Networking</v>
      </c>
      <c r="Q1282" s="6">
        <f>VLOOKUP(D1282,Products!$A$2:$F$21,6,FALSE)</f>
        <v>1050</v>
      </c>
      <c r="R1282" s="6">
        <f t="shared" si="78"/>
        <v>1050</v>
      </c>
      <c r="S1282" s="6">
        <f t="shared" si="79"/>
        <v>662.375</v>
      </c>
    </row>
    <row r="1283" spans="1:19" x14ac:dyDescent="0.25">
      <c r="A1283" t="s">
        <v>1692</v>
      </c>
      <c r="B1283" s="2">
        <v>45672</v>
      </c>
      <c r="C1283" t="s">
        <v>187</v>
      </c>
      <c r="D1283" t="s">
        <v>46</v>
      </c>
      <c r="E1283">
        <v>1</v>
      </c>
      <c r="F1283">
        <v>239.2</v>
      </c>
      <c r="G1283" s="3">
        <v>0</v>
      </c>
      <c r="H1283" t="s">
        <v>12</v>
      </c>
      <c r="I1283">
        <v>2</v>
      </c>
      <c r="J1283">
        <f t="shared" ref="J1283:J1346" si="80">E1283*F1283*(1-G1283)</f>
        <v>239.2</v>
      </c>
      <c r="K1283" s="2">
        <f t="shared" ref="K1283:K1346" si="81">DATE(YEAR(B1283),MONTH(B1283),1)</f>
        <v>45658</v>
      </c>
      <c r="L1283" s="2" t="str">
        <f>VLOOKUP(C1283,Customers!$A$2:$F$401,3,FALSE)</f>
        <v>Alexandria</v>
      </c>
      <c r="M1283" s="2" t="str">
        <f>VLOOKUP(C1283,Customers!$A$2:$F$401,5,FALSE)</f>
        <v>Consumer</v>
      </c>
      <c r="N1283" s="2" t="str">
        <f>VLOOKUP(D1283,Products!$A$2:$F$21,2,FALSE)</f>
        <v>Paper A4 Box</v>
      </c>
      <c r="O1283" s="2" t="str">
        <f>VLOOKUP(D1283,Products!$A$2:$F$21,4,FALSE)</f>
        <v>Office</v>
      </c>
      <c r="P1283" s="2" t="str">
        <f>VLOOKUP(D1283,Products!$A$2:$F$21,3,FALSE)</f>
        <v>Stationery</v>
      </c>
      <c r="Q1283" s="6">
        <f>VLOOKUP(D1283,Products!$A$2:$F$21,6,FALSE)</f>
        <v>145</v>
      </c>
      <c r="R1283" s="6">
        <f t="shared" ref="R1283:R1346" si="82">E1283*Q1283</f>
        <v>145</v>
      </c>
      <c r="S1283" s="6">
        <f t="shared" ref="S1283:S1346" si="83">J1283-R1283</f>
        <v>94.199999999999989</v>
      </c>
    </row>
    <row r="1284" spans="1:19" x14ac:dyDescent="0.25">
      <c r="A1284" t="s">
        <v>1693</v>
      </c>
      <c r="B1284" s="2">
        <v>45711</v>
      </c>
      <c r="C1284" t="s">
        <v>1694</v>
      </c>
      <c r="D1284" t="s">
        <v>79</v>
      </c>
      <c r="E1284">
        <v>3</v>
      </c>
      <c r="F1284">
        <v>6200</v>
      </c>
      <c r="G1284" s="3">
        <v>0.1</v>
      </c>
      <c r="H1284" t="s">
        <v>12</v>
      </c>
      <c r="I1284">
        <v>2</v>
      </c>
      <c r="J1284">
        <f t="shared" si="80"/>
        <v>16740</v>
      </c>
      <c r="K1284" s="2">
        <f t="shared" si="81"/>
        <v>45689</v>
      </c>
      <c r="L1284" s="2" t="str">
        <f>VLOOKUP(C1284,Customers!$A$2:$F$401,3,FALSE)</f>
        <v>Banha</v>
      </c>
      <c r="M1284" s="2" t="str">
        <f>VLOOKUP(C1284,Customers!$A$2:$F$401,5,FALSE)</f>
        <v>Small Business</v>
      </c>
      <c r="N1284" s="2" t="str">
        <f>VLOOKUP(D1284,Products!$A$2:$F$21,2,FALSE)</f>
        <v>27-inch Monitor</v>
      </c>
      <c r="O1284" s="2" t="str">
        <f>VLOOKUP(D1284,Products!$A$2:$F$21,4,FALSE)</f>
        <v>Electronics</v>
      </c>
      <c r="P1284" s="2" t="str">
        <f>VLOOKUP(D1284,Products!$A$2:$F$21,3,FALSE)</f>
        <v>Displays</v>
      </c>
      <c r="Q1284" s="6">
        <f>VLOOKUP(D1284,Products!$A$2:$F$21,6,FALSE)</f>
        <v>4300</v>
      </c>
      <c r="R1284" s="6">
        <f t="shared" si="82"/>
        <v>12900</v>
      </c>
      <c r="S1284" s="6">
        <f t="shared" si="83"/>
        <v>3840</v>
      </c>
    </row>
    <row r="1285" spans="1:19" x14ac:dyDescent="0.25">
      <c r="A1285" t="s">
        <v>1695</v>
      </c>
      <c r="B1285" s="2">
        <v>45234</v>
      </c>
      <c r="C1285" t="s">
        <v>394</v>
      </c>
      <c r="D1285" t="s">
        <v>46</v>
      </c>
      <c r="E1285">
        <v>1</v>
      </c>
      <c r="F1285">
        <v>280.8</v>
      </c>
      <c r="G1285" s="3">
        <v>0</v>
      </c>
      <c r="H1285" t="s">
        <v>12</v>
      </c>
      <c r="I1285">
        <v>1</v>
      </c>
      <c r="J1285">
        <f t="shared" si="80"/>
        <v>280.8</v>
      </c>
      <c r="K1285" s="2">
        <f t="shared" si="81"/>
        <v>45231</v>
      </c>
      <c r="L1285" s="2" t="str">
        <f>VLOOKUP(C1285,Customers!$A$2:$F$401,3,FALSE)</f>
        <v>Alexandria</v>
      </c>
      <c r="M1285" s="2" t="str">
        <f>VLOOKUP(C1285,Customers!$A$2:$F$401,5,FALSE)</f>
        <v>Consumer</v>
      </c>
      <c r="N1285" s="2" t="str">
        <f>VLOOKUP(D1285,Products!$A$2:$F$21,2,FALSE)</f>
        <v>Paper A4 Box</v>
      </c>
      <c r="O1285" s="2" t="str">
        <f>VLOOKUP(D1285,Products!$A$2:$F$21,4,FALSE)</f>
        <v>Office</v>
      </c>
      <c r="P1285" s="2" t="str">
        <f>VLOOKUP(D1285,Products!$A$2:$F$21,3,FALSE)</f>
        <v>Stationery</v>
      </c>
      <c r="Q1285" s="6">
        <f>VLOOKUP(D1285,Products!$A$2:$F$21,6,FALSE)</f>
        <v>145</v>
      </c>
      <c r="R1285" s="6">
        <f t="shared" si="82"/>
        <v>145</v>
      </c>
      <c r="S1285" s="6">
        <f t="shared" si="83"/>
        <v>135.80000000000001</v>
      </c>
    </row>
    <row r="1286" spans="1:19" x14ac:dyDescent="0.25">
      <c r="A1286" t="s">
        <v>1696</v>
      </c>
      <c r="B1286" s="2">
        <v>45293</v>
      </c>
      <c r="C1286" t="s">
        <v>352</v>
      </c>
      <c r="D1286" t="s">
        <v>46</v>
      </c>
      <c r="E1286">
        <v>3</v>
      </c>
      <c r="F1286">
        <v>267.8</v>
      </c>
      <c r="G1286" s="3">
        <v>0.1</v>
      </c>
      <c r="H1286" t="s">
        <v>12</v>
      </c>
      <c r="I1286">
        <v>3</v>
      </c>
      <c r="J1286">
        <f t="shared" si="80"/>
        <v>723.06000000000006</v>
      </c>
      <c r="K1286" s="2">
        <f t="shared" si="81"/>
        <v>45292</v>
      </c>
      <c r="L1286" s="2" t="str">
        <f>VLOOKUP(C1286,Customers!$A$2:$F$401,3,FALSE)</f>
        <v>Giza</v>
      </c>
      <c r="M1286" s="2" t="str">
        <f>VLOOKUP(C1286,Customers!$A$2:$F$401,5,FALSE)</f>
        <v>Corporate</v>
      </c>
      <c r="N1286" s="2" t="str">
        <f>VLOOKUP(D1286,Products!$A$2:$F$21,2,FALSE)</f>
        <v>Paper A4 Box</v>
      </c>
      <c r="O1286" s="2" t="str">
        <f>VLOOKUP(D1286,Products!$A$2:$F$21,4,FALSE)</f>
        <v>Office</v>
      </c>
      <c r="P1286" s="2" t="str">
        <f>VLOOKUP(D1286,Products!$A$2:$F$21,3,FALSE)</f>
        <v>Stationery</v>
      </c>
      <c r="Q1286" s="6">
        <f>VLOOKUP(D1286,Products!$A$2:$F$21,6,FALSE)</f>
        <v>145</v>
      </c>
      <c r="R1286" s="6">
        <f t="shared" si="82"/>
        <v>435</v>
      </c>
      <c r="S1286" s="6">
        <f t="shared" si="83"/>
        <v>288.06000000000006</v>
      </c>
    </row>
    <row r="1287" spans="1:19" x14ac:dyDescent="0.25">
      <c r="A1287" t="s">
        <v>1697</v>
      </c>
      <c r="B1287" s="2">
        <v>44999</v>
      </c>
      <c r="C1287" t="s">
        <v>677</v>
      </c>
      <c r="D1287" t="s">
        <v>27</v>
      </c>
      <c r="E1287">
        <v>4</v>
      </c>
      <c r="F1287">
        <v>901.6</v>
      </c>
      <c r="G1287" s="3">
        <v>0.1</v>
      </c>
      <c r="H1287" t="s">
        <v>12</v>
      </c>
      <c r="I1287">
        <v>1</v>
      </c>
      <c r="J1287">
        <f t="shared" si="80"/>
        <v>3245.76</v>
      </c>
      <c r="K1287" s="2">
        <f t="shared" si="81"/>
        <v>44986</v>
      </c>
      <c r="L1287" s="2" t="str">
        <f>VLOOKUP(C1287,Customers!$A$2:$F$401,3,FALSE)</f>
        <v>Giza</v>
      </c>
      <c r="M1287" s="2" t="str">
        <f>VLOOKUP(C1287,Customers!$A$2:$F$401,5,FALSE)</f>
        <v>Corporate</v>
      </c>
      <c r="N1287" s="2" t="str">
        <f>VLOOKUP(D1287,Products!$A$2:$F$21,2,FALSE)</f>
        <v>Printer Toner</v>
      </c>
      <c r="O1287" s="2" t="str">
        <f>VLOOKUP(D1287,Products!$A$2:$F$21,4,FALSE)</f>
        <v>Office</v>
      </c>
      <c r="P1287" s="2" t="str">
        <f>VLOOKUP(D1287,Products!$A$2:$F$21,3,FALSE)</f>
        <v>Supplies</v>
      </c>
      <c r="Q1287" s="6">
        <f>VLOOKUP(D1287,Products!$A$2:$F$21,6,FALSE)</f>
        <v>510</v>
      </c>
      <c r="R1287" s="6">
        <f t="shared" si="82"/>
        <v>2040</v>
      </c>
      <c r="S1287" s="6">
        <f t="shared" si="83"/>
        <v>1205.7600000000002</v>
      </c>
    </row>
    <row r="1288" spans="1:19" x14ac:dyDescent="0.25">
      <c r="A1288" t="s">
        <v>1698</v>
      </c>
      <c r="B1288" s="2">
        <v>45785</v>
      </c>
      <c r="C1288" t="s">
        <v>625</v>
      </c>
      <c r="D1288" t="s">
        <v>56</v>
      </c>
      <c r="E1288">
        <v>1</v>
      </c>
      <c r="F1288">
        <v>194.4</v>
      </c>
      <c r="G1288" s="3">
        <v>0</v>
      </c>
      <c r="H1288" t="s">
        <v>12</v>
      </c>
      <c r="I1288">
        <v>6</v>
      </c>
      <c r="J1288">
        <f t="shared" si="80"/>
        <v>194.4</v>
      </c>
      <c r="K1288" s="2">
        <f t="shared" si="81"/>
        <v>45778</v>
      </c>
      <c r="L1288" s="2" t="str">
        <f>VLOOKUP(C1288,Customers!$A$2:$F$401,3,FALSE)</f>
        <v>Tanta</v>
      </c>
      <c r="M1288" s="2" t="str">
        <f>VLOOKUP(C1288,Customers!$A$2:$F$401,5,FALSE)</f>
        <v>Small Business</v>
      </c>
      <c r="N1288" s="2" t="str">
        <f>VLOOKUP(D1288,Products!$A$2:$F$21,2,FALSE)</f>
        <v>Notebook Pack</v>
      </c>
      <c r="O1288" s="2" t="str">
        <f>VLOOKUP(D1288,Products!$A$2:$F$21,4,FALSE)</f>
        <v>Office</v>
      </c>
      <c r="P1288" s="2" t="str">
        <f>VLOOKUP(D1288,Products!$A$2:$F$21,3,FALSE)</f>
        <v>Stationery</v>
      </c>
      <c r="Q1288" s="6">
        <f>VLOOKUP(D1288,Products!$A$2:$F$21,6,FALSE)</f>
        <v>75</v>
      </c>
      <c r="R1288" s="6">
        <f t="shared" si="82"/>
        <v>75</v>
      </c>
      <c r="S1288" s="6">
        <f t="shared" si="83"/>
        <v>119.4</v>
      </c>
    </row>
    <row r="1289" spans="1:19" x14ac:dyDescent="0.25">
      <c r="A1289" t="s">
        <v>1699</v>
      </c>
      <c r="B1289" s="2">
        <v>45386</v>
      </c>
      <c r="C1289" t="s">
        <v>717</v>
      </c>
      <c r="D1289" t="s">
        <v>79</v>
      </c>
      <c r="E1289">
        <v>4</v>
      </c>
      <c r="F1289">
        <v>6014</v>
      </c>
      <c r="G1289" s="3">
        <v>0.1</v>
      </c>
      <c r="H1289" t="s">
        <v>12</v>
      </c>
      <c r="I1289">
        <v>3</v>
      </c>
      <c r="J1289">
        <f t="shared" si="80"/>
        <v>21650.400000000001</v>
      </c>
      <c r="K1289" s="2">
        <f t="shared" si="81"/>
        <v>45383</v>
      </c>
      <c r="L1289" s="2" t="str">
        <f>VLOOKUP(C1289,Customers!$A$2:$F$401,3,FALSE)</f>
        <v>Mansoura</v>
      </c>
      <c r="M1289" s="2" t="str">
        <f>VLOOKUP(C1289,Customers!$A$2:$F$401,5,FALSE)</f>
        <v>Consumer</v>
      </c>
      <c r="N1289" s="2" t="str">
        <f>VLOOKUP(D1289,Products!$A$2:$F$21,2,FALSE)</f>
        <v>27-inch Monitor</v>
      </c>
      <c r="O1289" s="2" t="str">
        <f>VLOOKUP(D1289,Products!$A$2:$F$21,4,FALSE)</f>
        <v>Electronics</v>
      </c>
      <c r="P1289" s="2" t="str">
        <f>VLOOKUP(D1289,Products!$A$2:$F$21,3,FALSE)</f>
        <v>Displays</v>
      </c>
      <c r="Q1289" s="6">
        <f>VLOOKUP(D1289,Products!$A$2:$F$21,6,FALSE)</f>
        <v>4300</v>
      </c>
      <c r="R1289" s="6">
        <f t="shared" si="82"/>
        <v>17200</v>
      </c>
      <c r="S1289" s="6">
        <f t="shared" si="83"/>
        <v>4450.4000000000015</v>
      </c>
    </row>
    <row r="1290" spans="1:19" x14ac:dyDescent="0.25">
      <c r="A1290" t="s">
        <v>1700</v>
      </c>
      <c r="B1290" s="2">
        <v>45586</v>
      </c>
      <c r="C1290" t="s">
        <v>292</v>
      </c>
      <c r="D1290" t="s">
        <v>123</v>
      </c>
      <c r="E1290">
        <v>1</v>
      </c>
      <c r="F1290">
        <v>2420.5</v>
      </c>
      <c r="G1290" s="3">
        <v>0.03</v>
      </c>
      <c r="H1290" t="s">
        <v>85</v>
      </c>
      <c r="I1290">
        <v>7</v>
      </c>
      <c r="J1290">
        <f t="shared" si="80"/>
        <v>2347.8849999999998</v>
      </c>
      <c r="K1290" s="2">
        <f t="shared" si="81"/>
        <v>45566</v>
      </c>
      <c r="L1290" s="2" t="str">
        <f>VLOOKUP(C1290,Customers!$A$2:$F$401,3,FALSE)</f>
        <v>Fayoum</v>
      </c>
      <c r="M1290" s="2" t="str">
        <f>VLOOKUP(C1290,Customers!$A$2:$F$401,5,FALSE)</f>
        <v>Small Business</v>
      </c>
      <c r="N1290" s="2" t="str">
        <f>VLOOKUP(D1290,Products!$A$2:$F$21,2,FALSE)</f>
        <v>Barcode Scanner</v>
      </c>
      <c r="O1290" s="2" t="str">
        <f>VLOOKUP(D1290,Products!$A$2:$F$21,4,FALSE)</f>
        <v>Electronics</v>
      </c>
      <c r="P1290" s="2" t="str">
        <f>VLOOKUP(D1290,Products!$A$2:$F$21,3,FALSE)</f>
        <v>POS Equipment</v>
      </c>
      <c r="Q1290" s="6">
        <f>VLOOKUP(D1290,Products!$A$2:$F$21,6,FALSE)</f>
        <v>1420</v>
      </c>
      <c r="R1290" s="6">
        <f t="shared" si="82"/>
        <v>1420</v>
      </c>
      <c r="S1290" s="6">
        <f t="shared" si="83"/>
        <v>927.88499999999976</v>
      </c>
    </row>
    <row r="1291" spans="1:19" x14ac:dyDescent="0.25">
      <c r="A1291" t="s">
        <v>1701</v>
      </c>
      <c r="B1291" s="2">
        <v>45435</v>
      </c>
      <c r="C1291" t="s">
        <v>71</v>
      </c>
      <c r="D1291" t="s">
        <v>49</v>
      </c>
      <c r="E1291">
        <v>2</v>
      </c>
      <c r="F1291">
        <v>3977</v>
      </c>
      <c r="G1291" s="3">
        <v>0</v>
      </c>
      <c r="H1291" t="s">
        <v>12</v>
      </c>
      <c r="I1291">
        <v>2</v>
      </c>
      <c r="J1291">
        <f t="shared" si="80"/>
        <v>7954</v>
      </c>
      <c r="K1291" s="2">
        <f t="shared" si="81"/>
        <v>45413</v>
      </c>
      <c r="L1291" s="2" t="str">
        <f>VLOOKUP(C1291,Customers!$A$2:$F$401,3,FALSE)</f>
        <v>Mansoura</v>
      </c>
      <c r="M1291" s="2" t="str">
        <f>VLOOKUP(C1291,Customers!$A$2:$F$401,5,FALSE)</f>
        <v>Consumer</v>
      </c>
      <c r="N1291" s="2" t="str">
        <f>VLOOKUP(D1291,Products!$A$2:$F$21,2,FALSE)</f>
        <v>UPS 1200VA</v>
      </c>
      <c r="O1291" s="2" t="str">
        <f>VLOOKUP(D1291,Products!$A$2:$F$21,4,FALSE)</f>
        <v>Electronics</v>
      </c>
      <c r="P1291" s="2" t="str">
        <f>VLOOKUP(D1291,Products!$A$2:$F$21,3,FALSE)</f>
        <v>Power</v>
      </c>
      <c r="Q1291" s="6">
        <f>VLOOKUP(D1291,Products!$A$2:$F$21,6,FALSE)</f>
        <v>2950</v>
      </c>
      <c r="R1291" s="6">
        <f t="shared" si="82"/>
        <v>5900</v>
      </c>
      <c r="S1291" s="6">
        <f t="shared" si="83"/>
        <v>2054</v>
      </c>
    </row>
    <row r="1292" spans="1:19" x14ac:dyDescent="0.25">
      <c r="A1292" t="s">
        <v>1702</v>
      </c>
      <c r="B1292" s="2">
        <v>45779</v>
      </c>
      <c r="C1292" t="s">
        <v>503</v>
      </c>
      <c r="D1292" t="s">
        <v>11</v>
      </c>
      <c r="E1292">
        <v>2</v>
      </c>
      <c r="F1292">
        <v>26220</v>
      </c>
      <c r="G1292" s="3">
        <v>0</v>
      </c>
      <c r="H1292" t="s">
        <v>96</v>
      </c>
      <c r="I1292">
        <v>2</v>
      </c>
      <c r="J1292">
        <f t="shared" si="80"/>
        <v>52440</v>
      </c>
      <c r="K1292" s="2">
        <f t="shared" si="81"/>
        <v>45778</v>
      </c>
      <c r="L1292" s="2" t="str">
        <f>VLOOKUP(C1292,Customers!$A$2:$F$401,3,FALSE)</f>
        <v>Banha</v>
      </c>
      <c r="M1292" s="2" t="str">
        <f>VLOOKUP(C1292,Customers!$A$2:$F$401,5,FALSE)</f>
        <v>Consumer</v>
      </c>
      <c r="N1292" s="2" t="str">
        <f>VLOOKUP(D1292,Products!$A$2:$F$21,2,FALSE)</f>
        <v>Laptop Pro 14</v>
      </c>
      <c r="O1292" s="2" t="str">
        <f>VLOOKUP(D1292,Products!$A$2:$F$21,4,FALSE)</f>
        <v>Electronics</v>
      </c>
      <c r="P1292" s="2" t="str">
        <f>VLOOKUP(D1292,Products!$A$2:$F$21,3,FALSE)</f>
        <v>Computers</v>
      </c>
      <c r="Q1292" s="6">
        <f>VLOOKUP(D1292,Products!$A$2:$F$21,6,FALSE)</f>
        <v>22100</v>
      </c>
      <c r="R1292" s="6">
        <f t="shared" si="82"/>
        <v>44200</v>
      </c>
      <c r="S1292" s="6">
        <f t="shared" si="83"/>
        <v>8240</v>
      </c>
    </row>
    <row r="1293" spans="1:19" x14ac:dyDescent="0.25">
      <c r="A1293" t="s">
        <v>1703</v>
      </c>
      <c r="B1293" s="2">
        <v>45582</v>
      </c>
      <c r="C1293" t="s">
        <v>396</v>
      </c>
      <c r="D1293" t="s">
        <v>15</v>
      </c>
      <c r="E1293">
        <v>1</v>
      </c>
      <c r="F1293">
        <v>450</v>
      </c>
      <c r="G1293" s="3">
        <v>0.1</v>
      </c>
      <c r="H1293" t="s">
        <v>12</v>
      </c>
      <c r="I1293">
        <v>6</v>
      </c>
      <c r="J1293">
        <f t="shared" si="80"/>
        <v>405</v>
      </c>
      <c r="K1293" s="2">
        <f t="shared" si="81"/>
        <v>45566</v>
      </c>
      <c r="L1293" s="2" t="str">
        <f>VLOOKUP(C1293,Customers!$A$2:$F$401,3,FALSE)</f>
        <v>Alexandria</v>
      </c>
      <c r="M1293" s="2" t="str">
        <f>VLOOKUP(C1293,Customers!$A$2:$F$401,5,FALSE)</f>
        <v>Consumer</v>
      </c>
      <c r="N1293" s="2" t="str">
        <f>VLOOKUP(D1293,Products!$A$2:$F$21,2,FALSE)</f>
        <v>Wireless Mouse</v>
      </c>
      <c r="O1293" s="2" t="str">
        <f>VLOOKUP(D1293,Products!$A$2:$F$21,4,FALSE)</f>
        <v>Electronics</v>
      </c>
      <c r="P1293" s="2" t="str">
        <f>VLOOKUP(D1293,Products!$A$2:$F$21,3,FALSE)</f>
        <v>Accessories</v>
      </c>
      <c r="Q1293" s="6">
        <f>VLOOKUP(D1293,Products!$A$2:$F$21,6,FALSE)</f>
        <v>210</v>
      </c>
      <c r="R1293" s="6">
        <f t="shared" si="82"/>
        <v>210</v>
      </c>
      <c r="S1293" s="6">
        <f t="shared" si="83"/>
        <v>195</v>
      </c>
    </row>
    <row r="1294" spans="1:19" x14ac:dyDescent="0.25">
      <c r="A1294" t="s">
        <v>1704</v>
      </c>
      <c r="B1294" s="2">
        <v>45482</v>
      </c>
      <c r="C1294" t="s">
        <v>421</v>
      </c>
      <c r="D1294" t="s">
        <v>56</v>
      </c>
      <c r="E1294">
        <v>1</v>
      </c>
      <c r="F1294">
        <v>194.4</v>
      </c>
      <c r="G1294" s="3">
        <v>0.1</v>
      </c>
      <c r="H1294" t="s">
        <v>12</v>
      </c>
      <c r="I1294">
        <v>6</v>
      </c>
      <c r="J1294">
        <f t="shared" si="80"/>
        <v>174.96</v>
      </c>
      <c r="K1294" s="2">
        <f t="shared" si="81"/>
        <v>45474</v>
      </c>
      <c r="L1294" s="2" t="str">
        <f>VLOOKUP(C1294,Customers!$A$2:$F$401,3,FALSE)</f>
        <v>Ismailia</v>
      </c>
      <c r="M1294" s="2" t="str">
        <f>VLOOKUP(C1294,Customers!$A$2:$F$401,5,FALSE)</f>
        <v>Corporate</v>
      </c>
      <c r="N1294" s="2" t="str">
        <f>VLOOKUP(D1294,Products!$A$2:$F$21,2,FALSE)</f>
        <v>Notebook Pack</v>
      </c>
      <c r="O1294" s="2" t="str">
        <f>VLOOKUP(D1294,Products!$A$2:$F$21,4,FALSE)</f>
        <v>Office</v>
      </c>
      <c r="P1294" s="2" t="str">
        <f>VLOOKUP(D1294,Products!$A$2:$F$21,3,FALSE)</f>
        <v>Stationery</v>
      </c>
      <c r="Q1294" s="6">
        <f>VLOOKUP(D1294,Products!$A$2:$F$21,6,FALSE)</f>
        <v>75</v>
      </c>
      <c r="R1294" s="6">
        <f t="shared" si="82"/>
        <v>75</v>
      </c>
      <c r="S1294" s="6">
        <f t="shared" si="83"/>
        <v>99.960000000000008</v>
      </c>
    </row>
    <row r="1295" spans="1:19" x14ac:dyDescent="0.25">
      <c r="A1295" t="s">
        <v>1705</v>
      </c>
      <c r="B1295" s="2">
        <v>45086</v>
      </c>
      <c r="C1295" t="s">
        <v>592</v>
      </c>
      <c r="D1295" t="s">
        <v>15</v>
      </c>
      <c r="E1295">
        <v>2</v>
      </c>
      <c r="F1295">
        <v>450</v>
      </c>
      <c r="G1295" s="3">
        <v>0</v>
      </c>
      <c r="H1295" t="s">
        <v>12</v>
      </c>
      <c r="I1295">
        <v>1</v>
      </c>
      <c r="J1295">
        <f t="shared" si="80"/>
        <v>900</v>
      </c>
      <c r="K1295" s="2">
        <f t="shared" si="81"/>
        <v>45078</v>
      </c>
      <c r="L1295" s="2" t="str">
        <f>VLOOKUP(C1295,Customers!$A$2:$F$401,3,FALSE)</f>
        <v>Tanta</v>
      </c>
      <c r="M1295" s="2" t="str">
        <f>VLOOKUP(C1295,Customers!$A$2:$F$401,5,FALSE)</f>
        <v>Consumer</v>
      </c>
      <c r="N1295" s="2" t="str">
        <f>VLOOKUP(D1295,Products!$A$2:$F$21,2,FALSE)</f>
        <v>Wireless Mouse</v>
      </c>
      <c r="O1295" s="2" t="str">
        <f>VLOOKUP(D1295,Products!$A$2:$F$21,4,FALSE)</f>
        <v>Electronics</v>
      </c>
      <c r="P1295" s="2" t="str">
        <f>VLOOKUP(D1295,Products!$A$2:$F$21,3,FALSE)</f>
        <v>Accessories</v>
      </c>
      <c r="Q1295" s="6">
        <f>VLOOKUP(D1295,Products!$A$2:$F$21,6,FALSE)</f>
        <v>210</v>
      </c>
      <c r="R1295" s="6">
        <f t="shared" si="82"/>
        <v>420</v>
      </c>
      <c r="S1295" s="6">
        <f t="shared" si="83"/>
        <v>480</v>
      </c>
    </row>
    <row r="1296" spans="1:19" x14ac:dyDescent="0.25">
      <c r="A1296" t="s">
        <v>1706</v>
      </c>
      <c r="B1296" s="2">
        <v>45690</v>
      </c>
      <c r="C1296" t="s">
        <v>1358</v>
      </c>
      <c r="D1296" t="s">
        <v>11</v>
      </c>
      <c r="E1296">
        <v>1</v>
      </c>
      <c r="F1296">
        <v>29355</v>
      </c>
      <c r="G1296" s="3">
        <v>0.05</v>
      </c>
      <c r="H1296" t="s">
        <v>96</v>
      </c>
      <c r="I1296">
        <v>7</v>
      </c>
      <c r="J1296">
        <f t="shared" si="80"/>
        <v>27887.25</v>
      </c>
      <c r="K1296" s="2">
        <f t="shared" si="81"/>
        <v>45689</v>
      </c>
      <c r="L1296" s="2" t="str">
        <f>VLOOKUP(C1296,Customers!$A$2:$F$401,3,FALSE)</f>
        <v>Ismailia</v>
      </c>
      <c r="M1296" s="2" t="str">
        <f>VLOOKUP(C1296,Customers!$A$2:$F$401,5,FALSE)</f>
        <v>Corporate</v>
      </c>
      <c r="N1296" s="2" t="str">
        <f>VLOOKUP(D1296,Products!$A$2:$F$21,2,FALSE)</f>
        <v>Laptop Pro 14</v>
      </c>
      <c r="O1296" s="2" t="str">
        <f>VLOOKUP(D1296,Products!$A$2:$F$21,4,FALSE)</f>
        <v>Electronics</v>
      </c>
      <c r="P1296" s="2" t="str">
        <f>VLOOKUP(D1296,Products!$A$2:$F$21,3,FALSE)</f>
        <v>Computers</v>
      </c>
      <c r="Q1296" s="6">
        <f>VLOOKUP(D1296,Products!$A$2:$F$21,6,FALSE)</f>
        <v>22100</v>
      </c>
      <c r="R1296" s="6">
        <f t="shared" si="82"/>
        <v>22100</v>
      </c>
      <c r="S1296" s="6">
        <f t="shared" si="83"/>
        <v>5787.25</v>
      </c>
    </row>
    <row r="1297" spans="1:19" x14ac:dyDescent="0.25">
      <c r="A1297" t="s">
        <v>1707</v>
      </c>
      <c r="B1297" s="2">
        <v>45171</v>
      </c>
      <c r="C1297" t="s">
        <v>741</v>
      </c>
      <c r="D1297" t="s">
        <v>18</v>
      </c>
      <c r="E1297">
        <v>2</v>
      </c>
      <c r="F1297">
        <v>1450</v>
      </c>
      <c r="G1297" s="3">
        <v>0.1</v>
      </c>
      <c r="H1297" t="s">
        <v>12</v>
      </c>
      <c r="I1297">
        <v>6</v>
      </c>
      <c r="J1297">
        <f t="shared" si="80"/>
        <v>2610</v>
      </c>
      <c r="K1297" s="2">
        <f t="shared" si="81"/>
        <v>45170</v>
      </c>
      <c r="L1297" s="2" t="str">
        <f>VLOOKUP(C1297,Customers!$A$2:$F$401,3,FALSE)</f>
        <v>Zagazig</v>
      </c>
      <c r="M1297" s="2" t="str">
        <f>VLOOKUP(C1297,Customers!$A$2:$F$401,5,FALSE)</f>
        <v>Corporate</v>
      </c>
      <c r="N1297" s="2" t="str">
        <f>VLOOKUP(D1297,Products!$A$2:$F$21,2,FALSE)</f>
        <v>Webcam HD</v>
      </c>
      <c r="O1297" s="2" t="str">
        <f>VLOOKUP(D1297,Products!$A$2:$F$21,4,FALSE)</f>
        <v>Electronics</v>
      </c>
      <c r="P1297" s="2" t="str">
        <f>VLOOKUP(D1297,Products!$A$2:$F$21,3,FALSE)</f>
        <v>Accessories</v>
      </c>
      <c r="Q1297" s="6">
        <f>VLOOKUP(D1297,Products!$A$2:$F$21,6,FALSE)</f>
        <v>790</v>
      </c>
      <c r="R1297" s="6">
        <f t="shared" si="82"/>
        <v>1580</v>
      </c>
      <c r="S1297" s="6">
        <f t="shared" si="83"/>
        <v>1030</v>
      </c>
    </row>
    <row r="1298" spans="1:19" x14ac:dyDescent="0.25">
      <c r="A1298" t="s">
        <v>1708</v>
      </c>
      <c r="B1298" s="2">
        <v>45955</v>
      </c>
      <c r="C1298" t="s">
        <v>412</v>
      </c>
      <c r="D1298" t="s">
        <v>79</v>
      </c>
      <c r="E1298">
        <v>2</v>
      </c>
      <c r="F1298">
        <v>6014</v>
      </c>
      <c r="G1298" s="3">
        <v>0</v>
      </c>
      <c r="H1298" t="s">
        <v>12</v>
      </c>
      <c r="I1298">
        <v>3</v>
      </c>
      <c r="J1298">
        <f t="shared" si="80"/>
        <v>12028</v>
      </c>
      <c r="K1298" s="2">
        <f t="shared" si="81"/>
        <v>45931</v>
      </c>
      <c r="L1298" s="2" t="str">
        <f>VLOOKUP(C1298,Customers!$A$2:$F$401,3,FALSE)</f>
        <v>Asyut</v>
      </c>
      <c r="M1298" s="2" t="str">
        <f>VLOOKUP(C1298,Customers!$A$2:$F$401,5,FALSE)</f>
        <v>Consumer</v>
      </c>
      <c r="N1298" s="2" t="str">
        <f>VLOOKUP(D1298,Products!$A$2:$F$21,2,FALSE)</f>
        <v>27-inch Monitor</v>
      </c>
      <c r="O1298" s="2" t="str">
        <f>VLOOKUP(D1298,Products!$A$2:$F$21,4,FALSE)</f>
        <v>Electronics</v>
      </c>
      <c r="P1298" s="2" t="str">
        <f>VLOOKUP(D1298,Products!$A$2:$F$21,3,FALSE)</f>
        <v>Displays</v>
      </c>
      <c r="Q1298" s="6">
        <f>VLOOKUP(D1298,Products!$A$2:$F$21,6,FALSE)</f>
        <v>4300</v>
      </c>
      <c r="R1298" s="6">
        <f t="shared" si="82"/>
        <v>8600</v>
      </c>
      <c r="S1298" s="6">
        <f t="shared" si="83"/>
        <v>3428</v>
      </c>
    </row>
    <row r="1299" spans="1:19" x14ac:dyDescent="0.25">
      <c r="A1299" t="s">
        <v>1709</v>
      </c>
      <c r="B1299" s="2">
        <v>45034</v>
      </c>
      <c r="C1299" t="s">
        <v>662</v>
      </c>
      <c r="D1299" t="s">
        <v>30</v>
      </c>
      <c r="E1299">
        <v>4</v>
      </c>
      <c r="F1299">
        <v>9200</v>
      </c>
      <c r="G1299" s="3">
        <v>0</v>
      </c>
      <c r="H1299" t="s">
        <v>85</v>
      </c>
      <c r="I1299">
        <v>2</v>
      </c>
      <c r="J1299">
        <f t="shared" si="80"/>
        <v>36800</v>
      </c>
      <c r="K1299" s="2">
        <f t="shared" si="81"/>
        <v>45017</v>
      </c>
      <c r="L1299" s="2" t="str">
        <f>VLOOKUP(C1299,Customers!$A$2:$F$401,3,FALSE)</f>
        <v>Alexandria</v>
      </c>
      <c r="M1299" s="2" t="str">
        <f>VLOOKUP(C1299,Customers!$A$2:$F$401,5,FALSE)</f>
        <v>Small Business</v>
      </c>
      <c r="N1299" s="2" t="str">
        <f>VLOOKUP(D1299,Products!$A$2:$F$21,2,FALSE)</f>
        <v>Standing Desk</v>
      </c>
      <c r="O1299" s="2" t="str">
        <f>VLOOKUP(D1299,Products!$A$2:$F$21,4,FALSE)</f>
        <v>Office</v>
      </c>
      <c r="P1299" s="2" t="str">
        <f>VLOOKUP(D1299,Products!$A$2:$F$21,3,FALSE)</f>
        <v>Furniture</v>
      </c>
      <c r="Q1299" s="6">
        <f>VLOOKUP(D1299,Products!$A$2:$F$21,6,FALSE)</f>
        <v>6500</v>
      </c>
      <c r="R1299" s="6">
        <f t="shared" si="82"/>
        <v>26000</v>
      </c>
      <c r="S1299" s="6">
        <f t="shared" si="83"/>
        <v>10800</v>
      </c>
    </row>
    <row r="1300" spans="1:19" x14ac:dyDescent="0.25">
      <c r="A1300" t="s">
        <v>1710</v>
      </c>
      <c r="B1300" s="2">
        <v>45294</v>
      </c>
      <c r="C1300" t="s">
        <v>215</v>
      </c>
      <c r="D1300" t="s">
        <v>56</v>
      </c>
      <c r="E1300">
        <v>10</v>
      </c>
      <c r="F1300">
        <v>174.6</v>
      </c>
      <c r="G1300" s="3">
        <v>0.1</v>
      </c>
      <c r="H1300" t="s">
        <v>12</v>
      </c>
      <c r="I1300">
        <v>7</v>
      </c>
      <c r="J1300">
        <f t="shared" si="80"/>
        <v>1571.4</v>
      </c>
      <c r="K1300" s="2">
        <f t="shared" si="81"/>
        <v>45292</v>
      </c>
      <c r="L1300" s="2" t="str">
        <f>VLOOKUP(C1300,Customers!$A$2:$F$401,3,FALSE)</f>
        <v>Mansoura</v>
      </c>
      <c r="M1300" s="2" t="str">
        <f>VLOOKUP(C1300,Customers!$A$2:$F$401,5,FALSE)</f>
        <v>Small Business</v>
      </c>
      <c r="N1300" s="2" t="str">
        <f>VLOOKUP(D1300,Products!$A$2:$F$21,2,FALSE)</f>
        <v>Notebook Pack</v>
      </c>
      <c r="O1300" s="2" t="str">
        <f>VLOOKUP(D1300,Products!$A$2:$F$21,4,FALSE)</f>
        <v>Office</v>
      </c>
      <c r="P1300" s="2" t="str">
        <f>VLOOKUP(D1300,Products!$A$2:$F$21,3,FALSE)</f>
        <v>Stationery</v>
      </c>
      <c r="Q1300" s="6">
        <f>VLOOKUP(D1300,Products!$A$2:$F$21,6,FALSE)</f>
        <v>75</v>
      </c>
      <c r="R1300" s="6">
        <f t="shared" si="82"/>
        <v>750</v>
      </c>
      <c r="S1300" s="6">
        <f t="shared" si="83"/>
        <v>821.40000000000009</v>
      </c>
    </row>
    <row r="1301" spans="1:19" x14ac:dyDescent="0.25">
      <c r="A1301" t="s">
        <v>1711</v>
      </c>
      <c r="B1301" s="2">
        <v>45384</v>
      </c>
      <c r="C1301" t="s">
        <v>205</v>
      </c>
      <c r="D1301" t="s">
        <v>11</v>
      </c>
      <c r="E1301">
        <v>3</v>
      </c>
      <c r="F1301">
        <v>30780</v>
      </c>
      <c r="G1301" s="3">
        <v>0.03</v>
      </c>
      <c r="H1301" t="s">
        <v>12</v>
      </c>
      <c r="I1301">
        <v>4</v>
      </c>
      <c r="J1301">
        <f t="shared" si="80"/>
        <v>89569.8</v>
      </c>
      <c r="K1301" s="2">
        <f t="shared" si="81"/>
        <v>45383</v>
      </c>
      <c r="L1301" s="2" t="str">
        <f>VLOOKUP(C1301,Customers!$A$2:$F$401,3,FALSE)</f>
        <v>Asyut</v>
      </c>
      <c r="M1301" s="2" t="str">
        <f>VLOOKUP(C1301,Customers!$A$2:$F$401,5,FALSE)</f>
        <v>Consumer</v>
      </c>
      <c r="N1301" s="2" t="str">
        <f>VLOOKUP(D1301,Products!$A$2:$F$21,2,FALSE)</f>
        <v>Laptop Pro 14</v>
      </c>
      <c r="O1301" s="2" t="str">
        <f>VLOOKUP(D1301,Products!$A$2:$F$21,4,FALSE)</f>
        <v>Electronics</v>
      </c>
      <c r="P1301" s="2" t="str">
        <f>VLOOKUP(D1301,Products!$A$2:$F$21,3,FALSE)</f>
        <v>Computers</v>
      </c>
      <c r="Q1301" s="6">
        <f>VLOOKUP(D1301,Products!$A$2:$F$21,6,FALSE)</f>
        <v>22100</v>
      </c>
      <c r="R1301" s="6">
        <f t="shared" si="82"/>
        <v>66300</v>
      </c>
      <c r="S1301" s="6">
        <f t="shared" si="83"/>
        <v>23269.800000000003</v>
      </c>
    </row>
    <row r="1302" spans="1:19" x14ac:dyDescent="0.25">
      <c r="A1302" t="s">
        <v>1712</v>
      </c>
      <c r="B1302" s="2">
        <v>45983</v>
      </c>
      <c r="C1302" t="s">
        <v>322</v>
      </c>
      <c r="D1302" t="s">
        <v>72</v>
      </c>
      <c r="E1302">
        <v>1</v>
      </c>
      <c r="F1302">
        <v>1697.5</v>
      </c>
      <c r="G1302" s="3">
        <v>0.03</v>
      </c>
      <c r="H1302" t="s">
        <v>12</v>
      </c>
      <c r="I1302">
        <v>6</v>
      </c>
      <c r="J1302">
        <f t="shared" si="80"/>
        <v>1646.575</v>
      </c>
      <c r="K1302" s="2">
        <f t="shared" si="81"/>
        <v>45962</v>
      </c>
      <c r="L1302" s="2" t="str">
        <f>VLOOKUP(C1302,Customers!$A$2:$F$401,3,FALSE)</f>
        <v>Port Said</v>
      </c>
      <c r="M1302" s="2" t="str">
        <f>VLOOKUP(C1302,Customers!$A$2:$F$401,5,FALSE)</f>
        <v>Consumer</v>
      </c>
      <c r="N1302" s="2" t="str">
        <f>VLOOKUP(D1302,Products!$A$2:$F$21,2,FALSE)</f>
        <v>Wi-Fi Router</v>
      </c>
      <c r="O1302" s="2" t="str">
        <f>VLOOKUP(D1302,Products!$A$2:$F$21,4,FALSE)</f>
        <v>Electronics</v>
      </c>
      <c r="P1302" s="2" t="str">
        <f>VLOOKUP(D1302,Products!$A$2:$F$21,3,FALSE)</f>
        <v>Networking</v>
      </c>
      <c r="Q1302" s="6">
        <f>VLOOKUP(D1302,Products!$A$2:$F$21,6,FALSE)</f>
        <v>1050</v>
      </c>
      <c r="R1302" s="6">
        <f t="shared" si="82"/>
        <v>1050</v>
      </c>
      <c r="S1302" s="6">
        <f t="shared" si="83"/>
        <v>596.57500000000005</v>
      </c>
    </row>
    <row r="1303" spans="1:19" x14ac:dyDescent="0.25">
      <c r="A1303" t="s">
        <v>1713</v>
      </c>
      <c r="B1303" s="2">
        <v>45021</v>
      </c>
      <c r="C1303" t="s">
        <v>867</v>
      </c>
      <c r="D1303" t="s">
        <v>90</v>
      </c>
      <c r="E1303">
        <v>2</v>
      </c>
      <c r="F1303">
        <v>2268</v>
      </c>
      <c r="G1303" s="3">
        <v>0.2</v>
      </c>
      <c r="H1303" t="s">
        <v>12</v>
      </c>
      <c r="I1303">
        <v>5</v>
      </c>
      <c r="J1303">
        <f t="shared" si="80"/>
        <v>3628.8</v>
      </c>
      <c r="K1303" s="2">
        <f t="shared" si="81"/>
        <v>45017</v>
      </c>
      <c r="L1303" s="2" t="str">
        <f>VLOOKUP(C1303,Customers!$A$2:$F$401,3,FALSE)</f>
        <v>Fayoum</v>
      </c>
      <c r="M1303" s="2" t="str">
        <f>VLOOKUP(C1303,Customers!$A$2:$F$401,5,FALSE)</f>
        <v>Corporate</v>
      </c>
      <c r="N1303" s="2" t="str">
        <f>VLOOKUP(D1303,Products!$A$2:$F$21,2,FALSE)</f>
        <v>Headset Pro</v>
      </c>
      <c r="O1303" s="2" t="str">
        <f>VLOOKUP(D1303,Products!$A$2:$F$21,4,FALSE)</f>
        <v>Electronics</v>
      </c>
      <c r="P1303" s="2" t="str">
        <f>VLOOKUP(D1303,Products!$A$2:$F$21,3,FALSE)</f>
        <v>Accessories</v>
      </c>
      <c r="Q1303" s="6">
        <f>VLOOKUP(D1303,Products!$A$2:$F$21,6,FALSE)</f>
        <v>1180</v>
      </c>
      <c r="R1303" s="6">
        <f t="shared" si="82"/>
        <v>2360</v>
      </c>
      <c r="S1303" s="6">
        <f t="shared" si="83"/>
        <v>1268.8000000000002</v>
      </c>
    </row>
    <row r="1304" spans="1:19" x14ac:dyDescent="0.25">
      <c r="A1304" t="s">
        <v>1714</v>
      </c>
      <c r="B1304" s="2">
        <v>45748</v>
      </c>
      <c r="C1304" t="s">
        <v>178</v>
      </c>
      <c r="D1304" t="s">
        <v>15</v>
      </c>
      <c r="E1304">
        <v>10</v>
      </c>
      <c r="F1304">
        <v>414</v>
      </c>
      <c r="G1304" s="3">
        <v>0.05</v>
      </c>
      <c r="H1304" t="s">
        <v>12</v>
      </c>
      <c r="I1304">
        <v>5</v>
      </c>
      <c r="J1304">
        <f t="shared" si="80"/>
        <v>3933</v>
      </c>
      <c r="K1304" s="2">
        <f t="shared" si="81"/>
        <v>45748</v>
      </c>
      <c r="L1304" s="2" t="str">
        <f>VLOOKUP(C1304,Customers!$A$2:$F$401,3,FALSE)</f>
        <v>Banha</v>
      </c>
      <c r="M1304" s="2" t="str">
        <f>VLOOKUP(C1304,Customers!$A$2:$F$401,5,FALSE)</f>
        <v>Consumer</v>
      </c>
      <c r="N1304" s="2" t="str">
        <f>VLOOKUP(D1304,Products!$A$2:$F$21,2,FALSE)</f>
        <v>Wireless Mouse</v>
      </c>
      <c r="O1304" s="2" t="str">
        <f>VLOOKUP(D1304,Products!$A$2:$F$21,4,FALSE)</f>
        <v>Electronics</v>
      </c>
      <c r="P1304" s="2" t="str">
        <f>VLOOKUP(D1304,Products!$A$2:$F$21,3,FALSE)</f>
        <v>Accessories</v>
      </c>
      <c r="Q1304" s="6">
        <f>VLOOKUP(D1304,Products!$A$2:$F$21,6,FALSE)</f>
        <v>210</v>
      </c>
      <c r="R1304" s="6">
        <f t="shared" si="82"/>
        <v>2100</v>
      </c>
      <c r="S1304" s="6">
        <f t="shared" si="83"/>
        <v>1833</v>
      </c>
    </row>
    <row r="1305" spans="1:19" x14ac:dyDescent="0.25">
      <c r="A1305" t="s">
        <v>1715</v>
      </c>
      <c r="B1305" s="2">
        <v>45068</v>
      </c>
      <c r="C1305" t="s">
        <v>240</v>
      </c>
      <c r="D1305" t="s">
        <v>79</v>
      </c>
      <c r="E1305">
        <v>2</v>
      </c>
      <c r="F1305">
        <v>6200</v>
      </c>
      <c r="G1305" s="3">
        <v>0.03</v>
      </c>
      <c r="H1305" t="s">
        <v>12</v>
      </c>
      <c r="I1305">
        <v>6</v>
      </c>
      <c r="J1305">
        <f t="shared" si="80"/>
        <v>12028</v>
      </c>
      <c r="K1305" s="2">
        <f t="shared" si="81"/>
        <v>45047</v>
      </c>
      <c r="L1305" s="2" t="str">
        <f>VLOOKUP(C1305,Customers!$A$2:$F$401,3,FALSE)</f>
        <v>Alexandria</v>
      </c>
      <c r="M1305" s="2" t="str">
        <f>VLOOKUP(C1305,Customers!$A$2:$F$401,5,FALSE)</f>
        <v>Consumer</v>
      </c>
      <c r="N1305" s="2" t="str">
        <f>VLOOKUP(D1305,Products!$A$2:$F$21,2,FALSE)</f>
        <v>27-inch Monitor</v>
      </c>
      <c r="O1305" s="2" t="str">
        <f>VLOOKUP(D1305,Products!$A$2:$F$21,4,FALSE)</f>
        <v>Electronics</v>
      </c>
      <c r="P1305" s="2" t="str">
        <f>VLOOKUP(D1305,Products!$A$2:$F$21,3,FALSE)</f>
        <v>Displays</v>
      </c>
      <c r="Q1305" s="6">
        <f>VLOOKUP(D1305,Products!$A$2:$F$21,6,FALSE)</f>
        <v>4300</v>
      </c>
      <c r="R1305" s="6">
        <f t="shared" si="82"/>
        <v>8600</v>
      </c>
      <c r="S1305" s="6">
        <f t="shared" si="83"/>
        <v>3428</v>
      </c>
    </row>
    <row r="1306" spans="1:19" x14ac:dyDescent="0.25">
      <c r="A1306" t="s">
        <v>1716</v>
      </c>
      <c r="B1306" s="2">
        <v>45879</v>
      </c>
      <c r="C1306" t="s">
        <v>67</v>
      </c>
      <c r="D1306" t="s">
        <v>123</v>
      </c>
      <c r="E1306">
        <v>2</v>
      </c>
      <c r="F1306">
        <v>2420.5</v>
      </c>
      <c r="G1306" s="3">
        <v>0.15</v>
      </c>
      <c r="H1306" t="s">
        <v>85</v>
      </c>
      <c r="I1306">
        <v>5</v>
      </c>
      <c r="J1306">
        <f t="shared" si="80"/>
        <v>4114.8499999999995</v>
      </c>
      <c r="K1306" s="2">
        <f t="shared" si="81"/>
        <v>45870</v>
      </c>
      <c r="L1306" s="2" t="str">
        <f>VLOOKUP(C1306,Customers!$A$2:$F$401,3,FALSE)</f>
        <v>Banha</v>
      </c>
      <c r="M1306" s="2" t="str">
        <f>VLOOKUP(C1306,Customers!$A$2:$F$401,5,FALSE)</f>
        <v>Consumer</v>
      </c>
      <c r="N1306" s="2" t="str">
        <f>VLOOKUP(D1306,Products!$A$2:$F$21,2,FALSE)</f>
        <v>Barcode Scanner</v>
      </c>
      <c r="O1306" s="2" t="str">
        <f>VLOOKUP(D1306,Products!$A$2:$F$21,4,FALSE)</f>
        <v>Electronics</v>
      </c>
      <c r="P1306" s="2" t="str">
        <f>VLOOKUP(D1306,Products!$A$2:$F$21,3,FALSE)</f>
        <v>POS Equipment</v>
      </c>
      <c r="Q1306" s="6">
        <f>VLOOKUP(D1306,Products!$A$2:$F$21,6,FALSE)</f>
        <v>1420</v>
      </c>
      <c r="R1306" s="6">
        <f t="shared" si="82"/>
        <v>2840</v>
      </c>
      <c r="S1306" s="6">
        <f t="shared" si="83"/>
        <v>1274.8499999999995</v>
      </c>
    </row>
    <row r="1307" spans="1:19" x14ac:dyDescent="0.25">
      <c r="A1307" t="s">
        <v>1717</v>
      </c>
      <c r="B1307" s="2">
        <v>45505</v>
      </c>
      <c r="C1307" t="s">
        <v>1038</v>
      </c>
      <c r="D1307" t="s">
        <v>59</v>
      </c>
      <c r="E1307">
        <v>4</v>
      </c>
      <c r="F1307">
        <v>7178</v>
      </c>
      <c r="G1307" s="3">
        <v>0.05</v>
      </c>
      <c r="H1307" t="s">
        <v>12</v>
      </c>
      <c r="I1307">
        <v>6</v>
      </c>
      <c r="J1307">
        <f t="shared" si="80"/>
        <v>27276.399999999998</v>
      </c>
      <c r="K1307" s="2">
        <f t="shared" si="81"/>
        <v>45505</v>
      </c>
      <c r="L1307" s="2" t="str">
        <f>VLOOKUP(C1307,Customers!$A$2:$F$401,3,FALSE)</f>
        <v>Fayoum</v>
      </c>
      <c r="M1307" s="2" t="str">
        <f>VLOOKUP(C1307,Customers!$A$2:$F$401,5,FALSE)</f>
        <v>Consumer</v>
      </c>
      <c r="N1307" s="2" t="str">
        <f>VLOOKUP(D1307,Products!$A$2:$F$21,2,FALSE)</f>
        <v>Laser Printer</v>
      </c>
      <c r="O1307" s="2" t="str">
        <f>VLOOKUP(D1307,Products!$A$2:$F$21,4,FALSE)</f>
        <v>Electronics</v>
      </c>
      <c r="P1307" s="2" t="str">
        <f>VLOOKUP(D1307,Products!$A$2:$F$21,3,FALSE)</f>
        <v>Printers</v>
      </c>
      <c r="Q1307" s="6">
        <f>VLOOKUP(D1307,Products!$A$2:$F$21,6,FALSE)</f>
        <v>5600</v>
      </c>
      <c r="R1307" s="6">
        <f t="shared" si="82"/>
        <v>22400</v>
      </c>
      <c r="S1307" s="6">
        <f t="shared" si="83"/>
        <v>4876.3999999999978</v>
      </c>
    </row>
    <row r="1308" spans="1:19" x14ac:dyDescent="0.25">
      <c r="A1308" t="s">
        <v>1718</v>
      </c>
      <c r="B1308" s="2">
        <v>45563</v>
      </c>
      <c r="C1308" t="s">
        <v>419</v>
      </c>
      <c r="D1308" t="s">
        <v>46</v>
      </c>
      <c r="E1308">
        <v>2</v>
      </c>
      <c r="F1308">
        <v>280.8</v>
      </c>
      <c r="G1308" s="3">
        <v>0</v>
      </c>
      <c r="H1308" t="s">
        <v>12</v>
      </c>
      <c r="I1308">
        <v>5</v>
      </c>
      <c r="J1308">
        <f t="shared" si="80"/>
        <v>561.6</v>
      </c>
      <c r="K1308" s="2">
        <f t="shared" si="81"/>
        <v>45536</v>
      </c>
      <c r="L1308" s="2" t="str">
        <f>VLOOKUP(C1308,Customers!$A$2:$F$401,3,FALSE)</f>
        <v>Alexandria</v>
      </c>
      <c r="M1308" s="2" t="str">
        <f>VLOOKUP(C1308,Customers!$A$2:$F$401,5,FALSE)</f>
        <v>Small Business</v>
      </c>
      <c r="N1308" s="2" t="str">
        <f>VLOOKUP(D1308,Products!$A$2:$F$21,2,FALSE)</f>
        <v>Paper A4 Box</v>
      </c>
      <c r="O1308" s="2" t="str">
        <f>VLOOKUP(D1308,Products!$A$2:$F$21,4,FALSE)</f>
        <v>Office</v>
      </c>
      <c r="P1308" s="2" t="str">
        <f>VLOOKUP(D1308,Products!$A$2:$F$21,3,FALSE)</f>
        <v>Stationery</v>
      </c>
      <c r="Q1308" s="6">
        <f>VLOOKUP(D1308,Products!$A$2:$F$21,6,FALSE)</f>
        <v>145</v>
      </c>
      <c r="R1308" s="6">
        <f t="shared" si="82"/>
        <v>290</v>
      </c>
      <c r="S1308" s="6">
        <f t="shared" si="83"/>
        <v>271.60000000000002</v>
      </c>
    </row>
    <row r="1309" spans="1:19" x14ac:dyDescent="0.25">
      <c r="A1309" t="s">
        <v>1719</v>
      </c>
      <c r="B1309" s="2">
        <v>45597</v>
      </c>
      <c r="C1309" t="s">
        <v>634</v>
      </c>
      <c r="D1309" t="s">
        <v>21</v>
      </c>
      <c r="E1309">
        <v>10</v>
      </c>
      <c r="F1309">
        <v>1905.5</v>
      </c>
      <c r="G1309" s="3">
        <v>0</v>
      </c>
      <c r="H1309" t="s">
        <v>12</v>
      </c>
      <c r="I1309">
        <v>1</v>
      </c>
      <c r="J1309">
        <f t="shared" si="80"/>
        <v>19055</v>
      </c>
      <c r="K1309" s="2">
        <f t="shared" si="81"/>
        <v>45597</v>
      </c>
      <c r="L1309" s="2" t="str">
        <f>VLOOKUP(C1309,Customers!$A$2:$F$401,3,FALSE)</f>
        <v>Zagazig</v>
      </c>
      <c r="M1309" s="2" t="str">
        <f>VLOOKUP(C1309,Customers!$A$2:$F$401,5,FALSE)</f>
        <v>Consumer</v>
      </c>
      <c r="N1309" s="2" t="str">
        <f>VLOOKUP(D1309,Products!$A$2:$F$21,2,FALSE)</f>
        <v>Mechanical Keyboard</v>
      </c>
      <c r="O1309" s="2" t="str">
        <f>VLOOKUP(D1309,Products!$A$2:$F$21,4,FALSE)</f>
        <v>Electronics</v>
      </c>
      <c r="P1309" s="2" t="str">
        <f>VLOOKUP(D1309,Products!$A$2:$F$21,3,FALSE)</f>
        <v>Accessories</v>
      </c>
      <c r="Q1309" s="6">
        <f>VLOOKUP(D1309,Products!$A$2:$F$21,6,FALSE)</f>
        <v>990</v>
      </c>
      <c r="R1309" s="6">
        <f t="shared" si="82"/>
        <v>9900</v>
      </c>
      <c r="S1309" s="6">
        <f t="shared" si="83"/>
        <v>9155</v>
      </c>
    </row>
    <row r="1310" spans="1:19" x14ac:dyDescent="0.25">
      <c r="A1310" t="s">
        <v>1720</v>
      </c>
      <c r="B1310" s="2">
        <v>45103</v>
      </c>
      <c r="C1310" t="s">
        <v>867</v>
      </c>
      <c r="D1310" t="s">
        <v>123</v>
      </c>
      <c r="E1310">
        <v>2</v>
      </c>
      <c r="F1310">
        <v>2538</v>
      </c>
      <c r="G1310" s="3">
        <v>0.15</v>
      </c>
      <c r="H1310" t="s">
        <v>12</v>
      </c>
      <c r="I1310">
        <v>7</v>
      </c>
      <c r="J1310">
        <f t="shared" si="80"/>
        <v>4314.5999999999995</v>
      </c>
      <c r="K1310" s="2">
        <f t="shared" si="81"/>
        <v>45078</v>
      </c>
      <c r="L1310" s="2" t="str">
        <f>VLOOKUP(C1310,Customers!$A$2:$F$401,3,FALSE)</f>
        <v>Fayoum</v>
      </c>
      <c r="M1310" s="2" t="str">
        <f>VLOOKUP(C1310,Customers!$A$2:$F$401,5,FALSE)</f>
        <v>Corporate</v>
      </c>
      <c r="N1310" s="2" t="str">
        <f>VLOOKUP(D1310,Products!$A$2:$F$21,2,FALSE)</f>
        <v>Barcode Scanner</v>
      </c>
      <c r="O1310" s="2" t="str">
        <f>VLOOKUP(D1310,Products!$A$2:$F$21,4,FALSE)</f>
        <v>Electronics</v>
      </c>
      <c r="P1310" s="2" t="str">
        <f>VLOOKUP(D1310,Products!$A$2:$F$21,3,FALSE)</f>
        <v>POS Equipment</v>
      </c>
      <c r="Q1310" s="6">
        <f>VLOOKUP(D1310,Products!$A$2:$F$21,6,FALSE)</f>
        <v>1420</v>
      </c>
      <c r="R1310" s="6">
        <f t="shared" si="82"/>
        <v>2840</v>
      </c>
      <c r="S1310" s="6">
        <f t="shared" si="83"/>
        <v>1474.5999999999995</v>
      </c>
    </row>
    <row r="1311" spans="1:19" x14ac:dyDescent="0.25">
      <c r="A1311" t="s">
        <v>1721</v>
      </c>
      <c r="B1311" s="2">
        <v>45862</v>
      </c>
      <c r="C1311" t="s">
        <v>106</v>
      </c>
      <c r="D1311" t="s">
        <v>123</v>
      </c>
      <c r="E1311">
        <v>2</v>
      </c>
      <c r="F1311">
        <v>2350</v>
      </c>
      <c r="G1311" s="3">
        <v>0.1</v>
      </c>
      <c r="H1311" t="s">
        <v>12</v>
      </c>
      <c r="I1311">
        <v>4</v>
      </c>
      <c r="J1311">
        <f t="shared" si="80"/>
        <v>4230</v>
      </c>
      <c r="K1311" s="2">
        <f t="shared" si="81"/>
        <v>45839</v>
      </c>
      <c r="L1311" s="2" t="str">
        <f>VLOOKUP(C1311,Customers!$A$2:$F$401,3,FALSE)</f>
        <v>Ismailia</v>
      </c>
      <c r="M1311" s="2" t="str">
        <f>VLOOKUP(C1311,Customers!$A$2:$F$401,5,FALSE)</f>
        <v>Consumer</v>
      </c>
      <c r="N1311" s="2" t="str">
        <f>VLOOKUP(D1311,Products!$A$2:$F$21,2,FALSE)</f>
        <v>Barcode Scanner</v>
      </c>
      <c r="O1311" s="2" t="str">
        <f>VLOOKUP(D1311,Products!$A$2:$F$21,4,FALSE)</f>
        <v>Electronics</v>
      </c>
      <c r="P1311" s="2" t="str">
        <f>VLOOKUP(D1311,Products!$A$2:$F$21,3,FALSE)</f>
        <v>POS Equipment</v>
      </c>
      <c r="Q1311" s="6">
        <f>VLOOKUP(D1311,Products!$A$2:$F$21,6,FALSE)</f>
        <v>1420</v>
      </c>
      <c r="R1311" s="6">
        <f t="shared" si="82"/>
        <v>2840</v>
      </c>
      <c r="S1311" s="6">
        <f t="shared" si="83"/>
        <v>1390</v>
      </c>
    </row>
    <row r="1312" spans="1:19" x14ac:dyDescent="0.25">
      <c r="A1312" t="s">
        <v>1722</v>
      </c>
      <c r="B1312" s="2">
        <v>44943</v>
      </c>
      <c r="C1312" t="s">
        <v>490</v>
      </c>
      <c r="D1312" t="s">
        <v>49</v>
      </c>
      <c r="E1312">
        <v>2</v>
      </c>
      <c r="F1312">
        <v>4428</v>
      </c>
      <c r="G1312" s="3">
        <v>0</v>
      </c>
      <c r="H1312" t="s">
        <v>12</v>
      </c>
      <c r="I1312">
        <v>2</v>
      </c>
      <c r="J1312">
        <f t="shared" si="80"/>
        <v>8856</v>
      </c>
      <c r="K1312" s="2">
        <f t="shared" si="81"/>
        <v>44927</v>
      </c>
      <c r="L1312" s="2" t="str">
        <f>VLOOKUP(C1312,Customers!$A$2:$F$401,3,FALSE)</f>
        <v>Giza</v>
      </c>
      <c r="M1312" s="2" t="str">
        <f>VLOOKUP(C1312,Customers!$A$2:$F$401,5,FALSE)</f>
        <v>Consumer</v>
      </c>
      <c r="N1312" s="2" t="str">
        <f>VLOOKUP(D1312,Products!$A$2:$F$21,2,FALSE)</f>
        <v>UPS 1200VA</v>
      </c>
      <c r="O1312" s="2" t="str">
        <f>VLOOKUP(D1312,Products!$A$2:$F$21,4,FALSE)</f>
        <v>Electronics</v>
      </c>
      <c r="P1312" s="2" t="str">
        <f>VLOOKUP(D1312,Products!$A$2:$F$21,3,FALSE)</f>
        <v>Power</v>
      </c>
      <c r="Q1312" s="6">
        <f>VLOOKUP(D1312,Products!$A$2:$F$21,6,FALSE)</f>
        <v>2950</v>
      </c>
      <c r="R1312" s="6">
        <f t="shared" si="82"/>
        <v>5900</v>
      </c>
      <c r="S1312" s="6">
        <f t="shared" si="83"/>
        <v>2956</v>
      </c>
    </row>
    <row r="1313" spans="1:19" x14ac:dyDescent="0.25">
      <c r="A1313" t="s">
        <v>1723</v>
      </c>
      <c r="B1313" s="2">
        <v>45682</v>
      </c>
      <c r="C1313" t="s">
        <v>1724</v>
      </c>
      <c r="D1313" t="s">
        <v>33</v>
      </c>
      <c r="E1313">
        <v>2</v>
      </c>
      <c r="F1313">
        <v>3900</v>
      </c>
      <c r="G1313" s="3">
        <v>0</v>
      </c>
      <c r="H1313" t="s">
        <v>12</v>
      </c>
      <c r="I1313">
        <v>1</v>
      </c>
      <c r="J1313">
        <f t="shared" si="80"/>
        <v>7800</v>
      </c>
      <c r="K1313" s="2">
        <f t="shared" si="81"/>
        <v>45658</v>
      </c>
      <c r="L1313" s="2" t="str">
        <f>VLOOKUP(C1313,Customers!$A$2:$F$401,3,FALSE)</f>
        <v>Giza</v>
      </c>
      <c r="M1313" s="2" t="str">
        <f>VLOOKUP(C1313,Customers!$A$2:$F$401,5,FALSE)</f>
        <v>Consumer</v>
      </c>
      <c r="N1313" s="2" t="str">
        <f>VLOOKUP(D1313,Products!$A$2:$F$21,2,FALSE)</f>
        <v>Filing Cabinet</v>
      </c>
      <c r="O1313" s="2" t="str">
        <f>VLOOKUP(D1313,Products!$A$2:$F$21,4,FALSE)</f>
        <v>Office</v>
      </c>
      <c r="P1313" s="2" t="str">
        <f>VLOOKUP(D1313,Products!$A$2:$F$21,3,FALSE)</f>
        <v>Furniture</v>
      </c>
      <c r="Q1313" s="6">
        <f>VLOOKUP(D1313,Products!$A$2:$F$21,6,FALSE)</f>
        <v>2650</v>
      </c>
      <c r="R1313" s="6">
        <f t="shared" si="82"/>
        <v>5300</v>
      </c>
      <c r="S1313" s="6">
        <f t="shared" si="83"/>
        <v>2500</v>
      </c>
    </row>
    <row r="1314" spans="1:19" x14ac:dyDescent="0.25">
      <c r="A1314" t="s">
        <v>1725</v>
      </c>
      <c r="B1314" s="2">
        <v>45337</v>
      </c>
      <c r="C1314" t="s">
        <v>201</v>
      </c>
      <c r="D1314" t="s">
        <v>18</v>
      </c>
      <c r="E1314">
        <v>1</v>
      </c>
      <c r="F1314">
        <v>1406.5</v>
      </c>
      <c r="G1314" s="3">
        <v>0.2</v>
      </c>
      <c r="H1314" t="s">
        <v>12</v>
      </c>
      <c r="I1314">
        <v>2</v>
      </c>
      <c r="J1314">
        <f t="shared" si="80"/>
        <v>1125.2</v>
      </c>
      <c r="K1314" s="2">
        <f t="shared" si="81"/>
        <v>45323</v>
      </c>
      <c r="L1314" s="2" t="str">
        <f>VLOOKUP(C1314,Customers!$A$2:$F$401,3,FALSE)</f>
        <v>Giza</v>
      </c>
      <c r="M1314" s="2" t="str">
        <f>VLOOKUP(C1314,Customers!$A$2:$F$401,5,FALSE)</f>
        <v>Consumer</v>
      </c>
      <c r="N1314" s="2" t="str">
        <f>VLOOKUP(D1314,Products!$A$2:$F$21,2,FALSE)</f>
        <v>Webcam HD</v>
      </c>
      <c r="O1314" s="2" t="str">
        <f>VLOOKUP(D1314,Products!$A$2:$F$21,4,FALSE)</f>
        <v>Electronics</v>
      </c>
      <c r="P1314" s="2" t="str">
        <f>VLOOKUP(D1314,Products!$A$2:$F$21,3,FALSE)</f>
        <v>Accessories</v>
      </c>
      <c r="Q1314" s="6">
        <f>VLOOKUP(D1314,Products!$A$2:$F$21,6,FALSE)</f>
        <v>790</v>
      </c>
      <c r="R1314" s="6">
        <f t="shared" si="82"/>
        <v>790</v>
      </c>
      <c r="S1314" s="6">
        <f t="shared" si="83"/>
        <v>335.20000000000005</v>
      </c>
    </row>
    <row r="1315" spans="1:19" x14ac:dyDescent="0.25">
      <c r="A1315" t="s">
        <v>1726</v>
      </c>
      <c r="B1315" s="2">
        <v>45524</v>
      </c>
      <c r="C1315" t="s">
        <v>894</v>
      </c>
      <c r="D1315" t="s">
        <v>109</v>
      </c>
      <c r="E1315">
        <v>1</v>
      </c>
      <c r="F1315">
        <v>12800</v>
      </c>
      <c r="G1315" s="3">
        <v>0.1</v>
      </c>
      <c r="H1315" t="s">
        <v>12</v>
      </c>
      <c r="I1315">
        <v>4</v>
      </c>
      <c r="J1315">
        <f t="shared" si="80"/>
        <v>11520</v>
      </c>
      <c r="K1315" s="2">
        <f t="shared" si="81"/>
        <v>45505</v>
      </c>
      <c r="L1315" s="2" t="str">
        <f>VLOOKUP(C1315,Customers!$A$2:$F$401,3,FALSE)</f>
        <v>Giza</v>
      </c>
      <c r="M1315" s="2" t="str">
        <f>VLOOKUP(C1315,Customers!$A$2:$F$401,5,FALSE)</f>
        <v>Small Business</v>
      </c>
      <c r="N1315" s="2" t="str">
        <f>VLOOKUP(D1315,Products!$A$2:$F$21,2,FALSE)</f>
        <v>Projector</v>
      </c>
      <c r="O1315" s="2" t="str">
        <f>VLOOKUP(D1315,Products!$A$2:$F$21,4,FALSE)</f>
        <v>Electronics</v>
      </c>
      <c r="P1315" s="2" t="str">
        <f>VLOOKUP(D1315,Products!$A$2:$F$21,3,FALSE)</f>
        <v>Displays</v>
      </c>
      <c r="Q1315" s="6">
        <f>VLOOKUP(D1315,Products!$A$2:$F$21,6,FALSE)</f>
        <v>9700</v>
      </c>
      <c r="R1315" s="6">
        <f t="shared" si="82"/>
        <v>9700</v>
      </c>
      <c r="S1315" s="6">
        <f t="shared" si="83"/>
        <v>1820</v>
      </c>
    </row>
    <row r="1316" spans="1:19" x14ac:dyDescent="0.25">
      <c r="A1316" t="s">
        <v>1727</v>
      </c>
      <c r="B1316" s="2">
        <v>45549</v>
      </c>
      <c r="C1316" t="s">
        <v>283</v>
      </c>
      <c r="D1316" t="s">
        <v>15</v>
      </c>
      <c r="E1316">
        <v>1</v>
      </c>
      <c r="F1316">
        <v>450</v>
      </c>
      <c r="G1316" s="3">
        <v>0.03</v>
      </c>
      <c r="H1316" t="s">
        <v>12</v>
      </c>
      <c r="I1316">
        <v>5</v>
      </c>
      <c r="J1316">
        <f t="shared" si="80"/>
        <v>436.5</v>
      </c>
      <c r="K1316" s="2">
        <f t="shared" si="81"/>
        <v>45536</v>
      </c>
      <c r="L1316" s="2" t="str">
        <f>VLOOKUP(C1316,Customers!$A$2:$F$401,3,FALSE)</f>
        <v>Banha</v>
      </c>
      <c r="M1316" s="2" t="str">
        <f>VLOOKUP(C1316,Customers!$A$2:$F$401,5,FALSE)</f>
        <v>Corporate</v>
      </c>
      <c r="N1316" s="2" t="str">
        <f>VLOOKUP(D1316,Products!$A$2:$F$21,2,FALSE)</f>
        <v>Wireless Mouse</v>
      </c>
      <c r="O1316" s="2" t="str">
        <f>VLOOKUP(D1316,Products!$A$2:$F$21,4,FALSE)</f>
        <v>Electronics</v>
      </c>
      <c r="P1316" s="2" t="str">
        <f>VLOOKUP(D1316,Products!$A$2:$F$21,3,FALSE)</f>
        <v>Accessories</v>
      </c>
      <c r="Q1316" s="6">
        <f>VLOOKUP(D1316,Products!$A$2:$F$21,6,FALSE)</f>
        <v>210</v>
      </c>
      <c r="R1316" s="6">
        <f t="shared" si="82"/>
        <v>210</v>
      </c>
      <c r="S1316" s="6">
        <f t="shared" si="83"/>
        <v>226.5</v>
      </c>
    </row>
    <row r="1317" spans="1:19" x14ac:dyDescent="0.25">
      <c r="A1317" t="s">
        <v>1728</v>
      </c>
      <c r="B1317" s="2">
        <v>45423</v>
      </c>
      <c r="C1317" t="s">
        <v>53</v>
      </c>
      <c r="D1317" t="s">
        <v>27</v>
      </c>
      <c r="E1317">
        <v>20</v>
      </c>
      <c r="F1317">
        <v>901.6</v>
      </c>
      <c r="G1317" s="3">
        <v>0.15</v>
      </c>
      <c r="H1317" t="s">
        <v>12</v>
      </c>
      <c r="I1317">
        <v>2</v>
      </c>
      <c r="J1317">
        <f t="shared" si="80"/>
        <v>15327.199999999999</v>
      </c>
      <c r="K1317" s="2">
        <f t="shared" si="81"/>
        <v>45413</v>
      </c>
      <c r="L1317" s="2" t="str">
        <f>VLOOKUP(C1317,Customers!$A$2:$F$401,3,FALSE)</f>
        <v>Asyut</v>
      </c>
      <c r="M1317" s="2" t="str">
        <f>VLOOKUP(C1317,Customers!$A$2:$F$401,5,FALSE)</f>
        <v>Small Business</v>
      </c>
      <c r="N1317" s="2" t="str">
        <f>VLOOKUP(D1317,Products!$A$2:$F$21,2,FALSE)</f>
        <v>Printer Toner</v>
      </c>
      <c r="O1317" s="2" t="str">
        <f>VLOOKUP(D1317,Products!$A$2:$F$21,4,FALSE)</f>
        <v>Office</v>
      </c>
      <c r="P1317" s="2" t="str">
        <f>VLOOKUP(D1317,Products!$A$2:$F$21,3,FALSE)</f>
        <v>Supplies</v>
      </c>
      <c r="Q1317" s="6">
        <f>VLOOKUP(D1317,Products!$A$2:$F$21,6,FALSE)</f>
        <v>510</v>
      </c>
      <c r="R1317" s="6">
        <f t="shared" si="82"/>
        <v>10200</v>
      </c>
      <c r="S1317" s="6">
        <f t="shared" si="83"/>
        <v>5127.1999999999989</v>
      </c>
    </row>
    <row r="1318" spans="1:19" x14ac:dyDescent="0.25">
      <c r="A1318" t="s">
        <v>1729</v>
      </c>
      <c r="B1318" s="2">
        <v>45877</v>
      </c>
      <c r="C1318" t="s">
        <v>178</v>
      </c>
      <c r="D1318" t="s">
        <v>40</v>
      </c>
      <c r="E1318">
        <v>3</v>
      </c>
      <c r="F1318">
        <v>19500</v>
      </c>
      <c r="G1318" s="3">
        <v>0.2</v>
      </c>
      <c r="H1318" t="s">
        <v>12</v>
      </c>
      <c r="I1318">
        <v>4</v>
      </c>
      <c r="J1318">
        <f t="shared" si="80"/>
        <v>46800</v>
      </c>
      <c r="K1318" s="2">
        <f t="shared" si="81"/>
        <v>45870</v>
      </c>
      <c r="L1318" s="2" t="str">
        <f>VLOOKUP(C1318,Customers!$A$2:$F$401,3,FALSE)</f>
        <v>Banha</v>
      </c>
      <c r="M1318" s="2" t="str">
        <f>VLOOKUP(C1318,Customers!$A$2:$F$401,5,FALSE)</f>
        <v>Consumer</v>
      </c>
      <c r="N1318" s="2" t="str">
        <f>VLOOKUP(D1318,Products!$A$2:$F$21,2,FALSE)</f>
        <v>Laptop Basic 15</v>
      </c>
      <c r="O1318" s="2" t="str">
        <f>VLOOKUP(D1318,Products!$A$2:$F$21,4,FALSE)</f>
        <v>Electronics</v>
      </c>
      <c r="P1318" s="2" t="str">
        <f>VLOOKUP(D1318,Products!$A$2:$F$21,3,FALSE)</f>
        <v>Computers</v>
      </c>
      <c r="Q1318" s="6">
        <f>VLOOKUP(D1318,Products!$A$2:$F$21,6,FALSE)</f>
        <v>15100</v>
      </c>
      <c r="R1318" s="6">
        <f t="shared" si="82"/>
        <v>45300</v>
      </c>
      <c r="S1318" s="6">
        <f t="shared" si="83"/>
        <v>1500</v>
      </c>
    </row>
    <row r="1319" spans="1:19" x14ac:dyDescent="0.25">
      <c r="A1319" t="s">
        <v>1730</v>
      </c>
      <c r="B1319" s="2">
        <v>45681</v>
      </c>
      <c r="C1319" t="s">
        <v>322</v>
      </c>
      <c r="D1319" t="s">
        <v>24</v>
      </c>
      <c r="E1319">
        <v>3</v>
      </c>
      <c r="F1319">
        <v>1350</v>
      </c>
      <c r="G1319" s="3">
        <v>0.05</v>
      </c>
      <c r="H1319" t="s">
        <v>12</v>
      </c>
      <c r="I1319">
        <v>6</v>
      </c>
      <c r="J1319">
        <f t="shared" si="80"/>
        <v>3847.5</v>
      </c>
      <c r="K1319" s="2">
        <f t="shared" si="81"/>
        <v>45658</v>
      </c>
      <c r="L1319" s="2" t="str">
        <f>VLOOKUP(C1319,Customers!$A$2:$F$401,3,FALSE)</f>
        <v>Port Said</v>
      </c>
      <c r="M1319" s="2" t="str">
        <f>VLOOKUP(C1319,Customers!$A$2:$F$401,5,FALSE)</f>
        <v>Consumer</v>
      </c>
      <c r="N1319" s="2" t="str">
        <f>VLOOKUP(D1319,Products!$A$2:$F$21,2,FALSE)</f>
        <v>USB-C Hub</v>
      </c>
      <c r="O1319" s="2" t="str">
        <f>VLOOKUP(D1319,Products!$A$2:$F$21,4,FALSE)</f>
        <v>Electronics</v>
      </c>
      <c r="P1319" s="2" t="str">
        <f>VLOOKUP(D1319,Products!$A$2:$F$21,3,FALSE)</f>
        <v>Accessories</v>
      </c>
      <c r="Q1319" s="6">
        <f>VLOOKUP(D1319,Products!$A$2:$F$21,6,FALSE)</f>
        <v>620</v>
      </c>
      <c r="R1319" s="6">
        <f t="shared" si="82"/>
        <v>1860</v>
      </c>
      <c r="S1319" s="6">
        <f t="shared" si="83"/>
        <v>1987.5</v>
      </c>
    </row>
    <row r="1320" spans="1:19" x14ac:dyDescent="0.25">
      <c r="A1320" t="s">
        <v>1731</v>
      </c>
      <c r="B1320" s="2">
        <v>45937</v>
      </c>
      <c r="C1320" t="s">
        <v>849</v>
      </c>
      <c r="D1320" t="s">
        <v>27</v>
      </c>
      <c r="E1320">
        <v>1</v>
      </c>
      <c r="F1320">
        <v>901.6</v>
      </c>
      <c r="G1320" s="3">
        <v>0.03</v>
      </c>
      <c r="H1320" t="s">
        <v>12</v>
      </c>
      <c r="I1320">
        <v>2</v>
      </c>
      <c r="J1320">
        <f t="shared" si="80"/>
        <v>874.55200000000002</v>
      </c>
      <c r="K1320" s="2">
        <f t="shared" si="81"/>
        <v>45931</v>
      </c>
      <c r="L1320" s="2" t="str">
        <f>VLOOKUP(C1320,Customers!$A$2:$F$401,3,FALSE)</f>
        <v>Giza</v>
      </c>
      <c r="M1320" s="2" t="str">
        <f>VLOOKUP(C1320,Customers!$A$2:$F$401,5,FALSE)</f>
        <v>Small Business</v>
      </c>
      <c r="N1320" s="2" t="str">
        <f>VLOOKUP(D1320,Products!$A$2:$F$21,2,FALSE)</f>
        <v>Printer Toner</v>
      </c>
      <c r="O1320" s="2" t="str">
        <f>VLOOKUP(D1320,Products!$A$2:$F$21,4,FALSE)</f>
        <v>Office</v>
      </c>
      <c r="P1320" s="2" t="str">
        <f>VLOOKUP(D1320,Products!$A$2:$F$21,3,FALSE)</f>
        <v>Supplies</v>
      </c>
      <c r="Q1320" s="6">
        <f>VLOOKUP(D1320,Products!$A$2:$F$21,6,FALSE)</f>
        <v>510</v>
      </c>
      <c r="R1320" s="6">
        <f t="shared" si="82"/>
        <v>510</v>
      </c>
      <c r="S1320" s="6">
        <f t="shared" si="83"/>
        <v>364.55200000000002</v>
      </c>
    </row>
    <row r="1321" spans="1:19" x14ac:dyDescent="0.25">
      <c r="A1321" t="s">
        <v>1732</v>
      </c>
      <c r="B1321" s="2">
        <v>45327</v>
      </c>
      <c r="C1321" t="s">
        <v>326</v>
      </c>
      <c r="D1321" t="s">
        <v>59</v>
      </c>
      <c r="E1321">
        <v>3</v>
      </c>
      <c r="F1321">
        <v>7992</v>
      </c>
      <c r="G1321" s="3">
        <v>0.1</v>
      </c>
      <c r="H1321" t="s">
        <v>12</v>
      </c>
      <c r="I1321">
        <v>1</v>
      </c>
      <c r="J1321">
        <f t="shared" si="80"/>
        <v>21578.400000000001</v>
      </c>
      <c r="K1321" s="2">
        <f t="shared" si="81"/>
        <v>45323</v>
      </c>
      <c r="L1321" s="2" t="str">
        <f>VLOOKUP(C1321,Customers!$A$2:$F$401,3,FALSE)</f>
        <v>Cairo</v>
      </c>
      <c r="M1321" s="2" t="str">
        <f>VLOOKUP(C1321,Customers!$A$2:$F$401,5,FALSE)</f>
        <v>Consumer</v>
      </c>
      <c r="N1321" s="2" t="str">
        <f>VLOOKUP(D1321,Products!$A$2:$F$21,2,FALSE)</f>
        <v>Laser Printer</v>
      </c>
      <c r="O1321" s="2" t="str">
        <f>VLOOKUP(D1321,Products!$A$2:$F$21,4,FALSE)</f>
        <v>Electronics</v>
      </c>
      <c r="P1321" s="2" t="str">
        <f>VLOOKUP(D1321,Products!$A$2:$F$21,3,FALSE)</f>
        <v>Printers</v>
      </c>
      <c r="Q1321" s="6">
        <f>VLOOKUP(D1321,Products!$A$2:$F$21,6,FALSE)</f>
        <v>5600</v>
      </c>
      <c r="R1321" s="6">
        <f t="shared" si="82"/>
        <v>16800</v>
      </c>
      <c r="S1321" s="6">
        <f t="shared" si="83"/>
        <v>4778.4000000000015</v>
      </c>
    </row>
    <row r="1322" spans="1:19" x14ac:dyDescent="0.25">
      <c r="A1322" t="s">
        <v>1733</v>
      </c>
      <c r="B1322" s="2">
        <v>45429</v>
      </c>
      <c r="C1322" t="s">
        <v>283</v>
      </c>
      <c r="D1322" t="s">
        <v>49</v>
      </c>
      <c r="E1322">
        <v>1</v>
      </c>
      <c r="F1322">
        <v>3977</v>
      </c>
      <c r="G1322" s="3">
        <v>0.05</v>
      </c>
      <c r="H1322" t="s">
        <v>12</v>
      </c>
      <c r="I1322">
        <v>2</v>
      </c>
      <c r="J1322">
        <f t="shared" si="80"/>
        <v>3778.1499999999996</v>
      </c>
      <c r="K1322" s="2">
        <f t="shared" si="81"/>
        <v>45413</v>
      </c>
      <c r="L1322" s="2" t="str">
        <f>VLOOKUP(C1322,Customers!$A$2:$F$401,3,FALSE)</f>
        <v>Banha</v>
      </c>
      <c r="M1322" s="2" t="str">
        <f>VLOOKUP(C1322,Customers!$A$2:$F$401,5,FALSE)</f>
        <v>Corporate</v>
      </c>
      <c r="N1322" s="2" t="str">
        <f>VLOOKUP(D1322,Products!$A$2:$F$21,2,FALSE)</f>
        <v>UPS 1200VA</v>
      </c>
      <c r="O1322" s="2" t="str">
        <f>VLOOKUP(D1322,Products!$A$2:$F$21,4,FALSE)</f>
        <v>Electronics</v>
      </c>
      <c r="P1322" s="2" t="str">
        <f>VLOOKUP(D1322,Products!$A$2:$F$21,3,FALSE)</f>
        <v>Power</v>
      </c>
      <c r="Q1322" s="6">
        <f>VLOOKUP(D1322,Products!$A$2:$F$21,6,FALSE)</f>
        <v>2950</v>
      </c>
      <c r="R1322" s="6">
        <f t="shared" si="82"/>
        <v>2950</v>
      </c>
      <c r="S1322" s="6">
        <f t="shared" si="83"/>
        <v>828.14999999999964</v>
      </c>
    </row>
    <row r="1323" spans="1:19" x14ac:dyDescent="0.25">
      <c r="A1323" t="s">
        <v>1734</v>
      </c>
      <c r="B1323" s="2">
        <v>45235</v>
      </c>
      <c r="C1323" t="s">
        <v>104</v>
      </c>
      <c r="D1323" t="s">
        <v>56</v>
      </c>
      <c r="E1323">
        <v>2</v>
      </c>
      <c r="F1323">
        <v>165.6</v>
      </c>
      <c r="G1323" s="3">
        <v>0.03</v>
      </c>
      <c r="H1323" t="s">
        <v>12</v>
      </c>
      <c r="I1323">
        <v>7</v>
      </c>
      <c r="J1323">
        <f t="shared" si="80"/>
        <v>321.26399999999995</v>
      </c>
      <c r="K1323" s="2">
        <f t="shared" si="81"/>
        <v>45231</v>
      </c>
      <c r="L1323" s="2" t="str">
        <f>VLOOKUP(C1323,Customers!$A$2:$F$401,3,FALSE)</f>
        <v>Alexandria</v>
      </c>
      <c r="M1323" s="2" t="str">
        <f>VLOOKUP(C1323,Customers!$A$2:$F$401,5,FALSE)</f>
        <v>Consumer</v>
      </c>
      <c r="N1323" s="2" t="str">
        <f>VLOOKUP(D1323,Products!$A$2:$F$21,2,FALSE)</f>
        <v>Notebook Pack</v>
      </c>
      <c r="O1323" s="2" t="str">
        <f>VLOOKUP(D1323,Products!$A$2:$F$21,4,FALSE)</f>
        <v>Office</v>
      </c>
      <c r="P1323" s="2" t="str">
        <f>VLOOKUP(D1323,Products!$A$2:$F$21,3,FALSE)</f>
        <v>Stationery</v>
      </c>
      <c r="Q1323" s="6">
        <f>VLOOKUP(D1323,Products!$A$2:$F$21,6,FALSE)</f>
        <v>75</v>
      </c>
      <c r="R1323" s="6">
        <f t="shared" si="82"/>
        <v>150</v>
      </c>
      <c r="S1323" s="6">
        <f t="shared" si="83"/>
        <v>171.26399999999995</v>
      </c>
    </row>
    <row r="1324" spans="1:19" x14ac:dyDescent="0.25">
      <c r="A1324" t="s">
        <v>1735</v>
      </c>
      <c r="B1324" s="2">
        <v>44940</v>
      </c>
      <c r="C1324" t="s">
        <v>1736</v>
      </c>
      <c r="D1324" t="s">
        <v>56</v>
      </c>
      <c r="E1324">
        <v>3</v>
      </c>
      <c r="F1324">
        <v>185.4</v>
      </c>
      <c r="G1324" s="3">
        <v>0</v>
      </c>
      <c r="H1324" t="s">
        <v>12</v>
      </c>
      <c r="I1324">
        <v>6</v>
      </c>
      <c r="J1324">
        <f t="shared" si="80"/>
        <v>556.20000000000005</v>
      </c>
      <c r="K1324" s="2">
        <f t="shared" si="81"/>
        <v>44927</v>
      </c>
      <c r="L1324" s="2" t="str">
        <f>VLOOKUP(C1324,Customers!$A$2:$F$401,3,FALSE)</f>
        <v>Tanta</v>
      </c>
      <c r="M1324" s="2" t="str">
        <f>VLOOKUP(C1324,Customers!$A$2:$F$401,5,FALSE)</f>
        <v>Consumer</v>
      </c>
      <c r="N1324" s="2" t="str">
        <f>VLOOKUP(D1324,Products!$A$2:$F$21,2,FALSE)</f>
        <v>Notebook Pack</v>
      </c>
      <c r="O1324" s="2" t="str">
        <f>VLOOKUP(D1324,Products!$A$2:$F$21,4,FALSE)</f>
        <v>Office</v>
      </c>
      <c r="P1324" s="2" t="str">
        <f>VLOOKUP(D1324,Products!$A$2:$F$21,3,FALSE)</f>
        <v>Stationery</v>
      </c>
      <c r="Q1324" s="6">
        <f>VLOOKUP(D1324,Products!$A$2:$F$21,6,FALSE)</f>
        <v>75</v>
      </c>
      <c r="R1324" s="6">
        <f t="shared" si="82"/>
        <v>225</v>
      </c>
      <c r="S1324" s="6">
        <f t="shared" si="83"/>
        <v>331.20000000000005</v>
      </c>
    </row>
    <row r="1325" spans="1:19" x14ac:dyDescent="0.25">
      <c r="A1325" t="s">
        <v>1737</v>
      </c>
      <c r="B1325" s="2">
        <v>45766</v>
      </c>
      <c r="C1325" t="s">
        <v>1171</v>
      </c>
      <c r="D1325" t="s">
        <v>56</v>
      </c>
      <c r="E1325">
        <v>3</v>
      </c>
      <c r="F1325">
        <v>165.6</v>
      </c>
      <c r="G1325" s="3">
        <v>0.2</v>
      </c>
      <c r="H1325" t="s">
        <v>12</v>
      </c>
      <c r="I1325">
        <v>7</v>
      </c>
      <c r="J1325">
        <f t="shared" si="80"/>
        <v>397.44</v>
      </c>
      <c r="K1325" s="2">
        <f t="shared" si="81"/>
        <v>45748</v>
      </c>
      <c r="L1325" s="2" t="str">
        <f>VLOOKUP(C1325,Customers!$A$2:$F$401,3,FALSE)</f>
        <v>Mansoura</v>
      </c>
      <c r="M1325" s="2" t="str">
        <f>VLOOKUP(C1325,Customers!$A$2:$F$401,5,FALSE)</f>
        <v>Consumer</v>
      </c>
      <c r="N1325" s="2" t="str">
        <f>VLOOKUP(D1325,Products!$A$2:$F$21,2,FALSE)</f>
        <v>Notebook Pack</v>
      </c>
      <c r="O1325" s="2" t="str">
        <f>VLOOKUP(D1325,Products!$A$2:$F$21,4,FALSE)</f>
        <v>Office</v>
      </c>
      <c r="P1325" s="2" t="str">
        <f>VLOOKUP(D1325,Products!$A$2:$F$21,3,FALSE)</f>
        <v>Stationery</v>
      </c>
      <c r="Q1325" s="6">
        <f>VLOOKUP(D1325,Products!$A$2:$F$21,6,FALSE)</f>
        <v>75</v>
      </c>
      <c r="R1325" s="6">
        <f t="shared" si="82"/>
        <v>225</v>
      </c>
      <c r="S1325" s="6">
        <f t="shared" si="83"/>
        <v>172.44</v>
      </c>
    </row>
    <row r="1326" spans="1:19" x14ac:dyDescent="0.25">
      <c r="A1326" t="s">
        <v>1738</v>
      </c>
      <c r="B1326" s="2">
        <v>44975</v>
      </c>
      <c r="C1326" t="s">
        <v>1739</v>
      </c>
      <c r="D1326" t="s">
        <v>43</v>
      </c>
      <c r="E1326">
        <v>2</v>
      </c>
      <c r="F1326">
        <v>3708</v>
      </c>
      <c r="G1326" s="3">
        <v>0.03</v>
      </c>
      <c r="H1326" t="s">
        <v>12</v>
      </c>
      <c r="I1326">
        <v>2</v>
      </c>
      <c r="J1326">
        <f t="shared" si="80"/>
        <v>7193.5199999999995</v>
      </c>
      <c r="K1326" s="2">
        <f t="shared" si="81"/>
        <v>44958</v>
      </c>
      <c r="L1326" s="2" t="str">
        <f>VLOOKUP(C1326,Customers!$A$2:$F$401,3,FALSE)</f>
        <v>Asyut</v>
      </c>
      <c r="M1326" s="2" t="str">
        <f>VLOOKUP(C1326,Customers!$A$2:$F$401,5,FALSE)</f>
        <v>Consumer</v>
      </c>
      <c r="N1326" s="2" t="str">
        <f>VLOOKUP(D1326,Products!$A$2:$F$21,2,FALSE)</f>
        <v>External SSD 1TB</v>
      </c>
      <c r="O1326" s="2" t="str">
        <f>VLOOKUP(D1326,Products!$A$2:$F$21,4,FALSE)</f>
        <v>Electronics</v>
      </c>
      <c r="P1326" s="2" t="str">
        <f>VLOOKUP(D1326,Products!$A$2:$F$21,3,FALSE)</f>
        <v>Storage</v>
      </c>
      <c r="Q1326" s="6">
        <f>VLOOKUP(D1326,Products!$A$2:$F$21,6,FALSE)</f>
        <v>2450</v>
      </c>
      <c r="R1326" s="6">
        <f t="shared" si="82"/>
        <v>4900</v>
      </c>
      <c r="S1326" s="6">
        <f t="shared" si="83"/>
        <v>2293.5199999999995</v>
      </c>
    </row>
    <row r="1327" spans="1:19" x14ac:dyDescent="0.25">
      <c r="A1327" t="s">
        <v>1740</v>
      </c>
      <c r="B1327" s="2">
        <v>45404</v>
      </c>
      <c r="C1327" t="s">
        <v>621</v>
      </c>
      <c r="D1327" t="s">
        <v>46</v>
      </c>
      <c r="E1327">
        <v>2</v>
      </c>
      <c r="F1327">
        <v>239.2</v>
      </c>
      <c r="G1327" s="3">
        <v>0.05</v>
      </c>
      <c r="H1327" t="s">
        <v>12</v>
      </c>
      <c r="I1327">
        <v>6</v>
      </c>
      <c r="J1327">
        <f t="shared" si="80"/>
        <v>454.47999999999996</v>
      </c>
      <c r="K1327" s="2">
        <f t="shared" si="81"/>
        <v>45383</v>
      </c>
      <c r="L1327" s="2" t="str">
        <f>VLOOKUP(C1327,Customers!$A$2:$F$401,3,FALSE)</f>
        <v>Cairo</v>
      </c>
      <c r="M1327" s="2" t="str">
        <f>VLOOKUP(C1327,Customers!$A$2:$F$401,5,FALSE)</f>
        <v>Small Business</v>
      </c>
      <c r="N1327" s="2" t="str">
        <f>VLOOKUP(D1327,Products!$A$2:$F$21,2,FALSE)</f>
        <v>Paper A4 Box</v>
      </c>
      <c r="O1327" s="2" t="str">
        <f>VLOOKUP(D1327,Products!$A$2:$F$21,4,FALSE)</f>
        <v>Office</v>
      </c>
      <c r="P1327" s="2" t="str">
        <f>VLOOKUP(D1327,Products!$A$2:$F$21,3,FALSE)</f>
        <v>Stationery</v>
      </c>
      <c r="Q1327" s="6">
        <f>VLOOKUP(D1327,Products!$A$2:$F$21,6,FALSE)</f>
        <v>145</v>
      </c>
      <c r="R1327" s="6">
        <f t="shared" si="82"/>
        <v>290</v>
      </c>
      <c r="S1327" s="6">
        <f t="shared" si="83"/>
        <v>164.47999999999996</v>
      </c>
    </row>
    <row r="1328" spans="1:19" x14ac:dyDescent="0.25">
      <c r="A1328" t="s">
        <v>1741</v>
      </c>
      <c r="B1328" s="2">
        <v>45636</v>
      </c>
      <c r="C1328" t="s">
        <v>1742</v>
      </c>
      <c r="D1328" t="s">
        <v>109</v>
      </c>
      <c r="E1328">
        <v>1</v>
      </c>
      <c r="F1328">
        <v>11776</v>
      </c>
      <c r="G1328" s="3">
        <v>0.2</v>
      </c>
      <c r="H1328" t="s">
        <v>12</v>
      </c>
      <c r="I1328">
        <v>1</v>
      </c>
      <c r="J1328">
        <f t="shared" si="80"/>
        <v>9420.8000000000011</v>
      </c>
      <c r="K1328" s="2">
        <f t="shared" si="81"/>
        <v>45627</v>
      </c>
      <c r="L1328" s="2" t="str">
        <f>VLOOKUP(C1328,Customers!$A$2:$F$401,3,FALSE)</f>
        <v>Zagazig</v>
      </c>
      <c r="M1328" s="2" t="str">
        <f>VLOOKUP(C1328,Customers!$A$2:$F$401,5,FALSE)</f>
        <v>Consumer</v>
      </c>
      <c r="N1328" s="2" t="str">
        <f>VLOOKUP(D1328,Products!$A$2:$F$21,2,FALSE)</f>
        <v>Projector</v>
      </c>
      <c r="O1328" s="2" t="str">
        <f>VLOOKUP(D1328,Products!$A$2:$F$21,4,FALSE)</f>
        <v>Electronics</v>
      </c>
      <c r="P1328" s="2" t="str">
        <f>VLOOKUP(D1328,Products!$A$2:$F$21,3,FALSE)</f>
        <v>Displays</v>
      </c>
      <c r="Q1328" s="6">
        <f>VLOOKUP(D1328,Products!$A$2:$F$21,6,FALSE)</f>
        <v>9700</v>
      </c>
      <c r="R1328" s="6">
        <f t="shared" si="82"/>
        <v>9700</v>
      </c>
      <c r="S1328" s="6">
        <f t="shared" si="83"/>
        <v>-279.19999999999891</v>
      </c>
    </row>
    <row r="1329" spans="1:19" x14ac:dyDescent="0.25">
      <c r="A1329" t="s">
        <v>1743</v>
      </c>
      <c r="B1329" s="2">
        <v>44946</v>
      </c>
      <c r="C1329" t="s">
        <v>1547</v>
      </c>
      <c r="D1329" t="s">
        <v>15</v>
      </c>
      <c r="E1329">
        <v>2</v>
      </c>
      <c r="F1329">
        <v>486</v>
      </c>
      <c r="G1329" s="3">
        <v>0.1</v>
      </c>
      <c r="H1329" t="s">
        <v>12</v>
      </c>
      <c r="I1329">
        <v>4</v>
      </c>
      <c r="J1329">
        <f t="shared" si="80"/>
        <v>874.80000000000007</v>
      </c>
      <c r="K1329" s="2">
        <f t="shared" si="81"/>
        <v>44927</v>
      </c>
      <c r="L1329" s="2" t="str">
        <f>VLOOKUP(C1329,Customers!$A$2:$F$401,3,FALSE)</f>
        <v>Mansoura</v>
      </c>
      <c r="M1329" s="2" t="str">
        <f>VLOOKUP(C1329,Customers!$A$2:$F$401,5,FALSE)</f>
        <v>Small Business</v>
      </c>
      <c r="N1329" s="2" t="str">
        <f>VLOOKUP(D1329,Products!$A$2:$F$21,2,FALSE)</f>
        <v>Wireless Mouse</v>
      </c>
      <c r="O1329" s="2" t="str">
        <f>VLOOKUP(D1329,Products!$A$2:$F$21,4,FALSE)</f>
        <v>Electronics</v>
      </c>
      <c r="P1329" s="2" t="str">
        <f>VLOOKUP(D1329,Products!$A$2:$F$21,3,FALSE)</f>
        <v>Accessories</v>
      </c>
      <c r="Q1329" s="6">
        <f>VLOOKUP(D1329,Products!$A$2:$F$21,6,FALSE)</f>
        <v>210</v>
      </c>
      <c r="R1329" s="6">
        <f t="shared" si="82"/>
        <v>420</v>
      </c>
      <c r="S1329" s="6">
        <f t="shared" si="83"/>
        <v>454.80000000000007</v>
      </c>
    </row>
    <row r="1330" spans="1:19" x14ac:dyDescent="0.25">
      <c r="A1330" t="s">
        <v>1744</v>
      </c>
      <c r="B1330" s="2">
        <v>45613</v>
      </c>
      <c r="C1330" t="s">
        <v>191</v>
      </c>
      <c r="D1330" t="s">
        <v>56</v>
      </c>
      <c r="E1330">
        <v>3</v>
      </c>
      <c r="F1330">
        <v>180</v>
      </c>
      <c r="G1330" s="3">
        <v>0</v>
      </c>
      <c r="H1330" t="s">
        <v>12</v>
      </c>
      <c r="I1330">
        <v>7</v>
      </c>
      <c r="J1330">
        <f t="shared" si="80"/>
        <v>540</v>
      </c>
      <c r="K1330" s="2">
        <f t="shared" si="81"/>
        <v>45597</v>
      </c>
      <c r="L1330" s="2" t="str">
        <f>VLOOKUP(C1330,Customers!$A$2:$F$401,3,FALSE)</f>
        <v>Fayoum</v>
      </c>
      <c r="M1330" s="2" t="str">
        <f>VLOOKUP(C1330,Customers!$A$2:$F$401,5,FALSE)</f>
        <v>Consumer</v>
      </c>
      <c r="N1330" s="2" t="str">
        <f>VLOOKUP(D1330,Products!$A$2:$F$21,2,FALSE)</f>
        <v>Notebook Pack</v>
      </c>
      <c r="O1330" s="2" t="str">
        <f>VLOOKUP(D1330,Products!$A$2:$F$21,4,FALSE)</f>
        <v>Office</v>
      </c>
      <c r="P1330" s="2" t="str">
        <f>VLOOKUP(D1330,Products!$A$2:$F$21,3,FALSE)</f>
        <v>Stationery</v>
      </c>
      <c r="Q1330" s="6">
        <f>VLOOKUP(D1330,Products!$A$2:$F$21,6,FALSE)</f>
        <v>75</v>
      </c>
      <c r="R1330" s="6">
        <f t="shared" si="82"/>
        <v>225</v>
      </c>
      <c r="S1330" s="6">
        <f t="shared" si="83"/>
        <v>315</v>
      </c>
    </row>
    <row r="1331" spans="1:19" x14ac:dyDescent="0.25">
      <c r="A1331" t="s">
        <v>1745</v>
      </c>
      <c r="B1331" s="2">
        <v>44929</v>
      </c>
      <c r="C1331" t="s">
        <v>148</v>
      </c>
      <c r="D1331" t="s">
        <v>46</v>
      </c>
      <c r="E1331">
        <v>1</v>
      </c>
      <c r="F1331">
        <v>280.8</v>
      </c>
      <c r="G1331" s="3">
        <v>0.1</v>
      </c>
      <c r="H1331" t="s">
        <v>12</v>
      </c>
      <c r="I1331">
        <v>7</v>
      </c>
      <c r="J1331">
        <f t="shared" si="80"/>
        <v>252.72000000000003</v>
      </c>
      <c r="K1331" s="2">
        <f t="shared" si="81"/>
        <v>44927</v>
      </c>
      <c r="L1331" s="2" t="str">
        <f>VLOOKUP(C1331,Customers!$A$2:$F$401,3,FALSE)</f>
        <v>Mansoura</v>
      </c>
      <c r="M1331" s="2" t="str">
        <f>VLOOKUP(C1331,Customers!$A$2:$F$401,5,FALSE)</f>
        <v>Corporate</v>
      </c>
      <c r="N1331" s="2" t="str">
        <f>VLOOKUP(D1331,Products!$A$2:$F$21,2,FALSE)</f>
        <v>Paper A4 Box</v>
      </c>
      <c r="O1331" s="2" t="str">
        <f>VLOOKUP(D1331,Products!$A$2:$F$21,4,FALSE)</f>
        <v>Office</v>
      </c>
      <c r="P1331" s="2" t="str">
        <f>VLOOKUP(D1331,Products!$A$2:$F$21,3,FALSE)</f>
        <v>Stationery</v>
      </c>
      <c r="Q1331" s="6">
        <f>VLOOKUP(D1331,Products!$A$2:$F$21,6,FALSE)</f>
        <v>145</v>
      </c>
      <c r="R1331" s="6">
        <f t="shared" si="82"/>
        <v>145</v>
      </c>
      <c r="S1331" s="6">
        <f t="shared" si="83"/>
        <v>107.72000000000003</v>
      </c>
    </row>
    <row r="1332" spans="1:19" x14ac:dyDescent="0.25">
      <c r="A1332" t="s">
        <v>1746</v>
      </c>
      <c r="B1332" s="2">
        <v>45697</v>
      </c>
      <c r="C1332" t="s">
        <v>1009</v>
      </c>
      <c r="D1332" t="s">
        <v>40</v>
      </c>
      <c r="E1332">
        <v>2</v>
      </c>
      <c r="F1332">
        <v>18915</v>
      </c>
      <c r="G1332" s="3">
        <v>0.1</v>
      </c>
      <c r="H1332" t="s">
        <v>12</v>
      </c>
      <c r="I1332">
        <v>2</v>
      </c>
      <c r="J1332">
        <f t="shared" si="80"/>
        <v>34047</v>
      </c>
      <c r="K1332" s="2">
        <f t="shared" si="81"/>
        <v>45689</v>
      </c>
      <c r="L1332" s="2" t="str">
        <f>VLOOKUP(C1332,Customers!$A$2:$F$401,3,FALSE)</f>
        <v>Ismailia</v>
      </c>
      <c r="M1332" s="2" t="str">
        <f>VLOOKUP(C1332,Customers!$A$2:$F$401,5,FALSE)</f>
        <v>Small Business</v>
      </c>
      <c r="N1332" s="2" t="str">
        <f>VLOOKUP(D1332,Products!$A$2:$F$21,2,FALSE)</f>
        <v>Laptop Basic 15</v>
      </c>
      <c r="O1332" s="2" t="str">
        <f>VLOOKUP(D1332,Products!$A$2:$F$21,4,FALSE)</f>
        <v>Electronics</v>
      </c>
      <c r="P1332" s="2" t="str">
        <f>VLOOKUP(D1332,Products!$A$2:$F$21,3,FALSE)</f>
        <v>Computers</v>
      </c>
      <c r="Q1332" s="6">
        <f>VLOOKUP(D1332,Products!$A$2:$F$21,6,FALSE)</f>
        <v>15100</v>
      </c>
      <c r="R1332" s="6">
        <f t="shared" si="82"/>
        <v>30200</v>
      </c>
      <c r="S1332" s="6">
        <f t="shared" si="83"/>
        <v>3847</v>
      </c>
    </row>
    <row r="1333" spans="1:19" x14ac:dyDescent="0.25">
      <c r="A1333" t="s">
        <v>1747</v>
      </c>
      <c r="B1333" s="2">
        <v>45556</v>
      </c>
      <c r="C1333" t="s">
        <v>468</v>
      </c>
      <c r="D1333" t="s">
        <v>79</v>
      </c>
      <c r="E1333">
        <v>20</v>
      </c>
      <c r="F1333">
        <v>6696</v>
      </c>
      <c r="G1333" s="3">
        <v>0.03</v>
      </c>
      <c r="H1333" t="s">
        <v>12</v>
      </c>
      <c r="I1333">
        <v>6</v>
      </c>
      <c r="J1333">
        <f t="shared" si="80"/>
        <v>129902.39999999999</v>
      </c>
      <c r="K1333" s="2">
        <f t="shared" si="81"/>
        <v>45536</v>
      </c>
      <c r="L1333" s="2" t="str">
        <f>VLOOKUP(C1333,Customers!$A$2:$F$401,3,FALSE)</f>
        <v>Banha</v>
      </c>
      <c r="M1333" s="2" t="str">
        <f>VLOOKUP(C1333,Customers!$A$2:$F$401,5,FALSE)</f>
        <v>Consumer</v>
      </c>
      <c r="N1333" s="2" t="str">
        <f>VLOOKUP(D1333,Products!$A$2:$F$21,2,FALSE)</f>
        <v>27-inch Monitor</v>
      </c>
      <c r="O1333" s="2" t="str">
        <f>VLOOKUP(D1333,Products!$A$2:$F$21,4,FALSE)</f>
        <v>Electronics</v>
      </c>
      <c r="P1333" s="2" t="str">
        <f>VLOOKUP(D1333,Products!$A$2:$F$21,3,FALSE)</f>
        <v>Displays</v>
      </c>
      <c r="Q1333" s="6">
        <f>VLOOKUP(D1333,Products!$A$2:$F$21,6,FALSE)</f>
        <v>4300</v>
      </c>
      <c r="R1333" s="6">
        <f t="shared" si="82"/>
        <v>86000</v>
      </c>
      <c r="S1333" s="6">
        <f t="shared" si="83"/>
        <v>43902.399999999994</v>
      </c>
    </row>
    <row r="1334" spans="1:19" x14ac:dyDescent="0.25">
      <c r="A1334" t="s">
        <v>1748</v>
      </c>
      <c r="B1334" s="2">
        <v>45139</v>
      </c>
      <c r="C1334" t="s">
        <v>951</v>
      </c>
      <c r="D1334" t="s">
        <v>79</v>
      </c>
      <c r="E1334">
        <v>1</v>
      </c>
      <c r="F1334">
        <v>6200</v>
      </c>
      <c r="G1334" s="3">
        <v>0.03</v>
      </c>
      <c r="H1334" t="s">
        <v>12</v>
      </c>
      <c r="I1334">
        <v>7</v>
      </c>
      <c r="J1334">
        <f t="shared" si="80"/>
        <v>6014</v>
      </c>
      <c r="K1334" s="2">
        <f t="shared" si="81"/>
        <v>45139</v>
      </c>
      <c r="L1334" s="2" t="str">
        <f>VLOOKUP(C1334,Customers!$A$2:$F$401,3,FALSE)</f>
        <v>Shubra El-Kheima</v>
      </c>
      <c r="M1334" s="2" t="str">
        <f>VLOOKUP(C1334,Customers!$A$2:$F$401,5,FALSE)</f>
        <v>Small Business</v>
      </c>
      <c r="N1334" s="2" t="str">
        <f>VLOOKUP(D1334,Products!$A$2:$F$21,2,FALSE)</f>
        <v>27-inch Monitor</v>
      </c>
      <c r="O1334" s="2" t="str">
        <f>VLOOKUP(D1334,Products!$A$2:$F$21,4,FALSE)</f>
        <v>Electronics</v>
      </c>
      <c r="P1334" s="2" t="str">
        <f>VLOOKUP(D1334,Products!$A$2:$F$21,3,FALSE)</f>
        <v>Displays</v>
      </c>
      <c r="Q1334" s="6">
        <f>VLOOKUP(D1334,Products!$A$2:$F$21,6,FALSE)</f>
        <v>4300</v>
      </c>
      <c r="R1334" s="6">
        <f t="shared" si="82"/>
        <v>4300</v>
      </c>
      <c r="S1334" s="6">
        <f t="shared" si="83"/>
        <v>1714</v>
      </c>
    </row>
    <row r="1335" spans="1:19" x14ac:dyDescent="0.25">
      <c r="A1335" t="s">
        <v>1749</v>
      </c>
      <c r="B1335" s="2">
        <v>45347</v>
      </c>
      <c r="C1335" t="s">
        <v>1241</v>
      </c>
      <c r="D1335" t="s">
        <v>15</v>
      </c>
      <c r="E1335">
        <v>2</v>
      </c>
      <c r="F1335">
        <v>414</v>
      </c>
      <c r="G1335" s="3">
        <v>0.03</v>
      </c>
      <c r="H1335" t="s">
        <v>12</v>
      </c>
      <c r="I1335">
        <v>3</v>
      </c>
      <c r="J1335">
        <f t="shared" si="80"/>
        <v>803.16</v>
      </c>
      <c r="K1335" s="2">
        <f t="shared" si="81"/>
        <v>45323</v>
      </c>
      <c r="L1335" s="2" t="str">
        <f>VLOOKUP(C1335,Customers!$A$2:$F$401,3,FALSE)</f>
        <v>Giza</v>
      </c>
      <c r="M1335" s="2" t="str">
        <f>VLOOKUP(C1335,Customers!$A$2:$F$401,5,FALSE)</f>
        <v>Small Business</v>
      </c>
      <c r="N1335" s="2" t="str">
        <f>VLOOKUP(D1335,Products!$A$2:$F$21,2,FALSE)</f>
        <v>Wireless Mouse</v>
      </c>
      <c r="O1335" s="2" t="str">
        <f>VLOOKUP(D1335,Products!$A$2:$F$21,4,FALSE)</f>
        <v>Electronics</v>
      </c>
      <c r="P1335" s="2" t="str">
        <f>VLOOKUP(D1335,Products!$A$2:$F$21,3,FALSE)</f>
        <v>Accessories</v>
      </c>
      <c r="Q1335" s="6">
        <f>VLOOKUP(D1335,Products!$A$2:$F$21,6,FALSE)</f>
        <v>210</v>
      </c>
      <c r="R1335" s="6">
        <f t="shared" si="82"/>
        <v>420</v>
      </c>
      <c r="S1335" s="6">
        <f t="shared" si="83"/>
        <v>383.15999999999997</v>
      </c>
    </row>
    <row r="1336" spans="1:19" x14ac:dyDescent="0.25">
      <c r="A1336" t="s">
        <v>1750</v>
      </c>
      <c r="B1336" s="2">
        <v>46012</v>
      </c>
      <c r="C1336" t="s">
        <v>148</v>
      </c>
      <c r="D1336" t="s">
        <v>72</v>
      </c>
      <c r="E1336">
        <v>4</v>
      </c>
      <c r="F1336">
        <v>1697.5</v>
      </c>
      <c r="G1336" s="3">
        <v>0.05</v>
      </c>
      <c r="H1336" t="s">
        <v>12</v>
      </c>
      <c r="I1336">
        <v>1</v>
      </c>
      <c r="J1336">
        <f t="shared" si="80"/>
        <v>6450.5</v>
      </c>
      <c r="K1336" s="2">
        <f t="shared" si="81"/>
        <v>45992</v>
      </c>
      <c r="L1336" s="2" t="str">
        <f>VLOOKUP(C1336,Customers!$A$2:$F$401,3,FALSE)</f>
        <v>Mansoura</v>
      </c>
      <c r="M1336" s="2" t="str">
        <f>VLOOKUP(C1336,Customers!$A$2:$F$401,5,FALSE)</f>
        <v>Corporate</v>
      </c>
      <c r="N1336" s="2" t="str">
        <f>VLOOKUP(D1336,Products!$A$2:$F$21,2,FALSE)</f>
        <v>Wi-Fi Router</v>
      </c>
      <c r="O1336" s="2" t="str">
        <f>VLOOKUP(D1336,Products!$A$2:$F$21,4,FALSE)</f>
        <v>Electronics</v>
      </c>
      <c r="P1336" s="2" t="str">
        <f>VLOOKUP(D1336,Products!$A$2:$F$21,3,FALSE)</f>
        <v>Networking</v>
      </c>
      <c r="Q1336" s="6">
        <f>VLOOKUP(D1336,Products!$A$2:$F$21,6,FALSE)</f>
        <v>1050</v>
      </c>
      <c r="R1336" s="6">
        <f t="shared" si="82"/>
        <v>4200</v>
      </c>
      <c r="S1336" s="6">
        <f t="shared" si="83"/>
        <v>2250.5</v>
      </c>
    </row>
    <row r="1337" spans="1:19" x14ac:dyDescent="0.25">
      <c r="A1337" t="s">
        <v>1751</v>
      </c>
      <c r="B1337" s="2">
        <v>45414</v>
      </c>
      <c r="C1337" t="s">
        <v>1338</v>
      </c>
      <c r="D1337" t="s">
        <v>21</v>
      </c>
      <c r="E1337">
        <v>1</v>
      </c>
      <c r="F1337">
        <v>1998</v>
      </c>
      <c r="G1337" s="3">
        <v>0.1</v>
      </c>
      <c r="H1337" t="s">
        <v>85</v>
      </c>
      <c r="I1337">
        <v>1</v>
      </c>
      <c r="J1337">
        <f t="shared" si="80"/>
        <v>1798.2</v>
      </c>
      <c r="K1337" s="2">
        <f t="shared" si="81"/>
        <v>45413</v>
      </c>
      <c r="L1337" s="2" t="str">
        <f>VLOOKUP(C1337,Customers!$A$2:$F$401,3,FALSE)</f>
        <v>Giza</v>
      </c>
      <c r="M1337" s="2" t="str">
        <f>VLOOKUP(C1337,Customers!$A$2:$F$401,5,FALSE)</f>
        <v>Small Business</v>
      </c>
      <c r="N1337" s="2" t="str">
        <f>VLOOKUP(D1337,Products!$A$2:$F$21,2,FALSE)</f>
        <v>Mechanical Keyboard</v>
      </c>
      <c r="O1337" s="2" t="str">
        <f>VLOOKUP(D1337,Products!$A$2:$F$21,4,FALSE)</f>
        <v>Electronics</v>
      </c>
      <c r="P1337" s="2" t="str">
        <f>VLOOKUP(D1337,Products!$A$2:$F$21,3,FALSE)</f>
        <v>Accessories</v>
      </c>
      <c r="Q1337" s="6">
        <f>VLOOKUP(D1337,Products!$A$2:$F$21,6,FALSE)</f>
        <v>990</v>
      </c>
      <c r="R1337" s="6">
        <f t="shared" si="82"/>
        <v>990</v>
      </c>
      <c r="S1337" s="6">
        <f t="shared" si="83"/>
        <v>808.2</v>
      </c>
    </row>
    <row r="1338" spans="1:19" x14ac:dyDescent="0.25">
      <c r="A1338" t="s">
        <v>1752</v>
      </c>
      <c r="B1338" s="2">
        <v>45786</v>
      </c>
      <c r="C1338" t="s">
        <v>1212</v>
      </c>
      <c r="D1338" t="s">
        <v>46</v>
      </c>
      <c r="E1338">
        <v>5</v>
      </c>
      <c r="F1338">
        <v>280.8</v>
      </c>
      <c r="G1338" s="3">
        <v>0</v>
      </c>
      <c r="H1338" t="s">
        <v>12</v>
      </c>
      <c r="I1338">
        <v>3</v>
      </c>
      <c r="J1338">
        <f t="shared" si="80"/>
        <v>1404</v>
      </c>
      <c r="K1338" s="2">
        <f t="shared" si="81"/>
        <v>45778</v>
      </c>
      <c r="L1338" s="2" t="str">
        <f>VLOOKUP(C1338,Customers!$A$2:$F$401,3,FALSE)</f>
        <v>Banha</v>
      </c>
      <c r="M1338" s="2" t="str">
        <f>VLOOKUP(C1338,Customers!$A$2:$F$401,5,FALSE)</f>
        <v>Consumer</v>
      </c>
      <c r="N1338" s="2" t="str">
        <f>VLOOKUP(D1338,Products!$A$2:$F$21,2,FALSE)</f>
        <v>Paper A4 Box</v>
      </c>
      <c r="O1338" s="2" t="str">
        <f>VLOOKUP(D1338,Products!$A$2:$F$21,4,FALSE)</f>
        <v>Office</v>
      </c>
      <c r="P1338" s="2" t="str">
        <f>VLOOKUP(D1338,Products!$A$2:$F$21,3,FALSE)</f>
        <v>Stationery</v>
      </c>
      <c r="Q1338" s="6">
        <f>VLOOKUP(D1338,Products!$A$2:$F$21,6,FALSE)</f>
        <v>145</v>
      </c>
      <c r="R1338" s="6">
        <f t="shared" si="82"/>
        <v>725</v>
      </c>
      <c r="S1338" s="6">
        <f t="shared" si="83"/>
        <v>679</v>
      </c>
    </row>
    <row r="1339" spans="1:19" x14ac:dyDescent="0.25">
      <c r="A1339" t="s">
        <v>1753</v>
      </c>
      <c r="B1339" s="2">
        <v>45934</v>
      </c>
      <c r="C1339" t="s">
        <v>432</v>
      </c>
      <c r="D1339" t="s">
        <v>40</v>
      </c>
      <c r="E1339">
        <v>3</v>
      </c>
      <c r="F1339">
        <v>17940</v>
      </c>
      <c r="G1339" s="3">
        <v>0.03</v>
      </c>
      <c r="H1339" t="s">
        <v>12</v>
      </c>
      <c r="I1339">
        <v>1</v>
      </c>
      <c r="J1339">
        <f t="shared" si="80"/>
        <v>52205.4</v>
      </c>
      <c r="K1339" s="2">
        <f t="shared" si="81"/>
        <v>45931</v>
      </c>
      <c r="L1339" s="2" t="str">
        <f>VLOOKUP(C1339,Customers!$A$2:$F$401,3,FALSE)</f>
        <v>Zagazig</v>
      </c>
      <c r="M1339" s="2" t="str">
        <f>VLOOKUP(C1339,Customers!$A$2:$F$401,5,FALSE)</f>
        <v>Consumer</v>
      </c>
      <c r="N1339" s="2" t="str">
        <f>VLOOKUP(D1339,Products!$A$2:$F$21,2,FALSE)</f>
        <v>Laptop Basic 15</v>
      </c>
      <c r="O1339" s="2" t="str">
        <f>VLOOKUP(D1339,Products!$A$2:$F$21,4,FALSE)</f>
        <v>Electronics</v>
      </c>
      <c r="P1339" s="2" t="str">
        <f>VLOOKUP(D1339,Products!$A$2:$F$21,3,FALSE)</f>
        <v>Computers</v>
      </c>
      <c r="Q1339" s="6">
        <f>VLOOKUP(D1339,Products!$A$2:$F$21,6,FALSE)</f>
        <v>15100</v>
      </c>
      <c r="R1339" s="6">
        <f t="shared" si="82"/>
        <v>45300</v>
      </c>
      <c r="S1339" s="6">
        <f t="shared" si="83"/>
        <v>6905.4000000000015</v>
      </c>
    </row>
    <row r="1340" spans="1:19" x14ac:dyDescent="0.25">
      <c r="A1340" t="s">
        <v>1754</v>
      </c>
      <c r="B1340" s="2">
        <v>45049</v>
      </c>
      <c r="C1340" t="s">
        <v>544</v>
      </c>
      <c r="D1340" t="s">
        <v>43</v>
      </c>
      <c r="E1340">
        <v>3</v>
      </c>
      <c r="F1340">
        <v>3492</v>
      </c>
      <c r="G1340" s="3">
        <v>0</v>
      </c>
      <c r="H1340" t="s">
        <v>85</v>
      </c>
      <c r="I1340">
        <v>5</v>
      </c>
      <c r="J1340">
        <f t="shared" si="80"/>
        <v>10476</v>
      </c>
      <c r="K1340" s="2">
        <f t="shared" si="81"/>
        <v>45047</v>
      </c>
      <c r="L1340" s="2" t="str">
        <f>VLOOKUP(C1340,Customers!$A$2:$F$401,3,FALSE)</f>
        <v>Shubra El-Kheima</v>
      </c>
      <c r="M1340" s="2" t="str">
        <f>VLOOKUP(C1340,Customers!$A$2:$F$401,5,FALSE)</f>
        <v>Small Business</v>
      </c>
      <c r="N1340" s="2" t="str">
        <f>VLOOKUP(D1340,Products!$A$2:$F$21,2,FALSE)</f>
        <v>External SSD 1TB</v>
      </c>
      <c r="O1340" s="2" t="str">
        <f>VLOOKUP(D1340,Products!$A$2:$F$21,4,FALSE)</f>
        <v>Electronics</v>
      </c>
      <c r="P1340" s="2" t="str">
        <f>VLOOKUP(D1340,Products!$A$2:$F$21,3,FALSE)</f>
        <v>Storage</v>
      </c>
      <c r="Q1340" s="6">
        <f>VLOOKUP(D1340,Products!$A$2:$F$21,6,FALSE)</f>
        <v>2450</v>
      </c>
      <c r="R1340" s="6">
        <f t="shared" si="82"/>
        <v>7350</v>
      </c>
      <c r="S1340" s="6">
        <f t="shared" si="83"/>
        <v>3126</v>
      </c>
    </row>
    <row r="1341" spans="1:19" x14ac:dyDescent="0.25">
      <c r="A1341" t="s">
        <v>1755</v>
      </c>
      <c r="B1341" s="2">
        <v>45218</v>
      </c>
      <c r="C1341" t="s">
        <v>739</v>
      </c>
      <c r="D1341" t="s">
        <v>11</v>
      </c>
      <c r="E1341">
        <v>1</v>
      </c>
      <c r="F1341">
        <v>28500</v>
      </c>
      <c r="G1341" s="3">
        <v>0.03</v>
      </c>
      <c r="H1341" t="s">
        <v>12</v>
      </c>
      <c r="I1341">
        <v>2</v>
      </c>
      <c r="J1341">
        <f t="shared" si="80"/>
        <v>27645</v>
      </c>
      <c r="K1341" s="2">
        <f t="shared" si="81"/>
        <v>45200</v>
      </c>
      <c r="L1341" s="2" t="str">
        <f>VLOOKUP(C1341,Customers!$A$2:$F$401,3,FALSE)</f>
        <v>Asyut</v>
      </c>
      <c r="M1341" s="2" t="str">
        <f>VLOOKUP(C1341,Customers!$A$2:$F$401,5,FALSE)</f>
        <v>Small Business</v>
      </c>
      <c r="N1341" s="2" t="str">
        <f>VLOOKUP(D1341,Products!$A$2:$F$21,2,FALSE)</f>
        <v>Laptop Pro 14</v>
      </c>
      <c r="O1341" s="2" t="str">
        <f>VLOOKUP(D1341,Products!$A$2:$F$21,4,FALSE)</f>
        <v>Electronics</v>
      </c>
      <c r="P1341" s="2" t="str">
        <f>VLOOKUP(D1341,Products!$A$2:$F$21,3,FALSE)</f>
        <v>Computers</v>
      </c>
      <c r="Q1341" s="6">
        <f>VLOOKUP(D1341,Products!$A$2:$F$21,6,FALSE)</f>
        <v>22100</v>
      </c>
      <c r="R1341" s="6">
        <f t="shared" si="82"/>
        <v>22100</v>
      </c>
      <c r="S1341" s="6">
        <f t="shared" si="83"/>
        <v>5545</v>
      </c>
    </row>
    <row r="1342" spans="1:19" x14ac:dyDescent="0.25">
      <c r="A1342" t="s">
        <v>1756</v>
      </c>
      <c r="B1342" s="2">
        <v>45500</v>
      </c>
      <c r="C1342" t="s">
        <v>242</v>
      </c>
      <c r="D1342" t="s">
        <v>27</v>
      </c>
      <c r="E1342">
        <v>5</v>
      </c>
      <c r="F1342">
        <v>950.6</v>
      </c>
      <c r="G1342" s="3">
        <v>0</v>
      </c>
      <c r="H1342" t="s">
        <v>12</v>
      </c>
      <c r="I1342">
        <v>6</v>
      </c>
      <c r="J1342">
        <f t="shared" si="80"/>
        <v>4753</v>
      </c>
      <c r="K1342" s="2">
        <f t="shared" si="81"/>
        <v>45474</v>
      </c>
      <c r="L1342" s="2" t="str">
        <f>VLOOKUP(C1342,Customers!$A$2:$F$401,3,FALSE)</f>
        <v>Tanta</v>
      </c>
      <c r="M1342" s="2" t="str">
        <f>VLOOKUP(C1342,Customers!$A$2:$F$401,5,FALSE)</f>
        <v>Small Business</v>
      </c>
      <c r="N1342" s="2" t="str">
        <f>VLOOKUP(D1342,Products!$A$2:$F$21,2,FALSE)</f>
        <v>Printer Toner</v>
      </c>
      <c r="O1342" s="2" t="str">
        <f>VLOOKUP(D1342,Products!$A$2:$F$21,4,FALSE)</f>
        <v>Office</v>
      </c>
      <c r="P1342" s="2" t="str">
        <f>VLOOKUP(D1342,Products!$A$2:$F$21,3,FALSE)</f>
        <v>Supplies</v>
      </c>
      <c r="Q1342" s="6">
        <f>VLOOKUP(D1342,Products!$A$2:$F$21,6,FALSE)</f>
        <v>510</v>
      </c>
      <c r="R1342" s="6">
        <f t="shared" si="82"/>
        <v>2550</v>
      </c>
      <c r="S1342" s="6">
        <f t="shared" si="83"/>
        <v>2203</v>
      </c>
    </row>
    <row r="1343" spans="1:19" x14ac:dyDescent="0.25">
      <c r="A1343" t="s">
        <v>1757</v>
      </c>
      <c r="B1343" s="2">
        <v>45117</v>
      </c>
      <c r="C1343" t="s">
        <v>560</v>
      </c>
      <c r="D1343" t="s">
        <v>33</v>
      </c>
      <c r="E1343">
        <v>4</v>
      </c>
      <c r="F1343">
        <v>3588</v>
      </c>
      <c r="G1343" s="3">
        <v>0.05</v>
      </c>
      <c r="H1343" t="s">
        <v>12</v>
      </c>
      <c r="I1343">
        <v>2</v>
      </c>
      <c r="J1343">
        <f t="shared" si="80"/>
        <v>13634.4</v>
      </c>
      <c r="K1343" s="2">
        <f t="shared" si="81"/>
        <v>45108</v>
      </c>
      <c r="L1343" s="2" t="str">
        <f>VLOOKUP(C1343,Customers!$A$2:$F$401,3,FALSE)</f>
        <v>Alexandria</v>
      </c>
      <c r="M1343" s="2" t="str">
        <f>VLOOKUP(C1343,Customers!$A$2:$F$401,5,FALSE)</f>
        <v>Small Business</v>
      </c>
      <c r="N1343" s="2" t="str">
        <f>VLOOKUP(D1343,Products!$A$2:$F$21,2,FALSE)</f>
        <v>Filing Cabinet</v>
      </c>
      <c r="O1343" s="2" t="str">
        <f>VLOOKUP(D1343,Products!$A$2:$F$21,4,FALSE)</f>
        <v>Office</v>
      </c>
      <c r="P1343" s="2" t="str">
        <f>VLOOKUP(D1343,Products!$A$2:$F$21,3,FALSE)</f>
        <v>Furniture</v>
      </c>
      <c r="Q1343" s="6">
        <f>VLOOKUP(D1343,Products!$A$2:$F$21,6,FALSE)</f>
        <v>2650</v>
      </c>
      <c r="R1343" s="6">
        <f t="shared" si="82"/>
        <v>10600</v>
      </c>
      <c r="S1343" s="6">
        <f t="shared" si="83"/>
        <v>3034.3999999999996</v>
      </c>
    </row>
    <row r="1344" spans="1:19" x14ac:dyDescent="0.25">
      <c r="A1344" t="s">
        <v>1758</v>
      </c>
      <c r="B1344" s="2">
        <v>45016</v>
      </c>
      <c r="C1344" t="s">
        <v>429</v>
      </c>
      <c r="D1344" t="s">
        <v>15</v>
      </c>
      <c r="E1344">
        <v>2</v>
      </c>
      <c r="F1344">
        <v>463.5</v>
      </c>
      <c r="G1344" s="3">
        <v>0</v>
      </c>
      <c r="H1344" t="s">
        <v>12</v>
      </c>
      <c r="I1344">
        <v>3</v>
      </c>
      <c r="J1344">
        <f t="shared" si="80"/>
        <v>927</v>
      </c>
      <c r="K1344" s="2">
        <f t="shared" si="81"/>
        <v>44986</v>
      </c>
      <c r="L1344" s="2" t="str">
        <f>VLOOKUP(C1344,Customers!$A$2:$F$401,3,FALSE)</f>
        <v>Alexandria</v>
      </c>
      <c r="M1344" s="2" t="str">
        <f>VLOOKUP(C1344,Customers!$A$2:$F$401,5,FALSE)</f>
        <v>Small Business</v>
      </c>
      <c r="N1344" s="2" t="str">
        <f>VLOOKUP(D1344,Products!$A$2:$F$21,2,FALSE)</f>
        <v>Wireless Mouse</v>
      </c>
      <c r="O1344" s="2" t="str">
        <f>VLOOKUP(D1344,Products!$A$2:$F$21,4,FALSE)</f>
        <v>Electronics</v>
      </c>
      <c r="P1344" s="2" t="str">
        <f>VLOOKUP(D1344,Products!$A$2:$F$21,3,FALSE)</f>
        <v>Accessories</v>
      </c>
      <c r="Q1344" s="6">
        <f>VLOOKUP(D1344,Products!$A$2:$F$21,6,FALSE)</f>
        <v>210</v>
      </c>
      <c r="R1344" s="6">
        <f t="shared" si="82"/>
        <v>420</v>
      </c>
      <c r="S1344" s="6">
        <f t="shared" si="83"/>
        <v>507</v>
      </c>
    </row>
    <row r="1345" spans="1:19" x14ac:dyDescent="0.25">
      <c r="A1345" t="s">
        <v>1759</v>
      </c>
      <c r="B1345" s="2">
        <v>45401</v>
      </c>
      <c r="C1345" t="s">
        <v>525</v>
      </c>
      <c r="D1345" t="s">
        <v>27</v>
      </c>
      <c r="E1345">
        <v>3</v>
      </c>
      <c r="F1345">
        <v>950.6</v>
      </c>
      <c r="G1345" s="3">
        <v>0.05</v>
      </c>
      <c r="H1345" t="s">
        <v>12</v>
      </c>
      <c r="I1345">
        <v>4</v>
      </c>
      <c r="J1345">
        <f t="shared" si="80"/>
        <v>2709.21</v>
      </c>
      <c r="K1345" s="2">
        <f t="shared" si="81"/>
        <v>45383</v>
      </c>
      <c r="L1345" s="2" t="str">
        <f>VLOOKUP(C1345,Customers!$A$2:$F$401,3,FALSE)</f>
        <v>Mansoura</v>
      </c>
      <c r="M1345" s="2" t="str">
        <f>VLOOKUP(C1345,Customers!$A$2:$F$401,5,FALSE)</f>
        <v>Small Business</v>
      </c>
      <c r="N1345" s="2" t="str">
        <f>VLOOKUP(D1345,Products!$A$2:$F$21,2,FALSE)</f>
        <v>Printer Toner</v>
      </c>
      <c r="O1345" s="2" t="str">
        <f>VLOOKUP(D1345,Products!$A$2:$F$21,4,FALSE)</f>
        <v>Office</v>
      </c>
      <c r="P1345" s="2" t="str">
        <f>VLOOKUP(D1345,Products!$A$2:$F$21,3,FALSE)</f>
        <v>Supplies</v>
      </c>
      <c r="Q1345" s="6">
        <f>VLOOKUP(D1345,Products!$A$2:$F$21,6,FALSE)</f>
        <v>510</v>
      </c>
      <c r="R1345" s="6">
        <f t="shared" si="82"/>
        <v>1530</v>
      </c>
      <c r="S1345" s="6">
        <f t="shared" si="83"/>
        <v>1179.21</v>
      </c>
    </row>
    <row r="1346" spans="1:19" x14ac:dyDescent="0.25">
      <c r="A1346" t="s">
        <v>1760</v>
      </c>
      <c r="B1346" s="2">
        <v>45991</v>
      </c>
      <c r="C1346" t="s">
        <v>498</v>
      </c>
      <c r="D1346" t="s">
        <v>15</v>
      </c>
      <c r="E1346">
        <v>1</v>
      </c>
      <c r="F1346">
        <v>486</v>
      </c>
      <c r="G1346" s="3">
        <v>0</v>
      </c>
      <c r="H1346" t="s">
        <v>12</v>
      </c>
      <c r="I1346">
        <v>5</v>
      </c>
      <c r="J1346">
        <f t="shared" si="80"/>
        <v>486</v>
      </c>
      <c r="K1346" s="2">
        <f t="shared" si="81"/>
        <v>45962</v>
      </c>
      <c r="L1346" s="2" t="str">
        <f>VLOOKUP(C1346,Customers!$A$2:$F$401,3,FALSE)</f>
        <v>Asyut</v>
      </c>
      <c r="M1346" s="2" t="str">
        <f>VLOOKUP(C1346,Customers!$A$2:$F$401,5,FALSE)</f>
        <v>Corporate</v>
      </c>
      <c r="N1346" s="2" t="str">
        <f>VLOOKUP(D1346,Products!$A$2:$F$21,2,FALSE)</f>
        <v>Wireless Mouse</v>
      </c>
      <c r="O1346" s="2" t="str">
        <f>VLOOKUP(D1346,Products!$A$2:$F$21,4,FALSE)</f>
        <v>Electronics</v>
      </c>
      <c r="P1346" s="2" t="str">
        <f>VLOOKUP(D1346,Products!$A$2:$F$21,3,FALSE)</f>
        <v>Accessories</v>
      </c>
      <c r="Q1346" s="6">
        <f>VLOOKUP(D1346,Products!$A$2:$F$21,6,FALSE)</f>
        <v>210</v>
      </c>
      <c r="R1346" s="6">
        <f t="shared" si="82"/>
        <v>210</v>
      </c>
      <c r="S1346" s="6">
        <f t="shared" si="83"/>
        <v>276</v>
      </c>
    </row>
    <row r="1347" spans="1:19" x14ac:dyDescent="0.25">
      <c r="A1347" t="s">
        <v>1761</v>
      </c>
      <c r="B1347" s="2">
        <v>45772</v>
      </c>
      <c r="C1347" t="s">
        <v>1053</v>
      </c>
      <c r="D1347" t="s">
        <v>30</v>
      </c>
      <c r="E1347">
        <v>1</v>
      </c>
      <c r="F1347">
        <v>8924</v>
      </c>
      <c r="G1347" s="3">
        <v>0.05</v>
      </c>
      <c r="H1347" t="s">
        <v>85</v>
      </c>
      <c r="I1347">
        <v>6</v>
      </c>
      <c r="J1347">
        <f t="shared" ref="J1347:J1410" si="84">E1347*F1347*(1-G1347)</f>
        <v>8477.7999999999993</v>
      </c>
      <c r="K1347" s="2">
        <f t="shared" ref="K1347:K1410" si="85">DATE(YEAR(B1347),MONTH(B1347),1)</f>
        <v>45748</v>
      </c>
      <c r="L1347" s="2" t="str">
        <f>VLOOKUP(C1347,Customers!$A$2:$F$401,3,FALSE)</f>
        <v>Mansoura</v>
      </c>
      <c r="M1347" s="2" t="str">
        <f>VLOOKUP(C1347,Customers!$A$2:$F$401,5,FALSE)</f>
        <v>Small Business</v>
      </c>
      <c r="N1347" s="2" t="str">
        <f>VLOOKUP(D1347,Products!$A$2:$F$21,2,FALSE)</f>
        <v>Standing Desk</v>
      </c>
      <c r="O1347" s="2" t="str">
        <f>VLOOKUP(D1347,Products!$A$2:$F$21,4,FALSE)</f>
        <v>Office</v>
      </c>
      <c r="P1347" s="2" t="str">
        <f>VLOOKUP(D1347,Products!$A$2:$F$21,3,FALSE)</f>
        <v>Furniture</v>
      </c>
      <c r="Q1347" s="6">
        <f>VLOOKUP(D1347,Products!$A$2:$F$21,6,FALSE)</f>
        <v>6500</v>
      </c>
      <c r="R1347" s="6">
        <f t="shared" ref="R1347:R1410" si="86">E1347*Q1347</f>
        <v>6500</v>
      </c>
      <c r="S1347" s="6">
        <f t="shared" ref="S1347:S1410" si="87">J1347-R1347</f>
        <v>1977.7999999999993</v>
      </c>
    </row>
    <row r="1348" spans="1:19" x14ac:dyDescent="0.25">
      <c r="A1348" t="s">
        <v>1762</v>
      </c>
      <c r="B1348" s="2">
        <v>45689</v>
      </c>
      <c r="C1348" t="s">
        <v>187</v>
      </c>
      <c r="D1348" t="s">
        <v>30</v>
      </c>
      <c r="E1348">
        <v>2</v>
      </c>
      <c r="F1348">
        <v>8464</v>
      </c>
      <c r="G1348" s="3">
        <v>0.2</v>
      </c>
      <c r="H1348" t="s">
        <v>12</v>
      </c>
      <c r="I1348">
        <v>2</v>
      </c>
      <c r="J1348">
        <f t="shared" si="84"/>
        <v>13542.400000000001</v>
      </c>
      <c r="K1348" s="2">
        <f t="shared" si="85"/>
        <v>45689</v>
      </c>
      <c r="L1348" s="2" t="str">
        <f>VLOOKUP(C1348,Customers!$A$2:$F$401,3,FALSE)</f>
        <v>Alexandria</v>
      </c>
      <c r="M1348" s="2" t="str">
        <f>VLOOKUP(C1348,Customers!$A$2:$F$401,5,FALSE)</f>
        <v>Consumer</v>
      </c>
      <c r="N1348" s="2" t="str">
        <f>VLOOKUP(D1348,Products!$A$2:$F$21,2,FALSE)</f>
        <v>Standing Desk</v>
      </c>
      <c r="O1348" s="2" t="str">
        <f>VLOOKUP(D1348,Products!$A$2:$F$21,4,FALSE)</f>
        <v>Office</v>
      </c>
      <c r="P1348" s="2" t="str">
        <f>VLOOKUP(D1348,Products!$A$2:$F$21,3,FALSE)</f>
        <v>Furniture</v>
      </c>
      <c r="Q1348" s="6">
        <f>VLOOKUP(D1348,Products!$A$2:$F$21,6,FALSE)</f>
        <v>6500</v>
      </c>
      <c r="R1348" s="6">
        <f t="shared" si="86"/>
        <v>13000</v>
      </c>
      <c r="S1348" s="6">
        <f t="shared" si="87"/>
        <v>542.40000000000146</v>
      </c>
    </row>
    <row r="1349" spans="1:19" x14ac:dyDescent="0.25">
      <c r="A1349" t="s">
        <v>1763</v>
      </c>
      <c r="B1349" s="2">
        <v>45865</v>
      </c>
      <c r="C1349" t="s">
        <v>1764</v>
      </c>
      <c r="D1349" t="s">
        <v>90</v>
      </c>
      <c r="E1349">
        <v>1</v>
      </c>
      <c r="F1349">
        <v>2037</v>
      </c>
      <c r="G1349" s="3">
        <v>0.1</v>
      </c>
      <c r="H1349" t="s">
        <v>12</v>
      </c>
      <c r="I1349">
        <v>6</v>
      </c>
      <c r="J1349">
        <f t="shared" si="84"/>
        <v>1833.3</v>
      </c>
      <c r="K1349" s="2">
        <f t="shared" si="85"/>
        <v>45839</v>
      </c>
      <c r="L1349" s="2" t="str">
        <f>VLOOKUP(C1349,Customers!$A$2:$F$401,3,FALSE)</f>
        <v>Banha</v>
      </c>
      <c r="M1349" s="2" t="str">
        <f>VLOOKUP(C1349,Customers!$A$2:$F$401,5,FALSE)</f>
        <v>Small Business</v>
      </c>
      <c r="N1349" s="2" t="str">
        <f>VLOOKUP(D1349,Products!$A$2:$F$21,2,FALSE)</f>
        <v>Headset Pro</v>
      </c>
      <c r="O1349" s="2" t="str">
        <f>VLOOKUP(D1349,Products!$A$2:$F$21,4,FALSE)</f>
        <v>Electronics</v>
      </c>
      <c r="P1349" s="2" t="str">
        <f>VLOOKUP(D1349,Products!$A$2:$F$21,3,FALSE)</f>
        <v>Accessories</v>
      </c>
      <c r="Q1349" s="6">
        <f>VLOOKUP(D1349,Products!$A$2:$F$21,6,FALSE)</f>
        <v>1180</v>
      </c>
      <c r="R1349" s="6">
        <f t="shared" si="86"/>
        <v>1180</v>
      </c>
      <c r="S1349" s="6">
        <f t="shared" si="87"/>
        <v>653.29999999999995</v>
      </c>
    </row>
    <row r="1350" spans="1:19" x14ac:dyDescent="0.25">
      <c r="A1350" t="s">
        <v>1765</v>
      </c>
      <c r="B1350" s="2">
        <v>45100</v>
      </c>
      <c r="C1350" t="s">
        <v>462</v>
      </c>
      <c r="D1350" t="s">
        <v>21</v>
      </c>
      <c r="E1350">
        <v>1</v>
      </c>
      <c r="F1350">
        <v>1794.5</v>
      </c>
      <c r="G1350" s="3">
        <v>0.1</v>
      </c>
      <c r="H1350" t="s">
        <v>12</v>
      </c>
      <c r="I1350">
        <v>6</v>
      </c>
      <c r="J1350">
        <f t="shared" si="84"/>
        <v>1615.05</v>
      </c>
      <c r="K1350" s="2">
        <f t="shared" si="85"/>
        <v>45078</v>
      </c>
      <c r="L1350" s="2" t="str">
        <f>VLOOKUP(C1350,Customers!$A$2:$F$401,3,FALSE)</f>
        <v>Shubra El-Kheima</v>
      </c>
      <c r="M1350" s="2" t="str">
        <f>VLOOKUP(C1350,Customers!$A$2:$F$401,5,FALSE)</f>
        <v>Small Business</v>
      </c>
      <c r="N1350" s="2" t="str">
        <f>VLOOKUP(D1350,Products!$A$2:$F$21,2,FALSE)</f>
        <v>Mechanical Keyboard</v>
      </c>
      <c r="O1350" s="2" t="str">
        <f>VLOOKUP(D1350,Products!$A$2:$F$21,4,FALSE)</f>
        <v>Electronics</v>
      </c>
      <c r="P1350" s="2" t="str">
        <f>VLOOKUP(D1350,Products!$A$2:$F$21,3,FALSE)</f>
        <v>Accessories</v>
      </c>
      <c r="Q1350" s="6">
        <f>VLOOKUP(D1350,Products!$A$2:$F$21,6,FALSE)</f>
        <v>990</v>
      </c>
      <c r="R1350" s="6">
        <f t="shared" si="86"/>
        <v>990</v>
      </c>
      <c r="S1350" s="6">
        <f t="shared" si="87"/>
        <v>625.04999999999995</v>
      </c>
    </row>
    <row r="1351" spans="1:19" x14ac:dyDescent="0.25">
      <c r="A1351" t="s">
        <v>1766</v>
      </c>
      <c r="B1351" s="2">
        <v>45122</v>
      </c>
      <c r="C1351" t="s">
        <v>1294</v>
      </c>
      <c r="D1351" t="s">
        <v>82</v>
      </c>
      <c r="E1351">
        <v>1</v>
      </c>
      <c r="F1351">
        <v>4416</v>
      </c>
      <c r="G1351" s="3">
        <v>0.05</v>
      </c>
      <c r="H1351" t="s">
        <v>12</v>
      </c>
      <c r="I1351">
        <v>6</v>
      </c>
      <c r="J1351">
        <f t="shared" si="84"/>
        <v>4195.2</v>
      </c>
      <c r="K1351" s="2">
        <f t="shared" si="85"/>
        <v>45108</v>
      </c>
      <c r="L1351" s="2" t="str">
        <f>VLOOKUP(C1351,Customers!$A$2:$F$401,3,FALSE)</f>
        <v>Banha</v>
      </c>
      <c r="M1351" s="2" t="str">
        <f>VLOOKUP(C1351,Customers!$A$2:$F$401,5,FALSE)</f>
        <v>Small Business</v>
      </c>
      <c r="N1351" s="2" t="str">
        <f>VLOOKUP(D1351,Products!$A$2:$F$21,2,FALSE)</f>
        <v>Office Chair</v>
      </c>
      <c r="O1351" s="2" t="str">
        <f>VLOOKUP(D1351,Products!$A$2:$F$21,4,FALSE)</f>
        <v>Office</v>
      </c>
      <c r="P1351" s="2" t="str">
        <f>VLOOKUP(D1351,Products!$A$2:$F$21,3,FALSE)</f>
        <v>Furniture</v>
      </c>
      <c r="Q1351" s="6">
        <f>VLOOKUP(D1351,Products!$A$2:$F$21,6,FALSE)</f>
        <v>3150</v>
      </c>
      <c r="R1351" s="6">
        <f t="shared" si="86"/>
        <v>3150</v>
      </c>
      <c r="S1351" s="6">
        <f t="shared" si="87"/>
        <v>1045.1999999999998</v>
      </c>
    </row>
    <row r="1352" spans="1:19" x14ac:dyDescent="0.25">
      <c r="A1352" t="s">
        <v>1767</v>
      </c>
      <c r="B1352" s="2">
        <v>45962</v>
      </c>
      <c r="C1352" t="s">
        <v>342</v>
      </c>
      <c r="D1352" t="s">
        <v>40</v>
      </c>
      <c r="E1352">
        <v>1</v>
      </c>
      <c r="F1352">
        <v>17940</v>
      </c>
      <c r="G1352" s="3">
        <v>0.03</v>
      </c>
      <c r="H1352" t="s">
        <v>12</v>
      </c>
      <c r="I1352">
        <v>2</v>
      </c>
      <c r="J1352">
        <f t="shared" si="84"/>
        <v>17401.8</v>
      </c>
      <c r="K1352" s="2">
        <f t="shared" si="85"/>
        <v>45962</v>
      </c>
      <c r="L1352" s="2" t="str">
        <f>VLOOKUP(C1352,Customers!$A$2:$F$401,3,FALSE)</f>
        <v>Alexandria</v>
      </c>
      <c r="M1352" s="2" t="str">
        <f>VLOOKUP(C1352,Customers!$A$2:$F$401,5,FALSE)</f>
        <v>Corporate</v>
      </c>
      <c r="N1352" s="2" t="str">
        <f>VLOOKUP(D1352,Products!$A$2:$F$21,2,FALSE)</f>
        <v>Laptop Basic 15</v>
      </c>
      <c r="O1352" s="2" t="str">
        <f>VLOOKUP(D1352,Products!$A$2:$F$21,4,FALSE)</f>
        <v>Electronics</v>
      </c>
      <c r="P1352" s="2" t="str">
        <f>VLOOKUP(D1352,Products!$A$2:$F$21,3,FALSE)</f>
        <v>Computers</v>
      </c>
      <c r="Q1352" s="6">
        <f>VLOOKUP(D1352,Products!$A$2:$F$21,6,FALSE)</f>
        <v>15100</v>
      </c>
      <c r="R1352" s="6">
        <f t="shared" si="86"/>
        <v>15100</v>
      </c>
      <c r="S1352" s="6">
        <f t="shared" si="87"/>
        <v>2301.7999999999993</v>
      </c>
    </row>
    <row r="1353" spans="1:19" x14ac:dyDescent="0.25">
      <c r="A1353" t="s">
        <v>1768</v>
      </c>
      <c r="B1353" s="2">
        <v>45200</v>
      </c>
      <c r="C1353" t="s">
        <v>528</v>
      </c>
      <c r="D1353" t="s">
        <v>18</v>
      </c>
      <c r="E1353">
        <v>4</v>
      </c>
      <c r="F1353">
        <v>1450</v>
      </c>
      <c r="G1353" s="3">
        <v>0.2</v>
      </c>
      <c r="H1353" t="s">
        <v>12</v>
      </c>
      <c r="I1353">
        <v>5</v>
      </c>
      <c r="J1353">
        <f t="shared" si="84"/>
        <v>4640</v>
      </c>
      <c r="K1353" s="2">
        <f t="shared" si="85"/>
        <v>45200</v>
      </c>
      <c r="L1353" s="2" t="str">
        <f>VLOOKUP(C1353,Customers!$A$2:$F$401,3,FALSE)</f>
        <v>Giza</v>
      </c>
      <c r="M1353" s="2" t="str">
        <f>VLOOKUP(C1353,Customers!$A$2:$F$401,5,FALSE)</f>
        <v>Consumer</v>
      </c>
      <c r="N1353" s="2" t="str">
        <f>VLOOKUP(D1353,Products!$A$2:$F$21,2,FALSE)</f>
        <v>Webcam HD</v>
      </c>
      <c r="O1353" s="2" t="str">
        <f>VLOOKUP(D1353,Products!$A$2:$F$21,4,FALSE)</f>
        <v>Electronics</v>
      </c>
      <c r="P1353" s="2" t="str">
        <f>VLOOKUP(D1353,Products!$A$2:$F$21,3,FALSE)</f>
        <v>Accessories</v>
      </c>
      <c r="Q1353" s="6">
        <f>VLOOKUP(D1353,Products!$A$2:$F$21,6,FALSE)</f>
        <v>790</v>
      </c>
      <c r="R1353" s="6">
        <f t="shared" si="86"/>
        <v>3160</v>
      </c>
      <c r="S1353" s="6">
        <f t="shared" si="87"/>
        <v>1480</v>
      </c>
    </row>
    <row r="1354" spans="1:19" x14ac:dyDescent="0.25">
      <c r="A1354" t="s">
        <v>1769</v>
      </c>
      <c r="B1354" s="2">
        <v>45734</v>
      </c>
      <c r="C1354" t="s">
        <v>1340</v>
      </c>
      <c r="D1354" t="s">
        <v>18</v>
      </c>
      <c r="E1354">
        <v>2</v>
      </c>
      <c r="F1354">
        <v>1406.5</v>
      </c>
      <c r="G1354" s="3">
        <v>0</v>
      </c>
      <c r="H1354" t="s">
        <v>12</v>
      </c>
      <c r="I1354">
        <v>7</v>
      </c>
      <c r="J1354">
        <f t="shared" si="84"/>
        <v>2813</v>
      </c>
      <c r="K1354" s="2">
        <f t="shared" si="85"/>
        <v>45717</v>
      </c>
      <c r="L1354" s="2" t="str">
        <f>VLOOKUP(C1354,Customers!$A$2:$F$401,3,FALSE)</f>
        <v>Port Said</v>
      </c>
      <c r="M1354" s="2" t="str">
        <f>VLOOKUP(C1354,Customers!$A$2:$F$401,5,FALSE)</f>
        <v>Consumer</v>
      </c>
      <c r="N1354" s="2" t="str">
        <f>VLOOKUP(D1354,Products!$A$2:$F$21,2,FALSE)</f>
        <v>Webcam HD</v>
      </c>
      <c r="O1354" s="2" t="str">
        <f>VLOOKUP(D1354,Products!$A$2:$F$21,4,FALSE)</f>
        <v>Electronics</v>
      </c>
      <c r="P1354" s="2" t="str">
        <f>VLOOKUP(D1354,Products!$A$2:$F$21,3,FALSE)</f>
        <v>Accessories</v>
      </c>
      <c r="Q1354" s="6">
        <f>VLOOKUP(D1354,Products!$A$2:$F$21,6,FALSE)</f>
        <v>790</v>
      </c>
      <c r="R1354" s="6">
        <f t="shared" si="86"/>
        <v>1580</v>
      </c>
      <c r="S1354" s="6">
        <f t="shared" si="87"/>
        <v>1233</v>
      </c>
    </row>
    <row r="1355" spans="1:19" x14ac:dyDescent="0.25">
      <c r="A1355" t="s">
        <v>1770</v>
      </c>
      <c r="B1355" s="2">
        <v>45080</v>
      </c>
      <c r="C1355" t="s">
        <v>1771</v>
      </c>
      <c r="D1355" t="s">
        <v>43</v>
      </c>
      <c r="E1355">
        <v>1</v>
      </c>
      <c r="F1355">
        <v>3708</v>
      </c>
      <c r="G1355" s="3">
        <v>0.2</v>
      </c>
      <c r="H1355" t="s">
        <v>12</v>
      </c>
      <c r="I1355">
        <v>3</v>
      </c>
      <c r="J1355">
        <f t="shared" si="84"/>
        <v>2966.4</v>
      </c>
      <c r="K1355" s="2">
        <f t="shared" si="85"/>
        <v>45078</v>
      </c>
      <c r="L1355" s="2" t="str">
        <f>VLOOKUP(C1355,Customers!$A$2:$F$401,3,FALSE)</f>
        <v>Asyut</v>
      </c>
      <c r="M1355" s="2" t="str">
        <f>VLOOKUP(C1355,Customers!$A$2:$F$401,5,FALSE)</f>
        <v>Small Business</v>
      </c>
      <c r="N1355" s="2" t="str">
        <f>VLOOKUP(D1355,Products!$A$2:$F$21,2,FALSE)</f>
        <v>External SSD 1TB</v>
      </c>
      <c r="O1355" s="2" t="str">
        <f>VLOOKUP(D1355,Products!$A$2:$F$21,4,FALSE)</f>
        <v>Electronics</v>
      </c>
      <c r="P1355" s="2" t="str">
        <f>VLOOKUP(D1355,Products!$A$2:$F$21,3,FALSE)</f>
        <v>Storage</v>
      </c>
      <c r="Q1355" s="6">
        <f>VLOOKUP(D1355,Products!$A$2:$F$21,6,FALSE)</f>
        <v>2450</v>
      </c>
      <c r="R1355" s="6">
        <f t="shared" si="86"/>
        <v>2450</v>
      </c>
      <c r="S1355" s="6">
        <f t="shared" si="87"/>
        <v>516.40000000000009</v>
      </c>
    </row>
    <row r="1356" spans="1:19" x14ac:dyDescent="0.25">
      <c r="A1356" t="s">
        <v>1772</v>
      </c>
      <c r="B1356" s="2">
        <v>45054</v>
      </c>
      <c r="C1356" t="s">
        <v>1251</v>
      </c>
      <c r="D1356" t="s">
        <v>11</v>
      </c>
      <c r="E1356">
        <v>1</v>
      </c>
      <c r="F1356">
        <v>26220</v>
      </c>
      <c r="G1356" s="3">
        <v>0.1</v>
      </c>
      <c r="H1356" t="s">
        <v>12</v>
      </c>
      <c r="I1356">
        <v>2</v>
      </c>
      <c r="J1356">
        <f t="shared" si="84"/>
        <v>23598</v>
      </c>
      <c r="K1356" s="2">
        <f t="shared" si="85"/>
        <v>45047</v>
      </c>
      <c r="L1356" s="2" t="str">
        <f>VLOOKUP(C1356,Customers!$A$2:$F$401,3,FALSE)</f>
        <v>Alexandria</v>
      </c>
      <c r="M1356" s="2" t="str">
        <f>VLOOKUP(C1356,Customers!$A$2:$F$401,5,FALSE)</f>
        <v>Consumer</v>
      </c>
      <c r="N1356" s="2" t="str">
        <f>VLOOKUP(D1356,Products!$A$2:$F$21,2,FALSE)</f>
        <v>Laptop Pro 14</v>
      </c>
      <c r="O1356" s="2" t="str">
        <f>VLOOKUP(D1356,Products!$A$2:$F$21,4,FALSE)</f>
        <v>Electronics</v>
      </c>
      <c r="P1356" s="2" t="str">
        <f>VLOOKUP(D1356,Products!$A$2:$F$21,3,FALSE)</f>
        <v>Computers</v>
      </c>
      <c r="Q1356" s="6">
        <f>VLOOKUP(D1356,Products!$A$2:$F$21,6,FALSE)</f>
        <v>22100</v>
      </c>
      <c r="R1356" s="6">
        <f t="shared" si="86"/>
        <v>22100</v>
      </c>
      <c r="S1356" s="6">
        <f t="shared" si="87"/>
        <v>1498</v>
      </c>
    </row>
    <row r="1357" spans="1:19" x14ac:dyDescent="0.25">
      <c r="A1357" t="s">
        <v>1773</v>
      </c>
      <c r="B1357" s="2">
        <v>45817</v>
      </c>
      <c r="C1357" t="s">
        <v>980</v>
      </c>
      <c r="D1357" t="s">
        <v>30</v>
      </c>
      <c r="E1357">
        <v>1</v>
      </c>
      <c r="F1357">
        <v>9200</v>
      </c>
      <c r="G1357" s="3">
        <v>0</v>
      </c>
      <c r="H1357" t="s">
        <v>12</v>
      </c>
      <c r="I1357">
        <v>4</v>
      </c>
      <c r="J1357">
        <f t="shared" si="84"/>
        <v>9200</v>
      </c>
      <c r="K1357" s="2">
        <f t="shared" si="85"/>
        <v>45809</v>
      </c>
      <c r="L1357" s="2" t="str">
        <f>VLOOKUP(C1357,Customers!$A$2:$F$401,3,FALSE)</f>
        <v>Mansoura</v>
      </c>
      <c r="M1357" s="2" t="str">
        <f>VLOOKUP(C1357,Customers!$A$2:$F$401,5,FALSE)</f>
        <v>Small Business</v>
      </c>
      <c r="N1357" s="2" t="str">
        <f>VLOOKUP(D1357,Products!$A$2:$F$21,2,FALSE)</f>
        <v>Standing Desk</v>
      </c>
      <c r="O1357" s="2" t="str">
        <f>VLOOKUP(D1357,Products!$A$2:$F$21,4,FALSE)</f>
        <v>Office</v>
      </c>
      <c r="P1357" s="2" t="str">
        <f>VLOOKUP(D1357,Products!$A$2:$F$21,3,FALSE)</f>
        <v>Furniture</v>
      </c>
      <c r="Q1357" s="6">
        <f>VLOOKUP(D1357,Products!$A$2:$F$21,6,FALSE)</f>
        <v>6500</v>
      </c>
      <c r="R1357" s="6">
        <f t="shared" si="86"/>
        <v>6500</v>
      </c>
      <c r="S1357" s="6">
        <f t="shared" si="87"/>
        <v>2700</v>
      </c>
    </row>
    <row r="1358" spans="1:19" x14ac:dyDescent="0.25">
      <c r="A1358" t="s">
        <v>1774</v>
      </c>
      <c r="B1358" s="2">
        <v>45194</v>
      </c>
      <c r="C1358" t="s">
        <v>858</v>
      </c>
      <c r="D1358" t="s">
        <v>72</v>
      </c>
      <c r="E1358">
        <v>1</v>
      </c>
      <c r="F1358">
        <v>1802.5</v>
      </c>
      <c r="G1358" s="3">
        <v>0.03</v>
      </c>
      <c r="H1358" t="s">
        <v>12</v>
      </c>
      <c r="I1358">
        <v>4</v>
      </c>
      <c r="J1358">
        <f t="shared" si="84"/>
        <v>1748.425</v>
      </c>
      <c r="K1358" s="2">
        <f t="shared" si="85"/>
        <v>45170</v>
      </c>
      <c r="L1358" s="2" t="str">
        <f>VLOOKUP(C1358,Customers!$A$2:$F$401,3,FALSE)</f>
        <v>Banha</v>
      </c>
      <c r="M1358" s="2" t="str">
        <f>VLOOKUP(C1358,Customers!$A$2:$F$401,5,FALSE)</f>
        <v>Corporate</v>
      </c>
      <c r="N1358" s="2" t="str">
        <f>VLOOKUP(D1358,Products!$A$2:$F$21,2,FALSE)</f>
        <v>Wi-Fi Router</v>
      </c>
      <c r="O1358" s="2" t="str">
        <f>VLOOKUP(D1358,Products!$A$2:$F$21,4,FALSE)</f>
        <v>Electronics</v>
      </c>
      <c r="P1358" s="2" t="str">
        <f>VLOOKUP(D1358,Products!$A$2:$F$21,3,FALSE)</f>
        <v>Networking</v>
      </c>
      <c r="Q1358" s="6">
        <f>VLOOKUP(D1358,Products!$A$2:$F$21,6,FALSE)</f>
        <v>1050</v>
      </c>
      <c r="R1358" s="6">
        <f t="shared" si="86"/>
        <v>1050</v>
      </c>
      <c r="S1358" s="6">
        <f t="shared" si="87"/>
        <v>698.42499999999995</v>
      </c>
    </row>
    <row r="1359" spans="1:19" x14ac:dyDescent="0.25">
      <c r="A1359" t="s">
        <v>1775</v>
      </c>
      <c r="B1359" s="2">
        <v>45411</v>
      </c>
      <c r="C1359" t="s">
        <v>1338</v>
      </c>
      <c r="D1359" t="s">
        <v>15</v>
      </c>
      <c r="E1359">
        <v>4</v>
      </c>
      <c r="F1359">
        <v>463.5</v>
      </c>
      <c r="G1359" s="3">
        <v>0</v>
      </c>
      <c r="H1359" t="s">
        <v>12</v>
      </c>
      <c r="I1359">
        <v>4</v>
      </c>
      <c r="J1359">
        <f t="shared" si="84"/>
        <v>1854</v>
      </c>
      <c r="K1359" s="2">
        <f t="shared" si="85"/>
        <v>45383</v>
      </c>
      <c r="L1359" s="2" t="str">
        <f>VLOOKUP(C1359,Customers!$A$2:$F$401,3,FALSE)</f>
        <v>Giza</v>
      </c>
      <c r="M1359" s="2" t="str">
        <f>VLOOKUP(C1359,Customers!$A$2:$F$401,5,FALSE)</f>
        <v>Small Business</v>
      </c>
      <c r="N1359" s="2" t="str">
        <f>VLOOKUP(D1359,Products!$A$2:$F$21,2,FALSE)</f>
        <v>Wireless Mouse</v>
      </c>
      <c r="O1359" s="2" t="str">
        <f>VLOOKUP(D1359,Products!$A$2:$F$21,4,FALSE)</f>
        <v>Electronics</v>
      </c>
      <c r="P1359" s="2" t="str">
        <f>VLOOKUP(D1359,Products!$A$2:$F$21,3,FALSE)</f>
        <v>Accessories</v>
      </c>
      <c r="Q1359" s="6">
        <f>VLOOKUP(D1359,Products!$A$2:$F$21,6,FALSE)</f>
        <v>210</v>
      </c>
      <c r="R1359" s="6">
        <f t="shared" si="86"/>
        <v>840</v>
      </c>
      <c r="S1359" s="6">
        <f t="shared" si="87"/>
        <v>1014</v>
      </c>
    </row>
    <row r="1360" spans="1:19" x14ac:dyDescent="0.25">
      <c r="A1360" t="s">
        <v>1776</v>
      </c>
      <c r="B1360" s="2">
        <v>45524</v>
      </c>
      <c r="C1360" t="s">
        <v>709</v>
      </c>
      <c r="D1360" t="s">
        <v>33</v>
      </c>
      <c r="E1360">
        <v>3</v>
      </c>
      <c r="F1360">
        <v>4017</v>
      </c>
      <c r="G1360" s="3">
        <v>0.03</v>
      </c>
      <c r="H1360" t="s">
        <v>96</v>
      </c>
      <c r="I1360">
        <v>5</v>
      </c>
      <c r="J1360">
        <f t="shared" si="84"/>
        <v>11689.47</v>
      </c>
      <c r="K1360" s="2">
        <f t="shared" si="85"/>
        <v>45505</v>
      </c>
      <c r="L1360" s="2" t="str">
        <f>VLOOKUP(C1360,Customers!$A$2:$F$401,3,FALSE)</f>
        <v>Tanta</v>
      </c>
      <c r="M1360" s="2" t="str">
        <f>VLOOKUP(C1360,Customers!$A$2:$F$401,5,FALSE)</f>
        <v>Small Business</v>
      </c>
      <c r="N1360" s="2" t="str">
        <f>VLOOKUP(D1360,Products!$A$2:$F$21,2,FALSE)</f>
        <v>Filing Cabinet</v>
      </c>
      <c r="O1360" s="2" t="str">
        <f>VLOOKUP(D1360,Products!$A$2:$F$21,4,FALSE)</f>
        <v>Office</v>
      </c>
      <c r="P1360" s="2" t="str">
        <f>VLOOKUP(D1360,Products!$A$2:$F$21,3,FALSE)</f>
        <v>Furniture</v>
      </c>
      <c r="Q1360" s="6">
        <f>VLOOKUP(D1360,Products!$A$2:$F$21,6,FALSE)</f>
        <v>2650</v>
      </c>
      <c r="R1360" s="6">
        <f t="shared" si="86"/>
        <v>7950</v>
      </c>
      <c r="S1360" s="6">
        <f t="shared" si="87"/>
        <v>3739.4699999999993</v>
      </c>
    </row>
    <row r="1361" spans="1:19" x14ac:dyDescent="0.25">
      <c r="A1361" t="s">
        <v>1777</v>
      </c>
      <c r="B1361" s="2">
        <v>45461</v>
      </c>
      <c r="C1361" t="s">
        <v>135</v>
      </c>
      <c r="D1361" t="s">
        <v>56</v>
      </c>
      <c r="E1361">
        <v>1</v>
      </c>
      <c r="F1361">
        <v>180</v>
      </c>
      <c r="G1361" s="3">
        <v>0.05</v>
      </c>
      <c r="H1361" t="s">
        <v>12</v>
      </c>
      <c r="I1361">
        <v>3</v>
      </c>
      <c r="J1361">
        <f t="shared" si="84"/>
        <v>171</v>
      </c>
      <c r="K1361" s="2">
        <f t="shared" si="85"/>
        <v>45444</v>
      </c>
      <c r="L1361" s="2" t="str">
        <f>VLOOKUP(C1361,Customers!$A$2:$F$401,3,FALSE)</f>
        <v>Asyut</v>
      </c>
      <c r="M1361" s="2" t="str">
        <f>VLOOKUP(C1361,Customers!$A$2:$F$401,5,FALSE)</f>
        <v>Corporate</v>
      </c>
      <c r="N1361" s="2" t="str">
        <f>VLOOKUP(D1361,Products!$A$2:$F$21,2,FALSE)</f>
        <v>Notebook Pack</v>
      </c>
      <c r="O1361" s="2" t="str">
        <f>VLOOKUP(D1361,Products!$A$2:$F$21,4,FALSE)</f>
        <v>Office</v>
      </c>
      <c r="P1361" s="2" t="str">
        <f>VLOOKUP(D1361,Products!$A$2:$F$21,3,FALSE)</f>
        <v>Stationery</v>
      </c>
      <c r="Q1361" s="6">
        <f>VLOOKUP(D1361,Products!$A$2:$F$21,6,FALSE)</f>
        <v>75</v>
      </c>
      <c r="R1361" s="6">
        <f t="shared" si="86"/>
        <v>75</v>
      </c>
      <c r="S1361" s="6">
        <f t="shared" si="87"/>
        <v>96</v>
      </c>
    </row>
    <row r="1362" spans="1:19" x14ac:dyDescent="0.25">
      <c r="A1362" t="s">
        <v>1778</v>
      </c>
      <c r="B1362" s="2">
        <v>45572</v>
      </c>
      <c r="C1362" t="s">
        <v>251</v>
      </c>
      <c r="D1362" t="s">
        <v>46</v>
      </c>
      <c r="E1362">
        <v>3</v>
      </c>
      <c r="F1362">
        <v>267.8</v>
      </c>
      <c r="G1362" s="3">
        <v>0</v>
      </c>
      <c r="H1362" t="s">
        <v>12</v>
      </c>
      <c r="I1362">
        <v>1</v>
      </c>
      <c r="J1362">
        <f t="shared" si="84"/>
        <v>803.40000000000009</v>
      </c>
      <c r="K1362" s="2">
        <f t="shared" si="85"/>
        <v>45566</v>
      </c>
      <c r="L1362" s="2" t="str">
        <f>VLOOKUP(C1362,Customers!$A$2:$F$401,3,FALSE)</f>
        <v>Asyut</v>
      </c>
      <c r="M1362" s="2" t="str">
        <f>VLOOKUP(C1362,Customers!$A$2:$F$401,5,FALSE)</f>
        <v>Consumer</v>
      </c>
      <c r="N1362" s="2" t="str">
        <f>VLOOKUP(D1362,Products!$A$2:$F$21,2,FALSE)</f>
        <v>Paper A4 Box</v>
      </c>
      <c r="O1362" s="2" t="str">
        <f>VLOOKUP(D1362,Products!$A$2:$F$21,4,FALSE)</f>
        <v>Office</v>
      </c>
      <c r="P1362" s="2" t="str">
        <f>VLOOKUP(D1362,Products!$A$2:$F$21,3,FALSE)</f>
        <v>Stationery</v>
      </c>
      <c r="Q1362" s="6">
        <f>VLOOKUP(D1362,Products!$A$2:$F$21,6,FALSE)</f>
        <v>145</v>
      </c>
      <c r="R1362" s="6">
        <f t="shared" si="86"/>
        <v>435</v>
      </c>
      <c r="S1362" s="6">
        <f t="shared" si="87"/>
        <v>368.40000000000009</v>
      </c>
    </row>
    <row r="1363" spans="1:19" x14ac:dyDescent="0.25">
      <c r="A1363" t="s">
        <v>1779</v>
      </c>
      <c r="B1363" s="2">
        <v>45731</v>
      </c>
      <c r="C1363" t="s">
        <v>121</v>
      </c>
      <c r="D1363" t="s">
        <v>21</v>
      </c>
      <c r="E1363">
        <v>1</v>
      </c>
      <c r="F1363">
        <v>1794.5</v>
      </c>
      <c r="G1363" s="3">
        <v>0.1</v>
      </c>
      <c r="H1363" t="s">
        <v>12</v>
      </c>
      <c r="I1363">
        <v>5</v>
      </c>
      <c r="J1363">
        <f t="shared" si="84"/>
        <v>1615.05</v>
      </c>
      <c r="K1363" s="2">
        <f t="shared" si="85"/>
        <v>45717</v>
      </c>
      <c r="L1363" s="2" t="str">
        <f>VLOOKUP(C1363,Customers!$A$2:$F$401,3,FALSE)</f>
        <v>Alexandria</v>
      </c>
      <c r="M1363" s="2" t="str">
        <f>VLOOKUP(C1363,Customers!$A$2:$F$401,5,FALSE)</f>
        <v>Corporate</v>
      </c>
      <c r="N1363" s="2" t="str">
        <f>VLOOKUP(D1363,Products!$A$2:$F$21,2,FALSE)</f>
        <v>Mechanical Keyboard</v>
      </c>
      <c r="O1363" s="2" t="str">
        <f>VLOOKUP(D1363,Products!$A$2:$F$21,4,FALSE)</f>
        <v>Electronics</v>
      </c>
      <c r="P1363" s="2" t="str">
        <f>VLOOKUP(D1363,Products!$A$2:$F$21,3,FALSE)</f>
        <v>Accessories</v>
      </c>
      <c r="Q1363" s="6">
        <f>VLOOKUP(D1363,Products!$A$2:$F$21,6,FALSE)</f>
        <v>990</v>
      </c>
      <c r="R1363" s="6">
        <f t="shared" si="86"/>
        <v>990</v>
      </c>
      <c r="S1363" s="6">
        <f t="shared" si="87"/>
        <v>625.04999999999995</v>
      </c>
    </row>
    <row r="1364" spans="1:19" x14ac:dyDescent="0.25">
      <c r="A1364" t="s">
        <v>1780</v>
      </c>
      <c r="B1364" s="2">
        <v>45595</v>
      </c>
      <c r="C1364" t="s">
        <v>460</v>
      </c>
      <c r="D1364" t="s">
        <v>46</v>
      </c>
      <c r="E1364">
        <v>3</v>
      </c>
      <c r="F1364">
        <v>280.8</v>
      </c>
      <c r="G1364" s="3">
        <v>0.15</v>
      </c>
      <c r="H1364" t="s">
        <v>12</v>
      </c>
      <c r="I1364">
        <v>5</v>
      </c>
      <c r="J1364">
        <f t="shared" si="84"/>
        <v>716.04000000000008</v>
      </c>
      <c r="K1364" s="2">
        <f t="shared" si="85"/>
        <v>45566</v>
      </c>
      <c r="L1364" s="2" t="str">
        <f>VLOOKUP(C1364,Customers!$A$2:$F$401,3,FALSE)</f>
        <v>Asyut</v>
      </c>
      <c r="M1364" s="2" t="str">
        <f>VLOOKUP(C1364,Customers!$A$2:$F$401,5,FALSE)</f>
        <v>Consumer</v>
      </c>
      <c r="N1364" s="2" t="str">
        <f>VLOOKUP(D1364,Products!$A$2:$F$21,2,FALSE)</f>
        <v>Paper A4 Box</v>
      </c>
      <c r="O1364" s="2" t="str">
        <f>VLOOKUP(D1364,Products!$A$2:$F$21,4,FALSE)</f>
        <v>Office</v>
      </c>
      <c r="P1364" s="2" t="str">
        <f>VLOOKUP(D1364,Products!$A$2:$F$21,3,FALSE)</f>
        <v>Stationery</v>
      </c>
      <c r="Q1364" s="6">
        <f>VLOOKUP(D1364,Products!$A$2:$F$21,6,FALSE)</f>
        <v>145</v>
      </c>
      <c r="R1364" s="6">
        <f t="shared" si="86"/>
        <v>435</v>
      </c>
      <c r="S1364" s="6">
        <f t="shared" si="87"/>
        <v>281.04000000000008</v>
      </c>
    </row>
    <row r="1365" spans="1:19" x14ac:dyDescent="0.25">
      <c r="A1365" t="s">
        <v>1781</v>
      </c>
      <c r="B1365" s="2">
        <v>45578</v>
      </c>
      <c r="C1365" t="s">
        <v>1086</v>
      </c>
      <c r="D1365" t="s">
        <v>11</v>
      </c>
      <c r="E1365">
        <v>1</v>
      </c>
      <c r="F1365">
        <v>30780</v>
      </c>
      <c r="G1365" s="3">
        <v>0.03</v>
      </c>
      <c r="H1365" t="s">
        <v>12</v>
      </c>
      <c r="I1365">
        <v>4</v>
      </c>
      <c r="J1365">
        <f t="shared" si="84"/>
        <v>29856.6</v>
      </c>
      <c r="K1365" s="2">
        <f t="shared" si="85"/>
        <v>45566</v>
      </c>
      <c r="L1365" s="2" t="str">
        <f>VLOOKUP(C1365,Customers!$A$2:$F$401,3,FALSE)</f>
        <v>Alexandria</v>
      </c>
      <c r="M1365" s="2" t="str">
        <f>VLOOKUP(C1365,Customers!$A$2:$F$401,5,FALSE)</f>
        <v>Small Business</v>
      </c>
      <c r="N1365" s="2" t="str">
        <f>VLOOKUP(D1365,Products!$A$2:$F$21,2,FALSE)</f>
        <v>Laptop Pro 14</v>
      </c>
      <c r="O1365" s="2" t="str">
        <f>VLOOKUP(D1365,Products!$A$2:$F$21,4,FALSE)</f>
        <v>Electronics</v>
      </c>
      <c r="P1365" s="2" t="str">
        <f>VLOOKUP(D1365,Products!$A$2:$F$21,3,FALSE)</f>
        <v>Computers</v>
      </c>
      <c r="Q1365" s="6">
        <f>VLOOKUP(D1365,Products!$A$2:$F$21,6,FALSE)</f>
        <v>22100</v>
      </c>
      <c r="R1365" s="6">
        <f t="shared" si="86"/>
        <v>22100</v>
      </c>
      <c r="S1365" s="6">
        <f t="shared" si="87"/>
        <v>7756.5999999999985</v>
      </c>
    </row>
    <row r="1366" spans="1:19" x14ac:dyDescent="0.25">
      <c r="A1366" t="s">
        <v>1782</v>
      </c>
      <c r="B1366" s="2">
        <v>45854</v>
      </c>
      <c r="C1366" t="s">
        <v>446</v>
      </c>
      <c r="D1366" t="s">
        <v>15</v>
      </c>
      <c r="E1366">
        <v>3</v>
      </c>
      <c r="F1366">
        <v>463.5</v>
      </c>
      <c r="G1366" s="3">
        <v>0</v>
      </c>
      <c r="H1366" t="s">
        <v>12</v>
      </c>
      <c r="I1366">
        <v>5</v>
      </c>
      <c r="J1366">
        <f t="shared" si="84"/>
        <v>1390.5</v>
      </c>
      <c r="K1366" s="2">
        <f t="shared" si="85"/>
        <v>45839</v>
      </c>
      <c r="L1366" s="2" t="str">
        <f>VLOOKUP(C1366,Customers!$A$2:$F$401,3,FALSE)</f>
        <v>Mansoura</v>
      </c>
      <c r="M1366" s="2" t="str">
        <f>VLOOKUP(C1366,Customers!$A$2:$F$401,5,FALSE)</f>
        <v>Consumer</v>
      </c>
      <c r="N1366" s="2" t="str">
        <f>VLOOKUP(D1366,Products!$A$2:$F$21,2,FALSE)</f>
        <v>Wireless Mouse</v>
      </c>
      <c r="O1366" s="2" t="str">
        <f>VLOOKUP(D1366,Products!$A$2:$F$21,4,FALSE)</f>
        <v>Electronics</v>
      </c>
      <c r="P1366" s="2" t="str">
        <f>VLOOKUP(D1366,Products!$A$2:$F$21,3,FALSE)</f>
        <v>Accessories</v>
      </c>
      <c r="Q1366" s="6">
        <f>VLOOKUP(D1366,Products!$A$2:$F$21,6,FALSE)</f>
        <v>210</v>
      </c>
      <c r="R1366" s="6">
        <f t="shared" si="86"/>
        <v>630</v>
      </c>
      <c r="S1366" s="6">
        <f t="shared" si="87"/>
        <v>760.5</v>
      </c>
    </row>
    <row r="1367" spans="1:19" x14ac:dyDescent="0.25">
      <c r="A1367" t="s">
        <v>1783</v>
      </c>
      <c r="B1367" s="2">
        <v>45483</v>
      </c>
      <c r="C1367" t="s">
        <v>48</v>
      </c>
      <c r="D1367" t="s">
        <v>15</v>
      </c>
      <c r="E1367">
        <v>2</v>
      </c>
      <c r="F1367">
        <v>486</v>
      </c>
      <c r="G1367" s="3">
        <v>0.05</v>
      </c>
      <c r="H1367" t="s">
        <v>12</v>
      </c>
      <c r="I1367">
        <v>4</v>
      </c>
      <c r="J1367">
        <f t="shared" si="84"/>
        <v>923.4</v>
      </c>
      <c r="K1367" s="2">
        <f t="shared" si="85"/>
        <v>45474</v>
      </c>
      <c r="L1367" s="2" t="str">
        <f>VLOOKUP(C1367,Customers!$A$2:$F$401,3,FALSE)</f>
        <v>Shubra El-Kheima</v>
      </c>
      <c r="M1367" s="2" t="str">
        <f>VLOOKUP(C1367,Customers!$A$2:$F$401,5,FALSE)</f>
        <v>Small Business</v>
      </c>
      <c r="N1367" s="2" t="str">
        <f>VLOOKUP(D1367,Products!$A$2:$F$21,2,FALSE)</f>
        <v>Wireless Mouse</v>
      </c>
      <c r="O1367" s="2" t="str">
        <f>VLOOKUP(D1367,Products!$A$2:$F$21,4,FALSE)</f>
        <v>Electronics</v>
      </c>
      <c r="P1367" s="2" t="str">
        <f>VLOOKUP(D1367,Products!$A$2:$F$21,3,FALSE)</f>
        <v>Accessories</v>
      </c>
      <c r="Q1367" s="6">
        <f>VLOOKUP(D1367,Products!$A$2:$F$21,6,FALSE)</f>
        <v>210</v>
      </c>
      <c r="R1367" s="6">
        <f t="shared" si="86"/>
        <v>420</v>
      </c>
      <c r="S1367" s="6">
        <f t="shared" si="87"/>
        <v>503.4</v>
      </c>
    </row>
    <row r="1368" spans="1:19" x14ac:dyDescent="0.25">
      <c r="A1368" t="s">
        <v>1784</v>
      </c>
      <c r="B1368" s="2">
        <v>45405</v>
      </c>
      <c r="C1368" t="s">
        <v>363</v>
      </c>
      <c r="D1368" t="s">
        <v>56</v>
      </c>
      <c r="E1368">
        <v>5</v>
      </c>
      <c r="F1368">
        <v>180</v>
      </c>
      <c r="G1368" s="3">
        <v>0</v>
      </c>
      <c r="H1368" t="s">
        <v>12</v>
      </c>
      <c r="I1368">
        <v>4</v>
      </c>
      <c r="J1368">
        <f t="shared" si="84"/>
        <v>900</v>
      </c>
      <c r="K1368" s="2">
        <f t="shared" si="85"/>
        <v>45383</v>
      </c>
      <c r="L1368" s="2" t="str">
        <f>VLOOKUP(C1368,Customers!$A$2:$F$401,3,FALSE)</f>
        <v>Asyut</v>
      </c>
      <c r="M1368" s="2" t="str">
        <f>VLOOKUP(C1368,Customers!$A$2:$F$401,5,FALSE)</f>
        <v>Consumer</v>
      </c>
      <c r="N1368" s="2" t="str">
        <f>VLOOKUP(D1368,Products!$A$2:$F$21,2,FALSE)</f>
        <v>Notebook Pack</v>
      </c>
      <c r="O1368" s="2" t="str">
        <f>VLOOKUP(D1368,Products!$A$2:$F$21,4,FALSE)</f>
        <v>Office</v>
      </c>
      <c r="P1368" s="2" t="str">
        <f>VLOOKUP(D1368,Products!$A$2:$F$21,3,FALSE)</f>
        <v>Stationery</v>
      </c>
      <c r="Q1368" s="6">
        <f>VLOOKUP(D1368,Products!$A$2:$F$21,6,FALSE)</f>
        <v>75</v>
      </c>
      <c r="R1368" s="6">
        <f t="shared" si="86"/>
        <v>375</v>
      </c>
      <c r="S1368" s="6">
        <f t="shared" si="87"/>
        <v>525</v>
      </c>
    </row>
    <row r="1369" spans="1:19" x14ac:dyDescent="0.25">
      <c r="A1369" t="s">
        <v>1785</v>
      </c>
      <c r="B1369" s="2">
        <v>45079</v>
      </c>
      <c r="C1369" t="s">
        <v>540</v>
      </c>
      <c r="D1369" t="s">
        <v>90</v>
      </c>
      <c r="E1369">
        <v>1</v>
      </c>
      <c r="F1369">
        <v>2037</v>
      </c>
      <c r="G1369" s="3">
        <v>0.05</v>
      </c>
      <c r="H1369" t="s">
        <v>12</v>
      </c>
      <c r="I1369">
        <v>6</v>
      </c>
      <c r="J1369">
        <f t="shared" si="84"/>
        <v>1935.1499999999999</v>
      </c>
      <c r="K1369" s="2">
        <f t="shared" si="85"/>
        <v>45078</v>
      </c>
      <c r="L1369" s="2" t="str">
        <f>VLOOKUP(C1369,Customers!$A$2:$F$401,3,FALSE)</f>
        <v>Banha</v>
      </c>
      <c r="M1369" s="2" t="str">
        <f>VLOOKUP(C1369,Customers!$A$2:$F$401,5,FALSE)</f>
        <v>Consumer</v>
      </c>
      <c r="N1369" s="2" t="str">
        <f>VLOOKUP(D1369,Products!$A$2:$F$21,2,FALSE)</f>
        <v>Headset Pro</v>
      </c>
      <c r="O1369" s="2" t="str">
        <f>VLOOKUP(D1369,Products!$A$2:$F$21,4,FALSE)</f>
        <v>Electronics</v>
      </c>
      <c r="P1369" s="2" t="str">
        <f>VLOOKUP(D1369,Products!$A$2:$F$21,3,FALSE)</f>
        <v>Accessories</v>
      </c>
      <c r="Q1369" s="6">
        <f>VLOOKUP(D1369,Products!$A$2:$F$21,6,FALSE)</f>
        <v>1180</v>
      </c>
      <c r="R1369" s="6">
        <f t="shared" si="86"/>
        <v>1180</v>
      </c>
      <c r="S1369" s="6">
        <f t="shared" si="87"/>
        <v>755.14999999999986</v>
      </c>
    </row>
    <row r="1370" spans="1:19" x14ac:dyDescent="0.25">
      <c r="A1370" t="s">
        <v>1786</v>
      </c>
      <c r="B1370" s="2">
        <v>45342</v>
      </c>
      <c r="C1370" t="s">
        <v>275</v>
      </c>
      <c r="D1370" t="s">
        <v>40</v>
      </c>
      <c r="E1370">
        <v>5</v>
      </c>
      <c r="F1370">
        <v>18915</v>
      </c>
      <c r="G1370" s="3">
        <v>0.03</v>
      </c>
      <c r="H1370" t="s">
        <v>12</v>
      </c>
      <c r="I1370">
        <v>4</v>
      </c>
      <c r="J1370">
        <f t="shared" si="84"/>
        <v>91737.75</v>
      </c>
      <c r="K1370" s="2">
        <f t="shared" si="85"/>
        <v>45323</v>
      </c>
      <c r="L1370" s="2" t="str">
        <f>VLOOKUP(C1370,Customers!$A$2:$F$401,3,FALSE)</f>
        <v>Giza</v>
      </c>
      <c r="M1370" s="2" t="str">
        <f>VLOOKUP(C1370,Customers!$A$2:$F$401,5,FALSE)</f>
        <v>Small Business</v>
      </c>
      <c r="N1370" s="2" t="str">
        <f>VLOOKUP(D1370,Products!$A$2:$F$21,2,FALSE)</f>
        <v>Laptop Basic 15</v>
      </c>
      <c r="O1370" s="2" t="str">
        <f>VLOOKUP(D1370,Products!$A$2:$F$21,4,FALSE)</f>
        <v>Electronics</v>
      </c>
      <c r="P1370" s="2" t="str">
        <f>VLOOKUP(D1370,Products!$A$2:$F$21,3,FALSE)</f>
        <v>Computers</v>
      </c>
      <c r="Q1370" s="6">
        <f>VLOOKUP(D1370,Products!$A$2:$F$21,6,FALSE)</f>
        <v>15100</v>
      </c>
      <c r="R1370" s="6">
        <f t="shared" si="86"/>
        <v>75500</v>
      </c>
      <c r="S1370" s="6">
        <f t="shared" si="87"/>
        <v>16237.75</v>
      </c>
    </row>
    <row r="1371" spans="1:19" x14ac:dyDescent="0.25">
      <c r="A1371" t="s">
        <v>1787</v>
      </c>
      <c r="B1371" s="2">
        <v>45205</v>
      </c>
      <c r="C1371" t="s">
        <v>98</v>
      </c>
      <c r="D1371" t="s">
        <v>30</v>
      </c>
      <c r="E1371">
        <v>1</v>
      </c>
      <c r="F1371">
        <v>9936</v>
      </c>
      <c r="G1371" s="3">
        <v>0.05</v>
      </c>
      <c r="H1371" t="s">
        <v>12</v>
      </c>
      <c r="I1371">
        <v>6</v>
      </c>
      <c r="J1371">
        <f t="shared" si="84"/>
        <v>9439.1999999999989</v>
      </c>
      <c r="K1371" s="2">
        <f t="shared" si="85"/>
        <v>45200</v>
      </c>
      <c r="L1371" s="2" t="str">
        <f>VLOOKUP(C1371,Customers!$A$2:$F$401,3,FALSE)</f>
        <v>Tanta</v>
      </c>
      <c r="M1371" s="2" t="str">
        <f>VLOOKUP(C1371,Customers!$A$2:$F$401,5,FALSE)</f>
        <v>Consumer</v>
      </c>
      <c r="N1371" s="2" t="str">
        <f>VLOOKUP(D1371,Products!$A$2:$F$21,2,FALSE)</f>
        <v>Standing Desk</v>
      </c>
      <c r="O1371" s="2" t="str">
        <f>VLOOKUP(D1371,Products!$A$2:$F$21,4,FALSE)</f>
        <v>Office</v>
      </c>
      <c r="P1371" s="2" t="str">
        <f>VLOOKUP(D1371,Products!$A$2:$F$21,3,FALSE)</f>
        <v>Furniture</v>
      </c>
      <c r="Q1371" s="6">
        <f>VLOOKUP(D1371,Products!$A$2:$F$21,6,FALSE)</f>
        <v>6500</v>
      </c>
      <c r="R1371" s="6">
        <f t="shared" si="86"/>
        <v>6500</v>
      </c>
      <c r="S1371" s="6">
        <f t="shared" si="87"/>
        <v>2939.1999999999989</v>
      </c>
    </row>
    <row r="1372" spans="1:19" x14ac:dyDescent="0.25">
      <c r="A1372" t="s">
        <v>1788</v>
      </c>
      <c r="B1372" s="2">
        <v>45150</v>
      </c>
      <c r="C1372" t="s">
        <v>287</v>
      </c>
      <c r="D1372" t="s">
        <v>15</v>
      </c>
      <c r="E1372">
        <v>1</v>
      </c>
      <c r="F1372">
        <v>450</v>
      </c>
      <c r="G1372" s="3">
        <v>0</v>
      </c>
      <c r="H1372" t="s">
        <v>12</v>
      </c>
      <c r="I1372">
        <v>1</v>
      </c>
      <c r="J1372">
        <f t="shared" si="84"/>
        <v>450</v>
      </c>
      <c r="K1372" s="2">
        <f t="shared" si="85"/>
        <v>45139</v>
      </c>
      <c r="L1372" s="2" t="str">
        <f>VLOOKUP(C1372,Customers!$A$2:$F$401,3,FALSE)</f>
        <v>Mansoura</v>
      </c>
      <c r="M1372" s="2" t="str">
        <f>VLOOKUP(C1372,Customers!$A$2:$F$401,5,FALSE)</f>
        <v>Corporate</v>
      </c>
      <c r="N1372" s="2" t="str">
        <f>VLOOKUP(D1372,Products!$A$2:$F$21,2,FALSE)</f>
        <v>Wireless Mouse</v>
      </c>
      <c r="O1372" s="2" t="str">
        <f>VLOOKUP(D1372,Products!$A$2:$F$21,4,FALSE)</f>
        <v>Electronics</v>
      </c>
      <c r="P1372" s="2" t="str">
        <f>VLOOKUP(D1372,Products!$A$2:$F$21,3,FALSE)</f>
        <v>Accessories</v>
      </c>
      <c r="Q1372" s="6">
        <f>VLOOKUP(D1372,Products!$A$2:$F$21,6,FALSE)</f>
        <v>210</v>
      </c>
      <c r="R1372" s="6">
        <f t="shared" si="86"/>
        <v>210</v>
      </c>
      <c r="S1372" s="6">
        <f t="shared" si="87"/>
        <v>240</v>
      </c>
    </row>
    <row r="1373" spans="1:19" x14ac:dyDescent="0.25">
      <c r="A1373" t="s">
        <v>1789</v>
      </c>
      <c r="B1373" s="2">
        <v>45245</v>
      </c>
      <c r="C1373" t="s">
        <v>425</v>
      </c>
      <c r="D1373" t="s">
        <v>49</v>
      </c>
      <c r="E1373">
        <v>2</v>
      </c>
      <c r="F1373">
        <v>4223</v>
      </c>
      <c r="G1373" s="3">
        <v>0.15</v>
      </c>
      <c r="H1373" t="s">
        <v>12</v>
      </c>
      <c r="I1373">
        <v>2</v>
      </c>
      <c r="J1373">
        <f t="shared" si="84"/>
        <v>7179.0999999999995</v>
      </c>
      <c r="K1373" s="2">
        <f t="shared" si="85"/>
        <v>45231</v>
      </c>
      <c r="L1373" s="2" t="str">
        <f>VLOOKUP(C1373,Customers!$A$2:$F$401,3,FALSE)</f>
        <v>Alexandria</v>
      </c>
      <c r="M1373" s="2" t="str">
        <f>VLOOKUP(C1373,Customers!$A$2:$F$401,5,FALSE)</f>
        <v>Small Business</v>
      </c>
      <c r="N1373" s="2" t="str">
        <f>VLOOKUP(D1373,Products!$A$2:$F$21,2,FALSE)</f>
        <v>UPS 1200VA</v>
      </c>
      <c r="O1373" s="2" t="str">
        <f>VLOOKUP(D1373,Products!$A$2:$F$21,4,FALSE)</f>
        <v>Electronics</v>
      </c>
      <c r="P1373" s="2" t="str">
        <f>VLOOKUP(D1373,Products!$A$2:$F$21,3,FALSE)</f>
        <v>Power</v>
      </c>
      <c r="Q1373" s="6">
        <f>VLOOKUP(D1373,Products!$A$2:$F$21,6,FALSE)</f>
        <v>2950</v>
      </c>
      <c r="R1373" s="6">
        <f t="shared" si="86"/>
        <v>5900</v>
      </c>
      <c r="S1373" s="6">
        <f t="shared" si="87"/>
        <v>1279.0999999999995</v>
      </c>
    </row>
    <row r="1374" spans="1:19" x14ac:dyDescent="0.25">
      <c r="A1374" t="s">
        <v>1790</v>
      </c>
      <c r="B1374" s="2">
        <v>45143</v>
      </c>
      <c r="C1374" t="s">
        <v>759</v>
      </c>
      <c r="D1374" t="s">
        <v>27</v>
      </c>
      <c r="E1374">
        <v>3</v>
      </c>
      <c r="F1374">
        <v>1058.4000000000001</v>
      </c>
      <c r="G1374" s="3">
        <v>0.05</v>
      </c>
      <c r="H1374" t="s">
        <v>12</v>
      </c>
      <c r="I1374">
        <v>7</v>
      </c>
      <c r="J1374">
        <f t="shared" si="84"/>
        <v>3016.44</v>
      </c>
      <c r="K1374" s="2">
        <f t="shared" si="85"/>
        <v>45139</v>
      </c>
      <c r="L1374" s="2" t="str">
        <f>VLOOKUP(C1374,Customers!$A$2:$F$401,3,FALSE)</f>
        <v>Giza</v>
      </c>
      <c r="M1374" s="2" t="str">
        <f>VLOOKUP(C1374,Customers!$A$2:$F$401,5,FALSE)</f>
        <v>Small Business</v>
      </c>
      <c r="N1374" s="2" t="str">
        <f>VLOOKUP(D1374,Products!$A$2:$F$21,2,FALSE)</f>
        <v>Printer Toner</v>
      </c>
      <c r="O1374" s="2" t="str">
        <f>VLOOKUP(D1374,Products!$A$2:$F$21,4,FALSE)</f>
        <v>Office</v>
      </c>
      <c r="P1374" s="2" t="str">
        <f>VLOOKUP(D1374,Products!$A$2:$F$21,3,FALSE)</f>
        <v>Supplies</v>
      </c>
      <c r="Q1374" s="6">
        <f>VLOOKUP(D1374,Products!$A$2:$F$21,6,FALSE)</f>
        <v>510</v>
      </c>
      <c r="R1374" s="6">
        <f t="shared" si="86"/>
        <v>1530</v>
      </c>
      <c r="S1374" s="6">
        <f t="shared" si="87"/>
        <v>1486.44</v>
      </c>
    </row>
    <row r="1375" spans="1:19" x14ac:dyDescent="0.25">
      <c r="A1375" t="s">
        <v>1791</v>
      </c>
      <c r="B1375" s="2">
        <v>45263</v>
      </c>
      <c r="C1375" t="s">
        <v>794</v>
      </c>
      <c r="D1375" t="s">
        <v>21</v>
      </c>
      <c r="E1375">
        <v>3</v>
      </c>
      <c r="F1375">
        <v>1998</v>
      </c>
      <c r="G1375" s="3">
        <v>0</v>
      </c>
      <c r="H1375" t="s">
        <v>12</v>
      </c>
      <c r="I1375">
        <v>6</v>
      </c>
      <c r="J1375">
        <f t="shared" si="84"/>
        <v>5994</v>
      </c>
      <c r="K1375" s="2">
        <f t="shared" si="85"/>
        <v>45261</v>
      </c>
      <c r="L1375" s="2" t="str">
        <f>VLOOKUP(C1375,Customers!$A$2:$F$401,3,FALSE)</f>
        <v>Asyut</v>
      </c>
      <c r="M1375" s="2" t="str">
        <f>VLOOKUP(C1375,Customers!$A$2:$F$401,5,FALSE)</f>
        <v>Small Business</v>
      </c>
      <c r="N1375" s="2" t="str">
        <f>VLOOKUP(D1375,Products!$A$2:$F$21,2,FALSE)</f>
        <v>Mechanical Keyboard</v>
      </c>
      <c r="O1375" s="2" t="str">
        <f>VLOOKUP(D1375,Products!$A$2:$F$21,4,FALSE)</f>
        <v>Electronics</v>
      </c>
      <c r="P1375" s="2" t="str">
        <f>VLOOKUP(D1375,Products!$A$2:$F$21,3,FALSE)</f>
        <v>Accessories</v>
      </c>
      <c r="Q1375" s="6">
        <f>VLOOKUP(D1375,Products!$A$2:$F$21,6,FALSE)</f>
        <v>990</v>
      </c>
      <c r="R1375" s="6">
        <f t="shared" si="86"/>
        <v>2970</v>
      </c>
      <c r="S1375" s="6">
        <f t="shared" si="87"/>
        <v>3024</v>
      </c>
    </row>
    <row r="1376" spans="1:19" x14ac:dyDescent="0.25">
      <c r="A1376" t="s">
        <v>1792</v>
      </c>
      <c r="B1376" s="2">
        <v>45847</v>
      </c>
      <c r="C1376" t="s">
        <v>39</v>
      </c>
      <c r="D1376" t="s">
        <v>11</v>
      </c>
      <c r="E1376">
        <v>4</v>
      </c>
      <c r="F1376">
        <v>27645</v>
      </c>
      <c r="G1376" s="3">
        <v>0.1</v>
      </c>
      <c r="H1376" t="s">
        <v>85</v>
      </c>
      <c r="I1376">
        <v>1</v>
      </c>
      <c r="J1376">
        <f t="shared" si="84"/>
        <v>99522</v>
      </c>
      <c r="K1376" s="2">
        <f t="shared" si="85"/>
        <v>45839</v>
      </c>
      <c r="L1376" s="2" t="str">
        <f>VLOOKUP(C1376,Customers!$A$2:$F$401,3,FALSE)</f>
        <v>Giza</v>
      </c>
      <c r="M1376" s="2" t="str">
        <f>VLOOKUP(C1376,Customers!$A$2:$F$401,5,FALSE)</f>
        <v>Consumer</v>
      </c>
      <c r="N1376" s="2" t="str">
        <f>VLOOKUP(D1376,Products!$A$2:$F$21,2,FALSE)</f>
        <v>Laptop Pro 14</v>
      </c>
      <c r="O1376" s="2" t="str">
        <f>VLOOKUP(D1376,Products!$A$2:$F$21,4,FALSE)</f>
        <v>Electronics</v>
      </c>
      <c r="P1376" s="2" t="str">
        <f>VLOOKUP(D1376,Products!$A$2:$F$21,3,FALSE)</f>
        <v>Computers</v>
      </c>
      <c r="Q1376" s="6">
        <f>VLOOKUP(D1376,Products!$A$2:$F$21,6,FALSE)</f>
        <v>22100</v>
      </c>
      <c r="R1376" s="6">
        <f t="shared" si="86"/>
        <v>88400</v>
      </c>
      <c r="S1376" s="6">
        <f t="shared" si="87"/>
        <v>11122</v>
      </c>
    </row>
    <row r="1377" spans="1:19" x14ac:dyDescent="0.25">
      <c r="A1377" t="s">
        <v>1793</v>
      </c>
      <c r="B1377" s="2">
        <v>45881</v>
      </c>
      <c r="C1377" t="s">
        <v>1478</v>
      </c>
      <c r="D1377" t="s">
        <v>40</v>
      </c>
      <c r="E1377">
        <v>1</v>
      </c>
      <c r="F1377">
        <v>21060</v>
      </c>
      <c r="G1377" s="3">
        <v>0</v>
      </c>
      <c r="H1377" t="s">
        <v>12</v>
      </c>
      <c r="I1377">
        <v>3</v>
      </c>
      <c r="J1377">
        <f t="shared" si="84"/>
        <v>21060</v>
      </c>
      <c r="K1377" s="2">
        <f t="shared" si="85"/>
        <v>45870</v>
      </c>
      <c r="L1377" s="2" t="str">
        <f>VLOOKUP(C1377,Customers!$A$2:$F$401,3,FALSE)</f>
        <v>Banha</v>
      </c>
      <c r="M1377" s="2" t="str">
        <f>VLOOKUP(C1377,Customers!$A$2:$F$401,5,FALSE)</f>
        <v>Consumer</v>
      </c>
      <c r="N1377" s="2" t="str">
        <f>VLOOKUP(D1377,Products!$A$2:$F$21,2,FALSE)</f>
        <v>Laptop Basic 15</v>
      </c>
      <c r="O1377" s="2" t="str">
        <f>VLOOKUP(D1377,Products!$A$2:$F$21,4,FALSE)</f>
        <v>Electronics</v>
      </c>
      <c r="P1377" s="2" t="str">
        <f>VLOOKUP(D1377,Products!$A$2:$F$21,3,FALSE)</f>
        <v>Computers</v>
      </c>
      <c r="Q1377" s="6">
        <f>VLOOKUP(D1377,Products!$A$2:$F$21,6,FALSE)</f>
        <v>15100</v>
      </c>
      <c r="R1377" s="6">
        <f t="shared" si="86"/>
        <v>15100</v>
      </c>
      <c r="S1377" s="6">
        <f t="shared" si="87"/>
        <v>5960</v>
      </c>
    </row>
    <row r="1378" spans="1:19" x14ac:dyDescent="0.25">
      <c r="A1378" t="s">
        <v>1794</v>
      </c>
      <c r="B1378" s="2">
        <v>45570</v>
      </c>
      <c r="C1378" t="s">
        <v>332</v>
      </c>
      <c r="D1378" t="s">
        <v>109</v>
      </c>
      <c r="E1378">
        <v>2</v>
      </c>
      <c r="F1378">
        <v>12416</v>
      </c>
      <c r="G1378" s="3">
        <v>0</v>
      </c>
      <c r="H1378" t="s">
        <v>12</v>
      </c>
      <c r="I1378">
        <v>6</v>
      </c>
      <c r="J1378">
        <f t="shared" si="84"/>
        <v>24832</v>
      </c>
      <c r="K1378" s="2">
        <f t="shared" si="85"/>
        <v>45566</v>
      </c>
      <c r="L1378" s="2" t="str">
        <f>VLOOKUP(C1378,Customers!$A$2:$F$401,3,FALSE)</f>
        <v>Banha</v>
      </c>
      <c r="M1378" s="2" t="str">
        <f>VLOOKUP(C1378,Customers!$A$2:$F$401,5,FALSE)</f>
        <v>Small Business</v>
      </c>
      <c r="N1378" s="2" t="str">
        <f>VLOOKUP(D1378,Products!$A$2:$F$21,2,FALSE)</f>
        <v>Projector</v>
      </c>
      <c r="O1378" s="2" t="str">
        <f>VLOOKUP(D1378,Products!$A$2:$F$21,4,FALSE)</f>
        <v>Electronics</v>
      </c>
      <c r="P1378" s="2" t="str">
        <f>VLOOKUP(D1378,Products!$A$2:$F$21,3,FALSE)</f>
        <v>Displays</v>
      </c>
      <c r="Q1378" s="6">
        <f>VLOOKUP(D1378,Products!$A$2:$F$21,6,FALSE)</f>
        <v>9700</v>
      </c>
      <c r="R1378" s="6">
        <f t="shared" si="86"/>
        <v>19400</v>
      </c>
      <c r="S1378" s="6">
        <f t="shared" si="87"/>
        <v>5432</v>
      </c>
    </row>
    <row r="1379" spans="1:19" x14ac:dyDescent="0.25">
      <c r="A1379" t="s">
        <v>1795</v>
      </c>
      <c r="B1379" s="2">
        <v>45759</v>
      </c>
      <c r="C1379" t="s">
        <v>498</v>
      </c>
      <c r="D1379" t="s">
        <v>59</v>
      </c>
      <c r="E1379">
        <v>1</v>
      </c>
      <c r="F1379">
        <v>7178</v>
      </c>
      <c r="G1379" s="3">
        <v>0.1</v>
      </c>
      <c r="H1379" t="s">
        <v>12</v>
      </c>
      <c r="I1379">
        <v>1</v>
      </c>
      <c r="J1379">
        <f t="shared" si="84"/>
        <v>6460.2</v>
      </c>
      <c r="K1379" s="2">
        <f t="shared" si="85"/>
        <v>45748</v>
      </c>
      <c r="L1379" s="2" t="str">
        <f>VLOOKUP(C1379,Customers!$A$2:$F$401,3,FALSE)</f>
        <v>Asyut</v>
      </c>
      <c r="M1379" s="2" t="str">
        <f>VLOOKUP(C1379,Customers!$A$2:$F$401,5,FALSE)</f>
        <v>Corporate</v>
      </c>
      <c r="N1379" s="2" t="str">
        <f>VLOOKUP(D1379,Products!$A$2:$F$21,2,FALSE)</f>
        <v>Laser Printer</v>
      </c>
      <c r="O1379" s="2" t="str">
        <f>VLOOKUP(D1379,Products!$A$2:$F$21,4,FALSE)</f>
        <v>Electronics</v>
      </c>
      <c r="P1379" s="2" t="str">
        <f>VLOOKUP(D1379,Products!$A$2:$F$21,3,FALSE)</f>
        <v>Printers</v>
      </c>
      <c r="Q1379" s="6">
        <f>VLOOKUP(D1379,Products!$A$2:$F$21,6,FALSE)</f>
        <v>5600</v>
      </c>
      <c r="R1379" s="6">
        <f t="shared" si="86"/>
        <v>5600</v>
      </c>
      <c r="S1379" s="6">
        <f t="shared" si="87"/>
        <v>860.19999999999982</v>
      </c>
    </row>
    <row r="1380" spans="1:19" x14ac:dyDescent="0.25">
      <c r="A1380" t="s">
        <v>1796</v>
      </c>
      <c r="B1380" s="2">
        <v>45174</v>
      </c>
      <c r="C1380" t="s">
        <v>363</v>
      </c>
      <c r="D1380" t="s">
        <v>90</v>
      </c>
      <c r="E1380">
        <v>4</v>
      </c>
      <c r="F1380">
        <v>2037</v>
      </c>
      <c r="G1380" s="3">
        <v>0</v>
      </c>
      <c r="H1380" t="s">
        <v>12</v>
      </c>
      <c r="I1380">
        <v>6</v>
      </c>
      <c r="J1380">
        <f t="shared" si="84"/>
        <v>8148</v>
      </c>
      <c r="K1380" s="2">
        <f t="shared" si="85"/>
        <v>45170</v>
      </c>
      <c r="L1380" s="2" t="str">
        <f>VLOOKUP(C1380,Customers!$A$2:$F$401,3,FALSE)</f>
        <v>Asyut</v>
      </c>
      <c r="M1380" s="2" t="str">
        <f>VLOOKUP(C1380,Customers!$A$2:$F$401,5,FALSE)</f>
        <v>Consumer</v>
      </c>
      <c r="N1380" s="2" t="str">
        <f>VLOOKUP(D1380,Products!$A$2:$F$21,2,FALSE)</f>
        <v>Headset Pro</v>
      </c>
      <c r="O1380" s="2" t="str">
        <f>VLOOKUP(D1380,Products!$A$2:$F$21,4,FALSE)</f>
        <v>Electronics</v>
      </c>
      <c r="P1380" s="2" t="str">
        <f>VLOOKUP(D1380,Products!$A$2:$F$21,3,FALSE)</f>
        <v>Accessories</v>
      </c>
      <c r="Q1380" s="6">
        <f>VLOOKUP(D1380,Products!$A$2:$F$21,6,FALSE)</f>
        <v>1180</v>
      </c>
      <c r="R1380" s="6">
        <f t="shared" si="86"/>
        <v>4720</v>
      </c>
      <c r="S1380" s="6">
        <f t="shared" si="87"/>
        <v>3428</v>
      </c>
    </row>
    <row r="1381" spans="1:19" x14ac:dyDescent="0.25">
      <c r="A1381" t="s">
        <v>1797</v>
      </c>
      <c r="B1381" s="2">
        <v>45660</v>
      </c>
      <c r="C1381" t="s">
        <v>262</v>
      </c>
      <c r="D1381" t="s">
        <v>56</v>
      </c>
      <c r="E1381">
        <v>1</v>
      </c>
      <c r="F1381">
        <v>165.6</v>
      </c>
      <c r="G1381" s="3">
        <v>0.1</v>
      </c>
      <c r="H1381" t="s">
        <v>12</v>
      </c>
      <c r="I1381">
        <v>3</v>
      </c>
      <c r="J1381">
        <f t="shared" si="84"/>
        <v>149.04</v>
      </c>
      <c r="K1381" s="2">
        <f t="shared" si="85"/>
        <v>45658</v>
      </c>
      <c r="L1381" s="2" t="str">
        <f>VLOOKUP(C1381,Customers!$A$2:$F$401,3,FALSE)</f>
        <v>Mansoura</v>
      </c>
      <c r="M1381" s="2" t="str">
        <f>VLOOKUP(C1381,Customers!$A$2:$F$401,5,FALSE)</f>
        <v>Small Business</v>
      </c>
      <c r="N1381" s="2" t="str">
        <f>VLOOKUP(D1381,Products!$A$2:$F$21,2,FALSE)</f>
        <v>Notebook Pack</v>
      </c>
      <c r="O1381" s="2" t="str">
        <f>VLOOKUP(D1381,Products!$A$2:$F$21,4,FALSE)</f>
        <v>Office</v>
      </c>
      <c r="P1381" s="2" t="str">
        <f>VLOOKUP(D1381,Products!$A$2:$F$21,3,FALSE)</f>
        <v>Stationery</v>
      </c>
      <c r="Q1381" s="6">
        <f>VLOOKUP(D1381,Products!$A$2:$F$21,6,FALSE)</f>
        <v>75</v>
      </c>
      <c r="R1381" s="6">
        <f t="shared" si="86"/>
        <v>75</v>
      </c>
      <c r="S1381" s="6">
        <f t="shared" si="87"/>
        <v>74.039999999999992</v>
      </c>
    </row>
    <row r="1382" spans="1:19" x14ac:dyDescent="0.25">
      <c r="A1382" t="s">
        <v>1798</v>
      </c>
      <c r="B1382" s="2">
        <v>45352</v>
      </c>
      <c r="C1382" t="s">
        <v>434</v>
      </c>
      <c r="D1382" t="s">
        <v>27</v>
      </c>
      <c r="E1382">
        <v>1</v>
      </c>
      <c r="F1382">
        <v>1009.4</v>
      </c>
      <c r="G1382" s="3">
        <v>0</v>
      </c>
      <c r="H1382" t="s">
        <v>12</v>
      </c>
      <c r="I1382">
        <v>2</v>
      </c>
      <c r="J1382">
        <f t="shared" si="84"/>
        <v>1009.4</v>
      </c>
      <c r="K1382" s="2">
        <f t="shared" si="85"/>
        <v>45352</v>
      </c>
      <c r="L1382" s="2" t="str">
        <f>VLOOKUP(C1382,Customers!$A$2:$F$401,3,FALSE)</f>
        <v>Cairo</v>
      </c>
      <c r="M1382" s="2" t="str">
        <f>VLOOKUP(C1382,Customers!$A$2:$F$401,5,FALSE)</f>
        <v>Corporate</v>
      </c>
      <c r="N1382" s="2" t="str">
        <f>VLOOKUP(D1382,Products!$A$2:$F$21,2,FALSE)</f>
        <v>Printer Toner</v>
      </c>
      <c r="O1382" s="2" t="str">
        <f>VLOOKUP(D1382,Products!$A$2:$F$21,4,FALSE)</f>
        <v>Office</v>
      </c>
      <c r="P1382" s="2" t="str">
        <f>VLOOKUP(D1382,Products!$A$2:$F$21,3,FALSE)</f>
        <v>Supplies</v>
      </c>
      <c r="Q1382" s="6">
        <f>VLOOKUP(D1382,Products!$A$2:$F$21,6,FALSE)</f>
        <v>510</v>
      </c>
      <c r="R1382" s="6">
        <f t="shared" si="86"/>
        <v>510</v>
      </c>
      <c r="S1382" s="6">
        <f t="shared" si="87"/>
        <v>499.4</v>
      </c>
    </row>
    <row r="1383" spans="1:19" x14ac:dyDescent="0.25">
      <c r="A1383" t="s">
        <v>1799</v>
      </c>
      <c r="B1383" s="2">
        <v>45852</v>
      </c>
      <c r="C1383" t="s">
        <v>246</v>
      </c>
      <c r="D1383" t="s">
        <v>56</v>
      </c>
      <c r="E1383">
        <v>1</v>
      </c>
      <c r="F1383">
        <v>165.6</v>
      </c>
      <c r="G1383" s="3">
        <v>0.05</v>
      </c>
      <c r="H1383" t="s">
        <v>12</v>
      </c>
      <c r="I1383">
        <v>4</v>
      </c>
      <c r="J1383">
        <f t="shared" si="84"/>
        <v>157.32</v>
      </c>
      <c r="K1383" s="2">
        <f t="shared" si="85"/>
        <v>45839</v>
      </c>
      <c r="L1383" s="2" t="str">
        <f>VLOOKUP(C1383,Customers!$A$2:$F$401,3,FALSE)</f>
        <v>Zagazig</v>
      </c>
      <c r="M1383" s="2" t="str">
        <f>VLOOKUP(C1383,Customers!$A$2:$F$401,5,FALSE)</f>
        <v>Small Business</v>
      </c>
      <c r="N1383" s="2" t="str">
        <f>VLOOKUP(D1383,Products!$A$2:$F$21,2,FALSE)</f>
        <v>Notebook Pack</v>
      </c>
      <c r="O1383" s="2" t="str">
        <f>VLOOKUP(D1383,Products!$A$2:$F$21,4,FALSE)</f>
        <v>Office</v>
      </c>
      <c r="P1383" s="2" t="str">
        <f>VLOOKUP(D1383,Products!$A$2:$F$21,3,FALSE)</f>
        <v>Stationery</v>
      </c>
      <c r="Q1383" s="6">
        <f>VLOOKUP(D1383,Products!$A$2:$F$21,6,FALSE)</f>
        <v>75</v>
      </c>
      <c r="R1383" s="6">
        <f t="shared" si="86"/>
        <v>75</v>
      </c>
      <c r="S1383" s="6">
        <f t="shared" si="87"/>
        <v>82.32</v>
      </c>
    </row>
    <row r="1384" spans="1:19" x14ac:dyDescent="0.25">
      <c r="A1384" t="s">
        <v>1800</v>
      </c>
      <c r="B1384" s="2">
        <v>45558</v>
      </c>
      <c r="C1384" t="s">
        <v>26</v>
      </c>
      <c r="D1384" t="s">
        <v>40</v>
      </c>
      <c r="E1384">
        <v>1</v>
      </c>
      <c r="F1384">
        <v>17940</v>
      </c>
      <c r="G1384" s="3">
        <v>0</v>
      </c>
      <c r="H1384" t="s">
        <v>12</v>
      </c>
      <c r="I1384">
        <v>2</v>
      </c>
      <c r="J1384">
        <f t="shared" si="84"/>
        <v>17940</v>
      </c>
      <c r="K1384" s="2">
        <f t="shared" si="85"/>
        <v>45536</v>
      </c>
      <c r="L1384" s="2" t="str">
        <f>VLOOKUP(C1384,Customers!$A$2:$F$401,3,FALSE)</f>
        <v>Mansoura</v>
      </c>
      <c r="M1384" s="2" t="str">
        <f>VLOOKUP(C1384,Customers!$A$2:$F$401,5,FALSE)</f>
        <v>Consumer</v>
      </c>
      <c r="N1384" s="2" t="str">
        <f>VLOOKUP(D1384,Products!$A$2:$F$21,2,FALSE)</f>
        <v>Laptop Basic 15</v>
      </c>
      <c r="O1384" s="2" t="str">
        <f>VLOOKUP(D1384,Products!$A$2:$F$21,4,FALSE)</f>
        <v>Electronics</v>
      </c>
      <c r="P1384" s="2" t="str">
        <f>VLOOKUP(D1384,Products!$A$2:$F$21,3,FALSE)</f>
        <v>Computers</v>
      </c>
      <c r="Q1384" s="6">
        <f>VLOOKUP(D1384,Products!$A$2:$F$21,6,FALSE)</f>
        <v>15100</v>
      </c>
      <c r="R1384" s="6">
        <f t="shared" si="86"/>
        <v>15100</v>
      </c>
      <c r="S1384" s="6">
        <f t="shared" si="87"/>
        <v>2840</v>
      </c>
    </row>
    <row r="1385" spans="1:19" x14ac:dyDescent="0.25">
      <c r="A1385" t="s">
        <v>1801</v>
      </c>
      <c r="B1385" s="2">
        <v>45875</v>
      </c>
      <c r="C1385" t="s">
        <v>42</v>
      </c>
      <c r="D1385" t="s">
        <v>18</v>
      </c>
      <c r="E1385">
        <v>1</v>
      </c>
      <c r="F1385">
        <v>1566</v>
      </c>
      <c r="G1385" s="3">
        <v>0.1</v>
      </c>
      <c r="H1385" t="s">
        <v>85</v>
      </c>
      <c r="I1385">
        <v>5</v>
      </c>
      <c r="J1385">
        <f t="shared" si="84"/>
        <v>1409.4</v>
      </c>
      <c r="K1385" s="2">
        <f t="shared" si="85"/>
        <v>45870</v>
      </c>
      <c r="L1385" s="2" t="str">
        <f>VLOOKUP(C1385,Customers!$A$2:$F$401,3,FALSE)</f>
        <v>Tanta</v>
      </c>
      <c r="M1385" s="2" t="str">
        <f>VLOOKUP(C1385,Customers!$A$2:$F$401,5,FALSE)</f>
        <v>Small Business</v>
      </c>
      <c r="N1385" s="2" t="str">
        <f>VLOOKUP(D1385,Products!$A$2:$F$21,2,FALSE)</f>
        <v>Webcam HD</v>
      </c>
      <c r="O1385" s="2" t="str">
        <f>VLOOKUP(D1385,Products!$A$2:$F$21,4,FALSE)</f>
        <v>Electronics</v>
      </c>
      <c r="P1385" s="2" t="str">
        <f>VLOOKUP(D1385,Products!$A$2:$F$21,3,FALSE)</f>
        <v>Accessories</v>
      </c>
      <c r="Q1385" s="6">
        <f>VLOOKUP(D1385,Products!$A$2:$F$21,6,FALSE)</f>
        <v>790</v>
      </c>
      <c r="R1385" s="6">
        <f t="shared" si="86"/>
        <v>790</v>
      </c>
      <c r="S1385" s="6">
        <f t="shared" si="87"/>
        <v>619.40000000000009</v>
      </c>
    </row>
    <row r="1386" spans="1:19" x14ac:dyDescent="0.25">
      <c r="A1386" t="s">
        <v>1802</v>
      </c>
      <c r="B1386" s="2">
        <v>45469</v>
      </c>
      <c r="C1386" t="s">
        <v>20</v>
      </c>
      <c r="D1386" t="s">
        <v>123</v>
      </c>
      <c r="E1386">
        <v>5</v>
      </c>
      <c r="F1386">
        <v>2538</v>
      </c>
      <c r="G1386" s="3">
        <v>0.2</v>
      </c>
      <c r="H1386" t="s">
        <v>85</v>
      </c>
      <c r="I1386">
        <v>2</v>
      </c>
      <c r="J1386">
        <f t="shared" si="84"/>
        <v>10152</v>
      </c>
      <c r="K1386" s="2">
        <f t="shared" si="85"/>
        <v>45444</v>
      </c>
      <c r="L1386" s="2" t="str">
        <f>VLOOKUP(C1386,Customers!$A$2:$F$401,3,FALSE)</f>
        <v>Tanta</v>
      </c>
      <c r="M1386" s="2" t="str">
        <f>VLOOKUP(C1386,Customers!$A$2:$F$401,5,FALSE)</f>
        <v>Consumer</v>
      </c>
      <c r="N1386" s="2" t="str">
        <f>VLOOKUP(D1386,Products!$A$2:$F$21,2,FALSE)</f>
        <v>Barcode Scanner</v>
      </c>
      <c r="O1386" s="2" t="str">
        <f>VLOOKUP(D1386,Products!$A$2:$F$21,4,FALSE)</f>
        <v>Electronics</v>
      </c>
      <c r="P1386" s="2" t="str">
        <f>VLOOKUP(D1386,Products!$A$2:$F$21,3,FALSE)</f>
        <v>POS Equipment</v>
      </c>
      <c r="Q1386" s="6">
        <f>VLOOKUP(D1386,Products!$A$2:$F$21,6,FALSE)</f>
        <v>1420</v>
      </c>
      <c r="R1386" s="6">
        <f t="shared" si="86"/>
        <v>7100</v>
      </c>
      <c r="S1386" s="6">
        <f t="shared" si="87"/>
        <v>3052</v>
      </c>
    </row>
    <row r="1387" spans="1:19" x14ac:dyDescent="0.25">
      <c r="A1387" t="s">
        <v>1803</v>
      </c>
      <c r="B1387" s="2">
        <v>45172</v>
      </c>
      <c r="C1387" t="s">
        <v>1804</v>
      </c>
      <c r="D1387" t="s">
        <v>46</v>
      </c>
      <c r="E1387">
        <v>2</v>
      </c>
      <c r="F1387">
        <v>280.8</v>
      </c>
      <c r="G1387" s="3">
        <v>0</v>
      </c>
      <c r="H1387" t="s">
        <v>12</v>
      </c>
      <c r="I1387">
        <v>2</v>
      </c>
      <c r="J1387">
        <f t="shared" si="84"/>
        <v>561.6</v>
      </c>
      <c r="K1387" s="2">
        <f t="shared" si="85"/>
        <v>45170</v>
      </c>
      <c r="L1387" s="2" t="str">
        <f>VLOOKUP(C1387,Customers!$A$2:$F$401,3,FALSE)</f>
        <v>Fayoum</v>
      </c>
      <c r="M1387" s="2" t="str">
        <f>VLOOKUP(C1387,Customers!$A$2:$F$401,5,FALSE)</f>
        <v>Consumer</v>
      </c>
      <c r="N1387" s="2" t="str">
        <f>VLOOKUP(D1387,Products!$A$2:$F$21,2,FALSE)</f>
        <v>Paper A4 Box</v>
      </c>
      <c r="O1387" s="2" t="str">
        <f>VLOOKUP(D1387,Products!$A$2:$F$21,4,FALSE)</f>
        <v>Office</v>
      </c>
      <c r="P1387" s="2" t="str">
        <f>VLOOKUP(D1387,Products!$A$2:$F$21,3,FALSE)</f>
        <v>Stationery</v>
      </c>
      <c r="Q1387" s="6">
        <f>VLOOKUP(D1387,Products!$A$2:$F$21,6,FALSE)</f>
        <v>145</v>
      </c>
      <c r="R1387" s="6">
        <f t="shared" si="86"/>
        <v>290</v>
      </c>
      <c r="S1387" s="6">
        <f t="shared" si="87"/>
        <v>271.60000000000002</v>
      </c>
    </row>
    <row r="1388" spans="1:19" x14ac:dyDescent="0.25">
      <c r="A1388" t="s">
        <v>1805</v>
      </c>
      <c r="B1388" s="2">
        <v>45112</v>
      </c>
      <c r="C1388" t="s">
        <v>1340</v>
      </c>
      <c r="D1388" t="s">
        <v>27</v>
      </c>
      <c r="E1388">
        <v>1</v>
      </c>
      <c r="F1388">
        <v>980</v>
      </c>
      <c r="G1388" s="3">
        <v>0.05</v>
      </c>
      <c r="H1388" t="s">
        <v>85</v>
      </c>
      <c r="I1388">
        <v>7</v>
      </c>
      <c r="J1388">
        <f t="shared" si="84"/>
        <v>931</v>
      </c>
      <c r="K1388" s="2">
        <f t="shared" si="85"/>
        <v>45108</v>
      </c>
      <c r="L1388" s="2" t="str">
        <f>VLOOKUP(C1388,Customers!$A$2:$F$401,3,FALSE)</f>
        <v>Port Said</v>
      </c>
      <c r="M1388" s="2" t="str">
        <f>VLOOKUP(C1388,Customers!$A$2:$F$401,5,FALSE)</f>
        <v>Consumer</v>
      </c>
      <c r="N1388" s="2" t="str">
        <f>VLOOKUP(D1388,Products!$A$2:$F$21,2,FALSE)</f>
        <v>Printer Toner</v>
      </c>
      <c r="O1388" s="2" t="str">
        <f>VLOOKUP(D1388,Products!$A$2:$F$21,4,FALSE)</f>
        <v>Office</v>
      </c>
      <c r="P1388" s="2" t="str">
        <f>VLOOKUP(D1388,Products!$A$2:$F$21,3,FALSE)</f>
        <v>Supplies</v>
      </c>
      <c r="Q1388" s="6">
        <f>VLOOKUP(D1388,Products!$A$2:$F$21,6,FALSE)</f>
        <v>510</v>
      </c>
      <c r="R1388" s="6">
        <f t="shared" si="86"/>
        <v>510</v>
      </c>
      <c r="S1388" s="6">
        <f t="shared" si="87"/>
        <v>421</v>
      </c>
    </row>
    <row r="1389" spans="1:19" x14ac:dyDescent="0.25">
      <c r="A1389" t="s">
        <v>1806</v>
      </c>
      <c r="B1389" s="2">
        <v>45249</v>
      </c>
      <c r="C1389" t="s">
        <v>1086</v>
      </c>
      <c r="D1389" t="s">
        <v>72</v>
      </c>
      <c r="E1389">
        <v>1</v>
      </c>
      <c r="F1389">
        <v>1750</v>
      </c>
      <c r="G1389" s="3">
        <v>0.03</v>
      </c>
      <c r="H1389" t="s">
        <v>12</v>
      </c>
      <c r="I1389">
        <v>1</v>
      </c>
      <c r="J1389">
        <f t="shared" si="84"/>
        <v>1697.5</v>
      </c>
      <c r="K1389" s="2">
        <f t="shared" si="85"/>
        <v>45231</v>
      </c>
      <c r="L1389" s="2" t="str">
        <f>VLOOKUP(C1389,Customers!$A$2:$F$401,3,FALSE)</f>
        <v>Alexandria</v>
      </c>
      <c r="M1389" s="2" t="str">
        <f>VLOOKUP(C1389,Customers!$A$2:$F$401,5,FALSE)</f>
        <v>Small Business</v>
      </c>
      <c r="N1389" s="2" t="str">
        <f>VLOOKUP(D1389,Products!$A$2:$F$21,2,FALSE)</f>
        <v>Wi-Fi Router</v>
      </c>
      <c r="O1389" s="2" t="str">
        <f>VLOOKUP(D1389,Products!$A$2:$F$21,4,FALSE)</f>
        <v>Electronics</v>
      </c>
      <c r="P1389" s="2" t="str">
        <f>VLOOKUP(D1389,Products!$A$2:$F$21,3,FALSE)</f>
        <v>Networking</v>
      </c>
      <c r="Q1389" s="6">
        <f>VLOOKUP(D1389,Products!$A$2:$F$21,6,FALSE)</f>
        <v>1050</v>
      </c>
      <c r="R1389" s="6">
        <f t="shared" si="86"/>
        <v>1050</v>
      </c>
      <c r="S1389" s="6">
        <f t="shared" si="87"/>
        <v>647.5</v>
      </c>
    </row>
    <row r="1390" spans="1:19" x14ac:dyDescent="0.25">
      <c r="A1390" t="s">
        <v>1807</v>
      </c>
      <c r="B1390" s="2">
        <v>45550</v>
      </c>
      <c r="C1390" t="s">
        <v>536</v>
      </c>
      <c r="D1390" t="s">
        <v>46</v>
      </c>
      <c r="E1390">
        <v>3</v>
      </c>
      <c r="F1390">
        <v>252.2</v>
      </c>
      <c r="G1390" s="3">
        <v>0.15</v>
      </c>
      <c r="H1390" t="s">
        <v>12</v>
      </c>
      <c r="I1390">
        <v>6</v>
      </c>
      <c r="J1390">
        <f t="shared" si="84"/>
        <v>643.1099999999999</v>
      </c>
      <c r="K1390" s="2">
        <f t="shared" si="85"/>
        <v>45536</v>
      </c>
      <c r="L1390" s="2" t="str">
        <f>VLOOKUP(C1390,Customers!$A$2:$F$401,3,FALSE)</f>
        <v>Fayoum</v>
      </c>
      <c r="M1390" s="2" t="str">
        <f>VLOOKUP(C1390,Customers!$A$2:$F$401,5,FALSE)</f>
        <v>Consumer</v>
      </c>
      <c r="N1390" s="2" t="str">
        <f>VLOOKUP(D1390,Products!$A$2:$F$21,2,FALSE)</f>
        <v>Paper A4 Box</v>
      </c>
      <c r="O1390" s="2" t="str">
        <f>VLOOKUP(D1390,Products!$A$2:$F$21,4,FALSE)</f>
        <v>Office</v>
      </c>
      <c r="P1390" s="2" t="str">
        <f>VLOOKUP(D1390,Products!$A$2:$F$21,3,FALSE)</f>
        <v>Stationery</v>
      </c>
      <c r="Q1390" s="6">
        <f>VLOOKUP(D1390,Products!$A$2:$F$21,6,FALSE)</f>
        <v>145</v>
      </c>
      <c r="R1390" s="6">
        <f t="shared" si="86"/>
        <v>435</v>
      </c>
      <c r="S1390" s="6">
        <f t="shared" si="87"/>
        <v>208.1099999999999</v>
      </c>
    </row>
    <row r="1391" spans="1:19" x14ac:dyDescent="0.25">
      <c r="A1391" t="s">
        <v>1808</v>
      </c>
      <c r="B1391" s="2">
        <v>45009</v>
      </c>
      <c r="C1391" t="s">
        <v>207</v>
      </c>
      <c r="D1391" t="s">
        <v>56</v>
      </c>
      <c r="E1391">
        <v>2</v>
      </c>
      <c r="F1391">
        <v>185.4</v>
      </c>
      <c r="G1391" s="3">
        <v>0.15</v>
      </c>
      <c r="H1391" t="s">
        <v>12</v>
      </c>
      <c r="I1391">
        <v>6</v>
      </c>
      <c r="J1391">
        <f t="shared" si="84"/>
        <v>315.18</v>
      </c>
      <c r="K1391" s="2">
        <f t="shared" si="85"/>
        <v>44986</v>
      </c>
      <c r="L1391" s="2" t="str">
        <f>VLOOKUP(C1391,Customers!$A$2:$F$401,3,FALSE)</f>
        <v>Shubra El-Kheima</v>
      </c>
      <c r="M1391" s="2" t="str">
        <f>VLOOKUP(C1391,Customers!$A$2:$F$401,5,FALSE)</f>
        <v>Consumer</v>
      </c>
      <c r="N1391" s="2" t="str">
        <f>VLOOKUP(D1391,Products!$A$2:$F$21,2,FALSE)</f>
        <v>Notebook Pack</v>
      </c>
      <c r="O1391" s="2" t="str">
        <f>VLOOKUP(D1391,Products!$A$2:$F$21,4,FALSE)</f>
        <v>Office</v>
      </c>
      <c r="P1391" s="2" t="str">
        <f>VLOOKUP(D1391,Products!$A$2:$F$21,3,FALSE)</f>
        <v>Stationery</v>
      </c>
      <c r="Q1391" s="6">
        <f>VLOOKUP(D1391,Products!$A$2:$F$21,6,FALSE)</f>
        <v>75</v>
      </c>
      <c r="R1391" s="6">
        <f t="shared" si="86"/>
        <v>150</v>
      </c>
      <c r="S1391" s="6">
        <f t="shared" si="87"/>
        <v>165.18</v>
      </c>
    </row>
    <row r="1392" spans="1:19" x14ac:dyDescent="0.25">
      <c r="A1392" t="s">
        <v>1809</v>
      </c>
      <c r="B1392" s="2">
        <v>45367</v>
      </c>
      <c r="C1392" t="s">
        <v>156</v>
      </c>
      <c r="D1392" t="s">
        <v>46</v>
      </c>
      <c r="E1392">
        <v>2</v>
      </c>
      <c r="F1392">
        <v>280.8</v>
      </c>
      <c r="G1392" s="3">
        <v>0.15</v>
      </c>
      <c r="H1392" t="s">
        <v>12</v>
      </c>
      <c r="I1392">
        <v>2</v>
      </c>
      <c r="J1392">
        <f t="shared" si="84"/>
        <v>477.36</v>
      </c>
      <c r="K1392" s="2">
        <f t="shared" si="85"/>
        <v>45352</v>
      </c>
      <c r="L1392" s="2" t="str">
        <f>VLOOKUP(C1392,Customers!$A$2:$F$401,3,FALSE)</f>
        <v>Zagazig</v>
      </c>
      <c r="M1392" s="2" t="str">
        <f>VLOOKUP(C1392,Customers!$A$2:$F$401,5,FALSE)</f>
        <v>Corporate</v>
      </c>
      <c r="N1392" s="2" t="str">
        <f>VLOOKUP(D1392,Products!$A$2:$F$21,2,FALSE)</f>
        <v>Paper A4 Box</v>
      </c>
      <c r="O1392" s="2" t="str">
        <f>VLOOKUP(D1392,Products!$A$2:$F$21,4,FALSE)</f>
        <v>Office</v>
      </c>
      <c r="P1392" s="2" t="str">
        <f>VLOOKUP(D1392,Products!$A$2:$F$21,3,FALSE)</f>
        <v>Stationery</v>
      </c>
      <c r="Q1392" s="6">
        <f>VLOOKUP(D1392,Products!$A$2:$F$21,6,FALSE)</f>
        <v>145</v>
      </c>
      <c r="R1392" s="6">
        <f t="shared" si="86"/>
        <v>290</v>
      </c>
      <c r="S1392" s="6">
        <f t="shared" si="87"/>
        <v>187.36</v>
      </c>
    </row>
    <row r="1393" spans="1:19" x14ac:dyDescent="0.25">
      <c r="A1393" t="s">
        <v>1810</v>
      </c>
      <c r="B1393" s="2">
        <v>45598</v>
      </c>
      <c r="C1393" t="s">
        <v>379</v>
      </c>
      <c r="D1393" t="s">
        <v>33</v>
      </c>
      <c r="E1393">
        <v>4</v>
      </c>
      <c r="F1393">
        <v>4212</v>
      </c>
      <c r="G1393" s="3">
        <v>0.15</v>
      </c>
      <c r="H1393" t="s">
        <v>12</v>
      </c>
      <c r="I1393">
        <v>5</v>
      </c>
      <c r="J1393">
        <f t="shared" si="84"/>
        <v>14320.8</v>
      </c>
      <c r="K1393" s="2">
        <f t="shared" si="85"/>
        <v>45597</v>
      </c>
      <c r="L1393" s="2" t="str">
        <f>VLOOKUP(C1393,Customers!$A$2:$F$401,3,FALSE)</f>
        <v>Port Said</v>
      </c>
      <c r="M1393" s="2" t="str">
        <f>VLOOKUP(C1393,Customers!$A$2:$F$401,5,FALSE)</f>
        <v>Small Business</v>
      </c>
      <c r="N1393" s="2" t="str">
        <f>VLOOKUP(D1393,Products!$A$2:$F$21,2,FALSE)</f>
        <v>Filing Cabinet</v>
      </c>
      <c r="O1393" s="2" t="str">
        <f>VLOOKUP(D1393,Products!$A$2:$F$21,4,FALSE)</f>
        <v>Office</v>
      </c>
      <c r="P1393" s="2" t="str">
        <f>VLOOKUP(D1393,Products!$A$2:$F$21,3,FALSE)</f>
        <v>Furniture</v>
      </c>
      <c r="Q1393" s="6">
        <f>VLOOKUP(D1393,Products!$A$2:$F$21,6,FALSE)</f>
        <v>2650</v>
      </c>
      <c r="R1393" s="6">
        <f t="shared" si="86"/>
        <v>10600</v>
      </c>
      <c r="S1393" s="6">
        <f t="shared" si="87"/>
        <v>3720.7999999999993</v>
      </c>
    </row>
    <row r="1394" spans="1:19" x14ac:dyDescent="0.25">
      <c r="A1394" t="s">
        <v>1811</v>
      </c>
      <c r="B1394" s="2">
        <v>45230</v>
      </c>
      <c r="C1394" t="s">
        <v>1241</v>
      </c>
      <c r="D1394" t="s">
        <v>40</v>
      </c>
      <c r="E1394">
        <v>2</v>
      </c>
      <c r="F1394">
        <v>19500</v>
      </c>
      <c r="G1394" s="3">
        <v>0</v>
      </c>
      <c r="H1394" t="s">
        <v>12</v>
      </c>
      <c r="I1394">
        <v>7</v>
      </c>
      <c r="J1394">
        <f t="shared" si="84"/>
        <v>39000</v>
      </c>
      <c r="K1394" s="2">
        <f t="shared" si="85"/>
        <v>45200</v>
      </c>
      <c r="L1394" s="2" t="str">
        <f>VLOOKUP(C1394,Customers!$A$2:$F$401,3,FALSE)</f>
        <v>Giza</v>
      </c>
      <c r="M1394" s="2" t="str">
        <f>VLOOKUP(C1394,Customers!$A$2:$F$401,5,FALSE)</f>
        <v>Small Business</v>
      </c>
      <c r="N1394" s="2" t="str">
        <f>VLOOKUP(D1394,Products!$A$2:$F$21,2,FALSE)</f>
        <v>Laptop Basic 15</v>
      </c>
      <c r="O1394" s="2" t="str">
        <f>VLOOKUP(D1394,Products!$A$2:$F$21,4,FALSE)</f>
        <v>Electronics</v>
      </c>
      <c r="P1394" s="2" t="str">
        <f>VLOOKUP(D1394,Products!$A$2:$F$21,3,FALSE)</f>
        <v>Computers</v>
      </c>
      <c r="Q1394" s="6">
        <f>VLOOKUP(D1394,Products!$A$2:$F$21,6,FALSE)</f>
        <v>15100</v>
      </c>
      <c r="R1394" s="6">
        <f t="shared" si="86"/>
        <v>30200</v>
      </c>
      <c r="S1394" s="6">
        <f t="shared" si="87"/>
        <v>8800</v>
      </c>
    </row>
    <row r="1395" spans="1:19" x14ac:dyDescent="0.25">
      <c r="A1395" t="s">
        <v>1812</v>
      </c>
      <c r="B1395" s="2">
        <v>45113</v>
      </c>
      <c r="C1395" t="s">
        <v>519</v>
      </c>
      <c r="D1395" t="s">
        <v>15</v>
      </c>
      <c r="E1395">
        <v>2</v>
      </c>
      <c r="F1395">
        <v>436.5</v>
      </c>
      <c r="G1395" s="3">
        <v>0</v>
      </c>
      <c r="H1395" t="s">
        <v>12</v>
      </c>
      <c r="I1395">
        <v>6</v>
      </c>
      <c r="J1395">
        <f t="shared" si="84"/>
        <v>873</v>
      </c>
      <c r="K1395" s="2">
        <f t="shared" si="85"/>
        <v>45108</v>
      </c>
      <c r="L1395" s="2" t="str">
        <f>VLOOKUP(C1395,Customers!$A$2:$F$401,3,FALSE)</f>
        <v>Port Said</v>
      </c>
      <c r="M1395" s="2" t="str">
        <f>VLOOKUP(C1395,Customers!$A$2:$F$401,5,FALSE)</f>
        <v>Consumer</v>
      </c>
      <c r="N1395" s="2" t="str">
        <f>VLOOKUP(D1395,Products!$A$2:$F$21,2,FALSE)</f>
        <v>Wireless Mouse</v>
      </c>
      <c r="O1395" s="2" t="str">
        <f>VLOOKUP(D1395,Products!$A$2:$F$21,4,FALSE)</f>
        <v>Electronics</v>
      </c>
      <c r="P1395" s="2" t="str">
        <f>VLOOKUP(D1395,Products!$A$2:$F$21,3,FALSE)</f>
        <v>Accessories</v>
      </c>
      <c r="Q1395" s="6">
        <f>VLOOKUP(D1395,Products!$A$2:$F$21,6,FALSE)</f>
        <v>210</v>
      </c>
      <c r="R1395" s="6">
        <f t="shared" si="86"/>
        <v>420</v>
      </c>
      <c r="S1395" s="6">
        <f t="shared" si="87"/>
        <v>453</v>
      </c>
    </row>
    <row r="1396" spans="1:19" x14ac:dyDescent="0.25">
      <c r="A1396" t="s">
        <v>1813</v>
      </c>
      <c r="B1396" s="2">
        <v>45435</v>
      </c>
      <c r="C1396" t="s">
        <v>358</v>
      </c>
      <c r="D1396" t="s">
        <v>27</v>
      </c>
      <c r="E1396">
        <v>1</v>
      </c>
      <c r="F1396">
        <v>1009.4</v>
      </c>
      <c r="G1396" s="3">
        <v>0</v>
      </c>
      <c r="H1396" t="s">
        <v>12</v>
      </c>
      <c r="I1396">
        <v>5</v>
      </c>
      <c r="J1396">
        <f t="shared" si="84"/>
        <v>1009.4</v>
      </c>
      <c r="K1396" s="2">
        <f t="shared" si="85"/>
        <v>45413</v>
      </c>
      <c r="L1396" s="2" t="str">
        <f>VLOOKUP(C1396,Customers!$A$2:$F$401,3,FALSE)</f>
        <v>Giza</v>
      </c>
      <c r="M1396" s="2" t="str">
        <f>VLOOKUP(C1396,Customers!$A$2:$F$401,5,FALSE)</f>
        <v>Corporate</v>
      </c>
      <c r="N1396" s="2" t="str">
        <f>VLOOKUP(D1396,Products!$A$2:$F$21,2,FALSE)</f>
        <v>Printer Toner</v>
      </c>
      <c r="O1396" s="2" t="str">
        <f>VLOOKUP(D1396,Products!$A$2:$F$21,4,FALSE)</f>
        <v>Office</v>
      </c>
      <c r="P1396" s="2" t="str">
        <f>VLOOKUP(D1396,Products!$A$2:$F$21,3,FALSE)</f>
        <v>Supplies</v>
      </c>
      <c r="Q1396" s="6">
        <f>VLOOKUP(D1396,Products!$A$2:$F$21,6,FALSE)</f>
        <v>510</v>
      </c>
      <c r="R1396" s="6">
        <f t="shared" si="86"/>
        <v>510</v>
      </c>
      <c r="S1396" s="6">
        <f t="shared" si="87"/>
        <v>499.4</v>
      </c>
    </row>
    <row r="1397" spans="1:19" x14ac:dyDescent="0.25">
      <c r="A1397" t="s">
        <v>1814</v>
      </c>
      <c r="B1397" s="2">
        <v>45655</v>
      </c>
      <c r="C1397" t="s">
        <v>434</v>
      </c>
      <c r="D1397" t="s">
        <v>40</v>
      </c>
      <c r="E1397">
        <v>1</v>
      </c>
      <c r="F1397">
        <v>18915</v>
      </c>
      <c r="G1397" s="3">
        <v>0.1</v>
      </c>
      <c r="H1397" t="s">
        <v>96</v>
      </c>
      <c r="I1397">
        <v>3</v>
      </c>
      <c r="J1397">
        <f t="shared" si="84"/>
        <v>17023.5</v>
      </c>
      <c r="K1397" s="2">
        <f t="shared" si="85"/>
        <v>45627</v>
      </c>
      <c r="L1397" s="2" t="str">
        <f>VLOOKUP(C1397,Customers!$A$2:$F$401,3,FALSE)</f>
        <v>Cairo</v>
      </c>
      <c r="M1397" s="2" t="str">
        <f>VLOOKUP(C1397,Customers!$A$2:$F$401,5,FALSE)</f>
        <v>Corporate</v>
      </c>
      <c r="N1397" s="2" t="str">
        <f>VLOOKUP(D1397,Products!$A$2:$F$21,2,FALSE)</f>
        <v>Laptop Basic 15</v>
      </c>
      <c r="O1397" s="2" t="str">
        <f>VLOOKUP(D1397,Products!$A$2:$F$21,4,FALSE)</f>
        <v>Electronics</v>
      </c>
      <c r="P1397" s="2" t="str">
        <f>VLOOKUP(D1397,Products!$A$2:$F$21,3,FALSE)</f>
        <v>Computers</v>
      </c>
      <c r="Q1397" s="6">
        <f>VLOOKUP(D1397,Products!$A$2:$F$21,6,FALSE)</f>
        <v>15100</v>
      </c>
      <c r="R1397" s="6">
        <f t="shared" si="86"/>
        <v>15100</v>
      </c>
      <c r="S1397" s="6">
        <f t="shared" si="87"/>
        <v>1923.5</v>
      </c>
    </row>
    <row r="1398" spans="1:19" x14ac:dyDescent="0.25">
      <c r="A1398" t="s">
        <v>1815</v>
      </c>
      <c r="B1398" s="2">
        <v>45738</v>
      </c>
      <c r="C1398" t="s">
        <v>26</v>
      </c>
      <c r="D1398" t="s">
        <v>11</v>
      </c>
      <c r="E1398">
        <v>1</v>
      </c>
      <c r="F1398">
        <v>26220</v>
      </c>
      <c r="G1398" s="3">
        <v>0.1</v>
      </c>
      <c r="H1398" t="s">
        <v>12</v>
      </c>
      <c r="I1398">
        <v>7</v>
      </c>
      <c r="J1398">
        <f t="shared" si="84"/>
        <v>23598</v>
      </c>
      <c r="K1398" s="2">
        <f t="shared" si="85"/>
        <v>45717</v>
      </c>
      <c r="L1398" s="2" t="str">
        <f>VLOOKUP(C1398,Customers!$A$2:$F$401,3,FALSE)</f>
        <v>Mansoura</v>
      </c>
      <c r="M1398" s="2" t="str">
        <f>VLOOKUP(C1398,Customers!$A$2:$F$401,5,FALSE)</f>
        <v>Consumer</v>
      </c>
      <c r="N1398" s="2" t="str">
        <f>VLOOKUP(D1398,Products!$A$2:$F$21,2,FALSE)</f>
        <v>Laptop Pro 14</v>
      </c>
      <c r="O1398" s="2" t="str">
        <f>VLOOKUP(D1398,Products!$A$2:$F$21,4,FALSE)</f>
        <v>Electronics</v>
      </c>
      <c r="P1398" s="2" t="str">
        <f>VLOOKUP(D1398,Products!$A$2:$F$21,3,FALSE)</f>
        <v>Computers</v>
      </c>
      <c r="Q1398" s="6">
        <f>VLOOKUP(D1398,Products!$A$2:$F$21,6,FALSE)</f>
        <v>22100</v>
      </c>
      <c r="R1398" s="6">
        <f t="shared" si="86"/>
        <v>22100</v>
      </c>
      <c r="S1398" s="6">
        <f t="shared" si="87"/>
        <v>1498</v>
      </c>
    </row>
    <row r="1399" spans="1:19" x14ac:dyDescent="0.25">
      <c r="A1399" t="s">
        <v>1816</v>
      </c>
      <c r="B1399" s="2">
        <v>45978</v>
      </c>
      <c r="C1399" t="s">
        <v>1817</v>
      </c>
      <c r="D1399" t="s">
        <v>46</v>
      </c>
      <c r="E1399">
        <v>1</v>
      </c>
      <c r="F1399">
        <v>252.2</v>
      </c>
      <c r="G1399" s="3">
        <v>0.1</v>
      </c>
      <c r="H1399" t="s">
        <v>12</v>
      </c>
      <c r="I1399">
        <v>5</v>
      </c>
      <c r="J1399">
        <f t="shared" si="84"/>
        <v>226.98</v>
      </c>
      <c r="K1399" s="2">
        <f t="shared" si="85"/>
        <v>45962</v>
      </c>
      <c r="L1399" s="2" t="str">
        <f>VLOOKUP(C1399,Customers!$A$2:$F$401,3,FALSE)</f>
        <v>Asyut</v>
      </c>
      <c r="M1399" s="2" t="str">
        <f>VLOOKUP(C1399,Customers!$A$2:$F$401,5,FALSE)</f>
        <v>Consumer</v>
      </c>
      <c r="N1399" s="2" t="str">
        <f>VLOOKUP(D1399,Products!$A$2:$F$21,2,FALSE)</f>
        <v>Paper A4 Box</v>
      </c>
      <c r="O1399" s="2" t="str">
        <f>VLOOKUP(D1399,Products!$A$2:$F$21,4,FALSE)</f>
        <v>Office</v>
      </c>
      <c r="P1399" s="2" t="str">
        <f>VLOOKUP(D1399,Products!$A$2:$F$21,3,FALSE)</f>
        <v>Stationery</v>
      </c>
      <c r="Q1399" s="6">
        <f>VLOOKUP(D1399,Products!$A$2:$F$21,6,FALSE)</f>
        <v>145</v>
      </c>
      <c r="R1399" s="6">
        <f t="shared" si="86"/>
        <v>145</v>
      </c>
      <c r="S1399" s="6">
        <f t="shared" si="87"/>
        <v>81.97999999999999</v>
      </c>
    </row>
    <row r="1400" spans="1:19" x14ac:dyDescent="0.25">
      <c r="A1400" t="s">
        <v>1818</v>
      </c>
      <c r="B1400" s="2">
        <v>45027</v>
      </c>
      <c r="C1400" t="s">
        <v>875</v>
      </c>
      <c r="D1400" t="s">
        <v>40</v>
      </c>
      <c r="E1400">
        <v>1</v>
      </c>
      <c r="F1400">
        <v>17940</v>
      </c>
      <c r="G1400" s="3">
        <v>0.05</v>
      </c>
      <c r="H1400" t="s">
        <v>85</v>
      </c>
      <c r="I1400">
        <v>6</v>
      </c>
      <c r="J1400">
        <f t="shared" si="84"/>
        <v>17043</v>
      </c>
      <c r="K1400" s="2">
        <f t="shared" si="85"/>
        <v>45017</v>
      </c>
      <c r="L1400" s="2" t="str">
        <f>VLOOKUP(C1400,Customers!$A$2:$F$401,3,FALSE)</f>
        <v>Mansoura</v>
      </c>
      <c r="M1400" s="2" t="str">
        <f>VLOOKUP(C1400,Customers!$A$2:$F$401,5,FALSE)</f>
        <v>Consumer</v>
      </c>
      <c r="N1400" s="2" t="str">
        <f>VLOOKUP(D1400,Products!$A$2:$F$21,2,FALSE)</f>
        <v>Laptop Basic 15</v>
      </c>
      <c r="O1400" s="2" t="str">
        <f>VLOOKUP(D1400,Products!$A$2:$F$21,4,FALSE)</f>
        <v>Electronics</v>
      </c>
      <c r="P1400" s="2" t="str">
        <f>VLOOKUP(D1400,Products!$A$2:$F$21,3,FALSE)</f>
        <v>Computers</v>
      </c>
      <c r="Q1400" s="6">
        <f>VLOOKUP(D1400,Products!$A$2:$F$21,6,FALSE)</f>
        <v>15100</v>
      </c>
      <c r="R1400" s="6">
        <f t="shared" si="86"/>
        <v>15100</v>
      </c>
      <c r="S1400" s="6">
        <f t="shared" si="87"/>
        <v>1943</v>
      </c>
    </row>
    <row r="1401" spans="1:19" x14ac:dyDescent="0.25">
      <c r="A1401" t="s">
        <v>1819</v>
      </c>
      <c r="B1401" s="2">
        <v>45539</v>
      </c>
      <c r="C1401" t="s">
        <v>301</v>
      </c>
      <c r="D1401" t="s">
        <v>82</v>
      </c>
      <c r="E1401">
        <v>3</v>
      </c>
      <c r="F1401">
        <v>5184</v>
      </c>
      <c r="G1401" s="3">
        <v>0</v>
      </c>
      <c r="H1401" t="s">
        <v>12</v>
      </c>
      <c r="I1401">
        <v>3</v>
      </c>
      <c r="J1401">
        <f t="shared" si="84"/>
        <v>15552</v>
      </c>
      <c r="K1401" s="2">
        <f t="shared" si="85"/>
        <v>45536</v>
      </c>
      <c r="L1401" s="2" t="str">
        <f>VLOOKUP(C1401,Customers!$A$2:$F$401,3,FALSE)</f>
        <v>Giza</v>
      </c>
      <c r="M1401" s="2" t="str">
        <f>VLOOKUP(C1401,Customers!$A$2:$F$401,5,FALSE)</f>
        <v>Consumer</v>
      </c>
      <c r="N1401" s="2" t="str">
        <f>VLOOKUP(D1401,Products!$A$2:$F$21,2,FALSE)</f>
        <v>Office Chair</v>
      </c>
      <c r="O1401" s="2" t="str">
        <f>VLOOKUP(D1401,Products!$A$2:$F$21,4,FALSE)</f>
        <v>Office</v>
      </c>
      <c r="P1401" s="2" t="str">
        <f>VLOOKUP(D1401,Products!$A$2:$F$21,3,FALSE)</f>
        <v>Furniture</v>
      </c>
      <c r="Q1401" s="6">
        <f>VLOOKUP(D1401,Products!$A$2:$F$21,6,FALSE)</f>
        <v>3150</v>
      </c>
      <c r="R1401" s="6">
        <f t="shared" si="86"/>
        <v>9450</v>
      </c>
      <c r="S1401" s="6">
        <f t="shared" si="87"/>
        <v>6102</v>
      </c>
    </row>
    <row r="1402" spans="1:19" x14ac:dyDescent="0.25">
      <c r="A1402" t="s">
        <v>1820</v>
      </c>
      <c r="B1402" s="2">
        <v>45459</v>
      </c>
      <c r="C1402" t="s">
        <v>340</v>
      </c>
      <c r="D1402" t="s">
        <v>79</v>
      </c>
      <c r="E1402">
        <v>1</v>
      </c>
      <c r="F1402">
        <v>6696</v>
      </c>
      <c r="G1402" s="3">
        <v>0.1</v>
      </c>
      <c r="H1402" t="s">
        <v>12</v>
      </c>
      <c r="I1402">
        <v>3</v>
      </c>
      <c r="J1402">
        <f t="shared" si="84"/>
        <v>6026.4000000000005</v>
      </c>
      <c r="K1402" s="2">
        <f t="shared" si="85"/>
        <v>45444</v>
      </c>
      <c r="L1402" s="2" t="str">
        <f>VLOOKUP(C1402,Customers!$A$2:$F$401,3,FALSE)</f>
        <v>Port Said</v>
      </c>
      <c r="M1402" s="2" t="str">
        <f>VLOOKUP(C1402,Customers!$A$2:$F$401,5,FALSE)</f>
        <v>Corporate</v>
      </c>
      <c r="N1402" s="2" t="str">
        <f>VLOOKUP(D1402,Products!$A$2:$F$21,2,FALSE)</f>
        <v>27-inch Monitor</v>
      </c>
      <c r="O1402" s="2" t="str">
        <f>VLOOKUP(D1402,Products!$A$2:$F$21,4,FALSE)</f>
        <v>Electronics</v>
      </c>
      <c r="P1402" s="2" t="str">
        <f>VLOOKUP(D1402,Products!$A$2:$F$21,3,FALSE)</f>
        <v>Displays</v>
      </c>
      <c r="Q1402" s="6">
        <f>VLOOKUP(D1402,Products!$A$2:$F$21,6,FALSE)</f>
        <v>4300</v>
      </c>
      <c r="R1402" s="6">
        <f t="shared" si="86"/>
        <v>4300</v>
      </c>
      <c r="S1402" s="6">
        <f t="shared" si="87"/>
        <v>1726.4000000000005</v>
      </c>
    </row>
    <row r="1403" spans="1:19" x14ac:dyDescent="0.25">
      <c r="A1403" t="s">
        <v>1821</v>
      </c>
      <c r="B1403" s="2">
        <v>45283</v>
      </c>
      <c r="C1403" t="s">
        <v>427</v>
      </c>
      <c r="D1403" t="s">
        <v>15</v>
      </c>
      <c r="E1403">
        <v>4</v>
      </c>
      <c r="F1403">
        <v>486</v>
      </c>
      <c r="G1403" s="3">
        <v>0.1</v>
      </c>
      <c r="H1403" t="s">
        <v>12</v>
      </c>
      <c r="I1403">
        <v>3</v>
      </c>
      <c r="J1403">
        <f t="shared" si="84"/>
        <v>1749.6000000000001</v>
      </c>
      <c r="K1403" s="2">
        <f t="shared" si="85"/>
        <v>45261</v>
      </c>
      <c r="L1403" s="2" t="str">
        <f>VLOOKUP(C1403,Customers!$A$2:$F$401,3,FALSE)</f>
        <v>Mansoura</v>
      </c>
      <c r="M1403" s="2" t="str">
        <f>VLOOKUP(C1403,Customers!$A$2:$F$401,5,FALSE)</f>
        <v>Consumer</v>
      </c>
      <c r="N1403" s="2" t="str">
        <f>VLOOKUP(D1403,Products!$A$2:$F$21,2,FALSE)</f>
        <v>Wireless Mouse</v>
      </c>
      <c r="O1403" s="2" t="str">
        <f>VLOOKUP(D1403,Products!$A$2:$F$21,4,FALSE)</f>
        <v>Electronics</v>
      </c>
      <c r="P1403" s="2" t="str">
        <f>VLOOKUP(D1403,Products!$A$2:$F$21,3,FALSE)</f>
        <v>Accessories</v>
      </c>
      <c r="Q1403" s="6">
        <f>VLOOKUP(D1403,Products!$A$2:$F$21,6,FALSE)</f>
        <v>210</v>
      </c>
      <c r="R1403" s="6">
        <f t="shared" si="86"/>
        <v>840</v>
      </c>
      <c r="S1403" s="6">
        <f t="shared" si="87"/>
        <v>909.60000000000014</v>
      </c>
    </row>
    <row r="1404" spans="1:19" x14ac:dyDescent="0.25">
      <c r="A1404" t="s">
        <v>1822</v>
      </c>
      <c r="B1404" s="2">
        <v>44990</v>
      </c>
      <c r="C1404" t="s">
        <v>775</v>
      </c>
      <c r="D1404" t="s">
        <v>56</v>
      </c>
      <c r="E1404">
        <v>1</v>
      </c>
      <c r="F1404">
        <v>174.6</v>
      </c>
      <c r="G1404" s="3">
        <v>0.1</v>
      </c>
      <c r="H1404" t="s">
        <v>12</v>
      </c>
      <c r="I1404">
        <v>5</v>
      </c>
      <c r="J1404">
        <f t="shared" si="84"/>
        <v>157.13999999999999</v>
      </c>
      <c r="K1404" s="2">
        <f t="shared" si="85"/>
        <v>44986</v>
      </c>
      <c r="L1404" s="2" t="str">
        <f>VLOOKUP(C1404,Customers!$A$2:$F$401,3,FALSE)</f>
        <v>Giza</v>
      </c>
      <c r="M1404" s="2" t="str">
        <f>VLOOKUP(C1404,Customers!$A$2:$F$401,5,FALSE)</f>
        <v>Small Business</v>
      </c>
      <c r="N1404" s="2" t="str">
        <f>VLOOKUP(D1404,Products!$A$2:$F$21,2,FALSE)</f>
        <v>Notebook Pack</v>
      </c>
      <c r="O1404" s="2" t="str">
        <f>VLOOKUP(D1404,Products!$A$2:$F$21,4,FALSE)</f>
        <v>Office</v>
      </c>
      <c r="P1404" s="2" t="str">
        <f>VLOOKUP(D1404,Products!$A$2:$F$21,3,FALSE)</f>
        <v>Stationery</v>
      </c>
      <c r="Q1404" s="6">
        <f>VLOOKUP(D1404,Products!$A$2:$F$21,6,FALSE)</f>
        <v>75</v>
      </c>
      <c r="R1404" s="6">
        <f t="shared" si="86"/>
        <v>75</v>
      </c>
      <c r="S1404" s="6">
        <f t="shared" si="87"/>
        <v>82.139999999999986</v>
      </c>
    </row>
    <row r="1405" spans="1:19" x14ac:dyDescent="0.25">
      <c r="A1405" t="s">
        <v>1823</v>
      </c>
      <c r="B1405" s="2">
        <v>45755</v>
      </c>
      <c r="C1405" t="s">
        <v>645</v>
      </c>
      <c r="D1405" t="s">
        <v>72</v>
      </c>
      <c r="E1405">
        <v>1</v>
      </c>
      <c r="F1405">
        <v>1610</v>
      </c>
      <c r="G1405" s="3">
        <v>0.05</v>
      </c>
      <c r="H1405" t="s">
        <v>12</v>
      </c>
      <c r="I1405">
        <v>1</v>
      </c>
      <c r="J1405">
        <f t="shared" si="84"/>
        <v>1529.5</v>
      </c>
      <c r="K1405" s="2">
        <f t="shared" si="85"/>
        <v>45748</v>
      </c>
      <c r="L1405" s="2" t="str">
        <f>VLOOKUP(C1405,Customers!$A$2:$F$401,3,FALSE)</f>
        <v>Shubra El-Kheima</v>
      </c>
      <c r="M1405" s="2" t="str">
        <f>VLOOKUP(C1405,Customers!$A$2:$F$401,5,FALSE)</f>
        <v>Consumer</v>
      </c>
      <c r="N1405" s="2" t="str">
        <f>VLOOKUP(D1405,Products!$A$2:$F$21,2,FALSE)</f>
        <v>Wi-Fi Router</v>
      </c>
      <c r="O1405" s="2" t="str">
        <f>VLOOKUP(D1405,Products!$A$2:$F$21,4,FALSE)</f>
        <v>Electronics</v>
      </c>
      <c r="P1405" s="2" t="str">
        <f>VLOOKUP(D1405,Products!$A$2:$F$21,3,FALSE)</f>
        <v>Networking</v>
      </c>
      <c r="Q1405" s="6">
        <f>VLOOKUP(D1405,Products!$A$2:$F$21,6,FALSE)</f>
        <v>1050</v>
      </c>
      <c r="R1405" s="6">
        <f t="shared" si="86"/>
        <v>1050</v>
      </c>
      <c r="S1405" s="6">
        <f t="shared" si="87"/>
        <v>479.5</v>
      </c>
    </row>
    <row r="1406" spans="1:19" x14ac:dyDescent="0.25">
      <c r="A1406" t="s">
        <v>1824</v>
      </c>
      <c r="B1406" s="2">
        <v>45853</v>
      </c>
      <c r="C1406" t="s">
        <v>392</v>
      </c>
      <c r="D1406" t="s">
        <v>27</v>
      </c>
      <c r="E1406">
        <v>2</v>
      </c>
      <c r="F1406">
        <v>950.6</v>
      </c>
      <c r="G1406" s="3">
        <v>0.03</v>
      </c>
      <c r="H1406" t="s">
        <v>12</v>
      </c>
      <c r="I1406">
        <v>1</v>
      </c>
      <c r="J1406">
        <f t="shared" si="84"/>
        <v>1844.164</v>
      </c>
      <c r="K1406" s="2">
        <f t="shared" si="85"/>
        <v>45839</v>
      </c>
      <c r="L1406" s="2" t="str">
        <f>VLOOKUP(C1406,Customers!$A$2:$F$401,3,FALSE)</f>
        <v>Giza</v>
      </c>
      <c r="M1406" s="2" t="str">
        <f>VLOOKUP(C1406,Customers!$A$2:$F$401,5,FALSE)</f>
        <v>Small Business</v>
      </c>
      <c r="N1406" s="2" t="str">
        <f>VLOOKUP(D1406,Products!$A$2:$F$21,2,FALSE)</f>
        <v>Printer Toner</v>
      </c>
      <c r="O1406" s="2" t="str">
        <f>VLOOKUP(D1406,Products!$A$2:$F$21,4,FALSE)</f>
        <v>Office</v>
      </c>
      <c r="P1406" s="2" t="str">
        <f>VLOOKUP(D1406,Products!$A$2:$F$21,3,FALSE)</f>
        <v>Supplies</v>
      </c>
      <c r="Q1406" s="6">
        <f>VLOOKUP(D1406,Products!$A$2:$F$21,6,FALSE)</f>
        <v>510</v>
      </c>
      <c r="R1406" s="6">
        <f t="shared" si="86"/>
        <v>1020</v>
      </c>
      <c r="S1406" s="6">
        <f t="shared" si="87"/>
        <v>824.16399999999999</v>
      </c>
    </row>
    <row r="1407" spans="1:19" x14ac:dyDescent="0.25">
      <c r="A1407" t="s">
        <v>1825</v>
      </c>
      <c r="B1407" s="2">
        <v>45438</v>
      </c>
      <c r="C1407" t="s">
        <v>251</v>
      </c>
      <c r="D1407" t="s">
        <v>24</v>
      </c>
      <c r="E1407">
        <v>1</v>
      </c>
      <c r="F1407">
        <v>1212.5</v>
      </c>
      <c r="G1407" s="3">
        <v>0.03</v>
      </c>
      <c r="H1407" t="s">
        <v>12</v>
      </c>
      <c r="I1407">
        <v>2</v>
      </c>
      <c r="J1407">
        <f t="shared" si="84"/>
        <v>1176.125</v>
      </c>
      <c r="K1407" s="2">
        <f t="shared" si="85"/>
        <v>45413</v>
      </c>
      <c r="L1407" s="2" t="str">
        <f>VLOOKUP(C1407,Customers!$A$2:$F$401,3,FALSE)</f>
        <v>Asyut</v>
      </c>
      <c r="M1407" s="2" t="str">
        <f>VLOOKUP(C1407,Customers!$A$2:$F$401,5,FALSE)</f>
        <v>Consumer</v>
      </c>
      <c r="N1407" s="2" t="str">
        <f>VLOOKUP(D1407,Products!$A$2:$F$21,2,FALSE)</f>
        <v>USB-C Hub</v>
      </c>
      <c r="O1407" s="2" t="str">
        <f>VLOOKUP(D1407,Products!$A$2:$F$21,4,FALSE)</f>
        <v>Electronics</v>
      </c>
      <c r="P1407" s="2" t="str">
        <f>VLOOKUP(D1407,Products!$A$2:$F$21,3,FALSE)</f>
        <v>Accessories</v>
      </c>
      <c r="Q1407" s="6">
        <f>VLOOKUP(D1407,Products!$A$2:$F$21,6,FALSE)</f>
        <v>620</v>
      </c>
      <c r="R1407" s="6">
        <f t="shared" si="86"/>
        <v>620</v>
      </c>
      <c r="S1407" s="6">
        <f t="shared" si="87"/>
        <v>556.125</v>
      </c>
    </row>
    <row r="1408" spans="1:19" x14ac:dyDescent="0.25">
      <c r="A1408" t="s">
        <v>1826</v>
      </c>
      <c r="B1408" s="2">
        <v>45120</v>
      </c>
      <c r="C1408" t="s">
        <v>544</v>
      </c>
      <c r="D1408" t="s">
        <v>30</v>
      </c>
      <c r="E1408">
        <v>2</v>
      </c>
      <c r="F1408">
        <v>9200</v>
      </c>
      <c r="G1408" s="3">
        <v>0.03</v>
      </c>
      <c r="H1408" t="s">
        <v>12</v>
      </c>
      <c r="I1408">
        <v>3</v>
      </c>
      <c r="J1408">
        <f t="shared" si="84"/>
        <v>17848</v>
      </c>
      <c r="K1408" s="2">
        <f t="shared" si="85"/>
        <v>45108</v>
      </c>
      <c r="L1408" s="2" t="str">
        <f>VLOOKUP(C1408,Customers!$A$2:$F$401,3,FALSE)</f>
        <v>Shubra El-Kheima</v>
      </c>
      <c r="M1408" s="2" t="str">
        <f>VLOOKUP(C1408,Customers!$A$2:$F$401,5,FALSE)</f>
        <v>Small Business</v>
      </c>
      <c r="N1408" s="2" t="str">
        <f>VLOOKUP(D1408,Products!$A$2:$F$21,2,FALSE)</f>
        <v>Standing Desk</v>
      </c>
      <c r="O1408" s="2" t="str">
        <f>VLOOKUP(D1408,Products!$A$2:$F$21,4,FALSE)</f>
        <v>Office</v>
      </c>
      <c r="P1408" s="2" t="str">
        <f>VLOOKUP(D1408,Products!$A$2:$F$21,3,FALSE)</f>
        <v>Furniture</v>
      </c>
      <c r="Q1408" s="6">
        <f>VLOOKUP(D1408,Products!$A$2:$F$21,6,FALSE)</f>
        <v>6500</v>
      </c>
      <c r="R1408" s="6">
        <f t="shared" si="86"/>
        <v>13000</v>
      </c>
      <c r="S1408" s="6">
        <f t="shared" si="87"/>
        <v>4848</v>
      </c>
    </row>
    <row r="1409" spans="1:19" x14ac:dyDescent="0.25">
      <c r="A1409" t="s">
        <v>1827</v>
      </c>
      <c r="B1409" s="2">
        <v>45873</v>
      </c>
      <c r="C1409" t="s">
        <v>809</v>
      </c>
      <c r="D1409" t="s">
        <v>46</v>
      </c>
      <c r="E1409">
        <v>1</v>
      </c>
      <c r="F1409">
        <v>239.2</v>
      </c>
      <c r="G1409" s="3">
        <v>0.05</v>
      </c>
      <c r="H1409" t="s">
        <v>12</v>
      </c>
      <c r="I1409">
        <v>4</v>
      </c>
      <c r="J1409">
        <f t="shared" si="84"/>
        <v>227.23999999999998</v>
      </c>
      <c r="K1409" s="2">
        <f t="shared" si="85"/>
        <v>45870</v>
      </c>
      <c r="L1409" s="2" t="str">
        <f>VLOOKUP(C1409,Customers!$A$2:$F$401,3,FALSE)</f>
        <v>Zagazig</v>
      </c>
      <c r="M1409" s="2" t="str">
        <f>VLOOKUP(C1409,Customers!$A$2:$F$401,5,FALSE)</f>
        <v>Consumer</v>
      </c>
      <c r="N1409" s="2" t="str">
        <f>VLOOKUP(D1409,Products!$A$2:$F$21,2,FALSE)</f>
        <v>Paper A4 Box</v>
      </c>
      <c r="O1409" s="2" t="str">
        <f>VLOOKUP(D1409,Products!$A$2:$F$21,4,FALSE)</f>
        <v>Office</v>
      </c>
      <c r="P1409" s="2" t="str">
        <f>VLOOKUP(D1409,Products!$A$2:$F$21,3,FALSE)</f>
        <v>Stationery</v>
      </c>
      <c r="Q1409" s="6">
        <f>VLOOKUP(D1409,Products!$A$2:$F$21,6,FALSE)</f>
        <v>145</v>
      </c>
      <c r="R1409" s="6">
        <f t="shared" si="86"/>
        <v>145</v>
      </c>
      <c r="S1409" s="6">
        <f t="shared" si="87"/>
        <v>82.239999999999981</v>
      </c>
    </row>
    <row r="1410" spans="1:19" x14ac:dyDescent="0.25">
      <c r="A1410" t="s">
        <v>1828</v>
      </c>
      <c r="B1410" s="2">
        <v>45135</v>
      </c>
      <c r="C1410" t="s">
        <v>840</v>
      </c>
      <c r="D1410" t="s">
        <v>11</v>
      </c>
      <c r="E1410">
        <v>1</v>
      </c>
      <c r="F1410">
        <v>30780</v>
      </c>
      <c r="G1410" s="3">
        <v>0.15</v>
      </c>
      <c r="H1410" t="s">
        <v>12</v>
      </c>
      <c r="I1410">
        <v>5</v>
      </c>
      <c r="J1410">
        <f t="shared" si="84"/>
        <v>26163</v>
      </c>
      <c r="K1410" s="2">
        <f t="shared" si="85"/>
        <v>45108</v>
      </c>
      <c r="L1410" s="2" t="str">
        <f>VLOOKUP(C1410,Customers!$A$2:$F$401,3,FALSE)</f>
        <v>Zagazig</v>
      </c>
      <c r="M1410" s="2" t="str">
        <f>VLOOKUP(C1410,Customers!$A$2:$F$401,5,FALSE)</f>
        <v>Small Business</v>
      </c>
      <c r="N1410" s="2" t="str">
        <f>VLOOKUP(D1410,Products!$A$2:$F$21,2,FALSE)</f>
        <v>Laptop Pro 14</v>
      </c>
      <c r="O1410" s="2" t="str">
        <f>VLOOKUP(D1410,Products!$A$2:$F$21,4,FALSE)</f>
        <v>Electronics</v>
      </c>
      <c r="P1410" s="2" t="str">
        <f>VLOOKUP(D1410,Products!$A$2:$F$21,3,FALSE)</f>
        <v>Computers</v>
      </c>
      <c r="Q1410" s="6">
        <f>VLOOKUP(D1410,Products!$A$2:$F$21,6,FALSE)</f>
        <v>22100</v>
      </c>
      <c r="R1410" s="6">
        <f t="shared" si="86"/>
        <v>22100</v>
      </c>
      <c r="S1410" s="6">
        <f t="shared" si="87"/>
        <v>4063</v>
      </c>
    </row>
    <row r="1411" spans="1:19" x14ac:dyDescent="0.25">
      <c r="A1411" t="s">
        <v>1829</v>
      </c>
      <c r="B1411" s="2">
        <v>45213</v>
      </c>
      <c r="C1411" t="s">
        <v>709</v>
      </c>
      <c r="D1411" t="s">
        <v>24</v>
      </c>
      <c r="E1411">
        <v>3</v>
      </c>
      <c r="F1411">
        <v>1350</v>
      </c>
      <c r="G1411" s="3">
        <v>0</v>
      </c>
      <c r="H1411" t="s">
        <v>12</v>
      </c>
      <c r="I1411">
        <v>3</v>
      </c>
      <c r="J1411">
        <f t="shared" ref="J1411:J1474" si="88">E1411*F1411*(1-G1411)</f>
        <v>4050</v>
      </c>
      <c r="K1411" s="2">
        <f t="shared" ref="K1411:K1474" si="89">DATE(YEAR(B1411),MONTH(B1411),1)</f>
        <v>45200</v>
      </c>
      <c r="L1411" s="2" t="str">
        <f>VLOOKUP(C1411,Customers!$A$2:$F$401,3,FALSE)</f>
        <v>Tanta</v>
      </c>
      <c r="M1411" s="2" t="str">
        <f>VLOOKUP(C1411,Customers!$A$2:$F$401,5,FALSE)</f>
        <v>Small Business</v>
      </c>
      <c r="N1411" s="2" t="str">
        <f>VLOOKUP(D1411,Products!$A$2:$F$21,2,FALSE)</f>
        <v>USB-C Hub</v>
      </c>
      <c r="O1411" s="2" t="str">
        <f>VLOOKUP(D1411,Products!$A$2:$F$21,4,FALSE)</f>
        <v>Electronics</v>
      </c>
      <c r="P1411" s="2" t="str">
        <f>VLOOKUP(D1411,Products!$A$2:$F$21,3,FALSE)</f>
        <v>Accessories</v>
      </c>
      <c r="Q1411" s="6">
        <f>VLOOKUP(D1411,Products!$A$2:$F$21,6,FALSE)</f>
        <v>620</v>
      </c>
      <c r="R1411" s="6">
        <f t="shared" ref="R1411:R1474" si="90">E1411*Q1411</f>
        <v>1860</v>
      </c>
      <c r="S1411" s="6">
        <f t="shared" ref="S1411:S1474" si="91">J1411-R1411</f>
        <v>2190</v>
      </c>
    </row>
    <row r="1412" spans="1:19" x14ac:dyDescent="0.25">
      <c r="A1412" t="s">
        <v>1830</v>
      </c>
      <c r="B1412" s="2">
        <v>45175</v>
      </c>
      <c r="C1412" t="s">
        <v>948</v>
      </c>
      <c r="D1412" t="s">
        <v>46</v>
      </c>
      <c r="E1412">
        <v>4</v>
      </c>
      <c r="F1412">
        <v>260</v>
      </c>
      <c r="G1412" s="3">
        <v>0.1</v>
      </c>
      <c r="H1412" t="s">
        <v>12</v>
      </c>
      <c r="I1412">
        <v>5</v>
      </c>
      <c r="J1412">
        <f t="shared" si="88"/>
        <v>936</v>
      </c>
      <c r="K1412" s="2">
        <f t="shared" si="89"/>
        <v>45170</v>
      </c>
      <c r="L1412" s="2" t="str">
        <f>VLOOKUP(C1412,Customers!$A$2:$F$401,3,FALSE)</f>
        <v>Fayoum</v>
      </c>
      <c r="M1412" s="2" t="str">
        <f>VLOOKUP(C1412,Customers!$A$2:$F$401,5,FALSE)</f>
        <v>Consumer</v>
      </c>
      <c r="N1412" s="2" t="str">
        <f>VLOOKUP(D1412,Products!$A$2:$F$21,2,FALSE)</f>
        <v>Paper A4 Box</v>
      </c>
      <c r="O1412" s="2" t="str">
        <f>VLOOKUP(D1412,Products!$A$2:$F$21,4,FALSE)</f>
        <v>Office</v>
      </c>
      <c r="P1412" s="2" t="str">
        <f>VLOOKUP(D1412,Products!$A$2:$F$21,3,FALSE)</f>
        <v>Stationery</v>
      </c>
      <c r="Q1412" s="6">
        <f>VLOOKUP(D1412,Products!$A$2:$F$21,6,FALSE)</f>
        <v>145</v>
      </c>
      <c r="R1412" s="6">
        <f t="shared" si="90"/>
        <v>580</v>
      </c>
      <c r="S1412" s="6">
        <f t="shared" si="91"/>
        <v>356</v>
      </c>
    </row>
    <row r="1413" spans="1:19" x14ac:dyDescent="0.25">
      <c r="A1413" t="s">
        <v>1831</v>
      </c>
      <c r="B1413" s="2">
        <v>44951</v>
      </c>
      <c r="C1413" t="s">
        <v>98</v>
      </c>
      <c r="D1413" t="s">
        <v>33</v>
      </c>
      <c r="E1413">
        <v>1</v>
      </c>
      <c r="F1413">
        <v>3900</v>
      </c>
      <c r="G1413" s="3">
        <v>0.2</v>
      </c>
      <c r="H1413" t="s">
        <v>12</v>
      </c>
      <c r="I1413">
        <v>5</v>
      </c>
      <c r="J1413">
        <f t="shared" si="88"/>
        <v>3120</v>
      </c>
      <c r="K1413" s="2">
        <f t="shared" si="89"/>
        <v>44927</v>
      </c>
      <c r="L1413" s="2" t="str">
        <f>VLOOKUP(C1413,Customers!$A$2:$F$401,3,FALSE)</f>
        <v>Tanta</v>
      </c>
      <c r="M1413" s="2" t="str">
        <f>VLOOKUP(C1413,Customers!$A$2:$F$401,5,FALSE)</f>
        <v>Consumer</v>
      </c>
      <c r="N1413" s="2" t="str">
        <f>VLOOKUP(D1413,Products!$A$2:$F$21,2,FALSE)</f>
        <v>Filing Cabinet</v>
      </c>
      <c r="O1413" s="2" t="str">
        <f>VLOOKUP(D1413,Products!$A$2:$F$21,4,FALSE)</f>
        <v>Office</v>
      </c>
      <c r="P1413" s="2" t="str">
        <f>VLOOKUP(D1413,Products!$A$2:$F$21,3,FALSE)</f>
        <v>Furniture</v>
      </c>
      <c r="Q1413" s="6">
        <f>VLOOKUP(D1413,Products!$A$2:$F$21,6,FALSE)</f>
        <v>2650</v>
      </c>
      <c r="R1413" s="6">
        <f t="shared" si="90"/>
        <v>2650</v>
      </c>
      <c r="S1413" s="6">
        <f t="shared" si="91"/>
        <v>470</v>
      </c>
    </row>
    <row r="1414" spans="1:19" x14ac:dyDescent="0.25">
      <c r="A1414" t="s">
        <v>1832</v>
      </c>
      <c r="B1414" s="2">
        <v>45053</v>
      </c>
      <c r="C1414" t="s">
        <v>150</v>
      </c>
      <c r="D1414" t="s">
        <v>123</v>
      </c>
      <c r="E1414">
        <v>4</v>
      </c>
      <c r="F1414">
        <v>2279.5</v>
      </c>
      <c r="G1414" s="3">
        <v>0.05</v>
      </c>
      <c r="H1414" t="s">
        <v>12</v>
      </c>
      <c r="I1414">
        <v>7</v>
      </c>
      <c r="J1414">
        <f t="shared" si="88"/>
        <v>8662.1</v>
      </c>
      <c r="K1414" s="2">
        <f t="shared" si="89"/>
        <v>45047</v>
      </c>
      <c r="L1414" s="2" t="str">
        <f>VLOOKUP(C1414,Customers!$A$2:$F$401,3,FALSE)</f>
        <v>Fayoum</v>
      </c>
      <c r="M1414" s="2" t="str">
        <f>VLOOKUP(C1414,Customers!$A$2:$F$401,5,FALSE)</f>
        <v>Consumer</v>
      </c>
      <c r="N1414" s="2" t="str">
        <f>VLOOKUP(D1414,Products!$A$2:$F$21,2,FALSE)</f>
        <v>Barcode Scanner</v>
      </c>
      <c r="O1414" s="2" t="str">
        <f>VLOOKUP(D1414,Products!$A$2:$F$21,4,FALSE)</f>
        <v>Electronics</v>
      </c>
      <c r="P1414" s="2" t="str">
        <f>VLOOKUP(D1414,Products!$A$2:$F$21,3,FALSE)</f>
        <v>POS Equipment</v>
      </c>
      <c r="Q1414" s="6">
        <f>VLOOKUP(D1414,Products!$A$2:$F$21,6,FALSE)</f>
        <v>1420</v>
      </c>
      <c r="R1414" s="6">
        <f t="shared" si="90"/>
        <v>5680</v>
      </c>
      <c r="S1414" s="6">
        <f t="shared" si="91"/>
        <v>2982.1000000000004</v>
      </c>
    </row>
    <row r="1415" spans="1:19" x14ac:dyDescent="0.25">
      <c r="A1415" t="s">
        <v>1833</v>
      </c>
      <c r="B1415" s="2">
        <v>45382</v>
      </c>
      <c r="C1415" t="s">
        <v>187</v>
      </c>
      <c r="D1415" t="s">
        <v>15</v>
      </c>
      <c r="E1415">
        <v>1</v>
      </c>
      <c r="F1415">
        <v>450</v>
      </c>
      <c r="G1415" s="3">
        <v>0</v>
      </c>
      <c r="H1415" t="s">
        <v>12</v>
      </c>
      <c r="I1415">
        <v>2</v>
      </c>
      <c r="J1415">
        <f t="shared" si="88"/>
        <v>450</v>
      </c>
      <c r="K1415" s="2">
        <f t="shared" si="89"/>
        <v>45352</v>
      </c>
      <c r="L1415" s="2" t="str">
        <f>VLOOKUP(C1415,Customers!$A$2:$F$401,3,FALSE)</f>
        <v>Alexandria</v>
      </c>
      <c r="M1415" s="2" t="str">
        <f>VLOOKUP(C1415,Customers!$A$2:$F$401,5,FALSE)</f>
        <v>Consumer</v>
      </c>
      <c r="N1415" s="2" t="str">
        <f>VLOOKUP(D1415,Products!$A$2:$F$21,2,FALSE)</f>
        <v>Wireless Mouse</v>
      </c>
      <c r="O1415" s="2" t="str">
        <f>VLOOKUP(D1415,Products!$A$2:$F$21,4,FALSE)</f>
        <v>Electronics</v>
      </c>
      <c r="P1415" s="2" t="str">
        <f>VLOOKUP(D1415,Products!$A$2:$F$21,3,FALSE)</f>
        <v>Accessories</v>
      </c>
      <c r="Q1415" s="6">
        <f>VLOOKUP(D1415,Products!$A$2:$F$21,6,FALSE)</f>
        <v>210</v>
      </c>
      <c r="R1415" s="6">
        <f t="shared" si="90"/>
        <v>210</v>
      </c>
      <c r="S1415" s="6">
        <f t="shared" si="91"/>
        <v>240</v>
      </c>
    </row>
    <row r="1416" spans="1:19" x14ac:dyDescent="0.25">
      <c r="A1416" t="s">
        <v>1834</v>
      </c>
      <c r="B1416" s="2">
        <v>45194</v>
      </c>
      <c r="C1416" t="s">
        <v>262</v>
      </c>
      <c r="D1416" t="s">
        <v>18</v>
      </c>
      <c r="E1416">
        <v>3</v>
      </c>
      <c r="F1416">
        <v>1406.5</v>
      </c>
      <c r="G1416" s="3">
        <v>0.05</v>
      </c>
      <c r="H1416" t="s">
        <v>12</v>
      </c>
      <c r="I1416">
        <v>6</v>
      </c>
      <c r="J1416">
        <f t="shared" si="88"/>
        <v>4008.5249999999996</v>
      </c>
      <c r="K1416" s="2">
        <f t="shared" si="89"/>
        <v>45170</v>
      </c>
      <c r="L1416" s="2" t="str">
        <f>VLOOKUP(C1416,Customers!$A$2:$F$401,3,FALSE)</f>
        <v>Mansoura</v>
      </c>
      <c r="M1416" s="2" t="str">
        <f>VLOOKUP(C1416,Customers!$A$2:$F$401,5,FALSE)</f>
        <v>Small Business</v>
      </c>
      <c r="N1416" s="2" t="str">
        <f>VLOOKUP(D1416,Products!$A$2:$F$21,2,FALSE)</f>
        <v>Webcam HD</v>
      </c>
      <c r="O1416" s="2" t="str">
        <f>VLOOKUP(D1416,Products!$A$2:$F$21,4,FALSE)</f>
        <v>Electronics</v>
      </c>
      <c r="P1416" s="2" t="str">
        <f>VLOOKUP(D1416,Products!$A$2:$F$21,3,FALSE)</f>
        <v>Accessories</v>
      </c>
      <c r="Q1416" s="6">
        <f>VLOOKUP(D1416,Products!$A$2:$F$21,6,FALSE)</f>
        <v>790</v>
      </c>
      <c r="R1416" s="6">
        <f t="shared" si="90"/>
        <v>2370</v>
      </c>
      <c r="S1416" s="6">
        <f t="shared" si="91"/>
        <v>1638.5249999999996</v>
      </c>
    </row>
    <row r="1417" spans="1:19" x14ac:dyDescent="0.25">
      <c r="A1417" t="s">
        <v>1835</v>
      </c>
      <c r="B1417" s="2">
        <v>45332</v>
      </c>
      <c r="C1417" t="s">
        <v>1570</v>
      </c>
      <c r="D1417" t="s">
        <v>90</v>
      </c>
      <c r="E1417">
        <v>1</v>
      </c>
      <c r="F1417">
        <v>1932</v>
      </c>
      <c r="G1417" s="3">
        <v>0</v>
      </c>
      <c r="H1417" t="s">
        <v>12</v>
      </c>
      <c r="I1417">
        <v>6</v>
      </c>
      <c r="J1417">
        <f t="shared" si="88"/>
        <v>1932</v>
      </c>
      <c r="K1417" s="2">
        <f t="shared" si="89"/>
        <v>45323</v>
      </c>
      <c r="L1417" s="2" t="str">
        <f>VLOOKUP(C1417,Customers!$A$2:$F$401,3,FALSE)</f>
        <v>Port Said</v>
      </c>
      <c r="M1417" s="2" t="str">
        <f>VLOOKUP(C1417,Customers!$A$2:$F$401,5,FALSE)</f>
        <v>Consumer</v>
      </c>
      <c r="N1417" s="2" t="str">
        <f>VLOOKUP(D1417,Products!$A$2:$F$21,2,FALSE)</f>
        <v>Headset Pro</v>
      </c>
      <c r="O1417" s="2" t="str">
        <f>VLOOKUP(D1417,Products!$A$2:$F$21,4,FALSE)</f>
        <v>Electronics</v>
      </c>
      <c r="P1417" s="2" t="str">
        <f>VLOOKUP(D1417,Products!$A$2:$F$21,3,FALSE)</f>
        <v>Accessories</v>
      </c>
      <c r="Q1417" s="6">
        <f>VLOOKUP(D1417,Products!$A$2:$F$21,6,FALSE)</f>
        <v>1180</v>
      </c>
      <c r="R1417" s="6">
        <f t="shared" si="90"/>
        <v>1180</v>
      </c>
      <c r="S1417" s="6">
        <f t="shared" si="91"/>
        <v>752</v>
      </c>
    </row>
    <row r="1418" spans="1:19" x14ac:dyDescent="0.25">
      <c r="A1418" t="s">
        <v>1836</v>
      </c>
      <c r="B1418" s="2">
        <v>45747</v>
      </c>
      <c r="C1418" t="s">
        <v>1225</v>
      </c>
      <c r="D1418" t="s">
        <v>15</v>
      </c>
      <c r="E1418">
        <v>3</v>
      </c>
      <c r="F1418">
        <v>486</v>
      </c>
      <c r="G1418" s="3">
        <v>0.05</v>
      </c>
      <c r="H1418" t="s">
        <v>12</v>
      </c>
      <c r="I1418">
        <v>7</v>
      </c>
      <c r="J1418">
        <f t="shared" si="88"/>
        <v>1385.1</v>
      </c>
      <c r="K1418" s="2">
        <f t="shared" si="89"/>
        <v>45717</v>
      </c>
      <c r="L1418" s="2" t="str">
        <f>VLOOKUP(C1418,Customers!$A$2:$F$401,3,FALSE)</f>
        <v>Port Said</v>
      </c>
      <c r="M1418" s="2" t="str">
        <f>VLOOKUP(C1418,Customers!$A$2:$F$401,5,FALSE)</f>
        <v>Consumer</v>
      </c>
      <c r="N1418" s="2" t="str">
        <f>VLOOKUP(D1418,Products!$A$2:$F$21,2,FALSE)</f>
        <v>Wireless Mouse</v>
      </c>
      <c r="O1418" s="2" t="str">
        <f>VLOOKUP(D1418,Products!$A$2:$F$21,4,FALSE)</f>
        <v>Electronics</v>
      </c>
      <c r="P1418" s="2" t="str">
        <f>VLOOKUP(D1418,Products!$A$2:$F$21,3,FALSE)</f>
        <v>Accessories</v>
      </c>
      <c r="Q1418" s="6">
        <f>VLOOKUP(D1418,Products!$A$2:$F$21,6,FALSE)</f>
        <v>210</v>
      </c>
      <c r="R1418" s="6">
        <f t="shared" si="90"/>
        <v>630</v>
      </c>
      <c r="S1418" s="6">
        <f t="shared" si="91"/>
        <v>755.09999999999991</v>
      </c>
    </row>
    <row r="1419" spans="1:19" x14ac:dyDescent="0.25">
      <c r="A1419" t="s">
        <v>1837</v>
      </c>
      <c r="B1419" s="2">
        <v>45689</v>
      </c>
      <c r="C1419" t="s">
        <v>1199</v>
      </c>
      <c r="D1419" t="s">
        <v>21</v>
      </c>
      <c r="E1419">
        <v>4</v>
      </c>
      <c r="F1419">
        <v>1905.5</v>
      </c>
      <c r="G1419" s="3">
        <v>0</v>
      </c>
      <c r="H1419" t="s">
        <v>96</v>
      </c>
      <c r="I1419">
        <v>4</v>
      </c>
      <c r="J1419">
        <f t="shared" si="88"/>
        <v>7622</v>
      </c>
      <c r="K1419" s="2">
        <f t="shared" si="89"/>
        <v>45689</v>
      </c>
      <c r="L1419" s="2" t="str">
        <f>VLOOKUP(C1419,Customers!$A$2:$F$401,3,FALSE)</f>
        <v>Alexandria</v>
      </c>
      <c r="M1419" s="2" t="str">
        <f>VLOOKUP(C1419,Customers!$A$2:$F$401,5,FALSE)</f>
        <v>Small Business</v>
      </c>
      <c r="N1419" s="2" t="str">
        <f>VLOOKUP(D1419,Products!$A$2:$F$21,2,FALSE)</f>
        <v>Mechanical Keyboard</v>
      </c>
      <c r="O1419" s="2" t="str">
        <f>VLOOKUP(D1419,Products!$A$2:$F$21,4,FALSE)</f>
        <v>Electronics</v>
      </c>
      <c r="P1419" s="2" t="str">
        <f>VLOOKUP(D1419,Products!$A$2:$F$21,3,FALSE)</f>
        <v>Accessories</v>
      </c>
      <c r="Q1419" s="6">
        <f>VLOOKUP(D1419,Products!$A$2:$F$21,6,FALSE)</f>
        <v>990</v>
      </c>
      <c r="R1419" s="6">
        <f t="shared" si="90"/>
        <v>3960</v>
      </c>
      <c r="S1419" s="6">
        <f t="shared" si="91"/>
        <v>3662</v>
      </c>
    </row>
    <row r="1420" spans="1:19" x14ac:dyDescent="0.25">
      <c r="A1420" t="s">
        <v>1838</v>
      </c>
      <c r="B1420" s="2">
        <v>45099</v>
      </c>
      <c r="C1420" t="s">
        <v>412</v>
      </c>
      <c r="D1420" t="s">
        <v>15</v>
      </c>
      <c r="E1420">
        <v>1</v>
      </c>
      <c r="F1420">
        <v>450</v>
      </c>
      <c r="G1420" s="3">
        <v>0.15</v>
      </c>
      <c r="H1420" t="s">
        <v>12</v>
      </c>
      <c r="I1420">
        <v>4</v>
      </c>
      <c r="J1420">
        <f t="shared" si="88"/>
        <v>382.5</v>
      </c>
      <c r="K1420" s="2">
        <f t="shared" si="89"/>
        <v>45078</v>
      </c>
      <c r="L1420" s="2" t="str">
        <f>VLOOKUP(C1420,Customers!$A$2:$F$401,3,FALSE)</f>
        <v>Asyut</v>
      </c>
      <c r="M1420" s="2" t="str">
        <f>VLOOKUP(C1420,Customers!$A$2:$F$401,5,FALSE)</f>
        <v>Consumer</v>
      </c>
      <c r="N1420" s="2" t="str">
        <f>VLOOKUP(D1420,Products!$A$2:$F$21,2,FALSE)</f>
        <v>Wireless Mouse</v>
      </c>
      <c r="O1420" s="2" t="str">
        <f>VLOOKUP(D1420,Products!$A$2:$F$21,4,FALSE)</f>
        <v>Electronics</v>
      </c>
      <c r="P1420" s="2" t="str">
        <f>VLOOKUP(D1420,Products!$A$2:$F$21,3,FALSE)</f>
        <v>Accessories</v>
      </c>
      <c r="Q1420" s="6">
        <f>VLOOKUP(D1420,Products!$A$2:$F$21,6,FALSE)</f>
        <v>210</v>
      </c>
      <c r="R1420" s="6">
        <f t="shared" si="90"/>
        <v>210</v>
      </c>
      <c r="S1420" s="6">
        <f t="shared" si="91"/>
        <v>172.5</v>
      </c>
    </row>
    <row r="1421" spans="1:19" x14ac:dyDescent="0.25">
      <c r="A1421" t="s">
        <v>1839</v>
      </c>
      <c r="B1421" s="2">
        <v>45457</v>
      </c>
      <c r="C1421" t="s">
        <v>1225</v>
      </c>
      <c r="D1421" t="s">
        <v>72</v>
      </c>
      <c r="E1421">
        <v>3</v>
      </c>
      <c r="F1421">
        <v>1750</v>
      </c>
      <c r="G1421" s="3">
        <v>0.05</v>
      </c>
      <c r="H1421" t="s">
        <v>12</v>
      </c>
      <c r="I1421">
        <v>2</v>
      </c>
      <c r="J1421">
        <f t="shared" si="88"/>
        <v>4987.5</v>
      </c>
      <c r="K1421" s="2">
        <f t="shared" si="89"/>
        <v>45444</v>
      </c>
      <c r="L1421" s="2" t="str">
        <f>VLOOKUP(C1421,Customers!$A$2:$F$401,3,FALSE)</f>
        <v>Port Said</v>
      </c>
      <c r="M1421" s="2" t="str">
        <f>VLOOKUP(C1421,Customers!$A$2:$F$401,5,FALSE)</f>
        <v>Consumer</v>
      </c>
      <c r="N1421" s="2" t="str">
        <f>VLOOKUP(D1421,Products!$A$2:$F$21,2,FALSE)</f>
        <v>Wi-Fi Router</v>
      </c>
      <c r="O1421" s="2" t="str">
        <f>VLOOKUP(D1421,Products!$A$2:$F$21,4,FALSE)</f>
        <v>Electronics</v>
      </c>
      <c r="P1421" s="2" t="str">
        <f>VLOOKUP(D1421,Products!$A$2:$F$21,3,FALSE)</f>
        <v>Networking</v>
      </c>
      <c r="Q1421" s="6">
        <f>VLOOKUP(D1421,Products!$A$2:$F$21,6,FALSE)</f>
        <v>1050</v>
      </c>
      <c r="R1421" s="6">
        <f t="shared" si="90"/>
        <v>3150</v>
      </c>
      <c r="S1421" s="6">
        <f t="shared" si="91"/>
        <v>1837.5</v>
      </c>
    </row>
    <row r="1422" spans="1:19" x14ac:dyDescent="0.25">
      <c r="A1422" t="s">
        <v>1840</v>
      </c>
      <c r="B1422" s="2">
        <v>45080</v>
      </c>
      <c r="C1422" t="s">
        <v>525</v>
      </c>
      <c r="D1422" t="s">
        <v>123</v>
      </c>
      <c r="E1422">
        <v>1</v>
      </c>
      <c r="F1422">
        <v>2162</v>
      </c>
      <c r="G1422" s="3">
        <v>0.05</v>
      </c>
      <c r="H1422" t="s">
        <v>12</v>
      </c>
      <c r="I1422">
        <v>7</v>
      </c>
      <c r="J1422">
        <f t="shared" si="88"/>
        <v>2053.9</v>
      </c>
      <c r="K1422" s="2">
        <f t="shared" si="89"/>
        <v>45078</v>
      </c>
      <c r="L1422" s="2" t="str">
        <f>VLOOKUP(C1422,Customers!$A$2:$F$401,3,FALSE)</f>
        <v>Mansoura</v>
      </c>
      <c r="M1422" s="2" t="str">
        <f>VLOOKUP(C1422,Customers!$A$2:$F$401,5,FALSE)</f>
        <v>Small Business</v>
      </c>
      <c r="N1422" s="2" t="str">
        <f>VLOOKUP(D1422,Products!$A$2:$F$21,2,FALSE)</f>
        <v>Barcode Scanner</v>
      </c>
      <c r="O1422" s="2" t="str">
        <f>VLOOKUP(D1422,Products!$A$2:$F$21,4,FALSE)</f>
        <v>Electronics</v>
      </c>
      <c r="P1422" s="2" t="str">
        <f>VLOOKUP(D1422,Products!$A$2:$F$21,3,FALSE)</f>
        <v>POS Equipment</v>
      </c>
      <c r="Q1422" s="6">
        <f>VLOOKUP(D1422,Products!$A$2:$F$21,6,FALSE)</f>
        <v>1420</v>
      </c>
      <c r="R1422" s="6">
        <f t="shared" si="90"/>
        <v>1420</v>
      </c>
      <c r="S1422" s="6">
        <f t="shared" si="91"/>
        <v>633.90000000000009</v>
      </c>
    </row>
    <row r="1423" spans="1:19" x14ac:dyDescent="0.25">
      <c r="A1423" t="s">
        <v>1841</v>
      </c>
      <c r="B1423" s="2">
        <v>44971</v>
      </c>
      <c r="C1423" t="s">
        <v>289</v>
      </c>
      <c r="D1423" t="s">
        <v>79</v>
      </c>
      <c r="E1423">
        <v>2</v>
      </c>
      <c r="F1423">
        <v>6696</v>
      </c>
      <c r="G1423" s="3">
        <v>0.05</v>
      </c>
      <c r="H1423" t="s">
        <v>85</v>
      </c>
      <c r="I1423">
        <v>7</v>
      </c>
      <c r="J1423">
        <f t="shared" si="88"/>
        <v>12722.4</v>
      </c>
      <c r="K1423" s="2">
        <f t="shared" si="89"/>
        <v>44958</v>
      </c>
      <c r="L1423" s="2" t="str">
        <f>VLOOKUP(C1423,Customers!$A$2:$F$401,3,FALSE)</f>
        <v>Asyut</v>
      </c>
      <c r="M1423" s="2" t="str">
        <f>VLOOKUP(C1423,Customers!$A$2:$F$401,5,FALSE)</f>
        <v>Corporate</v>
      </c>
      <c r="N1423" s="2" t="str">
        <f>VLOOKUP(D1423,Products!$A$2:$F$21,2,FALSE)</f>
        <v>27-inch Monitor</v>
      </c>
      <c r="O1423" s="2" t="str">
        <f>VLOOKUP(D1423,Products!$A$2:$F$21,4,FALSE)</f>
        <v>Electronics</v>
      </c>
      <c r="P1423" s="2" t="str">
        <f>VLOOKUP(D1423,Products!$A$2:$F$21,3,FALSE)</f>
        <v>Displays</v>
      </c>
      <c r="Q1423" s="6">
        <f>VLOOKUP(D1423,Products!$A$2:$F$21,6,FALSE)</f>
        <v>4300</v>
      </c>
      <c r="R1423" s="6">
        <f t="shared" si="90"/>
        <v>8600</v>
      </c>
      <c r="S1423" s="6">
        <f t="shared" si="91"/>
        <v>4122.3999999999996</v>
      </c>
    </row>
    <row r="1424" spans="1:19" x14ac:dyDescent="0.25">
      <c r="A1424" t="s">
        <v>1842</v>
      </c>
      <c r="B1424" s="2">
        <v>45059</v>
      </c>
      <c r="C1424" t="s">
        <v>446</v>
      </c>
      <c r="D1424" t="s">
        <v>21</v>
      </c>
      <c r="E1424">
        <v>1</v>
      </c>
      <c r="F1424">
        <v>1998</v>
      </c>
      <c r="G1424" s="3">
        <v>0.1</v>
      </c>
      <c r="H1424" t="s">
        <v>12</v>
      </c>
      <c r="I1424">
        <v>7</v>
      </c>
      <c r="J1424">
        <f t="shared" si="88"/>
        <v>1798.2</v>
      </c>
      <c r="K1424" s="2">
        <f t="shared" si="89"/>
        <v>45047</v>
      </c>
      <c r="L1424" s="2" t="str">
        <f>VLOOKUP(C1424,Customers!$A$2:$F$401,3,FALSE)</f>
        <v>Mansoura</v>
      </c>
      <c r="M1424" s="2" t="str">
        <f>VLOOKUP(C1424,Customers!$A$2:$F$401,5,FALSE)</f>
        <v>Consumer</v>
      </c>
      <c r="N1424" s="2" t="str">
        <f>VLOOKUP(D1424,Products!$A$2:$F$21,2,FALSE)</f>
        <v>Mechanical Keyboard</v>
      </c>
      <c r="O1424" s="2" t="str">
        <f>VLOOKUP(D1424,Products!$A$2:$F$21,4,FALSE)</f>
        <v>Electronics</v>
      </c>
      <c r="P1424" s="2" t="str">
        <f>VLOOKUP(D1424,Products!$A$2:$F$21,3,FALSE)</f>
        <v>Accessories</v>
      </c>
      <c r="Q1424" s="6">
        <f>VLOOKUP(D1424,Products!$A$2:$F$21,6,FALSE)</f>
        <v>990</v>
      </c>
      <c r="R1424" s="6">
        <f t="shared" si="90"/>
        <v>990</v>
      </c>
      <c r="S1424" s="6">
        <f t="shared" si="91"/>
        <v>808.2</v>
      </c>
    </row>
    <row r="1425" spans="1:19" x14ac:dyDescent="0.25">
      <c r="A1425" t="s">
        <v>1843</v>
      </c>
      <c r="B1425" s="2">
        <v>45331</v>
      </c>
      <c r="C1425" t="s">
        <v>394</v>
      </c>
      <c r="D1425" t="s">
        <v>49</v>
      </c>
      <c r="E1425">
        <v>3</v>
      </c>
      <c r="F1425">
        <v>3977</v>
      </c>
      <c r="G1425" s="3">
        <v>0.05</v>
      </c>
      <c r="H1425" t="s">
        <v>12</v>
      </c>
      <c r="I1425">
        <v>1</v>
      </c>
      <c r="J1425">
        <f t="shared" si="88"/>
        <v>11334.449999999999</v>
      </c>
      <c r="K1425" s="2">
        <f t="shared" si="89"/>
        <v>45323</v>
      </c>
      <c r="L1425" s="2" t="str">
        <f>VLOOKUP(C1425,Customers!$A$2:$F$401,3,FALSE)</f>
        <v>Alexandria</v>
      </c>
      <c r="M1425" s="2" t="str">
        <f>VLOOKUP(C1425,Customers!$A$2:$F$401,5,FALSE)</f>
        <v>Consumer</v>
      </c>
      <c r="N1425" s="2" t="str">
        <f>VLOOKUP(D1425,Products!$A$2:$F$21,2,FALSE)</f>
        <v>UPS 1200VA</v>
      </c>
      <c r="O1425" s="2" t="str">
        <f>VLOOKUP(D1425,Products!$A$2:$F$21,4,FALSE)</f>
        <v>Electronics</v>
      </c>
      <c r="P1425" s="2" t="str">
        <f>VLOOKUP(D1425,Products!$A$2:$F$21,3,FALSE)</f>
        <v>Power</v>
      </c>
      <c r="Q1425" s="6">
        <f>VLOOKUP(D1425,Products!$A$2:$F$21,6,FALSE)</f>
        <v>2950</v>
      </c>
      <c r="R1425" s="6">
        <f t="shared" si="90"/>
        <v>8850</v>
      </c>
      <c r="S1425" s="6">
        <f t="shared" si="91"/>
        <v>2484.4499999999989</v>
      </c>
    </row>
    <row r="1426" spans="1:19" x14ac:dyDescent="0.25">
      <c r="A1426" t="s">
        <v>1844</v>
      </c>
      <c r="B1426" s="2">
        <v>45835</v>
      </c>
      <c r="C1426" t="s">
        <v>185</v>
      </c>
      <c r="D1426" t="s">
        <v>43</v>
      </c>
      <c r="E1426">
        <v>1</v>
      </c>
      <c r="F1426">
        <v>3312</v>
      </c>
      <c r="G1426" s="3">
        <v>0.2</v>
      </c>
      <c r="H1426" t="s">
        <v>12</v>
      </c>
      <c r="I1426">
        <v>2</v>
      </c>
      <c r="J1426">
        <f t="shared" si="88"/>
        <v>2649.6000000000004</v>
      </c>
      <c r="K1426" s="2">
        <f t="shared" si="89"/>
        <v>45809</v>
      </c>
      <c r="L1426" s="2" t="str">
        <f>VLOOKUP(C1426,Customers!$A$2:$F$401,3,FALSE)</f>
        <v>Giza</v>
      </c>
      <c r="M1426" s="2" t="str">
        <f>VLOOKUP(C1426,Customers!$A$2:$F$401,5,FALSE)</f>
        <v>Small Business</v>
      </c>
      <c r="N1426" s="2" t="str">
        <f>VLOOKUP(D1426,Products!$A$2:$F$21,2,FALSE)</f>
        <v>External SSD 1TB</v>
      </c>
      <c r="O1426" s="2" t="str">
        <f>VLOOKUP(D1426,Products!$A$2:$F$21,4,FALSE)</f>
        <v>Electronics</v>
      </c>
      <c r="P1426" s="2" t="str">
        <f>VLOOKUP(D1426,Products!$A$2:$F$21,3,FALSE)</f>
        <v>Storage</v>
      </c>
      <c r="Q1426" s="6">
        <f>VLOOKUP(D1426,Products!$A$2:$F$21,6,FALSE)</f>
        <v>2450</v>
      </c>
      <c r="R1426" s="6">
        <f t="shared" si="90"/>
        <v>2450</v>
      </c>
      <c r="S1426" s="6">
        <f t="shared" si="91"/>
        <v>199.60000000000036</v>
      </c>
    </row>
    <row r="1427" spans="1:19" x14ac:dyDescent="0.25">
      <c r="A1427" t="s">
        <v>1845</v>
      </c>
      <c r="B1427" s="2">
        <v>45190</v>
      </c>
      <c r="C1427" t="s">
        <v>840</v>
      </c>
      <c r="D1427" t="s">
        <v>33</v>
      </c>
      <c r="E1427">
        <v>10</v>
      </c>
      <c r="F1427">
        <v>3900</v>
      </c>
      <c r="G1427" s="3">
        <v>0</v>
      </c>
      <c r="H1427" t="s">
        <v>12</v>
      </c>
      <c r="I1427">
        <v>5</v>
      </c>
      <c r="J1427">
        <f t="shared" si="88"/>
        <v>39000</v>
      </c>
      <c r="K1427" s="2">
        <f t="shared" si="89"/>
        <v>45170</v>
      </c>
      <c r="L1427" s="2" t="str">
        <f>VLOOKUP(C1427,Customers!$A$2:$F$401,3,FALSE)</f>
        <v>Zagazig</v>
      </c>
      <c r="M1427" s="2" t="str">
        <f>VLOOKUP(C1427,Customers!$A$2:$F$401,5,FALSE)</f>
        <v>Small Business</v>
      </c>
      <c r="N1427" s="2" t="str">
        <f>VLOOKUP(D1427,Products!$A$2:$F$21,2,FALSE)</f>
        <v>Filing Cabinet</v>
      </c>
      <c r="O1427" s="2" t="str">
        <f>VLOOKUP(D1427,Products!$A$2:$F$21,4,FALSE)</f>
        <v>Office</v>
      </c>
      <c r="P1427" s="2" t="str">
        <f>VLOOKUP(D1427,Products!$A$2:$F$21,3,FALSE)</f>
        <v>Furniture</v>
      </c>
      <c r="Q1427" s="6">
        <f>VLOOKUP(D1427,Products!$A$2:$F$21,6,FALSE)</f>
        <v>2650</v>
      </c>
      <c r="R1427" s="6">
        <f t="shared" si="90"/>
        <v>26500</v>
      </c>
      <c r="S1427" s="6">
        <f t="shared" si="91"/>
        <v>12500</v>
      </c>
    </row>
    <row r="1428" spans="1:19" x14ac:dyDescent="0.25">
      <c r="A1428" t="s">
        <v>1846</v>
      </c>
      <c r="B1428" s="2">
        <v>45115</v>
      </c>
      <c r="C1428" t="s">
        <v>170</v>
      </c>
      <c r="D1428" t="s">
        <v>79</v>
      </c>
      <c r="E1428">
        <v>1</v>
      </c>
      <c r="F1428">
        <v>6014</v>
      </c>
      <c r="G1428" s="3">
        <v>0.1</v>
      </c>
      <c r="H1428" t="s">
        <v>12</v>
      </c>
      <c r="I1428">
        <v>1</v>
      </c>
      <c r="J1428">
        <f t="shared" si="88"/>
        <v>5412.6</v>
      </c>
      <c r="K1428" s="2">
        <f t="shared" si="89"/>
        <v>45108</v>
      </c>
      <c r="L1428" s="2" t="str">
        <f>VLOOKUP(C1428,Customers!$A$2:$F$401,3,FALSE)</f>
        <v>Giza</v>
      </c>
      <c r="M1428" s="2" t="str">
        <f>VLOOKUP(C1428,Customers!$A$2:$F$401,5,FALSE)</f>
        <v>Small Business</v>
      </c>
      <c r="N1428" s="2" t="str">
        <f>VLOOKUP(D1428,Products!$A$2:$F$21,2,FALSE)</f>
        <v>27-inch Monitor</v>
      </c>
      <c r="O1428" s="2" t="str">
        <f>VLOOKUP(D1428,Products!$A$2:$F$21,4,FALSE)</f>
        <v>Electronics</v>
      </c>
      <c r="P1428" s="2" t="str">
        <f>VLOOKUP(D1428,Products!$A$2:$F$21,3,FALSE)</f>
        <v>Displays</v>
      </c>
      <c r="Q1428" s="6">
        <f>VLOOKUP(D1428,Products!$A$2:$F$21,6,FALSE)</f>
        <v>4300</v>
      </c>
      <c r="R1428" s="6">
        <f t="shared" si="90"/>
        <v>4300</v>
      </c>
      <c r="S1428" s="6">
        <f t="shared" si="91"/>
        <v>1112.6000000000004</v>
      </c>
    </row>
    <row r="1429" spans="1:19" x14ac:dyDescent="0.25">
      <c r="A1429" t="s">
        <v>1847</v>
      </c>
      <c r="B1429" s="2">
        <v>45606</v>
      </c>
      <c r="C1429" t="s">
        <v>69</v>
      </c>
      <c r="D1429" t="s">
        <v>40</v>
      </c>
      <c r="E1429">
        <v>2</v>
      </c>
      <c r="F1429">
        <v>20085</v>
      </c>
      <c r="G1429" s="3">
        <v>0.1</v>
      </c>
      <c r="H1429" t="s">
        <v>12</v>
      </c>
      <c r="I1429">
        <v>5</v>
      </c>
      <c r="J1429">
        <f t="shared" si="88"/>
        <v>36153</v>
      </c>
      <c r="K1429" s="2">
        <f t="shared" si="89"/>
        <v>45597</v>
      </c>
      <c r="L1429" s="2" t="str">
        <f>VLOOKUP(C1429,Customers!$A$2:$F$401,3,FALSE)</f>
        <v>Mansoura</v>
      </c>
      <c r="M1429" s="2" t="str">
        <f>VLOOKUP(C1429,Customers!$A$2:$F$401,5,FALSE)</f>
        <v>Consumer</v>
      </c>
      <c r="N1429" s="2" t="str">
        <f>VLOOKUP(D1429,Products!$A$2:$F$21,2,FALSE)</f>
        <v>Laptop Basic 15</v>
      </c>
      <c r="O1429" s="2" t="str">
        <f>VLOOKUP(D1429,Products!$A$2:$F$21,4,FALSE)</f>
        <v>Electronics</v>
      </c>
      <c r="P1429" s="2" t="str">
        <f>VLOOKUP(D1429,Products!$A$2:$F$21,3,FALSE)</f>
        <v>Computers</v>
      </c>
      <c r="Q1429" s="6">
        <f>VLOOKUP(D1429,Products!$A$2:$F$21,6,FALSE)</f>
        <v>15100</v>
      </c>
      <c r="R1429" s="6">
        <f t="shared" si="90"/>
        <v>30200</v>
      </c>
      <c r="S1429" s="6">
        <f t="shared" si="91"/>
        <v>5953</v>
      </c>
    </row>
    <row r="1430" spans="1:19" x14ac:dyDescent="0.25">
      <c r="A1430" t="s">
        <v>1848</v>
      </c>
      <c r="B1430" s="2">
        <v>45177</v>
      </c>
      <c r="C1430" t="s">
        <v>667</v>
      </c>
      <c r="D1430" t="s">
        <v>11</v>
      </c>
      <c r="E1430">
        <v>1</v>
      </c>
      <c r="F1430">
        <v>26220</v>
      </c>
      <c r="G1430" s="3">
        <v>0.05</v>
      </c>
      <c r="H1430" t="s">
        <v>12</v>
      </c>
      <c r="I1430">
        <v>2</v>
      </c>
      <c r="J1430">
        <f t="shared" si="88"/>
        <v>24909</v>
      </c>
      <c r="K1430" s="2">
        <f t="shared" si="89"/>
        <v>45170</v>
      </c>
      <c r="L1430" s="2" t="str">
        <f>VLOOKUP(C1430,Customers!$A$2:$F$401,3,FALSE)</f>
        <v>Banha</v>
      </c>
      <c r="M1430" s="2" t="str">
        <f>VLOOKUP(C1430,Customers!$A$2:$F$401,5,FALSE)</f>
        <v>Consumer</v>
      </c>
      <c r="N1430" s="2" t="str">
        <f>VLOOKUP(D1430,Products!$A$2:$F$21,2,FALSE)</f>
        <v>Laptop Pro 14</v>
      </c>
      <c r="O1430" s="2" t="str">
        <f>VLOOKUP(D1430,Products!$A$2:$F$21,4,FALSE)</f>
        <v>Electronics</v>
      </c>
      <c r="P1430" s="2" t="str">
        <f>VLOOKUP(D1430,Products!$A$2:$F$21,3,FALSE)</f>
        <v>Computers</v>
      </c>
      <c r="Q1430" s="6">
        <f>VLOOKUP(D1430,Products!$A$2:$F$21,6,FALSE)</f>
        <v>22100</v>
      </c>
      <c r="R1430" s="6">
        <f t="shared" si="90"/>
        <v>22100</v>
      </c>
      <c r="S1430" s="6">
        <f t="shared" si="91"/>
        <v>2809</v>
      </c>
    </row>
    <row r="1431" spans="1:19" x14ac:dyDescent="0.25">
      <c r="A1431" t="s">
        <v>1849</v>
      </c>
      <c r="B1431" s="2">
        <v>45014</v>
      </c>
      <c r="C1431" t="s">
        <v>425</v>
      </c>
      <c r="D1431" t="s">
        <v>15</v>
      </c>
      <c r="E1431">
        <v>1</v>
      </c>
      <c r="F1431">
        <v>436.5</v>
      </c>
      <c r="G1431" s="3">
        <v>0</v>
      </c>
      <c r="H1431" t="s">
        <v>12</v>
      </c>
      <c r="I1431">
        <v>1</v>
      </c>
      <c r="J1431">
        <f t="shared" si="88"/>
        <v>436.5</v>
      </c>
      <c r="K1431" s="2">
        <f t="shared" si="89"/>
        <v>44986</v>
      </c>
      <c r="L1431" s="2" t="str">
        <f>VLOOKUP(C1431,Customers!$A$2:$F$401,3,FALSE)</f>
        <v>Alexandria</v>
      </c>
      <c r="M1431" s="2" t="str">
        <f>VLOOKUP(C1431,Customers!$A$2:$F$401,5,FALSE)</f>
        <v>Small Business</v>
      </c>
      <c r="N1431" s="2" t="str">
        <f>VLOOKUP(D1431,Products!$A$2:$F$21,2,FALSE)</f>
        <v>Wireless Mouse</v>
      </c>
      <c r="O1431" s="2" t="str">
        <f>VLOOKUP(D1431,Products!$A$2:$F$21,4,FALSE)</f>
        <v>Electronics</v>
      </c>
      <c r="P1431" s="2" t="str">
        <f>VLOOKUP(D1431,Products!$A$2:$F$21,3,FALSE)</f>
        <v>Accessories</v>
      </c>
      <c r="Q1431" s="6">
        <f>VLOOKUP(D1431,Products!$A$2:$F$21,6,FALSE)</f>
        <v>210</v>
      </c>
      <c r="R1431" s="6">
        <f t="shared" si="90"/>
        <v>210</v>
      </c>
      <c r="S1431" s="6">
        <f t="shared" si="91"/>
        <v>226.5</v>
      </c>
    </row>
    <row r="1432" spans="1:19" x14ac:dyDescent="0.25">
      <c r="A1432" t="s">
        <v>1850</v>
      </c>
      <c r="B1432" s="2">
        <v>45871</v>
      </c>
      <c r="C1432" t="s">
        <v>849</v>
      </c>
      <c r="D1432" t="s">
        <v>18</v>
      </c>
      <c r="E1432">
        <v>5</v>
      </c>
      <c r="F1432">
        <v>1566</v>
      </c>
      <c r="G1432" s="3">
        <v>0.1</v>
      </c>
      <c r="H1432" t="s">
        <v>12</v>
      </c>
      <c r="I1432">
        <v>3</v>
      </c>
      <c r="J1432">
        <f t="shared" si="88"/>
        <v>7047</v>
      </c>
      <c r="K1432" s="2">
        <f t="shared" si="89"/>
        <v>45870</v>
      </c>
      <c r="L1432" s="2" t="str">
        <f>VLOOKUP(C1432,Customers!$A$2:$F$401,3,FALSE)</f>
        <v>Giza</v>
      </c>
      <c r="M1432" s="2" t="str">
        <f>VLOOKUP(C1432,Customers!$A$2:$F$401,5,FALSE)</f>
        <v>Small Business</v>
      </c>
      <c r="N1432" s="2" t="str">
        <f>VLOOKUP(D1432,Products!$A$2:$F$21,2,FALSE)</f>
        <v>Webcam HD</v>
      </c>
      <c r="O1432" s="2" t="str">
        <f>VLOOKUP(D1432,Products!$A$2:$F$21,4,FALSE)</f>
        <v>Electronics</v>
      </c>
      <c r="P1432" s="2" t="str">
        <f>VLOOKUP(D1432,Products!$A$2:$F$21,3,FALSE)</f>
        <v>Accessories</v>
      </c>
      <c r="Q1432" s="6">
        <f>VLOOKUP(D1432,Products!$A$2:$F$21,6,FALSE)</f>
        <v>790</v>
      </c>
      <c r="R1432" s="6">
        <f t="shared" si="90"/>
        <v>3950</v>
      </c>
      <c r="S1432" s="6">
        <f t="shared" si="91"/>
        <v>3097</v>
      </c>
    </row>
    <row r="1433" spans="1:19" x14ac:dyDescent="0.25">
      <c r="A1433" t="s">
        <v>1851</v>
      </c>
      <c r="B1433" s="2">
        <v>45030</v>
      </c>
      <c r="C1433" t="s">
        <v>465</v>
      </c>
      <c r="D1433" t="s">
        <v>49</v>
      </c>
      <c r="E1433">
        <v>2</v>
      </c>
      <c r="F1433">
        <v>4428</v>
      </c>
      <c r="G1433" s="3">
        <v>0.15</v>
      </c>
      <c r="H1433" t="s">
        <v>12</v>
      </c>
      <c r="I1433">
        <v>6</v>
      </c>
      <c r="J1433">
        <f t="shared" si="88"/>
        <v>7527.5999999999995</v>
      </c>
      <c r="K1433" s="2">
        <f t="shared" si="89"/>
        <v>45017</v>
      </c>
      <c r="L1433" s="2" t="str">
        <f>VLOOKUP(C1433,Customers!$A$2:$F$401,3,FALSE)</f>
        <v>Ismailia</v>
      </c>
      <c r="M1433" s="2" t="str">
        <f>VLOOKUP(C1433,Customers!$A$2:$F$401,5,FALSE)</f>
        <v>Corporate</v>
      </c>
      <c r="N1433" s="2" t="str">
        <f>VLOOKUP(D1433,Products!$A$2:$F$21,2,FALSE)</f>
        <v>UPS 1200VA</v>
      </c>
      <c r="O1433" s="2" t="str">
        <f>VLOOKUP(D1433,Products!$A$2:$F$21,4,FALSE)</f>
        <v>Electronics</v>
      </c>
      <c r="P1433" s="2" t="str">
        <f>VLOOKUP(D1433,Products!$A$2:$F$21,3,FALSE)</f>
        <v>Power</v>
      </c>
      <c r="Q1433" s="6">
        <f>VLOOKUP(D1433,Products!$A$2:$F$21,6,FALSE)</f>
        <v>2950</v>
      </c>
      <c r="R1433" s="6">
        <f t="shared" si="90"/>
        <v>5900</v>
      </c>
      <c r="S1433" s="6">
        <f t="shared" si="91"/>
        <v>1627.5999999999995</v>
      </c>
    </row>
    <row r="1434" spans="1:19" x14ac:dyDescent="0.25">
      <c r="A1434" t="s">
        <v>1852</v>
      </c>
      <c r="B1434" s="2">
        <v>45271</v>
      </c>
      <c r="C1434" t="s">
        <v>336</v>
      </c>
      <c r="D1434" t="s">
        <v>46</v>
      </c>
      <c r="E1434">
        <v>1</v>
      </c>
      <c r="F1434">
        <v>252.2</v>
      </c>
      <c r="G1434" s="3">
        <v>0</v>
      </c>
      <c r="H1434" t="s">
        <v>12</v>
      </c>
      <c r="I1434">
        <v>7</v>
      </c>
      <c r="J1434">
        <f t="shared" si="88"/>
        <v>252.2</v>
      </c>
      <c r="K1434" s="2">
        <f t="shared" si="89"/>
        <v>45261</v>
      </c>
      <c r="L1434" s="2" t="str">
        <f>VLOOKUP(C1434,Customers!$A$2:$F$401,3,FALSE)</f>
        <v>Asyut</v>
      </c>
      <c r="M1434" s="2" t="str">
        <f>VLOOKUP(C1434,Customers!$A$2:$F$401,5,FALSE)</f>
        <v>Small Business</v>
      </c>
      <c r="N1434" s="2" t="str">
        <f>VLOOKUP(D1434,Products!$A$2:$F$21,2,FALSE)</f>
        <v>Paper A4 Box</v>
      </c>
      <c r="O1434" s="2" t="str">
        <f>VLOOKUP(D1434,Products!$A$2:$F$21,4,FALSE)</f>
        <v>Office</v>
      </c>
      <c r="P1434" s="2" t="str">
        <f>VLOOKUP(D1434,Products!$A$2:$F$21,3,FALSE)</f>
        <v>Stationery</v>
      </c>
      <c r="Q1434" s="6">
        <f>VLOOKUP(D1434,Products!$A$2:$F$21,6,FALSE)</f>
        <v>145</v>
      </c>
      <c r="R1434" s="6">
        <f t="shared" si="90"/>
        <v>145</v>
      </c>
      <c r="S1434" s="6">
        <f t="shared" si="91"/>
        <v>107.19999999999999</v>
      </c>
    </row>
    <row r="1435" spans="1:19" x14ac:dyDescent="0.25">
      <c r="A1435" t="s">
        <v>1853</v>
      </c>
      <c r="B1435" s="2">
        <v>45814</v>
      </c>
      <c r="C1435" t="s">
        <v>1854</v>
      </c>
      <c r="D1435" t="s">
        <v>11</v>
      </c>
      <c r="E1435">
        <v>1</v>
      </c>
      <c r="F1435">
        <v>29355</v>
      </c>
      <c r="G1435" s="3">
        <v>0</v>
      </c>
      <c r="H1435" t="s">
        <v>12</v>
      </c>
      <c r="I1435">
        <v>5</v>
      </c>
      <c r="J1435">
        <f t="shared" si="88"/>
        <v>29355</v>
      </c>
      <c r="K1435" s="2">
        <f t="shared" si="89"/>
        <v>45809</v>
      </c>
      <c r="L1435" s="2" t="str">
        <f>VLOOKUP(C1435,Customers!$A$2:$F$401,3,FALSE)</f>
        <v>Mansoura</v>
      </c>
      <c r="M1435" s="2" t="str">
        <f>VLOOKUP(C1435,Customers!$A$2:$F$401,5,FALSE)</f>
        <v>Corporate</v>
      </c>
      <c r="N1435" s="2" t="str">
        <f>VLOOKUP(D1435,Products!$A$2:$F$21,2,FALSE)</f>
        <v>Laptop Pro 14</v>
      </c>
      <c r="O1435" s="2" t="str">
        <f>VLOOKUP(D1435,Products!$A$2:$F$21,4,FALSE)</f>
        <v>Electronics</v>
      </c>
      <c r="P1435" s="2" t="str">
        <f>VLOOKUP(D1435,Products!$A$2:$F$21,3,FALSE)</f>
        <v>Computers</v>
      </c>
      <c r="Q1435" s="6">
        <f>VLOOKUP(D1435,Products!$A$2:$F$21,6,FALSE)</f>
        <v>22100</v>
      </c>
      <c r="R1435" s="6">
        <f t="shared" si="90"/>
        <v>22100</v>
      </c>
      <c r="S1435" s="6">
        <f t="shared" si="91"/>
        <v>7255</v>
      </c>
    </row>
    <row r="1436" spans="1:19" x14ac:dyDescent="0.25">
      <c r="A1436" t="s">
        <v>1855</v>
      </c>
      <c r="B1436" s="2">
        <v>45735</v>
      </c>
      <c r="C1436" t="s">
        <v>377</v>
      </c>
      <c r="D1436" t="s">
        <v>56</v>
      </c>
      <c r="E1436">
        <v>1</v>
      </c>
      <c r="F1436">
        <v>185.4</v>
      </c>
      <c r="G1436" s="3">
        <v>0.03</v>
      </c>
      <c r="H1436" t="s">
        <v>12</v>
      </c>
      <c r="I1436">
        <v>4</v>
      </c>
      <c r="J1436">
        <f t="shared" si="88"/>
        <v>179.83799999999999</v>
      </c>
      <c r="K1436" s="2">
        <f t="shared" si="89"/>
        <v>45717</v>
      </c>
      <c r="L1436" s="2" t="str">
        <f>VLOOKUP(C1436,Customers!$A$2:$F$401,3,FALSE)</f>
        <v>Mansoura</v>
      </c>
      <c r="M1436" s="2" t="str">
        <f>VLOOKUP(C1436,Customers!$A$2:$F$401,5,FALSE)</f>
        <v>Consumer</v>
      </c>
      <c r="N1436" s="2" t="str">
        <f>VLOOKUP(D1436,Products!$A$2:$F$21,2,FALSE)</f>
        <v>Notebook Pack</v>
      </c>
      <c r="O1436" s="2" t="str">
        <f>VLOOKUP(D1436,Products!$A$2:$F$21,4,FALSE)</f>
        <v>Office</v>
      </c>
      <c r="P1436" s="2" t="str">
        <f>VLOOKUP(D1436,Products!$A$2:$F$21,3,FALSE)</f>
        <v>Stationery</v>
      </c>
      <c r="Q1436" s="6">
        <f>VLOOKUP(D1436,Products!$A$2:$F$21,6,FALSE)</f>
        <v>75</v>
      </c>
      <c r="R1436" s="6">
        <f t="shared" si="90"/>
        <v>75</v>
      </c>
      <c r="S1436" s="6">
        <f t="shared" si="91"/>
        <v>104.83799999999999</v>
      </c>
    </row>
    <row r="1437" spans="1:19" x14ac:dyDescent="0.25">
      <c r="A1437" t="s">
        <v>1856</v>
      </c>
      <c r="B1437" s="2">
        <v>45943</v>
      </c>
      <c r="C1437" t="s">
        <v>180</v>
      </c>
      <c r="D1437" t="s">
        <v>21</v>
      </c>
      <c r="E1437">
        <v>4</v>
      </c>
      <c r="F1437">
        <v>1998</v>
      </c>
      <c r="G1437" s="3">
        <v>0</v>
      </c>
      <c r="H1437" t="s">
        <v>12</v>
      </c>
      <c r="I1437">
        <v>4</v>
      </c>
      <c r="J1437">
        <f t="shared" si="88"/>
        <v>7992</v>
      </c>
      <c r="K1437" s="2">
        <f t="shared" si="89"/>
        <v>45931</v>
      </c>
      <c r="L1437" s="2" t="str">
        <f>VLOOKUP(C1437,Customers!$A$2:$F$401,3,FALSE)</f>
        <v>Fayoum</v>
      </c>
      <c r="M1437" s="2" t="str">
        <f>VLOOKUP(C1437,Customers!$A$2:$F$401,5,FALSE)</f>
        <v>Small Business</v>
      </c>
      <c r="N1437" s="2" t="str">
        <f>VLOOKUP(D1437,Products!$A$2:$F$21,2,FALSE)</f>
        <v>Mechanical Keyboard</v>
      </c>
      <c r="O1437" s="2" t="str">
        <f>VLOOKUP(D1437,Products!$A$2:$F$21,4,FALSE)</f>
        <v>Electronics</v>
      </c>
      <c r="P1437" s="2" t="str">
        <f>VLOOKUP(D1437,Products!$A$2:$F$21,3,FALSE)</f>
        <v>Accessories</v>
      </c>
      <c r="Q1437" s="6">
        <f>VLOOKUP(D1437,Products!$A$2:$F$21,6,FALSE)</f>
        <v>990</v>
      </c>
      <c r="R1437" s="6">
        <f t="shared" si="90"/>
        <v>3960</v>
      </c>
      <c r="S1437" s="6">
        <f t="shared" si="91"/>
        <v>4032</v>
      </c>
    </row>
    <row r="1438" spans="1:19" x14ac:dyDescent="0.25">
      <c r="A1438" t="s">
        <v>1857</v>
      </c>
      <c r="B1438" s="2">
        <v>44987</v>
      </c>
      <c r="C1438" t="s">
        <v>144</v>
      </c>
      <c r="D1438" t="s">
        <v>33</v>
      </c>
      <c r="E1438">
        <v>3</v>
      </c>
      <c r="F1438">
        <v>4017</v>
      </c>
      <c r="G1438" s="3">
        <v>0.03</v>
      </c>
      <c r="H1438" t="s">
        <v>12</v>
      </c>
      <c r="I1438">
        <v>2</v>
      </c>
      <c r="J1438">
        <f t="shared" si="88"/>
        <v>11689.47</v>
      </c>
      <c r="K1438" s="2">
        <f t="shared" si="89"/>
        <v>44986</v>
      </c>
      <c r="L1438" s="2" t="str">
        <f>VLOOKUP(C1438,Customers!$A$2:$F$401,3,FALSE)</f>
        <v>Mansoura</v>
      </c>
      <c r="M1438" s="2" t="str">
        <f>VLOOKUP(C1438,Customers!$A$2:$F$401,5,FALSE)</f>
        <v>Consumer</v>
      </c>
      <c r="N1438" s="2" t="str">
        <f>VLOOKUP(D1438,Products!$A$2:$F$21,2,FALSE)</f>
        <v>Filing Cabinet</v>
      </c>
      <c r="O1438" s="2" t="str">
        <f>VLOOKUP(D1438,Products!$A$2:$F$21,4,FALSE)</f>
        <v>Office</v>
      </c>
      <c r="P1438" s="2" t="str">
        <f>VLOOKUP(D1438,Products!$A$2:$F$21,3,FALSE)</f>
        <v>Furniture</v>
      </c>
      <c r="Q1438" s="6">
        <f>VLOOKUP(D1438,Products!$A$2:$F$21,6,FALSE)</f>
        <v>2650</v>
      </c>
      <c r="R1438" s="6">
        <f t="shared" si="90"/>
        <v>7950</v>
      </c>
      <c r="S1438" s="6">
        <f t="shared" si="91"/>
        <v>3739.4699999999993</v>
      </c>
    </row>
    <row r="1439" spans="1:19" x14ac:dyDescent="0.25">
      <c r="A1439" t="s">
        <v>1858</v>
      </c>
      <c r="B1439" s="2">
        <v>45710</v>
      </c>
      <c r="C1439" t="s">
        <v>53</v>
      </c>
      <c r="D1439" t="s">
        <v>46</v>
      </c>
      <c r="E1439">
        <v>1</v>
      </c>
      <c r="F1439">
        <v>239.2</v>
      </c>
      <c r="G1439" s="3">
        <v>0.1</v>
      </c>
      <c r="H1439" t="s">
        <v>12</v>
      </c>
      <c r="I1439">
        <v>6</v>
      </c>
      <c r="J1439">
        <f t="shared" si="88"/>
        <v>215.28</v>
      </c>
      <c r="K1439" s="2">
        <f t="shared" si="89"/>
        <v>45689</v>
      </c>
      <c r="L1439" s="2" t="str">
        <f>VLOOKUP(C1439,Customers!$A$2:$F$401,3,FALSE)</f>
        <v>Asyut</v>
      </c>
      <c r="M1439" s="2" t="str">
        <f>VLOOKUP(C1439,Customers!$A$2:$F$401,5,FALSE)</f>
        <v>Small Business</v>
      </c>
      <c r="N1439" s="2" t="str">
        <f>VLOOKUP(D1439,Products!$A$2:$F$21,2,FALSE)</f>
        <v>Paper A4 Box</v>
      </c>
      <c r="O1439" s="2" t="str">
        <f>VLOOKUP(D1439,Products!$A$2:$F$21,4,FALSE)</f>
        <v>Office</v>
      </c>
      <c r="P1439" s="2" t="str">
        <f>VLOOKUP(D1439,Products!$A$2:$F$21,3,FALSE)</f>
        <v>Stationery</v>
      </c>
      <c r="Q1439" s="6">
        <f>VLOOKUP(D1439,Products!$A$2:$F$21,6,FALSE)</f>
        <v>145</v>
      </c>
      <c r="R1439" s="6">
        <f t="shared" si="90"/>
        <v>145</v>
      </c>
      <c r="S1439" s="6">
        <f t="shared" si="91"/>
        <v>70.28</v>
      </c>
    </row>
    <row r="1440" spans="1:19" x14ac:dyDescent="0.25">
      <c r="A1440" t="s">
        <v>1859</v>
      </c>
      <c r="B1440" s="2">
        <v>45800</v>
      </c>
      <c r="C1440" t="s">
        <v>1860</v>
      </c>
      <c r="D1440" t="s">
        <v>72</v>
      </c>
      <c r="E1440">
        <v>1</v>
      </c>
      <c r="F1440">
        <v>1750</v>
      </c>
      <c r="G1440" s="3">
        <v>0</v>
      </c>
      <c r="H1440" t="s">
        <v>12</v>
      </c>
      <c r="I1440">
        <v>4</v>
      </c>
      <c r="J1440">
        <f t="shared" si="88"/>
        <v>1750</v>
      </c>
      <c r="K1440" s="2">
        <f t="shared" si="89"/>
        <v>45778</v>
      </c>
      <c r="L1440" s="2" t="str">
        <f>VLOOKUP(C1440,Customers!$A$2:$F$401,3,FALSE)</f>
        <v>Asyut</v>
      </c>
      <c r="M1440" s="2" t="str">
        <f>VLOOKUP(C1440,Customers!$A$2:$F$401,5,FALSE)</f>
        <v>Consumer</v>
      </c>
      <c r="N1440" s="2" t="str">
        <f>VLOOKUP(D1440,Products!$A$2:$F$21,2,FALSE)</f>
        <v>Wi-Fi Router</v>
      </c>
      <c r="O1440" s="2" t="str">
        <f>VLOOKUP(D1440,Products!$A$2:$F$21,4,FALSE)</f>
        <v>Electronics</v>
      </c>
      <c r="P1440" s="2" t="str">
        <f>VLOOKUP(D1440,Products!$A$2:$F$21,3,FALSE)</f>
        <v>Networking</v>
      </c>
      <c r="Q1440" s="6">
        <f>VLOOKUP(D1440,Products!$A$2:$F$21,6,FALSE)</f>
        <v>1050</v>
      </c>
      <c r="R1440" s="6">
        <f t="shared" si="90"/>
        <v>1050</v>
      </c>
      <c r="S1440" s="6">
        <f t="shared" si="91"/>
        <v>700</v>
      </c>
    </row>
    <row r="1441" spans="1:19" x14ac:dyDescent="0.25">
      <c r="A1441" t="s">
        <v>1861</v>
      </c>
      <c r="B1441" s="2">
        <v>45280</v>
      </c>
      <c r="C1441" t="s">
        <v>471</v>
      </c>
      <c r="D1441" t="s">
        <v>24</v>
      </c>
      <c r="E1441">
        <v>2</v>
      </c>
      <c r="F1441">
        <v>1287.5</v>
      </c>
      <c r="G1441" s="3">
        <v>0</v>
      </c>
      <c r="H1441" t="s">
        <v>12</v>
      </c>
      <c r="I1441">
        <v>2</v>
      </c>
      <c r="J1441">
        <f t="shared" si="88"/>
        <v>2575</v>
      </c>
      <c r="K1441" s="2">
        <f t="shared" si="89"/>
        <v>45261</v>
      </c>
      <c r="L1441" s="2" t="str">
        <f>VLOOKUP(C1441,Customers!$A$2:$F$401,3,FALSE)</f>
        <v>Alexandria</v>
      </c>
      <c r="M1441" s="2" t="str">
        <f>VLOOKUP(C1441,Customers!$A$2:$F$401,5,FALSE)</f>
        <v>Consumer</v>
      </c>
      <c r="N1441" s="2" t="str">
        <f>VLOOKUP(D1441,Products!$A$2:$F$21,2,FALSE)</f>
        <v>USB-C Hub</v>
      </c>
      <c r="O1441" s="2" t="str">
        <f>VLOOKUP(D1441,Products!$A$2:$F$21,4,FALSE)</f>
        <v>Electronics</v>
      </c>
      <c r="P1441" s="2" t="str">
        <f>VLOOKUP(D1441,Products!$A$2:$F$21,3,FALSE)</f>
        <v>Accessories</v>
      </c>
      <c r="Q1441" s="6">
        <f>VLOOKUP(D1441,Products!$A$2:$F$21,6,FALSE)</f>
        <v>620</v>
      </c>
      <c r="R1441" s="6">
        <f t="shared" si="90"/>
        <v>1240</v>
      </c>
      <c r="S1441" s="6">
        <f t="shared" si="91"/>
        <v>1335</v>
      </c>
    </row>
    <row r="1442" spans="1:19" x14ac:dyDescent="0.25">
      <c r="A1442" t="s">
        <v>1862</v>
      </c>
      <c r="B1442" s="2">
        <v>45651</v>
      </c>
      <c r="C1442" t="s">
        <v>514</v>
      </c>
      <c r="D1442" t="s">
        <v>109</v>
      </c>
      <c r="E1442">
        <v>2</v>
      </c>
      <c r="F1442">
        <v>12416</v>
      </c>
      <c r="G1442" s="3">
        <v>0</v>
      </c>
      <c r="H1442" t="s">
        <v>12</v>
      </c>
      <c r="I1442">
        <v>3</v>
      </c>
      <c r="J1442">
        <f t="shared" si="88"/>
        <v>24832</v>
      </c>
      <c r="K1442" s="2">
        <f t="shared" si="89"/>
        <v>45627</v>
      </c>
      <c r="L1442" s="2" t="str">
        <f>VLOOKUP(C1442,Customers!$A$2:$F$401,3,FALSE)</f>
        <v>Banha</v>
      </c>
      <c r="M1442" s="2" t="str">
        <f>VLOOKUP(C1442,Customers!$A$2:$F$401,5,FALSE)</f>
        <v>Small Business</v>
      </c>
      <c r="N1442" s="2" t="str">
        <f>VLOOKUP(D1442,Products!$A$2:$F$21,2,FALSE)</f>
        <v>Projector</v>
      </c>
      <c r="O1442" s="2" t="str">
        <f>VLOOKUP(D1442,Products!$A$2:$F$21,4,FALSE)</f>
        <v>Electronics</v>
      </c>
      <c r="P1442" s="2" t="str">
        <f>VLOOKUP(D1442,Products!$A$2:$F$21,3,FALSE)</f>
        <v>Displays</v>
      </c>
      <c r="Q1442" s="6">
        <f>VLOOKUP(D1442,Products!$A$2:$F$21,6,FALSE)</f>
        <v>9700</v>
      </c>
      <c r="R1442" s="6">
        <f t="shared" si="90"/>
        <v>19400</v>
      </c>
      <c r="S1442" s="6">
        <f t="shared" si="91"/>
        <v>5432</v>
      </c>
    </row>
    <row r="1443" spans="1:19" x14ac:dyDescent="0.25">
      <c r="A1443" t="s">
        <v>1863</v>
      </c>
      <c r="B1443" s="2">
        <v>45366</v>
      </c>
      <c r="C1443" t="s">
        <v>53</v>
      </c>
      <c r="D1443" t="s">
        <v>24</v>
      </c>
      <c r="E1443">
        <v>1</v>
      </c>
      <c r="F1443">
        <v>1150</v>
      </c>
      <c r="G1443" s="3">
        <v>0.1</v>
      </c>
      <c r="H1443" t="s">
        <v>12</v>
      </c>
      <c r="I1443">
        <v>3</v>
      </c>
      <c r="J1443">
        <f t="shared" si="88"/>
        <v>1035</v>
      </c>
      <c r="K1443" s="2">
        <f t="shared" si="89"/>
        <v>45352</v>
      </c>
      <c r="L1443" s="2" t="str">
        <f>VLOOKUP(C1443,Customers!$A$2:$F$401,3,FALSE)</f>
        <v>Asyut</v>
      </c>
      <c r="M1443" s="2" t="str">
        <f>VLOOKUP(C1443,Customers!$A$2:$F$401,5,FALSE)</f>
        <v>Small Business</v>
      </c>
      <c r="N1443" s="2" t="str">
        <f>VLOOKUP(D1443,Products!$A$2:$F$21,2,FALSE)</f>
        <v>USB-C Hub</v>
      </c>
      <c r="O1443" s="2" t="str">
        <f>VLOOKUP(D1443,Products!$A$2:$F$21,4,FALSE)</f>
        <v>Electronics</v>
      </c>
      <c r="P1443" s="2" t="str">
        <f>VLOOKUP(D1443,Products!$A$2:$F$21,3,FALSE)</f>
        <v>Accessories</v>
      </c>
      <c r="Q1443" s="6">
        <f>VLOOKUP(D1443,Products!$A$2:$F$21,6,FALSE)</f>
        <v>620</v>
      </c>
      <c r="R1443" s="6">
        <f t="shared" si="90"/>
        <v>620</v>
      </c>
      <c r="S1443" s="6">
        <f t="shared" si="91"/>
        <v>415</v>
      </c>
    </row>
    <row r="1444" spans="1:19" x14ac:dyDescent="0.25">
      <c r="A1444" t="s">
        <v>1864</v>
      </c>
      <c r="B1444" s="2">
        <v>45310</v>
      </c>
      <c r="C1444" t="s">
        <v>835</v>
      </c>
      <c r="D1444" t="s">
        <v>15</v>
      </c>
      <c r="E1444">
        <v>1</v>
      </c>
      <c r="F1444">
        <v>414</v>
      </c>
      <c r="G1444" s="3">
        <v>0.1</v>
      </c>
      <c r="H1444" t="s">
        <v>12</v>
      </c>
      <c r="I1444">
        <v>7</v>
      </c>
      <c r="J1444">
        <f t="shared" si="88"/>
        <v>372.6</v>
      </c>
      <c r="K1444" s="2">
        <f t="shared" si="89"/>
        <v>45292</v>
      </c>
      <c r="L1444" s="2" t="str">
        <f>VLOOKUP(C1444,Customers!$A$2:$F$401,3,FALSE)</f>
        <v>Cairo</v>
      </c>
      <c r="M1444" s="2" t="str">
        <f>VLOOKUP(C1444,Customers!$A$2:$F$401,5,FALSE)</f>
        <v>Consumer</v>
      </c>
      <c r="N1444" s="2" t="str">
        <f>VLOOKUP(D1444,Products!$A$2:$F$21,2,FALSE)</f>
        <v>Wireless Mouse</v>
      </c>
      <c r="O1444" s="2" t="str">
        <f>VLOOKUP(D1444,Products!$A$2:$F$21,4,FALSE)</f>
        <v>Electronics</v>
      </c>
      <c r="P1444" s="2" t="str">
        <f>VLOOKUP(D1444,Products!$A$2:$F$21,3,FALSE)</f>
        <v>Accessories</v>
      </c>
      <c r="Q1444" s="6">
        <f>VLOOKUP(D1444,Products!$A$2:$F$21,6,FALSE)</f>
        <v>210</v>
      </c>
      <c r="R1444" s="6">
        <f t="shared" si="90"/>
        <v>210</v>
      </c>
      <c r="S1444" s="6">
        <f t="shared" si="91"/>
        <v>162.60000000000002</v>
      </c>
    </row>
    <row r="1445" spans="1:19" x14ac:dyDescent="0.25">
      <c r="A1445" t="s">
        <v>1865</v>
      </c>
      <c r="B1445" s="2">
        <v>45490</v>
      </c>
      <c r="C1445" t="s">
        <v>505</v>
      </c>
      <c r="D1445" t="s">
        <v>72</v>
      </c>
      <c r="E1445">
        <v>2</v>
      </c>
      <c r="F1445">
        <v>1802.5</v>
      </c>
      <c r="G1445" s="3">
        <v>0.05</v>
      </c>
      <c r="H1445" t="s">
        <v>96</v>
      </c>
      <c r="I1445">
        <v>6</v>
      </c>
      <c r="J1445">
        <f t="shared" si="88"/>
        <v>3424.75</v>
      </c>
      <c r="K1445" s="2">
        <f t="shared" si="89"/>
        <v>45474</v>
      </c>
      <c r="L1445" s="2" t="str">
        <f>VLOOKUP(C1445,Customers!$A$2:$F$401,3,FALSE)</f>
        <v>Port Said</v>
      </c>
      <c r="M1445" s="2" t="str">
        <f>VLOOKUP(C1445,Customers!$A$2:$F$401,5,FALSE)</f>
        <v>Consumer</v>
      </c>
      <c r="N1445" s="2" t="str">
        <f>VLOOKUP(D1445,Products!$A$2:$F$21,2,FALSE)</f>
        <v>Wi-Fi Router</v>
      </c>
      <c r="O1445" s="2" t="str">
        <f>VLOOKUP(D1445,Products!$A$2:$F$21,4,FALSE)</f>
        <v>Electronics</v>
      </c>
      <c r="P1445" s="2" t="str">
        <f>VLOOKUP(D1445,Products!$A$2:$F$21,3,FALSE)</f>
        <v>Networking</v>
      </c>
      <c r="Q1445" s="6">
        <f>VLOOKUP(D1445,Products!$A$2:$F$21,6,FALSE)</f>
        <v>1050</v>
      </c>
      <c r="R1445" s="6">
        <f t="shared" si="90"/>
        <v>2100</v>
      </c>
      <c r="S1445" s="6">
        <f t="shared" si="91"/>
        <v>1324.75</v>
      </c>
    </row>
    <row r="1446" spans="1:19" x14ac:dyDescent="0.25">
      <c r="A1446" t="s">
        <v>1866</v>
      </c>
      <c r="B1446" s="2">
        <v>45500</v>
      </c>
      <c r="C1446" t="s">
        <v>627</v>
      </c>
      <c r="D1446" t="s">
        <v>11</v>
      </c>
      <c r="E1446">
        <v>1</v>
      </c>
      <c r="F1446">
        <v>27645</v>
      </c>
      <c r="G1446" s="3">
        <v>0.05</v>
      </c>
      <c r="H1446" t="s">
        <v>12</v>
      </c>
      <c r="I1446">
        <v>1</v>
      </c>
      <c r="J1446">
        <f t="shared" si="88"/>
        <v>26262.75</v>
      </c>
      <c r="K1446" s="2">
        <f t="shared" si="89"/>
        <v>45474</v>
      </c>
      <c r="L1446" s="2" t="str">
        <f>VLOOKUP(C1446,Customers!$A$2:$F$401,3,FALSE)</f>
        <v>Port Said</v>
      </c>
      <c r="M1446" s="2" t="str">
        <f>VLOOKUP(C1446,Customers!$A$2:$F$401,5,FALSE)</f>
        <v>Small Business</v>
      </c>
      <c r="N1446" s="2" t="str">
        <f>VLOOKUP(D1446,Products!$A$2:$F$21,2,FALSE)</f>
        <v>Laptop Pro 14</v>
      </c>
      <c r="O1446" s="2" t="str">
        <f>VLOOKUP(D1446,Products!$A$2:$F$21,4,FALSE)</f>
        <v>Electronics</v>
      </c>
      <c r="P1446" s="2" t="str">
        <f>VLOOKUP(D1446,Products!$A$2:$F$21,3,FALSE)</f>
        <v>Computers</v>
      </c>
      <c r="Q1446" s="6">
        <f>VLOOKUP(D1446,Products!$A$2:$F$21,6,FALSE)</f>
        <v>22100</v>
      </c>
      <c r="R1446" s="6">
        <f t="shared" si="90"/>
        <v>22100</v>
      </c>
      <c r="S1446" s="6">
        <f t="shared" si="91"/>
        <v>4162.75</v>
      </c>
    </row>
    <row r="1447" spans="1:19" x14ac:dyDescent="0.25">
      <c r="A1447" t="s">
        <v>1867</v>
      </c>
      <c r="B1447" s="2">
        <v>45840</v>
      </c>
      <c r="C1447" t="s">
        <v>29</v>
      </c>
      <c r="D1447" t="s">
        <v>109</v>
      </c>
      <c r="E1447">
        <v>2</v>
      </c>
      <c r="F1447">
        <v>12416</v>
      </c>
      <c r="G1447" s="3">
        <v>0.03</v>
      </c>
      <c r="H1447" t="s">
        <v>12</v>
      </c>
      <c r="I1447">
        <v>5</v>
      </c>
      <c r="J1447">
        <f t="shared" si="88"/>
        <v>24087.040000000001</v>
      </c>
      <c r="K1447" s="2">
        <f t="shared" si="89"/>
        <v>45839</v>
      </c>
      <c r="L1447" s="2" t="str">
        <f>VLOOKUP(C1447,Customers!$A$2:$F$401,3,FALSE)</f>
        <v>Zagazig</v>
      </c>
      <c r="M1447" s="2" t="str">
        <f>VLOOKUP(C1447,Customers!$A$2:$F$401,5,FALSE)</f>
        <v>Small Business</v>
      </c>
      <c r="N1447" s="2" t="str">
        <f>VLOOKUP(D1447,Products!$A$2:$F$21,2,FALSE)</f>
        <v>Projector</v>
      </c>
      <c r="O1447" s="2" t="str">
        <f>VLOOKUP(D1447,Products!$A$2:$F$21,4,FALSE)</f>
        <v>Electronics</v>
      </c>
      <c r="P1447" s="2" t="str">
        <f>VLOOKUP(D1447,Products!$A$2:$F$21,3,FALSE)</f>
        <v>Displays</v>
      </c>
      <c r="Q1447" s="6">
        <f>VLOOKUP(D1447,Products!$A$2:$F$21,6,FALSE)</f>
        <v>9700</v>
      </c>
      <c r="R1447" s="6">
        <f t="shared" si="90"/>
        <v>19400</v>
      </c>
      <c r="S1447" s="6">
        <f t="shared" si="91"/>
        <v>4687.0400000000009</v>
      </c>
    </row>
    <row r="1448" spans="1:19" x14ac:dyDescent="0.25">
      <c r="A1448" t="s">
        <v>1868</v>
      </c>
      <c r="B1448" s="2">
        <v>45231</v>
      </c>
      <c r="C1448" t="s">
        <v>320</v>
      </c>
      <c r="D1448" t="s">
        <v>40</v>
      </c>
      <c r="E1448">
        <v>1</v>
      </c>
      <c r="F1448">
        <v>18915</v>
      </c>
      <c r="G1448" s="3">
        <v>0.1</v>
      </c>
      <c r="H1448" t="s">
        <v>12</v>
      </c>
      <c r="I1448">
        <v>6</v>
      </c>
      <c r="J1448">
        <f t="shared" si="88"/>
        <v>17023.5</v>
      </c>
      <c r="K1448" s="2">
        <f t="shared" si="89"/>
        <v>45231</v>
      </c>
      <c r="L1448" s="2" t="str">
        <f>VLOOKUP(C1448,Customers!$A$2:$F$401,3,FALSE)</f>
        <v>Tanta</v>
      </c>
      <c r="M1448" s="2" t="str">
        <f>VLOOKUP(C1448,Customers!$A$2:$F$401,5,FALSE)</f>
        <v>Consumer</v>
      </c>
      <c r="N1448" s="2" t="str">
        <f>VLOOKUP(D1448,Products!$A$2:$F$21,2,FALSE)</f>
        <v>Laptop Basic 15</v>
      </c>
      <c r="O1448" s="2" t="str">
        <f>VLOOKUP(D1448,Products!$A$2:$F$21,4,FALSE)</f>
        <v>Electronics</v>
      </c>
      <c r="P1448" s="2" t="str">
        <f>VLOOKUP(D1448,Products!$A$2:$F$21,3,FALSE)</f>
        <v>Computers</v>
      </c>
      <c r="Q1448" s="6">
        <f>VLOOKUP(D1448,Products!$A$2:$F$21,6,FALSE)</f>
        <v>15100</v>
      </c>
      <c r="R1448" s="6">
        <f t="shared" si="90"/>
        <v>15100</v>
      </c>
      <c r="S1448" s="6">
        <f t="shared" si="91"/>
        <v>1923.5</v>
      </c>
    </row>
    <row r="1449" spans="1:19" x14ac:dyDescent="0.25">
      <c r="A1449" t="s">
        <v>1869</v>
      </c>
      <c r="B1449" s="2">
        <v>44997</v>
      </c>
      <c r="C1449" t="s">
        <v>1306</v>
      </c>
      <c r="D1449" t="s">
        <v>15</v>
      </c>
      <c r="E1449">
        <v>3</v>
      </c>
      <c r="F1449">
        <v>450</v>
      </c>
      <c r="G1449" s="3">
        <v>0.15</v>
      </c>
      <c r="H1449" t="s">
        <v>12</v>
      </c>
      <c r="I1449">
        <v>7</v>
      </c>
      <c r="J1449">
        <f t="shared" si="88"/>
        <v>1147.5</v>
      </c>
      <c r="K1449" s="2">
        <f t="shared" si="89"/>
        <v>44986</v>
      </c>
      <c r="L1449" s="2" t="str">
        <f>VLOOKUP(C1449,Customers!$A$2:$F$401,3,FALSE)</f>
        <v>Asyut</v>
      </c>
      <c r="M1449" s="2" t="str">
        <f>VLOOKUP(C1449,Customers!$A$2:$F$401,5,FALSE)</f>
        <v>Consumer</v>
      </c>
      <c r="N1449" s="2" t="str">
        <f>VLOOKUP(D1449,Products!$A$2:$F$21,2,FALSE)</f>
        <v>Wireless Mouse</v>
      </c>
      <c r="O1449" s="2" t="str">
        <f>VLOOKUP(D1449,Products!$A$2:$F$21,4,FALSE)</f>
        <v>Electronics</v>
      </c>
      <c r="P1449" s="2" t="str">
        <f>VLOOKUP(D1449,Products!$A$2:$F$21,3,FALSE)</f>
        <v>Accessories</v>
      </c>
      <c r="Q1449" s="6">
        <f>VLOOKUP(D1449,Products!$A$2:$F$21,6,FALSE)</f>
        <v>210</v>
      </c>
      <c r="R1449" s="6">
        <f t="shared" si="90"/>
        <v>630</v>
      </c>
      <c r="S1449" s="6">
        <f t="shared" si="91"/>
        <v>517.5</v>
      </c>
    </row>
    <row r="1450" spans="1:19" x14ac:dyDescent="0.25">
      <c r="A1450" t="s">
        <v>1870</v>
      </c>
      <c r="B1450" s="2">
        <v>45430</v>
      </c>
      <c r="C1450" t="s">
        <v>1212</v>
      </c>
      <c r="D1450" t="s">
        <v>30</v>
      </c>
      <c r="E1450">
        <v>1</v>
      </c>
      <c r="F1450">
        <v>9936</v>
      </c>
      <c r="G1450" s="3">
        <v>0</v>
      </c>
      <c r="H1450" t="s">
        <v>12</v>
      </c>
      <c r="I1450">
        <v>4</v>
      </c>
      <c r="J1450">
        <f t="shared" si="88"/>
        <v>9936</v>
      </c>
      <c r="K1450" s="2">
        <f t="shared" si="89"/>
        <v>45413</v>
      </c>
      <c r="L1450" s="2" t="str">
        <f>VLOOKUP(C1450,Customers!$A$2:$F$401,3,FALSE)</f>
        <v>Banha</v>
      </c>
      <c r="M1450" s="2" t="str">
        <f>VLOOKUP(C1450,Customers!$A$2:$F$401,5,FALSE)</f>
        <v>Consumer</v>
      </c>
      <c r="N1450" s="2" t="str">
        <f>VLOOKUP(D1450,Products!$A$2:$F$21,2,FALSE)</f>
        <v>Standing Desk</v>
      </c>
      <c r="O1450" s="2" t="str">
        <f>VLOOKUP(D1450,Products!$A$2:$F$21,4,FALSE)</f>
        <v>Office</v>
      </c>
      <c r="P1450" s="2" t="str">
        <f>VLOOKUP(D1450,Products!$A$2:$F$21,3,FALSE)</f>
        <v>Furniture</v>
      </c>
      <c r="Q1450" s="6">
        <f>VLOOKUP(D1450,Products!$A$2:$F$21,6,FALSE)</f>
        <v>6500</v>
      </c>
      <c r="R1450" s="6">
        <f t="shared" si="90"/>
        <v>6500</v>
      </c>
      <c r="S1450" s="6">
        <f t="shared" si="91"/>
        <v>3436</v>
      </c>
    </row>
    <row r="1451" spans="1:19" x14ac:dyDescent="0.25">
      <c r="A1451" t="s">
        <v>1871</v>
      </c>
      <c r="B1451" s="2">
        <v>45531</v>
      </c>
      <c r="C1451" t="s">
        <v>242</v>
      </c>
      <c r="D1451" t="s">
        <v>30</v>
      </c>
      <c r="E1451">
        <v>2</v>
      </c>
      <c r="F1451">
        <v>8924</v>
      </c>
      <c r="G1451" s="3">
        <v>0.05</v>
      </c>
      <c r="H1451" t="s">
        <v>96</v>
      </c>
      <c r="I1451">
        <v>7</v>
      </c>
      <c r="J1451">
        <f t="shared" si="88"/>
        <v>16955.599999999999</v>
      </c>
      <c r="K1451" s="2">
        <f t="shared" si="89"/>
        <v>45505</v>
      </c>
      <c r="L1451" s="2" t="str">
        <f>VLOOKUP(C1451,Customers!$A$2:$F$401,3,FALSE)</f>
        <v>Tanta</v>
      </c>
      <c r="M1451" s="2" t="str">
        <f>VLOOKUP(C1451,Customers!$A$2:$F$401,5,FALSE)</f>
        <v>Small Business</v>
      </c>
      <c r="N1451" s="2" t="str">
        <f>VLOOKUP(D1451,Products!$A$2:$F$21,2,FALSE)</f>
        <v>Standing Desk</v>
      </c>
      <c r="O1451" s="2" t="str">
        <f>VLOOKUP(D1451,Products!$A$2:$F$21,4,FALSE)</f>
        <v>Office</v>
      </c>
      <c r="P1451" s="2" t="str">
        <f>VLOOKUP(D1451,Products!$A$2:$F$21,3,FALSE)</f>
        <v>Furniture</v>
      </c>
      <c r="Q1451" s="6">
        <f>VLOOKUP(D1451,Products!$A$2:$F$21,6,FALSE)</f>
        <v>6500</v>
      </c>
      <c r="R1451" s="6">
        <f t="shared" si="90"/>
        <v>13000</v>
      </c>
      <c r="S1451" s="6">
        <f t="shared" si="91"/>
        <v>3955.5999999999985</v>
      </c>
    </row>
    <row r="1452" spans="1:19" x14ac:dyDescent="0.25">
      <c r="A1452" t="s">
        <v>1872</v>
      </c>
      <c r="B1452" s="2">
        <v>45948</v>
      </c>
      <c r="C1452" t="s">
        <v>747</v>
      </c>
      <c r="D1452" t="s">
        <v>21</v>
      </c>
      <c r="E1452">
        <v>10</v>
      </c>
      <c r="F1452">
        <v>1702</v>
      </c>
      <c r="G1452" s="3">
        <v>0</v>
      </c>
      <c r="H1452" t="s">
        <v>85</v>
      </c>
      <c r="I1452">
        <v>1</v>
      </c>
      <c r="J1452">
        <f t="shared" si="88"/>
        <v>17020</v>
      </c>
      <c r="K1452" s="2">
        <f t="shared" si="89"/>
        <v>45931</v>
      </c>
      <c r="L1452" s="2" t="str">
        <f>VLOOKUP(C1452,Customers!$A$2:$F$401,3,FALSE)</f>
        <v>Tanta</v>
      </c>
      <c r="M1452" s="2" t="str">
        <f>VLOOKUP(C1452,Customers!$A$2:$F$401,5,FALSE)</f>
        <v>Consumer</v>
      </c>
      <c r="N1452" s="2" t="str">
        <f>VLOOKUP(D1452,Products!$A$2:$F$21,2,FALSE)</f>
        <v>Mechanical Keyboard</v>
      </c>
      <c r="O1452" s="2" t="str">
        <f>VLOOKUP(D1452,Products!$A$2:$F$21,4,FALSE)</f>
        <v>Electronics</v>
      </c>
      <c r="P1452" s="2" t="str">
        <f>VLOOKUP(D1452,Products!$A$2:$F$21,3,FALSE)</f>
        <v>Accessories</v>
      </c>
      <c r="Q1452" s="6">
        <f>VLOOKUP(D1452,Products!$A$2:$F$21,6,FALSE)</f>
        <v>990</v>
      </c>
      <c r="R1452" s="6">
        <f t="shared" si="90"/>
        <v>9900</v>
      </c>
      <c r="S1452" s="6">
        <f t="shared" si="91"/>
        <v>7120</v>
      </c>
    </row>
    <row r="1453" spans="1:19" x14ac:dyDescent="0.25">
      <c r="A1453" t="s">
        <v>1873</v>
      </c>
      <c r="B1453" s="2">
        <v>45770</v>
      </c>
      <c r="C1453" t="s">
        <v>1422</v>
      </c>
      <c r="D1453" t="s">
        <v>72</v>
      </c>
      <c r="E1453">
        <v>3</v>
      </c>
      <c r="F1453">
        <v>1750</v>
      </c>
      <c r="G1453" s="3">
        <v>0</v>
      </c>
      <c r="H1453" t="s">
        <v>12</v>
      </c>
      <c r="I1453">
        <v>6</v>
      </c>
      <c r="J1453">
        <f t="shared" si="88"/>
        <v>5250</v>
      </c>
      <c r="K1453" s="2">
        <f t="shared" si="89"/>
        <v>45748</v>
      </c>
      <c r="L1453" s="2" t="str">
        <f>VLOOKUP(C1453,Customers!$A$2:$F$401,3,FALSE)</f>
        <v>Cairo</v>
      </c>
      <c r="M1453" s="2" t="str">
        <f>VLOOKUP(C1453,Customers!$A$2:$F$401,5,FALSE)</f>
        <v>Consumer</v>
      </c>
      <c r="N1453" s="2" t="str">
        <f>VLOOKUP(D1453,Products!$A$2:$F$21,2,FALSE)</f>
        <v>Wi-Fi Router</v>
      </c>
      <c r="O1453" s="2" t="str">
        <f>VLOOKUP(D1453,Products!$A$2:$F$21,4,FALSE)</f>
        <v>Electronics</v>
      </c>
      <c r="P1453" s="2" t="str">
        <f>VLOOKUP(D1453,Products!$A$2:$F$21,3,FALSE)</f>
        <v>Networking</v>
      </c>
      <c r="Q1453" s="6">
        <f>VLOOKUP(D1453,Products!$A$2:$F$21,6,FALSE)</f>
        <v>1050</v>
      </c>
      <c r="R1453" s="6">
        <f t="shared" si="90"/>
        <v>3150</v>
      </c>
      <c r="S1453" s="6">
        <f t="shared" si="91"/>
        <v>2100</v>
      </c>
    </row>
    <row r="1454" spans="1:19" x14ac:dyDescent="0.25">
      <c r="A1454" t="s">
        <v>1874</v>
      </c>
      <c r="B1454" s="2">
        <v>45908</v>
      </c>
      <c r="C1454" t="s">
        <v>113</v>
      </c>
      <c r="D1454" t="s">
        <v>33</v>
      </c>
      <c r="E1454">
        <v>5</v>
      </c>
      <c r="F1454">
        <v>3783</v>
      </c>
      <c r="G1454" s="3">
        <v>0.03</v>
      </c>
      <c r="H1454" t="s">
        <v>12</v>
      </c>
      <c r="I1454">
        <v>6</v>
      </c>
      <c r="J1454">
        <f t="shared" si="88"/>
        <v>18347.55</v>
      </c>
      <c r="K1454" s="2">
        <f t="shared" si="89"/>
        <v>45901</v>
      </c>
      <c r="L1454" s="2" t="str">
        <f>VLOOKUP(C1454,Customers!$A$2:$F$401,3,FALSE)</f>
        <v>Shubra El-Kheima</v>
      </c>
      <c r="M1454" s="2" t="str">
        <f>VLOOKUP(C1454,Customers!$A$2:$F$401,5,FALSE)</f>
        <v>Small Business</v>
      </c>
      <c r="N1454" s="2" t="str">
        <f>VLOOKUP(D1454,Products!$A$2:$F$21,2,FALSE)</f>
        <v>Filing Cabinet</v>
      </c>
      <c r="O1454" s="2" t="str">
        <f>VLOOKUP(D1454,Products!$A$2:$F$21,4,FALSE)</f>
        <v>Office</v>
      </c>
      <c r="P1454" s="2" t="str">
        <f>VLOOKUP(D1454,Products!$A$2:$F$21,3,FALSE)</f>
        <v>Furniture</v>
      </c>
      <c r="Q1454" s="6">
        <f>VLOOKUP(D1454,Products!$A$2:$F$21,6,FALSE)</f>
        <v>2650</v>
      </c>
      <c r="R1454" s="6">
        <f t="shared" si="90"/>
        <v>13250</v>
      </c>
      <c r="S1454" s="6">
        <f t="shared" si="91"/>
        <v>5097.5499999999993</v>
      </c>
    </row>
    <row r="1455" spans="1:19" x14ac:dyDescent="0.25">
      <c r="A1455" t="s">
        <v>1875</v>
      </c>
      <c r="B1455" s="2">
        <v>45051</v>
      </c>
      <c r="C1455" t="s">
        <v>81</v>
      </c>
      <c r="D1455" t="s">
        <v>82</v>
      </c>
      <c r="E1455">
        <v>1</v>
      </c>
      <c r="F1455">
        <v>4416</v>
      </c>
      <c r="G1455" s="3">
        <v>0.1</v>
      </c>
      <c r="H1455" t="s">
        <v>12</v>
      </c>
      <c r="I1455">
        <v>6</v>
      </c>
      <c r="J1455">
        <f t="shared" si="88"/>
        <v>3974.4</v>
      </c>
      <c r="K1455" s="2">
        <f t="shared" si="89"/>
        <v>45047</v>
      </c>
      <c r="L1455" s="2" t="str">
        <f>VLOOKUP(C1455,Customers!$A$2:$F$401,3,FALSE)</f>
        <v>Giza</v>
      </c>
      <c r="M1455" s="2" t="str">
        <f>VLOOKUP(C1455,Customers!$A$2:$F$401,5,FALSE)</f>
        <v>Consumer</v>
      </c>
      <c r="N1455" s="2" t="str">
        <f>VLOOKUP(D1455,Products!$A$2:$F$21,2,FALSE)</f>
        <v>Office Chair</v>
      </c>
      <c r="O1455" s="2" t="str">
        <f>VLOOKUP(D1455,Products!$A$2:$F$21,4,FALSE)</f>
        <v>Office</v>
      </c>
      <c r="P1455" s="2" t="str">
        <f>VLOOKUP(D1455,Products!$A$2:$F$21,3,FALSE)</f>
        <v>Furniture</v>
      </c>
      <c r="Q1455" s="6">
        <f>VLOOKUP(D1455,Products!$A$2:$F$21,6,FALSE)</f>
        <v>3150</v>
      </c>
      <c r="R1455" s="6">
        <f t="shared" si="90"/>
        <v>3150</v>
      </c>
      <c r="S1455" s="6">
        <f t="shared" si="91"/>
        <v>824.40000000000009</v>
      </c>
    </row>
    <row r="1456" spans="1:19" x14ac:dyDescent="0.25">
      <c r="A1456" t="s">
        <v>1876</v>
      </c>
      <c r="B1456" s="2">
        <v>45106</v>
      </c>
      <c r="C1456" t="s">
        <v>682</v>
      </c>
      <c r="D1456" t="s">
        <v>11</v>
      </c>
      <c r="E1456">
        <v>2</v>
      </c>
      <c r="F1456">
        <v>30780</v>
      </c>
      <c r="G1456" s="3">
        <v>0.05</v>
      </c>
      <c r="H1456" t="s">
        <v>12</v>
      </c>
      <c r="I1456">
        <v>3</v>
      </c>
      <c r="J1456">
        <f t="shared" si="88"/>
        <v>58482</v>
      </c>
      <c r="K1456" s="2">
        <f t="shared" si="89"/>
        <v>45078</v>
      </c>
      <c r="L1456" s="2" t="str">
        <f>VLOOKUP(C1456,Customers!$A$2:$F$401,3,FALSE)</f>
        <v>Giza</v>
      </c>
      <c r="M1456" s="2" t="str">
        <f>VLOOKUP(C1456,Customers!$A$2:$F$401,5,FALSE)</f>
        <v>Small Business</v>
      </c>
      <c r="N1456" s="2" t="str">
        <f>VLOOKUP(D1456,Products!$A$2:$F$21,2,FALSE)</f>
        <v>Laptop Pro 14</v>
      </c>
      <c r="O1456" s="2" t="str">
        <f>VLOOKUP(D1456,Products!$A$2:$F$21,4,FALSE)</f>
        <v>Electronics</v>
      </c>
      <c r="P1456" s="2" t="str">
        <f>VLOOKUP(D1456,Products!$A$2:$F$21,3,FALSE)</f>
        <v>Computers</v>
      </c>
      <c r="Q1456" s="6">
        <f>VLOOKUP(D1456,Products!$A$2:$F$21,6,FALSE)</f>
        <v>22100</v>
      </c>
      <c r="R1456" s="6">
        <f t="shared" si="90"/>
        <v>44200</v>
      </c>
      <c r="S1456" s="6">
        <f t="shared" si="91"/>
        <v>14282</v>
      </c>
    </row>
    <row r="1457" spans="1:19" x14ac:dyDescent="0.25">
      <c r="A1457" t="s">
        <v>1877</v>
      </c>
      <c r="B1457" s="2">
        <v>45499</v>
      </c>
      <c r="C1457" t="s">
        <v>309</v>
      </c>
      <c r="D1457" t="s">
        <v>79</v>
      </c>
      <c r="E1457">
        <v>5</v>
      </c>
      <c r="F1457">
        <v>6386</v>
      </c>
      <c r="G1457" s="3">
        <v>0.2</v>
      </c>
      <c r="H1457" t="s">
        <v>12</v>
      </c>
      <c r="I1457">
        <v>2</v>
      </c>
      <c r="J1457">
        <f t="shared" si="88"/>
        <v>25544</v>
      </c>
      <c r="K1457" s="2">
        <f t="shared" si="89"/>
        <v>45474</v>
      </c>
      <c r="L1457" s="2" t="str">
        <f>VLOOKUP(C1457,Customers!$A$2:$F$401,3,FALSE)</f>
        <v>Alexandria</v>
      </c>
      <c r="M1457" s="2" t="str">
        <f>VLOOKUP(C1457,Customers!$A$2:$F$401,5,FALSE)</f>
        <v>Consumer</v>
      </c>
      <c r="N1457" s="2" t="str">
        <f>VLOOKUP(D1457,Products!$A$2:$F$21,2,FALSE)</f>
        <v>27-inch Monitor</v>
      </c>
      <c r="O1457" s="2" t="str">
        <f>VLOOKUP(D1457,Products!$A$2:$F$21,4,FALSE)</f>
        <v>Electronics</v>
      </c>
      <c r="P1457" s="2" t="str">
        <f>VLOOKUP(D1457,Products!$A$2:$F$21,3,FALSE)</f>
        <v>Displays</v>
      </c>
      <c r="Q1457" s="6">
        <f>VLOOKUP(D1457,Products!$A$2:$F$21,6,FALSE)</f>
        <v>4300</v>
      </c>
      <c r="R1457" s="6">
        <f t="shared" si="90"/>
        <v>21500</v>
      </c>
      <c r="S1457" s="6">
        <f t="shared" si="91"/>
        <v>4044</v>
      </c>
    </row>
    <row r="1458" spans="1:19" x14ac:dyDescent="0.25">
      <c r="A1458" t="s">
        <v>1878</v>
      </c>
      <c r="B1458" s="2">
        <v>45711</v>
      </c>
      <c r="C1458" t="s">
        <v>334</v>
      </c>
      <c r="D1458" t="s">
        <v>82</v>
      </c>
      <c r="E1458">
        <v>3</v>
      </c>
      <c r="F1458">
        <v>5184</v>
      </c>
      <c r="G1458" s="3">
        <v>0.2</v>
      </c>
      <c r="H1458" t="s">
        <v>12</v>
      </c>
      <c r="I1458">
        <v>5</v>
      </c>
      <c r="J1458">
        <f t="shared" si="88"/>
        <v>12441.6</v>
      </c>
      <c r="K1458" s="2">
        <f t="shared" si="89"/>
        <v>45689</v>
      </c>
      <c r="L1458" s="2" t="str">
        <f>VLOOKUP(C1458,Customers!$A$2:$F$401,3,FALSE)</f>
        <v>Alexandria</v>
      </c>
      <c r="M1458" s="2" t="str">
        <f>VLOOKUP(C1458,Customers!$A$2:$F$401,5,FALSE)</f>
        <v>Consumer</v>
      </c>
      <c r="N1458" s="2" t="str">
        <f>VLOOKUP(D1458,Products!$A$2:$F$21,2,FALSE)</f>
        <v>Office Chair</v>
      </c>
      <c r="O1458" s="2" t="str">
        <f>VLOOKUP(D1458,Products!$A$2:$F$21,4,FALSE)</f>
        <v>Office</v>
      </c>
      <c r="P1458" s="2" t="str">
        <f>VLOOKUP(D1458,Products!$A$2:$F$21,3,FALSE)</f>
        <v>Furniture</v>
      </c>
      <c r="Q1458" s="6">
        <f>VLOOKUP(D1458,Products!$A$2:$F$21,6,FALSE)</f>
        <v>3150</v>
      </c>
      <c r="R1458" s="6">
        <f t="shared" si="90"/>
        <v>9450</v>
      </c>
      <c r="S1458" s="6">
        <f t="shared" si="91"/>
        <v>2991.6000000000004</v>
      </c>
    </row>
    <row r="1459" spans="1:19" x14ac:dyDescent="0.25">
      <c r="A1459" t="s">
        <v>1879</v>
      </c>
      <c r="B1459" s="2">
        <v>45208</v>
      </c>
      <c r="C1459" t="s">
        <v>935</v>
      </c>
      <c r="D1459" t="s">
        <v>59</v>
      </c>
      <c r="E1459">
        <v>4</v>
      </c>
      <c r="F1459">
        <v>7400</v>
      </c>
      <c r="G1459" s="3">
        <v>0.1</v>
      </c>
      <c r="H1459" t="s">
        <v>12</v>
      </c>
      <c r="I1459">
        <v>7</v>
      </c>
      <c r="J1459">
        <f t="shared" si="88"/>
        <v>26640</v>
      </c>
      <c r="K1459" s="2">
        <f t="shared" si="89"/>
        <v>45200</v>
      </c>
      <c r="L1459" s="2" t="str">
        <f>VLOOKUP(C1459,Customers!$A$2:$F$401,3,FALSE)</f>
        <v>Asyut</v>
      </c>
      <c r="M1459" s="2" t="str">
        <f>VLOOKUP(C1459,Customers!$A$2:$F$401,5,FALSE)</f>
        <v>Small Business</v>
      </c>
      <c r="N1459" s="2" t="str">
        <f>VLOOKUP(D1459,Products!$A$2:$F$21,2,FALSE)</f>
        <v>Laser Printer</v>
      </c>
      <c r="O1459" s="2" t="str">
        <f>VLOOKUP(D1459,Products!$A$2:$F$21,4,FALSE)</f>
        <v>Electronics</v>
      </c>
      <c r="P1459" s="2" t="str">
        <f>VLOOKUP(D1459,Products!$A$2:$F$21,3,FALSE)</f>
        <v>Printers</v>
      </c>
      <c r="Q1459" s="6">
        <f>VLOOKUP(D1459,Products!$A$2:$F$21,6,FALSE)</f>
        <v>5600</v>
      </c>
      <c r="R1459" s="6">
        <f t="shared" si="90"/>
        <v>22400</v>
      </c>
      <c r="S1459" s="6">
        <f t="shared" si="91"/>
        <v>4240</v>
      </c>
    </row>
    <row r="1460" spans="1:19" x14ac:dyDescent="0.25">
      <c r="A1460" t="s">
        <v>1880</v>
      </c>
      <c r="B1460" s="2">
        <v>45785</v>
      </c>
      <c r="C1460" t="s">
        <v>525</v>
      </c>
      <c r="D1460" t="s">
        <v>27</v>
      </c>
      <c r="E1460">
        <v>3</v>
      </c>
      <c r="F1460">
        <v>1009.4</v>
      </c>
      <c r="G1460" s="3">
        <v>0</v>
      </c>
      <c r="H1460" t="s">
        <v>12</v>
      </c>
      <c r="I1460">
        <v>2</v>
      </c>
      <c r="J1460">
        <f t="shared" si="88"/>
        <v>3028.2</v>
      </c>
      <c r="K1460" s="2">
        <f t="shared" si="89"/>
        <v>45778</v>
      </c>
      <c r="L1460" s="2" t="str">
        <f>VLOOKUP(C1460,Customers!$A$2:$F$401,3,FALSE)</f>
        <v>Mansoura</v>
      </c>
      <c r="M1460" s="2" t="str">
        <f>VLOOKUP(C1460,Customers!$A$2:$F$401,5,FALSE)</f>
        <v>Small Business</v>
      </c>
      <c r="N1460" s="2" t="str">
        <f>VLOOKUP(D1460,Products!$A$2:$F$21,2,FALSE)</f>
        <v>Printer Toner</v>
      </c>
      <c r="O1460" s="2" t="str">
        <f>VLOOKUP(D1460,Products!$A$2:$F$21,4,FALSE)</f>
        <v>Office</v>
      </c>
      <c r="P1460" s="2" t="str">
        <f>VLOOKUP(D1460,Products!$A$2:$F$21,3,FALSE)</f>
        <v>Supplies</v>
      </c>
      <c r="Q1460" s="6">
        <f>VLOOKUP(D1460,Products!$A$2:$F$21,6,FALSE)</f>
        <v>510</v>
      </c>
      <c r="R1460" s="6">
        <f t="shared" si="90"/>
        <v>1530</v>
      </c>
      <c r="S1460" s="6">
        <f t="shared" si="91"/>
        <v>1498.1999999999998</v>
      </c>
    </row>
    <row r="1461" spans="1:19" x14ac:dyDescent="0.25">
      <c r="A1461" t="s">
        <v>1881</v>
      </c>
      <c r="B1461" s="2">
        <v>45335</v>
      </c>
      <c r="C1461" t="s">
        <v>1694</v>
      </c>
      <c r="D1461" t="s">
        <v>56</v>
      </c>
      <c r="E1461">
        <v>2</v>
      </c>
      <c r="F1461">
        <v>194.4</v>
      </c>
      <c r="G1461" s="3">
        <v>0</v>
      </c>
      <c r="H1461" t="s">
        <v>12</v>
      </c>
      <c r="I1461">
        <v>1</v>
      </c>
      <c r="J1461">
        <f t="shared" si="88"/>
        <v>388.8</v>
      </c>
      <c r="K1461" s="2">
        <f t="shared" si="89"/>
        <v>45323</v>
      </c>
      <c r="L1461" s="2" t="str">
        <f>VLOOKUP(C1461,Customers!$A$2:$F$401,3,FALSE)</f>
        <v>Banha</v>
      </c>
      <c r="M1461" s="2" t="str">
        <f>VLOOKUP(C1461,Customers!$A$2:$F$401,5,FALSE)</f>
        <v>Small Business</v>
      </c>
      <c r="N1461" s="2" t="str">
        <f>VLOOKUP(D1461,Products!$A$2:$F$21,2,FALSE)</f>
        <v>Notebook Pack</v>
      </c>
      <c r="O1461" s="2" t="str">
        <f>VLOOKUP(D1461,Products!$A$2:$F$21,4,FALSE)</f>
        <v>Office</v>
      </c>
      <c r="P1461" s="2" t="str">
        <f>VLOOKUP(D1461,Products!$A$2:$F$21,3,FALSE)</f>
        <v>Stationery</v>
      </c>
      <c r="Q1461" s="6">
        <f>VLOOKUP(D1461,Products!$A$2:$F$21,6,FALSE)</f>
        <v>75</v>
      </c>
      <c r="R1461" s="6">
        <f t="shared" si="90"/>
        <v>150</v>
      </c>
      <c r="S1461" s="6">
        <f t="shared" si="91"/>
        <v>238.8</v>
      </c>
    </row>
    <row r="1462" spans="1:19" x14ac:dyDescent="0.25">
      <c r="A1462" t="s">
        <v>1882</v>
      </c>
      <c r="B1462" s="2">
        <v>46003</v>
      </c>
      <c r="C1462" t="s">
        <v>87</v>
      </c>
      <c r="D1462" t="s">
        <v>79</v>
      </c>
      <c r="E1462">
        <v>2</v>
      </c>
      <c r="F1462">
        <v>6200</v>
      </c>
      <c r="G1462" s="3">
        <v>0.05</v>
      </c>
      <c r="H1462" t="s">
        <v>12</v>
      </c>
      <c r="I1462">
        <v>7</v>
      </c>
      <c r="J1462">
        <f t="shared" si="88"/>
        <v>11780</v>
      </c>
      <c r="K1462" s="2">
        <f t="shared" si="89"/>
        <v>45992</v>
      </c>
      <c r="L1462" s="2" t="str">
        <f>VLOOKUP(C1462,Customers!$A$2:$F$401,3,FALSE)</f>
        <v>Tanta</v>
      </c>
      <c r="M1462" s="2" t="str">
        <f>VLOOKUP(C1462,Customers!$A$2:$F$401,5,FALSE)</f>
        <v>Small Business</v>
      </c>
      <c r="N1462" s="2" t="str">
        <f>VLOOKUP(D1462,Products!$A$2:$F$21,2,FALSE)</f>
        <v>27-inch Monitor</v>
      </c>
      <c r="O1462" s="2" t="str">
        <f>VLOOKUP(D1462,Products!$A$2:$F$21,4,FALSE)</f>
        <v>Electronics</v>
      </c>
      <c r="P1462" s="2" t="str">
        <f>VLOOKUP(D1462,Products!$A$2:$F$21,3,FALSE)</f>
        <v>Displays</v>
      </c>
      <c r="Q1462" s="6">
        <f>VLOOKUP(D1462,Products!$A$2:$F$21,6,FALSE)</f>
        <v>4300</v>
      </c>
      <c r="R1462" s="6">
        <f t="shared" si="90"/>
        <v>8600</v>
      </c>
      <c r="S1462" s="6">
        <f t="shared" si="91"/>
        <v>3180</v>
      </c>
    </row>
    <row r="1463" spans="1:19" x14ac:dyDescent="0.25">
      <c r="A1463" t="s">
        <v>1883</v>
      </c>
      <c r="B1463" s="2">
        <v>45437</v>
      </c>
      <c r="C1463" t="s">
        <v>1306</v>
      </c>
      <c r="D1463" t="s">
        <v>15</v>
      </c>
      <c r="E1463">
        <v>5</v>
      </c>
      <c r="F1463">
        <v>414</v>
      </c>
      <c r="G1463" s="3">
        <v>0</v>
      </c>
      <c r="H1463" t="s">
        <v>12</v>
      </c>
      <c r="I1463">
        <v>7</v>
      </c>
      <c r="J1463">
        <f t="shared" si="88"/>
        <v>2070</v>
      </c>
      <c r="K1463" s="2">
        <f t="shared" si="89"/>
        <v>45413</v>
      </c>
      <c r="L1463" s="2" t="str">
        <f>VLOOKUP(C1463,Customers!$A$2:$F$401,3,FALSE)</f>
        <v>Asyut</v>
      </c>
      <c r="M1463" s="2" t="str">
        <f>VLOOKUP(C1463,Customers!$A$2:$F$401,5,FALSE)</f>
        <v>Consumer</v>
      </c>
      <c r="N1463" s="2" t="str">
        <f>VLOOKUP(D1463,Products!$A$2:$F$21,2,FALSE)</f>
        <v>Wireless Mouse</v>
      </c>
      <c r="O1463" s="2" t="str">
        <f>VLOOKUP(D1463,Products!$A$2:$F$21,4,FALSE)</f>
        <v>Electronics</v>
      </c>
      <c r="P1463" s="2" t="str">
        <f>VLOOKUP(D1463,Products!$A$2:$F$21,3,FALSE)</f>
        <v>Accessories</v>
      </c>
      <c r="Q1463" s="6">
        <f>VLOOKUP(D1463,Products!$A$2:$F$21,6,FALSE)</f>
        <v>210</v>
      </c>
      <c r="R1463" s="6">
        <f t="shared" si="90"/>
        <v>1050</v>
      </c>
      <c r="S1463" s="6">
        <f t="shared" si="91"/>
        <v>1020</v>
      </c>
    </row>
    <row r="1464" spans="1:19" x14ac:dyDescent="0.25">
      <c r="A1464" t="s">
        <v>1884</v>
      </c>
      <c r="B1464" s="2">
        <v>44966</v>
      </c>
      <c r="C1464" t="s">
        <v>1739</v>
      </c>
      <c r="D1464" t="s">
        <v>21</v>
      </c>
      <c r="E1464">
        <v>1</v>
      </c>
      <c r="F1464">
        <v>1905.5</v>
      </c>
      <c r="G1464" s="3">
        <v>0.03</v>
      </c>
      <c r="H1464" t="s">
        <v>12</v>
      </c>
      <c r="I1464">
        <v>1</v>
      </c>
      <c r="J1464">
        <f t="shared" si="88"/>
        <v>1848.335</v>
      </c>
      <c r="K1464" s="2">
        <f t="shared" si="89"/>
        <v>44958</v>
      </c>
      <c r="L1464" s="2" t="str">
        <f>VLOOKUP(C1464,Customers!$A$2:$F$401,3,FALSE)</f>
        <v>Asyut</v>
      </c>
      <c r="M1464" s="2" t="str">
        <f>VLOOKUP(C1464,Customers!$A$2:$F$401,5,FALSE)</f>
        <v>Consumer</v>
      </c>
      <c r="N1464" s="2" t="str">
        <f>VLOOKUP(D1464,Products!$A$2:$F$21,2,FALSE)</f>
        <v>Mechanical Keyboard</v>
      </c>
      <c r="O1464" s="2" t="str">
        <f>VLOOKUP(D1464,Products!$A$2:$F$21,4,FALSE)</f>
        <v>Electronics</v>
      </c>
      <c r="P1464" s="2" t="str">
        <f>VLOOKUP(D1464,Products!$A$2:$F$21,3,FALSE)</f>
        <v>Accessories</v>
      </c>
      <c r="Q1464" s="6">
        <f>VLOOKUP(D1464,Products!$A$2:$F$21,6,FALSE)</f>
        <v>990</v>
      </c>
      <c r="R1464" s="6">
        <f t="shared" si="90"/>
        <v>990</v>
      </c>
      <c r="S1464" s="6">
        <f t="shared" si="91"/>
        <v>858.33500000000004</v>
      </c>
    </row>
    <row r="1465" spans="1:19" x14ac:dyDescent="0.25">
      <c r="A1465" t="s">
        <v>1885</v>
      </c>
      <c r="B1465" s="2">
        <v>45710</v>
      </c>
      <c r="C1465" t="s">
        <v>560</v>
      </c>
      <c r="D1465" t="s">
        <v>82</v>
      </c>
      <c r="E1465">
        <v>1</v>
      </c>
      <c r="F1465">
        <v>5184</v>
      </c>
      <c r="G1465" s="3">
        <v>0.05</v>
      </c>
      <c r="H1465" t="s">
        <v>12</v>
      </c>
      <c r="I1465">
        <v>1</v>
      </c>
      <c r="J1465">
        <f t="shared" si="88"/>
        <v>4924.8</v>
      </c>
      <c r="K1465" s="2">
        <f t="shared" si="89"/>
        <v>45689</v>
      </c>
      <c r="L1465" s="2" t="str">
        <f>VLOOKUP(C1465,Customers!$A$2:$F$401,3,FALSE)</f>
        <v>Alexandria</v>
      </c>
      <c r="M1465" s="2" t="str">
        <f>VLOOKUP(C1465,Customers!$A$2:$F$401,5,FALSE)</f>
        <v>Small Business</v>
      </c>
      <c r="N1465" s="2" t="str">
        <f>VLOOKUP(D1465,Products!$A$2:$F$21,2,FALSE)</f>
        <v>Office Chair</v>
      </c>
      <c r="O1465" s="2" t="str">
        <f>VLOOKUP(D1465,Products!$A$2:$F$21,4,FALSE)</f>
        <v>Office</v>
      </c>
      <c r="P1465" s="2" t="str">
        <f>VLOOKUP(D1465,Products!$A$2:$F$21,3,FALSE)</f>
        <v>Furniture</v>
      </c>
      <c r="Q1465" s="6">
        <f>VLOOKUP(D1465,Products!$A$2:$F$21,6,FALSE)</f>
        <v>3150</v>
      </c>
      <c r="R1465" s="6">
        <f t="shared" si="90"/>
        <v>3150</v>
      </c>
      <c r="S1465" s="6">
        <f t="shared" si="91"/>
        <v>1774.8000000000002</v>
      </c>
    </row>
    <row r="1466" spans="1:19" x14ac:dyDescent="0.25">
      <c r="A1466" t="s">
        <v>1886</v>
      </c>
      <c r="B1466" s="2">
        <v>45662</v>
      </c>
      <c r="C1466" t="s">
        <v>197</v>
      </c>
      <c r="D1466" t="s">
        <v>56</v>
      </c>
      <c r="E1466">
        <v>20</v>
      </c>
      <c r="F1466">
        <v>165.6</v>
      </c>
      <c r="G1466" s="3">
        <v>0.1</v>
      </c>
      <c r="H1466" t="s">
        <v>12</v>
      </c>
      <c r="I1466">
        <v>2</v>
      </c>
      <c r="J1466">
        <f t="shared" si="88"/>
        <v>2980.8</v>
      </c>
      <c r="K1466" s="2">
        <f t="shared" si="89"/>
        <v>45658</v>
      </c>
      <c r="L1466" s="2" t="str">
        <f>VLOOKUP(C1466,Customers!$A$2:$F$401,3,FALSE)</f>
        <v>Alexandria</v>
      </c>
      <c r="M1466" s="2" t="str">
        <f>VLOOKUP(C1466,Customers!$A$2:$F$401,5,FALSE)</f>
        <v>Small Business</v>
      </c>
      <c r="N1466" s="2" t="str">
        <f>VLOOKUP(D1466,Products!$A$2:$F$21,2,FALSE)</f>
        <v>Notebook Pack</v>
      </c>
      <c r="O1466" s="2" t="str">
        <f>VLOOKUP(D1466,Products!$A$2:$F$21,4,FALSE)</f>
        <v>Office</v>
      </c>
      <c r="P1466" s="2" t="str">
        <f>VLOOKUP(D1466,Products!$A$2:$F$21,3,FALSE)</f>
        <v>Stationery</v>
      </c>
      <c r="Q1466" s="6">
        <f>VLOOKUP(D1466,Products!$A$2:$F$21,6,FALSE)</f>
        <v>75</v>
      </c>
      <c r="R1466" s="6">
        <f t="shared" si="90"/>
        <v>1500</v>
      </c>
      <c r="S1466" s="6">
        <f t="shared" si="91"/>
        <v>1480.8000000000002</v>
      </c>
    </row>
    <row r="1467" spans="1:19" x14ac:dyDescent="0.25">
      <c r="A1467" t="s">
        <v>1887</v>
      </c>
      <c r="B1467" s="2">
        <v>45909</v>
      </c>
      <c r="C1467" t="s">
        <v>81</v>
      </c>
      <c r="D1467" t="s">
        <v>79</v>
      </c>
      <c r="E1467">
        <v>1</v>
      </c>
      <c r="F1467">
        <v>6696</v>
      </c>
      <c r="G1467" s="3">
        <v>0</v>
      </c>
      <c r="H1467" t="s">
        <v>12</v>
      </c>
      <c r="I1467">
        <v>5</v>
      </c>
      <c r="J1467">
        <f t="shared" si="88"/>
        <v>6696</v>
      </c>
      <c r="K1467" s="2">
        <f t="shared" si="89"/>
        <v>45901</v>
      </c>
      <c r="L1467" s="2" t="str">
        <f>VLOOKUP(C1467,Customers!$A$2:$F$401,3,FALSE)</f>
        <v>Giza</v>
      </c>
      <c r="M1467" s="2" t="str">
        <f>VLOOKUP(C1467,Customers!$A$2:$F$401,5,FALSE)</f>
        <v>Consumer</v>
      </c>
      <c r="N1467" s="2" t="str">
        <f>VLOOKUP(D1467,Products!$A$2:$F$21,2,FALSE)</f>
        <v>27-inch Monitor</v>
      </c>
      <c r="O1467" s="2" t="str">
        <f>VLOOKUP(D1467,Products!$A$2:$F$21,4,FALSE)</f>
        <v>Electronics</v>
      </c>
      <c r="P1467" s="2" t="str">
        <f>VLOOKUP(D1467,Products!$A$2:$F$21,3,FALSE)</f>
        <v>Displays</v>
      </c>
      <c r="Q1467" s="6">
        <f>VLOOKUP(D1467,Products!$A$2:$F$21,6,FALSE)</f>
        <v>4300</v>
      </c>
      <c r="R1467" s="6">
        <f t="shared" si="90"/>
        <v>4300</v>
      </c>
      <c r="S1467" s="6">
        <f t="shared" si="91"/>
        <v>2396</v>
      </c>
    </row>
    <row r="1468" spans="1:19" x14ac:dyDescent="0.25">
      <c r="A1468" t="s">
        <v>1888</v>
      </c>
      <c r="B1468" s="2">
        <v>45919</v>
      </c>
      <c r="C1468" t="s">
        <v>1742</v>
      </c>
      <c r="D1468" t="s">
        <v>33</v>
      </c>
      <c r="E1468">
        <v>1</v>
      </c>
      <c r="F1468">
        <v>4212</v>
      </c>
      <c r="G1468" s="3">
        <v>0</v>
      </c>
      <c r="H1468" t="s">
        <v>85</v>
      </c>
      <c r="I1468">
        <v>7</v>
      </c>
      <c r="J1468">
        <f t="shared" si="88"/>
        <v>4212</v>
      </c>
      <c r="K1468" s="2">
        <f t="shared" si="89"/>
        <v>45901</v>
      </c>
      <c r="L1468" s="2" t="str">
        <f>VLOOKUP(C1468,Customers!$A$2:$F$401,3,FALSE)</f>
        <v>Zagazig</v>
      </c>
      <c r="M1468" s="2" t="str">
        <f>VLOOKUP(C1468,Customers!$A$2:$F$401,5,FALSE)</f>
        <v>Consumer</v>
      </c>
      <c r="N1468" s="2" t="str">
        <f>VLOOKUP(D1468,Products!$A$2:$F$21,2,FALSE)</f>
        <v>Filing Cabinet</v>
      </c>
      <c r="O1468" s="2" t="str">
        <f>VLOOKUP(D1468,Products!$A$2:$F$21,4,FALSE)</f>
        <v>Office</v>
      </c>
      <c r="P1468" s="2" t="str">
        <f>VLOOKUP(D1468,Products!$A$2:$F$21,3,FALSE)</f>
        <v>Furniture</v>
      </c>
      <c r="Q1468" s="6">
        <f>VLOOKUP(D1468,Products!$A$2:$F$21,6,FALSE)</f>
        <v>2650</v>
      </c>
      <c r="R1468" s="6">
        <f t="shared" si="90"/>
        <v>2650</v>
      </c>
      <c r="S1468" s="6">
        <f t="shared" si="91"/>
        <v>1562</v>
      </c>
    </row>
    <row r="1469" spans="1:19" x14ac:dyDescent="0.25">
      <c r="A1469" t="s">
        <v>1889</v>
      </c>
      <c r="B1469" s="2">
        <v>45631</v>
      </c>
      <c r="C1469" t="s">
        <v>180</v>
      </c>
      <c r="D1469" t="s">
        <v>11</v>
      </c>
      <c r="E1469">
        <v>4</v>
      </c>
      <c r="F1469">
        <v>28500</v>
      </c>
      <c r="G1469" s="3">
        <v>0.2</v>
      </c>
      <c r="H1469" t="s">
        <v>85</v>
      </c>
      <c r="I1469">
        <v>1</v>
      </c>
      <c r="J1469">
        <f t="shared" si="88"/>
        <v>91200</v>
      </c>
      <c r="K1469" s="2">
        <f t="shared" si="89"/>
        <v>45627</v>
      </c>
      <c r="L1469" s="2" t="str">
        <f>VLOOKUP(C1469,Customers!$A$2:$F$401,3,FALSE)</f>
        <v>Fayoum</v>
      </c>
      <c r="M1469" s="2" t="str">
        <f>VLOOKUP(C1469,Customers!$A$2:$F$401,5,FALSE)</f>
        <v>Small Business</v>
      </c>
      <c r="N1469" s="2" t="str">
        <f>VLOOKUP(D1469,Products!$A$2:$F$21,2,FALSE)</f>
        <v>Laptop Pro 14</v>
      </c>
      <c r="O1469" s="2" t="str">
        <f>VLOOKUP(D1469,Products!$A$2:$F$21,4,FALSE)</f>
        <v>Electronics</v>
      </c>
      <c r="P1469" s="2" t="str">
        <f>VLOOKUP(D1469,Products!$A$2:$F$21,3,FALSE)</f>
        <v>Computers</v>
      </c>
      <c r="Q1469" s="6">
        <f>VLOOKUP(D1469,Products!$A$2:$F$21,6,FALSE)</f>
        <v>22100</v>
      </c>
      <c r="R1469" s="6">
        <f t="shared" si="90"/>
        <v>88400</v>
      </c>
      <c r="S1469" s="6">
        <f t="shared" si="91"/>
        <v>2800</v>
      </c>
    </row>
    <row r="1470" spans="1:19" x14ac:dyDescent="0.25">
      <c r="A1470" t="s">
        <v>1890</v>
      </c>
      <c r="B1470" s="2">
        <v>45955</v>
      </c>
      <c r="C1470" t="s">
        <v>627</v>
      </c>
      <c r="D1470" t="s">
        <v>49</v>
      </c>
      <c r="E1470">
        <v>2</v>
      </c>
      <c r="F1470">
        <v>4223</v>
      </c>
      <c r="G1470" s="3">
        <v>0.03</v>
      </c>
      <c r="H1470" t="s">
        <v>12</v>
      </c>
      <c r="I1470">
        <v>7</v>
      </c>
      <c r="J1470">
        <f t="shared" si="88"/>
        <v>8192.619999999999</v>
      </c>
      <c r="K1470" s="2">
        <f t="shared" si="89"/>
        <v>45931</v>
      </c>
      <c r="L1470" s="2" t="str">
        <f>VLOOKUP(C1470,Customers!$A$2:$F$401,3,FALSE)</f>
        <v>Port Said</v>
      </c>
      <c r="M1470" s="2" t="str">
        <f>VLOOKUP(C1470,Customers!$A$2:$F$401,5,FALSE)</f>
        <v>Small Business</v>
      </c>
      <c r="N1470" s="2" t="str">
        <f>VLOOKUP(D1470,Products!$A$2:$F$21,2,FALSE)</f>
        <v>UPS 1200VA</v>
      </c>
      <c r="O1470" s="2" t="str">
        <f>VLOOKUP(D1470,Products!$A$2:$F$21,4,FALSE)</f>
        <v>Electronics</v>
      </c>
      <c r="P1470" s="2" t="str">
        <f>VLOOKUP(D1470,Products!$A$2:$F$21,3,FALSE)</f>
        <v>Power</v>
      </c>
      <c r="Q1470" s="6">
        <f>VLOOKUP(D1470,Products!$A$2:$F$21,6,FALSE)</f>
        <v>2950</v>
      </c>
      <c r="R1470" s="6">
        <f t="shared" si="90"/>
        <v>5900</v>
      </c>
      <c r="S1470" s="6">
        <f t="shared" si="91"/>
        <v>2292.619999999999</v>
      </c>
    </row>
    <row r="1471" spans="1:19" x14ac:dyDescent="0.25">
      <c r="A1471" t="s">
        <v>1891</v>
      </c>
      <c r="B1471" s="2">
        <v>45585</v>
      </c>
      <c r="C1471" t="s">
        <v>1538</v>
      </c>
      <c r="D1471" t="s">
        <v>72</v>
      </c>
      <c r="E1471">
        <v>2</v>
      </c>
      <c r="F1471">
        <v>1750</v>
      </c>
      <c r="G1471" s="3">
        <v>0.05</v>
      </c>
      <c r="H1471" t="s">
        <v>12</v>
      </c>
      <c r="I1471">
        <v>6</v>
      </c>
      <c r="J1471">
        <f t="shared" si="88"/>
        <v>3325</v>
      </c>
      <c r="K1471" s="2">
        <f t="shared" si="89"/>
        <v>45566</v>
      </c>
      <c r="L1471" s="2" t="str">
        <f>VLOOKUP(C1471,Customers!$A$2:$F$401,3,FALSE)</f>
        <v>Giza</v>
      </c>
      <c r="M1471" s="2" t="str">
        <f>VLOOKUP(C1471,Customers!$A$2:$F$401,5,FALSE)</f>
        <v>Small Business</v>
      </c>
      <c r="N1471" s="2" t="str">
        <f>VLOOKUP(D1471,Products!$A$2:$F$21,2,FALSE)</f>
        <v>Wi-Fi Router</v>
      </c>
      <c r="O1471" s="2" t="str">
        <f>VLOOKUP(D1471,Products!$A$2:$F$21,4,FALSE)</f>
        <v>Electronics</v>
      </c>
      <c r="P1471" s="2" t="str">
        <f>VLOOKUP(D1471,Products!$A$2:$F$21,3,FALSE)</f>
        <v>Networking</v>
      </c>
      <c r="Q1471" s="6">
        <f>VLOOKUP(D1471,Products!$A$2:$F$21,6,FALSE)</f>
        <v>1050</v>
      </c>
      <c r="R1471" s="6">
        <f t="shared" si="90"/>
        <v>2100</v>
      </c>
      <c r="S1471" s="6">
        <f t="shared" si="91"/>
        <v>1225</v>
      </c>
    </row>
    <row r="1472" spans="1:19" x14ac:dyDescent="0.25">
      <c r="A1472" t="s">
        <v>1892</v>
      </c>
      <c r="B1472" s="2">
        <v>45722</v>
      </c>
      <c r="C1472" t="s">
        <v>1212</v>
      </c>
      <c r="D1472" t="s">
        <v>79</v>
      </c>
      <c r="E1472">
        <v>1</v>
      </c>
      <c r="F1472">
        <v>6386</v>
      </c>
      <c r="G1472" s="3">
        <v>0.03</v>
      </c>
      <c r="H1472" t="s">
        <v>12</v>
      </c>
      <c r="I1472">
        <v>7</v>
      </c>
      <c r="J1472">
        <f t="shared" si="88"/>
        <v>6194.42</v>
      </c>
      <c r="K1472" s="2">
        <f t="shared" si="89"/>
        <v>45717</v>
      </c>
      <c r="L1472" s="2" t="str">
        <f>VLOOKUP(C1472,Customers!$A$2:$F$401,3,FALSE)</f>
        <v>Banha</v>
      </c>
      <c r="M1472" s="2" t="str">
        <f>VLOOKUP(C1472,Customers!$A$2:$F$401,5,FALSE)</f>
        <v>Consumer</v>
      </c>
      <c r="N1472" s="2" t="str">
        <f>VLOOKUP(D1472,Products!$A$2:$F$21,2,FALSE)</f>
        <v>27-inch Monitor</v>
      </c>
      <c r="O1472" s="2" t="str">
        <f>VLOOKUP(D1472,Products!$A$2:$F$21,4,FALSE)</f>
        <v>Electronics</v>
      </c>
      <c r="P1472" s="2" t="str">
        <f>VLOOKUP(D1472,Products!$A$2:$F$21,3,FALSE)</f>
        <v>Displays</v>
      </c>
      <c r="Q1472" s="6">
        <f>VLOOKUP(D1472,Products!$A$2:$F$21,6,FALSE)</f>
        <v>4300</v>
      </c>
      <c r="R1472" s="6">
        <f t="shared" si="90"/>
        <v>4300</v>
      </c>
      <c r="S1472" s="6">
        <f t="shared" si="91"/>
        <v>1894.42</v>
      </c>
    </row>
    <row r="1473" spans="1:19" x14ac:dyDescent="0.25">
      <c r="A1473" t="s">
        <v>1893</v>
      </c>
      <c r="B1473" s="2">
        <v>45480</v>
      </c>
      <c r="C1473" t="s">
        <v>242</v>
      </c>
      <c r="D1473" t="s">
        <v>21</v>
      </c>
      <c r="E1473">
        <v>2</v>
      </c>
      <c r="F1473">
        <v>1905.5</v>
      </c>
      <c r="G1473" s="3">
        <v>0</v>
      </c>
      <c r="H1473" t="s">
        <v>12</v>
      </c>
      <c r="I1473">
        <v>2</v>
      </c>
      <c r="J1473">
        <f t="shared" si="88"/>
        <v>3811</v>
      </c>
      <c r="K1473" s="2">
        <f t="shared" si="89"/>
        <v>45474</v>
      </c>
      <c r="L1473" s="2" t="str">
        <f>VLOOKUP(C1473,Customers!$A$2:$F$401,3,FALSE)</f>
        <v>Tanta</v>
      </c>
      <c r="M1473" s="2" t="str">
        <f>VLOOKUP(C1473,Customers!$A$2:$F$401,5,FALSE)</f>
        <v>Small Business</v>
      </c>
      <c r="N1473" s="2" t="str">
        <f>VLOOKUP(D1473,Products!$A$2:$F$21,2,FALSE)</f>
        <v>Mechanical Keyboard</v>
      </c>
      <c r="O1473" s="2" t="str">
        <f>VLOOKUP(D1473,Products!$A$2:$F$21,4,FALSE)</f>
        <v>Electronics</v>
      </c>
      <c r="P1473" s="2" t="str">
        <f>VLOOKUP(D1473,Products!$A$2:$F$21,3,FALSE)</f>
        <v>Accessories</v>
      </c>
      <c r="Q1473" s="6">
        <f>VLOOKUP(D1473,Products!$A$2:$F$21,6,FALSE)</f>
        <v>990</v>
      </c>
      <c r="R1473" s="6">
        <f t="shared" si="90"/>
        <v>1980</v>
      </c>
      <c r="S1473" s="6">
        <f t="shared" si="91"/>
        <v>1831</v>
      </c>
    </row>
    <row r="1474" spans="1:19" x14ac:dyDescent="0.25">
      <c r="A1474" t="s">
        <v>1894</v>
      </c>
      <c r="B1474" s="2">
        <v>45295</v>
      </c>
      <c r="C1474" t="s">
        <v>285</v>
      </c>
      <c r="D1474" t="s">
        <v>72</v>
      </c>
      <c r="E1474">
        <v>1</v>
      </c>
      <c r="F1474">
        <v>1750</v>
      </c>
      <c r="G1474" s="3">
        <v>0.2</v>
      </c>
      <c r="H1474" t="s">
        <v>12</v>
      </c>
      <c r="I1474">
        <v>3</v>
      </c>
      <c r="J1474">
        <f t="shared" si="88"/>
        <v>1400</v>
      </c>
      <c r="K1474" s="2">
        <f t="shared" si="89"/>
        <v>45292</v>
      </c>
      <c r="L1474" s="2" t="str">
        <f>VLOOKUP(C1474,Customers!$A$2:$F$401,3,FALSE)</f>
        <v>Banha</v>
      </c>
      <c r="M1474" s="2" t="str">
        <f>VLOOKUP(C1474,Customers!$A$2:$F$401,5,FALSE)</f>
        <v>Small Business</v>
      </c>
      <c r="N1474" s="2" t="str">
        <f>VLOOKUP(D1474,Products!$A$2:$F$21,2,FALSE)</f>
        <v>Wi-Fi Router</v>
      </c>
      <c r="O1474" s="2" t="str">
        <f>VLOOKUP(D1474,Products!$A$2:$F$21,4,FALSE)</f>
        <v>Electronics</v>
      </c>
      <c r="P1474" s="2" t="str">
        <f>VLOOKUP(D1474,Products!$A$2:$F$21,3,FALSE)</f>
        <v>Networking</v>
      </c>
      <c r="Q1474" s="6">
        <f>VLOOKUP(D1474,Products!$A$2:$F$21,6,FALSE)</f>
        <v>1050</v>
      </c>
      <c r="R1474" s="6">
        <f t="shared" si="90"/>
        <v>1050</v>
      </c>
      <c r="S1474" s="6">
        <f t="shared" si="91"/>
        <v>350</v>
      </c>
    </row>
    <row r="1475" spans="1:19" x14ac:dyDescent="0.25">
      <c r="A1475" t="s">
        <v>1895</v>
      </c>
      <c r="B1475" s="2">
        <v>44980</v>
      </c>
      <c r="C1475" t="s">
        <v>1575</v>
      </c>
      <c r="D1475" t="s">
        <v>46</v>
      </c>
      <c r="E1475">
        <v>1</v>
      </c>
      <c r="F1475">
        <v>280.8</v>
      </c>
      <c r="G1475" s="3">
        <v>0</v>
      </c>
      <c r="H1475" t="s">
        <v>12</v>
      </c>
      <c r="I1475">
        <v>7</v>
      </c>
      <c r="J1475">
        <f t="shared" ref="J1475:J1538" si="92">E1475*F1475*(1-G1475)</f>
        <v>280.8</v>
      </c>
      <c r="K1475" s="2">
        <f t="shared" ref="K1475:K1538" si="93">DATE(YEAR(B1475),MONTH(B1475),1)</f>
        <v>44958</v>
      </c>
      <c r="L1475" s="2" t="str">
        <f>VLOOKUP(C1475,Customers!$A$2:$F$401,3,FALSE)</f>
        <v>Cairo</v>
      </c>
      <c r="M1475" s="2" t="str">
        <f>VLOOKUP(C1475,Customers!$A$2:$F$401,5,FALSE)</f>
        <v>Small Business</v>
      </c>
      <c r="N1475" s="2" t="str">
        <f>VLOOKUP(D1475,Products!$A$2:$F$21,2,FALSE)</f>
        <v>Paper A4 Box</v>
      </c>
      <c r="O1475" s="2" t="str">
        <f>VLOOKUP(D1475,Products!$A$2:$F$21,4,FALSE)</f>
        <v>Office</v>
      </c>
      <c r="P1475" s="2" t="str">
        <f>VLOOKUP(D1475,Products!$A$2:$F$21,3,FALSE)</f>
        <v>Stationery</v>
      </c>
      <c r="Q1475" s="6">
        <f>VLOOKUP(D1475,Products!$A$2:$F$21,6,FALSE)</f>
        <v>145</v>
      </c>
      <c r="R1475" s="6">
        <f t="shared" ref="R1475:R1538" si="94">E1475*Q1475</f>
        <v>145</v>
      </c>
      <c r="S1475" s="6">
        <f t="shared" ref="S1475:S1538" si="95">J1475-R1475</f>
        <v>135.80000000000001</v>
      </c>
    </row>
    <row r="1476" spans="1:19" x14ac:dyDescent="0.25">
      <c r="A1476" t="s">
        <v>1896</v>
      </c>
      <c r="B1476" s="2">
        <v>45580</v>
      </c>
      <c r="C1476" t="s">
        <v>379</v>
      </c>
      <c r="D1476" t="s">
        <v>79</v>
      </c>
      <c r="E1476">
        <v>1</v>
      </c>
      <c r="F1476">
        <v>5704</v>
      </c>
      <c r="G1476" s="3">
        <v>0.15</v>
      </c>
      <c r="H1476" t="s">
        <v>12</v>
      </c>
      <c r="I1476">
        <v>2</v>
      </c>
      <c r="J1476">
        <f t="shared" si="92"/>
        <v>4848.3999999999996</v>
      </c>
      <c r="K1476" s="2">
        <f t="shared" si="93"/>
        <v>45566</v>
      </c>
      <c r="L1476" s="2" t="str">
        <f>VLOOKUP(C1476,Customers!$A$2:$F$401,3,FALSE)</f>
        <v>Port Said</v>
      </c>
      <c r="M1476" s="2" t="str">
        <f>VLOOKUP(C1476,Customers!$A$2:$F$401,5,FALSE)</f>
        <v>Small Business</v>
      </c>
      <c r="N1476" s="2" t="str">
        <f>VLOOKUP(D1476,Products!$A$2:$F$21,2,FALSE)</f>
        <v>27-inch Monitor</v>
      </c>
      <c r="O1476" s="2" t="str">
        <f>VLOOKUP(D1476,Products!$A$2:$F$21,4,FALSE)</f>
        <v>Electronics</v>
      </c>
      <c r="P1476" s="2" t="str">
        <f>VLOOKUP(D1476,Products!$A$2:$F$21,3,FALSE)</f>
        <v>Displays</v>
      </c>
      <c r="Q1476" s="6">
        <f>VLOOKUP(D1476,Products!$A$2:$F$21,6,FALSE)</f>
        <v>4300</v>
      </c>
      <c r="R1476" s="6">
        <f t="shared" si="94"/>
        <v>4300</v>
      </c>
      <c r="S1476" s="6">
        <f t="shared" si="95"/>
        <v>548.39999999999964</v>
      </c>
    </row>
    <row r="1477" spans="1:19" x14ac:dyDescent="0.25">
      <c r="A1477" t="s">
        <v>1897</v>
      </c>
      <c r="B1477" s="2">
        <v>45375</v>
      </c>
      <c r="C1477" t="s">
        <v>730</v>
      </c>
      <c r="D1477" t="s">
        <v>56</v>
      </c>
      <c r="E1477">
        <v>1</v>
      </c>
      <c r="F1477">
        <v>194.4</v>
      </c>
      <c r="G1477" s="3">
        <v>0.05</v>
      </c>
      <c r="H1477" t="s">
        <v>12</v>
      </c>
      <c r="I1477">
        <v>4</v>
      </c>
      <c r="J1477">
        <f t="shared" si="92"/>
        <v>184.68</v>
      </c>
      <c r="K1477" s="2">
        <f t="shared" si="93"/>
        <v>45352</v>
      </c>
      <c r="L1477" s="2" t="str">
        <f>VLOOKUP(C1477,Customers!$A$2:$F$401,3,FALSE)</f>
        <v>Ismailia</v>
      </c>
      <c r="M1477" s="2" t="str">
        <f>VLOOKUP(C1477,Customers!$A$2:$F$401,5,FALSE)</f>
        <v>Small Business</v>
      </c>
      <c r="N1477" s="2" t="str">
        <f>VLOOKUP(D1477,Products!$A$2:$F$21,2,FALSE)</f>
        <v>Notebook Pack</v>
      </c>
      <c r="O1477" s="2" t="str">
        <f>VLOOKUP(D1477,Products!$A$2:$F$21,4,FALSE)</f>
        <v>Office</v>
      </c>
      <c r="P1477" s="2" t="str">
        <f>VLOOKUP(D1477,Products!$A$2:$F$21,3,FALSE)</f>
        <v>Stationery</v>
      </c>
      <c r="Q1477" s="6">
        <f>VLOOKUP(D1477,Products!$A$2:$F$21,6,FALSE)</f>
        <v>75</v>
      </c>
      <c r="R1477" s="6">
        <f t="shared" si="94"/>
        <v>75</v>
      </c>
      <c r="S1477" s="6">
        <f t="shared" si="95"/>
        <v>109.68</v>
      </c>
    </row>
    <row r="1478" spans="1:19" x14ac:dyDescent="0.25">
      <c r="A1478" t="s">
        <v>1898</v>
      </c>
      <c r="B1478" s="2">
        <v>44987</v>
      </c>
      <c r="C1478" t="s">
        <v>29</v>
      </c>
      <c r="D1478" t="s">
        <v>11</v>
      </c>
      <c r="E1478">
        <v>1</v>
      </c>
      <c r="F1478">
        <v>29355</v>
      </c>
      <c r="G1478" s="3">
        <v>0.05</v>
      </c>
      <c r="H1478" t="s">
        <v>12</v>
      </c>
      <c r="I1478">
        <v>6</v>
      </c>
      <c r="J1478">
        <f t="shared" si="92"/>
        <v>27887.25</v>
      </c>
      <c r="K1478" s="2">
        <f t="shared" si="93"/>
        <v>44986</v>
      </c>
      <c r="L1478" s="2" t="str">
        <f>VLOOKUP(C1478,Customers!$A$2:$F$401,3,FALSE)</f>
        <v>Zagazig</v>
      </c>
      <c r="M1478" s="2" t="str">
        <f>VLOOKUP(C1478,Customers!$A$2:$F$401,5,FALSE)</f>
        <v>Small Business</v>
      </c>
      <c r="N1478" s="2" t="str">
        <f>VLOOKUP(D1478,Products!$A$2:$F$21,2,FALSE)</f>
        <v>Laptop Pro 14</v>
      </c>
      <c r="O1478" s="2" t="str">
        <f>VLOOKUP(D1478,Products!$A$2:$F$21,4,FALSE)</f>
        <v>Electronics</v>
      </c>
      <c r="P1478" s="2" t="str">
        <f>VLOOKUP(D1478,Products!$A$2:$F$21,3,FALSE)</f>
        <v>Computers</v>
      </c>
      <c r="Q1478" s="6">
        <f>VLOOKUP(D1478,Products!$A$2:$F$21,6,FALSE)</f>
        <v>22100</v>
      </c>
      <c r="R1478" s="6">
        <f t="shared" si="94"/>
        <v>22100</v>
      </c>
      <c r="S1478" s="6">
        <f t="shared" si="95"/>
        <v>5787.25</v>
      </c>
    </row>
    <row r="1479" spans="1:19" x14ac:dyDescent="0.25">
      <c r="A1479" t="s">
        <v>1899</v>
      </c>
      <c r="B1479" s="2">
        <v>45502</v>
      </c>
      <c r="C1479" t="s">
        <v>1400</v>
      </c>
      <c r="D1479" t="s">
        <v>15</v>
      </c>
      <c r="E1479">
        <v>1</v>
      </c>
      <c r="F1479">
        <v>414</v>
      </c>
      <c r="G1479" s="3">
        <v>0</v>
      </c>
      <c r="H1479" t="s">
        <v>12</v>
      </c>
      <c r="I1479">
        <v>5</v>
      </c>
      <c r="J1479">
        <f t="shared" si="92"/>
        <v>414</v>
      </c>
      <c r="K1479" s="2">
        <f t="shared" si="93"/>
        <v>45474</v>
      </c>
      <c r="L1479" s="2" t="str">
        <f>VLOOKUP(C1479,Customers!$A$2:$F$401,3,FALSE)</f>
        <v>Asyut</v>
      </c>
      <c r="M1479" s="2" t="str">
        <f>VLOOKUP(C1479,Customers!$A$2:$F$401,5,FALSE)</f>
        <v>Small Business</v>
      </c>
      <c r="N1479" s="2" t="str">
        <f>VLOOKUP(D1479,Products!$A$2:$F$21,2,FALSE)</f>
        <v>Wireless Mouse</v>
      </c>
      <c r="O1479" s="2" t="str">
        <f>VLOOKUP(D1479,Products!$A$2:$F$21,4,FALSE)</f>
        <v>Electronics</v>
      </c>
      <c r="P1479" s="2" t="str">
        <f>VLOOKUP(D1479,Products!$A$2:$F$21,3,FALSE)</f>
        <v>Accessories</v>
      </c>
      <c r="Q1479" s="6">
        <f>VLOOKUP(D1479,Products!$A$2:$F$21,6,FALSE)</f>
        <v>210</v>
      </c>
      <c r="R1479" s="6">
        <f t="shared" si="94"/>
        <v>210</v>
      </c>
      <c r="S1479" s="6">
        <f t="shared" si="95"/>
        <v>204</v>
      </c>
    </row>
    <row r="1480" spans="1:19" x14ac:dyDescent="0.25">
      <c r="A1480" t="s">
        <v>1900</v>
      </c>
      <c r="B1480" s="2">
        <v>45046</v>
      </c>
      <c r="C1480" t="s">
        <v>187</v>
      </c>
      <c r="D1480" t="s">
        <v>11</v>
      </c>
      <c r="E1480">
        <v>1</v>
      </c>
      <c r="F1480">
        <v>28500</v>
      </c>
      <c r="G1480" s="3">
        <v>0.05</v>
      </c>
      <c r="H1480" t="s">
        <v>12</v>
      </c>
      <c r="I1480">
        <v>6</v>
      </c>
      <c r="J1480">
        <f t="shared" si="92"/>
        <v>27075</v>
      </c>
      <c r="K1480" s="2">
        <f t="shared" si="93"/>
        <v>45017</v>
      </c>
      <c r="L1480" s="2" t="str">
        <f>VLOOKUP(C1480,Customers!$A$2:$F$401,3,FALSE)</f>
        <v>Alexandria</v>
      </c>
      <c r="M1480" s="2" t="str">
        <f>VLOOKUP(C1480,Customers!$A$2:$F$401,5,FALSE)</f>
        <v>Consumer</v>
      </c>
      <c r="N1480" s="2" t="str">
        <f>VLOOKUP(D1480,Products!$A$2:$F$21,2,FALSE)</f>
        <v>Laptop Pro 14</v>
      </c>
      <c r="O1480" s="2" t="str">
        <f>VLOOKUP(D1480,Products!$A$2:$F$21,4,FALSE)</f>
        <v>Electronics</v>
      </c>
      <c r="P1480" s="2" t="str">
        <f>VLOOKUP(D1480,Products!$A$2:$F$21,3,FALSE)</f>
        <v>Computers</v>
      </c>
      <c r="Q1480" s="6">
        <f>VLOOKUP(D1480,Products!$A$2:$F$21,6,FALSE)</f>
        <v>22100</v>
      </c>
      <c r="R1480" s="6">
        <f t="shared" si="94"/>
        <v>22100</v>
      </c>
      <c r="S1480" s="6">
        <f t="shared" si="95"/>
        <v>4975</v>
      </c>
    </row>
    <row r="1481" spans="1:19" x14ac:dyDescent="0.25">
      <c r="A1481" t="s">
        <v>1901</v>
      </c>
      <c r="B1481" s="2">
        <v>45893</v>
      </c>
      <c r="C1481" t="s">
        <v>833</v>
      </c>
      <c r="D1481" t="s">
        <v>24</v>
      </c>
      <c r="E1481">
        <v>1</v>
      </c>
      <c r="F1481">
        <v>1212.5</v>
      </c>
      <c r="G1481" s="3">
        <v>0.15</v>
      </c>
      <c r="H1481" t="s">
        <v>12</v>
      </c>
      <c r="I1481">
        <v>7</v>
      </c>
      <c r="J1481">
        <f t="shared" si="92"/>
        <v>1030.625</v>
      </c>
      <c r="K1481" s="2">
        <f t="shared" si="93"/>
        <v>45870</v>
      </c>
      <c r="L1481" s="2" t="str">
        <f>VLOOKUP(C1481,Customers!$A$2:$F$401,3,FALSE)</f>
        <v>Shubra El-Kheima</v>
      </c>
      <c r="M1481" s="2" t="str">
        <f>VLOOKUP(C1481,Customers!$A$2:$F$401,5,FALSE)</f>
        <v>Consumer</v>
      </c>
      <c r="N1481" s="2" t="str">
        <f>VLOOKUP(D1481,Products!$A$2:$F$21,2,FALSE)</f>
        <v>USB-C Hub</v>
      </c>
      <c r="O1481" s="2" t="str">
        <f>VLOOKUP(D1481,Products!$A$2:$F$21,4,FALSE)</f>
        <v>Electronics</v>
      </c>
      <c r="P1481" s="2" t="str">
        <f>VLOOKUP(D1481,Products!$A$2:$F$21,3,FALSE)</f>
        <v>Accessories</v>
      </c>
      <c r="Q1481" s="6">
        <f>VLOOKUP(D1481,Products!$A$2:$F$21,6,FALSE)</f>
        <v>620</v>
      </c>
      <c r="R1481" s="6">
        <f t="shared" si="94"/>
        <v>620</v>
      </c>
      <c r="S1481" s="6">
        <f t="shared" si="95"/>
        <v>410.625</v>
      </c>
    </row>
    <row r="1482" spans="1:19" x14ac:dyDescent="0.25">
      <c r="A1482" t="s">
        <v>1902</v>
      </c>
      <c r="B1482" s="2">
        <v>46011</v>
      </c>
      <c r="C1482" t="s">
        <v>102</v>
      </c>
      <c r="D1482" t="s">
        <v>27</v>
      </c>
      <c r="E1482">
        <v>2</v>
      </c>
      <c r="F1482">
        <v>950.6</v>
      </c>
      <c r="G1482" s="3">
        <v>0</v>
      </c>
      <c r="H1482" t="s">
        <v>12</v>
      </c>
      <c r="I1482">
        <v>6</v>
      </c>
      <c r="J1482">
        <f t="shared" si="92"/>
        <v>1901.2</v>
      </c>
      <c r="K1482" s="2">
        <f t="shared" si="93"/>
        <v>45992</v>
      </c>
      <c r="L1482" s="2" t="str">
        <f>VLOOKUP(C1482,Customers!$A$2:$F$401,3,FALSE)</f>
        <v>Fayoum</v>
      </c>
      <c r="M1482" s="2" t="str">
        <f>VLOOKUP(C1482,Customers!$A$2:$F$401,5,FALSE)</f>
        <v>Consumer</v>
      </c>
      <c r="N1482" s="2" t="str">
        <f>VLOOKUP(D1482,Products!$A$2:$F$21,2,FALSE)</f>
        <v>Printer Toner</v>
      </c>
      <c r="O1482" s="2" t="str">
        <f>VLOOKUP(D1482,Products!$A$2:$F$21,4,FALSE)</f>
        <v>Office</v>
      </c>
      <c r="P1482" s="2" t="str">
        <f>VLOOKUP(D1482,Products!$A$2:$F$21,3,FALSE)</f>
        <v>Supplies</v>
      </c>
      <c r="Q1482" s="6">
        <f>VLOOKUP(D1482,Products!$A$2:$F$21,6,FALSE)</f>
        <v>510</v>
      </c>
      <c r="R1482" s="6">
        <f t="shared" si="94"/>
        <v>1020</v>
      </c>
      <c r="S1482" s="6">
        <f t="shared" si="95"/>
        <v>881.2</v>
      </c>
    </row>
    <row r="1483" spans="1:19" x14ac:dyDescent="0.25">
      <c r="A1483" t="s">
        <v>1903</v>
      </c>
      <c r="B1483" s="2">
        <v>45659</v>
      </c>
      <c r="C1483" t="s">
        <v>709</v>
      </c>
      <c r="D1483" t="s">
        <v>79</v>
      </c>
      <c r="E1483">
        <v>5</v>
      </c>
      <c r="F1483">
        <v>6386</v>
      </c>
      <c r="G1483" s="3">
        <v>0.05</v>
      </c>
      <c r="H1483" t="s">
        <v>12</v>
      </c>
      <c r="I1483">
        <v>2</v>
      </c>
      <c r="J1483">
        <f t="shared" si="92"/>
        <v>30333.5</v>
      </c>
      <c r="K1483" s="2">
        <f t="shared" si="93"/>
        <v>45658</v>
      </c>
      <c r="L1483" s="2" t="str">
        <f>VLOOKUP(C1483,Customers!$A$2:$F$401,3,FALSE)</f>
        <v>Tanta</v>
      </c>
      <c r="M1483" s="2" t="str">
        <f>VLOOKUP(C1483,Customers!$A$2:$F$401,5,FALSE)</f>
        <v>Small Business</v>
      </c>
      <c r="N1483" s="2" t="str">
        <f>VLOOKUP(D1483,Products!$A$2:$F$21,2,FALSE)</f>
        <v>27-inch Monitor</v>
      </c>
      <c r="O1483" s="2" t="str">
        <f>VLOOKUP(D1483,Products!$A$2:$F$21,4,FALSE)</f>
        <v>Electronics</v>
      </c>
      <c r="P1483" s="2" t="str">
        <f>VLOOKUP(D1483,Products!$A$2:$F$21,3,FALSE)</f>
        <v>Displays</v>
      </c>
      <c r="Q1483" s="6">
        <f>VLOOKUP(D1483,Products!$A$2:$F$21,6,FALSE)</f>
        <v>4300</v>
      </c>
      <c r="R1483" s="6">
        <f t="shared" si="94"/>
        <v>21500</v>
      </c>
      <c r="S1483" s="6">
        <f t="shared" si="95"/>
        <v>8833.5</v>
      </c>
    </row>
    <row r="1484" spans="1:19" x14ac:dyDescent="0.25">
      <c r="A1484" t="s">
        <v>1904</v>
      </c>
      <c r="B1484" s="2">
        <v>45403</v>
      </c>
      <c r="C1484" t="s">
        <v>1422</v>
      </c>
      <c r="D1484" t="s">
        <v>11</v>
      </c>
      <c r="E1484">
        <v>4</v>
      </c>
      <c r="F1484">
        <v>29355</v>
      </c>
      <c r="G1484" s="3">
        <v>0.1</v>
      </c>
      <c r="H1484" t="s">
        <v>12</v>
      </c>
      <c r="I1484">
        <v>2</v>
      </c>
      <c r="J1484">
        <f t="shared" si="92"/>
        <v>105678</v>
      </c>
      <c r="K1484" s="2">
        <f t="shared" si="93"/>
        <v>45383</v>
      </c>
      <c r="L1484" s="2" t="str">
        <f>VLOOKUP(C1484,Customers!$A$2:$F$401,3,FALSE)</f>
        <v>Cairo</v>
      </c>
      <c r="M1484" s="2" t="str">
        <f>VLOOKUP(C1484,Customers!$A$2:$F$401,5,FALSE)</f>
        <v>Consumer</v>
      </c>
      <c r="N1484" s="2" t="str">
        <f>VLOOKUP(D1484,Products!$A$2:$F$21,2,FALSE)</f>
        <v>Laptop Pro 14</v>
      </c>
      <c r="O1484" s="2" t="str">
        <f>VLOOKUP(D1484,Products!$A$2:$F$21,4,FALSE)</f>
        <v>Electronics</v>
      </c>
      <c r="P1484" s="2" t="str">
        <f>VLOOKUP(D1484,Products!$A$2:$F$21,3,FALSE)</f>
        <v>Computers</v>
      </c>
      <c r="Q1484" s="6">
        <f>VLOOKUP(D1484,Products!$A$2:$F$21,6,FALSE)</f>
        <v>22100</v>
      </c>
      <c r="R1484" s="6">
        <f t="shared" si="94"/>
        <v>88400</v>
      </c>
      <c r="S1484" s="6">
        <f t="shared" si="95"/>
        <v>17278</v>
      </c>
    </row>
    <row r="1485" spans="1:19" x14ac:dyDescent="0.25">
      <c r="A1485" t="s">
        <v>1905</v>
      </c>
      <c r="B1485" s="2">
        <v>45253</v>
      </c>
      <c r="C1485" t="s">
        <v>638</v>
      </c>
      <c r="D1485" t="s">
        <v>27</v>
      </c>
      <c r="E1485">
        <v>1</v>
      </c>
      <c r="F1485">
        <v>901.6</v>
      </c>
      <c r="G1485" s="3">
        <v>0.1</v>
      </c>
      <c r="H1485" t="s">
        <v>12</v>
      </c>
      <c r="I1485">
        <v>6</v>
      </c>
      <c r="J1485">
        <f t="shared" si="92"/>
        <v>811.44</v>
      </c>
      <c r="K1485" s="2">
        <f t="shared" si="93"/>
        <v>45231</v>
      </c>
      <c r="L1485" s="2" t="str">
        <f>VLOOKUP(C1485,Customers!$A$2:$F$401,3,FALSE)</f>
        <v>Zagazig</v>
      </c>
      <c r="M1485" s="2" t="str">
        <f>VLOOKUP(C1485,Customers!$A$2:$F$401,5,FALSE)</f>
        <v>Small Business</v>
      </c>
      <c r="N1485" s="2" t="str">
        <f>VLOOKUP(D1485,Products!$A$2:$F$21,2,FALSE)</f>
        <v>Printer Toner</v>
      </c>
      <c r="O1485" s="2" t="str">
        <f>VLOOKUP(D1485,Products!$A$2:$F$21,4,FALSE)</f>
        <v>Office</v>
      </c>
      <c r="P1485" s="2" t="str">
        <f>VLOOKUP(D1485,Products!$A$2:$F$21,3,FALSE)</f>
        <v>Supplies</v>
      </c>
      <c r="Q1485" s="6">
        <f>VLOOKUP(D1485,Products!$A$2:$F$21,6,FALSE)</f>
        <v>510</v>
      </c>
      <c r="R1485" s="6">
        <f t="shared" si="94"/>
        <v>510</v>
      </c>
      <c r="S1485" s="6">
        <f t="shared" si="95"/>
        <v>301.44000000000005</v>
      </c>
    </row>
    <row r="1486" spans="1:19" x14ac:dyDescent="0.25">
      <c r="A1486" t="s">
        <v>1906</v>
      </c>
      <c r="B1486" s="2">
        <v>45132</v>
      </c>
      <c r="C1486" t="s">
        <v>100</v>
      </c>
      <c r="D1486" t="s">
        <v>46</v>
      </c>
      <c r="E1486">
        <v>5</v>
      </c>
      <c r="F1486">
        <v>252.2</v>
      </c>
      <c r="G1486" s="3">
        <v>0.05</v>
      </c>
      <c r="H1486" t="s">
        <v>85</v>
      </c>
      <c r="I1486">
        <v>1</v>
      </c>
      <c r="J1486">
        <f t="shared" si="92"/>
        <v>1197.95</v>
      </c>
      <c r="K1486" s="2">
        <f t="shared" si="93"/>
        <v>45108</v>
      </c>
      <c r="L1486" s="2" t="str">
        <f>VLOOKUP(C1486,Customers!$A$2:$F$401,3,FALSE)</f>
        <v>Tanta</v>
      </c>
      <c r="M1486" s="2" t="str">
        <f>VLOOKUP(C1486,Customers!$A$2:$F$401,5,FALSE)</f>
        <v>Consumer</v>
      </c>
      <c r="N1486" s="2" t="str">
        <f>VLOOKUP(D1486,Products!$A$2:$F$21,2,FALSE)</f>
        <v>Paper A4 Box</v>
      </c>
      <c r="O1486" s="2" t="str">
        <f>VLOOKUP(D1486,Products!$A$2:$F$21,4,FALSE)</f>
        <v>Office</v>
      </c>
      <c r="P1486" s="2" t="str">
        <f>VLOOKUP(D1486,Products!$A$2:$F$21,3,FALSE)</f>
        <v>Stationery</v>
      </c>
      <c r="Q1486" s="6">
        <f>VLOOKUP(D1486,Products!$A$2:$F$21,6,FALSE)</f>
        <v>145</v>
      </c>
      <c r="R1486" s="6">
        <f t="shared" si="94"/>
        <v>725</v>
      </c>
      <c r="S1486" s="6">
        <f t="shared" si="95"/>
        <v>472.95000000000005</v>
      </c>
    </row>
    <row r="1487" spans="1:19" x14ac:dyDescent="0.25">
      <c r="A1487" t="s">
        <v>1907</v>
      </c>
      <c r="B1487" s="2">
        <v>45434</v>
      </c>
      <c r="C1487" t="s">
        <v>152</v>
      </c>
      <c r="D1487" t="s">
        <v>72</v>
      </c>
      <c r="E1487">
        <v>1</v>
      </c>
      <c r="F1487">
        <v>1890</v>
      </c>
      <c r="G1487" s="3">
        <v>0.1</v>
      </c>
      <c r="H1487" t="s">
        <v>12</v>
      </c>
      <c r="I1487">
        <v>2</v>
      </c>
      <c r="J1487">
        <f t="shared" si="92"/>
        <v>1701</v>
      </c>
      <c r="K1487" s="2">
        <f t="shared" si="93"/>
        <v>45413</v>
      </c>
      <c r="L1487" s="2" t="str">
        <f>VLOOKUP(C1487,Customers!$A$2:$F$401,3,FALSE)</f>
        <v>Mansoura</v>
      </c>
      <c r="M1487" s="2" t="str">
        <f>VLOOKUP(C1487,Customers!$A$2:$F$401,5,FALSE)</f>
        <v>Consumer</v>
      </c>
      <c r="N1487" s="2" t="str">
        <f>VLOOKUP(D1487,Products!$A$2:$F$21,2,FALSE)</f>
        <v>Wi-Fi Router</v>
      </c>
      <c r="O1487" s="2" t="str">
        <f>VLOOKUP(D1487,Products!$A$2:$F$21,4,FALSE)</f>
        <v>Electronics</v>
      </c>
      <c r="P1487" s="2" t="str">
        <f>VLOOKUP(D1487,Products!$A$2:$F$21,3,FALSE)</f>
        <v>Networking</v>
      </c>
      <c r="Q1487" s="6">
        <f>VLOOKUP(D1487,Products!$A$2:$F$21,6,FALSE)</f>
        <v>1050</v>
      </c>
      <c r="R1487" s="6">
        <f t="shared" si="94"/>
        <v>1050</v>
      </c>
      <c r="S1487" s="6">
        <f t="shared" si="95"/>
        <v>651</v>
      </c>
    </row>
    <row r="1488" spans="1:19" x14ac:dyDescent="0.25">
      <c r="A1488" t="s">
        <v>1908</v>
      </c>
      <c r="B1488" s="2">
        <v>45420</v>
      </c>
      <c r="C1488" t="s">
        <v>833</v>
      </c>
      <c r="D1488" t="s">
        <v>15</v>
      </c>
      <c r="E1488">
        <v>1</v>
      </c>
      <c r="F1488">
        <v>436.5</v>
      </c>
      <c r="G1488" s="3">
        <v>0.2</v>
      </c>
      <c r="H1488" t="s">
        <v>12</v>
      </c>
      <c r="I1488">
        <v>6</v>
      </c>
      <c r="J1488">
        <f t="shared" si="92"/>
        <v>349.20000000000005</v>
      </c>
      <c r="K1488" s="2">
        <f t="shared" si="93"/>
        <v>45413</v>
      </c>
      <c r="L1488" s="2" t="str">
        <f>VLOOKUP(C1488,Customers!$A$2:$F$401,3,FALSE)</f>
        <v>Shubra El-Kheima</v>
      </c>
      <c r="M1488" s="2" t="str">
        <f>VLOOKUP(C1488,Customers!$A$2:$F$401,5,FALSE)</f>
        <v>Consumer</v>
      </c>
      <c r="N1488" s="2" t="str">
        <f>VLOOKUP(D1488,Products!$A$2:$F$21,2,FALSE)</f>
        <v>Wireless Mouse</v>
      </c>
      <c r="O1488" s="2" t="str">
        <f>VLOOKUP(D1488,Products!$A$2:$F$21,4,FALSE)</f>
        <v>Electronics</v>
      </c>
      <c r="P1488" s="2" t="str">
        <f>VLOOKUP(D1488,Products!$A$2:$F$21,3,FALSE)</f>
        <v>Accessories</v>
      </c>
      <c r="Q1488" s="6">
        <f>VLOOKUP(D1488,Products!$A$2:$F$21,6,FALSE)</f>
        <v>210</v>
      </c>
      <c r="R1488" s="6">
        <f t="shared" si="94"/>
        <v>210</v>
      </c>
      <c r="S1488" s="6">
        <f t="shared" si="95"/>
        <v>139.20000000000005</v>
      </c>
    </row>
    <row r="1489" spans="1:19" x14ac:dyDescent="0.25">
      <c r="A1489" t="s">
        <v>1909</v>
      </c>
      <c r="B1489" s="2">
        <v>45472</v>
      </c>
      <c r="C1489" t="s">
        <v>725</v>
      </c>
      <c r="D1489" t="s">
        <v>109</v>
      </c>
      <c r="E1489">
        <v>1</v>
      </c>
      <c r="F1489">
        <v>13184</v>
      </c>
      <c r="G1489" s="3">
        <v>0</v>
      </c>
      <c r="H1489" t="s">
        <v>12</v>
      </c>
      <c r="I1489">
        <v>1</v>
      </c>
      <c r="J1489">
        <f t="shared" si="92"/>
        <v>13184</v>
      </c>
      <c r="K1489" s="2">
        <f t="shared" si="93"/>
        <v>45444</v>
      </c>
      <c r="L1489" s="2" t="str">
        <f>VLOOKUP(C1489,Customers!$A$2:$F$401,3,FALSE)</f>
        <v>Alexandria</v>
      </c>
      <c r="M1489" s="2" t="str">
        <f>VLOOKUP(C1489,Customers!$A$2:$F$401,5,FALSE)</f>
        <v>Consumer</v>
      </c>
      <c r="N1489" s="2" t="str">
        <f>VLOOKUP(D1489,Products!$A$2:$F$21,2,FALSE)</f>
        <v>Projector</v>
      </c>
      <c r="O1489" s="2" t="str">
        <f>VLOOKUP(D1489,Products!$A$2:$F$21,4,FALSE)</f>
        <v>Electronics</v>
      </c>
      <c r="P1489" s="2" t="str">
        <f>VLOOKUP(D1489,Products!$A$2:$F$21,3,FALSE)</f>
        <v>Displays</v>
      </c>
      <c r="Q1489" s="6">
        <f>VLOOKUP(D1489,Products!$A$2:$F$21,6,FALSE)</f>
        <v>9700</v>
      </c>
      <c r="R1489" s="6">
        <f t="shared" si="94"/>
        <v>9700</v>
      </c>
      <c r="S1489" s="6">
        <f t="shared" si="95"/>
        <v>3484</v>
      </c>
    </row>
    <row r="1490" spans="1:19" x14ac:dyDescent="0.25">
      <c r="A1490" t="s">
        <v>1910</v>
      </c>
      <c r="B1490" s="2">
        <v>46019</v>
      </c>
      <c r="C1490" t="s">
        <v>511</v>
      </c>
      <c r="D1490" t="s">
        <v>56</v>
      </c>
      <c r="E1490">
        <v>4</v>
      </c>
      <c r="F1490">
        <v>174.6</v>
      </c>
      <c r="G1490" s="3">
        <v>0.1</v>
      </c>
      <c r="H1490" t="s">
        <v>12</v>
      </c>
      <c r="I1490">
        <v>2</v>
      </c>
      <c r="J1490">
        <f t="shared" si="92"/>
        <v>628.55999999999995</v>
      </c>
      <c r="K1490" s="2">
        <f t="shared" si="93"/>
        <v>45992</v>
      </c>
      <c r="L1490" s="2" t="str">
        <f>VLOOKUP(C1490,Customers!$A$2:$F$401,3,FALSE)</f>
        <v>Tanta</v>
      </c>
      <c r="M1490" s="2" t="str">
        <f>VLOOKUP(C1490,Customers!$A$2:$F$401,5,FALSE)</f>
        <v>Consumer</v>
      </c>
      <c r="N1490" s="2" t="str">
        <f>VLOOKUP(D1490,Products!$A$2:$F$21,2,FALSE)</f>
        <v>Notebook Pack</v>
      </c>
      <c r="O1490" s="2" t="str">
        <f>VLOOKUP(D1490,Products!$A$2:$F$21,4,FALSE)</f>
        <v>Office</v>
      </c>
      <c r="P1490" s="2" t="str">
        <f>VLOOKUP(D1490,Products!$A$2:$F$21,3,FALSE)</f>
        <v>Stationery</v>
      </c>
      <c r="Q1490" s="6">
        <f>VLOOKUP(D1490,Products!$A$2:$F$21,6,FALSE)</f>
        <v>75</v>
      </c>
      <c r="R1490" s="6">
        <f t="shared" si="94"/>
        <v>300</v>
      </c>
      <c r="S1490" s="6">
        <f t="shared" si="95"/>
        <v>328.55999999999995</v>
      </c>
    </row>
    <row r="1491" spans="1:19" x14ac:dyDescent="0.25">
      <c r="A1491" t="s">
        <v>1911</v>
      </c>
      <c r="B1491" s="2">
        <v>45041</v>
      </c>
      <c r="C1491" t="s">
        <v>207</v>
      </c>
      <c r="D1491" t="s">
        <v>11</v>
      </c>
      <c r="E1491">
        <v>1</v>
      </c>
      <c r="F1491">
        <v>29355</v>
      </c>
      <c r="G1491" s="3">
        <v>0</v>
      </c>
      <c r="H1491" t="s">
        <v>12</v>
      </c>
      <c r="I1491">
        <v>6</v>
      </c>
      <c r="J1491">
        <f t="shared" si="92"/>
        <v>29355</v>
      </c>
      <c r="K1491" s="2">
        <f t="shared" si="93"/>
        <v>45017</v>
      </c>
      <c r="L1491" s="2" t="str">
        <f>VLOOKUP(C1491,Customers!$A$2:$F$401,3,FALSE)</f>
        <v>Shubra El-Kheima</v>
      </c>
      <c r="M1491" s="2" t="str">
        <f>VLOOKUP(C1491,Customers!$A$2:$F$401,5,FALSE)</f>
        <v>Consumer</v>
      </c>
      <c r="N1491" s="2" t="str">
        <f>VLOOKUP(D1491,Products!$A$2:$F$21,2,FALSE)</f>
        <v>Laptop Pro 14</v>
      </c>
      <c r="O1491" s="2" t="str">
        <f>VLOOKUP(D1491,Products!$A$2:$F$21,4,FALSE)</f>
        <v>Electronics</v>
      </c>
      <c r="P1491" s="2" t="str">
        <f>VLOOKUP(D1491,Products!$A$2:$F$21,3,FALSE)</f>
        <v>Computers</v>
      </c>
      <c r="Q1491" s="6">
        <f>VLOOKUP(D1491,Products!$A$2:$F$21,6,FALSE)</f>
        <v>22100</v>
      </c>
      <c r="R1491" s="6">
        <f t="shared" si="94"/>
        <v>22100</v>
      </c>
      <c r="S1491" s="6">
        <f t="shared" si="95"/>
        <v>7255</v>
      </c>
    </row>
    <row r="1492" spans="1:19" x14ac:dyDescent="0.25">
      <c r="A1492" t="s">
        <v>1912</v>
      </c>
      <c r="B1492" s="2">
        <v>45376</v>
      </c>
      <c r="C1492" t="s">
        <v>158</v>
      </c>
      <c r="D1492" t="s">
        <v>79</v>
      </c>
      <c r="E1492">
        <v>2</v>
      </c>
      <c r="F1492">
        <v>6696</v>
      </c>
      <c r="G1492" s="3">
        <v>0.2</v>
      </c>
      <c r="H1492" t="s">
        <v>12</v>
      </c>
      <c r="I1492">
        <v>2</v>
      </c>
      <c r="J1492">
        <f t="shared" si="92"/>
        <v>10713.6</v>
      </c>
      <c r="K1492" s="2">
        <f t="shared" si="93"/>
        <v>45352</v>
      </c>
      <c r="L1492" s="2" t="str">
        <f>VLOOKUP(C1492,Customers!$A$2:$F$401,3,FALSE)</f>
        <v>Port Said</v>
      </c>
      <c r="M1492" s="2" t="str">
        <f>VLOOKUP(C1492,Customers!$A$2:$F$401,5,FALSE)</f>
        <v>Consumer</v>
      </c>
      <c r="N1492" s="2" t="str">
        <f>VLOOKUP(D1492,Products!$A$2:$F$21,2,FALSE)</f>
        <v>27-inch Monitor</v>
      </c>
      <c r="O1492" s="2" t="str">
        <f>VLOOKUP(D1492,Products!$A$2:$F$21,4,FALSE)</f>
        <v>Electronics</v>
      </c>
      <c r="P1492" s="2" t="str">
        <f>VLOOKUP(D1492,Products!$A$2:$F$21,3,FALSE)</f>
        <v>Displays</v>
      </c>
      <c r="Q1492" s="6">
        <f>VLOOKUP(D1492,Products!$A$2:$F$21,6,FALSE)</f>
        <v>4300</v>
      </c>
      <c r="R1492" s="6">
        <f t="shared" si="94"/>
        <v>8600</v>
      </c>
      <c r="S1492" s="6">
        <f t="shared" si="95"/>
        <v>2113.6000000000004</v>
      </c>
    </row>
    <row r="1493" spans="1:19" x14ac:dyDescent="0.25">
      <c r="A1493" t="s">
        <v>1913</v>
      </c>
      <c r="B1493" s="2">
        <v>45722</v>
      </c>
      <c r="C1493" t="s">
        <v>45</v>
      </c>
      <c r="D1493" t="s">
        <v>21</v>
      </c>
      <c r="E1493">
        <v>5</v>
      </c>
      <c r="F1493">
        <v>1998</v>
      </c>
      <c r="G1493" s="3">
        <v>0</v>
      </c>
      <c r="H1493" t="s">
        <v>12</v>
      </c>
      <c r="I1493">
        <v>1</v>
      </c>
      <c r="J1493">
        <f t="shared" si="92"/>
        <v>9990</v>
      </c>
      <c r="K1493" s="2">
        <f t="shared" si="93"/>
        <v>45717</v>
      </c>
      <c r="L1493" s="2" t="str">
        <f>VLOOKUP(C1493,Customers!$A$2:$F$401,3,FALSE)</f>
        <v>Zagazig</v>
      </c>
      <c r="M1493" s="2" t="str">
        <f>VLOOKUP(C1493,Customers!$A$2:$F$401,5,FALSE)</f>
        <v>Small Business</v>
      </c>
      <c r="N1493" s="2" t="str">
        <f>VLOOKUP(D1493,Products!$A$2:$F$21,2,FALSE)</f>
        <v>Mechanical Keyboard</v>
      </c>
      <c r="O1493" s="2" t="str">
        <f>VLOOKUP(D1493,Products!$A$2:$F$21,4,FALSE)</f>
        <v>Electronics</v>
      </c>
      <c r="P1493" s="2" t="str">
        <f>VLOOKUP(D1493,Products!$A$2:$F$21,3,FALSE)</f>
        <v>Accessories</v>
      </c>
      <c r="Q1493" s="6">
        <f>VLOOKUP(D1493,Products!$A$2:$F$21,6,FALSE)</f>
        <v>990</v>
      </c>
      <c r="R1493" s="6">
        <f t="shared" si="94"/>
        <v>4950</v>
      </c>
      <c r="S1493" s="6">
        <f t="shared" si="95"/>
        <v>5040</v>
      </c>
    </row>
    <row r="1494" spans="1:19" x14ac:dyDescent="0.25">
      <c r="A1494" t="s">
        <v>1914</v>
      </c>
      <c r="B1494" s="2">
        <v>45653</v>
      </c>
      <c r="C1494" t="s">
        <v>162</v>
      </c>
      <c r="D1494" t="s">
        <v>18</v>
      </c>
      <c r="E1494">
        <v>4</v>
      </c>
      <c r="F1494">
        <v>1450</v>
      </c>
      <c r="G1494" s="3">
        <v>0</v>
      </c>
      <c r="H1494" t="s">
        <v>12</v>
      </c>
      <c r="I1494">
        <v>3</v>
      </c>
      <c r="J1494">
        <f t="shared" si="92"/>
        <v>5800</v>
      </c>
      <c r="K1494" s="2">
        <f t="shared" si="93"/>
        <v>45627</v>
      </c>
      <c r="L1494" s="2" t="str">
        <f>VLOOKUP(C1494,Customers!$A$2:$F$401,3,FALSE)</f>
        <v>Banha</v>
      </c>
      <c r="M1494" s="2" t="str">
        <f>VLOOKUP(C1494,Customers!$A$2:$F$401,5,FALSE)</f>
        <v>Small Business</v>
      </c>
      <c r="N1494" s="2" t="str">
        <f>VLOOKUP(D1494,Products!$A$2:$F$21,2,FALSE)</f>
        <v>Webcam HD</v>
      </c>
      <c r="O1494" s="2" t="str">
        <f>VLOOKUP(D1494,Products!$A$2:$F$21,4,FALSE)</f>
        <v>Electronics</v>
      </c>
      <c r="P1494" s="2" t="str">
        <f>VLOOKUP(D1494,Products!$A$2:$F$21,3,FALSE)</f>
        <v>Accessories</v>
      </c>
      <c r="Q1494" s="6">
        <f>VLOOKUP(D1494,Products!$A$2:$F$21,6,FALSE)</f>
        <v>790</v>
      </c>
      <c r="R1494" s="6">
        <f t="shared" si="94"/>
        <v>3160</v>
      </c>
      <c r="S1494" s="6">
        <f t="shared" si="95"/>
        <v>2640</v>
      </c>
    </row>
    <row r="1495" spans="1:19" x14ac:dyDescent="0.25">
      <c r="A1495" t="s">
        <v>1915</v>
      </c>
      <c r="B1495" s="2">
        <v>45282</v>
      </c>
      <c r="C1495" t="s">
        <v>465</v>
      </c>
      <c r="D1495" t="s">
        <v>56</v>
      </c>
      <c r="E1495">
        <v>2</v>
      </c>
      <c r="F1495">
        <v>180</v>
      </c>
      <c r="G1495" s="3">
        <v>0.2</v>
      </c>
      <c r="H1495" t="s">
        <v>12</v>
      </c>
      <c r="I1495">
        <v>2</v>
      </c>
      <c r="J1495">
        <f t="shared" si="92"/>
        <v>288</v>
      </c>
      <c r="K1495" s="2">
        <f t="shared" si="93"/>
        <v>45261</v>
      </c>
      <c r="L1495" s="2" t="str">
        <f>VLOOKUP(C1495,Customers!$A$2:$F$401,3,FALSE)</f>
        <v>Ismailia</v>
      </c>
      <c r="M1495" s="2" t="str">
        <f>VLOOKUP(C1495,Customers!$A$2:$F$401,5,FALSE)</f>
        <v>Corporate</v>
      </c>
      <c r="N1495" s="2" t="str">
        <f>VLOOKUP(D1495,Products!$A$2:$F$21,2,FALSE)</f>
        <v>Notebook Pack</v>
      </c>
      <c r="O1495" s="2" t="str">
        <f>VLOOKUP(D1495,Products!$A$2:$F$21,4,FALSE)</f>
        <v>Office</v>
      </c>
      <c r="P1495" s="2" t="str">
        <f>VLOOKUP(D1495,Products!$A$2:$F$21,3,FALSE)</f>
        <v>Stationery</v>
      </c>
      <c r="Q1495" s="6">
        <f>VLOOKUP(D1495,Products!$A$2:$F$21,6,FALSE)</f>
        <v>75</v>
      </c>
      <c r="R1495" s="6">
        <f t="shared" si="94"/>
        <v>150</v>
      </c>
      <c r="S1495" s="6">
        <f t="shared" si="95"/>
        <v>138</v>
      </c>
    </row>
    <row r="1496" spans="1:19" x14ac:dyDescent="0.25">
      <c r="A1496" t="s">
        <v>1916</v>
      </c>
      <c r="B1496" s="2">
        <v>45287</v>
      </c>
      <c r="C1496" t="s">
        <v>853</v>
      </c>
      <c r="D1496" t="s">
        <v>18</v>
      </c>
      <c r="E1496">
        <v>1</v>
      </c>
      <c r="F1496">
        <v>1566</v>
      </c>
      <c r="G1496" s="3">
        <v>0</v>
      </c>
      <c r="H1496" t="s">
        <v>12</v>
      </c>
      <c r="I1496">
        <v>4</v>
      </c>
      <c r="J1496">
        <f t="shared" si="92"/>
        <v>1566</v>
      </c>
      <c r="K1496" s="2">
        <f t="shared" si="93"/>
        <v>45261</v>
      </c>
      <c r="L1496" s="2" t="str">
        <f>VLOOKUP(C1496,Customers!$A$2:$F$401,3,FALSE)</f>
        <v>Zagazig</v>
      </c>
      <c r="M1496" s="2" t="str">
        <f>VLOOKUP(C1496,Customers!$A$2:$F$401,5,FALSE)</f>
        <v>Consumer</v>
      </c>
      <c r="N1496" s="2" t="str">
        <f>VLOOKUP(D1496,Products!$A$2:$F$21,2,FALSE)</f>
        <v>Webcam HD</v>
      </c>
      <c r="O1496" s="2" t="str">
        <f>VLOOKUP(D1496,Products!$A$2:$F$21,4,FALSE)</f>
        <v>Electronics</v>
      </c>
      <c r="P1496" s="2" t="str">
        <f>VLOOKUP(D1496,Products!$A$2:$F$21,3,FALSE)</f>
        <v>Accessories</v>
      </c>
      <c r="Q1496" s="6">
        <f>VLOOKUP(D1496,Products!$A$2:$F$21,6,FALSE)</f>
        <v>790</v>
      </c>
      <c r="R1496" s="6">
        <f t="shared" si="94"/>
        <v>790</v>
      </c>
      <c r="S1496" s="6">
        <f t="shared" si="95"/>
        <v>776</v>
      </c>
    </row>
    <row r="1497" spans="1:19" x14ac:dyDescent="0.25">
      <c r="A1497" t="s">
        <v>1917</v>
      </c>
      <c r="B1497" s="2">
        <v>45411</v>
      </c>
      <c r="C1497" t="s">
        <v>150</v>
      </c>
      <c r="D1497" t="s">
        <v>90</v>
      </c>
      <c r="E1497">
        <v>2</v>
      </c>
      <c r="F1497">
        <v>2037</v>
      </c>
      <c r="G1497" s="3">
        <v>0.15</v>
      </c>
      <c r="H1497" t="s">
        <v>12</v>
      </c>
      <c r="I1497">
        <v>7</v>
      </c>
      <c r="J1497">
        <f t="shared" si="92"/>
        <v>3462.9</v>
      </c>
      <c r="K1497" s="2">
        <f t="shared" si="93"/>
        <v>45383</v>
      </c>
      <c r="L1497" s="2" t="str">
        <f>VLOOKUP(C1497,Customers!$A$2:$F$401,3,FALSE)</f>
        <v>Fayoum</v>
      </c>
      <c r="M1497" s="2" t="str">
        <f>VLOOKUP(C1497,Customers!$A$2:$F$401,5,FALSE)</f>
        <v>Consumer</v>
      </c>
      <c r="N1497" s="2" t="str">
        <f>VLOOKUP(D1497,Products!$A$2:$F$21,2,FALSE)</f>
        <v>Headset Pro</v>
      </c>
      <c r="O1497" s="2" t="str">
        <f>VLOOKUP(D1497,Products!$A$2:$F$21,4,FALSE)</f>
        <v>Electronics</v>
      </c>
      <c r="P1497" s="2" t="str">
        <f>VLOOKUP(D1497,Products!$A$2:$F$21,3,FALSE)</f>
        <v>Accessories</v>
      </c>
      <c r="Q1497" s="6">
        <f>VLOOKUP(D1497,Products!$A$2:$F$21,6,FALSE)</f>
        <v>1180</v>
      </c>
      <c r="R1497" s="6">
        <f t="shared" si="94"/>
        <v>2360</v>
      </c>
      <c r="S1497" s="6">
        <f t="shared" si="95"/>
        <v>1102.9000000000001</v>
      </c>
    </row>
    <row r="1498" spans="1:19" x14ac:dyDescent="0.25">
      <c r="A1498" t="s">
        <v>1918</v>
      </c>
      <c r="B1498" s="2">
        <v>45578</v>
      </c>
      <c r="C1498" t="s">
        <v>759</v>
      </c>
      <c r="D1498" t="s">
        <v>15</v>
      </c>
      <c r="E1498">
        <v>4</v>
      </c>
      <c r="F1498">
        <v>486</v>
      </c>
      <c r="G1498" s="3">
        <v>0.05</v>
      </c>
      <c r="H1498" t="s">
        <v>12</v>
      </c>
      <c r="I1498">
        <v>6</v>
      </c>
      <c r="J1498">
        <f t="shared" si="92"/>
        <v>1846.8</v>
      </c>
      <c r="K1498" s="2">
        <f t="shared" si="93"/>
        <v>45566</v>
      </c>
      <c r="L1498" s="2" t="str">
        <f>VLOOKUP(C1498,Customers!$A$2:$F$401,3,FALSE)</f>
        <v>Giza</v>
      </c>
      <c r="M1498" s="2" t="str">
        <f>VLOOKUP(C1498,Customers!$A$2:$F$401,5,FALSE)</f>
        <v>Small Business</v>
      </c>
      <c r="N1498" s="2" t="str">
        <f>VLOOKUP(D1498,Products!$A$2:$F$21,2,FALSE)</f>
        <v>Wireless Mouse</v>
      </c>
      <c r="O1498" s="2" t="str">
        <f>VLOOKUP(D1498,Products!$A$2:$F$21,4,FALSE)</f>
        <v>Electronics</v>
      </c>
      <c r="P1498" s="2" t="str">
        <f>VLOOKUP(D1498,Products!$A$2:$F$21,3,FALSE)</f>
        <v>Accessories</v>
      </c>
      <c r="Q1498" s="6">
        <f>VLOOKUP(D1498,Products!$A$2:$F$21,6,FALSE)</f>
        <v>210</v>
      </c>
      <c r="R1498" s="6">
        <f t="shared" si="94"/>
        <v>840</v>
      </c>
      <c r="S1498" s="6">
        <f t="shared" si="95"/>
        <v>1006.8</v>
      </c>
    </row>
    <row r="1499" spans="1:19" x14ac:dyDescent="0.25">
      <c r="A1499" t="s">
        <v>1919</v>
      </c>
      <c r="B1499" s="2">
        <v>45661</v>
      </c>
      <c r="C1499" t="s">
        <v>358</v>
      </c>
      <c r="D1499" t="s">
        <v>15</v>
      </c>
      <c r="E1499">
        <v>5</v>
      </c>
      <c r="F1499">
        <v>463.5</v>
      </c>
      <c r="G1499" s="3">
        <v>0</v>
      </c>
      <c r="H1499" t="s">
        <v>12</v>
      </c>
      <c r="I1499">
        <v>6</v>
      </c>
      <c r="J1499">
        <f t="shared" si="92"/>
        <v>2317.5</v>
      </c>
      <c r="K1499" s="2">
        <f t="shared" si="93"/>
        <v>45658</v>
      </c>
      <c r="L1499" s="2" t="str">
        <f>VLOOKUP(C1499,Customers!$A$2:$F$401,3,FALSE)</f>
        <v>Giza</v>
      </c>
      <c r="M1499" s="2" t="str">
        <f>VLOOKUP(C1499,Customers!$A$2:$F$401,5,FALSE)</f>
        <v>Corporate</v>
      </c>
      <c r="N1499" s="2" t="str">
        <f>VLOOKUP(D1499,Products!$A$2:$F$21,2,FALSE)</f>
        <v>Wireless Mouse</v>
      </c>
      <c r="O1499" s="2" t="str">
        <f>VLOOKUP(D1499,Products!$A$2:$F$21,4,FALSE)</f>
        <v>Electronics</v>
      </c>
      <c r="P1499" s="2" t="str">
        <f>VLOOKUP(D1499,Products!$A$2:$F$21,3,FALSE)</f>
        <v>Accessories</v>
      </c>
      <c r="Q1499" s="6">
        <f>VLOOKUP(D1499,Products!$A$2:$F$21,6,FALSE)</f>
        <v>210</v>
      </c>
      <c r="R1499" s="6">
        <f t="shared" si="94"/>
        <v>1050</v>
      </c>
      <c r="S1499" s="6">
        <f t="shared" si="95"/>
        <v>1267.5</v>
      </c>
    </row>
    <row r="1500" spans="1:19" x14ac:dyDescent="0.25">
      <c r="A1500" t="s">
        <v>1920</v>
      </c>
      <c r="B1500" s="2">
        <v>44984</v>
      </c>
      <c r="C1500" t="s">
        <v>894</v>
      </c>
      <c r="D1500" t="s">
        <v>46</v>
      </c>
      <c r="E1500">
        <v>3</v>
      </c>
      <c r="F1500">
        <v>267.8</v>
      </c>
      <c r="G1500" s="3">
        <v>0</v>
      </c>
      <c r="H1500" t="s">
        <v>12</v>
      </c>
      <c r="I1500">
        <v>7</v>
      </c>
      <c r="J1500">
        <f t="shared" si="92"/>
        <v>803.40000000000009</v>
      </c>
      <c r="K1500" s="2">
        <f t="shared" si="93"/>
        <v>44958</v>
      </c>
      <c r="L1500" s="2" t="str">
        <f>VLOOKUP(C1500,Customers!$A$2:$F$401,3,FALSE)</f>
        <v>Giza</v>
      </c>
      <c r="M1500" s="2" t="str">
        <f>VLOOKUP(C1500,Customers!$A$2:$F$401,5,FALSE)</f>
        <v>Small Business</v>
      </c>
      <c r="N1500" s="2" t="str">
        <f>VLOOKUP(D1500,Products!$A$2:$F$21,2,FALSE)</f>
        <v>Paper A4 Box</v>
      </c>
      <c r="O1500" s="2" t="str">
        <f>VLOOKUP(D1500,Products!$A$2:$F$21,4,FALSE)</f>
        <v>Office</v>
      </c>
      <c r="P1500" s="2" t="str">
        <f>VLOOKUP(D1500,Products!$A$2:$F$21,3,FALSE)</f>
        <v>Stationery</v>
      </c>
      <c r="Q1500" s="6">
        <f>VLOOKUP(D1500,Products!$A$2:$F$21,6,FALSE)</f>
        <v>145</v>
      </c>
      <c r="R1500" s="6">
        <f t="shared" si="94"/>
        <v>435</v>
      </c>
      <c r="S1500" s="6">
        <f t="shared" si="95"/>
        <v>368.40000000000009</v>
      </c>
    </row>
    <row r="1501" spans="1:19" x14ac:dyDescent="0.25">
      <c r="A1501" t="s">
        <v>1921</v>
      </c>
      <c r="B1501" s="2">
        <v>45647</v>
      </c>
      <c r="C1501" t="s">
        <v>568</v>
      </c>
      <c r="D1501" t="s">
        <v>21</v>
      </c>
      <c r="E1501">
        <v>1</v>
      </c>
      <c r="F1501">
        <v>1702</v>
      </c>
      <c r="G1501" s="3">
        <v>0.15</v>
      </c>
      <c r="H1501" t="s">
        <v>12</v>
      </c>
      <c r="I1501">
        <v>6</v>
      </c>
      <c r="J1501">
        <f t="shared" si="92"/>
        <v>1446.7</v>
      </c>
      <c r="K1501" s="2">
        <f t="shared" si="93"/>
        <v>45627</v>
      </c>
      <c r="L1501" s="2" t="str">
        <f>VLOOKUP(C1501,Customers!$A$2:$F$401,3,FALSE)</f>
        <v>Tanta</v>
      </c>
      <c r="M1501" s="2" t="str">
        <f>VLOOKUP(C1501,Customers!$A$2:$F$401,5,FALSE)</f>
        <v>Consumer</v>
      </c>
      <c r="N1501" s="2" t="str">
        <f>VLOOKUP(D1501,Products!$A$2:$F$21,2,FALSE)</f>
        <v>Mechanical Keyboard</v>
      </c>
      <c r="O1501" s="2" t="str">
        <f>VLOOKUP(D1501,Products!$A$2:$F$21,4,FALSE)</f>
        <v>Electronics</v>
      </c>
      <c r="P1501" s="2" t="str">
        <f>VLOOKUP(D1501,Products!$A$2:$F$21,3,FALSE)</f>
        <v>Accessories</v>
      </c>
      <c r="Q1501" s="6">
        <f>VLOOKUP(D1501,Products!$A$2:$F$21,6,FALSE)</f>
        <v>990</v>
      </c>
      <c r="R1501" s="6">
        <f t="shared" si="94"/>
        <v>990</v>
      </c>
      <c r="S1501" s="6">
        <f t="shared" si="95"/>
        <v>456.70000000000005</v>
      </c>
    </row>
    <row r="1502" spans="1:19" x14ac:dyDescent="0.25">
      <c r="A1502" t="s">
        <v>1922</v>
      </c>
      <c r="B1502" s="2">
        <v>45218</v>
      </c>
      <c r="C1502" t="s">
        <v>421</v>
      </c>
      <c r="D1502" t="s">
        <v>49</v>
      </c>
      <c r="E1502">
        <v>1</v>
      </c>
      <c r="F1502">
        <v>3977</v>
      </c>
      <c r="G1502" s="3">
        <v>0.05</v>
      </c>
      <c r="H1502" t="s">
        <v>12</v>
      </c>
      <c r="I1502">
        <v>6</v>
      </c>
      <c r="J1502">
        <f t="shared" si="92"/>
        <v>3778.1499999999996</v>
      </c>
      <c r="K1502" s="2">
        <f t="shared" si="93"/>
        <v>45200</v>
      </c>
      <c r="L1502" s="2" t="str">
        <f>VLOOKUP(C1502,Customers!$A$2:$F$401,3,FALSE)</f>
        <v>Ismailia</v>
      </c>
      <c r="M1502" s="2" t="str">
        <f>VLOOKUP(C1502,Customers!$A$2:$F$401,5,FALSE)</f>
        <v>Corporate</v>
      </c>
      <c r="N1502" s="2" t="str">
        <f>VLOOKUP(D1502,Products!$A$2:$F$21,2,FALSE)</f>
        <v>UPS 1200VA</v>
      </c>
      <c r="O1502" s="2" t="str">
        <f>VLOOKUP(D1502,Products!$A$2:$F$21,4,FALSE)</f>
        <v>Electronics</v>
      </c>
      <c r="P1502" s="2" t="str">
        <f>VLOOKUP(D1502,Products!$A$2:$F$21,3,FALSE)</f>
        <v>Power</v>
      </c>
      <c r="Q1502" s="6">
        <f>VLOOKUP(D1502,Products!$A$2:$F$21,6,FALSE)</f>
        <v>2950</v>
      </c>
      <c r="R1502" s="6">
        <f t="shared" si="94"/>
        <v>2950</v>
      </c>
      <c r="S1502" s="6">
        <f t="shared" si="95"/>
        <v>828.14999999999964</v>
      </c>
    </row>
    <row r="1503" spans="1:19" x14ac:dyDescent="0.25">
      <c r="A1503" t="s">
        <v>1923</v>
      </c>
      <c r="B1503" s="2">
        <v>45312</v>
      </c>
      <c r="C1503" t="s">
        <v>584</v>
      </c>
      <c r="D1503" t="s">
        <v>11</v>
      </c>
      <c r="E1503">
        <v>2</v>
      </c>
      <c r="F1503">
        <v>29355</v>
      </c>
      <c r="G1503" s="3">
        <v>0.03</v>
      </c>
      <c r="H1503" t="s">
        <v>85</v>
      </c>
      <c r="I1503">
        <v>1</v>
      </c>
      <c r="J1503">
        <f t="shared" si="92"/>
        <v>56948.7</v>
      </c>
      <c r="K1503" s="2">
        <f t="shared" si="93"/>
        <v>45292</v>
      </c>
      <c r="L1503" s="2" t="str">
        <f>VLOOKUP(C1503,Customers!$A$2:$F$401,3,FALSE)</f>
        <v>Banha</v>
      </c>
      <c r="M1503" s="2" t="str">
        <f>VLOOKUP(C1503,Customers!$A$2:$F$401,5,FALSE)</f>
        <v>Small Business</v>
      </c>
      <c r="N1503" s="2" t="str">
        <f>VLOOKUP(D1503,Products!$A$2:$F$21,2,FALSE)</f>
        <v>Laptop Pro 14</v>
      </c>
      <c r="O1503" s="2" t="str">
        <f>VLOOKUP(D1503,Products!$A$2:$F$21,4,FALSE)</f>
        <v>Electronics</v>
      </c>
      <c r="P1503" s="2" t="str">
        <f>VLOOKUP(D1503,Products!$A$2:$F$21,3,FALSE)</f>
        <v>Computers</v>
      </c>
      <c r="Q1503" s="6">
        <f>VLOOKUP(D1503,Products!$A$2:$F$21,6,FALSE)</f>
        <v>22100</v>
      </c>
      <c r="R1503" s="6">
        <f t="shared" si="94"/>
        <v>44200</v>
      </c>
      <c r="S1503" s="6">
        <f t="shared" si="95"/>
        <v>12748.699999999997</v>
      </c>
    </row>
    <row r="1504" spans="1:19" x14ac:dyDescent="0.25">
      <c r="A1504" t="s">
        <v>1924</v>
      </c>
      <c r="B1504" s="2">
        <v>45935</v>
      </c>
      <c r="C1504" t="s">
        <v>560</v>
      </c>
      <c r="D1504" t="s">
        <v>56</v>
      </c>
      <c r="E1504">
        <v>1</v>
      </c>
      <c r="F1504">
        <v>185.4</v>
      </c>
      <c r="G1504" s="3">
        <v>0</v>
      </c>
      <c r="H1504" t="s">
        <v>12</v>
      </c>
      <c r="I1504">
        <v>7</v>
      </c>
      <c r="J1504">
        <f t="shared" si="92"/>
        <v>185.4</v>
      </c>
      <c r="K1504" s="2">
        <f t="shared" si="93"/>
        <v>45931</v>
      </c>
      <c r="L1504" s="2" t="str">
        <f>VLOOKUP(C1504,Customers!$A$2:$F$401,3,FALSE)</f>
        <v>Alexandria</v>
      </c>
      <c r="M1504" s="2" t="str">
        <f>VLOOKUP(C1504,Customers!$A$2:$F$401,5,FALSE)</f>
        <v>Small Business</v>
      </c>
      <c r="N1504" s="2" t="str">
        <f>VLOOKUP(D1504,Products!$A$2:$F$21,2,FALSE)</f>
        <v>Notebook Pack</v>
      </c>
      <c r="O1504" s="2" t="str">
        <f>VLOOKUP(D1504,Products!$A$2:$F$21,4,FALSE)</f>
        <v>Office</v>
      </c>
      <c r="P1504" s="2" t="str">
        <f>VLOOKUP(D1504,Products!$A$2:$F$21,3,FALSE)</f>
        <v>Stationery</v>
      </c>
      <c r="Q1504" s="6">
        <f>VLOOKUP(D1504,Products!$A$2:$F$21,6,FALSE)</f>
        <v>75</v>
      </c>
      <c r="R1504" s="6">
        <f t="shared" si="94"/>
        <v>75</v>
      </c>
      <c r="S1504" s="6">
        <f t="shared" si="95"/>
        <v>110.4</v>
      </c>
    </row>
    <row r="1505" spans="1:19" x14ac:dyDescent="0.25">
      <c r="A1505" t="s">
        <v>1925</v>
      </c>
      <c r="B1505" s="2">
        <v>45559</v>
      </c>
      <c r="C1505" t="s">
        <v>1926</v>
      </c>
      <c r="D1505" t="s">
        <v>46</v>
      </c>
      <c r="E1505">
        <v>1</v>
      </c>
      <c r="F1505">
        <v>239.2</v>
      </c>
      <c r="G1505" s="3">
        <v>0.03</v>
      </c>
      <c r="H1505" t="s">
        <v>12</v>
      </c>
      <c r="I1505">
        <v>6</v>
      </c>
      <c r="J1505">
        <f t="shared" si="92"/>
        <v>232.02399999999997</v>
      </c>
      <c r="K1505" s="2">
        <f t="shared" si="93"/>
        <v>45536</v>
      </c>
      <c r="L1505" s="2" t="str">
        <f>VLOOKUP(C1505,Customers!$A$2:$F$401,3,FALSE)</f>
        <v>Tanta</v>
      </c>
      <c r="M1505" s="2" t="str">
        <f>VLOOKUP(C1505,Customers!$A$2:$F$401,5,FALSE)</f>
        <v>Consumer</v>
      </c>
      <c r="N1505" s="2" t="str">
        <f>VLOOKUP(D1505,Products!$A$2:$F$21,2,FALSE)</f>
        <v>Paper A4 Box</v>
      </c>
      <c r="O1505" s="2" t="str">
        <f>VLOOKUP(D1505,Products!$A$2:$F$21,4,FALSE)</f>
        <v>Office</v>
      </c>
      <c r="P1505" s="2" t="str">
        <f>VLOOKUP(D1505,Products!$A$2:$F$21,3,FALSE)</f>
        <v>Stationery</v>
      </c>
      <c r="Q1505" s="6">
        <f>VLOOKUP(D1505,Products!$A$2:$F$21,6,FALSE)</f>
        <v>145</v>
      </c>
      <c r="R1505" s="6">
        <f t="shared" si="94"/>
        <v>145</v>
      </c>
      <c r="S1505" s="6">
        <f t="shared" si="95"/>
        <v>87.023999999999972</v>
      </c>
    </row>
    <row r="1506" spans="1:19" x14ac:dyDescent="0.25">
      <c r="A1506" t="s">
        <v>1927</v>
      </c>
      <c r="B1506" s="2">
        <v>45286</v>
      </c>
      <c r="C1506" t="s">
        <v>843</v>
      </c>
      <c r="D1506" t="s">
        <v>46</v>
      </c>
      <c r="E1506">
        <v>1</v>
      </c>
      <c r="F1506">
        <v>260</v>
      </c>
      <c r="G1506" s="3">
        <v>0.03</v>
      </c>
      <c r="H1506" t="s">
        <v>12</v>
      </c>
      <c r="I1506">
        <v>4</v>
      </c>
      <c r="J1506">
        <f t="shared" si="92"/>
        <v>252.2</v>
      </c>
      <c r="K1506" s="2">
        <f t="shared" si="93"/>
        <v>45261</v>
      </c>
      <c r="L1506" s="2" t="str">
        <f>VLOOKUP(C1506,Customers!$A$2:$F$401,3,FALSE)</f>
        <v>Giza</v>
      </c>
      <c r="M1506" s="2" t="str">
        <f>VLOOKUP(C1506,Customers!$A$2:$F$401,5,FALSE)</f>
        <v>Corporate</v>
      </c>
      <c r="N1506" s="2" t="str">
        <f>VLOOKUP(D1506,Products!$A$2:$F$21,2,FALSE)</f>
        <v>Paper A4 Box</v>
      </c>
      <c r="O1506" s="2" t="str">
        <f>VLOOKUP(D1506,Products!$A$2:$F$21,4,FALSE)</f>
        <v>Office</v>
      </c>
      <c r="P1506" s="2" t="str">
        <f>VLOOKUP(D1506,Products!$A$2:$F$21,3,FALSE)</f>
        <v>Stationery</v>
      </c>
      <c r="Q1506" s="6">
        <f>VLOOKUP(D1506,Products!$A$2:$F$21,6,FALSE)</f>
        <v>145</v>
      </c>
      <c r="R1506" s="6">
        <f t="shared" si="94"/>
        <v>145</v>
      </c>
      <c r="S1506" s="6">
        <f t="shared" si="95"/>
        <v>107.19999999999999</v>
      </c>
    </row>
    <row r="1507" spans="1:19" x14ac:dyDescent="0.25">
      <c r="A1507" t="s">
        <v>1928</v>
      </c>
      <c r="B1507" s="2">
        <v>45931</v>
      </c>
      <c r="C1507" t="s">
        <v>590</v>
      </c>
      <c r="D1507" t="s">
        <v>43</v>
      </c>
      <c r="E1507">
        <v>1</v>
      </c>
      <c r="F1507">
        <v>3600</v>
      </c>
      <c r="G1507" s="3">
        <v>0.05</v>
      </c>
      <c r="H1507" t="s">
        <v>12</v>
      </c>
      <c r="I1507">
        <v>1</v>
      </c>
      <c r="J1507">
        <f t="shared" si="92"/>
        <v>3420</v>
      </c>
      <c r="K1507" s="2">
        <f t="shared" si="93"/>
        <v>45931</v>
      </c>
      <c r="L1507" s="2" t="str">
        <f>VLOOKUP(C1507,Customers!$A$2:$F$401,3,FALSE)</f>
        <v>Zagazig</v>
      </c>
      <c r="M1507" s="2" t="str">
        <f>VLOOKUP(C1507,Customers!$A$2:$F$401,5,FALSE)</f>
        <v>Consumer</v>
      </c>
      <c r="N1507" s="2" t="str">
        <f>VLOOKUP(D1507,Products!$A$2:$F$21,2,FALSE)</f>
        <v>External SSD 1TB</v>
      </c>
      <c r="O1507" s="2" t="str">
        <f>VLOOKUP(D1507,Products!$A$2:$F$21,4,FALSE)</f>
        <v>Electronics</v>
      </c>
      <c r="P1507" s="2" t="str">
        <f>VLOOKUP(D1507,Products!$A$2:$F$21,3,FALSE)</f>
        <v>Storage</v>
      </c>
      <c r="Q1507" s="6">
        <f>VLOOKUP(D1507,Products!$A$2:$F$21,6,FALSE)</f>
        <v>2450</v>
      </c>
      <c r="R1507" s="6">
        <f t="shared" si="94"/>
        <v>2450</v>
      </c>
      <c r="S1507" s="6">
        <f t="shared" si="95"/>
        <v>970</v>
      </c>
    </row>
    <row r="1508" spans="1:19" x14ac:dyDescent="0.25">
      <c r="A1508" t="s">
        <v>1929</v>
      </c>
      <c r="B1508" s="2">
        <v>45004</v>
      </c>
      <c r="C1508" t="s">
        <v>1538</v>
      </c>
      <c r="D1508" t="s">
        <v>18</v>
      </c>
      <c r="E1508">
        <v>2</v>
      </c>
      <c r="F1508">
        <v>1334</v>
      </c>
      <c r="G1508" s="3">
        <v>0.05</v>
      </c>
      <c r="H1508" t="s">
        <v>12</v>
      </c>
      <c r="I1508">
        <v>2</v>
      </c>
      <c r="J1508">
        <f t="shared" si="92"/>
        <v>2534.6</v>
      </c>
      <c r="K1508" s="2">
        <f t="shared" si="93"/>
        <v>44986</v>
      </c>
      <c r="L1508" s="2" t="str">
        <f>VLOOKUP(C1508,Customers!$A$2:$F$401,3,FALSE)</f>
        <v>Giza</v>
      </c>
      <c r="M1508" s="2" t="str">
        <f>VLOOKUP(C1508,Customers!$A$2:$F$401,5,FALSE)</f>
        <v>Small Business</v>
      </c>
      <c r="N1508" s="2" t="str">
        <f>VLOOKUP(D1508,Products!$A$2:$F$21,2,FALSE)</f>
        <v>Webcam HD</v>
      </c>
      <c r="O1508" s="2" t="str">
        <f>VLOOKUP(D1508,Products!$A$2:$F$21,4,FALSE)</f>
        <v>Electronics</v>
      </c>
      <c r="P1508" s="2" t="str">
        <f>VLOOKUP(D1508,Products!$A$2:$F$21,3,FALSE)</f>
        <v>Accessories</v>
      </c>
      <c r="Q1508" s="6">
        <f>VLOOKUP(D1508,Products!$A$2:$F$21,6,FALSE)</f>
        <v>790</v>
      </c>
      <c r="R1508" s="6">
        <f t="shared" si="94"/>
        <v>1580</v>
      </c>
      <c r="S1508" s="6">
        <f t="shared" si="95"/>
        <v>954.59999999999991</v>
      </c>
    </row>
    <row r="1509" spans="1:19" x14ac:dyDescent="0.25">
      <c r="A1509" t="s">
        <v>1930</v>
      </c>
      <c r="B1509" s="2">
        <v>45111</v>
      </c>
      <c r="C1509" t="s">
        <v>17</v>
      </c>
      <c r="D1509" t="s">
        <v>40</v>
      </c>
      <c r="E1509">
        <v>1</v>
      </c>
      <c r="F1509">
        <v>21060</v>
      </c>
      <c r="G1509" s="3">
        <v>0.03</v>
      </c>
      <c r="H1509" t="s">
        <v>12</v>
      </c>
      <c r="I1509">
        <v>5</v>
      </c>
      <c r="J1509">
        <f t="shared" si="92"/>
        <v>20428.2</v>
      </c>
      <c r="K1509" s="2">
        <f t="shared" si="93"/>
        <v>45108</v>
      </c>
      <c r="L1509" s="2" t="str">
        <f>VLOOKUP(C1509,Customers!$A$2:$F$401,3,FALSE)</f>
        <v>Port Said</v>
      </c>
      <c r="M1509" s="2" t="str">
        <f>VLOOKUP(C1509,Customers!$A$2:$F$401,5,FALSE)</f>
        <v>Consumer</v>
      </c>
      <c r="N1509" s="2" t="str">
        <f>VLOOKUP(D1509,Products!$A$2:$F$21,2,FALSE)</f>
        <v>Laptop Basic 15</v>
      </c>
      <c r="O1509" s="2" t="str">
        <f>VLOOKUP(D1509,Products!$A$2:$F$21,4,FALSE)</f>
        <v>Electronics</v>
      </c>
      <c r="P1509" s="2" t="str">
        <f>VLOOKUP(D1509,Products!$A$2:$F$21,3,FALSE)</f>
        <v>Computers</v>
      </c>
      <c r="Q1509" s="6">
        <f>VLOOKUP(D1509,Products!$A$2:$F$21,6,FALSE)</f>
        <v>15100</v>
      </c>
      <c r="R1509" s="6">
        <f t="shared" si="94"/>
        <v>15100</v>
      </c>
      <c r="S1509" s="6">
        <f t="shared" si="95"/>
        <v>5328.2000000000007</v>
      </c>
    </row>
    <row r="1510" spans="1:19" x14ac:dyDescent="0.25">
      <c r="A1510" t="s">
        <v>1931</v>
      </c>
      <c r="B1510" s="2">
        <v>45042</v>
      </c>
      <c r="C1510" t="s">
        <v>10</v>
      </c>
      <c r="D1510" t="s">
        <v>123</v>
      </c>
      <c r="E1510">
        <v>2</v>
      </c>
      <c r="F1510">
        <v>2350</v>
      </c>
      <c r="G1510" s="3">
        <v>0</v>
      </c>
      <c r="H1510" t="s">
        <v>12</v>
      </c>
      <c r="I1510">
        <v>5</v>
      </c>
      <c r="J1510">
        <f t="shared" si="92"/>
        <v>4700</v>
      </c>
      <c r="K1510" s="2">
        <f t="shared" si="93"/>
        <v>45017</v>
      </c>
      <c r="L1510" s="2" t="str">
        <f>VLOOKUP(C1510,Customers!$A$2:$F$401,3,FALSE)</f>
        <v>Shubra El-Kheima</v>
      </c>
      <c r="M1510" s="2" t="str">
        <f>VLOOKUP(C1510,Customers!$A$2:$F$401,5,FALSE)</f>
        <v>Consumer</v>
      </c>
      <c r="N1510" s="2" t="str">
        <f>VLOOKUP(D1510,Products!$A$2:$F$21,2,FALSE)</f>
        <v>Barcode Scanner</v>
      </c>
      <c r="O1510" s="2" t="str">
        <f>VLOOKUP(D1510,Products!$A$2:$F$21,4,FALSE)</f>
        <v>Electronics</v>
      </c>
      <c r="P1510" s="2" t="str">
        <f>VLOOKUP(D1510,Products!$A$2:$F$21,3,FALSE)</f>
        <v>POS Equipment</v>
      </c>
      <c r="Q1510" s="6">
        <f>VLOOKUP(D1510,Products!$A$2:$F$21,6,FALSE)</f>
        <v>1420</v>
      </c>
      <c r="R1510" s="6">
        <f t="shared" si="94"/>
        <v>2840</v>
      </c>
      <c r="S1510" s="6">
        <f t="shared" si="95"/>
        <v>1860</v>
      </c>
    </row>
    <row r="1511" spans="1:19" x14ac:dyDescent="0.25">
      <c r="A1511" t="s">
        <v>1932</v>
      </c>
      <c r="B1511" s="2">
        <v>45403</v>
      </c>
      <c r="C1511" t="s">
        <v>427</v>
      </c>
      <c r="D1511" t="s">
        <v>79</v>
      </c>
      <c r="E1511">
        <v>4</v>
      </c>
      <c r="F1511">
        <v>6014</v>
      </c>
      <c r="G1511" s="3">
        <v>0</v>
      </c>
      <c r="H1511" t="s">
        <v>85</v>
      </c>
      <c r="I1511">
        <v>7</v>
      </c>
      <c r="J1511">
        <f t="shared" si="92"/>
        <v>24056</v>
      </c>
      <c r="K1511" s="2">
        <f t="shared" si="93"/>
        <v>45383</v>
      </c>
      <c r="L1511" s="2" t="str">
        <f>VLOOKUP(C1511,Customers!$A$2:$F$401,3,FALSE)</f>
        <v>Mansoura</v>
      </c>
      <c r="M1511" s="2" t="str">
        <f>VLOOKUP(C1511,Customers!$A$2:$F$401,5,FALSE)</f>
        <v>Consumer</v>
      </c>
      <c r="N1511" s="2" t="str">
        <f>VLOOKUP(D1511,Products!$A$2:$F$21,2,FALSE)</f>
        <v>27-inch Monitor</v>
      </c>
      <c r="O1511" s="2" t="str">
        <f>VLOOKUP(D1511,Products!$A$2:$F$21,4,FALSE)</f>
        <v>Electronics</v>
      </c>
      <c r="P1511" s="2" t="str">
        <f>VLOOKUP(D1511,Products!$A$2:$F$21,3,FALSE)</f>
        <v>Displays</v>
      </c>
      <c r="Q1511" s="6">
        <f>VLOOKUP(D1511,Products!$A$2:$F$21,6,FALSE)</f>
        <v>4300</v>
      </c>
      <c r="R1511" s="6">
        <f t="shared" si="94"/>
        <v>17200</v>
      </c>
      <c r="S1511" s="6">
        <f t="shared" si="95"/>
        <v>6856</v>
      </c>
    </row>
    <row r="1512" spans="1:19" x14ac:dyDescent="0.25">
      <c r="A1512" t="s">
        <v>1933</v>
      </c>
      <c r="B1512" s="2">
        <v>45375</v>
      </c>
      <c r="C1512" t="s">
        <v>369</v>
      </c>
      <c r="D1512" t="s">
        <v>24</v>
      </c>
      <c r="E1512">
        <v>10</v>
      </c>
      <c r="F1512">
        <v>1212.5</v>
      </c>
      <c r="G1512" s="3">
        <v>0.1</v>
      </c>
      <c r="H1512" t="s">
        <v>12</v>
      </c>
      <c r="I1512">
        <v>6</v>
      </c>
      <c r="J1512">
        <f t="shared" si="92"/>
        <v>10912.5</v>
      </c>
      <c r="K1512" s="2">
        <f t="shared" si="93"/>
        <v>45352</v>
      </c>
      <c r="L1512" s="2" t="str">
        <f>VLOOKUP(C1512,Customers!$A$2:$F$401,3,FALSE)</f>
        <v>Tanta</v>
      </c>
      <c r="M1512" s="2" t="str">
        <f>VLOOKUP(C1512,Customers!$A$2:$F$401,5,FALSE)</f>
        <v>Small Business</v>
      </c>
      <c r="N1512" s="2" t="str">
        <f>VLOOKUP(D1512,Products!$A$2:$F$21,2,FALSE)</f>
        <v>USB-C Hub</v>
      </c>
      <c r="O1512" s="2" t="str">
        <f>VLOOKUP(D1512,Products!$A$2:$F$21,4,FALSE)</f>
        <v>Electronics</v>
      </c>
      <c r="P1512" s="2" t="str">
        <f>VLOOKUP(D1512,Products!$A$2:$F$21,3,FALSE)</f>
        <v>Accessories</v>
      </c>
      <c r="Q1512" s="6">
        <f>VLOOKUP(D1512,Products!$A$2:$F$21,6,FALSE)</f>
        <v>620</v>
      </c>
      <c r="R1512" s="6">
        <f t="shared" si="94"/>
        <v>6200</v>
      </c>
      <c r="S1512" s="6">
        <f t="shared" si="95"/>
        <v>4712.5</v>
      </c>
    </row>
    <row r="1513" spans="1:19" x14ac:dyDescent="0.25">
      <c r="A1513" t="s">
        <v>1934</v>
      </c>
      <c r="B1513" s="2">
        <v>44967</v>
      </c>
      <c r="C1513" t="s">
        <v>901</v>
      </c>
      <c r="D1513" t="s">
        <v>27</v>
      </c>
      <c r="E1513">
        <v>1</v>
      </c>
      <c r="F1513">
        <v>980</v>
      </c>
      <c r="G1513" s="3">
        <v>0.1</v>
      </c>
      <c r="H1513" t="s">
        <v>12</v>
      </c>
      <c r="I1513">
        <v>5</v>
      </c>
      <c r="J1513">
        <f t="shared" si="92"/>
        <v>882</v>
      </c>
      <c r="K1513" s="2">
        <f t="shared" si="93"/>
        <v>44958</v>
      </c>
      <c r="L1513" s="2" t="str">
        <f>VLOOKUP(C1513,Customers!$A$2:$F$401,3,FALSE)</f>
        <v>Asyut</v>
      </c>
      <c r="M1513" s="2" t="str">
        <f>VLOOKUP(C1513,Customers!$A$2:$F$401,5,FALSE)</f>
        <v>Small Business</v>
      </c>
      <c r="N1513" s="2" t="str">
        <f>VLOOKUP(D1513,Products!$A$2:$F$21,2,FALSE)</f>
        <v>Printer Toner</v>
      </c>
      <c r="O1513" s="2" t="str">
        <f>VLOOKUP(D1513,Products!$A$2:$F$21,4,FALSE)</f>
        <v>Office</v>
      </c>
      <c r="P1513" s="2" t="str">
        <f>VLOOKUP(D1513,Products!$A$2:$F$21,3,FALSE)</f>
        <v>Supplies</v>
      </c>
      <c r="Q1513" s="6">
        <f>VLOOKUP(D1513,Products!$A$2:$F$21,6,FALSE)</f>
        <v>510</v>
      </c>
      <c r="R1513" s="6">
        <f t="shared" si="94"/>
        <v>510</v>
      </c>
      <c r="S1513" s="6">
        <f t="shared" si="95"/>
        <v>372</v>
      </c>
    </row>
    <row r="1514" spans="1:19" x14ac:dyDescent="0.25">
      <c r="A1514" t="s">
        <v>1935</v>
      </c>
      <c r="B1514" s="2">
        <v>46005</v>
      </c>
      <c r="C1514" t="s">
        <v>641</v>
      </c>
      <c r="D1514" t="s">
        <v>24</v>
      </c>
      <c r="E1514">
        <v>2</v>
      </c>
      <c r="F1514">
        <v>1350</v>
      </c>
      <c r="G1514" s="3">
        <v>0.05</v>
      </c>
      <c r="H1514" t="s">
        <v>12</v>
      </c>
      <c r="I1514">
        <v>3</v>
      </c>
      <c r="J1514">
        <f t="shared" si="92"/>
        <v>2565</v>
      </c>
      <c r="K1514" s="2">
        <f t="shared" si="93"/>
        <v>45992</v>
      </c>
      <c r="L1514" s="2" t="str">
        <f>VLOOKUP(C1514,Customers!$A$2:$F$401,3,FALSE)</f>
        <v>Banha</v>
      </c>
      <c r="M1514" s="2" t="str">
        <f>VLOOKUP(C1514,Customers!$A$2:$F$401,5,FALSE)</f>
        <v>Consumer</v>
      </c>
      <c r="N1514" s="2" t="str">
        <f>VLOOKUP(D1514,Products!$A$2:$F$21,2,FALSE)</f>
        <v>USB-C Hub</v>
      </c>
      <c r="O1514" s="2" t="str">
        <f>VLOOKUP(D1514,Products!$A$2:$F$21,4,FALSE)</f>
        <v>Electronics</v>
      </c>
      <c r="P1514" s="2" t="str">
        <f>VLOOKUP(D1514,Products!$A$2:$F$21,3,FALSE)</f>
        <v>Accessories</v>
      </c>
      <c r="Q1514" s="6">
        <f>VLOOKUP(D1514,Products!$A$2:$F$21,6,FALSE)</f>
        <v>620</v>
      </c>
      <c r="R1514" s="6">
        <f t="shared" si="94"/>
        <v>1240</v>
      </c>
      <c r="S1514" s="6">
        <f t="shared" si="95"/>
        <v>1325</v>
      </c>
    </row>
    <row r="1515" spans="1:19" x14ac:dyDescent="0.25">
      <c r="A1515" t="s">
        <v>1936</v>
      </c>
      <c r="B1515" s="2">
        <v>45905</v>
      </c>
      <c r="C1515" t="s">
        <v>772</v>
      </c>
      <c r="D1515" t="s">
        <v>24</v>
      </c>
      <c r="E1515">
        <v>2</v>
      </c>
      <c r="F1515">
        <v>1287.5</v>
      </c>
      <c r="G1515" s="3">
        <v>0.2</v>
      </c>
      <c r="H1515" t="s">
        <v>12</v>
      </c>
      <c r="I1515">
        <v>1</v>
      </c>
      <c r="J1515">
        <f t="shared" si="92"/>
        <v>2060</v>
      </c>
      <c r="K1515" s="2">
        <f t="shared" si="93"/>
        <v>45901</v>
      </c>
      <c r="L1515" s="2" t="str">
        <f>VLOOKUP(C1515,Customers!$A$2:$F$401,3,FALSE)</f>
        <v>Giza</v>
      </c>
      <c r="M1515" s="2" t="str">
        <f>VLOOKUP(C1515,Customers!$A$2:$F$401,5,FALSE)</f>
        <v>Consumer</v>
      </c>
      <c r="N1515" s="2" t="str">
        <f>VLOOKUP(D1515,Products!$A$2:$F$21,2,FALSE)</f>
        <v>USB-C Hub</v>
      </c>
      <c r="O1515" s="2" t="str">
        <f>VLOOKUP(D1515,Products!$A$2:$F$21,4,FALSE)</f>
        <v>Electronics</v>
      </c>
      <c r="P1515" s="2" t="str">
        <f>VLOOKUP(D1515,Products!$A$2:$F$21,3,FALSE)</f>
        <v>Accessories</v>
      </c>
      <c r="Q1515" s="6">
        <f>VLOOKUP(D1515,Products!$A$2:$F$21,6,FALSE)</f>
        <v>620</v>
      </c>
      <c r="R1515" s="6">
        <f t="shared" si="94"/>
        <v>1240</v>
      </c>
      <c r="S1515" s="6">
        <f t="shared" si="95"/>
        <v>820</v>
      </c>
    </row>
    <row r="1516" spans="1:19" x14ac:dyDescent="0.25">
      <c r="A1516" t="s">
        <v>1937</v>
      </c>
      <c r="B1516" s="2">
        <v>44928</v>
      </c>
      <c r="C1516" t="s">
        <v>479</v>
      </c>
      <c r="D1516" t="s">
        <v>18</v>
      </c>
      <c r="E1516">
        <v>1</v>
      </c>
      <c r="F1516">
        <v>1406.5</v>
      </c>
      <c r="G1516" s="3">
        <v>0</v>
      </c>
      <c r="H1516" t="s">
        <v>12</v>
      </c>
      <c r="I1516">
        <v>4</v>
      </c>
      <c r="J1516">
        <f t="shared" si="92"/>
        <v>1406.5</v>
      </c>
      <c r="K1516" s="2">
        <f t="shared" si="93"/>
        <v>44927</v>
      </c>
      <c r="L1516" s="2" t="str">
        <f>VLOOKUP(C1516,Customers!$A$2:$F$401,3,FALSE)</f>
        <v>Asyut</v>
      </c>
      <c r="M1516" s="2" t="str">
        <f>VLOOKUP(C1516,Customers!$A$2:$F$401,5,FALSE)</f>
        <v>Small Business</v>
      </c>
      <c r="N1516" s="2" t="str">
        <f>VLOOKUP(D1516,Products!$A$2:$F$21,2,FALSE)</f>
        <v>Webcam HD</v>
      </c>
      <c r="O1516" s="2" t="str">
        <f>VLOOKUP(D1516,Products!$A$2:$F$21,4,FALSE)</f>
        <v>Electronics</v>
      </c>
      <c r="P1516" s="2" t="str">
        <f>VLOOKUP(D1516,Products!$A$2:$F$21,3,FALSE)</f>
        <v>Accessories</v>
      </c>
      <c r="Q1516" s="6">
        <f>VLOOKUP(D1516,Products!$A$2:$F$21,6,FALSE)</f>
        <v>790</v>
      </c>
      <c r="R1516" s="6">
        <f t="shared" si="94"/>
        <v>790</v>
      </c>
      <c r="S1516" s="6">
        <f t="shared" si="95"/>
        <v>616.5</v>
      </c>
    </row>
    <row r="1517" spans="1:19" x14ac:dyDescent="0.25">
      <c r="A1517" t="s">
        <v>1938</v>
      </c>
      <c r="B1517" s="2">
        <v>45606</v>
      </c>
      <c r="C1517" t="s">
        <v>363</v>
      </c>
      <c r="D1517" t="s">
        <v>82</v>
      </c>
      <c r="E1517">
        <v>2</v>
      </c>
      <c r="F1517">
        <v>4656</v>
      </c>
      <c r="G1517" s="3">
        <v>0</v>
      </c>
      <c r="H1517" t="s">
        <v>12</v>
      </c>
      <c r="I1517">
        <v>3</v>
      </c>
      <c r="J1517">
        <f t="shared" si="92"/>
        <v>9312</v>
      </c>
      <c r="K1517" s="2">
        <f t="shared" si="93"/>
        <v>45597</v>
      </c>
      <c r="L1517" s="2" t="str">
        <f>VLOOKUP(C1517,Customers!$A$2:$F$401,3,FALSE)</f>
        <v>Asyut</v>
      </c>
      <c r="M1517" s="2" t="str">
        <f>VLOOKUP(C1517,Customers!$A$2:$F$401,5,FALSE)</f>
        <v>Consumer</v>
      </c>
      <c r="N1517" s="2" t="str">
        <f>VLOOKUP(D1517,Products!$A$2:$F$21,2,FALSE)</f>
        <v>Office Chair</v>
      </c>
      <c r="O1517" s="2" t="str">
        <f>VLOOKUP(D1517,Products!$A$2:$F$21,4,FALSE)</f>
        <v>Office</v>
      </c>
      <c r="P1517" s="2" t="str">
        <f>VLOOKUP(D1517,Products!$A$2:$F$21,3,FALSE)</f>
        <v>Furniture</v>
      </c>
      <c r="Q1517" s="6">
        <f>VLOOKUP(D1517,Products!$A$2:$F$21,6,FALSE)</f>
        <v>3150</v>
      </c>
      <c r="R1517" s="6">
        <f t="shared" si="94"/>
        <v>6300</v>
      </c>
      <c r="S1517" s="6">
        <f t="shared" si="95"/>
        <v>3012</v>
      </c>
    </row>
    <row r="1518" spans="1:19" x14ac:dyDescent="0.25">
      <c r="A1518" t="s">
        <v>1939</v>
      </c>
      <c r="B1518" s="2">
        <v>45339</v>
      </c>
      <c r="C1518" t="s">
        <v>53</v>
      </c>
      <c r="D1518" t="s">
        <v>82</v>
      </c>
      <c r="E1518">
        <v>10</v>
      </c>
      <c r="F1518">
        <v>4416</v>
      </c>
      <c r="G1518" s="3">
        <v>0.1</v>
      </c>
      <c r="H1518" t="s">
        <v>12</v>
      </c>
      <c r="I1518">
        <v>4</v>
      </c>
      <c r="J1518">
        <f t="shared" si="92"/>
        <v>39744</v>
      </c>
      <c r="K1518" s="2">
        <f t="shared" si="93"/>
        <v>45323</v>
      </c>
      <c r="L1518" s="2" t="str">
        <f>VLOOKUP(C1518,Customers!$A$2:$F$401,3,FALSE)</f>
        <v>Asyut</v>
      </c>
      <c r="M1518" s="2" t="str">
        <f>VLOOKUP(C1518,Customers!$A$2:$F$401,5,FALSE)</f>
        <v>Small Business</v>
      </c>
      <c r="N1518" s="2" t="str">
        <f>VLOOKUP(D1518,Products!$A$2:$F$21,2,FALSE)</f>
        <v>Office Chair</v>
      </c>
      <c r="O1518" s="2" t="str">
        <f>VLOOKUP(D1518,Products!$A$2:$F$21,4,FALSE)</f>
        <v>Office</v>
      </c>
      <c r="P1518" s="2" t="str">
        <f>VLOOKUP(D1518,Products!$A$2:$F$21,3,FALSE)</f>
        <v>Furniture</v>
      </c>
      <c r="Q1518" s="6">
        <f>VLOOKUP(D1518,Products!$A$2:$F$21,6,FALSE)</f>
        <v>3150</v>
      </c>
      <c r="R1518" s="6">
        <f t="shared" si="94"/>
        <v>31500</v>
      </c>
      <c r="S1518" s="6">
        <f t="shared" si="95"/>
        <v>8244</v>
      </c>
    </row>
    <row r="1519" spans="1:19" x14ac:dyDescent="0.25">
      <c r="A1519" t="s">
        <v>1940</v>
      </c>
      <c r="B1519" s="2">
        <v>45194</v>
      </c>
      <c r="C1519" t="s">
        <v>540</v>
      </c>
      <c r="D1519" t="s">
        <v>56</v>
      </c>
      <c r="E1519">
        <v>2</v>
      </c>
      <c r="F1519">
        <v>194.4</v>
      </c>
      <c r="G1519" s="3">
        <v>0</v>
      </c>
      <c r="H1519" t="s">
        <v>12</v>
      </c>
      <c r="I1519">
        <v>4</v>
      </c>
      <c r="J1519">
        <f t="shared" si="92"/>
        <v>388.8</v>
      </c>
      <c r="K1519" s="2">
        <f t="shared" si="93"/>
        <v>45170</v>
      </c>
      <c r="L1519" s="2" t="str">
        <f>VLOOKUP(C1519,Customers!$A$2:$F$401,3,FALSE)</f>
        <v>Banha</v>
      </c>
      <c r="M1519" s="2" t="str">
        <f>VLOOKUP(C1519,Customers!$A$2:$F$401,5,FALSE)</f>
        <v>Consumer</v>
      </c>
      <c r="N1519" s="2" t="str">
        <f>VLOOKUP(D1519,Products!$A$2:$F$21,2,FALSE)</f>
        <v>Notebook Pack</v>
      </c>
      <c r="O1519" s="2" t="str">
        <f>VLOOKUP(D1519,Products!$A$2:$F$21,4,FALSE)</f>
        <v>Office</v>
      </c>
      <c r="P1519" s="2" t="str">
        <f>VLOOKUP(D1519,Products!$A$2:$F$21,3,FALSE)</f>
        <v>Stationery</v>
      </c>
      <c r="Q1519" s="6">
        <f>VLOOKUP(D1519,Products!$A$2:$F$21,6,FALSE)</f>
        <v>75</v>
      </c>
      <c r="R1519" s="6">
        <f t="shared" si="94"/>
        <v>150</v>
      </c>
      <c r="S1519" s="6">
        <f t="shared" si="95"/>
        <v>238.8</v>
      </c>
    </row>
    <row r="1520" spans="1:19" x14ac:dyDescent="0.25">
      <c r="A1520" t="s">
        <v>1941</v>
      </c>
      <c r="B1520" s="2">
        <v>45624</v>
      </c>
      <c r="C1520" t="s">
        <v>129</v>
      </c>
      <c r="D1520" t="s">
        <v>56</v>
      </c>
      <c r="E1520">
        <v>4</v>
      </c>
      <c r="F1520">
        <v>174.6</v>
      </c>
      <c r="G1520" s="3">
        <v>0.03</v>
      </c>
      <c r="H1520" t="s">
        <v>12</v>
      </c>
      <c r="I1520">
        <v>4</v>
      </c>
      <c r="J1520">
        <f t="shared" si="92"/>
        <v>677.44799999999998</v>
      </c>
      <c r="K1520" s="2">
        <f t="shared" si="93"/>
        <v>45597</v>
      </c>
      <c r="L1520" s="2" t="str">
        <f>VLOOKUP(C1520,Customers!$A$2:$F$401,3,FALSE)</f>
        <v>Giza</v>
      </c>
      <c r="M1520" s="2" t="str">
        <f>VLOOKUP(C1520,Customers!$A$2:$F$401,5,FALSE)</f>
        <v>Small Business</v>
      </c>
      <c r="N1520" s="2" t="str">
        <f>VLOOKUP(D1520,Products!$A$2:$F$21,2,FALSE)</f>
        <v>Notebook Pack</v>
      </c>
      <c r="O1520" s="2" t="str">
        <f>VLOOKUP(D1520,Products!$A$2:$F$21,4,FALSE)</f>
        <v>Office</v>
      </c>
      <c r="P1520" s="2" t="str">
        <f>VLOOKUP(D1520,Products!$A$2:$F$21,3,FALSE)</f>
        <v>Stationery</v>
      </c>
      <c r="Q1520" s="6">
        <f>VLOOKUP(D1520,Products!$A$2:$F$21,6,FALSE)</f>
        <v>75</v>
      </c>
      <c r="R1520" s="6">
        <f t="shared" si="94"/>
        <v>300</v>
      </c>
      <c r="S1520" s="6">
        <f t="shared" si="95"/>
        <v>377.44799999999998</v>
      </c>
    </row>
    <row r="1521" spans="1:19" x14ac:dyDescent="0.25">
      <c r="A1521" t="s">
        <v>1942</v>
      </c>
      <c r="B1521" s="2">
        <v>45290</v>
      </c>
      <c r="C1521" t="s">
        <v>473</v>
      </c>
      <c r="D1521" t="s">
        <v>49</v>
      </c>
      <c r="E1521">
        <v>3</v>
      </c>
      <c r="F1521">
        <v>4428</v>
      </c>
      <c r="G1521" s="3">
        <v>0.03</v>
      </c>
      <c r="H1521" t="s">
        <v>12</v>
      </c>
      <c r="I1521">
        <v>4</v>
      </c>
      <c r="J1521">
        <f t="shared" si="92"/>
        <v>12885.48</v>
      </c>
      <c r="K1521" s="2">
        <f t="shared" si="93"/>
        <v>45261</v>
      </c>
      <c r="L1521" s="2" t="str">
        <f>VLOOKUP(C1521,Customers!$A$2:$F$401,3,FALSE)</f>
        <v>Shubra El-Kheima</v>
      </c>
      <c r="M1521" s="2" t="str">
        <f>VLOOKUP(C1521,Customers!$A$2:$F$401,5,FALSE)</f>
        <v>Corporate</v>
      </c>
      <c r="N1521" s="2" t="str">
        <f>VLOOKUP(D1521,Products!$A$2:$F$21,2,FALSE)</f>
        <v>UPS 1200VA</v>
      </c>
      <c r="O1521" s="2" t="str">
        <f>VLOOKUP(D1521,Products!$A$2:$F$21,4,FALSE)</f>
        <v>Electronics</v>
      </c>
      <c r="P1521" s="2" t="str">
        <f>VLOOKUP(D1521,Products!$A$2:$F$21,3,FALSE)</f>
        <v>Power</v>
      </c>
      <c r="Q1521" s="6">
        <f>VLOOKUP(D1521,Products!$A$2:$F$21,6,FALSE)</f>
        <v>2950</v>
      </c>
      <c r="R1521" s="6">
        <f t="shared" si="94"/>
        <v>8850</v>
      </c>
      <c r="S1521" s="6">
        <f t="shared" si="95"/>
        <v>4035.4799999999996</v>
      </c>
    </row>
    <row r="1522" spans="1:19" x14ac:dyDescent="0.25">
      <c r="A1522" t="s">
        <v>1943</v>
      </c>
      <c r="B1522" s="2">
        <v>45589</v>
      </c>
      <c r="C1522" t="s">
        <v>429</v>
      </c>
      <c r="D1522" t="s">
        <v>43</v>
      </c>
      <c r="E1522">
        <v>2</v>
      </c>
      <c r="F1522">
        <v>3492</v>
      </c>
      <c r="G1522" s="3">
        <v>0.03</v>
      </c>
      <c r="H1522" t="s">
        <v>12</v>
      </c>
      <c r="I1522">
        <v>1</v>
      </c>
      <c r="J1522">
        <f t="shared" si="92"/>
        <v>6774.48</v>
      </c>
      <c r="K1522" s="2">
        <f t="shared" si="93"/>
        <v>45566</v>
      </c>
      <c r="L1522" s="2" t="str">
        <f>VLOOKUP(C1522,Customers!$A$2:$F$401,3,FALSE)</f>
        <v>Alexandria</v>
      </c>
      <c r="M1522" s="2" t="str">
        <f>VLOOKUP(C1522,Customers!$A$2:$F$401,5,FALSE)</f>
        <v>Small Business</v>
      </c>
      <c r="N1522" s="2" t="str">
        <f>VLOOKUP(D1522,Products!$A$2:$F$21,2,FALSE)</f>
        <v>External SSD 1TB</v>
      </c>
      <c r="O1522" s="2" t="str">
        <f>VLOOKUP(D1522,Products!$A$2:$F$21,4,FALSE)</f>
        <v>Electronics</v>
      </c>
      <c r="P1522" s="2" t="str">
        <f>VLOOKUP(D1522,Products!$A$2:$F$21,3,FALSE)</f>
        <v>Storage</v>
      </c>
      <c r="Q1522" s="6">
        <f>VLOOKUP(D1522,Products!$A$2:$F$21,6,FALSE)</f>
        <v>2450</v>
      </c>
      <c r="R1522" s="6">
        <f t="shared" si="94"/>
        <v>4900</v>
      </c>
      <c r="S1522" s="6">
        <f t="shared" si="95"/>
        <v>1874.4799999999996</v>
      </c>
    </row>
    <row r="1523" spans="1:19" x14ac:dyDescent="0.25">
      <c r="A1523" t="s">
        <v>1944</v>
      </c>
      <c r="B1523" s="2">
        <v>45048</v>
      </c>
      <c r="C1523" t="s">
        <v>205</v>
      </c>
      <c r="D1523" t="s">
        <v>43</v>
      </c>
      <c r="E1523">
        <v>3</v>
      </c>
      <c r="F1523">
        <v>3708</v>
      </c>
      <c r="G1523" s="3">
        <v>0.03</v>
      </c>
      <c r="H1523" t="s">
        <v>12</v>
      </c>
      <c r="I1523">
        <v>6</v>
      </c>
      <c r="J1523">
        <f t="shared" si="92"/>
        <v>10790.279999999999</v>
      </c>
      <c r="K1523" s="2">
        <f t="shared" si="93"/>
        <v>45047</v>
      </c>
      <c r="L1523" s="2" t="str">
        <f>VLOOKUP(C1523,Customers!$A$2:$F$401,3,FALSE)</f>
        <v>Asyut</v>
      </c>
      <c r="M1523" s="2" t="str">
        <f>VLOOKUP(C1523,Customers!$A$2:$F$401,5,FALSE)</f>
        <v>Consumer</v>
      </c>
      <c r="N1523" s="2" t="str">
        <f>VLOOKUP(D1523,Products!$A$2:$F$21,2,FALSE)</f>
        <v>External SSD 1TB</v>
      </c>
      <c r="O1523" s="2" t="str">
        <f>VLOOKUP(D1523,Products!$A$2:$F$21,4,FALSE)</f>
        <v>Electronics</v>
      </c>
      <c r="P1523" s="2" t="str">
        <f>VLOOKUP(D1523,Products!$A$2:$F$21,3,FALSE)</f>
        <v>Storage</v>
      </c>
      <c r="Q1523" s="6">
        <f>VLOOKUP(D1523,Products!$A$2:$F$21,6,FALSE)</f>
        <v>2450</v>
      </c>
      <c r="R1523" s="6">
        <f t="shared" si="94"/>
        <v>7350</v>
      </c>
      <c r="S1523" s="6">
        <f t="shared" si="95"/>
        <v>3440.2799999999988</v>
      </c>
    </row>
    <row r="1524" spans="1:19" x14ac:dyDescent="0.25">
      <c r="A1524" t="s">
        <v>1945</v>
      </c>
      <c r="B1524" s="2">
        <v>44971</v>
      </c>
      <c r="C1524" t="s">
        <v>473</v>
      </c>
      <c r="D1524" t="s">
        <v>56</v>
      </c>
      <c r="E1524">
        <v>1</v>
      </c>
      <c r="F1524">
        <v>165.6</v>
      </c>
      <c r="G1524" s="3">
        <v>0</v>
      </c>
      <c r="H1524" t="s">
        <v>85</v>
      </c>
      <c r="I1524">
        <v>2</v>
      </c>
      <c r="J1524">
        <f t="shared" si="92"/>
        <v>165.6</v>
      </c>
      <c r="K1524" s="2">
        <f t="shared" si="93"/>
        <v>44958</v>
      </c>
      <c r="L1524" s="2" t="str">
        <f>VLOOKUP(C1524,Customers!$A$2:$F$401,3,FALSE)</f>
        <v>Shubra El-Kheima</v>
      </c>
      <c r="M1524" s="2" t="str">
        <f>VLOOKUP(C1524,Customers!$A$2:$F$401,5,FALSE)</f>
        <v>Corporate</v>
      </c>
      <c r="N1524" s="2" t="str">
        <f>VLOOKUP(D1524,Products!$A$2:$F$21,2,FALSE)</f>
        <v>Notebook Pack</v>
      </c>
      <c r="O1524" s="2" t="str">
        <f>VLOOKUP(D1524,Products!$A$2:$F$21,4,FALSE)</f>
        <v>Office</v>
      </c>
      <c r="P1524" s="2" t="str">
        <f>VLOOKUP(D1524,Products!$A$2:$F$21,3,FALSE)</f>
        <v>Stationery</v>
      </c>
      <c r="Q1524" s="6">
        <f>VLOOKUP(D1524,Products!$A$2:$F$21,6,FALSE)</f>
        <v>75</v>
      </c>
      <c r="R1524" s="6">
        <f t="shared" si="94"/>
        <v>75</v>
      </c>
      <c r="S1524" s="6">
        <f t="shared" si="95"/>
        <v>90.6</v>
      </c>
    </row>
    <row r="1525" spans="1:19" x14ac:dyDescent="0.25">
      <c r="A1525" t="s">
        <v>1946</v>
      </c>
      <c r="B1525" s="2">
        <v>45229</v>
      </c>
      <c r="C1525" t="s">
        <v>845</v>
      </c>
      <c r="D1525" t="s">
        <v>72</v>
      </c>
      <c r="E1525">
        <v>4</v>
      </c>
      <c r="F1525">
        <v>1750</v>
      </c>
      <c r="G1525" s="3">
        <v>0</v>
      </c>
      <c r="H1525" t="s">
        <v>85</v>
      </c>
      <c r="I1525">
        <v>4</v>
      </c>
      <c r="J1525">
        <f t="shared" si="92"/>
        <v>7000</v>
      </c>
      <c r="K1525" s="2">
        <f t="shared" si="93"/>
        <v>45200</v>
      </c>
      <c r="L1525" s="2" t="str">
        <f>VLOOKUP(C1525,Customers!$A$2:$F$401,3,FALSE)</f>
        <v>Fayoum</v>
      </c>
      <c r="M1525" s="2" t="str">
        <f>VLOOKUP(C1525,Customers!$A$2:$F$401,5,FALSE)</f>
        <v>Corporate</v>
      </c>
      <c r="N1525" s="2" t="str">
        <f>VLOOKUP(D1525,Products!$A$2:$F$21,2,FALSE)</f>
        <v>Wi-Fi Router</v>
      </c>
      <c r="O1525" s="2" t="str">
        <f>VLOOKUP(D1525,Products!$A$2:$F$21,4,FALSE)</f>
        <v>Electronics</v>
      </c>
      <c r="P1525" s="2" t="str">
        <f>VLOOKUP(D1525,Products!$A$2:$F$21,3,FALSE)</f>
        <v>Networking</v>
      </c>
      <c r="Q1525" s="6">
        <f>VLOOKUP(D1525,Products!$A$2:$F$21,6,FALSE)</f>
        <v>1050</v>
      </c>
      <c r="R1525" s="6">
        <f t="shared" si="94"/>
        <v>4200</v>
      </c>
      <c r="S1525" s="6">
        <f t="shared" si="95"/>
        <v>2800</v>
      </c>
    </row>
    <row r="1526" spans="1:19" x14ac:dyDescent="0.25">
      <c r="A1526" t="s">
        <v>1947</v>
      </c>
      <c r="B1526" s="2">
        <v>45217</v>
      </c>
      <c r="C1526" t="s">
        <v>717</v>
      </c>
      <c r="D1526" t="s">
        <v>56</v>
      </c>
      <c r="E1526">
        <v>1</v>
      </c>
      <c r="F1526">
        <v>180</v>
      </c>
      <c r="G1526" s="3">
        <v>0.1</v>
      </c>
      <c r="H1526" t="s">
        <v>12</v>
      </c>
      <c r="I1526">
        <v>2</v>
      </c>
      <c r="J1526">
        <f t="shared" si="92"/>
        <v>162</v>
      </c>
      <c r="K1526" s="2">
        <f t="shared" si="93"/>
        <v>45200</v>
      </c>
      <c r="L1526" s="2" t="str">
        <f>VLOOKUP(C1526,Customers!$A$2:$F$401,3,FALSE)</f>
        <v>Mansoura</v>
      </c>
      <c r="M1526" s="2" t="str">
        <f>VLOOKUP(C1526,Customers!$A$2:$F$401,5,FALSE)</f>
        <v>Consumer</v>
      </c>
      <c r="N1526" s="2" t="str">
        <f>VLOOKUP(D1526,Products!$A$2:$F$21,2,FALSE)</f>
        <v>Notebook Pack</v>
      </c>
      <c r="O1526" s="2" t="str">
        <f>VLOOKUP(D1526,Products!$A$2:$F$21,4,FALSE)</f>
        <v>Office</v>
      </c>
      <c r="P1526" s="2" t="str">
        <f>VLOOKUP(D1526,Products!$A$2:$F$21,3,FALSE)</f>
        <v>Stationery</v>
      </c>
      <c r="Q1526" s="6">
        <f>VLOOKUP(D1526,Products!$A$2:$F$21,6,FALSE)</f>
        <v>75</v>
      </c>
      <c r="R1526" s="6">
        <f t="shared" si="94"/>
        <v>75</v>
      </c>
      <c r="S1526" s="6">
        <f t="shared" si="95"/>
        <v>87</v>
      </c>
    </row>
    <row r="1527" spans="1:19" x14ac:dyDescent="0.25">
      <c r="A1527" t="s">
        <v>1948</v>
      </c>
      <c r="B1527" s="2">
        <v>45154</v>
      </c>
      <c r="C1527" t="s">
        <v>318</v>
      </c>
      <c r="D1527" t="s">
        <v>27</v>
      </c>
      <c r="E1527">
        <v>10</v>
      </c>
      <c r="F1527">
        <v>1058.4000000000001</v>
      </c>
      <c r="G1527" s="3">
        <v>0.1</v>
      </c>
      <c r="H1527" t="s">
        <v>12</v>
      </c>
      <c r="I1527">
        <v>7</v>
      </c>
      <c r="J1527">
        <f t="shared" si="92"/>
        <v>9525.6</v>
      </c>
      <c r="K1527" s="2">
        <f t="shared" si="93"/>
        <v>45139</v>
      </c>
      <c r="L1527" s="2" t="str">
        <f>VLOOKUP(C1527,Customers!$A$2:$F$401,3,FALSE)</f>
        <v>Banha</v>
      </c>
      <c r="M1527" s="2" t="str">
        <f>VLOOKUP(C1527,Customers!$A$2:$F$401,5,FALSE)</f>
        <v>Consumer</v>
      </c>
      <c r="N1527" s="2" t="str">
        <f>VLOOKUP(D1527,Products!$A$2:$F$21,2,FALSE)</f>
        <v>Printer Toner</v>
      </c>
      <c r="O1527" s="2" t="str">
        <f>VLOOKUP(D1527,Products!$A$2:$F$21,4,FALSE)</f>
        <v>Office</v>
      </c>
      <c r="P1527" s="2" t="str">
        <f>VLOOKUP(D1527,Products!$A$2:$F$21,3,FALSE)</f>
        <v>Supplies</v>
      </c>
      <c r="Q1527" s="6">
        <f>VLOOKUP(D1527,Products!$A$2:$F$21,6,FALSE)</f>
        <v>510</v>
      </c>
      <c r="R1527" s="6">
        <f t="shared" si="94"/>
        <v>5100</v>
      </c>
      <c r="S1527" s="6">
        <f t="shared" si="95"/>
        <v>4425.6000000000004</v>
      </c>
    </row>
    <row r="1528" spans="1:19" x14ac:dyDescent="0.25">
      <c r="A1528" t="s">
        <v>1949</v>
      </c>
      <c r="B1528" s="2">
        <v>46004</v>
      </c>
      <c r="C1528" t="s">
        <v>634</v>
      </c>
      <c r="D1528" t="s">
        <v>82</v>
      </c>
      <c r="E1528">
        <v>4</v>
      </c>
      <c r="F1528">
        <v>4656</v>
      </c>
      <c r="G1528" s="3">
        <v>0.05</v>
      </c>
      <c r="H1528" t="s">
        <v>85</v>
      </c>
      <c r="I1528">
        <v>5</v>
      </c>
      <c r="J1528">
        <f t="shared" si="92"/>
        <v>17692.8</v>
      </c>
      <c r="K1528" s="2">
        <f t="shared" si="93"/>
        <v>45992</v>
      </c>
      <c r="L1528" s="2" t="str">
        <f>VLOOKUP(C1528,Customers!$A$2:$F$401,3,FALSE)</f>
        <v>Zagazig</v>
      </c>
      <c r="M1528" s="2" t="str">
        <f>VLOOKUP(C1528,Customers!$A$2:$F$401,5,FALSE)</f>
        <v>Consumer</v>
      </c>
      <c r="N1528" s="2" t="str">
        <f>VLOOKUP(D1528,Products!$A$2:$F$21,2,FALSE)</f>
        <v>Office Chair</v>
      </c>
      <c r="O1528" s="2" t="str">
        <f>VLOOKUP(D1528,Products!$A$2:$F$21,4,FALSE)</f>
        <v>Office</v>
      </c>
      <c r="P1528" s="2" t="str">
        <f>VLOOKUP(D1528,Products!$A$2:$F$21,3,FALSE)</f>
        <v>Furniture</v>
      </c>
      <c r="Q1528" s="6">
        <f>VLOOKUP(D1528,Products!$A$2:$F$21,6,FALSE)</f>
        <v>3150</v>
      </c>
      <c r="R1528" s="6">
        <f t="shared" si="94"/>
        <v>12600</v>
      </c>
      <c r="S1528" s="6">
        <f t="shared" si="95"/>
        <v>5092.7999999999993</v>
      </c>
    </row>
    <row r="1529" spans="1:19" x14ac:dyDescent="0.25">
      <c r="A1529" t="s">
        <v>1950</v>
      </c>
      <c r="B1529" s="2">
        <v>45674</v>
      </c>
      <c r="C1529" t="s">
        <v>185</v>
      </c>
      <c r="D1529" t="s">
        <v>109</v>
      </c>
      <c r="E1529">
        <v>1</v>
      </c>
      <c r="F1529">
        <v>12800</v>
      </c>
      <c r="G1529" s="3">
        <v>0</v>
      </c>
      <c r="H1529" t="s">
        <v>12</v>
      </c>
      <c r="I1529">
        <v>3</v>
      </c>
      <c r="J1529">
        <f t="shared" si="92"/>
        <v>12800</v>
      </c>
      <c r="K1529" s="2">
        <f t="shared" si="93"/>
        <v>45658</v>
      </c>
      <c r="L1529" s="2" t="str">
        <f>VLOOKUP(C1529,Customers!$A$2:$F$401,3,FALSE)</f>
        <v>Giza</v>
      </c>
      <c r="M1529" s="2" t="str">
        <f>VLOOKUP(C1529,Customers!$A$2:$F$401,5,FALSE)</f>
        <v>Small Business</v>
      </c>
      <c r="N1529" s="2" t="str">
        <f>VLOOKUP(D1529,Products!$A$2:$F$21,2,FALSE)</f>
        <v>Projector</v>
      </c>
      <c r="O1529" s="2" t="str">
        <f>VLOOKUP(D1529,Products!$A$2:$F$21,4,FALSE)</f>
        <v>Electronics</v>
      </c>
      <c r="P1529" s="2" t="str">
        <f>VLOOKUP(D1529,Products!$A$2:$F$21,3,FALSE)</f>
        <v>Displays</v>
      </c>
      <c r="Q1529" s="6">
        <f>VLOOKUP(D1529,Products!$A$2:$F$21,6,FALSE)</f>
        <v>9700</v>
      </c>
      <c r="R1529" s="6">
        <f t="shared" si="94"/>
        <v>9700</v>
      </c>
      <c r="S1529" s="6">
        <f t="shared" si="95"/>
        <v>3100</v>
      </c>
    </row>
    <row r="1530" spans="1:19" x14ac:dyDescent="0.25">
      <c r="A1530" t="s">
        <v>1951</v>
      </c>
      <c r="B1530" s="2">
        <v>45075</v>
      </c>
      <c r="C1530" t="s">
        <v>434</v>
      </c>
      <c r="D1530" t="s">
        <v>15</v>
      </c>
      <c r="E1530">
        <v>1</v>
      </c>
      <c r="F1530">
        <v>463.5</v>
      </c>
      <c r="G1530" s="3">
        <v>0</v>
      </c>
      <c r="H1530" t="s">
        <v>85</v>
      </c>
      <c r="I1530">
        <v>4</v>
      </c>
      <c r="J1530">
        <f t="shared" si="92"/>
        <v>463.5</v>
      </c>
      <c r="K1530" s="2">
        <f t="shared" si="93"/>
        <v>45047</v>
      </c>
      <c r="L1530" s="2" t="str">
        <f>VLOOKUP(C1530,Customers!$A$2:$F$401,3,FALSE)</f>
        <v>Cairo</v>
      </c>
      <c r="M1530" s="2" t="str">
        <f>VLOOKUP(C1530,Customers!$A$2:$F$401,5,FALSE)</f>
        <v>Corporate</v>
      </c>
      <c r="N1530" s="2" t="str">
        <f>VLOOKUP(D1530,Products!$A$2:$F$21,2,FALSE)</f>
        <v>Wireless Mouse</v>
      </c>
      <c r="O1530" s="2" t="str">
        <f>VLOOKUP(D1530,Products!$A$2:$F$21,4,FALSE)</f>
        <v>Electronics</v>
      </c>
      <c r="P1530" s="2" t="str">
        <f>VLOOKUP(D1530,Products!$A$2:$F$21,3,FALSE)</f>
        <v>Accessories</v>
      </c>
      <c r="Q1530" s="6">
        <f>VLOOKUP(D1530,Products!$A$2:$F$21,6,FALSE)</f>
        <v>210</v>
      </c>
      <c r="R1530" s="6">
        <f t="shared" si="94"/>
        <v>210</v>
      </c>
      <c r="S1530" s="6">
        <f t="shared" si="95"/>
        <v>253.5</v>
      </c>
    </row>
    <row r="1531" spans="1:19" x14ac:dyDescent="0.25">
      <c r="A1531" t="s">
        <v>1952</v>
      </c>
      <c r="B1531" s="2">
        <v>45692</v>
      </c>
      <c r="C1531" t="s">
        <v>460</v>
      </c>
      <c r="D1531" t="s">
        <v>15</v>
      </c>
      <c r="E1531">
        <v>1</v>
      </c>
      <c r="F1531">
        <v>486</v>
      </c>
      <c r="G1531" s="3">
        <v>0</v>
      </c>
      <c r="H1531" t="s">
        <v>12</v>
      </c>
      <c r="I1531">
        <v>3</v>
      </c>
      <c r="J1531">
        <f t="shared" si="92"/>
        <v>486</v>
      </c>
      <c r="K1531" s="2">
        <f t="shared" si="93"/>
        <v>45689</v>
      </c>
      <c r="L1531" s="2" t="str">
        <f>VLOOKUP(C1531,Customers!$A$2:$F$401,3,FALSE)</f>
        <v>Asyut</v>
      </c>
      <c r="M1531" s="2" t="str">
        <f>VLOOKUP(C1531,Customers!$A$2:$F$401,5,FALSE)</f>
        <v>Consumer</v>
      </c>
      <c r="N1531" s="2" t="str">
        <f>VLOOKUP(D1531,Products!$A$2:$F$21,2,FALSE)</f>
        <v>Wireless Mouse</v>
      </c>
      <c r="O1531" s="2" t="str">
        <f>VLOOKUP(D1531,Products!$A$2:$F$21,4,FALSE)</f>
        <v>Electronics</v>
      </c>
      <c r="P1531" s="2" t="str">
        <f>VLOOKUP(D1531,Products!$A$2:$F$21,3,FALSE)</f>
        <v>Accessories</v>
      </c>
      <c r="Q1531" s="6">
        <f>VLOOKUP(D1531,Products!$A$2:$F$21,6,FALSE)</f>
        <v>210</v>
      </c>
      <c r="R1531" s="6">
        <f t="shared" si="94"/>
        <v>210</v>
      </c>
      <c r="S1531" s="6">
        <f t="shared" si="95"/>
        <v>276</v>
      </c>
    </row>
    <row r="1532" spans="1:19" x14ac:dyDescent="0.25">
      <c r="A1532" t="s">
        <v>1953</v>
      </c>
      <c r="B1532" s="2">
        <v>45737</v>
      </c>
      <c r="C1532" t="s">
        <v>1149</v>
      </c>
      <c r="D1532" t="s">
        <v>56</v>
      </c>
      <c r="E1532">
        <v>1</v>
      </c>
      <c r="F1532">
        <v>174.6</v>
      </c>
      <c r="G1532" s="3">
        <v>0.15</v>
      </c>
      <c r="H1532" t="s">
        <v>85</v>
      </c>
      <c r="I1532">
        <v>1</v>
      </c>
      <c r="J1532">
        <f t="shared" si="92"/>
        <v>148.41</v>
      </c>
      <c r="K1532" s="2">
        <f t="shared" si="93"/>
        <v>45717</v>
      </c>
      <c r="L1532" s="2" t="str">
        <f>VLOOKUP(C1532,Customers!$A$2:$F$401,3,FALSE)</f>
        <v>Tanta</v>
      </c>
      <c r="M1532" s="2" t="str">
        <f>VLOOKUP(C1532,Customers!$A$2:$F$401,5,FALSE)</f>
        <v>Corporate</v>
      </c>
      <c r="N1532" s="2" t="str">
        <f>VLOOKUP(D1532,Products!$A$2:$F$21,2,FALSE)</f>
        <v>Notebook Pack</v>
      </c>
      <c r="O1532" s="2" t="str">
        <f>VLOOKUP(D1532,Products!$A$2:$F$21,4,FALSE)</f>
        <v>Office</v>
      </c>
      <c r="P1532" s="2" t="str">
        <f>VLOOKUP(D1532,Products!$A$2:$F$21,3,FALSE)</f>
        <v>Stationery</v>
      </c>
      <c r="Q1532" s="6">
        <f>VLOOKUP(D1532,Products!$A$2:$F$21,6,FALSE)</f>
        <v>75</v>
      </c>
      <c r="R1532" s="6">
        <f t="shared" si="94"/>
        <v>75</v>
      </c>
      <c r="S1532" s="6">
        <f t="shared" si="95"/>
        <v>73.41</v>
      </c>
    </row>
    <row r="1533" spans="1:19" x14ac:dyDescent="0.25">
      <c r="A1533" t="s">
        <v>1954</v>
      </c>
      <c r="B1533" s="2">
        <v>45133</v>
      </c>
      <c r="C1533" t="s">
        <v>213</v>
      </c>
      <c r="D1533" t="s">
        <v>59</v>
      </c>
      <c r="E1533">
        <v>1</v>
      </c>
      <c r="F1533">
        <v>6808</v>
      </c>
      <c r="G1533" s="3">
        <v>0.2</v>
      </c>
      <c r="H1533" t="s">
        <v>12</v>
      </c>
      <c r="I1533">
        <v>3</v>
      </c>
      <c r="J1533">
        <f t="shared" si="92"/>
        <v>5446.4000000000005</v>
      </c>
      <c r="K1533" s="2">
        <f t="shared" si="93"/>
        <v>45108</v>
      </c>
      <c r="L1533" s="2" t="str">
        <f>VLOOKUP(C1533,Customers!$A$2:$F$401,3,FALSE)</f>
        <v>Mansoura</v>
      </c>
      <c r="M1533" s="2" t="str">
        <f>VLOOKUP(C1533,Customers!$A$2:$F$401,5,FALSE)</f>
        <v>Corporate</v>
      </c>
      <c r="N1533" s="2" t="str">
        <f>VLOOKUP(D1533,Products!$A$2:$F$21,2,FALSE)</f>
        <v>Laser Printer</v>
      </c>
      <c r="O1533" s="2" t="str">
        <f>VLOOKUP(D1533,Products!$A$2:$F$21,4,FALSE)</f>
        <v>Electronics</v>
      </c>
      <c r="P1533" s="2" t="str">
        <f>VLOOKUP(D1533,Products!$A$2:$F$21,3,FALSE)</f>
        <v>Printers</v>
      </c>
      <c r="Q1533" s="6">
        <f>VLOOKUP(D1533,Products!$A$2:$F$21,6,FALSE)</f>
        <v>5600</v>
      </c>
      <c r="R1533" s="6">
        <f t="shared" si="94"/>
        <v>5600</v>
      </c>
      <c r="S1533" s="6">
        <f t="shared" si="95"/>
        <v>-153.59999999999945</v>
      </c>
    </row>
    <row r="1534" spans="1:19" x14ac:dyDescent="0.25">
      <c r="A1534" t="s">
        <v>1955</v>
      </c>
      <c r="B1534" s="2">
        <v>45616</v>
      </c>
      <c r="C1534" t="s">
        <v>695</v>
      </c>
      <c r="D1534" t="s">
        <v>123</v>
      </c>
      <c r="E1534">
        <v>1</v>
      </c>
      <c r="F1534">
        <v>2538</v>
      </c>
      <c r="G1534" s="3">
        <v>0.03</v>
      </c>
      <c r="H1534" t="s">
        <v>12</v>
      </c>
      <c r="I1534">
        <v>6</v>
      </c>
      <c r="J1534">
        <f t="shared" si="92"/>
        <v>2461.86</v>
      </c>
      <c r="K1534" s="2">
        <f t="shared" si="93"/>
        <v>45597</v>
      </c>
      <c r="L1534" s="2" t="str">
        <f>VLOOKUP(C1534,Customers!$A$2:$F$401,3,FALSE)</f>
        <v>Ismailia</v>
      </c>
      <c r="M1534" s="2" t="str">
        <f>VLOOKUP(C1534,Customers!$A$2:$F$401,5,FALSE)</f>
        <v>Consumer</v>
      </c>
      <c r="N1534" s="2" t="str">
        <f>VLOOKUP(D1534,Products!$A$2:$F$21,2,FALSE)</f>
        <v>Barcode Scanner</v>
      </c>
      <c r="O1534" s="2" t="str">
        <f>VLOOKUP(D1534,Products!$A$2:$F$21,4,FALSE)</f>
        <v>Electronics</v>
      </c>
      <c r="P1534" s="2" t="str">
        <f>VLOOKUP(D1534,Products!$A$2:$F$21,3,FALSE)</f>
        <v>POS Equipment</v>
      </c>
      <c r="Q1534" s="6">
        <f>VLOOKUP(D1534,Products!$A$2:$F$21,6,FALSE)</f>
        <v>1420</v>
      </c>
      <c r="R1534" s="6">
        <f t="shared" si="94"/>
        <v>1420</v>
      </c>
      <c r="S1534" s="6">
        <f t="shared" si="95"/>
        <v>1041.8600000000001</v>
      </c>
    </row>
    <row r="1535" spans="1:19" x14ac:dyDescent="0.25">
      <c r="A1535" t="s">
        <v>1956</v>
      </c>
      <c r="B1535" s="2">
        <v>45545</v>
      </c>
      <c r="C1535" t="s">
        <v>625</v>
      </c>
      <c r="D1535" t="s">
        <v>79</v>
      </c>
      <c r="E1535">
        <v>1</v>
      </c>
      <c r="F1535">
        <v>6014</v>
      </c>
      <c r="G1535" s="3">
        <v>0.03</v>
      </c>
      <c r="H1535" t="s">
        <v>12</v>
      </c>
      <c r="I1535">
        <v>6</v>
      </c>
      <c r="J1535">
        <f t="shared" si="92"/>
        <v>5833.58</v>
      </c>
      <c r="K1535" s="2">
        <f t="shared" si="93"/>
        <v>45536</v>
      </c>
      <c r="L1535" s="2" t="str">
        <f>VLOOKUP(C1535,Customers!$A$2:$F$401,3,FALSE)</f>
        <v>Tanta</v>
      </c>
      <c r="M1535" s="2" t="str">
        <f>VLOOKUP(C1535,Customers!$A$2:$F$401,5,FALSE)</f>
        <v>Small Business</v>
      </c>
      <c r="N1535" s="2" t="str">
        <f>VLOOKUP(D1535,Products!$A$2:$F$21,2,FALSE)</f>
        <v>27-inch Monitor</v>
      </c>
      <c r="O1535" s="2" t="str">
        <f>VLOOKUP(D1535,Products!$A$2:$F$21,4,FALSE)</f>
        <v>Electronics</v>
      </c>
      <c r="P1535" s="2" t="str">
        <f>VLOOKUP(D1535,Products!$A$2:$F$21,3,FALSE)</f>
        <v>Displays</v>
      </c>
      <c r="Q1535" s="6">
        <f>VLOOKUP(D1535,Products!$A$2:$F$21,6,FALSE)</f>
        <v>4300</v>
      </c>
      <c r="R1535" s="6">
        <f t="shared" si="94"/>
        <v>4300</v>
      </c>
      <c r="S1535" s="6">
        <f t="shared" si="95"/>
        <v>1533.58</v>
      </c>
    </row>
    <row r="1536" spans="1:19" x14ac:dyDescent="0.25">
      <c r="A1536" t="s">
        <v>1957</v>
      </c>
      <c r="B1536" s="2">
        <v>45587</v>
      </c>
      <c r="C1536" t="s">
        <v>809</v>
      </c>
      <c r="D1536" t="s">
        <v>46</v>
      </c>
      <c r="E1536">
        <v>1</v>
      </c>
      <c r="F1536">
        <v>239.2</v>
      </c>
      <c r="G1536" s="3">
        <v>0.15</v>
      </c>
      <c r="H1536" t="s">
        <v>12</v>
      </c>
      <c r="I1536">
        <v>2</v>
      </c>
      <c r="J1536">
        <f t="shared" si="92"/>
        <v>203.32</v>
      </c>
      <c r="K1536" s="2">
        <f t="shared" si="93"/>
        <v>45566</v>
      </c>
      <c r="L1536" s="2" t="str">
        <f>VLOOKUP(C1536,Customers!$A$2:$F$401,3,FALSE)</f>
        <v>Zagazig</v>
      </c>
      <c r="M1536" s="2" t="str">
        <f>VLOOKUP(C1536,Customers!$A$2:$F$401,5,FALSE)</f>
        <v>Consumer</v>
      </c>
      <c r="N1536" s="2" t="str">
        <f>VLOOKUP(D1536,Products!$A$2:$F$21,2,FALSE)</f>
        <v>Paper A4 Box</v>
      </c>
      <c r="O1536" s="2" t="str">
        <f>VLOOKUP(D1536,Products!$A$2:$F$21,4,FALSE)</f>
        <v>Office</v>
      </c>
      <c r="P1536" s="2" t="str">
        <f>VLOOKUP(D1536,Products!$A$2:$F$21,3,FALSE)</f>
        <v>Stationery</v>
      </c>
      <c r="Q1536" s="6">
        <f>VLOOKUP(D1536,Products!$A$2:$F$21,6,FALSE)</f>
        <v>145</v>
      </c>
      <c r="R1536" s="6">
        <f t="shared" si="94"/>
        <v>145</v>
      </c>
      <c r="S1536" s="6">
        <f t="shared" si="95"/>
        <v>58.319999999999993</v>
      </c>
    </row>
    <row r="1537" spans="1:19" x14ac:dyDescent="0.25">
      <c r="A1537" t="s">
        <v>1958</v>
      </c>
      <c r="B1537" s="2">
        <v>45206</v>
      </c>
      <c r="C1537" t="s">
        <v>812</v>
      </c>
      <c r="D1537" t="s">
        <v>11</v>
      </c>
      <c r="E1537">
        <v>4</v>
      </c>
      <c r="F1537">
        <v>28500</v>
      </c>
      <c r="G1537" s="3">
        <v>0.05</v>
      </c>
      <c r="H1537" t="s">
        <v>12</v>
      </c>
      <c r="I1537">
        <v>1</v>
      </c>
      <c r="J1537">
        <f t="shared" si="92"/>
        <v>108300</v>
      </c>
      <c r="K1537" s="2">
        <f t="shared" si="93"/>
        <v>45200</v>
      </c>
      <c r="L1537" s="2" t="str">
        <f>VLOOKUP(C1537,Customers!$A$2:$F$401,3,FALSE)</f>
        <v>Tanta</v>
      </c>
      <c r="M1537" s="2" t="str">
        <f>VLOOKUP(C1537,Customers!$A$2:$F$401,5,FALSE)</f>
        <v>Consumer</v>
      </c>
      <c r="N1537" s="2" t="str">
        <f>VLOOKUP(D1537,Products!$A$2:$F$21,2,FALSE)</f>
        <v>Laptop Pro 14</v>
      </c>
      <c r="O1537" s="2" t="str">
        <f>VLOOKUP(D1537,Products!$A$2:$F$21,4,FALSE)</f>
        <v>Electronics</v>
      </c>
      <c r="P1537" s="2" t="str">
        <f>VLOOKUP(D1537,Products!$A$2:$F$21,3,FALSE)</f>
        <v>Computers</v>
      </c>
      <c r="Q1537" s="6">
        <f>VLOOKUP(D1537,Products!$A$2:$F$21,6,FALSE)</f>
        <v>22100</v>
      </c>
      <c r="R1537" s="6">
        <f t="shared" si="94"/>
        <v>88400</v>
      </c>
      <c r="S1537" s="6">
        <f t="shared" si="95"/>
        <v>19900</v>
      </c>
    </row>
    <row r="1538" spans="1:19" x14ac:dyDescent="0.25">
      <c r="A1538" t="s">
        <v>1959</v>
      </c>
      <c r="B1538" s="2">
        <v>45249</v>
      </c>
      <c r="C1538" t="s">
        <v>580</v>
      </c>
      <c r="D1538" t="s">
        <v>40</v>
      </c>
      <c r="E1538">
        <v>1</v>
      </c>
      <c r="F1538">
        <v>19500</v>
      </c>
      <c r="G1538" s="3">
        <v>0</v>
      </c>
      <c r="H1538" t="s">
        <v>12</v>
      </c>
      <c r="I1538">
        <v>1</v>
      </c>
      <c r="J1538">
        <f t="shared" si="92"/>
        <v>19500</v>
      </c>
      <c r="K1538" s="2">
        <f t="shared" si="93"/>
        <v>45231</v>
      </c>
      <c r="L1538" s="2" t="str">
        <f>VLOOKUP(C1538,Customers!$A$2:$F$401,3,FALSE)</f>
        <v>Banha</v>
      </c>
      <c r="M1538" s="2" t="str">
        <f>VLOOKUP(C1538,Customers!$A$2:$F$401,5,FALSE)</f>
        <v>Corporate</v>
      </c>
      <c r="N1538" s="2" t="str">
        <f>VLOOKUP(D1538,Products!$A$2:$F$21,2,FALSE)</f>
        <v>Laptop Basic 15</v>
      </c>
      <c r="O1538" s="2" t="str">
        <f>VLOOKUP(D1538,Products!$A$2:$F$21,4,FALSE)</f>
        <v>Electronics</v>
      </c>
      <c r="P1538" s="2" t="str">
        <f>VLOOKUP(D1538,Products!$A$2:$F$21,3,FALSE)</f>
        <v>Computers</v>
      </c>
      <c r="Q1538" s="6">
        <f>VLOOKUP(D1538,Products!$A$2:$F$21,6,FALSE)</f>
        <v>15100</v>
      </c>
      <c r="R1538" s="6">
        <f t="shared" si="94"/>
        <v>15100</v>
      </c>
      <c r="S1538" s="6">
        <f t="shared" si="95"/>
        <v>4400</v>
      </c>
    </row>
    <row r="1539" spans="1:19" x14ac:dyDescent="0.25">
      <c r="A1539" t="s">
        <v>1960</v>
      </c>
      <c r="B1539" s="2">
        <v>45821</v>
      </c>
      <c r="C1539" t="s">
        <v>1289</v>
      </c>
      <c r="D1539" t="s">
        <v>24</v>
      </c>
      <c r="E1539">
        <v>1</v>
      </c>
      <c r="F1539">
        <v>1212.5</v>
      </c>
      <c r="G1539" s="3">
        <v>0.1</v>
      </c>
      <c r="H1539" t="s">
        <v>12</v>
      </c>
      <c r="I1539">
        <v>2</v>
      </c>
      <c r="J1539">
        <f t="shared" ref="J1539:J1602" si="96">E1539*F1539*(1-G1539)</f>
        <v>1091.25</v>
      </c>
      <c r="K1539" s="2">
        <f t="shared" ref="K1539:K1602" si="97">DATE(YEAR(B1539),MONTH(B1539),1)</f>
        <v>45809</v>
      </c>
      <c r="L1539" s="2" t="str">
        <f>VLOOKUP(C1539,Customers!$A$2:$F$401,3,FALSE)</f>
        <v>Alexandria</v>
      </c>
      <c r="M1539" s="2" t="str">
        <f>VLOOKUP(C1539,Customers!$A$2:$F$401,5,FALSE)</f>
        <v>Corporate</v>
      </c>
      <c r="N1539" s="2" t="str">
        <f>VLOOKUP(D1539,Products!$A$2:$F$21,2,FALSE)</f>
        <v>USB-C Hub</v>
      </c>
      <c r="O1539" s="2" t="str">
        <f>VLOOKUP(D1539,Products!$A$2:$F$21,4,FALSE)</f>
        <v>Electronics</v>
      </c>
      <c r="P1539" s="2" t="str">
        <f>VLOOKUP(D1539,Products!$A$2:$F$21,3,FALSE)</f>
        <v>Accessories</v>
      </c>
      <c r="Q1539" s="6">
        <f>VLOOKUP(D1539,Products!$A$2:$F$21,6,FALSE)</f>
        <v>620</v>
      </c>
      <c r="R1539" s="6">
        <f t="shared" ref="R1539:R1602" si="98">E1539*Q1539</f>
        <v>620</v>
      </c>
      <c r="S1539" s="6">
        <f t="shared" ref="S1539:S1602" si="99">J1539-R1539</f>
        <v>471.25</v>
      </c>
    </row>
    <row r="1540" spans="1:19" x14ac:dyDescent="0.25">
      <c r="A1540" t="s">
        <v>1961</v>
      </c>
      <c r="B1540" s="2">
        <v>45924</v>
      </c>
      <c r="C1540" t="s">
        <v>794</v>
      </c>
      <c r="D1540" t="s">
        <v>46</v>
      </c>
      <c r="E1540">
        <v>3</v>
      </c>
      <c r="F1540">
        <v>280.8</v>
      </c>
      <c r="G1540" s="3">
        <v>0</v>
      </c>
      <c r="H1540" t="s">
        <v>12</v>
      </c>
      <c r="I1540">
        <v>4</v>
      </c>
      <c r="J1540">
        <f t="shared" si="96"/>
        <v>842.40000000000009</v>
      </c>
      <c r="K1540" s="2">
        <f t="shared" si="97"/>
        <v>45901</v>
      </c>
      <c r="L1540" s="2" t="str">
        <f>VLOOKUP(C1540,Customers!$A$2:$F$401,3,FALSE)</f>
        <v>Asyut</v>
      </c>
      <c r="M1540" s="2" t="str">
        <f>VLOOKUP(C1540,Customers!$A$2:$F$401,5,FALSE)</f>
        <v>Small Business</v>
      </c>
      <c r="N1540" s="2" t="str">
        <f>VLOOKUP(D1540,Products!$A$2:$F$21,2,FALSE)</f>
        <v>Paper A4 Box</v>
      </c>
      <c r="O1540" s="2" t="str">
        <f>VLOOKUP(D1540,Products!$A$2:$F$21,4,FALSE)</f>
        <v>Office</v>
      </c>
      <c r="P1540" s="2" t="str">
        <f>VLOOKUP(D1540,Products!$A$2:$F$21,3,FALSE)</f>
        <v>Stationery</v>
      </c>
      <c r="Q1540" s="6">
        <f>VLOOKUP(D1540,Products!$A$2:$F$21,6,FALSE)</f>
        <v>145</v>
      </c>
      <c r="R1540" s="6">
        <f t="shared" si="98"/>
        <v>435</v>
      </c>
      <c r="S1540" s="6">
        <f t="shared" si="99"/>
        <v>407.40000000000009</v>
      </c>
    </row>
    <row r="1541" spans="1:19" x14ac:dyDescent="0.25">
      <c r="A1541" t="s">
        <v>1962</v>
      </c>
      <c r="B1541" s="2">
        <v>45576</v>
      </c>
      <c r="C1541" t="s">
        <v>407</v>
      </c>
      <c r="D1541" t="s">
        <v>46</v>
      </c>
      <c r="E1541">
        <v>1</v>
      </c>
      <c r="F1541">
        <v>280.8</v>
      </c>
      <c r="G1541" s="3">
        <v>0</v>
      </c>
      <c r="H1541" t="s">
        <v>12</v>
      </c>
      <c r="I1541">
        <v>6</v>
      </c>
      <c r="J1541">
        <f t="shared" si="96"/>
        <v>280.8</v>
      </c>
      <c r="K1541" s="2">
        <f t="shared" si="97"/>
        <v>45566</v>
      </c>
      <c r="L1541" s="2" t="str">
        <f>VLOOKUP(C1541,Customers!$A$2:$F$401,3,FALSE)</f>
        <v>Shubra El-Kheima</v>
      </c>
      <c r="M1541" s="2" t="str">
        <f>VLOOKUP(C1541,Customers!$A$2:$F$401,5,FALSE)</f>
        <v>Corporate</v>
      </c>
      <c r="N1541" s="2" t="str">
        <f>VLOOKUP(D1541,Products!$A$2:$F$21,2,FALSE)</f>
        <v>Paper A4 Box</v>
      </c>
      <c r="O1541" s="2" t="str">
        <f>VLOOKUP(D1541,Products!$A$2:$F$21,4,FALSE)</f>
        <v>Office</v>
      </c>
      <c r="P1541" s="2" t="str">
        <f>VLOOKUP(D1541,Products!$A$2:$F$21,3,FALSE)</f>
        <v>Stationery</v>
      </c>
      <c r="Q1541" s="6">
        <f>VLOOKUP(D1541,Products!$A$2:$F$21,6,FALSE)</f>
        <v>145</v>
      </c>
      <c r="R1541" s="6">
        <f t="shared" si="98"/>
        <v>145</v>
      </c>
      <c r="S1541" s="6">
        <f t="shared" si="99"/>
        <v>135.80000000000001</v>
      </c>
    </row>
    <row r="1542" spans="1:19" x14ac:dyDescent="0.25">
      <c r="A1542" t="s">
        <v>1963</v>
      </c>
      <c r="B1542" s="2">
        <v>45283</v>
      </c>
      <c r="C1542" t="s">
        <v>446</v>
      </c>
      <c r="D1542" t="s">
        <v>46</v>
      </c>
      <c r="E1542">
        <v>1</v>
      </c>
      <c r="F1542">
        <v>239.2</v>
      </c>
      <c r="G1542" s="3">
        <v>0</v>
      </c>
      <c r="H1542" t="s">
        <v>12</v>
      </c>
      <c r="I1542">
        <v>4</v>
      </c>
      <c r="J1542">
        <f t="shared" si="96"/>
        <v>239.2</v>
      </c>
      <c r="K1542" s="2">
        <f t="shared" si="97"/>
        <v>45261</v>
      </c>
      <c r="L1542" s="2" t="str">
        <f>VLOOKUP(C1542,Customers!$A$2:$F$401,3,FALSE)</f>
        <v>Mansoura</v>
      </c>
      <c r="M1542" s="2" t="str">
        <f>VLOOKUP(C1542,Customers!$A$2:$F$401,5,FALSE)</f>
        <v>Consumer</v>
      </c>
      <c r="N1542" s="2" t="str">
        <f>VLOOKUP(D1542,Products!$A$2:$F$21,2,FALSE)</f>
        <v>Paper A4 Box</v>
      </c>
      <c r="O1542" s="2" t="str">
        <f>VLOOKUP(D1542,Products!$A$2:$F$21,4,FALSE)</f>
        <v>Office</v>
      </c>
      <c r="P1542" s="2" t="str">
        <f>VLOOKUP(D1542,Products!$A$2:$F$21,3,FALSE)</f>
        <v>Stationery</v>
      </c>
      <c r="Q1542" s="6">
        <f>VLOOKUP(D1542,Products!$A$2:$F$21,6,FALSE)</f>
        <v>145</v>
      </c>
      <c r="R1542" s="6">
        <f t="shared" si="98"/>
        <v>145</v>
      </c>
      <c r="S1542" s="6">
        <f t="shared" si="99"/>
        <v>94.199999999999989</v>
      </c>
    </row>
    <row r="1543" spans="1:19" x14ac:dyDescent="0.25">
      <c r="A1543" t="s">
        <v>1964</v>
      </c>
      <c r="B1543" s="2">
        <v>45657</v>
      </c>
      <c r="C1543" t="s">
        <v>285</v>
      </c>
      <c r="D1543" t="s">
        <v>82</v>
      </c>
      <c r="E1543">
        <v>10</v>
      </c>
      <c r="F1543">
        <v>4416</v>
      </c>
      <c r="G1543" s="3">
        <v>0.1</v>
      </c>
      <c r="H1543" t="s">
        <v>12</v>
      </c>
      <c r="I1543">
        <v>5</v>
      </c>
      <c r="J1543">
        <f t="shared" si="96"/>
        <v>39744</v>
      </c>
      <c r="K1543" s="2">
        <f t="shared" si="97"/>
        <v>45627</v>
      </c>
      <c r="L1543" s="2" t="str">
        <f>VLOOKUP(C1543,Customers!$A$2:$F$401,3,FALSE)</f>
        <v>Banha</v>
      </c>
      <c r="M1543" s="2" t="str">
        <f>VLOOKUP(C1543,Customers!$A$2:$F$401,5,FALSE)</f>
        <v>Small Business</v>
      </c>
      <c r="N1543" s="2" t="str">
        <f>VLOOKUP(D1543,Products!$A$2:$F$21,2,FALSE)</f>
        <v>Office Chair</v>
      </c>
      <c r="O1543" s="2" t="str">
        <f>VLOOKUP(D1543,Products!$A$2:$F$21,4,FALSE)</f>
        <v>Office</v>
      </c>
      <c r="P1543" s="2" t="str">
        <f>VLOOKUP(D1543,Products!$A$2:$F$21,3,FALSE)</f>
        <v>Furniture</v>
      </c>
      <c r="Q1543" s="6">
        <f>VLOOKUP(D1543,Products!$A$2:$F$21,6,FALSE)</f>
        <v>3150</v>
      </c>
      <c r="R1543" s="6">
        <f t="shared" si="98"/>
        <v>31500</v>
      </c>
      <c r="S1543" s="6">
        <f t="shared" si="99"/>
        <v>8244</v>
      </c>
    </row>
    <row r="1544" spans="1:19" x14ac:dyDescent="0.25">
      <c r="A1544" t="s">
        <v>1965</v>
      </c>
      <c r="B1544" s="2">
        <v>45384</v>
      </c>
      <c r="C1544" t="s">
        <v>966</v>
      </c>
      <c r="D1544" t="s">
        <v>11</v>
      </c>
      <c r="E1544">
        <v>4</v>
      </c>
      <c r="F1544">
        <v>29355</v>
      </c>
      <c r="G1544" s="3">
        <v>0</v>
      </c>
      <c r="H1544" t="s">
        <v>12</v>
      </c>
      <c r="I1544">
        <v>2</v>
      </c>
      <c r="J1544">
        <f t="shared" si="96"/>
        <v>117420</v>
      </c>
      <c r="K1544" s="2">
        <f t="shared" si="97"/>
        <v>45383</v>
      </c>
      <c r="L1544" s="2" t="str">
        <f>VLOOKUP(C1544,Customers!$A$2:$F$401,3,FALSE)</f>
        <v>Cairo</v>
      </c>
      <c r="M1544" s="2" t="str">
        <f>VLOOKUP(C1544,Customers!$A$2:$F$401,5,FALSE)</f>
        <v>Small Business</v>
      </c>
      <c r="N1544" s="2" t="str">
        <f>VLOOKUP(D1544,Products!$A$2:$F$21,2,FALSE)</f>
        <v>Laptop Pro 14</v>
      </c>
      <c r="O1544" s="2" t="str">
        <f>VLOOKUP(D1544,Products!$A$2:$F$21,4,FALSE)</f>
        <v>Electronics</v>
      </c>
      <c r="P1544" s="2" t="str">
        <f>VLOOKUP(D1544,Products!$A$2:$F$21,3,FALSE)</f>
        <v>Computers</v>
      </c>
      <c r="Q1544" s="6">
        <f>VLOOKUP(D1544,Products!$A$2:$F$21,6,FALSE)</f>
        <v>22100</v>
      </c>
      <c r="R1544" s="6">
        <f t="shared" si="98"/>
        <v>88400</v>
      </c>
      <c r="S1544" s="6">
        <f t="shared" si="99"/>
        <v>29020</v>
      </c>
    </row>
    <row r="1545" spans="1:19" x14ac:dyDescent="0.25">
      <c r="A1545" t="s">
        <v>1966</v>
      </c>
      <c r="B1545" s="2">
        <v>45286</v>
      </c>
      <c r="C1545" t="s">
        <v>1128</v>
      </c>
      <c r="D1545" t="s">
        <v>46</v>
      </c>
      <c r="E1545">
        <v>2</v>
      </c>
      <c r="F1545">
        <v>260</v>
      </c>
      <c r="G1545" s="3">
        <v>0.03</v>
      </c>
      <c r="H1545" t="s">
        <v>85</v>
      </c>
      <c r="I1545">
        <v>3</v>
      </c>
      <c r="J1545">
        <f t="shared" si="96"/>
        <v>504.4</v>
      </c>
      <c r="K1545" s="2">
        <f t="shared" si="97"/>
        <v>45261</v>
      </c>
      <c r="L1545" s="2" t="str">
        <f>VLOOKUP(C1545,Customers!$A$2:$F$401,3,FALSE)</f>
        <v>Shubra El-Kheima</v>
      </c>
      <c r="M1545" s="2" t="str">
        <f>VLOOKUP(C1545,Customers!$A$2:$F$401,5,FALSE)</f>
        <v>Small Business</v>
      </c>
      <c r="N1545" s="2" t="str">
        <f>VLOOKUP(D1545,Products!$A$2:$F$21,2,FALSE)</f>
        <v>Paper A4 Box</v>
      </c>
      <c r="O1545" s="2" t="str">
        <f>VLOOKUP(D1545,Products!$A$2:$F$21,4,FALSE)</f>
        <v>Office</v>
      </c>
      <c r="P1545" s="2" t="str">
        <f>VLOOKUP(D1545,Products!$A$2:$F$21,3,FALSE)</f>
        <v>Stationery</v>
      </c>
      <c r="Q1545" s="6">
        <f>VLOOKUP(D1545,Products!$A$2:$F$21,6,FALSE)</f>
        <v>145</v>
      </c>
      <c r="R1545" s="6">
        <f t="shared" si="98"/>
        <v>290</v>
      </c>
      <c r="S1545" s="6">
        <f t="shared" si="99"/>
        <v>214.39999999999998</v>
      </c>
    </row>
    <row r="1546" spans="1:19" x14ac:dyDescent="0.25">
      <c r="A1546" t="s">
        <v>1967</v>
      </c>
      <c r="B1546" s="2">
        <v>45701</v>
      </c>
      <c r="C1546" t="s">
        <v>1575</v>
      </c>
      <c r="D1546" t="s">
        <v>59</v>
      </c>
      <c r="E1546">
        <v>2</v>
      </c>
      <c r="F1546">
        <v>6808</v>
      </c>
      <c r="G1546" s="3">
        <v>0.2</v>
      </c>
      <c r="H1546" t="s">
        <v>12</v>
      </c>
      <c r="I1546">
        <v>5</v>
      </c>
      <c r="J1546">
        <f t="shared" si="96"/>
        <v>10892.800000000001</v>
      </c>
      <c r="K1546" s="2">
        <f t="shared" si="97"/>
        <v>45689</v>
      </c>
      <c r="L1546" s="2" t="str">
        <f>VLOOKUP(C1546,Customers!$A$2:$F$401,3,FALSE)</f>
        <v>Cairo</v>
      </c>
      <c r="M1546" s="2" t="str">
        <f>VLOOKUP(C1546,Customers!$A$2:$F$401,5,FALSE)</f>
        <v>Small Business</v>
      </c>
      <c r="N1546" s="2" t="str">
        <f>VLOOKUP(D1546,Products!$A$2:$F$21,2,FALSE)</f>
        <v>Laser Printer</v>
      </c>
      <c r="O1546" s="2" t="str">
        <f>VLOOKUP(D1546,Products!$A$2:$F$21,4,FALSE)</f>
        <v>Electronics</v>
      </c>
      <c r="P1546" s="2" t="str">
        <f>VLOOKUP(D1546,Products!$A$2:$F$21,3,FALSE)</f>
        <v>Printers</v>
      </c>
      <c r="Q1546" s="6">
        <f>VLOOKUP(D1546,Products!$A$2:$F$21,6,FALSE)</f>
        <v>5600</v>
      </c>
      <c r="R1546" s="6">
        <f t="shared" si="98"/>
        <v>11200</v>
      </c>
      <c r="S1546" s="6">
        <f t="shared" si="99"/>
        <v>-307.19999999999891</v>
      </c>
    </row>
    <row r="1547" spans="1:19" x14ac:dyDescent="0.25">
      <c r="A1547" t="s">
        <v>1968</v>
      </c>
      <c r="B1547" s="2">
        <v>45555</v>
      </c>
      <c r="C1547" t="s">
        <v>240</v>
      </c>
      <c r="D1547" t="s">
        <v>56</v>
      </c>
      <c r="E1547">
        <v>2</v>
      </c>
      <c r="F1547">
        <v>185.4</v>
      </c>
      <c r="G1547" s="3">
        <v>0</v>
      </c>
      <c r="H1547" t="s">
        <v>12</v>
      </c>
      <c r="I1547">
        <v>2</v>
      </c>
      <c r="J1547">
        <f t="shared" si="96"/>
        <v>370.8</v>
      </c>
      <c r="K1547" s="2">
        <f t="shared" si="97"/>
        <v>45536</v>
      </c>
      <c r="L1547" s="2" t="str">
        <f>VLOOKUP(C1547,Customers!$A$2:$F$401,3,FALSE)</f>
        <v>Alexandria</v>
      </c>
      <c r="M1547" s="2" t="str">
        <f>VLOOKUP(C1547,Customers!$A$2:$F$401,5,FALSE)</f>
        <v>Consumer</v>
      </c>
      <c r="N1547" s="2" t="str">
        <f>VLOOKUP(D1547,Products!$A$2:$F$21,2,FALSE)</f>
        <v>Notebook Pack</v>
      </c>
      <c r="O1547" s="2" t="str">
        <f>VLOOKUP(D1547,Products!$A$2:$F$21,4,FALSE)</f>
        <v>Office</v>
      </c>
      <c r="P1547" s="2" t="str">
        <f>VLOOKUP(D1547,Products!$A$2:$F$21,3,FALSE)</f>
        <v>Stationery</v>
      </c>
      <c r="Q1547" s="6">
        <f>VLOOKUP(D1547,Products!$A$2:$F$21,6,FALSE)</f>
        <v>75</v>
      </c>
      <c r="R1547" s="6">
        <f t="shared" si="98"/>
        <v>150</v>
      </c>
      <c r="S1547" s="6">
        <f t="shared" si="99"/>
        <v>220.8</v>
      </c>
    </row>
    <row r="1548" spans="1:19" x14ac:dyDescent="0.25">
      <c r="A1548" t="s">
        <v>1969</v>
      </c>
      <c r="B1548" s="2">
        <v>45530</v>
      </c>
      <c r="C1548" t="s">
        <v>235</v>
      </c>
      <c r="D1548" t="s">
        <v>56</v>
      </c>
      <c r="E1548">
        <v>2</v>
      </c>
      <c r="F1548">
        <v>180</v>
      </c>
      <c r="G1548" s="3">
        <v>0.05</v>
      </c>
      <c r="H1548" t="s">
        <v>12</v>
      </c>
      <c r="I1548">
        <v>5</v>
      </c>
      <c r="J1548">
        <f t="shared" si="96"/>
        <v>342</v>
      </c>
      <c r="K1548" s="2">
        <f t="shared" si="97"/>
        <v>45505</v>
      </c>
      <c r="L1548" s="2" t="str">
        <f>VLOOKUP(C1548,Customers!$A$2:$F$401,3,FALSE)</f>
        <v>Tanta</v>
      </c>
      <c r="M1548" s="2" t="str">
        <f>VLOOKUP(C1548,Customers!$A$2:$F$401,5,FALSE)</f>
        <v>Consumer</v>
      </c>
      <c r="N1548" s="2" t="str">
        <f>VLOOKUP(D1548,Products!$A$2:$F$21,2,FALSE)</f>
        <v>Notebook Pack</v>
      </c>
      <c r="O1548" s="2" t="str">
        <f>VLOOKUP(D1548,Products!$A$2:$F$21,4,FALSE)</f>
        <v>Office</v>
      </c>
      <c r="P1548" s="2" t="str">
        <f>VLOOKUP(D1548,Products!$A$2:$F$21,3,FALSE)</f>
        <v>Stationery</v>
      </c>
      <c r="Q1548" s="6">
        <f>VLOOKUP(D1548,Products!$A$2:$F$21,6,FALSE)</f>
        <v>75</v>
      </c>
      <c r="R1548" s="6">
        <f t="shared" si="98"/>
        <v>150</v>
      </c>
      <c r="S1548" s="6">
        <f t="shared" si="99"/>
        <v>192</v>
      </c>
    </row>
    <row r="1549" spans="1:19" x14ac:dyDescent="0.25">
      <c r="A1549" t="s">
        <v>1970</v>
      </c>
      <c r="B1549" s="2">
        <v>45187</v>
      </c>
      <c r="C1549" t="s">
        <v>580</v>
      </c>
      <c r="D1549" t="s">
        <v>30</v>
      </c>
      <c r="E1549">
        <v>3</v>
      </c>
      <c r="F1549">
        <v>9200</v>
      </c>
      <c r="G1549" s="3">
        <v>0.1</v>
      </c>
      <c r="H1549" t="s">
        <v>12</v>
      </c>
      <c r="I1549">
        <v>3</v>
      </c>
      <c r="J1549">
        <f t="shared" si="96"/>
        <v>24840</v>
      </c>
      <c r="K1549" s="2">
        <f t="shared" si="97"/>
        <v>45170</v>
      </c>
      <c r="L1549" s="2" t="str">
        <f>VLOOKUP(C1549,Customers!$A$2:$F$401,3,FALSE)</f>
        <v>Banha</v>
      </c>
      <c r="M1549" s="2" t="str">
        <f>VLOOKUP(C1549,Customers!$A$2:$F$401,5,FALSE)</f>
        <v>Corporate</v>
      </c>
      <c r="N1549" s="2" t="str">
        <f>VLOOKUP(D1549,Products!$A$2:$F$21,2,FALSE)</f>
        <v>Standing Desk</v>
      </c>
      <c r="O1549" s="2" t="str">
        <f>VLOOKUP(D1549,Products!$A$2:$F$21,4,FALSE)</f>
        <v>Office</v>
      </c>
      <c r="P1549" s="2" t="str">
        <f>VLOOKUP(D1549,Products!$A$2:$F$21,3,FALSE)</f>
        <v>Furniture</v>
      </c>
      <c r="Q1549" s="6">
        <f>VLOOKUP(D1549,Products!$A$2:$F$21,6,FALSE)</f>
        <v>6500</v>
      </c>
      <c r="R1549" s="6">
        <f t="shared" si="98"/>
        <v>19500</v>
      </c>
      <c r="S1549" s="6">
        <f t="shared" si="99"/>
        <v>5340</v>
      </c>
    </row>
    <row r="1550" spans="1:19" x14ac:dyDescent="0.25">
      <c r="A1550" t="s">
        <v>1971</v>
      </c>
      <c r="B1550" s="2">
        <v>45290</v>
      </c>
      <c r="C1550" t="s">
        <v>350</v>
      </c>
      <c r="D1550" t="s">
        <v>15</v>
      </c>
      <c r="E1550">
        <v>1</v>
      </c>
      <c r="F1550">
        <v>486</v>
      </c>
      <c r="G1550" s="3">
        <v>0.15</v>
      </c>
      <c r="H1550" t="s">
        <v>96</v>
      </c>
      <c r="I1550">
        <v>7</v>
      </c>
      <c r="J1550">
        <f t="shared" si="96"/>
        <v>413.09999999999997</v>
      </c>
      <c r="K1550" s="2">
        <f t="shared" si="97"/>
        <v>45261</v>
      </c>
      <c r="L1550" s="2" t="str">
        <f>VLOOKUP(C1550,Customers!$A$2:$F$401,3,FALSE)</f>
        <v>Alexandria</v>
      </c>
      <c r="M1550" s="2" t="str">
        <f>VLOOKUP(C1550,Customers!$A$2:$F$401,5,FALSE)</f>
        <v>Consumer</v>
      </c>
      <c r="N1550" s="2" t="str">
        <f>VLOOKUP(D1550,Products!$A$2:$F$21,2,FALSE)</f>
        <v>Wireless Mouse</v>
      </c>
      <c r="O1550" s="2" t="str">
        <f>VLOOKUP(D1550,Products!$A$2:$F$21,4,FALSE)</f>
        <v>Electronics</v>
      </c>
      <c r="P1550" s="2" t="str">
        <f>VLOOKUP(D1550,Products!$A$2:$F$21,3,FALSE)</f>
        <v>Accessories</v>
      </c>
      <c r="Q1550" s="6">
        <f>VLOOKUP(D1550,Products!$A$2:$F$21,6,FALSE)</f>
        <v>210</v>
      </c>
      <c r="R1550" s="6">
        <f t="shared" si="98"/>
        <v>210</v>
      </c>
      <c r="S1550" s="6">
        <f t="shared" si="99"/>
        <v>203.09999999999997</v>
      </c>
    </row>
    <row r="1551" spans="1:19" x14ac:dyDescent="0.25">
      <c r="A1551" t="s">
        <v>1972</v>
      </c>
      <c r="B1551" s="2">
        <v>44930</v>
      </c>
      <c r="C1551" t="s">
        <v>587</v>
      </c>
      <c r="D1551" t="s">
        <v>18</v>
      </c>
      <c r="E1551">
        <v>1</v>
      </c>
      <c r="F1551">
        <v>1334</v>
      </c>
      <c r="G1551" s="3">
        <v>0.15</v>
      </c>
      <c r="H1551" t="s">
        <v>12</v>
      </c>
      <c r="I1551">
        <v>7</v>
      </c>
      <c r="J1551">
        <f t="shared" si="96"/>
        <v>1133.8999999999999</v>
      </c>
      <c r="K1551" s="2">
        <f t="shared" si="97"/>
        <v>44927</v>
      </c>
      <c r="L1551" s="2" t="str">
        <f>VLOOKUP(C1551,Customers!$A$2:$F$401,3,FALSE)</f>
        <v>Port Said</v>
      </c>
      <c r="M1551" s="2" t="str">
        <f>VLOOKUP(C1551,Customers!$A$2:$F$401,5,FALSE)</f>
        <v>Corporate</v>
      </c>
      <c r="N1551" s="2" t="str">
        <f>VLOOKUP(D1551,Products!$A$2:$F$21,2,FALSE)</f>
        <v>Webcam HD</v>
      </c>
      <c r="O1551" s="2" t="str">
        <f>VLOOKUP(D1551,Products!$A$2:$F$21,4,FALSE)</f>
        <v>Electronics</v>
      </c>
      <c r="P1551" s="2" t="str">
        <f>VLOOKUP(D1551,Products!$A$2:$F$21,3,FALSE)</f>
        <v>Accessories</v>
      </c>
      <c r="Q1551" s="6">
        <f>VLOOKUP(D1551,Products!$A$2:$F$21,6,FALSE)</f>
        <v>790</v>
      </c>
      <c r="R1551" s="6">
        <f t="shared" si="98"/>
        <v>790</v>
      </c>
      <c r="S1551" s="6">
        <f t="shared" si="99"/>
        <v>343.89999999999986</v>
      </c>
    </row>
    <row r="1552" spans="1:19" x14ac:dyDescent="0.25">
      <c r="A1552" t="s">
        <v>1973</v>
      </c>
      <c r="B1552" s="2">
        <v>45728</v>
      </c>
      <c r="C1552" t="s">
        <v>387</v>
      </c>
      <c r="D1552" t="s">
        <v>79</v>
      </c>
      <c r="E1552">
        <v>1</v>
      </c>
      <c r="F1552">
        <v>6014</v>
      </c>
      <c r="G1552" s="3">
        <v>0</v>
      </c>
      <c r="H1552" t="s">
        <v>12</v>
      </c>
      <c r="I1552">
        <v>6</v>
      </c>
      <c r="J1552">
        <f t="shared" si="96"/>
        <v>6014</v>
      </c>
      <c r="K1552" s="2">
        <f t="shared" si="97"/>
        <v>45717</v>
      </c>
      <c r="L1552" s="2" t="str">
        <f>VLOOKUP(C1552,Customers!$A$2:$F$401,3,FALSE)</f>
        <v>Asyut</v>
      </c>
      <c r="M1552" s="2" t="str">
        <f>VLOOKUP(C1552,Customers!$A$2:$F$401,5,FALSE)</f>
        <v>Corporate</v>
      </c>
      <c r="N1552" s="2" t="str">
        <f>VLOOKUP(D1552,Products!$A$2:$F$21,2,FALSE)</f>
        <v>27-inch Monitor</v>
      </c>
      <c r="O1552" s="2" t="str">
        <f>VLOOKUP(D1552,Products!$A$2:$F$21,4,FALSE)</f>
        <v>Electronics</v>
      </c>
      <c r="P1552" s="2" t="str">
        <f>VLOOKUP(D1552,Products!$A$2:$F$21,3,FALSE)</f>
        <v>Displays</v>
      </c>
      <c r="Q1552" s="6">
        <f>VLOOKUP(D1552,Products!$A$2:$F$21,6,FALSE)</f>
        <v>4300</v>
      </c>
      <c r="R1552" s="6">
        <f t="shared" si="98"/>
        <v>4300</v>
      </c>
      <c r="S1552" s="6">
        <f t="shared" si="99"/>
        <v>1714</v>
      </c>
    </row>
    <row r="1553" spans="1:19" x14ac:dyDescent="0.25">
      <c r="A1553" t="s">
        <v>1974</v>
      </c>
      <c r="B1553" s="2">
        <v>44993</v>
      </c>
      <c r="C1553" t="s">
        <v>536</v>
      </c>
      <c r="D1553" t="s">
        <v>46</v>
      </c>
      <c r="E1553">
        <v>3</v>
      </c>
      <c r="F1553">
        <v>260</v>
      </c>
      <c r="G1553" s="3">
        <v>0</v>
      </c>
      <c r="H1553" t="s">
        <v>12</v>
      </c>
      <c r="I1553">
        <v>3</v>
      </c>
      <c r="J1553">
        <f t="shared" si="96"/>
        <v>780</v>
      </c>
      <c r="K1553" s="2">
        <f t="shared" si="97"/>
        <v>44986</v>
      </c>
      <c r="L1553" s="2" t="str">
        <f>VLOOKUP(C1553,Customers!$A$2:$F$401,3,FALSE)</f>
        <v>Fayoum</v>
      </c>
      <c r="M1553" s="2" t="str">
        <f>VLOOKUP(C1553,Customers!$A$2:$F$401,5,FALSE)</f>
        <v>Consumer</v>
      </c>
      <c r="N1553" s="2" t="str">
        <f>VLOOKUP(D1553,Products!$A$2:$F$21,2,FALSE)</f>
        <v>Paper A4 Box</v>
      </c>
      <c r="O1553" s="2" t="str">
        <f>VLOOKUP(D1553,Products!$A$2:$F$21,4,FALSE)</f>
        <v>Office</v>
      </c>
      <c r="P1553" s="2" t="str">
        <f>VLOOKUP(D1553,Products!$A$2:$F$21,3,FALSE)</f>
        <v>Stationery</v>
      </c>
      <c r="Q1553" s="6">
        <f>VLOOKUP(D1553,Products!$A$2:$F$21,6,FALSE)</f>
        <v>145</v>
      </c>
      <c r="R1553" s="6">
        <f t="shared" si="98"/>
        <v>435</v>
      </c>
      <c r="S1553" s="6">
        <f t="shared" si="99"/>
        <v>345</v>
      </c>
    </row>
    <row r="1554" spans="1:19" x14ac:dyDescent="0.25">
      <c r="A1554" t="s">
        <v>1975</v>
      </c>
      <c r="B1554" s="2">
        <v>45299</v>
      </c>
      <c r="C1554" t="s">
        <v>812</v>
      </c>
      <c r="D1554" t="s">
        <v>56</v>
      </c>
      <c r="E1554">
        <v>1</v>
      </c>
      <c r="F1554">
        <v>185.4</v>
      </c>
      <c r="G1554" s="3">
        <v>0.05</v>
      </c>
      <c r="H1554" t="s">
        <v>12</v>
      </c>
      <c r="I1554">
        <v>1</v>
      </c>
      <c r="J1554">
        <f t="shared" si="96"/>
        <v>176.13</v>
      </c>
      <c r="K1554" s="2">
        <f t="shared" si="97"/>
        <v>45292</v>
      </c>
      <c r="L1554" s="2" t="str">
        <f>VLOOKUP(C1554,Customers!$A$2:$F$401,3,FALSE)</f>
        <v>Tanta</v>
      </c>
      <c r="M1554" s="2" t="str">
        <f>VLOOKUP(C1554,Customers!$A$2:$F$401,5,FALSE)</f>
        <v>Consumer</v>
      </c>
      <c r="N1554" s="2" t="str">
        <f>VLOOKUP(D1554,Products!$A$2:$F$21,2,FALSE)</f>
        <v>Notebook Pack</v>
      </c>
      <c r="O1554" s="2" t="str">
        <f>VLOOKUP(D1554,Products!$A$2:$F$21,4,FALSE)</f>
        <v>Office</v>
      </c>
      <c r="P1554" s="2" t="str">
        <f>VLOOKUP(D1554,Products!$A$2:$F$21,3,FALSE)</f>
        <v>Stationery</v>
      </c>
      <c r="Q1554" s="6">
        <f>VLOOKUP(D1554,Products!$A$2:$F$21,6,FALSE)</f>
        <v>75</v>
      </c>
      <c r="R1554" s="6">
        <f t="shared" si="98"/>
        <v>75</v>
      </c>
      <c r="S1554" s="6">
        <f t="shared" si="99"/>
        <v>101.13</v>
      </c>
    </row>
    <row r="1555" spans="1:19" x14ac:dyDescent="0.25">
      <c r="A1555" t="s">
        <v>1976</v>
      </c>
      <c r="B1555" s="2">
        <v>45578</v>
      </c>
      <c r="C1555" t="s">
        <v>180</v>
      </c>
      <c r="D1555" t="s">
        <v>79</v>
      </c>
      <c r="E1555">
        <v>4</v>
      </c>
      <c r="F1555">
        <v>6696</v>
      </c>
      <c r="G1555" s="3">
        <v>0.05</v>
      </c>
      <c r="H1555" t="s">
        <v>12</v>
      </c>
      <c r="I1555">
        <v>5</v>
      </c>
      <c r="J1555">
        <f t="shared" si="96"/>
        <v>25444.799999999999</v>
      </c>
      <c r="K1555" s="2">
        <f t="shared" si="97"/>
        <v>45566</v>
      </c>
      <c r="L1555" s="2" t="str">
        <f>VLOOKUP(C1555,Customers!$A$2:$F$401,3,FALSE)</f>
        <v>Fayoum</v>
      </c>
      <c r="M1555" s="2" t="str">
        <f>VLOOKUP(C1555,Customers!$A$2:$F$401,5,FALSE)</f>
        <v>Small Business</v>
      </c>
      <c r="N1555" s="2" t="str">
        <f>VLOOKUP(D1555,Products!$A$2:$F$21,2,FALSE)</f>
        <v>27-inch Monitor</v>
      </c>
      <c r="O1555" s="2" t="str">
        <f>VLOOKUP(D1555,Products!$A$2:$F$21,4,FALSE)</f>
        <v>Electronics</v>
      </c>
      <c r="P1555" s="2" t="str">
        <f>VLOOKUP(D1555,Products!$A$2:$F$21,3,FALSE)</f>
        <v>Displays</v>
      </c>
      <c r="Q1555" s="6">
        <f>VLOOKUP(D1555,Products!$A$2:$F$21,6,FALSE)</f>
        <v>4300</v>
      </c>
      <c r="R1555" s="6">
        <f t="shared" si="98"/>
        <v>17200</v>
      </c>
      <c r="S1555" s="6">
        <f t="shared" si="99"/>
        <v>8244.7999999999993</v>
      </c>
    </row>
    <row r="1556" spans="1:19" x14ac:dyDescent="0.25">
      <c r="A1556" t="s">
        <v>1977</v>
      </c>
      <c r="B1556" s="2">
        <v>45379</v>
      </c>
      <c r="C1556" t="s">
        <v>154</v>
      </c>
      <c r="D1556" t="s">
        <v>49</v>
      </c>
      <c r="E1556">
        <v>1</v>
      </c>
      <c r="F1556">
        <v>3977</v>
      </c>
      <c r="G1556" s="3">
        <v>0.05</v>
      </c>
      <c r="H1556" t="s">
        <v>85</v>
      </c>
      <c r="I1556">
        <v>7</v>
      </c>
      <c r="J1556">
        <f t="shared" si="96"/>
        <v>3778.1499999999996</v>
      </c>
      <c r="K1556" s="2">
        <f t="shared" si="97"/>
        <v>45352</v>
      </c>
      <c r="L1556" s="2" t="str">
        <f>VLOOKUP(C1556,Customers!$A$2:$F$401,3,FALSE)</f>
        <v>Zagazig</v>
      </c>
      <c r="M1556" s="2" t="str">
        <f>VLOOKUP(C1556,Customers!$A$2:$F$401,5,FALSE)</f>
        <v>Consumer</v>
      </c>
      <c r="N1556" s="2" t="str">
        <f>VLOOKUP(D1556,Products!$A$2:$F$21,2,FALSE)</f>
        <v>UPS 1200VA</v>
      </c>
      <c r="O1556" s="2" t="str">
        <f>VLOOKUP(D1556,Products!$A$2:$F$21,4,FALSE)</f>
        <v>Electronics</v>
      </c>
      <c r="P1556" s="2" t="str">
        <f>VLOOKUP(D1556,Products!$A$2:$F$21,3,FALSE)</f>
        <v>Power</v>
      </c>
      <c r="Q1556" s="6">
        <f>VLOOKUP(D1556,Products!$A$2:$F$21,6,FALSE)</f>
        <v>2950</v>
      </c>
      <c r="R1556" s="6">
        <f t="shared" si="98"/>
        <v>2950</v>
      </c>
      <c r="S1556" s="6">
        <f t="shared" si="99"/>
        <v>828.14999999999964</v>
      </c>
    </row>
    <row r="1557" spans="1:19" x14ac:dyDescent="0.25">
      <c r="A1557" t="s">
        <v>1978</v>
      </c>
      <c r="B1557" s="2">
        <v>45140</v>
      </c>
      <c r="C1557" t="s">
        <v>384</v>
      </c>
      <c r="D1557" t="s">
        <v>56</v>
      </c>
      <c r="E1557">
        <v>2</v>
      </c>
      <c r="F1557">
        <v>174.6</v>
      </c>
      <c r="G1557" s="3">
        <v>0.1</v>
      </c>
      <c r="H1557" t="s">
        <v>12</v>
      </c>
      <c r="I1557">
        <v>7</v>
      </c>
      <c r="J1557">
        <f t="shared" si="96"/>
        <v>314.27999999999997</v>
      </c>
      <c r="K1557" s="2">
        <f t="shared" si="97"/>
        <v>45139</v>
      </c>
      <c r="L1557" s="2" t="str">
        <f>VLOOKUP(C1557,Customers!$A$2:$F$401,3,FALSE)</f>
        <v>Banha</v>
      </c>
      <c r="M1557" s="2" t="str">
        <f>VLOOKUP(C1557,Customers!$A$2:$F$401,5,FALSE)</f>
        <v>Small Business</v>
      </c>
      <c r="N1557" s="2" t="str">
        <f>VLOOKUP(D1557,Products!$A$2:$F$21,2,FALSE)</f>
        <v>Notebook Pack</v>
      </c>
      <c r="O1557" s="2" t="str">
        <f>VLOOKUP(D1557,Products!$A$2:$F$21,4,FALSE)</f>
        <v>Office</v>
      </c>
      <c r="P1557" s="2" t="str">
        <f>VLOOKUP(D1557,Products!$A$2:$F$21,3,FALSE)</f>
        <v>Stationery</v>
      </c>
      <c r="Q1557" s="6">
        <f>VLOOKUP(D1557,Products!$A$2:$F$21,6,FALSE)</f>
        <v>75</v>
      </c>
      <c r="R1557" s="6">
        <f t="shared" si="98"/>
        <v>150</v>
      </c>
      <c r="S1557" s="6">
        <f t="shared" si="99"/>
        <v>164.27999999999997</v>
      </c>
    </row>
    <row r="1558" spans="1:19" x14ac:dyDescent="0.25">
      <c r="A1558" t="s">
        <v>1979</v>
      </c>
      <c r="B1558" s="2">
        <v>45943</v>
      </c>
      <c r="C1558" t="s">
        <v>98</v>
      </c>
      <c r="D1558" t="s">
        <v>56</v>
      </c>
      <c r="E1558">
        <v>3</v>
      </c>
      <c r="F1558">
        <v>180</v>
      </c>
      <c r="G1558" s="3">
        <v>0</v>
      </c>
      <c r="H1558" t="s">
        <v>85</v>
      </c>
      <c r="I1558">
        <v>1</v>
      </c>
      <c r="J1558">
        <f t="shared" si="96"/>
        <v>540</v>
      </c>
      <c r="K1558" s="2">
        <f t="shared" si="97"/>
        <v>45931</v>
      </c>
      <c r="L1558" s="2" t="str">
        <f>VLOOKUP(C1558,Customers!$A$2:$F$401,3,FALSE)</f>
        <v>Tanta</v>
      </c>
      <c r="M1558" s="2" t="str">
        <f>VLOOKUP(C1558,Customers!$A$2:$F$401,5,FALSE)</f>
        <v>Consumer</v>
      </c>
      <c r="N1558" s="2" t="str">
        <f>VLOOKUP(D1558,Products!$A$2:$F$21,2,FALSE)</f>
        <v>Notebook Pack</v>
      </c>
      <c r="O1558" s="2" t="str">
        <f>VLOOKUP(D1558,Products!$A$2:$F$21,4,FALSE)</f>
        <v>Office</v>
      </c>
      <c r="P1558" s="2" t="str">
        <f>VLOOKUP(D1558,Products!$A$2:$F$21,3,FALSE)</f>
        <v>Stationery</v>
      </c>
      <c r="Q1558" s="6">
        <f>VLOOKUP(D1558,Products!$A$2:$F$21,6,FALSE)</f>
        <v>75</v>
      </c>
      <c r="R1558" s="6">
        <f t="shared" si="98"/>
        <v>225</v>
      </c>
      <c r="S1558" s="6">
        <f t="shared" si="99"/>
        <v>315</v>
      </c>
    </row>
    <row r="1559" spans="1:19" x14ac:dyDescent="0.25">
      <c r="A1559" t="s">
        <v>1980</v>
      </c>
      <c r="B1559" s="2">
        <v>45215</v>
      </c>
      <c r="C1559" t="s">
        <v>602</v>
      </c>
      <c r="D1559" t="s">
        <v>56</v>
      </c>
      <c r="E1559">
        <v>3</v>
      </c>
      <c r="F1559">
        <v>165.6</v>
      </c>
      <c r="G1559" s="3">
        <v>0.1</v>
      </c>
      <c r="H1559" t="s">
        <v>12</v>
      </c>
      <c r="I1559">
        <v>1</v>
      </c>
      <c r="J1559">
        <f t="shared" si="96"/>
        <v>447.11999999999995</v>
      </c>
      <c r="K1559" s="2">
        <f t="shared" si="97"/>
        <v>45200</v>
      </c>
      <c r="L1559" s="2" t="str">
        <f>VLOOKUP(C1559,Customers!$A$2:$F$401,3,FALSE)</f>
        <v>Ismailia</v>
      </c>
      <c r="M1559" s="2" t="str">
        <f>VLOOKUP(C1559,Customers!$A$2:$F$401,5,FALSE)</f>
        <v>Consumer</v>
      </c>
      <c r="N1559" s="2" t="str">
        <f>VLOOKUP(D1559,Products!$A$2:$F$21,2,FALSE)</f>
        <v>Notebook Pack</v>
      </c>
      <c r="O1559" s="2" t="str">
        <f>VLOOKUP(D1559,Products!$A$2:$F$21,4,FALSE)</f>
        <v>Office</v>
      </c>
      <c r="P1559" s="2" t="str">
        <f>VLOOKUP(D1559,Products!$A$2:$F$21,3,FALSE)</f>
        <v>Stationery</v>
      </c>
      <c r="Q1559" s="6">
        <f>VLOOKUP(D1559,Products!$A$2:$F$21,6,FALSE)</f>
        <v>75</v>
      </c>
      <c r="R1559" s="6">
        <f t="shared" si="98"/>
        <v>225</v>
      </c>
      <c r="S1559" s="6">
        <f t="shared" si="99"/>
        <v>222.11999999999995</v>
      </c>
    </row>
    <row r="1560" spans="1:19" x14ac:dyDescent="0.25">
      <c r="A1560" t="s">
        <v>1981</v>
      </c>
      <c r="B1560" s="2">
        <v>45605</v>
      </c>
      <c r="C1560" t="s">
        <v>514</v>
      </c>
      <c r="D1560" t="s">
        <v>15</v>
      </c>
      <c r="E1560">
        <v>1</v>
      </c>
      <c r="F1560">
        <v>414</v>
      </c>
      <c r="G1560" s="3">
        <v>0.05</v>
      </c>
      <c r="H1560" t="s">
        <v>12</v>
      </c>
      <c r="I1560">
        <v>1</v>
      </c>
      <c r="J1560">
        <f t="shared" si="96"/>
        <v>393.29999999999995</v>
      </c>
      <c r="K1560" s="2">
        <f t="shared" si="97"/>
        <v>45597</v>
      </c>
      <c r="L1560" s="2" t="str">
        <f>VLOOKUP(C1560,Customers!$A$2:$F$401,3,FALSE)</f>
        <v>Banha</v>
      </c>
      <c r="M1560" s="2" t="str">
        <f>VLOOKUP(C1560,Customers!$A$2:$F$401,5,FALSE)</f>
        <v>Small Business</v>
      </c>
      <c r="N1560" s="2" t="str">
        <f>VLOOKUP(D1560,Products!$A$2:$F$21,2,FALSE)</f>
        <v>Wireless Mouse</v>
      </c>
      <c r="O1560" s="2" t="str">
        <f>VLOOKUP(D1560,Products!$A$2:$F$21,4,FALSE)</f>
        <v>Electronics</v>
      </c>
      <c r="P1560" s="2" t="str">
        <f>VLOOKUP(D1560,Products!$A$2:$F$21,3,FALSE)</f>
        <v>Accessories</v>
      </c>
      <c r="Q1560" s="6">
        <f>VLOOKUP(D1560,Products!$A$2:$F$21,6,FALSE)</f>
        <v>210</v>
      </c>
      <c r="R1560" s="6">
        <f t="shared" si="98"/>
        <v>210</v>
      </c>
      <c r="S1560" s="6">
        <f t="shared" si="99"/>
        <v>183.29999999999995</v>
      </c>
    </row>
    <row r="1561" spans="1:19" x14ac:dyDescent="0.25">
      <c r="A1561" t="s">
        <v>1982</v>
      </c>
      <c r="B1561" s="2">
        <v>45086</v>
      </c>
      <c r="C1561" t="s">
        <v>336</v>
      </c>
      <c r="D1561" t="s">
        <v>82</v>
      </c>
      <c r="E1561">
        <v>4</v>
      </c>
      <c r="F1561">
        <v>5184</v>
      </c>
      <c r="G1561" s="3">
        <v>0</v>
      </c>
      <c r="H1561" t="s">
        <v>12</v>
      </c>
      <c r="I1561">
        <v>2</v>
      </c>
      <c r="J1561">
        <f t="shared" si="96"/>
        <v>20736</v>
      </c>
      <c r="K1561" s="2">
        <f t="shared" si="97"/>
        <v>45078</v>
      </c>
      <c r="L1561" s="2" t="str">
        <f>VLOOKUP(C1561,Customers!$A$2:$F$401,3,FALSE)</f>
        <v>Asyut</v>
      </c>
      <c r="M1561" s="2" t="str">
        <f>VLOOKUP(C1561,Customers!$A$2:$F$401,5,FALSE)</f>
        <v>Small Business</v>
      </c>
      <c r="N1561" s="2" t="str">
        <f>VLOOKUP(D1561,Products!$A$2:$F$21,2,FALSE)</f>
        <v>Office Chair</v>
      </c>
      <c r="O1561" s="2" t="str">
        <f>VLOOKUP(D1561,Products!$A$2:$F$21,4,FALSE)</f>
        <v>Office</v>
      </c>
      <c r="P1561" s="2" t="str">
        <f>VLOOKUP(D1561,Products!$A$2:$F$21,3,FALSE)</f>
        <v>Furniture</v>
      </c>
      <c r="Q1561" s="6">
        <f>VLOOKUP(D1561,Products!$A$2:$F$21,6,FALSE)</f>
        <v>3150</v>
      </c>
      <c r="R1561" s="6">
        <f t="shared" si="98"/>
        <v>12600</v>
      </c>
      <c r="S1561" s="6">
        <f t="shared" si="99"/>
        <v>8136</v>
      </c>
    </row>
    <row r="1562" spans="1:19" x14ac:dyDescent="0.25">
      <c r="A1562" t="s">
        <v>1983</v>
      </c>
      <c r="B1562" s="2">
        <v>45414</v>
      </c>
      <c r="C1562" t="s">
        <v>448</v>
      </c>
      <c r="D1562" t="s">
        <v>15</v>
      </c>
      <c r="E1562">
        <v>2</v>
      </c>
      <c r="F1562">
        <v>414</v>
      </c>
      <c r="G1562" s="3">
        <v>0.05</v>
      </c>
      <c r="H1562" t="s">
        <v>12</v>
      </c>
      <c r="I1562">
        <v>4</v>
      </c>
      <c r="J1562">
        <f t="shared" si="96"/>
        <v>786.59999999999991</v>
      </c>
      <c r="K1562" s="2">
        <f t="shared" si="97"/>
        <v>45413</v>
      </c>
      <c r="L1562" s="2" t="str">
        <f>VLOOKUP(C1562,Customers!$A$2:$F$401,3,FALSE)</f>
        <v>Zagazig</v>
      </c>
      <c r="M1562" s="2" t="str">
        <f>VLOOKUP(C1562,Customers!$A$2:$F$401,5,FALSE)</f>
        <v>Consumer</v>
      </c>
      <c r="N1562" s="2" t="str">
        <f>VLOOKUP(D1562,Products!$A$2:$F$21,2,FALSE)</f>
        <v>Wireless Mouse</v>
      </c>
      <c r="O1562" s="2" t="str">
        <f>VLOOKUP(D1562,Products!$A$2:$F$21,4,FALSE)</f>
        <v>Electronics</v>
      </c>
      <c r="P1562" s="2" t="str">
        <f>VLOOKUP(D1562,Products!$A$2:$F$21,3,FALSE)</f>
        <v>Accessories</v>
      </c>
      <c r="Q1562" s="6">
        <f>VLOOKUP(D1562,Products!$A$2:$F$21,6,FALSE)</f>
        <v>210</v>
      </c>
      <c r="R1562" s="6">
        <f t="shared" si="98"/>
        <v>420</v>
      </c>
      <c r="S1562" s="6">
        <f t="shared" si="99"/>
        <v>366.59999999999991</v>
      </c>
    </row>
    <row r="1563" spans="1:19" x14ac:dyDescent="0.25">
      <c r="A1563" t="s">
        <v>1984</v>
      </c>
      <c r="B1563" s="2">
        <v>45637</v>
      </c>
      <c r="C1563" t="s">
        <v>1985</v>
      </c>
      <c r="D1563" t="s">
        <v>56</v>
      </c>
      <c r="E1563">
        <v>2</v>
      </c>
      <c r="F1563">
        <v>174.6</v>
      </c>
      <c r="G1563" s="3">
        <v>0.1</v>
      </c>
      <c r="H1563" t="s">
        <v>85</v>
      </c>
      <c r="I1563">
        <v>4</v>
      </c>
      <c r="J1563">
        <f t="shared" si="96"/>
        <v>314.27999999999997</v>
      </c>
      <c r="K1563" s="2">
        <f t="shared" si="97"/>
        <v>45627</v>
      </c>
      <c r="L1563" s="2" t="str">
        <f>VLOOKUP(C1563,Customers!$A$2:$F$401,3,FALSE)</f>
        <v>Alexandria</v>
      </c>
      <c r="M1563" s="2" t="str">
        <f>VLOOKUP(C1563,Customers!$A$2:$F$401,5,FALSE)</f>
        <v>Small Business</v>
      </c>
      <c r="N1563" s="2" t="str">
        <f>VLOOKUP(D1563,Products!$A$2:$F$21,2,FALSE)</f>
        <v>Notebook Pack</v>
      </c>
      <c r="O1563" s="2" t="str">
        <f>VLOOKUP(D1563,Products!$A$2:$F$21,4,FALSE)</f>
        <v>Office</v>
      </c>
      <c r="P1563" s="2" t="str">
        <f>VLOOKUP(D1563,Products!$A$2:$F$21,3,FALSE)</f>
        <v>Stationery</v>
      </c>
      <c r="Q1563" s="6">
        <f>VLOOKUP(D1563,Products!$A$2:$F$21,6,FALSE)</f>
        <v>75</v>
      </c>
      <c r="R1563" s="6">
        <f t="shared" si="98"/>
        <v>150</v>
      </c>
      <c r="S1563" s="6">
        <f t="shared" si="99"/>
        <v>164.27999999999997</v>
      </c>
    </row>
    <row r="1564" spans="1:19" x14ac:dyDescent="0.25">
      <c r="A1564" t="s">
        <v>1986</v>
      </c>
      <c r="B1564" s="2">
        <v>45581</v>
      </c>
      <c r="C1564" t="s">
        <v>625</v>
      </c>
      <c r="D1564" t="s">
        <v>56</v>
      </c>
      <c r="E1564">
        <v>3</v>
      </c>
      <c r="F1564">
        <v>180</v>
      </c>
      <c r="G1564" s="3">
        <v>0.05</v>
      </c>
      <c r="H1564" t="s">
        <v>12</v>
      </c>
      <c r="I1564">
        <v>2</v>
      </c>
      <c r="J1564">
        <f t="shared" si="96"/>
        <v>513</v>
      </c>
      <c r="K1564" s="2">
        <f t="shared" si="97"/>
        <v>45566</v>
      </c>
      <c r="L1564" s="2" t="str">
        <f>VLOOKUP(C1564,Customers!$A$2:$F$401,3,FALSE)</f>
        <v>Tanta</v>
      </c>
      <c r="M1564" s="2" t="str">
        <f>VLOOKUP(C1564,Customers!$A$2:$F$401,5,FALSE)</f>
        <v>Small Business</v>
      </c>
      <c r="N1564" s="2" t="str">
        <f>VLOOKUP(D1564,Products!$A$2:$F$21,2,FALSE)</f>
        <v>Notebook Pack</v>
      </c>
      <c r="O1564" s="2" t="str">
        <f>VLOOKUP(D1564,Products!$A$2:$F$21,4,FALSE)</f>
        <v>Office</v>
      </c>
      <c r="P1564" s="2" t="str">
        <f>VLOOKUP(D1564,Products!$A$2:$F$21,3,FALSE)</f>
        <v>Stationery</v>
      </c>
      <c r="Q1564" s="6">
        <f>VLOOKUP(D1564,Products!$A$2:$F$21,6,FALSE)</f>
        <v>75</v>
      </c>
      <c r="R1564" s="6">
        <f t="shared" si="98"/>
        <v>225</v>
      </c>
      <c r="S1564" s="6">
        <f t="shared" si="99"/>
        <v>288</v>
      </c>
    </row>
    <row r="1565" spans="1:19" x14ac:dyDescent="0.25">
      <c r="A1565" t="s">
        <v>1987</v>
      </c>
      <c r="B1565" s="2">
        <v>45270</v>
      </c>
      <c r="C1565" t="s">
        <v>17</v>
      </c>
      <c r="D1565" t="s">
        <v>82</v>
      </c>
      <c r="E1565">
        <v>10</v>
      </c>
      <c r="F1565">
        <v>4800</v>
      </c>
      <c r="G1565" s="3">
        <v>0</v>
      </c>
      <c r="H1565" t="s">
        <v>12</v>
      </c>
      <c r="I1565">
        <v>7</v>
      </c>
      <c r="J1565">
        <f t="shared" si="96"/>
        <v>48000</v>
      </c>
      <c r="K1565" s="2">
        <f t="shared" si="97"/>
        <v>45261</v>
      </c>
      <c r="L1565" s="2" t="str">
        <f>VLOOKUP(C1565,Customers!$A$2:$F$401,3,FALSE)</f>
        <v>Port Said</v>
      </c>
      <c r="M1565" s="2" t="str">
        <f>VLOOKUP(C1565,Customers!$A$2:$F$401,5,FALSE)</f>
        <v>Consumer</v>
      </c>
      <c r="N1565" s="2" t="str">
        <f>VLOOKUP(D1565,Products!$A$2:$F$21,2,FALSE)</f>
        <v>Office Chair</v>
      </c>
      <c r="O1565" s="2" t="str">
        <f>VLOOKUP(D1565,Products!$A$2:$F$21,4,FALSE)</f>
        <v>Office</v>
      </c>
      <c r="P1565" s="2" t="str">
        <f>VLOOKUP(D1565,Products!$A$2:$F$21,3,FALSE)</f>
        <v>Furniture</v>
      </c>
      <c r="Q1565" s="6">
        <f>VLOOKUP(D1565,Products!$A$2:$F$21,6,FALSE)</f>
        <v>3150</v>
      </c>
      <c r="R1565" s="6">
        <f t="shared" si="98"/>
        <v>31500</v>
      </c>
      <c r="S1565" s="6">
        <f t="shared" si="99"/>
        <v>16500</v>
      </c>
    </row>
    <row r="1566" spans="1:19" x14ac:dyDescent="0.25">
      <c r="A1566" t="s">
        <v>1988</v>
      </c>
      <c r="B1566" s="2">
        <v>45108</v>
      </c>
      <c r="C1566" t="s">
        <v>790</v>
      </c>
      <c r="D1566" t="s">
        <v>72</v>
      </c>
      <c r="E1566">
        <v>3</v>
      </c>
      <c r="F1566">
        <v>1802.5</v>
      </c>
      <c r="G1566" s="3">
        <v>0.15</v>
      </c>
      <c r="H1566" t="s">
        <v>12</v>
      </c>
      <c r="I1566">
        <v>6</v>
      </c>
      <c r="J1566">
        <f t="shared" si="96"/>
        <v>4596.375</v>
      </c>
      <c r="K1566" s="2">
        <f t="shared" si="97"/>
        <v>45108</v>
      </c>
      <c r="L1566" s="2" t="str">
        <f>VLOOKUP(C1566,Customers!$A$2:$F$401,3,FALSE)</f>
        <v>Giza</v>
      </c>
      <c r="M1566" s="2" t="str">
        <f>VLOOKUP(C1566,Customers!$A$2:$F$401,5,FALSE)</f>
        <v>Small Business</v>
      </c>
      <c r="N1566" s="2" t="str">
        <f>VLOOKUP(D1566,Products!$A$2:$F$21,2,FALSE)</f>
        <v>Wi-Fi Router</v>
      </c>
      <c r="O1566" s="2" t="str">
        <f>VLOOKUP(D1566,Products!$A$2:$F$21,4,FALSE)</f>
        <v>Electronics</v>
      </c>
      <c r="P1566" s="2" t="str">
        <f>VLOOKUP(D1566,Products!$A$2:$F$21,3,FALSE)</f>
        <v>Networking</v>
      </c>
      <c r="Q1566" s="6">
        <f>VLOOKUP(D1566,Products!$A$2:$F$21,6,FALSE)</f>
        <v>1050</v>
      </c>
      <c r="R1566" s="6">
        <f t="shared" si="98"/>
        <v>3150</v>
      </c>
      <c r="S1566" s="6">
        <f t="shared" si="99"/>
        <v>1446.375</v>
      </c>
    </row>
    <row r="1567" spans="1:19" x14ac:dyDescent="0.25">
      <c r="A1567" t="s">
        <v>1989</v>
      </c>
      <c r="B1567" s="2">
        <v>45614</v>
      </c>
      <c r="C1567" t="s">
        <v>156</v>
      </c>
      <c r="D1567" t="s">
        <v>40</v>
      </c>
      <c r="E1567">
        <v>2</v>
      </c>
      <c r="F1567">
        <v>18915</v>
      </c>
      <c r="G1567" s="3">
        <v>0.1</v>
      </c>
      <c r="H1567" t="s">
        <v>96</v>
      </c>
      <c r="I1567">
        <v>6</v>
      </c>
      <c r="J1567">
        <f t="shared" si="96"/>
        <v>34047</v>
      </c>
      <c r="K1567" s="2">
        <f t="shared" si="97"/>
        <v>45597</v>
      </c>
      <c r="L1567" s="2" t="str">
        <f>VLOOKUP(C1567,Customers!$A$2:$F$401,3,FALSE)</f>
        <v>Zagazig</v>
      </c>
      <c r="M1567" s="2" t="str">
        <f>VLOOKUP(C1567,Customers!$A$2:$F$401,5,FALSE)</f>
        <v>Corporate</v>
      </c>
      <c r="N1567" s="2" t="str">
        <f>VLOOKUP(D1567,Products!$A$2:$F$21,2,FALSE)</f>
        <v>Laptop Basic 15</v>
      </c>
      <c r="O1567" s="2" t="str">
        <f>VLOOKUP(D1567,Products!$A$2:$F$21,4,FALSE)</f>
        <v>Electronics</v>
      </c>
      <c r="P1567" s="2" t="str">
        <f>VLOOKUP(D1567,Products!$A$2:$F$21,3,FALSE)</f>
        <v>Computers</v>
      </c>
      <c r="Q1567" s="6">
        <f>VLOOKUP(D1567,Products!$A$2:$F$21,6,FALSE)</f>
        <v>15100</v>
      </c>
      <c r="R1567" s="6">
        <f t="shared" si="98"/>
        <v>30200</v>
      </c>
      <c r="S1567" s="6">
        <f t="shared" si="99"/>
        <v>3847</v>
      </c>
    </row>
    <row r="1568" spans="1:19" x14ac:dyDescent="0.25">
      <c r="A1568" t="s">
        <v>1990</v>
      </c>
      <c r="B1568" s="2">
        <v>45841</v>
      </c>
      <c r="C1568" t="s">
        <v>67</v>
      </c>
      <c r="D1568" t="s">
        <v>56</v>
      </c>
      <c r="E1568">
        <v>2</v>
      </c>
      <c r="F1568">
        <v>174.6</v>
      </c>
      <c r="G1568" s="3">
        <v>0</v>
      </c>
      <c r="H1568" t="s">
        <v>12</v>
      </c>
      <c r="I1568">
        <v>6</v>
      </c>
      <c r="J1568">
        <f t="shared" si="96"/>
        <v>349.2</v>
      </c>
      <c r="K1568" s="2">
        <f t="shared" si="97"/>
        <v>45839</v>
      </c>
      <c r="L1568" s="2" t="str">
        <f>VLOOKUP(C1568,Customers!$A$2:$F$401,3,FALSE)</f>
        <v>Banha</v>
      </c>
      <c r="M1568" s="2" t="str">
        <f>VLOOKUP(C1568,Customers!$A$2:$F$401,5,FALSE)</f>
        <v>Consumer</v>
      </c>
      <c r="N1568" s="2" t="str">
        <f>VLOOKUP(D1568,Products!$A$2:$F$21,2,FALSE)</f>
        <v>Notebook Pack</v>
      </c>
      <c r="O1568" s="2" t="str">
        <f>VLOOKUP(D1568,Products!$A$2:$F$21,4,FALSE)</f>
        <v>Office</v>
      </c>
      <c r="P1568" s="2" t="str">
        <f>VLOOKUP(D1568,Products!$A$2:$F$21,3,FALSE)</f>
        <v>Stationery</v>
      </c>
      <c r="Q1568" s="6">
        <f>VLOOKUP(D1568,Products!$A$2:$F$21,6,FALSE)</f>
        <v>75</v>
      </c>
      <c r="R1568" s="6">
        <f t="shared" si="98"/>
        <v>150</v>
      </c>
      <c r="S1568" s="6">
        <f t="shared" si="99"/>
        <v>199.2</v>
      </c>
    </row>
    <row r="1569" spans="1:19" x14ac:dyDescent="0.25">
      <c r="A1569" t="s">
        <v>1991</v>
      </c>
      <c r="B1569" s="2">
        <v>44950</v>
      </c>
      <c r="C1569" t="s">
        <v>275</v>
      </c>
      <c r="D1569" t="s">
        <v>21</v>
      </c>
      <c r="E1569">
        <v>2</v>
      </c>
      <c r="F1569">
        <v>1794.5</v>
      </c>
      <c r="G1569" s="3">
        <v>0.2</v>
      </c>
      <c r="H1569" t="s">
        <v>85</v>
      </c>
      <c r="I1569">
        <v>3</v>
      </c>
      <c r="J1569">
        <f t="shared" si="96"/>
        <v>2871.2000000000003</v>
      </c>
      <c r="K1569" s="2">
        <f t="shared" si="97"/>
        <v>44927</v>
      </c>
      <c r="L1569" s="2" t="str">
        <f>VLOOKUP(C1569,Customers!$A$2:$F$401,3,FALSE)</f>
        <v>Giza</v>
      </c>
      <c r="M1569" s="2" t="str">
        <f>VLOOKUP(C1569,Customers!$A$2:$F$401,5,FALSE)</f>
        <v>Small Business</v>
      </c>
      <c r="N1569" s="2" t="str">
        <f>VLOOKUP(D1569,Products!$A$2:$F$21,2,FALSE)</f>
        <v>Mechanical Keyboard</v>
      </c>
      <c r="O1569" s="2" t="str">
        <f>VLOOKUP(D1569,Products!$A$2:$F$21,4,FALSE)</f>
        <v>Electronics</v>
      </c>
      <c r="P1569" s="2" t="str">
        <f>VLOOKUP(D1569,Products!$A$2:$F$21,3,FALSE)</f>
        <v>Accessories</v>
      </c>
      <c r="Q1569" s="6">
        <f>VLOOKUP(D1569,Products!$A$2:$F$21,6,FALSE)</f>
        <v>990</v>
      </c>
      <c r="R1569" s="6">
        <f t="shared" si="98"/>
        <v>1980</v>
      </c>
      <c r="S1569" s="6">
        <f t="shared" si="99"/>
        <v>891.20000000000027</v>
      </c>
    </row>
    <row r="1570" spans="1:19" x14ac:dyDescent="0.25">
      <c r="A1570" t="s">
        <v>1992</v>
      </c>
      <c r="B1570" s="2">
        <v>45470</v>
      </c>
      <c r="C1570" t="s">
        <v>727</v>
      </c>
      <c r="D1570" t="s">
        <v>15</v>
      </c>
      <c r="E1570">
        <v>2</v>
      </c>
      <c r="F1570">
        <v>486</v>
      </c>
      <c r="G1570" s="3">
        <v>0.15</v>
      </c>
      <c r="H1570" t="s">
        <v>12</v>
      </c>
      <c r="I1570">
        <v>4</v>
      </c>
      <c r="J1570">
        <f t="shared" si="96"/>
        <v>826.19999999999993</v>
      </c>
      <c r="K1570" s="2">
        <f t="shared" si="97"/>
        <v>45444</v>
      </c>
      <c r="L1570" s="2" t="str">
        <f>VLOOKUP(C1570,Customers!$A$2:$F$401,3,FALSE)</f>
        <v>Tanta</v>
      </c>
      <c r="M1570" s="2" t="str">
        <f>VLOOKUP(C1570,Customers!$A$2:$F$401,5,FALSE)</f>
        <v>Small Business</v>
      </c>
      <c r="N1570" s="2" t="str">
        <f>VLOOKUP(D1570,Products!$A$2:$F$21,2,FALSE)</f>
        <v>Wireless Mouse</v>
      </c>
      <c r="O1570" s="2" t="str">
        <f>VLOOKUP(D1570,Products!$A$2:$F$21,4,FALSE)</f>
        <v>Electronics</v>
      </c>
      <c r="P1570" s="2" t="str">
        <f>VLOOKUP(D1570,Products!$A$2:$F$21,3,FALSE)</f>
        <v>Accessories</v>
      </c>
      <c r="Q1570" s="6">
        <f>VLOOKUP(D1570,Products!$A$2:$F$21,6,FALSE)</f>
        <v>210</v>
      </c>
      <c r="R1570" s="6">
        <f t="shared" si="98"/>
        <v>420</v>
      </c>
      <c r="S1570" s="6">
        <f t="shared" si="99"/>
        <v>406.19999999999993</v>
      </c>
    </row>
    <row r="1571" spans="1:19" x14ac:dyDescent="0.25">
      <c r="A1571" t="s">
        <v>1993</v>
      </c>
      <c r="B1571" s="2">
        <v>45356</v>
      </c>
      <c r="C1571" t="s">
        <v>401</v>
      </c>
      <c r="D1571" t="s">
        <v>46</v>
      </c>
      <c r="E1571">
        <v>3</v>
      </c>
      <c r="F1571">
        <v>260</v>
      </c>
      <c r="G1571" s="3">
        <v>0.1</v>
      </c>
      <c r="H1571" t="s">
        <v>12</v>
      </c>
      <c r="I1571">
        <v>6</v>
      </c>
      <c r="J1571">
        <f t="shared" si="96"/>
        <v>702</v>
      </c>
      <c r="K1571" s="2">
        <f t="shared" si="97"/>
        <v>45352</v>
      </c>
      <c r="L1571" s="2" t="str">
        <f>VLOOKUP(C1571,Customers!$A$2:$F$401,3,FALSE)</f>
        <v>Alexandria</v>
      </c>
      <c r="M1571" s="2" t="str">
        <f>VLOOKUP(C1571,Customers!$A$2:$F$401,5,FALSE)</f>
        <v>Consumer</v>
      </c>
      <c r="N1571" s="2" t="str">
        <f>VLOOKUP(D1571,Products!$A$2:$F$21,2,FALSE)</f>
        <v>Paper A4 Box</v>
      </c>
      <c r="O1571" s="2" t="str">
        <f>VLOOKUP(D1571,Products!$A$2:$F$21,4,FALSE)</f>
        <v>Office</v>
      </c>
      <c r="P1571" s="2" t="str">
        <f>VLOOKUP(D1571,Products!$A$2:$F$21,3,FALSE)</f>
        <v>Stationery</v>
      </c>
      <c r="Q1571" s="6">
        <f>VLOOKUP(D1571,Products!$A$2:$F$21,6,FALSE)</f>
        <v>145</v>
      </c>
      <c r="R1571" s="6">
        <f t="shared" si="98"/>
        <v>435</v>
      </c>
      <c r="S1571" s="6">
        <f t="shared" si="99"/>
        <v>267</v>
      </c>
    </row>
    <row r="1572" spans="1:19" x14ac:dyDescent="0.25">
      <c r="A1572" t="s">
        <v>1994</v>
      </c>
      <c r="B1572" s="2">
        <v>45438</v>
      </c>
      <c r="C1572" t="s">
        <v>448</v>
      </c>
      <c r="D1572" t="s">
        <v>79</v>
      </c>
      <c r="E1572">
        <v>2</v>
      </c>
      <c r="F1572">
        <v>6014</v>
      </c>
      <c r="G1572" s="3">
        <v>0.15</v>
      </c>
      <c r="H1572" t="s">
        <v>12</v>
      </c>
      <c r="I1572">
        <v>3</v>
      </c>
      <c r="J1572">
        <f t="shared" si="96"/>
        <v>10223.799999999999</v>
      </c>
      <c r="K1572" s="2">
        <f t="shared" si="97"/>
        <v>45413</v>
      </c>
      <c r="L1572" s="2" t="str">
        <f>VLOOKUP(C1572,Customers!$A$2:$F$401,3,FALSE)</f>
        <v>Zagazig</v>
      </c>
      <c r="M1572" s="2" t="str">
        <f>VLOOKUP(C1572,Customers!$A$2:$F$401,5,FALSE)</f>
        <v>Consumer</v>
      </c>
      <c r="N1572" s="2" t="str">
        <f>VLOOKUP(D1572,Products!$A$2:$F$21,2,FALSE)</f>
        <v>27-inch Monitor</v>
      </c>
      <c r="O1572" s="2" t="str">
        <f>VLOOKUP(D1572,Products!$A$2:$F$21,4,FALSE)</f>
        <v>Electronics</v>
      </c>
      <c r="P1572" s="2" t="str">
        <f>VLOOKUP(D1572,Products!$A$2:$F$21,3,FALSE)</f>
        <v>Displays</v>
      </c>
      <c r="Q1572" s="6">
        <f>VLOOKUP(D1572,Products!$A$2:$F$21,6,FALSE)</f>
        <v>4300</v>
      </c>
      <c r="R1572" s="6">
        <f t="shared" si="98"/>
        <v>8600</v>
      </c>
      <c r="S1572" s="6">
        <f t="shared" si="99"/>
        <v>1623.7999999999993</v>
      </c>
    </row>
    <row r="1573" spans="1:19" x14ac:dyDescent="0.25">
      <c r="A1573" t="s">
        <v>1995</v>
      </c>
      <c r="B1573" s="2">
        <v>45065</v>
      </c>
      <c r="C1573" t="s">
        <v>744</v>
      </c>
      <c r="D1573" t="s">
        <v>18</v>
      </c>
      <c r="E1573">
        <v>3</v>
      </c>
      <c r="F1573">
        <v>1566</v>
      </c>
      <c r="G1573" s="3">
        <v>0</v>
      </c>
      <c r="H1573" t="s">
        <v>12</v>
      </c>
      <c r="I1573">
        <v>3</v>
      </c>
      <c r="J1573">
        <f t="shared" si="96"/>
        <v>4698</v>
      </c>
      <c r="K1573" s="2">
        <f t="shared" si="97"/>
        <v>45047</v>
      </c>
      <c r="L1573" s="2" t="str">
        <f>VLOOKUP(C1573,Customers!$A$2:$F$401,3,FALSE)</f>
        <v>Cairo</v>
      </c>
      <c r="M1573" s="2" t="str">
        <f>VLOOKUP(C1573,Customers!$A$2:$F$401,5,FALSE)</f>
        <v>Corporate</v>
      </c>
      <c r="N1573" s="2" t="str">
        <f>VLOOKUP(D1573,Products!$A$2:$F$21,2,FALSE)</f>
        <v>Webcam HD</v>
      </c>
      <c r="O1573" s="2" t="str">
        <f>VLOOKUP(D1573,Products!$A$2:$F$21,4,FALSE)</f>
        <v>Electronics</v>
      </c>
      <c r="P1573" s="2" t="str">
        <f>VLOOKUP(D1573,Products!$A$2:$F$21,3,FALSE)</f>
        <v>Accessories</v>
      </c>
      <c r="Q1573" s="6">
        <f>VLOOKUP(D1573,Products!$A$2:$F$21,6,FALSE)</f>
        <v>790</v>
      </c>
      <c r="R1573" s="6">
        <f t="shared" si="98"/>
        <v>2370</v>
      </c>
      <c r="S1573" s="6">
        <f t="shared" si="99"/>
        <v>2328</v>
      </c>
    </row>
    <row r="1574" spans="1:19" x14ac:dyDescent="0.25">
      <c r="A1574" t="s">
        <v>1996</v>
      </c>
      <c r="B1574" s="2">
        <v>45644</v>
      </c>
      <c r="C1574" t="s">
        <v>948</v>
      </c>
      <c r="D1574" t="s">
        <v>79</v>
      </c>
      <c r="E1574">
        <v>2</v>
      </c>
      <c r="F1574">
        <v>6386</v>
      </c>
      <c r="G1574" s="3">
        <v>0.1</v>
      </c>
      <c r="H1574" t="s">
        <v>85</v>
      </c>
      <c r="I1574">
        <v>2</v>
      </c>
      <c r="J1574">
        <f t="shared" si="96"/>
        <v>11494.800000000001</v>
      </c>
      <c r="K1574" s="2">
        <f t="shared" si="97"/>
        <v>45627</v>
      </c>
      <c r="L1574" s="2" t="str">
        <f>VLOOKUP(C1574,Customers!$A$2:$F$401,3,FALSE)</f>
        <v>Fayoum</v>
      </c>
      <c r="M1574" s="2" t="str">
        <f>VLOOKUP(C1574,Customers!$A$2:$F$401,5,FALSE)</f>
        <v>Consumer</v>
      </c>
      <c r="N1574" s="2" t="str">
        <f>VLOOKUP(D1574,Products!$A$2:$F$21,2,FALSE)</f>
        <v>27-inch Monitor</v>
      </c>
      <c r="O1574" s="2" t="str">
        <f>VLOOKUP(D1574,Products!$A$2:$F$21,4,FALSE)</f>
        <v>Electronics</v>
      </c>
      <c r="P1574" s="2" t="str">
        <f>VLOOKUP(D1574,Products!$A$2:$F$21,3,FALSE)</f>
        <v>Displays</v>
      </c>
      <c r="Q1574" s="6">
        <f>VLOOKUP(D1574,Products!$A$2:$F$21,6,FALSE)</f>
        <v>4300</v>
      </c>
      <c r="R1574" s="6">
        <f t="shared" si="98"/>
        <v>8600</v>
      </c>
      <c r="S1574" s="6">
        <f t="shared" si="99"/>
        <v>2894.8000000000011</v>
      </c>
    </row>
    <row r="1575" spans="1:19" x14ac:dyDescent="0.25">
      <c r="A1575" t="s">
        <v>1997</v>
      </c>
      <c r="B1575" s="2">
        <v>45452</v>
      </c>
      <c r="C1575" t="s">
        <v>717</v>
      </c>
      <c r="D1575" t="s">
        <v>15</v>
      </c>
      <c r="E1575">
        <v>1</v>
      </c>
      <c r="F1575">
        <v>414</v>
      </c>
      <c r="G1575" s="3">
        <v>0.05</v>
      </c>
      <c r="H1575" t="s">
        <v>12</v>
      </c>
      <c r="I1575">
        <v>3</v>
      </c>
      <c r="J1575">
        <f t="shared" si="96"/>
        <v>393.29999999999995</v>
      </c>
      <c r="K1575" s="2">
        <f t="shared" si="97"/>
        <v>45444</v>
      </c>
      <c r="L1575" s="2" t="str">
        <f>VLOOKUP(C1575,Customers!$A$2:$F$401,3,FALSE)</f>
        <v>Mansoura</v>
      </c>
      <c r="M1575" s="2" t="str">
        <f>VLOOKUP(C1575,Customers!$A$2:$F$401,5,FALSE)</f>
        <v>Consumer</v>
      </c>
      <c r="N1575" s="2" t="str">
        <f>VLOOKUP(D1575,Products!$A$2:$F$21,2,FALSE)</f>
        <v>Wireless Mouse</v>
      </c>
      <c r="O1575" s="2" t="str">
        <f>VLOOKUP(D1575,Products!$A$2:$F$21,4,FALSE)</f>
        <v>Electronics</v>
      </c>
      <c r="P1575" s="2" t="str">
        <f>VLOOKUP(D1575,Products!$A$2:$F$21,3,FALSE)</f>
        <v>Accessories</v>
      </c>
      <c r="Q1575" s="6">
        <f>VLOOKUP(D1575,Products!$A$2:$F$21,6,FALSE)</f>
        <v>210</v>
      </c>
      <c r="R1575" s="6">
        <f t="shared" si="98"/>
        <v>210</v>
      </c>
      <c r="S1575" s="6">
        <f t="shared" si="99"/>
        <v>183.29999999999995</v>
      </c>
    </row>
    <row r="1576" spans="1:19" x14ac:dyDescent="0.25">
      <c r="A1576" t="s">
        <v>1998</v>
      </c>
      <c r="B1576" s="2">
        <v>45148</v>
      </c>
      <c r="C1576" t="s">
        <v>269</v>
      </c>
      <c r="D1576" t="s">
        <v>27</v>
      </c>
      <c r="E1576">
        <v>2</v>
      </c>
      <c r="F1576">
        <v>901.6</v>
      </c>
      <c r="G1576" s="3">
        <v>0</v>
      </c>
      <c r="H1576" t="s">
        <v>12</v>
      </c>
      <c r="I1576">
        <v>7</v>
      </c>
      <c r="J1576">
        <f t="shared" si="96"/>
        <v>1803.2</v>
      </c>
      <c r="K1576" s="2">
        <f t="shared" si="97"/>
        <v>45139</v>
      </c>
      <c r="L1576" s="2" t="str">
        <f>VLOOKUP(C1576,Customers!$A$2:$F$401,3,FALSE)</f>
        <v>Port Said</v>
      </c>
      <c r="M1576" s="2" t="str">
        <f>VLOOKUP(C1576,Customers!$A$2:$F$401,5,FALSE)</f>
        <v>Consumer</v>
      </c>
      <c r="N1576" s="2" t="str">
        <f>VLOOKUP(D1576,Products!$A$2:$F$21,2,FALSE)</f>
        <v>Printer Toner</v>
      </c>
      <c r="O1576" s="2" t="str">
        <f>VLOOKUP(D1576,Products!$A$2:$F$21,4,FALSE)</f>
        <v>Office</v>
      </c>
      <c r="P1576" s="2" t="str">
        <f>VLOOKUP(D1576,Products!$A$2:$F$21,3,FALSE)</f>
        <v>Supplies</v>
      </c>
      <c r="Q1576" s="6">
        <f>VLOOKUP(D1576,Products!$A$2:$F$21,6,FALSE)</f>
        <v>510</v>
      </c>
      <c r="R1576" s="6">
        <f t="shared" si="98"/>
        <v>1020</v>
      </c>
      <c r="S1576" s="6">
        <f t="shared" si="99"/>
        <v>783.2</v>
      </c>
    </row>
    <row r="1577" spans="1:19" x14ac:dyDescent="0.25">
      <c r="A1577" t="s">
        <v>1999</v>
      </c>
      <c r="B1577" s="2">
        <v>44929</v>
      </c>
      <c r="C1577" t="s">
        <v>1478</v>
      </c>
      <c r="D1577" t="s">
        <v>46</v>
      </c>
      <c r="E1577">
        <v>2</v>
      </c>
      <c r="F1577">
        <v>252.2</v>
      </c>
      <c r="G1577" s="3">
        <v>0.05</v>
      </c>
      <c r="H1577" t="s">
        <v>12</v>
      </c>
      <c r="I1577">
        <v>2</v>
      </c>
      <c r="J1577">
        <f t="shared" si="96"/>
        <v>479.17999999999995</v>
      </c>
      <c r="K1577" s="2">
        <f t="shared" si="97"/>
        <v>44927</v>
      </c>
      <c r="L1577" s="2" t="str">
        <f>VLOOKUP(C1577,Customers!$A$2:$F$401,3,FALSE)</f>
        <v>Banha</v>
      </c>
      <c r="M1577" s="2" t="str">
        <f>VLOOKUP(C1577,Customers!$A$2:$F$401,5,FALSE)</f>
        <v>Consumer</v>
      </c>
      <c r="N1577" s="2" t="str">
        <f>VLOOKUP(D1577,Products!$A$2:$F$21,2,FALSE)</f>
        <v>Paper A4 Box</v>
      </c>
      <c r="O1577" s="2" t="str">
        <f>VLOOKUP(D1577,Products!$A$2:$F$21,4,FALSE)</f>
        <v>Office</v>
      </c>
      <c r="P1577" s="2" t="str">
        <f>VLOOKUP(D1577,Products!$A$2:$F$21,3,FALSE)</f>
        <v>Stationery</v>
      </c>
      <c r="Q1577" s="6">
        <f>VLOOKUP(D1577,Products!$A$2:$F$21,6,FALSE)</f>
        <v>145</v>
      </c>
      <c r="R1577" s="6">
        <f t="shared" si="98"/>
        <v>290</v>
      </c>
      <c r="S1577" s="6">
        <f t="shared" si="99"/>
        <v>189.17999999999995</v>
      </c>
    </row>
    <row r="1578" spans="1:19" x14ac:dyDescent="0.25">
      <c r="A1578" t="s">
        <v>2000</v>
      </c>
      <c r="B1578" s="2">
        <v>45025</v>
      </c>
      <c r="C1578" t="s">
        <v>409</v>
      </c>
      <c r="D1578" t="s">
        <v>11</v>
      </c>
      <c r="E1578">
        <v>2</v>
      </c>
      <c r="F1578">
        <v>30780</v>
      </c>
      <c r="G1578" s="3">
        <v>0.05</v>
      </c>
      <c r="H1578" t="s">
        <v>12</v>
      </c>
      <c r="I1578">
        <v>4</v>
      </c>
      <c r="J1578">
        <f t="shared" si="96"/>
        <v>58482</v>
      </c>
      <c r="K1578" s="2">
        <f t="shared" si="97"/>
        <v>45017</v>
      </c>
      <c r="L1578" s="2" t="str">
        <f>VLOOKUP(C1578,Customers!$A$2:$F$401,3,FALSE)</f>
        <v>Mansoura</v>
      </c>
      <c r="M1578" s="2" t="str">
        <f>VLOOKUP(C1578,Customers!$A$2:$F$401,5,FALSE)</f>
        <v>Consumer</v>
      </c>
      <c r="N1578" s="2" t="str">
        <f>VLOOKUP(D1578,Products!$A$2:$F$21,2,FALSE)</f>
        <v>Laptop Pro 14</v>
      </c>
      <c r="O1578" s="2" t="str">
        <f>VLOOKUP(D1578,Products!$A$2:$F$21,4,FALSE)</f>
        <v>Electronics</v>
      </c>
      <c r="P1578" s="2" t="str">
        <f>VLOOKUP(D1578,Products!$A$2:$F$21,3,FALSE)</f>
        <v>Computers</v>
      </c>
      <c r="Q1578" s="6">
        <f>VLOOKUP(D1578,Products!$A$2:$F$21,6,FALSE)</f>
        <v>22100</v>
      </c>
      <c r="R1578" s="6">
        <f t="shared" si="98"/>
        <v>44200</v>
      </c>
      <c r="S1578" s="6">
        <f t="shared" si="99"/>
        <v>14282</v>
      </c>
    </row>
    <row r="1579" spans="1:19" x14ac:dyDescent="0.25">
      <c r="A1579" t="s">
        <v>2001</v>
      </c>
      <c r="B1579" s="2">
        <v>45717</v>
      </c>
      <c r="C1579" t="s">
        <v>490</v>
      </c>
      <c r="D1579" t="s">
        <v>18</v>
      </c>
      <c r="E1579">
        <v>2</v>
      </c>
      <c r="F1579">
        <v>1450</v>
      </c>
      <c r="G1579" s="3">
        <v>0</v>
      </c>
      <c r="H1579" t="s">
        <v>96</v>
      </c>
      <c r="I1579">
        <v>5</v>
      </c>
      <c r="J1579">
        <f t="shared" si="96"/>
        <v>2900</v>
      </c>
      <c r="K1579" s="2">
        <f t="shared" si="97"/>
        <v>45717</v>
      </c>
      <c r="L1579" s="2" t="str">
        <f>VLOOKUP(C1579,Customers!$A$2:$F$401,3,FALSE)</f>
        <v>Giza</v>
      </c>
      <c r="M1579" s="2" t="str">
        <f>VLOOKUP(C1579,Customers!$A$2:$F$401,5,FALSE)</f>
        <v>Consumer</v>
      </c>
      <c r="N1579" s="2" t="str">
        <f>VLOOKUP(D1579,Products!$A$2:$F$21,2,FALSE)</f>
        <v>Webcam HD</v>
      </c>
      <c r="O1579" s="2" t="str">
        <f>VLOOKUP(D1579,Products!$A$2:$F$21,4,FALSE)</f>
        <v>Electronics</v>
      </c>
      <c r="P1579" s="2" t="str">
        <f>VLOOKUP(D1579,Products!$A$2:$F$21,3,FALSE)</f>
        <v>Accessories</v>
      </c>
      <c r="Q1579" s="6">
        <f>VLOOKUP(D1579,Products!$A$2:$F$21,6,FALSE)</f>
        <v>790</v>
      </c>
      <c r="R1579" s="6">
        <f t="shared" si="98"/>
        <v>1580</v>
      </c>
      <c r="S1579" s="6">
        <f t="shared" si="99"/>
        <v>1320</v>
      </c>
    </row>
    <row r="1580" spans="1:19" x14ac:dyDescent="0.25">
      <c r="A1580" t="s">
        <v>2002</v>
      </c>
      <c r="B1580" s="2">
        <v>45824</v>
      </c>
      <c r="C1580" t="s">
        <v>189</v>
      </c>
      <c r="D1580" t="s">
        <v>21</v>
      </c>
      <c r="E1580">
        <v>1</v>
      </c>
      <c r="F1580">
        <v>1702</v>
      </c>
      <c r="G1580" s="3">
        <v>0</v>
      </c>
      <c r="H1580" t="s">
        <v>12</v>
      </c>
      <c r="I1580">
        <v>6</v>
      </c>
      <c r="J1580">
        <f t="shared" si="96"/>
        <v>1702</v>
      </c>
      <c r="K1580" s="2">
        <f t="shared" si="97"/>
        <v>45809</v>
      </c>
      <c r="L1580" s="2" t="str">
        <f>VLOOKUP(C1580,Customers!$A$2:$F$401,3,FALSE)</f>
        <v>Cairo</v>
      </c>
      <c r="M1580" s="2" t="str">
        <f>VLOOKUP(C1580,Customers!$A$2:$F$401,5,FALSE)</f>
        <v>Consumer</v>
      </c>
      <c r="N1580" s="2" t="str">
        <f>VLOOKUP(D1580,Products!$A$2:$F$21,2,FALSE)</f>
        <v>Mechanical Keyboard</v>
      </c>
      <c r="O1580" s="2" t="str">
        <f>VLOOKUP(D1580,Products!$A$2:$F$21,4,FALSE)</f>
        <v>Electronics</v>
      </c>
      <c r="P1580" s="2" t="str">
        <f>VLOOKUP(D1580,Products!$A$2:$F$21,3,FALSE)</f>
        <v>Accessories</v>
      </c>
      <c r="Q1580" s="6">
        <f>VLOOKUP(D1580,Products!$A$2:$F$21,6,FALSE)</f>
        <v>990</v>
      </c>
      <c r="R1580" s="6">
        <f t="shared" si="98"/>
        <v>990</v>
      </c>
      <c r="S1580" s="6">
        <f t="shared" si="99"/>
        <v>712</v>
      </c>
    </row>
    <row r="1581" spans="1:19" x14ac:dyDescent="0.25">
      <c r="A1581" t="s">
        <v>2003</v>
      </c>
      <c r="B1581" s="2">
        <v>45786</v>
      </c>
      <c r="C1581" t="s">
        <v>156</v>
      </c>
      <c r="D1581" t="s">
        <v>72</v>
      </c>
      <c r="E1581">
        <v>2</v>
      </c>
      <c r="F1581">
        <v>1697.5</v>
      </c>
      <c r="G1581" s="3">
        <v>0</v>
      </c>
      <c r="H1581" t="s">
        <v>12</v>
      </c>
      <c r="I1581">
        <v>7</v>
      </c>
      <c r="J1581">
        <f t="shared" si="96"/>
        <v>3395</v>
      </c>
      <c r="K1581" s="2">
        <f t="shared" si="97"/>
        <v>45778</v>
      </c>
      <c r="L1581" s="2" t="str">
        <f>VLOOKUP(C1581,Customers!$A$2:$F$401,3,FALSE)</f>
        <v>Zagazig</v>
      </c>
      <c r="M1581" s="2" t="str">
        <f>VLOOKUP(C1581,Customers!$A$2:$F$401,5,FALSE)</f>
        <v>Corporate</v>
      </c>
      <c r="N1581" s="2" t="str">
        <f>VLOOKUP(D1581,Products!$A$2:$F$21,2,FALSE)</f>
        <v>Wi-Fi Router</v>
      </c>
      <c r="O1581" s="2" t="str">
        <f>VLOOKUP(D1581,Products!$A$2:$F$21,4,FALSE)</f>
        <v>Electronics</v>
      </c>
      <c r="P1581" s="2" t="str">
        <f>VLOOKUP(D1581,Products!$A$2:$F$21,3,FALSE)</f>
        <v>Networking</v>
      </c>
      <c r="Q1581" s="6">
        <f>VLOOKUP(D1581,Products!$A$2:$F$21,6,FALSE)</f>
        <v>1050</v>
      </c>
      <c r="R1581" s="6">
        <f t="shared" si="98"/>
        <v>2100</v>
      </c>
      <c r="S1581" s="6">
        <f t="shared" si="99"/>
        <v>1295</v>
      </c>
    </row>
    <row r="1582" spans="1:19" x14ac:dyDescent="0.25">
      <c r="A1582" t="s">
        <v>2004</v>
      </c>
      <c r="B1582" s="2">
        <v>45267</v>
      </c>
      <c r="C1582" t="s">
        <v>514</v>
      </c>
      <c r="D1582" t="s">
        <v>59</v>
      </c>
      <c r="E1582">
        <v>4</v>
      </c>
      <c r="F1582">
        <v>7622</v>
      </c>
      <c r="G1582" s="3">
        <v>0.05</v>
      </c>
      <c r="H1582" t="s">
        <v>12</v>
      </c>
      <c r="I1582">
        <v>5</v>
      </c>
      <c r="J1582">
        <f t="shared" si="96"/>
        <v>28963.599999999999</v>
      </c>
      <c r="K1582" s="2">
        <f t="shared" si="97"/>
        <v>45261</v>
      </c>
      <c r="L1582" s="2" t="str">
        <f>VLOOKUP(C1582,Customers!$A$2:$F$401,3,FALSE)</f>
        <v>Banha</v>
      </c>
      <c r="M1582" s="2" t="str">
        <f>VLOOKUP(C1582,Customers!$A$2:$F$401,5,FALSE)</f>
        <v>Small Business</v>
      </c>
      <c r="N1582" s="2" t="str">
        <f>VLOOKUP(D1582,Products!$A$2:$F$21,2,FALSE)</f>
        <v>Laser Printer</v>
      </c>
      <c r="O1582" s="2" t="str">
        <f>VLOOKUP(D1582,Products!$A$2:$F$21,4,FALSE)</f>
        <v>Electronics</v>
      </c>
      <c r="P1582" s="2" t="str">
        <f>VLOOKUP(D1582,Products!$A$2:$F$21,3,FALSE)</f>
        <v>Printers</v>
      </c>
      <c r="Q1582" s="6">
        <f>VLOOKUP(D1582,Products!$A$2:$F$21,6,FALSE)</f>
        <v>5600</v>
      </c>
      <c r="R1582" s="6">
        <f t="shared" si="98"/>
        <v>22400</v>
      </c>
      <c r="S1582" s="6">
        <f t="shared" si="99"/>
        <v>6563.5999999999985</v>
      </c>
    </row>
    <row r="1583" spans="1:19" x14ac:dyDescent="0.25">
      <c r="A1583" t="s">
        <v>2005</v>
      </c>
      <c r="B1583" s="2">
        <v>45774</v>
      </c>
      <c r="C1583" t="s">
        <v>137</v>
      </c>
      <c r="D1583" t="s">
        <v>56</v>
      </c>
      <c r="E1583">
        <v>1</v>
      </c>
      <c r="F1583">
        <v>180</v>
      </c>
      <c r="G1583" s="3">
        <v>0.1</v>
      </c>
      <c r="H1583" t="s">
        <v>12</v>
      </c>
      <c r="I1583">
        <v>2</v>
      </c>
      <c r="J1583">
        <f t="shared" si="96"/>
        <v>162</v>
      </c>
      <c r="K1583" s="2">
        <f t="shared" si="97"/>
        <v>45748</v>
      </c>
      <c r="L1583" s="2" t="str">
        <f>VLOOKUP(C1583,Customers!$A$2:$F$401,3,FALSE)</f>
        <v>Zagazig</v>
      </c>
      <c r="M1583" s="2" t="str">
        <f>VLOOKUP(C1583,Customers!$A$2:$F$401,5,FALSE)</f>
        <v>Small Business</v>
      </c>
      <c r="N1583" s="2" t="str">
        <f>VLOOKUP(D1583,Products!$A$2:$F$21,2,FALSE)</f>
        <v>Notebook Pack</v>
      </c>
      <c r="O1583" s="2" t="str">
        <f>VLOOKUP(D1583,Products!$A$2:$F$21,4,FALSE)</f>
        <v>Office</v>
      </c>
      <c r="P1583" s="2" t="str">
        <f>VLOOKUP(D1583,Products!$A$2:$F$21,3,FALSE)</f>
        <v>Stationery</v>
      </c>
      <c r="Q1583" s="6">
        <f>VLOOKUP(D1583,Products!$A$2:$F$21,6,FALSE)</f>
        <v>75</v>
      </c>
      <c r="R1583" s="6">
        <f t="shared" si="98"/>
        <v>75</v>
      </c>
      <c r="S1583" s="6">
        <f t="shared" si="99"/>
        <v>87</v>
      </c>
    </row>
    <row r="1584" spans="1:19" x14ac:dyDescent="0.25">
      <c r="A1584" t="s">
        <v>2006</v>
      </c>
      <c r="B1584" s="2">
        <v>45936</v>
      </c>
      <c r="C1584" t="s">
        <v>717</v>
      </c>
      <c r="D1584" t="s">
        <v>27</v>
      </c>
      <c r="E1584">
        <v>5</v>
      </c>
      <c r="F1584">
        <v>901.6</v>
      </c>
      <c r="G1584" s="3">
        <v>0</v>
      </c>
      <c r="H1584" t="s">
        <v>12</v>
      </c>
      <c r="I1584">
        <v>3</v>
      </c>
      <c r="J1584">
        <f t="shared" si="96"/>
        <v>4508</v>
      </c>
      <c r="K1584" s="2">
        <f t="shared" si="97"/>
        <v>45931</v>
      </c>
      <c r="L1584" s="2" t="str">
        <f>VLOOKUP(C1584,Customers!$A$2:$F$401,3,FALSE)</f>
        <v>Mansoura</v>
      </c>
      <c r="M1584" s="2" t="str">
        <f>VLOOKUP(C1584,Customers!$A$2:$F$401,5,FALSE)</f>
        <v>Consumer</v>
      </c>
      <c r="N1584" s="2" t="str">
        <f>VLOOKUP(D1584,Products!$A$2:$F$21,2,FALSE)</f>
        <v>Printer Toner</v>
      </c>
      <c r="O1584" s="2" t="str">
        <f>VLOOKUP(D1584,Products!$A$2:$F$21,4,FALSE)</f>
        <v>Office</v>
      </c>
      <c r="P1584" s="2" t="str">
        <f>VLOOKUP(D1584,Products!$A$2:$F$21,3,FALSE)</f>
        <v>Supplies</v>
      </c>
      <c r="Q1584" s="6">
        <f>VLOOKUP(D1584,Products!$A$2:$F$21,6,FALSE)</f>
        <v>510</v>
      </c>
      <c r="R1584" s="6">
        <f t="shared" si="98"/>
        <v>2550</v>
      </c>
      <c r="S1584" s="6">
        <f t="shared" si="99"/>
        <v>1958</v>
      </c>
    </row>
    <row r="1585" spans="1:19" x14ac:dyDescent="0.25">
      <c r="A1585" t="s">
        <v>2007</v>
      </c>
      <c r="B1585" s="2">
        <v>45702</v>
      </c>
      <c r="C1585" t="s">
        <v>1437</v>
      </c>
      <c r="D1585" t="s">
        <v>21</v>
      </c>
      <c r="E1585">
        <v>2</v>
      </c>
      <c r="F1585">
        <v>1998</v>
      </c>
      <c r="G1585" s="3">
        <v>0.15</v>
      </c>
      <c r="H1585" t="s">
        <v>12</v>
      </c>
      <c r="I1585">
        <v>1</v>
      </c>
      <c r="J1585">
        <f t="shared" si="96"/>
        <v>3396.6</v>
      </c>
      <c r="K1585" s="2">
        <f t="shared" si="97"/>
        <v>45689</v>
      </c>
      <c r="L1585" s="2" t="str">
        <f>VLOOKUP(C1585,Customers!$A$2:$F$401,3,FALSE)</f>
        <v>Mansoura</v>
      </c>
      <c r="M1585" s="2" t="str">
        <f>VLOOKUP(C1585,Customers!$A$2:$F$401,5,FALSE)</f>
        <v>Small Business</v>
      </c>
      <c r="N1585" s="2" t="str">
        <f>VLOOKUP(D1585,Products!$A$2:$F$21,2,FALSE)</f>
        <v>Mechanical Keyboard</v>
      </c>
      <c r="O1585" s="2" t="str">
        <f>VLOOKUP(D1585,Products!$A$2:$F$21,4,FALSE)</f>
        <v>Electronics</v>
      </c>
      <c r="P1585" s="2" t="str">
        <f>VLOOKUP(D1585,Products!$A$2:$F$21,3,FALSE)</f>
        <v>Accessories</v>
      </c>
      <c r="Q1585" s="6">
        <f>VLOOKUP(D1585,Products!$A$2:$F$21,6,FALSE)</f>
        <v>990</v>
      </c>
      <c r="R1585" s="6">
        <f t="shared" si="98"/>
        <v>1980</v>
      </c>
      <c r="S1585" s="6">
        <f t="shared" si="99"/>
        <v>1416.6</v>
      </c>
    </row>
    <row r="1586" spans="1:19" x14ac:dyDescent="0.25">
      <c r="A1586" t="s">
        <v>2008</v>
      </c>
      <c r="B1586" s="2">
        <v>45646</v>
      </c>
      <c r="C1586" t="s">
        <v>923</v>
      </c>
      <c r="D1586" t="s">
        <v>56</v>
      </c>
      <c r="E1586">
        <v>4</v>
      </c>
      <c r="F1586">
        <v>174.6</v>
      </c>
      <c r="G1586" s="3">
        <v>0.2</v>
      </c>
      <c r="H1586" t="s">
        <v>12</v>
      </c>
      <c r="I1586">
        <v>5</v>
      </c>
      <c r="J1586">
        <f t="shared" si="96"/>
        <v>558.72</v>
      </c>
      <c r="K1586" s="2">
        <f t="shared" si="97"/>
        <v>45627</v>
      </c>
      <c r="L1586" s="2" t="str">
        <f>VLOOKUP(C1586,Customers!$A$2:$F$401,3,FALSE)</f>
        <v>Fayoum</v>
      </c>
      <c r="M1586" s="2" t="str">
        <f>VLOOKUP(C1586,Customers!$A$2:$F$401,5,FALSE)</f>
        <v>Consumer</v>
      </c>
      <c r="N1586" s="2" t="str">
        <f>VLOOKUP(D1586,Products!$A$2:$F$21,2,FALSE)</f>
        <v>Notebook Pack</v>
      </c>
      <c r="O1586" s="2" t="str">
        <f>VLOOKUP(D1586,Products!$A$2:$F$21,4,FALSE)</f>
        <v>Office</v>
      </c>
      <c r="P1586" s="2" t="str">
        <f>VLOOKUP(D1586,Products!$A$2:$F$21,3,FALSE)</f>
        <v>Stationery</v>
      </c>
      <c r="Q1586" s="6">
        <f>VLOOKUP(D1586,Products!$A$2:$F$21,6,FALSE)</f>
        <v>75</v>
      </c>
      <c r="R1586" s="6">
        <f t="shared" si="98"/>
        <v>300</v>
      </c>
      <c r="S1586" s="6">
        <f t="shared" si="99"/>
        <v>258.72000000000003</v>
      </c>
    </row>
    <row r="1587" spans="1:19" x14ac:dyDescent="0.25">
      <c r="A1587" t="s">
        <v>2009</v>
      </c>
      <c r="B1587" s="2">
        <v>45695</v>
      </c>
      <c r="C1587" t="s">
        <v>759</v>
      </c>
      <c r="D1587" t="s">
        <v>46</v>
      </c>
      <c r="E1587">
        <v>1</v>
      </c>
      <c r="F1587">
        <v>252.2</v>
      </c>
      <c r="G1587" s="3">
        <v>0.1</v>
      </c>
      <c r="H1587" t="s">
        <v>12</v>
      </c>
      <c r="I1587">
        <v>6</v>
      </c>
      <c r="J1587">
        <f t="shared" si="96"/>
        <v>226.98</v>
      </c>
      <c r="K1587" s="2">
        <f t="shared" si="97"/>
        <v>45689</v>
      </c>
      <c r="L1587" s="2" t="str">
        <f>VLOOKUP(C1587,Customers!$A$2:$F$401,3,FALSE)</f>
        <v>Giza</v>
      </c>
      <c r="M1587" s="2" t="str">
        <f>VLOOKUP(C1587,Customers!$A$2:$F$401,5,FALSE)</f>
        <v>Small Business</v>
      </c>
      <c r="N1587" s="2" t="str">
        <f>VLOOKUP(D1587,Products!$A$2:$F$21,2,FALSE)</f>
        <v>Paper A4 Box</v>
      </c>
      <c r="O1587" s="2" t="str">
        <f>VLOOKUP(D1587,Products!$A$2:$F$21,4,FALSE)</f>
        <v>Office</v>
      </c>
      <c r="P1587" s="2" t="str">
        <f>VLOOKUP(D1587,Products!$A$2:$F$21,3,FALSE)</f>
        <v>Stationery</v>
      </c>
      <c r="Q1587" s="6">
        <f>VLOOKUP(D1587,Products!$A$2:$F$21,6,FALSE)</f>
        <v>145</v>
      </c>
      <c r="R1587" s="6">
        <f t="shared" si="98"/>
        <v>145</v>
      </c>
      <c r="S1587" s="6">
        <f t="shared" si="99"/>
        <v>81.97999999999999</v>
      </c>
    </row>
    <row r="1588" spans="1:19" x14ac:dyDescent="0.25">
      <c r="A1588" t="s">
        <v>2010</v>
      </c>
      <c r="B1588" s="2">
        <v>45134</v>
      </c>
      <c r="C1588" t="s">
        <v>747</v>
      </c>
      <c r="D1588" t="s">
        <v>109</v>
      </c>
      <c r="E1588">
        <v>1</v>
      </c>
      <c r="F1588">
        <v>11776</v>
      </c>
      <c r="G1588" s="3">
        <v>0</v>
      </c>
      <c r="H1588" t="s">
        <v>12</v>
      </c>
      <c r="I1588">
        <v>3</v>
      </c>
      <c r="J1588">
        <f t="shared" si="96"/>
        <v>11776</v>
      </c>
      <c r="K1588" s="2">
        <f t="shared" si="97"/>
        <v>45108</v>
      </c>
      <c r="L1588" s="2" t="str">
        <f>VLOOKUP(C1588,Customers!$A$2:$F$401,3,FALSE)</f>
        <v>Tanta</v>
      </c>
      <c r="M1588" s="2" t="str">
        <f>VLOOKUP(C1588,Customers!$A$2:$F$401,5,FALSE)</f>
        <v>Consumer</v>
      </c>
      <c r="N1588" s="2" t="str">
        <f>VLOOKUP(D1588,Products!$A$2:$F$21,2,FALSE)</f>
        <v>Projector</v>
      </c>
      <c r="O1588" s="2" t="str">
        <f>VLOOKUP(D1588,Products!$A$2:$F$21,4,FALSE)</f>
        <v>Electronics</v>
      </c>
      <c r="P1588" s="2" t="str">
        <f>VLOOKUP(D1588,Products!$A$2:$F$21,3,FALSE)</f>
        <v>Displays</v>
      </c>
      <c r="Q1588" s="6">
        <f>VLOOKUP(D1588,Products!$A$2:$F$21,6,FALSE)</f>
        <v>9700</v>
      </c>
      <c r="R1588" s="6">
        <f t="shared" si="98"/>
        <v>9700</v>
      </c>
      <c r="S1588" s="6">
        <f t="shared" si="99"/>
        <v>2076</v>
      </c>
    </row>
    <row r="1589" spans="1:19" x14ac:dyDescent="0.25">
      <c r="A1589" t="s">
        <v>2011</v>
      </c>
      <c r="B1589" s="2">
        <v>45908</v>
      </c>
      <c r="C1589" t="s">
        <v>641</v>
      </c>
      <c r="D1589" t="s">
        <v>43</v>
      </c>
      <c r="E1589">
        <v>2</v>
      </c>
      <c r="F1589">
        <v>3312</v>
      </c>
      <c r="G1589" s="3">
        <v>0.05</v>
      </c>
      <c r="H1589" t="s">
        <v>12</v>
      </c>
      <c r="I1589">
        <v>1</v>
      </c>
      <c r="J1589">
        <f t="shared" si="96"/>
        <v>6292.7999999999993</v>
      </c>
      <c r="K1589" s="2">
        <f t="shared" si="97"/>
        <v>45901</v>
      </c>
      <c r="L1589" s="2" t="str">
        <f>VLOOKUP(C1589,Customers!$A$2:$F$401,3,FALSE)</f>
        <v>Banha</v>
      </c>
      <c r="M1589" s="2" t="str">
        <f>VLOOKUP(C1589,Customers!$A$2:$F$401,5,FALSE)</f>
        <v>Consumer</v>
      </c>
      <c r="N1589" s="2" t="str">
        <f>VLOOKUP(D1589,Products!$A$2:$F$21,2,FALSE)</f>
        <v>External SSD 1TB</v>
      </c>
      <c r="O1589" s="2" t="str">
        <f>VLOOKUP(D1589,Products!$A$2:$F$21,4,FALSE)</f>
        <v>Electronics</v>
      </c>
      <c r="P1589" s="2" t="str">
        <f>VLOOKUP(D1589,Products!$A$2:$F$21,3,FALSE)</f>
        <v>Storage</v>
      </c>
      <c r="Q1589" s="6">
        <f>VLOOKUP(D1589,Products!$A$2:$F$21,6,FALSE)</f>
        <v>2450</v>
      </c>
      <c r="R1589" s="6">
        <f t="shared" si="98"/>
        <v>4900</v>
      </c>
      <c r="S1589" s="6">
        <f t="shared" si="99"/>
        <v>1392.7999999999993</v>
      </c>
    </row>
    <row r="1590" spans="1:19" x14ac:dyDescent="0.25">
      <c r="A1590" t="s">
        <v>2012</v>
      </c>
      <c r="B1590" s="2">
        <v>45388</v>
      </c>
      <c r="C1590" t="s">
        <v>821</v>
      </c>
      <c r="D1590" t="s">
        <v>27</v>
      </c>
      <c r="E1590">
        <v>1</v>
      </c>
      <c r="F1590">
        <v>1058.4000000000001</v>
      </c>
      <c r="G1590" s="3">
        <v>0.05</v>
      </c>
      <c r="H1590" t="s">
        <v>12</v>
      </c>
      <c r="I1590">
        <v>1</v>
      </c>
      <c r="J1590">
        <f t="shared" si="96"/>
        <v>1005.48</v>
      </c>
      <c r="K1590" s="2">
        <f t="shared" si="97"/>
        <v>45383</v>
      </c>
      <c r="L1590" s="2" t="str">
        <f>VLOOKUP(C1590,Customers!$A$2:$F$401,3,FALSE)</f>
        <v>Fayoum</v>
      </c>
      <c r="M1590" s="2" t="str">
        <f>VLOOKUP(C1590,Customers!$A$2:$F$401,5,FALSE)</f>
        <v>Corporate</v>
      </c>
      <c r="N1590" s="2" t="str">
        <f>VLOOKUP(D1590,Products!$A$2:$F$21,2,FALSE)</f>
        <v>Printer Toner</v>
      </c>
      <c r="O1590" s="2" t="str">
        <f>VLOOKUP(D1590,Products!$A$2:$F$21,4,FALSE)</f>
        <v>Office</v>
      </c>
      <c r="P1590" s="2" t="str">
        <f>VLOOKUP(D1590,Products!$A$2:$F$21,3,FALSE)</f>
        <v>Supplies</v>
      </c>
      <c r="Q1590" s="6">
        <f>VLOOKUP(D1590,Products!$A$2:$F$21,6,FALSE)</f>
        <v>510</v>
      </c>
      <c r="R1590" s="6">
        <f t="shared" si="98"/>
        <v>510</v>
      </c>
      <c r="S1590" s="6">
        <f t="shared" si="99"/>
        <v>495.48</v>
      </c>
    </row>
    <row r="1591" spans="1:19" x14ac:dyDescent="0.25">
      <c r="A1591" t="s">
        <v>2013</v>
      </c>
      <c r="B1591" s="2">
        <v>45260</v>
      </c>
      <c r="C1591" t="s">
        <v>682</v>
      </c>
      <c r="D1591" t="s">
        <v>15</v>
      </c>
      <c r="E1591">
        <v>2</v>
      </c>
      <c r="F1591">
        <v>436.5</v>
      </c>
      <c r="G1591" s="3">
        <v>0</v>
      </c>
      <c r="H1591" t="s">
        <v>12</v>
      </c>
      <c r="I1591">
        <v>7</v>
      </c>
      <c r="J1591">
        <f t="shared" si="96"/>
        <v>873</v>
      </c>
      <c r="K1591" s="2">
        <f t="shared" si="97"/>
        <v>45231</v>
      </c>
      <c r="L1591" s="2" t="str">
        <f>VLOOKUP(C1591,Customers!$A$2:$F$401,3,FALSE)</f>
        <v>Giza</v>
      </c>
      <c r="M1591" s="2" t="str">
        <f>VLOOKUP(C1591,Customers!$A$2:$F$401,5,FALSE)</f>
        <v>Small Business</v>
      </c>
      <c r="N1591" s="2" t="str">
        <f>VLOOKUP(D1591,Products!$A$2:$F$21,2,FALSE)</f>
        <v>Wireless Mouse</v>
      </c>
      <c r="O1591" s="2" t="str">
        <f>VLOOKUP(D1591,Products!$A$2:$F$21,4,FALSE)</f>
        <v>Electronics</v>
      </c>
      <c r="P1591" s="2" t="str">
        <f>VLOOKUP(D1591,Products!$A$2:$F$21,3,FALSE)</f>
        <v>Accessories</v>
      </c>
      <c r="Q1591" s="6">
        <f>VLOOKUP(D1591,Products!$A$2:$F$21,6,FALSE)</f>
        <v>210</v>
      </c>
      <c r="R1591" s="6">
        <f t="shared" si="98"/>
        <v>420</v>
      </c>
      <c r="S1591" s="6">
        <f t="shared" si="99"/>
        <v>453</v>
      </c>
    </row>
    <row r="1592" spans="1:19" x14ac:dyDescent="0.25">
      <c r="A1592" t="s">
        <v>2014</v>
      </c>
      <c r="B1592" s="2">
        <v>45851</v>
      </c>
      <c r="C1592" t="s">
        <v>560</v>
      </c>
      <c r="D1592" t="s">
        <v>18</v>
      </c>
      <c r="E1592">
        <v>10</v>
      </c>
      <c r="F1592">
        <v>1493.5</v>
      </c>
      <c r="G1592" s="3">
        <v>0.05</v>
      </c>
      <c r="H1592" t="s">
        <v>12</v>
      </c>
      <c r="I1592">
        <v>1</v>
      </c>
      <c r="J1592">
        <f t="shared" si="96"/>
        <v>14188.25</v>
      </c>
      <c r="K1592" s="2">
        <f t="shared" si="97"/>
        <v>45839</v>
      </c>
      <c r="L1592" s="2" t="str">
        <f>VLOOKUP(C1592,Customers!$A$2:$F$401,3,FALSE)</f>
        <v>Alexandria</v>
      </c>
      <c r="M1592" s="2" t="str">
        <f>VLOOKUP(C1592,Customers!$A$2:$F$401,5,FALSE)</f>
        <v>Small Business</v>
      </c>
      <c r="N1592" s="2" t="str">
        <f>VLOOKUP(D1592,Products!$A$2:$F$21,2,FALSE)</f>
        <v>Webcam HD</v>
      </c>
      <c r="O1592" s="2" t="str">
        <f>VLOOKUP(D1592,Products!$A$2:$F$21,4,FALSE)</f>
        <v>Electronics</v>
      </c>
      <c r="P1592" s="2" t="str">
        <f>VLOOKUP(D1592,Products!$A$2:$F$21,3,FALSE)</f>
        <v>Accessories</v>
      </c>
      <c r="Q1592" s="6">
        <f>VLOOKUP(D1592,Products!$A$2:$F$21,6,FALSE)</f>
        <v>790</v>
      </c>
      <c r="R1592" s="6">
        <f t="shared" si="98"/>
        <v>7900</v>
      </c>
      <c r="S1592" s="6">
        <f t="shared" si="99"/>
        <v>6288.25</v>
      </c>
    </row>
    <row r="1593" spans="1:19" x14ac:dyDescent="0.25">
      <c r="A1593" t="s">
        <v>2015</v>
      </c>
      <c r="B1593" s="2">
        <v>45077</v>
      </c>
      <c r="C1593" t="s">
        <v>178</v>
      </c>
      <c r="D1593" t="s">
        <v>40</v>
      </c>
      <c r="E1593">
        <v>3</v>
      </c>
      <c r="F1593">
        <v>17940</v>
      </c>
      <c r="G1593" s="3">
        <v>0</v>
      </c>
      <c r="H1593" t="s">
        <v>12</v>
      </c>
      <c r="I1593">
        <v>1</v>
      </c>
      <c r="J1593">
        <f t="shared" si="96"/>
        <v>53820</v>
      </c>
      <c r="K1593" s="2">
        <f t="shared" si="97"/>
        <v>45047</v>
      </c>
      <c r="L1593" s="2" t="str">
        <f>VLOOKUP(C1593,Customers!$A$2:$F$401,3,FALSE)</f>
        <v>Banha</v>
      </c>
      <c r="M1593" s="2" t="str">
        <f>VLOOKUP(C1593,Customers!$A$2:$F$401,5,FALSE)</f>
        <v>Consumer</v>
      </c>
      <c r="N1593" s="2" t="str">
        <f>VLOOKUP(D1593,Products!$A$2:$F$21,2,FALSE)</f>
        <v>Laptop Basic 15</v>
      </c>
      <c r="O1593" s="2" t="str">
        <f>VLOOKUP(D1593,Products!$A$2:$F$21,4,FALSE)</f>
        <v>Electronics</v>
      </c>
      <c r="P1593" s="2" t="str">
        <f>VLOOKUP(D1593,Products!$A$2:$F$21,3,FALSE)</f>
        <v>Computers</v>
      </c>
      <c r="Q1593" s="6">
        <f>VLOOKUP(D1593,Products!$A$2:$F$21,6,FALSE)</f>
        <v>15100</v>
      </c>
      <c r="R1593" s="6">
        <f t="shared" si="98"/>
        <v>45300</v>
      </c>
      <c r="S1593" s="6">
        <f t="shared" si="99"/>
        <v>8520</v>
      </c>
    </row>
    <row r="1594" spans="1:19" x14ac:dyDescent="0.25">
      <c r="A1594" t="s">
        <v>2016</v>
      </c>
      <c r="B1594" s="2">
        <v>44995</v>
      </c>
      <c r="C1594" t="s">
        <v>843</v>
      </c>
      <c r="D1594" t="s">
        <v>15</v>
      </c>
      <c r="E1594">
        <v>1</v>
      </c>
      <c r="F1594">
        <v>486</v>
      </c>
      <c r="G1594" s="3">
        <v>0.1</v>
      </c>
      <c r="H1594" t="s">
        <v>12</v>
      </c>
      <c r="I1594">
        <v>6</v>
      </c>
      <c r="J1594">
        <f t="shared" si="96"/>
        <v>437.40000000000003</v>
      </c>
      <c r="K1594" s="2">
        <f t="shared" si="97"/>
        <v>44986</v>
      </c>
      <c r="L1594" s="2" t="str">
        <f>VLOOKUP(C1594,Customers!$A$2:$F$401,3,FALSE)</f>
        <v>Giza</v>
      </c>
      <c r="M1594" s="2" t="str">
        <f>VLOOKUP(C1594,Customers!$A$2:$F$401,5,FALSE)</f>
        <v>Corporate</v>
      </c>
      <c r="N1594" s="2" t="str">
        <f>VLOOKUP(D1594,Products!$A$2:$F$21,2,FALSE)</f>
        <v>Wireless Mouse</v>
      </c>
      <c r="O1594" s="2" t="str">
        <f>VLOOKUP(D1594,Products!$A$2:$F$21,4,FALSE)</f>
        <v>Electronics</v>
      </c>
      <c r="P1594" s="2" t="str">
        <f>VLOOKUP(D1594,Products!$A$2:$F$21,3,FALSE)</f>
        <v>Accessories</v>
      </c>
      <c r="Q1594" s="6">
        <f>VLOOKUP(D1594,Products!$A$2:$F$21,6,FALSE)</f>
        <v>210</v>
      </c>
      <c r="R1594" s="6">
        <f t="shared" si="98"/>
        <v>210</v>
      </c>
      <c r="S1594" s="6">
        <f t="shared" si="99"/>
        <v>227.40000000000003</v>
      </c>
    </row>
    <row r="1595" spans="1:19" x14ac:dyDescent="0.25">
      <c r="A1595" t="s">
        <v>2017</v>
      </c>
      <c r="B1595" s="2">
        <v>45530</v>
      </c>
      <c r="C1595" t="s">
        <v>61</v>
      </c>
      <c r="D1595" t="s">
        <v>24</v>
      </c>
      <c r="E1595">
        <v>5</v>
      </c>
      <c r="F1595">
        <v>1287.5</v>
      </c>
      <c r="G1595" s="3">
        <v>0.15</v>
      </c>
      <c r="H1595" t="s">
        <v>12</v>
      </c>
      <c r="I1595">
        <v>5</v>
      </c>
      <c r="J1595">
        <f t="shared" si="96"/>
        <v>5471.875</v>
      </c>
      <c r="K1595" s="2">
        <f t="shared" si="97"/>
        <v>45505</v>
      </c>
      <c r="L1595" s="2" t="str">
        <f>VLOOKUP(C1595,Customers!$A$2:$F$401,3,FALSE)</f>
        <v>Asyut</v>
      </c>
      <c r="M1595" s="2" t="str">
        <f>VLOOKUP(C1595,Customers!$A$2:$F$401,5,FALSE)</f>
        <v>Consumer</v>
      </c>
      <c r="N1595" s="2" t="str">
        <f>VLOOKUP(D1595,Products!$A$2:$F$21,2,FALSE)</f>
        <v>USB-C Hub</v>
      </c>
      <c r="O1595" s="2" t="str">
        <f>VLOOKUP(D1595,Products!$A$2:$F$21,4,FALSE)</f>
        <v>Electronics</v>
      </c>
      <c r="P1595" s="2" t="str">
        <f>VLOOKUP(D1595,Products!$A$2:$F$21,3,FALSE)</f>
        <v>Accessories</v>
      </c>
      <c r="Q1595" s="6">
        <f>VLOOKUP(D1595,Products!$A$2:$F$21,6,FALSE)</f>
        <v>620</v>
      </c>
      <c r="R1595" s="6">
        <f t="shared" si="98"/>
        <v>3100</v>
      </c>
      <c r="S1595" s="6">
        <f t="shared" si="99"/>
        <v>2371.875</v>
      </c>
    </row>
    <row r="1596" spans="1:19" x14ac:dyDescent="0.25">
      <c r="A1596" t="s">
        <v>2018</v>
      </c>
      <c r="B1596" s="2">
        <v>44968</v>
      </c>
      <c r="C1596" t="s">
        <v>490</v>
      </c>
      <c r="D1596" t="s">
        <v>90</v>
      </c>
      <c r="E1596">
        <v>1</v>
      </c>
      <c r="F1596">
        <v>2268</v>
      </c>
      <c r="G1596" s="3">
        <v>0</v>
      </c>
      <c r="H1596" t="s">
        <v>12</v>
      </c>
      <c r="I1596">
        <v>2</v>
      </c>
      <c r="J1596">
        <f t="shared" si="96"/>
        <v>2268</v>
      </c>
      <c r="K1596" s="2">
        <f t="shared" si="97"/>
        <v>44958</v>
      </c>
      <c r="L1596" s="2" t="str">
        <f>VLOOKUP(C1596,Customers!$A$2:$F$401,3,FALSE)</f>
        <v>Giza</v>
      </c>
      <c r="M1596" s="2" t="str">
        <f>VLOOKUP(C1596,Customers!$A$2:$F$401,5,FALSE)</f>
        <v>Consumer</v>
      </c>
      <c r="N1596" s="2" t="str">
        <f>VLOOKUP(D1596,Products!$A$2:$F$21,2,FALSE)</f>
        <v>Headset Pro</v>
      </c>
      <c r="O1596" s="2" t="str">
        <f>VLOOKUP(D1596,Products!$A$2:$F$21,4,FALSE)</f>
        <v>Electronics</v>
      </c>
      <c r="P1596" s="2" t="str">
        <f>VLOOKUP(D1596,Products!$A$2:$F$21,3,FALSE)</f>
        <v>Accessories</v>
      </c>
      <c r="Q1596" s="6">
        <f>VLOOKUP(D1596,Products!$A$2:$F$21,6,FALSE)</f>
        <v>1180</v>
      </c>
      <c r="R1596" s="6">
        <f t="shared" si="98"/>
        <v>1180</v>
      </c>
      <c r="S1596" s="6">
        <f t="shared" si="99"/>
        <v>1088</v>
      </c>
    </row>
    <row r="1597" spans="1:19" x14ac:dyDescent="0.25">
      <c r="A1597" t="s">
        <v>2019</v>
      </c>
      <c r="B1597" s="2">
        <v>45579</v>
      </c>
      <c r="C1597" t="s">
        <v>193</v>
      </c>
      <c r="D1597" t="s">
        <v>56</v>
      </c>
      <c r="E1597">
        <v>1</v>
      </c>
      <c r="F1597">
        <v>180</v>
      </c>
      <c r="G1597" s="3">
        <v>0.1</v>
      </c>
      <c r="H1597" t="s">
        <v>12</v>
      </c>
      <c r="I1597">
        <v>7</v>
      </c>
      <c r="J1597">
        <f t="shared" si="96"/>
        <v>162</v>
      </c>
      <c r="K1597" s="2">
        <f t="shared" si="97"/>
        <v>45566</v>
      </c>
      <c r="L1597" s="2" t="str">
        <f>VLOOKUP(C1597,Customers!$A$2:$F$401,3,FALSE)</f>
        <v>Alexandria</v>
      </c>
      <c r="M1597" s="2" t="str">
        <f>VLOOKUP(C1597,Customers!$A$2:$F$401,5,FALSE)</f>
        <v>Consumer</v>
      </c>
      <c r="N1597" s="2" t="str">
        <f>VLOOKUP(D1597,Products!$A$2:$F$21,2,FALSE)</f>
        <v>Notebook Pack</v>
      </c>
      <c r="O1597" s="2" t="str">
        <f>VLOOKUP(D1597,Products!$A$2:$F$21,4,FALSE)</f>
        <v>Office</v>
      </c>
      <c r="P1597" s="2" t="str">
        <f>VLOOKUP(D1597,Products!$A$2:$F$21,3,FALSE)</f>
        <v>Stationery</v>
      </c>
      <c r="Q1597" s="6">
        <f>VLOOKUP(D1597,Products!$A$2:$F$21,6,FALSE)</f>
        <v>75</v>
      </c>
      <c r="R1597" s="6">
        <f t="shared" si="98"/>
        <v>75</v>
      </c>
      <c r="S1597" s="6">
        <f t="shared" si="99"/>
        <v>87</v>
      </c>
    </row>
    <row r="1598" spans="1:19" x14ac:dyDescent="0.25">
      <c r="A1598" t="s">
        <v>2020</v>
      </c>
      <c r="B1598" s="2">
        <v>45461</v>
      </c>
      <c r="C1598" t="s">
        <v>548</v>
      </c>
      <c r="D1598" t="s">
        <v>72</v>
      </c>
      <c r="E1598">
        <v>1</v>
      </c>
      <c r="F1598">
        <v>1750</v>
      </c>
      <c r="G1598" s="3">
        <v>0</v>
      </c>
      <c r="H1598" t="s">
        <v>12</v>
      </c>
      <c r="I1598">
        <v>4</v>
      </c>
      <c r="J1598">
        <f t="shared" si="96"/>
        <v>1750</v>
      </c>
      <c r="K1598" s="2">
        <f t="shared" si="97"/>
        <v>45444</v>
      </c>
      <c r="L1598" s="2" t="str">
        <f>VLOOKUP(C1598,Customers!$A$2:$F$401,3,FALSE)</f>
        <v>Giza</v>
      </c>
      <c r="M1598" s="2" t="str">
        <f>VLOOKUP(C1598,Customers!$A$2:$F$401,5,FALSE)</f>
        <v>Corporate</v>
      </c>
      <c r="N1598" s="2" t="str">
        <f>VLOOKUP(D1598,Products!$A$2:$F$21,2,FALSE)</f>
        <v>Wi-Fi Router</v>
      </c>
      <c r="O1598" s="2" t="str">
        <f>VLOOKUP(D1598,Products!$A$2:$F$21,4,FALSE)</f>
        <v>Electronics</v>
      </c>
      <c r="P1598" s="2" t="str">
        <f>VLOOKUP(D1598,Products!$A$2:$F$21,3,FALSE)</f>
        <v>Networking</v>
      </c>
      <c r="Q1598" s="6">
        <f>VLOOKUP(D1598,Products!$A$2:$F$21,6,FALSE)</f>
        <v>1050</v>
      </c>
      <c r="R1598" s="6">
        <f t="shared" si="98"/>
        <v>1050</v>
      </c>
      <c r="S1598" s="6">
        <f t="shared" si="99"/>
        <v>700</v>
      </c>
    </row>
    <row r="1599" spans="1:19" x14ac:dyDescent="0.25">
      <c r="A1599" t="s">
        <v>2021</v>
      </c>
      <c r="B1599" s="2">
        <v>45141</v>
      </c>
      <c r="C1599" t="s">
        <v>443</v>
      </c>
      <c r="D1599" t="s">
        <v>27</v>
      </c>
      <c r="E1599">
        <v>5</v>
      </c>
      <c r="F1599">
        <v>901.6</v>
      </c>
      <c r="G1599" s="3">
        <v>0.05</v>
      </c>
      <c r="H1599" t="s">
        <v>12</v>
      </c>
      <c r="I1599">
        <v>2</v>
      </c>
      <c r="J1599">
        <f t="shared" si="96"/>
        <v>4282.5999999999995</v>
      </c>
      <c r="K1599" s="2">
        <f t="shared" si="97"/>
        <v>45139</v>
      </c>
      <c r="L1599" s="2" t="str">
        <f>VLOOKUP(C1599,Customers!$A$2:$F$401,3,FALSE)</f>
        <v>Asyut</v>
      </c>
      <c r="M1599" s="2" t="str">
        <f>VLOOKUP(C1599,Customers!$A$2:$F$401,5,FALSE)</f>
        <v>Consumer</v>
      </c>
      <c r="N1599" s="2" t="str">
        <f>VLOOKUP(D1599,Products!$A$2:$F$21,2,FALSE)</f>
        <v>Printer Toner</v>
      </c>
      <c r="O1599" s="2" t="str">
        <f>VLOOKUP(D1599,Products!$A$2:$F$21,4,FALSE)</f>
        <v>Office</v>
      </c>
      <c r="P1599" s="2" t="str">
        <f>VLOOKUP(D1599,Products!$A$2:$F$21,3,FALSE)</f>
        <v>Supplies</v>
      </c>
      <c r="Q1599" s="6">
        <f>VLOOKUP(D1599,Products!$A$2:$F$21,6,FALSE)</f>
        <v>510</v>
      </c>
      <c r="R1599" s="6">
        <f t="shared" si="98"/>
        <v>2550</v>
      </c>
      <c r="S1599" s="6">
        <f t="shared" si="99"/>
        <v>1732.5999999999995</v>
      </c>
    </row>
    <row r="1600" spans="1:19" x14ac:dyDescent="0.25">
      <c r="A1600" t="s">
        <v>2022</v>
      </c>
      <c r="B1600" s="2">
        <v>45078</v>
      </c>
      <c r="C1600" t="s">
        <v>1860</v>
      </c>
      <c r="D1600" t="s">
        <v>15</v>
      </c>
      <c r="E1600">
        <v>1</v>
      </c>
      <c r="F1600">
        <v>414</v>
      </c>
      <c r="G1600" s="3">
        <v>0.1</v>
      </c>
      <c r="H1600" t="s">
        <v>12</v>
      </c>
      <c r="I1600">
        <v>6</v>
      </c>
      <c r="J1600">
        <f t="shared" si="96"/>
        <v>372.6</v>
      </c>
      <c r="K1600" s="2">
        <f t="shared" si="97"/>
        <v>45078</v>
      </c>
      <c r="L1600" s="2" t="str">
        <f>VLOOKUP(C1600,Customers!$A$2:$F$401,3,FALSE)</f>
        <v>Asyut</v>
      </c>
      <c r="M1600" s="2" t="str">
        <f>VLOOKUP(C1600,Customers!$A$2:$F$401,5,FALSE)</f>
        <v>Consumer</v>
      </c>
      <c r="N1600" s="2" t="str">
        <f>VLOOKUP(D1600,Products!$A$2:$F$21,2,FALSE)</f>
        <v>Wireless Mouse</v>
      </c>
      <c r="O1600" s="2" t="str">
        <f>VLOOKUP(D1600,Products!$A$2:$F$21,4,FALSE)</f>
        <v>Electronics</v>
      </c>
      <c r="P1600" s="2" t="str">
        <f>VLOOKUP(D1600,Products!$A$2:$F$21,3,FALSE)</f>
        <v>Accessories</v>
      </c>
      <c r="Q1600" s="6">
        <f>VLOOKUP(D1600,Products!$A$2:$F$21,6,FALSE)</f>
        <v>210</v>
      </c>
      <c r="R1600" s="6">
        <f t="shared" si="98"/>
        <v>210</v>
      </c>
      <c r="S1600" s="6">
        <f t="shared" si="99"/>
        <v>162.60000000000002</v>
      </c>
    </row>
    <row r="1601" spans="1:19" x14ac:dyDescent="0.25">
      <c r="A1601" t="s">
        <v>2023</v>
      </c>
      <c r="B1601" s="2">
        <v>45627</v>
      </c>
      <c r="C1601" t="s">
        <v>999</v>
      </c>
      <c r="D1601" t="s">
        <v>46</v>
      </c>
      <c r="E1601">
        <v>3</v>
      </c>
      <c r="F1601">
        <v>239.2</v>
      </c>
      <c r="G1601" s="3">
        <v>0.1</v>
      </c>
      <c r="H1601" t="s">
        <v>12</v>
      </c>
      <c r="I1601">
        <v>1</v>
      </c>
      <c r="J1601">
        <f t="shared" si="96"/>
        <v>645.83999999999992</v>
      </c>
      <c r="K1601" s="2">
        <f t="shared" si="97"/>
        <v>45627</v>
      </c>
      <c r="L1601" s="2" t="str">
        <f>VLOOKUP(C1601,Customers!$A$2:$F$401,3,FALSE)</f>
        <v>Fayoum</v>
      </c>
      <c r="M1601" s="2" t="str">
        <f>VLOOKUP(C1601,Customers!$A$2:$F$401,5,FALSE)</f>
        <v>Small Business</v>
      </c>
      <c r="N1601" s="2" t="str">
        <f>VLOOKUP(D1601,Products!$A$2:$F$21,2,FALSE)</f>
        <v>Paper A4 Box</v>
      </c>
      <c r="O1601" s="2" t="str">
        <f>VLOOKUP(D1601,Products!$A$2:$F$21,4,FALSE)</f>
        <v>Office</v>
      </c>
      <c r="P1601" s="2" t="str">
        <f>VLOOKUP(D1601,Products!$A$2:$F$21,3,FALSE)</f>
        <v>Stationery</v>
      </c>
      <c r="Q1601" s="6">
        <f>VLOOKUP(D1601,Products!$A$2:$F$21,6,FALSE)</f>
        <v>145</v>
      </c>
      <c r="R1601" s="6">
        <f t="shared" si="98"/>
        <v>435</v>
      </c>
      <c r="S1601" s="6">
        <f t="shared" si="99"/>
        <v>210.83999999999992</v>
      </c>
    </row>
    <row r="1602" spans="1:19" x14ac:dyDescent="0.25">
      <c r="A1602" t="s">
        <v>2024</v>
      </c>
      <c r="B1602" s="2">
        <v>45275</v>
      </c>
      <c r="C1602" t="s">
        <v>490</v>
      </c>
      <c r="D1602" t="s">
        <v>46</v>
      </c>
      <c r="E1602">
        <v>3</v>
      </c>
      <c r="F1602">
        <v>280.8</v>
      </c>
      <c r="G1602" s="3">
        <v>0.05</v>
      </c>
      <c r="H1602" t="s">
        <v>12</v>
      </c>
      <c r="I1602">
        <v>6</v>
      </c>
      <c r="J1602">
        <f t="shared" si="96"/>
        <v>800.28000000000009</v>
      </c>
      <c r="K1602" s="2">
        <f t="shared" si="97"/>
        <v>45261</v>
      </c>
      <c r="L1602" s="2" t="str">
        <f>VLOOKUP(C1602,Customers!$A$2:$F$401,3,FALSE)</f>
        <v>Giza</v>
      </c>
      <c r="M1602" s="2" t="str">
        <f>VLOOKUP(C1602,Customers!$A$2:$F$401,5,FALSE)</f>
        <v>Consumer</v>
      </c>
      <c r="N1602" s="2" t="str">
        <f>VLOOKUP(D1602,Products!$A$2:$F$21,2,FALSE)</f>
        <v>Paper A4 Box</v>
      </c>
      <c r="O1602" s="2" t="str">
        <f>VLOOKUP(D1602,Products!$A$2:$F$21,4,FALSE)</f>
        <v>Office</v>
      </c>
      <c r="P1602" s="2" t="str">
        <f>VLOOKUP(D1602,Products!$A$2:$F$21,3,FALSE)</f>
        <v>Stationery</v>
      </c>
      <c r="Q1602" s="6">
        <f>VLOOKUP(D1602,Products!$A$2:$F$21,6,FALSE)</f>
        <v>145</v>
      </c>
      <c r="R1602" s="6">
        <f t="shared" si="98"/>
        <v>435</v>
      </c>
      <c r="S1602" s="6">
        <f t="shared" si="99"/>
        <v>365.28000000000009</v>
      </c>
    </row>
    <row r="1603" spans="1:19" x14ac:dyDescent="0.25">
      <c r="A1603" t="s">
        <v>2025</v>
      </c>
      <c r="B1603" s="2">
        <v>45695</v>
      </c>
      <c r="C1603" t="s">
        <v>709</v>
      </c>
      <c r="D1603" t="s">
        <v>27</v>
      </c>
      <c r="E1603">
        <v>3</v>
      </c>
      <c r="F1603">
        <v>950.6</v>
      </c>
      <c r="G1603" s="3">
        <v>0.2</v>
      </c>
      <c r="H1603" t="s">
        <v>12</v>
      </c>
      <c r="I1603">
        <v>3</v>
      </c>
      <c r="J1603">
        <f t="shared" ref="J1603:J1666" si="100">E1603*F1603*(1-G1603)</f>
        <v>2281.44</v>
      </c>
      <c r="K1603" s="2">
        <f t="shared" ref="K1603:K1666" si="101">DATE(YEAR(B1603),MONTH(B1603),1)</f>
        <v>45689</v>
      </c>
      <c r="L1603" s="2" t="str">
        <f>VLOOKUP(C1603,Customers!$A$2:$F$401,3,FALSE)</f>
        <v>Tanta</v>
      </c>
      <c r="M1603" s="2" t="str">
        <f>VLOOKUP(C1603,Customers!$A$2:$F$401,5,FALSE)</f>
        <v>Small Business</v>
      </c>
      <c r="N1603" s="2" t="str">
        <f>VLOOKUP(D1603,Products!$A$2:$F$21,2,FALSE)</f>
        <v>Printer Toner</v>
      </c>
      <c r="O1603" s="2" t="str">
        <f>VLOOKUP(D1603,Products!$A$2:$F$21,4,FALSE)</f>
        <v>Office</v>
      </c>
      <c r="P1603" s="2" t="str">
        <f>VLOOKUP(D1603,Products!$A$2:$F$21,3,FALSE)</f>
        <v>Supplies</v>
      </c>
      <c r="Q1603" s="6">
        <f>VLOOKUP(D1603,Products!$A$2:$F$21,6,FALSE)</f>
        <v>510</v>
      </c>
      <c r="R1603" s="6">
        <f t="shared" ref="R1603:R1666" si="102">E1603*Q1603</f>
        <v>1530</v>
      </c>
      <c r="S1603" s="6">
        <f t="shared" ref="S1603:S1666" si="103">J1603-R1603</f>
        <v>751.44</v>
      </c>
    </row>
    <row r="1604" spans="1:19" x14ac:dyDescent="0.25">
      <c r="A1604" t="s">
        <v>2026</v>
      </c>
      <c r="B1604" s="2">
        <v>45256</v>
      </c>
      <c r="C1604" t="s">
        <v>860</v>
      </c>
      <c r="D1604" t="s">
        <v>15</v>
      </c>
      <c r="E1604">
        <v>2</v>
      </c>
      <c r="F1604">
        <v>486</v>
      </c>
      <c r="G1604" s="3">
        <v>0.03</v>
      </c>
      <c r="H1604" t="s">
        <v>12</v>
      </c>
      <c r="I1604">
        <v>2</v>
      </c>
      <c r="J1604">
        <f t="shared" si="100"/>
        <v>942.83999999999992</v>
      </c>
      <c r="K1604" s="2">
        <f t="shared" si="101"/>
        <v>45231</v>
      </c>
      <c r="L1604" s="2" t="str">
        <f>VLOOKUP(C1604,Customers!$A$2:$F$401,3,FALSE)</f>
        <v>Cairo</v>
      </c>
      <c r="M1604" s="2" t="str">
        <f>VLOOKUP(C1604,Customers!$A$2:$F$401,5,FALSE)</f>
        <v>Consumer</v>
      </c>
      <c r="N1604" s="2" t="str">
        <f>VLOOKUP(D1604,Products!$A$2:$F$21,2,FALSE)</f>
        <v>Wireless Mouse</v>
      </c>
      <c r="O1604" s="2" t="str">
        <f>VLOOKUP(D1604,Products!$A$2:$F$21,4,FALSE)</f>
        <v>Electronics</v>
      </c>
      <c r="P1604" s="2" t="str">
        <f>VLOOKUP(D1604,Products!$A$2:$F$21,3,FALSE)</f>
        <v>Accessories</v>
      </c>
      <c r="Q1604" s="6">
        <f>VLOOKUP(D1604,Products!$A$2:$F$21,6,FALSE)</f>
        <v>210</v>
      </c>
      <c r="R1604" s="6">
        <f t="shared" si="102"/>
        <v>420</v>
      </c>
      <c r="S1604" s="6">
        <f t="shared" si="103"/>
        <v>522.83999999999992</v>
      </c>
    </row>
    <row r="1605" spans="1:19" x14ac:dyDescent="0.25">
      <c r="A1605" t="s">
        <v>2027</v>
      </c>
      <c r="B1605" s="2">
        <v>45080</v>
      </c>
      <c r="C1605" t="s">
        <v>471</v>
      </c>
      <c r="D1605" t="s">
        <v>15</v>
      </c>
      <c r="E1605">
        <v>1</v>
      </c>
      <c r="F1605">
        <v>414</v>
      </c>
      <c r="G1605" s="3">
        <v>0.15</v>
      </c>
      <c r="H1605" t="s">
        <v>12</v>
      </c>
      <c r="I1605">
        <v>1</v>
      </c>
      <c r="J1605">
        <f t="shared" si="100"/>
        <v>351.9</v>
      </c>
      <c r="K1605" s="2">
        <f t="shared" si="101"/>
        <v>45078</v>
      </c>
      <c r="L1605" s="2" t="str">
        <f>VLOOKUP(C1605,Customers!$A$2:$F$401,3,FALSE)</f>
        <v>Alexandria</v>
      </c>
      <c r="M1605" s="2" t="str">
        <f>VLOOKUP(C1605,Customers!$A$2:$F$401,5,FALSE)</f>
        <v>Consumer</v>
      </c>
      <c r="N1605" s="2" t="str">
        <f>VLOOKUP(D1605,Products!$A$2:$F$21,2,FALSE)</f>
        <v>Wireless Mouse</v>
      </c>
      <c r="O1605" s="2" t="str">
        <f>VLOOKUP(D1605,Products!$A$2:$F$21,4,FALSE)</f>
        <v>Electronics</v>
      </c>
      <c r="P1605" s="2" t="str">
        <f>VLOOKUP(D1605,Products!$A$2:$F$21,3,FALSE)</f>
        <v>Accessories</v>
      </c>
      <c r="Q1605" s="6">
        <f>VLOOKUP(D1605,Products!$A$2:$F$21,6,FALSE)</f>
        <v>210</v>
      </c>
      <c r="R1605" s="6">
        <f t="shared" si="102"/>
        <v>210</v>
      </c>
      <c r="S1605" s="6">
        <f t="shared" si="103"/>
        <v>141.89999999999998</v>
      </c>
    </row>
    <row r="1606" spans="1:19" x14ac:dyDescent="0.25">
      <c r="A1606" t="s">
        <v>2028</v>
      </c>
      <c r="B1606" s="2">
        <v>45117</v>
      </c>
      <c r="C1606" t="s">
        <v>516</v>
      </c>
      <c r="D1606" t="s">
        <v>15</v>
      </c>
      <c r="E1606">
        <v>5</v>
      </c>
      <c r="F1606">
        <v>463.5</v>
      </c>
      <c r="G1606" s="3">
        <v>0</v>
      </c>
      <c r="H1606" t="s">
        <v>12</v>
      </c>
      <c r="I1606">
        <v>4</v>
      </c>
      <c r="J1606">
        <f t="shared" si="100"/>
        <v>2317.5</v>
      </c>
      <c r="K1606" s="2">
        <f t="shared" si="101"/>
        <v>45108</v>
      </c>
      <c r="L1606" s="2" t="str">
        <f>VLOOKUP(C1606,Customers!$A$2:$F$401,3,FALSE)</f>
        <v>Alexandria</v>
      </c>
      <c r="M1606" s="2" t="str">
        <f>VLOOKUP(C1606,Customers!$A$2:$F$401,5,FALSE)</f>
        <v>Consumer</v>
      </c>
      <c r="N1606" s="2" t="str">
        <f>VLOOKUP(D1606,Products!$A$2:$F$21,2,FALSE)</f>
        <v>Wireless Mouse</v>
      </c>
      <c r="O1606" s="2" t="str">
        <f>VLOOKUP(D1606,Products!$A$2:$F$21,4,FALSE)</f>
        <v>Electronics</v>
      </c>
      <c r="P1606" s="2" t="str">
        <f>VLOOKUP(D1606,Products!$A$2:$F$21,3,FALSE)</f>
        <v>Accessories</v>
      </c>
      <c r="Q1606" s="6">
        <f>VLOOKUP(D1606,Products!$A$2:$F$21,6,FALSE)</f>
        <v>210</v>
      </c>
      <c r="R1606" s="6">
        <f t="shared" si="102"/>
        <v>1050</v>
      </c>
      <c r="S1606" s="6">
        <f t="shared" si="103"/>
        <v>1267.5</v>
      </c>
    </row>
    <row r="1607" spans="1:19" x14ac:dyDescent="0.25">
      <c r="A1607" t="s">
        <v>2029</v>
      </c>
      <c r="B1607" s="2">
        <v>45619</v>
      </c>
      <c r="C1607" t="s">
        <v>215</v>
      </c>
      <c r="D1607" t="s">
        <v>21</v>
      </c>
      <c r="E1607">
        <v>1</v>
      </c>
      <c r="F1607">
        <v>1794.5</v>
      </c>
      <c r="G1607" s="3">
        <v>0.05</v>
      </c>
      <c r="H1607" t="s">
        <v>12</v>
      </c>
      <c r="I1607">
        <v>6</v>
      </c>
      <c r="J1607">
        <f t="shared" si="100"/>
        <v>1704.7749999999999</v>
      </c>
      <c r="K1607" s="2">
        <f t="shared" si="101"/>
        <v>45597</v>
      </c>
      <c r="L1607" s="2" t="str">
        <f>VLOOKUP(C1607,Customers!$A$2:$F$401,3,FALSE)</f>
        <v>Mansoura</v>
      </c>
      <c r="M1607" s="2" t="str">
        <f>VLOOKUP(C1607,Customers!$A$2:$F$401,5,FALSE)</f>
        <v>Small Business</v>
      </c>
      <c r="N1607" s="2" t="str">
        <f>VLOOKUP(D1607,Products!$A$2:$F$21,2,FALSE)</f>
        <v>Mechanical Keyboard</v>
      </c>
      <c r="O1607" s="2" t="str">
        <f>VLOOKUP(D1607,Products!$A$2:$F$21,4,FALSE)</f>
        <v>Electronics</v>
      </c>
      <c r="P1607" s="2" t="str">
        <f>VLOOKUP(D1607,Products!$A$2:$F$21,3,FALSE)</f>
        <v>Accessories</v>
      </c>
      <c r="Q1607" s="6">
        <f>VLOOKUP(D1607,Products!$A$2:$F$21,6,FALSE)</f>
        <v>990</v>
      </c>
      <c r="R1607" s="6">
        <f t="shared" si="102"/>
        <v>990</v>
      </c>
      <c r="S1607" s="6">
        <f t="shared" si="103"/>
        <v>714.77499999999986</v>
      </c>
    </row>
    <row r="1608" spans="1:19" x14ac:dyDescent="0.25">
      <c r="A1608" t="s">
        <v>2030</v>
      </c>
      <c r="B1608" s="2">
        <v>45915</v>
      </c>
      <c r="C1608" t="s">
        <v>437</v>
      </c>
      <c r="D1608" t="s">
        <v>18</v>
      </c>
      <c r="E1608">
        <v>2</v>
      </c>
      <c r="F1608">
        <v>1566</v>
      </c>
      <c r="G1608" s="3">
        <v>0</v>
      </c>
      <c r="H1608" t="s">
        <v>12</v>
      </c>
      <c r="I1608">
        <v>2</v>
      </c>
      <c r="J1608">
        <f t="shared" si="100"/>
        <v>3132</v>
      </c>
      <c r="K1608" s="2">
        <f t="shared" si="101"/>
        <v>45901</v>
      </c>
      <c r="L1608" s="2" t="str">
        <f>VLOOKUP(C1608,Customers!$A$2:$F$401,3,FALSE)</f>
        <v>Cairo</v>
      </c>
      <c r="M1608" s="2" t="str">
        <f>VLOOKUP(C1608,Customers!$A$2:$F$401,5,FALSE)</f>
        <v>Corporate</v>
      </c>
      <c r="N1608" s="2" t="str">
        <f>VLOOKUP(D1608,Products!$A$2:$F$21,2,FALSE)</f>
        <v>Webcam HD</v>
      </c>
      <c r="O1608" s="2" t="str">
        <f>VLOOKUP(D1608,Products!$A$2:$F$21,4,FALSE)</f>
        <v>Electronics</v>
      </c>
      <c r="P1608" s="2" t="str">
        <f>VLOOKUP(D1608,Products!$A$2:$F$21,3,FALSE)</f>
        <v>Accessories</v>
      </c>
      <c r="Q1608" s="6">
        <f>VLOOKUP(D1608,Products!$A$2:$F$21,6,FALSE)</f>
        <v>790</v>
      </c>
      <c r="R1608" s="6">
        <f t="shared" si="102"/>
        <v>1580</v>
      </c>
      <c r="S1608" s="6">
        <f t="shared" si="103"/>
        <v>1552</v>
      </c>
    </row>
    <row r="1609" spans="1:19" x14ac:dyDescent="0.25">
      <c r="A1609" t="s">
        <v>2031</v>
      </c>
      <c r="B1609" s="2">
        <v>44990</v>
      </c>
      <c r="C1609" t="s">
        <v>858</v>
      </c>
      <c r="D1609" t="s">
        <v>46</v>
      </c>
      <c r="E1609">
        <v>2</v>
      </c>
      <c r="F1609">
        <v>239.2</v>
      </c>
      <c r="G1609" s="3">
        <v>0.03</v>
      </c>
      <c r="H1609" t="s">
        <v>12</v>
      </c>
      <c r="I1609">
        <v>7</v>
      </c>
      <c r="J1609">
        <f t="shared" si="100"/>
        <v>464.04799999999994</v>
      </c>
      <c r="K1609" s="2">
        <f t="shared" si="101"/>
        <v>44986</v>
      </c>
      <c r="L1609" s="2" t="str">
        <f>VLOOKUP(C1609,Customers!$A$2:$F$401,3,FALSE)</f>
        <v>Banha</v>
      </c>
      <c r="M1609" s="2" t="str">
        <f>VLOOKUP(C1609,Customers!$A$2:$F$401,5,FALSE)</f>
        <v>Corporate</v>
      </c>
      <c r="N1609" s="2" t="str">
        <f>VLOOKUP(D1609,Products!$A$2:$F$21,2,FALSE)</f>
        <v>Paper A4 Box</v>
      </c>
      <c r="O1609" s="2" t="str">
        <f>VLOOKUP(D1609,Products!$A$2:$F$21,4,FALSE)</f>
        <v>Office</v>
      </c>
      <c r="P1609" s="2" t="str">
        <f>VLOOKUP(D1609,Products!$A$2:$F$21,3,FALSE)</f>
        <v>Stationery</v>
      </c>
      <c r="Q1609" s="6">
        <f>VLOOKUP(D1609,Products!$A$2:$F$21,6,FALSE)</f>
        <v>145</v>
      </c>
      <c r="R1609" s="6">
        <f t="shared" si="102"/>
        <v>290</v>
      </c>
      <c r="S1609" s="6">
        <f t="shared" si="103"/>
        <v>174.04799999999994</v>
      </c>
    </row>
    <row r="1610" spans="1:19" x14ac:dyDescent="0.25">
      <c r="A1610" t="s">
        <v>2032</v>
      </c>
      <c r="B1610" s="2">
        <v>45810</v>
      </c>
      <c r="C1610" t="s">
        <v>137</v>
      </c>
      <c r="D1610" t="s">
        <v>15</v>
      </c>
      <c r="E1610">
        <v>2</v>
      </c>
      <c r="F1610">
        <v>414</v>
      </c>
      <c r="G1610" s="3">
        <v>0</v>
      </c>
      <c r="H1610" t="s">
        <v>12</v>
      </c>
      <c r="I1610">
        <v>3</v>
      </c>
      <c r="J1610">
        <f t="shared" si="100"/>
        <v>828</v>
      </c>
      <c r="K1610" s="2">
        <f t="shared" si="101"/>
        <v>45809</v>
      </c>
      <c r="L1610" s="2" t="str">
        <f>VLOOKUP(C1610,Customers!$A$2:$F$401,3,FALSE)</f>
        <v>Zagazig</v>
      </c>
      <c r="M1610" s="2" t="str">
        <f>VLOOKUP(C1610,Customers!$A$2:$F$401,5,FALSE)</f>
        <v>Small Business</v>
      </c>
      <c r="N1610" s="2" t="str">
        <f>VLOOKUP(D1610,Products!$A$2:$F$21,2,FALSE)</f>
        <v>Wireless Mouse</v>
      </c>
      <c r="O1610" s="2" t="str">
        <f>VLOOKUP(D1610,Products!$A$2:$F$21,4,FALSE)</f>
        <v>Electronics</v>
      </c>
      <c r="P1610" s="2" t="str">
        <f>VLOOKUP(D1610,Products!$A$2:$F$21,3,FALSE)</f>
        <v>Accessories</v>
      </c>
      <c r="Q1610" s="6">
        <f>VLOOKUP(D1610,Products!$A$2:$F$21,6,FALSE)</f>
        <v>210</v>
      </c>
      <c r="R1610" s="6">
        <f t="shared" si="102"/>
        <v>420</v>
      </c>
      <c r="S1610" s="6">
        <f t="shared" si="103"/>
        <v>408</v>
      </c>
    </row>
    <row r="1611" spans="1:19" x14ac:dyDescent="0.25">
      <c r="A1611" t="s">
        <v>2033</v>
      </c>
      <c r="B1611" s="2">
        <v>45264</v>
      </c>
      <c r="C1611" t="s">
        <v>503</v>
      </c>
      <c r="D1611" t="s">
        <v>11</v>
      </c>
      <c r="E1611">
        <v>1</v>
      </c>
      <c r="F1611">
        <v>30780</v>
      </c>
      <c r="G1611" s="3">
        <v>0.03</v>
      </c>
      <c r="H1611" t="s">
        <v>85</v>
      </c>
      <c r="I1611">
        <v>4</v>
      </c>
      <c r="J1611">
        <f t="shared" si="100"/>
        <v>29856.6</v>
      </c>
      <c r="K1611" s="2">
        <f t="shared" si="101"/>
        <v>45261</v>
      </c>
      <c r="L1611" s="2" t="str">
        <f>VLOOKUP(C1611,Customers!$A$2:$F$401,3,FALSE)</f>
        <v>Banha</v>
      </c>
      <c r="M1611" s="2" t="str">
        <f>VLOOKUP(C1611,Customers!$A$2:$F$401,5,FALSE)</f>
        <v>Consumer</v>
      </c>
      <c r="N1611" s="2" t="str">
        <f>VLOOKUP(D1611,Products!$A$2:$F$21,2,FALSE)</f>
        <v>Laptop Pro 14</v>
      </c>
      <c r="O1611" s="2" t="str">
        <f>VLOOKUP(D1611,Products!$A$2:$F$21,4,FALSE)</f>
        <v>Electronics</v>
      </c>
      <c r="P1611" s="2" t="str">
        <f>VLOOKUP(D1611,Products!$A$2:$F$21,3,FALSE)</f>
        <v>Computers</v>
      </c>
      <c r="Q1611" s="6">
        <f>VLOOKUP(D1611,Products!$A$2:$F$21,6,FALSE)</f>
        <v>22100</v>
      </c>
      <c r="R1611" s="6">
        <f t="shared" si="102"/>
        <v>22100</v>
      </c>
      <c r="S1611" s="6">
        <f t="shared" si="103"/>
        <v>7756.5999999999985</v>
      </c>
    </row>
    <row r="1612" spans="1:19" x14ac:dyDescent="0.25">
      <c r="A1612" t="s">
        <v>2034</v>
      </c>
      <c r="B1612" s="2">
        <v>45816</v>
      </c>
      <c r="C1612" t="s">
        <v>775</v>
      </c>
      <c r="D1612" t="s">
        <v>59</v>
      </c>
      <c r="E1612">
        <v>2</v>
      </c>
      <c r="F1612">
        <v>7400</v>
      </c>
      <c r="G1612" s="3">
        <v>0.05</v>
      </c>
      <c r="H1612" t="s">
        <v>12</v>
      </c>
      <c r="I1612">
        <v>5</v>
      </c>
      <c r="J1612">
        <f t="shared" si="100"/>
        <v>14060</v>
      </c>
      <c r="K1612" s="2">
        <f t="shared" si="101"/>
        <v>45809</v>
      </c>
      <c r="L1612" s="2" t="str">
        <f>VLOOKUP(C1612,Customers!$A$2:$F$401,3,FALSE)</f>
        <v>Giza</v>
      </c>
      <c r="M1612" s="2" t="str">
        <f>VLOOKUP(C1612,Customers!$A$2:$F$401,5,FALSE)</f>
        <v>Small Business</v>
      </c>
      <c r="N1612" s="2" t="str">
        <f>VLOOKUP(D1612,Products!$A$2:$F$21,2,FALSE)</f>
        <v>Laser Printer</v>
      </c>
      <c r="O1612" s="2" t="str">
        <f>VLOOKUP(D1612,Products!$A$2:$F$21,4,FALSE)</f>
        <v>Electronics</v>
      </c>
      <c r="P1612" s="2" t="str">
        <f>VLOOKUP(D1612,Products!$A$2:$F$21,3,FALSE)</f>
        <v>Printers</v>
      </c>
      <c r="Q1612" s="6">
        <f>VLOOKUP(D1612,Products!$A$2:$F$21,6,FALSE)</f>
        <v>5600</v>
      </c>
      <c r="R1612" s="6">
        <f t="shared" si="102"/>
        <v>11200</v>
      </c>
      <c r="S1612" s="6">
        <f t="shared" si="103"/>
        <v>2860</v>
      </c>
    </row>
    <row r="1613" spans="1:19" x14ac:dyDescent="0.25">
      <c r="A1613" t="s">
        <v>2035</v>
      </c>
      <c r="B1613" s="2">
        <v>45248</v>
      </c>
      <c r="C1613" t="s">
        <v>102</v>
      </c>
      <c r="D1613" t="s">
        <v>40</v>
      </c>
      <c r="E1613">
        <v>2</v>
      </c>
      <c r="F1613">
        <v>19500</v>
      </c>
      <c r="G1613" s="3">
        <v>0.03</v>
      </c>
      <c r="H1613" t="s">
        <v>12</v>
      </c>
      <c r="I1613">
        <v>2</v>
      </c>
      <c r="J1613">
        <f t="shared" si="100"/>
        <v>37830</v>
      </c>
      <c r="K1613" s="2">
        <f t="shared" si="101"/>
        <v>45231</v>
      </c>
      <c r="L1613" s="2" t="str">
        <f>VLOOKUP(C1613,Customers!$A$2:$F$401,3,FALSE)</f>
        <v>Fayoum</v>
      </c>
      <c r="M1613" s="2" t="str">
        <f>VLOOKUP(C1613,Customers!$A$2:$F$401,5,FALSE)</f>
        <v>Consumer</v>
      </c>
      <c r="N1613" s="2" t="str">
        <f>VLOOKUP(D1613,Products!$A$2:$F$21,2,FALSE)</f>
        <v>Laptop Basic 15</v>
      </c>
      <c r="O1613" s="2" t="str">
        <f>VLOOKUP(D1613,Products!$A$2:$F$21,4,FALSE)</f>
        <v>Electronics</v>
      </c>
      <c r="P1613" s="2" t="str">
        <f>VLOOKUP(D1613,Products!$A$2:$F$21,3,FALSE)</f>
        <v>Computers</v>
      </c>
      <c r="Q1613" s="6">
        <f>VLOOKUP(D1613,Products!$A$2:$F$21,6,FALSE)</f>
        <v>15100</v>
      </c>
      <c r="R1613" s="6">
        <f t="shared" si="102"/>
        <v>30200</v>
      </c>
      <c r="S1613" s="6">
        <f t="shared" si="103"/>
        <v>7630</v>
      </c>
    </row>
    <row r="1614" spans="1:19" x14ac:dyDescent="0.25">
      <c r="A1614" t="s">
        <v>2036</v>
      </c>
      <c r="B1614" s="2">
        <v>45036</v>
      </c>
      <c r="C1614" t="s">
        <v>326</v>
      </c>
      <c r="D1614" t="s">
        <v>123</v>
      </c>
      <c r="E1614">
        <v>2</v>
      </c>
      <c r="F1614">
        <v>2162</v>
      </c>
      <c r="G1614" s="3">
        <v>0</v>
      </c>
      <c r="H1614" t="s">
        <v>12</v>
      </c>
      <c r="I1614">
        <v>4</v>
      </c>
      <c r="J1614">
        <f t="shared" si="100"/>
        <v>4324</v>
      </c>
      <c r="K1614" s="2">
        <f t="shared" si="101"/>
        <v>45017</v>
      </c>
      <c r="L1614" s="2" t="str">
        <f>VLOOKUP(C1614,Customers!$A$2:$F$401,3,FALSE)</f>
        <v>Cairo</v>
      </c>
      <c r="M1614" s="2" t="str">
        <f>VLOOKUP(C1614,Customers!$A$2:$F$401,5,FALSE)</f>
        <v>Consumer</v>
      </c>
      <c r="N1614" s="2" t="str">
        <f>VLOOKUP(D1614,Products!$A$2:$F$21,2,FALSE)</f>
        <v>Barcode Scanner</v>
      </c>
      <c r="O1614" s="2" t="str">
        <f>VLOOKUP(D1614,Products!$A$2:$F$21,4,FALSE)</f>
        <v>Electronics</v>
      </c>
      <c r="P1614" s="2" t="str">
        <f>VLOOKUP(D1614,Products!$A$2:$F$21,3,FALSE)</f>
        <v>POS Equipment</v>
      </c>
      <c r="Q1614" s="6">
        <f>VLOOKUP(D1614,Products!$A$2:$F$21,6,FALSE)</f>
        <v>1420</v>
      </c>
      <c r="R1614" s="6">
        <f t="shared" si="102"/>
        <v>2840</v>
      </c>
      <c r="S1614" s="6">
        <f t="shared" si="103"/>
        <v>1484</v>
      </c>
    </row>
    <row r="1615" spans="1:19" x14ac:dyDescent="0.25">
      <c r="A1615" t="s">
        <v>2037</v>
      </c>
      <c r="B1615" s="2">
        <v>45134</v>
      </c>
      <c r="C1615" t="s">
        <v>347</v>
      </c>
      <c r="D1615" t="s">
        <v>56</v>
      </c>
      <c r="E1615">
        <v>1</v>
      </c>
      <c r="F1615">
        <v>165.6</v>
      </c>
      <c r="G1615" s="3">
        <v>0.1</v>
      </c>
      <c r="H1615" t="s">
        <v>12</v>
      </c>
      <c r="I1615">
        <v>5</v>
      </c>
      <c r="J1615">
        <f t="shared" si="100"/>
        <v>149.04</v>
      </c>
      <c r="K1615" s="2">
        <f t="shared" si="101"/>
        <v>45108</v>
      </c>
      <c r="L1615" s="2" t="str">
        <f>VLOOKUP(C1615,Customers!$A$2:$F$401,3,FALSE)</f>
        <v>Port Said</v>
      </c>
      <c r="M1615" s="2" t="str">
        <f>VLOOKUP(C1615,Customers!$A$2:$F$401,5,FALSE)</f>
        <v>Corporate</v>
      </c>
      <c r="N1615" s="2" t="str">
        <f>VLOOKUP(D1615,Products!$A$2:$F$21,2,FALSE)</f>
        <v>Notebook Pack</v>
      </c>
      <c r="O1615" s="2" t="str">
        <f>VLOOKUP(D1615,Products!$A$2:$F$21,4,FALSE)</f>
        <v>Office</v>
      </c>
      <c r="P1615" s="2" t="str">
        <f>VLOOKUP(D1615,Products!$A$2:$F$21,3,FALSE)</f>
        <v>Stationery</v>
      </c>
      <c r="Q1615" s="6">
        <f>VLOOKUP(D1615,Products!$A$2:$F$21,6,FALSE)</f>
        <v>75</v>
      </c>
      <c r="R1615" s="6">
        <f t="shared" si="102"/>
        <v>75</v>
      </c>
      <c r="S1615" s="6">
        <f t="shared" si="103"/>
        <v>74.039999999999992</v>
      </c>
    </row>
    <row r="1616" spans="1:19" x14ac:dyDescent="0.25">
      <c r="A1616" t="s">
        <v>2038</v>
      </c>
      <c r="B1616" s="2">
        <v>45605</v>
      </c>
      <c r="C1616" t="s">
        <v>840</v>
      </c>
      <c r="D1616" t="s">
        <v>15</v>
      </c>
      <c r="E1616">
        <v>1</v>
      </c>
      <c r="F1616">
        <v>463.5</v>
      </c>
      <c r="G1616" s="3">
        <v>0.05</v>
      </c>
      <c r="H1616" t="s">
        <v>12</v>
      </c>
      <c r="I1616">
        <v>4</v>
      </c>
      <c r="J1616">
        <f t="shared" si="100"/>
        <v>440.32499999999999</v>
      </c>
      <c r="K1616" s="2">
        <f t="shared" si="101"/>
        <v>45597</v>
      </c>
      <c r="L1616" s="2" t="str">
        <f>VLOOKUP(C1616,Customers!$A$2:$F$401,3,FALSE)</f>
        <v>Zagazig</v>
      </c>
      <c r="M1616" s="2" t="str">
        <f>VLOOKUP(C1616,Customers!$A$2:$F$401,5,FALSE)</f>
        <v>Small Business</v>
      </c>
      <c r="N1616" s="2" t="str">
        <f>VLOOKUP(D1616,Products!$A$2:$F$21,2,FALSE)</f>
        <v>Wireless Mouse</v>
      </c>
      <c r="O1616" s="2" t="str">
        <f>VLOOKUP(D1616,Products!$A$2:$F$21,4,FALSE)</f>
        <v>Electronics</v>
      </c>
      <c r="P1616" s="2" t="str">
        <f>VLOOKUP(D1616,Products!$A$2:$F$21,3,FALSE)</f>
        <v>Accessories</v>
      </c>
      <c r="Q1616" s="6">
        <f>VLOOKUP(D1616,Products!$A$2:$F$21,6,FALSE)</f>
        <v>210</v>
      </c>
      <c r="R1616" s="6">
        <f t="shared" si="102"/>
        <v>210</v>
      </c>
      <c r="S1616" s="6">
        <f t="shared" si="103"/>
        <v>230.32499999999999</v>
      </c>
    </row>
    <row r="1617" spans="1:19" x14ac:dyDescent="0.25">
      <c r="A1617" t="s">
        <v>2039</v>
      </c>
      <c r="B1617" s="2">
        <v>45347</v>
      </c>
      <c r="C1617" t="s">
        <v>2040</v>
      </c>
      <c r="D1617" t="s">
        <v>79</v>
      </c>
      <c r="E1617">
        <v>2</v>
      </c>
      <c r="F1617">
        <v>6386</v>
      </c>
      <c r="G1617" s="3">
        <v>0.05</v>
      </c>
      <c r="H1617" t="s">
        <v>12</v>
      </c>
      <c r="I1617">
        <v>5</v>
      </c>
      <c r="J1617">
        <f t="shared" si="100"/>
        <v>12133.4</v>
      </c>
      <c r="K1617" s="2">
        <f t="shared" si="101"/>
        <v>45323</v>
      </c>
      <c r="L1617" s="2" t="str">
        <f>VLOOKUP(C1617,Customers!$A$2:$F$401,3,FALSE)</f>
        <v>Shubra El-Kheima</v>
      </c>
      <c r="M1617" s="2" t="str">
        <f>VLOOKUP(C1617,Customers!$A$2:$F$401,5,FALSE)</f>
        <v>Small Business</v>
      </c>
      <c r="N1617" s="2" t="str">
        <f>VLOOKUP(D1617,Products!$A$2:$F$21,2,FALSE)</f>
        <v>27-inch Monitor</v>
      </c>
      <c r="O1617" s="2" t="str">
        <f>VLOOKUP(D1617,Products!$A$2:$F$21,4,FALSE)</f>
        <v>Electronics</v>
      </c>
      <c r="P1617" s="2" t="str">
        <f>VLOOKUP(D1617,Products!$A$2:$F$21,3,FALSE)</f>
        <v>Displays</v>
      </c>
      <c r="Q1617" s="6">
        <f>VLOOKUP(D1617,Products!$A$2:$F$21,6,FALSE)</f>
        <v>4300</v>
      </c>
      <c r="R1617" s="6">
        <f t="shared" si="102"/>
        <v>8600</v>
      </c>
      <c r="S1617" s="6">
        <f t="shared" si="103"/>
        <v>3533.3999999999996</v>
      </c>
    </row>
    <row r="1618" spans="1:19" x14ac:dyDescent="0.25">
      <c r="A1618" t="s">
        <v>2041</v>
      </c>
      <c r="B1618" s="2">
        <v>45316</v>
      </c>
      <c r="C1618" t="s">
        <v>542</v>
      </c>
      <c r="D1618" t="s">
        <v>40</v>
      </c>
      <c r="E1618">
        <v>3</v>
      </c>
      <c r="F1618">
        <v>20085</v>
      </c>
      <c r="G1618" s="3">
        <v>0</v>
      </c>
      <c r="H1618" t="s">
        <v>12</v>
      </c>
      <c r="I1618">
        <v>7</v>
      </c>
      <c r="J1618">
        <f t="shared" si="100"/>
        <v>60255</v>
      </c>
      <c r="K1618" s="2">
        <f t="shared" si="101"/>
        <v>45292</v>
      </c>
      <c r="L1618" s="2" t="str">
        <f>VLOOKUP(C1618,Customers!$A$2:$F$401,3,FALSE)</f>
        <v>Alexandria</v>
      </c>
      <c r="M1618" s="2" t="str">
        <f>VLOOKUP(C1618,Customers!$A$2:$F$401,5,FALSE)</f>
        <v>Consumer</v>
      </c>
      <c r="N1618" s="2" t="str">
        <f>VLOOKUP(D1618,Products!$A$2:$F$21,2,FALSE)</f>
        <v>Laptop Basic 15</v>
      </c>
      <c r="O1618" s="2" t="str">
        <f>VLOOKUP(D1618,Products!$A$2:$F$21,4,FALSE)</f>
        <v>Electronics</v>
      </c>
      <c r="P1618" s="2" t="str">
        <f>VLOOKUP(D1618,Products!$A$2:$F$21,3,FALSE)</f>
        <v>Computers</v>
      </c>
      <c r="Q1618" s="6">
        <f>VLOOKUP(D1618,Products!$A$2:$F$21,6,FALSE)</f>
        <v>15100</v>
      </c>
      <c r="R1618" s="6">
        <f t="shared" si="102"/>
        <v>45300</v>
      </c>
      <c r="S1618" s="6">
        <f t="shared" si="103"/>
        <v>14955</v>
      </c>
    </row>
    <row r="1619" spans="1:19" x14ac:dyDescent="0.25">
      <c r="A1619" t="s">
        <v>2042</v>
      </c>
      <c r="B1619" s="2">
        <v>45765</v>
      </c>
      <c r="C1619" t="s">
        <v>845</v>
      </c>
      <c r="D1619" t="s">
        <v>18</v>
      </c>
      <c r="E1619">
        <v>3</v>
      </c>
      <c r="F1619">
        <v>1493.5</v>
      </c>
      <c r="G1619" s="3">
        <v>0</v>
      </c>
      <c r="H1619" t="s">
        <v>12</v>
      </c>
      <c r="I1619">
        <v>4</v>
      </c>
      <c r="J1619">
        <f t="shared" si="100"/>
        <v>4480.5</v>
      </c>
      <c r="K1619" s="2">
        <f t="shared" si="101"/>
        <v>45748</v>
      </c>
      <c r="L1619" s="2" t="str">
        <f>VLOOKUP(C1619,Customers!$A$2:$F$401,3,FALSE)</f>
        <v>Fayoum</v>
      </c>
      <c r="M1619" s="2" t="str">
        <f>VLOOKUP(C1619,Customers!$A$2:$F$401,5,FALSE)</f>
        <v>Corporate</v>
      </c>
      <c r="N1619" s="2" t="str">
        <f>VLOOKUP(D1619,Products!$A$2:$F$21,2,FALSE)</f>
        <v>Webcam HD</v>
      </c>
      <c r="O1619" s="2" t="str">
        <f>VLOOKUP(D1619,Products!$A$2:$F$21,4,FALSE)</f>
        <v>Electronics</v>
      </c>
      <c r="P1619" s="2" t="str">
        <f>VLOOKUP(D1619,Products!$A$2:$F$21,3,FALSE)</f>
        <v>Accessories</v>
      </c>
      <c r="Q1619" s="6">
        <f>VLOOKUP(D1619,Products!$A$2:$F$21,6,FALSE)</f>
        <v>790</v>
      </c>
      <c r="R1619" s="6">
        <f t="shared" si="102"/>
        <v>2370</v>
      </c>
      <c r="S1619" s="6">
        <f t="shared" si="103"/>
        <v>2110.5</v>
      </c>
    </row>
    <row r="1620" spans="1:19" x14ac:dyDescent="0.25">
      <c r="A1620" t="s">
        <v>2043</v>
      </c>
      <c r="B1620" s="2">
        <v>45470</v>
      </c>
      <c r="C1620" t="s">
        <v>409</v>
      </c>
      <c r="D1620" t="s">
        <v>56</v>
      </c>
      <c r="E1620">
        <v>1</v>
      </c>
      <c r="F1620">
        <v>174.6</v>
      </c>
      <c r="G1620" s="3">
        <v>0.03</v>
      </c>
      <c r="H1620" t="s">
        <v>96</v>
      </c>
      <c r="I1620">
        <v>7</v>
      </c>
      <c r="J1620">
        <f t="shared" si="100"/>
        <v>169.36199999999999</v>
      </c>
      <c r="K1620" s="2">
        <f t="shared" si="101"/>
        <v>45444</v>
      </c>
      <c r="L1620" s="2" t="str">
        <f>VLOOKUP(C1620,Customers!$A$2:$F$401,3,FALSE)</f>
        <v>Mansoura</v>
      </c>
      <c r="M1620" s="2" t="str">
        <f>VLOOKUP(C1620,Customers!$A$2:$F$401,5,FALSE)</f>
        <v>Consumer</v>
      </c>
      <c r="N1620" s="2" t="str">
        <f>VLOOKUP(D1620,Products!$A$2:$F$21,2,FALSE)</f>
        <v>Notebook Pack</v>
      </c>
      <c r="O1620" s="2" t="str">
        <f>VLOOKUP(D1620,Products!$A$2:$F$21,4,FALSE)</f>
        <v>Office</v>
      </c>
      <c r="P1620" s="2" t="str">
        <f>VLOOKUP(D1620,Products!$A$2:$F$21,3,FALSE)</f>
        <v>Stationery</v>
      </c>
      <c r="Q1620" s="6">
        <f>VLOOKUP(D1620,Products!$A$2:$F$21,6,FALSE)</f>
        <v>75</v>
      </c>
      <c r="R1620" s="6">
        <f t="shared" si="102"/>
        <v>75</v>
      </c>
      <c r="S1620" s="6">
        <f t="shared" si="103"/>
        <v>94.361999999999995</v>
      </c>
    </row>
    <row r="1621" spans="1:19" x14ac:dyDescent="0.25">
      <c r="A1621" t="s">
        <v>2044</v>
      </c>
      <c r="B1621" s="2">
        <v>45503</v>
      </c>
      <c r="C1621" t="s">
        <v>205</v>
      </c>
      <c r="D1621" t="s">
        <v>46</v>
      </c>
      <c r="E1621">
        <v>10</v>
      </c>
      <c r="F1621">
        <v>260</v>
      </c>
      <c r="G1621" s="3">
        <v>0.05</v>
      </c>
      <c r="H1621" t="s">
        <v>12</v>
      </c>
      <c r="I1621">
        <v>4</v>
      </c>
      <c r="J1621">
        <f t="shared" si="100"/>
        <v>2470</v>
      </c>
      <c r="K1621" s="2">
        <f t="shared" si="101"/>
        <v>45474</v>
      </c>
      <c r="L1621" s="2" t="str">
        <f>VLOOKUP(C1621,Customers!$A$2:$F$401,3,FALSE)</f>
        <v>Asyut</v>
      </c>
      <c r="M1621" s="2" t="str">
        <f>VLOOKUP(C1621,Customers!$A$2:$F$401,5,FALSE)</f>
        <v>Consumer</v>
      </c>
      <c r="N1621" s="2" t="str">
        <f>VLOOKUP(D1621,Products!$A$2:$F$21,2,FALSE)</f>
        <v>Paper A4 Box</v>
      </c>
      <c r="O1621" s="2" t="str">
        <f>VLOOKUP(D1621,Products!$A$2:$F$21,4,FALSE)</f>
        <v>Office</v>
      </c>
      <c r="P1621" s="2" t="str">
        <f>VLOOKUP(D1621,Products!$A$2:$F$21,3,FALSE)</f>
        <v>Stationery</v>
      </c>
      <c r="Q1621" s="6">
        <f>VLOOKUP(D1621,Products!$A$2:$F$21,6,FALSE)</f>
        <v>145</v>
      </c>
      <c r="R1621" s="6">
        <f t="shared" si="102"/>
        <v>1450</v>
      </c>
      <c r="S1621" s="6">
        <f t="shared" si="103"/>
        <v>1020</v>
      </c>
    </row>
    <row r="1622" spans="1:19" x14ac:dyDescent="0.25">
      <c r="A1622" t="s">
        <v>2045</v>
      </c>
      <c r="B1622" s="2">
        <v>45536</v>
      </c>
      <c r="C1622" t="s">
        <v>2046</v>
      </c>
      <c r="D1622" t="s">
        <v>15</v>
      </c>
      <c r="E1622">
        <v>1</v>
      </c>
      <c r="F1622">
        <v>414</v>
      </c>
      <c r="G1622" s="3">
        <v>0.05</v>
      </c>
      <c r="H1622" t="s">
        <v>12</v>
      </c>
      <c r="I1622">
        <v>5</v>
      </c>
      <c r="J1622">
        <f t="shared" si="100"/>
        <v>393.29999999999995</v>
      </c>
      <c r="K1622" s="2">
        <f t="shared" si="101"/>
        <v>45536</v>
      </c>
      <c r="L1622" s="2" t="str">
        <f>VLOOKUP(C1622,Customers!$A$2:$F$401,3,FALSE)</f>
        <v>Alexandria</v>
      </c>
      <c r="M1622" s="2" t="str">
        <f>VLOOKUP(C1622,Customers!$A$2:$F$401,5,FALSE)</f>
        <v>Consumer</v>
      </c>
      <c r="N1622" s="2" t="str">
        <f>VLOOKUP(D1622,Products!$A$2:$F$21,2,FALSE)</f>
        <v>Wireless Mouse</v>
      </c>
      <c r="O1622" s="2" t="str">
        <f>VLOOKUP(D1622,Products!$A$2:$F$21,4,FALSE)</f>
        <v>Electronics</v>
      </c>
      <c r="P1622" s="2" t="str">
        <f>VLOOKUP(D1622,Products!$A$2:$F$21,3,FALSE)</f>
        <v>Accessories</v>
      </c>
      <c r="Q1622" s="6">
        <f>VLOOKUP(D1622,Products!$A$2:$F$21,6,FALSE)</f>
        <v>210</v>
      </c>
      <c r="R1622" s="6">
        <f t="shared" si="102"/>
        <v>210</v>
      </c>
      <c r="S1622" s="6">
        <f t="shared" si="103"/>
        <v>183.29999999999995</v>
      </c>
    </row>
    <row r="1623" spans="1:19" x14ac:dyDescent="0.25">
      <c r="A1623" t="s">
        <v>2047</v>
      </c>
      <c r="B1623" s="2">
        <v>45413</v>
      </c>
      <c r="C1623" t="s">
        <v>166</v>
      </c>
      <c r="D1623" t="s">
        <v>46</v>
      </c>
      <c r="E1623">
        <v>1</v>
      </c>
      <c r="F1623">
        <v>267.8</v>
      </c>
      <c r="G1623" s="3">
        <v>0.1</v>
      </c>
      <c r="H1623" t="s">
        <v>12</v>
      </c>
      <c r="I1623">
        <v>4</v>
      </c>
      <c r="J1623">
        <f t="shared" si="100"/>
        <v>241.02</v>
      </c>
      <c r="K1623" s="2">
        <f t="shared" si="101"/>
        <v>45413</v>
      </c>
      <c r="L1623" s="2" t="str">
        <f>VLOOKUP(C1623,Customers!$A$2:$F$401,3,FALSE)</f>
        <v>Asyut</v>
      </c>
      <c r="M1623" s="2" t="str">
        <f>VLOOKUP(C1623,Customers!$A$2:$F$401,5,FALSE)</f>
        <v>Small Business</v>
      </c>
      <c r="N1623" s="2" t="str">
        <f>VLOOKUP(D1623,Products!$A$2:$F$21,2,FALSE)</f>
        <v>Paper A4 Box</v>
      </c>
      <c r="O1623" s="2" t="str">
        <f>VLOOKUP(D1623,Products!$A$2:$F$21,4,FALSE)</f>
        <v>Office</v>
      </c>
      <c r="P1623" s="2" t="str">
        <f>VLOOKUP(D1623,Products!$A$2:$F$21,3,FALSE)</f>
        <v>Stationery</v>
      </c>
      <c r="Q1623" s="6">
        <f>VLOOKUP(D1623,Products!$A$2:$F$21,6,FALSE)</f>
        <v>145</v>
      </c>
      <c r="R1623" s="6">
        <f t="shared" si="102"/>
        <v>145</v>
      </c>
      <c r="S1623" s="6">
        <f t="shared" si="103"/>
        <v>96.02000000000001</v>
      </c>
    </row>
    <row r="1624" spans="1:19" x14ac:dyDescent="0.25">
      <c r="A1624" t="s">
        <v>2048</v>
      </c>
      <c r="B1624" s="2">
        <v>45123</v>
      </c>
      <c r="C1624" t="s">
        <v>1123</v>
      </c>
      <c r="D1624" t="s">
        <v>11</v>
      </c>
      <c r="E1624">
        <v>2</v>
      </c>
      <c r="F1624">
        <v>28500</v>
      </c>
      <c r="G1624" s="3">
        <v>0</v>
      </c>
      <c r="H1624" t="s">
        <v>12</v>
      </c>
      <c r="I1624">
        <v>7</v>
      </c>
      <c r="J1624">
        <f t="shared" si="100"/>
        <v>57000</v>
      </c>
      <c r="K1624" s="2">
        <f t="shared" si="101"/>
        <v>45108</v>
      </c>
      <c r="L1624" s="2" t="str">
        <f>VLOOKUP(C1624,Customers!$A$2:$F$401,3,FALSE)</f>
        <v>Giza</v>
      </c>
      <c r="M1624" s="2" t="str">
        <f>VLOOKUP(C1624,Customers!$A$2:$F$401,5,FALSE)</f>
        <v>Small Business</v>
      </c>
      <c r="N1624" s="2" t="str">
        <f>VLOOKUP(D1624,Products!$A$2:$F$21,2,FALSE)</f>
        <v>Laptop Pro 14</v>
      </c>
      <c r="O1624" s="2" t="str">
        <f>VLOOKUP(D1624,Products!$A$2:$F$21,4,FALSE)</f>
        <v>Electronics</v>
      </c>
      <c r="P1624" s="2" t="str">
        <f>VLOOKUP(D1624,Products!$A$2:$F$21,3,FALSE)</f>
        <v>Computers</v>
      </c>
      <c r="Q1624" s="6">
        <f>VLOOKUP(D1624,Products!$A$2:$F$21,6,FALSE)</f>
        <v>22100</v>
      </c>
      <c r="R1624" s="6">
        <f t="shared" si="102"/>
        <v>44200</v>
      </c>
      <c r="S1624" s="6">
        <f t="shared" si="103"/>
        <v>12800</v>
      </c>
    </row>
    <row r="1625" spans="1:19" x14ac:dyDescent="0.25">
      <c r="A1625" t="s">
        <v>2049</v>
      </c>
      <c r="B1625" s="2">
        <v>45028</v>
      </c>
      <c r="C1625" t="s">
        <v>514</v>
      </c>
      <c r="D1625" t="s">
        <v>72</v>
      </c>
      <c r="E1625">
        <v>1</v>
      </c>
      <c r="F1625">
        <v>1802.5</v>
      </c>
      <c r="G1625" s="3">
        <v>0.15</v>
      </c>
      <c r="H1625" t="s">
        <v>12</v>
      </c>
      <c r="I1625">
        <v>4</v>
      </c>
      <c r="J1625">
        <f t="shared" si="100"/>
        <v>1532.125</v>
      </c>
      <c r="K1625" s="2">
        <f t="shared" si="101"/>
        <v>45017</v>
      </c>
      <c r="L1625" s="2" t="str">
        <f>VLOOKUP(C1625,Customers!$A$2:$F$401,3,FALSE)</f>
        <v>Banha</v>
      </c>
      <c r="M1625" s="2" t="str">
        <f>VLOOKUP(C1625,Customers!$A$2:$F$401,5,FALSE)</f>
        <v>Small Business</v>
      </c>
      <c r="N1625" s="2" t="str">
        <f>VLOOKUP(D1625,Products!$A$2:$F$21,2,FALSE)</f>
        <v>Wi-Fi Router</v>
      </c>
      <c r="O1625" s="2" t="str">
        <f>VLOOKUP(D1625,Products!$A$2:$F$21,4,FALSE)</f>
        <v>Electronics</v>
      </c>
      <c r="P1625" s="2" t="str">
        <f>VLOOKUP(D1625,Products!$A$2:$F$21,3,FALSE)</f>
        <v>Networking</v>
      </c>
      <c r="Q1625" s="6">
        <f>VLOOKUP(D1625,Products!$A$2:$F$21,6,FALSE)</f>
        <v>1050</v>
      </c>
      <c r="R1625" s="6">
        <f t="shared" si="102"/>
        <v>1050</v>
      </c>
      <c r="S1625" s="6">
        <f t="shared" si="103"/>
        <v>482.125</v>
      </c>
    </row>
    <row r="1626" spans="1:19" x14ac:dyDescent="0.25">
      <c r="A1626" t="s">
        <v>2050</v>
      </c>
      <c r="B1626" s="2">
        <v>45731</v>
      </c>
      <c r="C1626" t="s">
        <v>189</v>
      </c>
      <c r="D1626" t="s">
        <v>56</v>
      </c>
      <c r="E1626">
        <v>1</v>
      </c>
      <c r="F1626">
        <v>194.4</v>
      </c>
      <c r="G1626" s="3">
        <v>0</v>
      </c>
      <c r="H1626" t="s">
        <v>12</v>
      </c>
      <c r="I1626">
        <v>2</v>
      </c>
      <c r="J1626">
        <f t="shared" si="100"/>
        <v>194.4</v>
      </c>
      <c r="K1626" s="2">
        <f t="shared" si="101"/>
        <v>45717</v>
      </c>
      <c r="L1626" s="2" t="str">
        <f>VLOOKUP(C1626,Customers!$A$2:$F$401,3,FALSE)</f>
        <v>Cairo</v>
      </c>
      <c r="M1626" s="2" t="str">
        <f>VLOOKUP(C1626,Customers!$A$2:$F$401,5,FALSE)</f>
        <v>Consumer</v>
      </c>
      <c r="N1626" s="2" t="str">
        <f>VLOOKUP(D1626,Products!$A$2:$F$21,2,FALSE)</f>
        <v>Notebook Pack</v>
      </c>
      <c r="O1626" s="2" t="str">
        <f>VLOOKUP(D1626,Products!$A$2:$F$21,4,FALSE)</f>
        <v>Office</v>
      </c>
      <c r="P1626" s="2" t="str">
        <f>VLOOKUP(D1626,Products!$A$2:$F$21,3,FALSE)</f>
        <v>Stationery</v>
      </c>
      <c r="Q1626" s="6">
        <f>VLOOKUP(D1626,Products!$A$2:$F$21,6,FALSE)</f>
        <v>75</v>
      </c>
      <c r="R1626" s="6">
        <f t="shared" si="102"/>
        <v>75</v>
      </c>
      <c r="S1626" s="6">
        <f t="shared" si="103"/>
        <v>119.4</v>
      </c>
    </row>
    <row r="1627" spans="1:19" x14ac:dyDescent="0.25">
      <c r="A1627" t="s">
        <v>2051</v>
      </c>
      <c r="B1627" s="2">
        <v>45932</v>
      </c>
      <c r="C1627" t="s">
        <v>794</v>
      </c>
      <c r="D1627" t="s">
        <v>18</v>
      </c>
      <c r="E1627">
        <v>1</v>
      </c>
      <c r="F1627">
        <v>1334</v>
      </c>
      <c r="G1627" s="3">
        <v>0.2</v>
      </c>
      <c r="H1627" t="s">
        <v>12</v>
      </c>
      <c r="I1627">
        <v>4</v>
      </c>
      <c r="J1627">
        <f t="shared" si="100"/>
        <v>1067.2</v>
      </c>
      <c r="K1627" s="2">
        <f t="shared" si="101"/>
        <v>45931</v>
      </c>
      <c r="L1627" s="2" t="str">
        <f>VLOOKUP(C1627,Customers!$A$2:$F$401,3,FALSE)</f>
        <v>Asyut</v>
      </c>
      <c r="M1627" s="2" t="str">
        <f>VLOOKUP(C1627,Customers!$A$2:$F$401,5,FALSE)</f>
        <v>Small Business</v>
      </c>
      <c r="N1627" s="2" t="str">
        <f>VLOOKUP(D1627,Products!$A$2:$F$21,2,FALSE)</f>
        <v>Webcam HD</v>
      </c>
      <c r="O1627" s="2" t="str">
        <f>VLOOKUP(D1627,Products!$A$2:$F$21,4,FALSE)</f>
        <v>Electronics</v>
      </c>
      <c r="P1627" s="2" t="str">
        <f>VLOOKUP(D1627,Products!$A$2:$F$21,3,FALSE)</f>
        <v>Accessories</v>
      </c>
      <c r="Q1627" s="6">
        <f>VLOOKUP(D1627,Products!$A$2:$F$21,6,FALSE)</f>
        <v>790</v>
      </c>
      <c r="R1627" s="6">
        <f t="shared" si="102"/>
        <v>790</v>
      </c>
      <c r="S1627" s="6">
        <f t="shared" si="103"/>
        <v>277.20000000000005</v>
      </c>
    </row>
    <row r="1628" spans="1:19" x14ac:dyDescent="0.25">
      <c r="A1628" t="s">
        <v>2052</v>
      </c>
      <c r="B1628" s="2">
        <v>45241</v>
      </c>
      <c r="C1628" t="s">
        <v>394</v>
      </c>
      <c r="D1628" t="s">
        <v>40</v>
      </c>
      <c r="E1628">
        <v>2</v>
      </c>
      <c r="F1628">
        <v>17940</v>
      </c>
      <c r="G1628" s="3">
        <v>0.1</v>
      </c>
      <c r="H1628" t="s">
        <v>12</v>
      </c>
      <c r="I1628">
        <v>1</v>
      </c>
      <c r="J1628">
        <f t="shared" si="100"/>
        <v>32292</v>
      </c>
      <c r="K1628" s="2">
        <f t="shared" si="101"/>
        <v>45231</v>
      </c>
      <c r="L1628" s="2" t="str">
        <f>VLOOKUP(C1628,Customers!$A$2:$F$401,3,FALSE)</f>
        <v>Alexandria</v>
      </c>
      <c r="M1628" s="2" t="str">
        <f>VLOOKUP(C1628,Customers!$A$2:$F$401,5,FALSE)</f>
        <v>Consumer</v>
      </c>
      <c r="N1628" s="2" t="str">
        <f>VLOOKUP(D1628,Products!$A$2:$F$21,2,FALSE)</f>
        <v>Laptop Basic 15</v>
      </c>
      <c r="O1628" s="2" t="str">
        <f>VLOOKUP(D1628,Products!$A$2:$F$21,4,FALSE)</f>
        <v>Electronics</v>
      </c>
      <c r="P1628" s="2" t="str">
        <f>VLOOKUP(D1628,Products!$A$2:$F$21,3,FALSE)</f>
        <v>Computers</v>
      </c>
      <c r="Q1628" s="6">
        <f>VLOOKUP(D1628,Products!$A$2:$F$21,6,FALSE)</f>
        <v>15100</v>
      </c>
      <c r="R1628" s="6">
        <f t="shared" si="102"/>
        <v>30200</v>
      </c>
      <c r="S1628" s="6">
        <f t="shared" si="103"/>
        <v>2092</v>
      </c>
    </row>
    <row r="1629" spans="1:19" x14ac:dyDescent="0.25">
      <c r="A1629" t="s">
        <v>2053</v>
      </c>
      <c r="B1629" s="2">
        <v>45038</v>
      </c>
      <c r="C1629" t="s">
        <v>217</v>
      </c>
      <c r="D1629" t="s">
        <v>56</v>
      </c>
      <c r="E1629">
        <v>2</v>
      </c>
      <c r="F1629">
        <v>165.6</v>
      </c>
      <c r="G1629" s="3">
        <v>0.15</v>
      </c>
      <c r="H1629" t="s">
        <v>12</v>
      </c>
      <c r="I1629">
        <v>6</v>
      </c>
      <c r="J1629">
        <f t="shared" si="100"/>
        <v>281.52</v>
      </c>
      <c r="K1629" s="2">
        <f t="shared" si="101"/>
        <v>45017</v>
      </c>
      <c r="L1629" s="2" t="str">
        <f>VLOOKUP(C1629,Customers!$A$2:$F$401,3,FALSE)</f>
        <v>Alexandria</v>
      </c>
      <c r="M1629" s="2" t="str">
        <f>VLOOKUP(C1629,Customers!$A$2:$F$401,5,FALSE)</f>
        <v>Small Business</v>
      </c>
      <c r="N1629" s="2" t="str">
        <f>VLOOKUP(D1629,Products!$A$2:$F$21,2,FALSE)</f>
        <v>Notebook Pack</v>
      </c>
      <c r="O1629" s="2" t="str">
        <f>VLOOKUP(D1629,Products!$A$2:$F$21,4,FALSE)</f>
        <v>Office</v>
      </c>
      <c r="P1629" s="2" t="str">
        <f>VLOOKUP(D1629,Products!$A$2:$F$21,3,FALSE)</f>
        <v>Stationery</v>
      </c>
      <c r="Q1629" s="6">
        <f>VLOOKUP(D1629,Products!$A$2:$F$21,6,FALSE)</f>
        <v>75</v>
      </c>
      <c r="R1629" s="6">
        <f t="shared" si="102"/>
        <v>150</v>
      </c>
      <c r="S1629" s="6">
        <f t="shared" si="103"/>
        <v>131.51999999999998</v>
      </c>
    </row>
    <row r="1630" spans="1:19" x14ac:dyDescent="0.25">
      <c r="A1630" t="s">
        <v>2054</v>
      </c>
      <c r="B1630" s="2">
        <v>45665</v>
      </c>
      <c r="C1630" t="s">
        <v>689</v>
      </c>
      <c r="D1630" t="s">
        <v>43</v>
      </c>
      <c r="E1630">
        <v>1</v>
      </c>
      <c r="F1630">
        <v>3888</v>
      </c>
      <c r="G1630" s="3">
        <v>0</v>
      </c>
      <c r="H1630" t="s">
        <v>12</v>
      </c>
      <c r="I1630">
        <v>7</v>
      </c>
      <c r="J1630">
        <f t="shared" si="100"/>
        <v>3888</v>
      </c>
      <c r="K1630" s="2">
        <f t="shared" si="101"/>
        <v>45658</v>
      </c>
      <c r="L1630" s="2" t="str">
        <f>VLOOKUP(C1630,Customers!$A$2:$F$401,3,FALSE)</f>
        <v>Cairo</v>
      </c>
      <c r="M1630" s="2" t="str">
        <f>VLOOKUP(C1630,Customers!$A$2:$F$401,5,FALSE)</f>
        <v>Consumer</v>
      </c>
      <c r="N1630" s="2" t="str">
        <f>VLOOKUP(D1630,Products!$A$2:$F$21,2,FALSE)</f>
        <v>External SSD 1TB</v>
      </c>
      <c r="O1630" s="2" t="str">
        <f>VLOOKUP(D1630,Products!$A$2:$F$21,4,FALSE)</f>
        <v>Electronics</v>
      </c>
      <c r="P1630" s="2" t="str">
        <f>VLOOKUP(D1630,Products!$A$2:$F$21,3,FALSE)</f>
        <v>Storage</v>
      </c>
      <c r="Q1630" s="6">
        <f>VLOOKUP(D1630,Products!$A$2:$F$21,6,FALSE)</f>
        <v>2450</v>
      </c>
      <c r="R1630" s="6">
        <f t="shared" si="102"/>
        <v>2450</v>
      </c>
      <c r="S1630" s="6">
        <f t="shared" si="103"/>
        <v>1438</v>
      </c>
    </row>
    <row r="1631" spans="1:19" x14ac:dyDescent="0.25">
      <c r="A1631" t="s">
        <v>2055</v>
      </c>
      <c r="B1631" s="2">
        <v>44934</v>
      </c>
      <c r="C1631" t="s">
        <v>170</v>
      </c>
      <c r="D1631" t="s">
        <v>18</v>
      </c>
      <c r="E1631">
        <v>2</v>
      </c>
      <c r="F1631">
        <v>1450</v>
      </c>
      <c r="G1631" s="3">
        <v>0.05</v>
      </c>
      <c r="H1631" t="s">
        <v>12</v>
      </c>
      <c r="I1631">
        <v>6</v>
      </c>
      <c r="J1631">
        <f t="shared" si="100"/>
        <v>2755</v>
      </c>
      <c r="K1631" s="2">
        <f t="shared" si="101"/>
        <v>44927</v>
      </c>
      <c r="L1631" s="2" t="str">
        <f>VLOOKUP(C1631,Customers!$A$2:$F$401,3,FALSE)</f>
        <v>Giza</v>
      </c>
      <c r="M1631" s="2" t="str">
        <f>VLOOKUP(C1631,Customers!$A$2:$F$401,5,FALSE)</f>
        <v>Small Business</v>
      </c>
      <c r="N1631" s="2" t="str">
        <f>VLOOKUP(D1631,Products!$A$2:$F$21,2,FALSE)</f>
        <v>Webcam HD</v>
      </c>
      <c r="O1631" s="2" t="str">
        <f>VLOOKUP(D1631,Products!$A$2:$F$21,4,FALSE)</f>
        <v>Electronics</v>
      </c>
      <c r="P1631" s="2" t="str">
        <f>VLOOKUP(D1631,Products!$A$2:$F$21,3,FALSE)</f>
        <v>Accessories</v>
      </c>
      <c r="Q1631" s="6">
        <f>VLOOKUP(D1631,Products!$A$2:$F$21,6,FALSE)</f>
        <v>790</v>
      </c>
      <c r="R1631" s="6">
        <f t="shared" si="102"/>
        <v>1580</v>
      </c>
      <c r="S1631" s="6">
        <f t="shared" si="103"/>
        <v>1175</v>
      </c>
    </row>
    <row r="1632" spans="1:19" x14ac:dyDescent="0.25">
      <c r="A1632" t="s">
        <v>2056</v>
      </c>
      <c r="B1632" s="2">
        <v>45802</v>
      </c>
      <c r="C1632" t="s">
        <v>32</v>
      </c>
      <c r="D1632" t="s">
        <v>49</v>
      </c>
      <c r="E1632">
        <v>1</v>
      </c>
      <c r="F1632">
        <v>3977</v>
      </c>
      <c r="G1632" s="3">
        <v>0</v>
      </c>
      <c r="H1632" t="s">
        <v>12</v>
      </c>
      <c r="I1632">
        <v>5</v>
      </c>
      <c r="J1632">
        <f t="shared" si="100"/>
        <v>3977</v>
      </c>
      <c r="K1632" s="2">
        <f t="shared" si="101"/>
        <v>45778</v>
      </c>
      <c r="L1632" s="2" t="str">
        <f>VLOOKUP(C1632,Customers!$A$2:$F$401,3,FALSE)</f>
        <v>Tanta</v>
      </c>
      <c r="M1632" s="2" t="str">
        <f>VLOOKUP(C1632,Customers!$A$2:$F$401,5,FALSE)</f>
        <v>Consumer</v>
      </c>
      <c r="N1632" s="2" t="str">
        <f>VLOOKUP(D1632,Products!$A$2:$F$21,2,FALSE)</f>
        <v>UPS 1200VA</v>
      </c>
      <c r="O1632" s="2" t="str">
        <f>VLOOKUP(D1632,Products!$A$2:$F$21,4,FALSE)</f>
        <v>Electronics</v>
      </c>
      <c r="P1632" s="2" t="str">
        <f>VLOOKUP(D1632,Products!$A$2:$F$21,3,FALSE)</f>
        <v>Power</v>
      </c>
      <c r="Q1632" s="6">
        <f>VLOOKUP(D1632,Products!$A$2:$F$21,6,FALSE)</f>
        <v>2950</v>
      </c>
      <c r="R1632" s="6">
        <f t="shared" si="102"/>
        <v>2950</v>
      </c>
      <c r="S1632" s="6">
        <f t="shared" si="103"/>
        <v>1027</v>
      </c>
    </row>
    <row r="1633" spans="1:19" x14ac:dyDescent="0.25">
      <c r="A1633" t="s">
        <v>2057</v>
      </c>
      <c r="B1633" s="2">
        <v>45106</v>
      </c>
      <c r="C1633" t="s">
        <v>37</v>
      </c>
      <c r="D1633" t="s">
        <v>11</v>
      </c>
      <c r="E1633">
        <v>1</v>
      </c>
      <c r="F1633">
        <v>30780</v>
      </c>
      <c r="G1633" s="3">
        <v>0.1</v>
      </c>
      <c r="H1633" t="s">
        <v>85</v>
      </c>
      <c r="I1633">
        <v>4</v>
      </c>
      <c r="J1633">
        <f t="shared" si="100"/>
        <v>27702</v>
      </c>
      <c r="K1633" s="2">
        <f t="shared" si="101"/>
        <v>45078</v>
      </c>
      <c r="L1633" s="2" t="str">
        <f>VLOOKUP(C1633,Customers!$A$2:$F$401,3,FALSE)</f>
        <v>Port Said</v>
      </c>
      <c r="M1633" s="2" t="str">
        <f>VLOOKUP(C1633,Customers!$A$2:$F$401,5,FALSE)</f>
        <v>Consumer</v>
      </c>
      <c r="N1633" s="2" t="str">
        <f>VLOOKUP(D1633,Products!$A$2:$F$21,2,FALSE)</f>
        <v>Laptop Pro 14</v>
      </c>
      <c r="O1633" s="2" t="str">
        <f>VLOOKUP(D1633,Products!$A$2:$F$21,4,FALSE)</f>
        <v>Electronics</v>
      </c>
      <c r="P1633" s="2" t="str">
        <f>VLOOKUP(D1633,Products!$A$2:$F$21,3,FALSE)</f>
        <v>Computers</v>
      </c>
      <c r="Q1633" s="6">
        <f>VLOOKUP(D1633,Products!$A$2:$F$21,6,FALSE)</f>
        <v>22100</v>
      </c>
      <c r="R1633" s="6">
        <f t="shared" si="102"/>
        <v>22100</v>
      </c>
      <c r="S1633" s="6">
        <f t="shared" si="103"/>
        <v>5602</v>
      </c>
    </row>
    <row r="1634" spans="1:19" x14ac:dyDescent="0.25">
      <c r="A1634" t="s">
        <v>2058</v>
      </c>
      <c r="B1634" s="2">
        <v>45530</v>
      </c>
      <c r="C1634" t="s">
        <v>285</v>
      </c>
      <c r="D1634" t="s">
        <v>72</v>
      </c>
      <c r="E1634">
        <v>20</v>
      </c>
      <c r="F1634">
        <v>1697.5</v>
      </c>
      <c r="G1634" s="3">
        <v>0.1</v>
      </c>
      <c r="H1634" t="s">
        <v>12</v>
      </c>
      <c r="I1634">
        <v>5</v>
      </c>
      <c r="J1634">
        <f t="shared" si="100"/>
        <v>30555</v>
      </c>
      <c r="K1634" s="2">
        <f t="shared" si="101"/>
        <v>45505</v>
      </c>
      <c r="L1634" s="2" t="str">
        <f>VLOOKUP(C1634,Customers!$A$2:$F$401,3,FALSE)</f>
        <v>Banha</v>
      </c>
      <c r="M1634" s="2" t="str">
        <f>VLOOKUP(C1634,Customers!$A$2:$F$401,5,FALSE)</f>
        <v>Small Business</v>
      </c>
      <c r="N1634" s="2" t="str">
        <f>VLOOKUP(D1634,Products!$A$2:$F$21,2,FALSE)</f>
        <v>Wi-Fi Router</v>
      </c>
      <c r="O1634" s="2" t="str">
        <f>VLOOKUP(D1634,Products!$A$2:$F$21,4,FALSE)</f>
        <v>Electronics</v>
      </c>
      <c r="P1634" s="2" t="str">
        <f>VLOOKUP(D1634,Products!$A$2:$F$21,3,FALSE)</f>
        <v>Networking</v>
      </c>
      <c r="Q1634" s="6">
        <f>VLOOKUP(D1634,Products!$A$2:$F$21,6,FALSE)</f>
        <v>1050</v>
      </c>
      <c r="R1634" s="6">
        <f t="shared" si="102"/>
        <v>21000</v>
      </c>
      <c r="S1634" s="6">
        <f t="shared" si="103"/>
        <v>9555</v>
      </c>
    </row>
    <row r="1635" spans="1:19" x14ac:dyDescent="0.25">
      <c r="A1635" t="s">
        <v>2059</v>
      </c>
      <c r="B1635" s="2">
        <v>45910</v>
      </c>
      <c r="C1635" t="s">
        <v>1123</v>
      </c>
      <c r="D1635" t="s">
        <v>56</v>
      </c>
      <c r="E1635">
        <v>4</v>
      </c>
      <c r="F1635">
        <v>185.4</v>
      </c>
      <c r="G1635" s="3">
        <v>0.05</v>
      </c>
      <c r="H1635" t="s">
        <v>12</v>
      </c>
      <c r="I1635">
        <v>1</v>
      </c>
      <c r="J1635">
        <f t="shared" si="100"/>
        <v>704.52</v>
      </c>
      <c r="K1635" s="2">
        <f t="shared" si="101"/>
        <v>45901</v>
      </c>
      <c r="L1635" s="2" t="str">
        <f>VLOOKUP(C1635,Customers!$A$2:$F$401,3,FALSE)</f>
        <v>Giza</v>
      </c>
      <c r="M1635" s="2" t="str">
        <f>VLOOKUP(C1635,Customers!$A$2:$F$401,5,FALSE)</f>
        <v>Small Business</v>
      </c>
      <c r="N1635" s="2" t="str">
        <f>VLOOKUP(D1635,Products!$A$2:$F$21,2,FALSE)</f>
        <v>Notebook Pack</v>
      </c>
      <c r="O1635" s="2" t="str">
        <f>VLOOKUP(D1635,Products!$A$2:$F$21,4,FALSE)</f>
        <v>Office</v>
      </c>
      <c r="P1635" s="2" t="str">
        <f>VLOOKUP(D1635,Products!$A$2:$F$21,3,FALSE)</f>
        <v>Stationery</v>
      </c>
      <c r="Q1635" s="6">
        <f>VLOOKUP(D1635,Products!$A$2:$F$21,6,FALSE)</f>
        <v>75</v>
      </c>
      <c r="R1635" s="6">
        <f t="shared" si="102"/>
        <v>300</v>
      </c>
      <c r="S1635" s="6">
        <f t="shared" si="103"/>
        <v>404.52</v>
      </c>
    </row>
    <row r="1636" spans="1:19" x14ac:dyDescent="0.25">
      <c r="A1636" t="s">
        <v>2060</v>
      </c>
      <c r="B1636" s="2">
        <v>45335</v>
      </c>
      <c r="C1636" t="s">
        <v>372</v>
      </c>
      <c r="D1636" t="s">
        <v>30</v>
      </c>
      <c r="E1636">
        <v>10</v>
      </c>
      <c r="F1636">
        <v>8924</v>
      </c>
      <c r="G1636" s="3">
        <v>0</v>
      </c>
      <c r="H1636" t="s">
        <v>12</v>
      </c>
      <c r="I1636">
        <v>1</v>
      </c>
      <c r="J1636">
        <f t="shared" si="100"/>
        <v>89240</v>
      </c>
      <c r="K1636" s="2">
        <f t="shared" si="101"/>
        <v>45323</v>
      </c>
      <c r="L1636" s="2" t="str">
        <f>VLOOKUP(C1636,Customers!$A$2:$F$401,3,FALSE)</f>
        <v>Fayoum</v>
      </c>
      <c r="M1636" s="2" t="str">
        <f>VLOOKUP(C1636,Customers!$A$2:$F$401,5,FALSE)</f>
        <v>Consumer</v>
      </c>
      <c r="N1636" s="2" t="str">
        <f>VLOOKUP(D1636,Products!$A$2:$F$21,2,FALSE)</f>
        <v>Standing Desk</v>
      </c>
      <c r="O1636" s="2" t="str">
        <f>VLOOKUP(D1636,Products!$A$2:$F$21,4,FALSE)</f>
        <v>Office</v>
      </c>
      <c r="P1636" s="2" t="str">
        <f>VLOOKUP(D1636,Products!$A$2:$F$21,3,FALSE)</f>
        <v>Furniture</v>
      </c>
      <c r="Q1636" s="6">
        <f>VLOOKUP(D1636,Products!$A$2:$F$21,6,FALSE)</f>
        <v>6500</v>
      </c>
      <c r="R1636" s="6">
        <f t="shared" si="102"/>
        <v>65000</v>
      </c>
      <c r="S1636" s="6">
        <f t="shared" si="103"/>
        <v>24240</v>
      </c>
    </row>
    <row r="1637" spans="1:19" x14ac:dyDescent="0.25">
      <c r="A1637" t="s">
        <v>2061</v>
      </c>
      <c r="B1637" s="2">
        <v>45125</v>
      </c>
      <c r="C1637" t="s">
        <v>17</v>
      </c>
      <c r="D1637" t="s">
        <v>56</v>
      </c>
      <c r="E1637">
        <v>1</v>
      </c>
      <c r="F1637">
        <v>174.6</v>
      </c>
      <c r="G1637" s="3">
        <v>0.1</v>
      </c>
      <c r="H1637" t="s">
        <v>12</v>
      </c>
      <c r="I1637">
        <v>4</v>
      </c>
      <c r="J1637">
        <f t="shared" si="100"/>
        <v>157.13999999999999</v>
      </c>
      <c r="K1637" s="2">
        <f t="shared" si="101"/>
        <v>45108</v>
      </c>
      <c r="L1637" s="2" t="str">
        <f>VLOOKUP(C1637,Customers!$A$2:$F$401,3,FALSE)</f>
        <v>Port Said</v>
      </c>
      <c r="M1637" s="2" t="str">
        <f>VLOOKUP(C1637,Customers!$A$2:$F$401,5,FALSE)</f>
        <v>Consumer</v>
      </c>
      <c r="N1637" s="2" t="str">
        <f>VLOOKUP(D1637,Products!$A$2:$F$21,2,FALSE)</f>
        <v>Notebook Pack</v>
      </c>
      <c r="O1637" s="2" t="str">
        <f>VLOOKUP(D1637,Products!$A$2:$F$21,4,FALSE)</f>
        <v>Office</v>
      </c>
      <c r="P1637" s="2" t="str">
        <f>VLOOKUP(D1637,Products!$A$2:$F$21,3,FALSE)</f>
        <v>Stationery</v>
      </c>
      <c r="Q1637" s="6">
        <f>VLOOKUP(D1637,Products!$A$2:$F$21,6,FALSE)</f>
        <v>75</v>
      </c>
      <c r="R1637" s="6">
        <f t="shared" si="102"/>
        <v>75</v>
      </c>
      <c r="S1637" s="6">
        <f t="shared" si="103"/>
        <v>82.139999999999986</v>
      </c>
    </row>
    <row r="1638" spans="1:19" x14ac:dyDescent="0.25">
      <c r="A1638" t="s">
        <v>2062</v>
      </c>
      <c r="B1638" s="2">
        <v>44979</v>
      </c>
      <c r="C1638" t="s">
        <v>113</v>
      </c>
      <c r="D1638" t="s">
        <v>15</v>
      </c>
      <c r="E1638">
        <v>3</v>
      </c>
      <c r="F1638">
        <v>486</v>
      </c>
      <c r="G1638" s="3">
        <v>0.1</v>
      </c>
      <c r="H1638" t="s">
        <v>12</v>
      </c>
      <c r="I1638">
        <v>5</v>
      </c>
      <c r="J1638">
        <f t="shared" si="100"/>
        <v>1312.2</v>
      </c>
      <c r="K1638" s="2">
        <f t="shared" si="101"/>
        <v>44958</v>
      </c>
      <c r="L1638" s="2" t="str">
        <f>VLOOKUP(C1638,Customers!$A$2:$F$401,3,FALSE)</f>
        <v>Shubra El-Kheima</v>
      </c>
      <c r="M1638" s="2" t="str">
        <f>VLOOKUP(C1638,Customers!$A$2:$F$401,5,FALSE)</f>
        <v>Small Business</v>
      </c>
      <c r="N1638" s="2" t="str">
        <f>VLOOKUP(D1638,Products!$A$2:$F$21,2,FALSE)</f>
        <v>Wireless Mouse</v>
      </c>
      <c r="O1638" s="2" t="str">
        <f>VLOOKUP(D1638,Products!$A$2:$F$21,4,FALSE)</f>
        <v>Electronics</v>
      </c>
      <c r="P1638" s="2" t="str">
        <f>VLOOKUP(D1638,Products!$A$2:$F$21,3,FALSE)</f>
        <v>Accessories</v>
      </c>
      <c r="Q1638" s="6">
        <f>VLOOKUP(D1638,Products!$A$2:$F$21,6,FALSE)</f>
        <v>210</v>
      </c>
      <c r="R1638" s="6">
        <f t="shared" si="102"/>
        <v>630</v>
      </c>
      <c r="S1638" s="6">
        <f t="shared" si="103"/>
        <v>682.2</v>
      </c>
    </row>
    <row r="1639" spans="1:19" x14ac:dyDescent="0.25">
      <c r="A1639" t="s">
        <v>2063</v>
      </c>
      <c r="B1639" s="2">
        <v>45350</v>
      </c>
      <c r="C1639" t="s">
        <v>195</v>
      </c>
      <c r="D1639" t="s">
        <v>59</v>
      </c>
      <c r="E1639">
        <v>50</v>
      </c>
      <c r="F1639">
        <v>7622</v>
      </c>
      <c r="G1639" s="3">
        <v>0.1</v>
      </c>
      <c r="H1639" t="s">
        <v>12</v>
      </c>
      <c r="I1639">
        <v>7</v>
      </c>
      <c r="J1639">
        <f t="shared" si="100"/>
        <v>342990</v>
      </c>
      <c r="K1639" s="2">
        <f t="shared" si="101"/>
        <v>45323</v>
      </c>
      <c r="L1639" s="2" t="str">
        <f>VLOOKUP(C1639,Customers!$A$2:$F$401,3,FALSE)</f>
        <v>Zagazig</v>
      </c>
      <c r="M1639" s="2" t="str">
        <f>VLOOKUP(C1639,Customers!$A$2:$F$401,5,FALSE)</f>
        <v>Consumer</v>
      </c>
      <c r="N1639" s="2" t="str">
        <f>VLOOKUP(D1639,Products!$A$2:$F$21,2,FALSE)</f>
        <v>Laser Printer</v>
      </c>
      <c r="O1639" s="2" t="str">
        <f>VLOOKUP(D1639,Products!$A$2:$F$21,4,FALSE)</f>
        <v>Electronics</v>
      </c>
      <c r="P1639" s="2" t="str">
        <f>VLOOKUP(D1639,Products!$A$2:$F$21,3,FALSE)</f>
        <v>Printers</v>
      </c>
      <c r="Q1639" s="6">
        <f>VLOOKUP(D1639,Products!$A$2:$F$21,6,FALSE)</f>
        <v>5600</v>
      </c>
      <c r="R1639" s="6">
        <f t="shared" si="102"/>
        <v>280000</v>
      </c>
      <c r="S1639" s="6">
        <f t="shared" si="103"/>
        <v>62990</v>
      </c>
    </row>
    <row r="1640" spans="1:19" x14ac:dyDescent="0.25">
      <c r="A1640" t="s">
        <v>2064</v>
      </c>
      <c r="B1640" s="2">
        <v>45276</v>
      </c>
      <c r="C1640" t="s">
        <v>888</v>
      </c>
      <c r="D1640" t="s">
        <v>33</v>
      </c>
      <c r="E1640">
        <v>4</v>
      </c>
      <c r="F1640">
        <v>3783</v>
      </c>
      <c r="G1640" s="3">
        <v>0</v>
      </c>
      <c r="H1640" t="s">
        <v>12</v>
      </c>
      <c r="I1640">
        <v>5</v>
      </c>
      <c r="J1640">
        <f t="shared" si="100"/>
        <v>15132</v>
      </c>
      <c r="K1640" s="2">
        <f t="shared" si="101"/>
        <v>45261</v>
      </c>
      <c r="L1640" s="2" t="str">
        <f>VLOOKUP(C1640,Customers!$A$2:$F$401,3,FALSE)</f>
        <v>Banha</v>
      </c>
      <c r="M1640" s="2" t="str">
        <f>VLOOKUP(C1640,Customers!$A$2:$F$401,5,FALSE)</f>
        <v>Corporate</v>
      </c>
      <c r="N1640" s="2" t="str">
        <f>VLOOKUP(D1640,Products!$A$2:$F$21,2,FALSE)</f>
        <v>Filing Cabinet</v>
      </c>
      <c r="O1640" s="2" t="str">
        <f>VLOOKUP(D1640,Products!$A$2:$F$21,4,FALSE)</f>
        <v>Office</v>
      </c>
      <c r="P1640" s="2" t="str">
        <f>VLOOKUP(D1640,Products!$A$2:$F$21,3,FALSE)</f>
        <v>Furniture</v>
      </c>
      <c r="Q1640" s="6">
        <f>VLOOKUP(D1640,Products!$A$2:$F$21,6,FALSE)</f>
        <v>2650</v>
      </c>
      <c r="R1640" s="6">
        <f t="shared" si="102"/>
        <v>10600</v>
      </c>
      <c r="S1640" s="6">
        <f t="shared" si="103"/>
        <v>4532</v>
      </c>
    </row>
    <row r="1641" spans="1:19" x14ac:dyDescent="0.25">
      <c r="A1641" t="s">
        <v>2065</v>
      </c>
      <c r="B1641" s="2">
        <v>45524</v>
      </c>
      <c r="C1641" t="s">
        <v>568</v>
      </c>
      <c r="D1641" t="s">
        <v>56</v>
      </c>
      <c r="E1641">
        <v>4</v>
      </c>
      <c r="F1641">
        <v>165.6</v>
      </c>
      <c r="G1641" s="3">
        <v>0</v>
      </c>
      <c r="H1641" t="s">
        <v>12</v>
      </c>
      <c r="I1641">
        <v>2</v>
      </c>
      <c r="J1641">
        <f t="shared" si="100"/>
        <v>662.4</v>
      </c>
      <c r="K1641" s="2">
        <f t="shared" si="101"/>
        <v>45505</v>
      </c>
      <c r="L1641" s="2" t="str">
        <f>VLOOKUP(C1641,Customers!$A$2:$F$401,3,FALSE)</f>
        <v>Tanta</v>
      </c>
      <c r="M1641" s="2" t="str">
        <f>VLOOKUP(C1641,Customers!$A$2:$F$401,5,FALSE)</f>
        <v>Consumer</v>
      </c>
      <c r="N1641" s="2" t="str">
        <f>VLOOKUP(D1641,Products!$A$2:$F$21,2,FALSE)</f>
        <v>Notebook Pack</v>
      </c>
      <c r="O1641" s="2" t="str">
        <f>VLOOKUP(D1641,Products!$A$2:$F$21,4,FALSE)</f>
        <v>Office</v>
      </c>
      <c r="P1641" s="2" t="str">
        <f>VLOOKUP(D1641,Products!$A$2:$F$21,3,FALSE)</f>
        <v>Stationery</v>
      </c>
      <c r="Q1641" s="6">
        <f>VLOOKUP(D1641,Products!$A$2:$F$21,6,FALSE)</f>
        <v>75</v>
      </c>
      <c r="R1641" s="6">
        <f t="shared" si="102"/>
        <v>300</v>
      </c>
      <c r="S1641" s="6">
        <f t="shared" si="103"/>
        <v>362.4</v>
      </c>
    </row>
    <row r="1642" spans="1:19" x14ac:dyDescent="0.25">
      <c r="A1642" t="s">
        <v>2066</v>
      </c>
      <c r="B1642" s="2">
        <v>45094</v>
      </c>
      <c r="C1642" t="s">
        <v>590</v>
      </c>
      <c r="D1642" t="s">
        <v>43</v>
      </c>
      <c r="E1642">
        <v>1</v>
      </c>
      <c r="F1642">
        <v>3600</v>
      </c>
      <c r="G1642" s="3">
        <v>0</v>
      </c>
      <c r="H1642" t="s">
        <v>85</v>
      </c>
      <c r="I1642">
        <v>5</v>
      </c>
      <c r="J1642">
        <f t="shared" si="100"/>
        <v>3600</v>
      </c>
      <c r="K1642" s="2">
        <f t="shared" si="101"/>
        <v>45078</v>
      </c>
      <c r="L1642" s="2" t="str">
        <f>VLOOKUP(C1642,Customers!$A$2:$F$401,3,FALSE)</f>
        <v>Zagazig</v>
      </c>
      <c r="M1642" s="2" t="str">
        <f>VLOOKUP(C1642,Customers!$A$2:$F$401,5,FALSE)</f>
        <v>Consumer</v>
      </c>
      <c r="N1642" s="2" t="str">
        <f>VLOOKUP(D1642,Products!$A$2:$F$21,2,FALSE)</f>
        <v>External SSD 1TB</v>
      </c>
      <c r="O1642" s="2" t="str">
        <f>VLOOKUP(D1642,Products!$A$2:$F$21,4,FALSE)</f>
        <v>Electronics</v>
      </c>
      <c r="P1642" s="2" t="str">
        <f>VLOOKUP(D1642,Products!$A$2:$F$21,3,FALSE)</f>
        <v>Storage</v>
      </c>
      <c r="Q1642" s="6">
        <f>VLOOKUP(D1642,Products!$A$2:$F$21,6,FALSE)</f>
        <v>2450</v>
      </c>
      <c r="R1642" s="6">
        <f t="shared" si="102"/>
        <v>2450</v>
      </c>
      <c r="S1642" s="6">
        <f t="shared" si="103"/>
        <v>1150</v>
      </c>
    </row>
    <row r="1643" spans="1:19" x14ac:dyDescent="0.25">
      <c r="A1643" t="s">
        <v>2067</v>
      </c>
      <c r="B1643" s="2">
        <v>45896</v>
      </c>
      <c r="C1643" t="s">
        <v>849</v>
      </c>
      <c r="D1643" t="s">
        <v>109</v>
      </c>
      <c r="E1643">
        <v>1</v>
      </c>
      <c r="F1643">
        <v>13824</v>
      </c>
      <c r="G1643" s="3">
        <v>0.05</v>
      </c>
      <c r="H1643" t="s">
        <v>12</v>
      </c>
      <c r="I1643">
        <v>7</v>
      </c>
      <c r="J1643">
        <f t="shared" si="100"/>
        <v>13132.8</v>
      </c>
      <c r="K1643" s="2">
        <f t="shared" si="101"/>
        <v>45870</v>
      </c>
      <c r="L1643" s="2" t="str">
        <f>VLOOKUP(C1643,Customers!$A$2:$F$401,3,FALSE)</f>
        <v>Giza</v>
      </c>
      <c r="M1643" s="2" t="str">
        <f>VLOOKUP(C1643,Customers!$A$2:$F$401,5,FALSE)</f>
        <v>Small Business</v>
      </c>
      <c r="N1643" s="2" t="str">
        <f>VLOOKUP(D1643,Products!$A$2:$F$21,2,FALSE)</f>
        <v>Projector</v>
      </c>
      <c r="O1643" s="2" t="str">
        <f>VLOOKUP(D1643,Products!$A$2:$F$21,4,FALSE)</f>
        <v>Electronics</v>
      </c>
      <c r="P1643" s="2" t="str">
        <f>VLOOKUP(D1643,Products!$A$2:$F$21,3,FALSE)</f>
        <v>Displays</v>
      </c>
      <c r="Q1643" s="6">
        <f>VLOOKUP(D1643,Products!$A$2:$F$21,6,FALSE)</f>
        <v>9700</v>
      </c>
      <c r="R1643" s="6">
        <f t="shared" si="102"/>
        <v>9700</v>
      </c>
      <c r="S1643" s="6">
        <f t="shared" si="103"/>
        <v>3432.7999999999993</v>
      </c>
    </row>
    <row r="1644" spans="1:19" x14ac:dyDescent="0.25">
      <c r="A1644" t="s">
        <v>2068</v>
      </c>
      <c r="B1644" s="2">
        <v>45163</v>
      </c>
      <c r="C1644" t="s">
        <v>714</v>
      </c>
      <c r="D1644" t="s">
        <v>27</v>
      </c>
      <c r="E1644">
        <v>5</v>
      </c>
      <c r="F1644">
        <v>901.6</v>
      </c>
      <c r="G1644" s="3">
        <v>0.2</v>
      </c>
      <c r="H1644" t="s">
        <v>96</v>
      </c>
      <c r="I1644">
        <v>6</v>
      </c>
      <c r="J1644">
        <f t="shared" si="100"/>
        <v>3606.4</v>
      </c>
      <c r="K1644" s="2">
        <f t="shared" si="101"/>
        <v>45139</v>
      </c>
      <c r="L1644" s="2" t="str">
        <f>VLOOKUP(C1644,Customers!$A$2:$F$401,3,FALSE)</f>
        <v>Cairo</v>
      </c>
      <c r="M1644" s="2" t="str">
        <f>VLOOKUP(C1644,Customers!$A$2:$F$401,5,FALSE)</f>
        <v>Consumer</v>
      </c>
      <c r="N1644" s="2" t="str">
        <f>VLOOKUP(D1644,Products!$A$2:$F$21,2,FALSE)</f>
        <v>Printer Toner</v>
      </c>
      <c r="O1644" s="2" t="str">
        <f>VLOOKUP(D1644,Products!$A$2:$F$21,4,FALSE)</f>
        <v>Office</v>
      </c>
      <c r="P1644" s="2" t="str">
        <f>VLOOKUP(D1644,Products!$A$2:$F$21,3,FALSE)</f>
        <v>Supplies</v>
      </c>
      <c r="Q1644" s="6">
        <f>VLOOKUP(D1644,Products!$A$2:$F$21,6,FALSE)</f>
        <v>510</v>
      </c>
      <c r="R1644" s="6">
        <f t="shared" si="102"/>
        <v>2550</v>
      </c>
      <c r="S1644" s="6">
        <f t="shared" si="103"/>
        <v>1056.4000000000001</v>
      </c>
    </row>
    <row r="1645" spans="1:19" x14ac:dyDescent="0.25">
      <c r="A1645" t="s">
        <v>2069</v>
      </c>
      <c r="B1645" s="2">
        <v>45558</v>
      </c>
      <c r="C1645" t="s">
        <v>456</v>
      </c>
      <c r="D1645" t="s">
        <v>46</v>
      </c>
      <c r="E1645">
        <v>2</v>
      </c>
      <c r="F1645">
        <v>260</v>
      </c>
      <c r="G1645" s="3">
        <v>0.15</v>
      </c>
      <c r="H1645" t="s">
        <v>12</v>
      </c>
      <c r="I1645">
        <v>7</v>
      </c>
      <c r="J1645">
        <f t="shared" si="100"/>
        <v>442</v>
      </c>
      <c r="K1645" s="2">
        <f t="shared" si="101"/>
        <v>45536</v>
      </c>
      <c r="L1645" s="2" t="str">
        <f>VLOOKUP(C1645,Customers!$A$2:$F$401,3,FALSE)</f>
        <v>Cairo</v>
      </c>
      <c r="M1645" s="2" t="str">
        <f>VLOOKUP(C1645,Customers!$A$2:$F$401,5,FALSE)</f>
        <v>Corporate</v>
      </c>
      <c r="N1645" s="2" t="str">
        <f>VLOOKUP(D1645,Products!$A$2:$F$21,2,FALSE)</f>
        <v>Paper A4 Box</v>
      </c>
      <c r="O1645" s="2" t="str">
        <f>VLOOKUP(D1645,Products!$A$2:$F$21,4,FALSE)</f>
        <v>Office</v>
      </c>
      <c r="P1645" s="2" t="str">
        <f>VLOOKUP(D1645,Products!$A$2:$F$21,3,FALSE)</f>
        <v>Stationery</v>
      </c>
      <c r="Q1645" s="6">
        <f>VLOOKUP(D1645,Products!$A$2:$F$21,6,FALSE)</f>
        <v>145</v>
      </c>
      <c r="R1645" s="6">
        <f t="shared" si="102"/>
        <v>290</v>
      </c>
      <c r="S1645" s="6">
        <f t="shared" si="103"/>
        <v>152</v>
      </c>
    </row>
    <row r="1646" spans="1:19" x14ac:dyDescent="0.25">
      <c r="A1646" t="s">
        <v>2070</v>
      </c>
      <c r="B1646" s="2">
        <v>45741</v>
      </c>
      <c r="C1646" t="s">
        <v>176</v>
      </c>
      <c r="D1646" t="s">
        <v>46</v>
      </c>
      <c r="E1646">
        <v>20</v>
      </c>
      <c r="F1646">
        <v>267.8</v>
      </c>
      <c r="G1646" s="3">
        <v>0.15</v>
      </c>
      <c r="H1646" t="s">
        <v>12</v>
      </c>
      <c r="I1646">
        <v>2</v>
      </c>
      <c r="J1646">
        <f t="shared" si="100"/>
        <v>4552.5999999999995</v>
      </c>
      <c r="K1646" s="2">
        <f t="shared" si="101"/>
        <v>45717</v>
      </c>
      <c r="L1646" s="2" t="str">
        <f>VLOOKUP(C1646,Customers!$A$2:$F$401,3,FALSE)</f>
        <v>Banha</v>
      </c>
      <c r="M1646" s="2" t="str">
        <f>VLOOKUP(C1646,Customers!$A$2:$F$401,5,FALSE)</f>
        <v>Consumer</v>
      </c>
      <c r="N1646" s="2" t="str">
        <f>VLOOKUP(D1646,Products!$A$2:$F$21,2,FALSE)</f>
        <v>Paper A4 Box</v>
      </c>
      <c r="O1646" s="2" t="str">
        <f>VLOOKUP(D1646,Products!$A$2:$F$21,4,FALSE)</f>
        <v>Office</v>
      </c>
      <c r="P1646" s="2" t="str">
        <f>VLOOKUP(D1646,Products!$A$2:$F$21,3,FALSE)</f>
        <v>Stationery</v>
      </c>
      <c r="Q1646" s="6">
        <f>VLOOKUP(D1646,Products!$A$2:$F$21,6,FALSE)</f>
        <v>145</v>
      </c>
      <c r="R1646" s="6">
        <f t="shared" si="102"/>
        <v>2900</v>
      </c>
      <c r="S1646" s="6">
        <f t="shared" si="103"/>
        <v>1652.5999999999995</v>
      </c>
    </row>
    <row r="1647" spans="1:19" x14ac:dyDescent="0.25">
      <c r="A1647" t="s">
        <v>2071</v>
      </c>
      <c r="B1647" s="2">
        <v>45891</v>
      </c>
      <c r="C1647" t="s">
        <v>1123</v>
      </c>
      <c r="D1647" t="s">
        <v>15</v>
      </c>
      <c r="E1647">
        <v>2</v>
      </c>
      <c r="F1647">
        <v>450</v>
      </c>
      <c r="G1647" s="3">
        <v>0.05</v>
      </c>
      <c r="H1647" t="s">
        <v>12</v>
      </c>
      <c r="I1647">
        <v>2</v>
      </c>
      <c r="J1647">
        <f t="shared" si="100"/>
        <v>855</v>
      </c>
      <c r="K1647" s="2">
        <f t="shared" si="101"/>
        <v>45870</v>
      </c>
      <c r="L1647" s="2" t="str">
        <f>VLOOKUP(C1647,Customers!$A$2:$F$401,3,FALSE)</f>
        <v>Giza</v>
      </c>
      <c r="M1647" s="2" t="str">
        <f>VLOOKUP(C1647,Customers!$A$2:$F$401,5,FALSE)</f>
        <v>Small Business</v>
      </c>
      <c r="N1647" s="2" t="str">
        <f>VLOOKUP(D1647,Products!$A$2:$F$21,2,FALSE)</f>
        <v>Wireless Mouse</v>
      </c>
      <c r="O1647" s="2" t="str">
        <f>VLOOKUP(D1647,Products!$A$2:$F$21,4,FALSE)</f>
        <v>Electronics</v>
      </c>
      <c r="P1647" s="2" t="str">
        <f>VLOOKUP(D1647,Products!$A$2:$F$21,3,FALSE)</f>
        <v>Accessories</v>
      </c>
      <c r="Q1647" s="6">
        <f>VLOOKUP(D1647,Products!$A$2:$F$21,6,FALSE)</f>
        <v>210</v>
      </c>
      <c r="R1647" s="6">
        <f t="shared" si="102"/>
        <v>420</v>
      </c>
      <c r="S1647" s="6">
        <f t="shared" si="103"/>
        <v>435</v>
      </c>
    </row>
    <row r="1648" spans="1:19" x14ac:dyDescent="0.25">
      <c r="A1648" t="s">
        <v>2072</v>
      </c>
      <c r="B1648" s="2">
        <v>45928</v>
      </c>
      <c r="C1648" t="s">
        <v>479</v>
      </c>
      <c r="D1648" t="s">
        <v>59</v>
      </c>
      <c r="E1648">
        <v>20</v>
      </c>
      <c r="F1648">
        <v>7400</v>
      </c>
      <c r="G1648" s="3">
        <v>0.05</v>
      </c>
      <c r="H1648" t="s">
        <v>12</v>
      </c>
      <c r="I1648">
        <v>2</v>
      </c>
      <c r="J1648">
        <f t="shared" si="100"/>
        <v>140600</v>
      </c>
      <c r="K1648" s="2">
        <f t="shared" si="101"/>
        <v>45901</v>
      </c>
      <c r="L1648" s="2" t="str">
        <f>VLOOKUP(C1648,Customers!$A$2:$F$401,3,FALSE)</f>
        <v>Asyut</v>
      </c>
      <c r="M1648" s="2" t="str">
        <f>VLOOKUP(C1648,Customers!$A$2:$F$401,5,FALSE)</f>
        <v>Small Business</v>
      </c>
      <c r="N1648" s="2" t="str">
        <f>VLOOKUP(D1648,Products!$A$2:$F$21,2,FALSE)</f>
        <v>Laser Printer</v>
      </c>
      <c r="O1648" s="2" t="str">
        <f>VLOOKUP(D1648,Products!$A$2:$F$21,4,FALSE)</f>
        <v>Electronics</v>
      </c>
      <c r="P1648" s="2" t="str">
        <f>VLOOKUP(D1648,Products!$A$2:$F$21,3,FALSE)</f>
        <v>Printers</v>
      </c>
      <c r="Q1648" s="6">
        <f>VLOOKUP(D1648,Products!$A$2:$F$21,6,FALSE)</f>
        <v>5600</v>
      </c>
      <c r="R1648" s="6">
        <f t="shared" si="102"/>
        <v>112000</v>
      </c>
      <c r="S1648" s="6">
        <f t="shared" si="103"/>
        <v>28600</v>
      </c>
    </row>
    <row r="1649" spans="1:19" x14ac:dyDescent="0.25">
      <c r="A1649" t="s">
        <v>2073</v>
      </c>
      <c r="B1649" s="2">
        <v>45469</v>
      </c>
      <c r="C1649" t="s">
        <v>471</v>
      </c>
      <c r="D1649" t="s">
        <v>11</v>
      </c>
      <c r="E1649">
        <v>1</v>
      </c>
      <c r="F1649">
        <v>26220</v>
      </c>
      <c r="G1649" s="3">
        <v>0.03</v>
      </c>
      <c r="H1649" t="s">
        <v>12</v>
      </c>
      <c r="I1649">
        <v>6</v>
      </c>
      <c r="J1649">
        <f t="shared" si="100"/>
        <v>25433.399999999998</v>
      </c>
      <c r="K1649" s="2">
        <f t="shared" si="101"/>
        <v>45444</v>
      </c>
      <c r="L1649" s="2" t="str">
        <f>VLOOKUP(C1649,Customers!$A$2:$F$401,3,FALSE)</f>
        <v>Alexandria</v>
      </c>
      <c r="M1649" s="2" t="str">
        <f>VLOOKUP(C1649,Customers!$A$2:$F$401,5,FALSE)</f>
        <v>Consumer</v>
      </c>
      <c r="N1649" s="2" t="str">
        <f>VLOOKUP(D1649,Products!$A$2:$F$21,2,FALSE)</f>
        <v>Laptop Pro 14</v>
      </c>
      <c r="O1649" s="2" t="str">
        <f>VLOOKUP(D1649,Products!$A$2:$F$21,4,FALSE)</f>
        <v>Electronics</v>
      </c>
      <c r="P1649" s="2" t="str">
        <f>VLOOKUP(D1649,Products!$A$2:$F$21,3,FALSE)</f>
        <v>Computers</v>
      </c>
      <c r="Q1649" s="6">
        <f>VLOOKUP(D1649,Products!$A$2:$F$21,6,FALSE)</f>
        <v>22100</v>
      </c>
      <c r="R1649" s="6">
        <f t="shared" si="102"/>
        <v>22100</v>
      </c>
      <c r="S1649" s="6">
        <f t="shared" si="103"/>
        <v>3333.3999999999978</v>
      </c>
    </row>
    <row r="1650" spans="1:19" x14ac:dyDescent="0.25">
      <c r="A1650" t="s">
        <v>2074</v>
      </c>
      <c r="B1650" s="2">
        <v>45113</v>
      </c>
      <c r="C1650" t="s">
        <v>843</v>
      </c>
      <c r="D1650" t="s">
        <v>40</v>
      </c>
      <c r="E1650">
        <v>4</v>
      </c>
      <c r="F1650">
        <v>20085</v>
      </c>
      <c r="G1650" s="3">
        <v>0.05</v>
      </c>
      <c r="H1650" t="s">
        <v>12</v>
      </c>
      <c r="I1650">
        <v>4</v>
      </c>
      <c r="J1650">
        <f t="shared" si="100"/>
        <v>76323</v>
      </c>
      <c r="K1650" s="2">
        <f t="shared" si="101"/>
        <v>45108</v>
      </c>
      <c r="L1650" s="2" t="str">
        <f>VLOOKUP(C1650,Customers!$A$2:$F$401,3,FALSE)</f>
        <v>Giza</v>
      </c>
      <c r="M1650" s="2" t="str">
        <f>VLOOKUP(C1650,Customers!$A$2:$F$401,5,FALSE)</f>
        <v>Corporate</v>
      </c>
      <c r="N1650" s="2" t="str">
        <f>VLOOKUP(D1650,Products!$A$2:$F$21,2,FALSE)</f>
        <v>Laptop Basic 15</v>
      </c>
      <c r="O1650" s="2" t="str">
        <f>VLOOKUP(D1650,Products!$A$2:$F$21,4,FALSE)</f>
        <v>Electronics</v>
      </c>
      <c r="P1650" s="2" t="str">
        <f>VLOOKUP(D1650,Products!$A$2:$F$21,3,FALSE)</f>
        <v>Computers</v>
      </c>
      <c r="Q1650" s="6">
        <f>VLOOKUP(D1650,Products!$A$2:$F$21,6,FALSE)</f>
        <v>15100</v>
      </c>
      <c r="R1650" s="6">
        <f t="shared" si="102"/>
        <v>60400</v>
      </c>
      <c r="S1650" s="6">
        <f t="shared" si="103"/>
        <v>15923</v>
      </c>
    </row>
    <row r="1651" spans="1:19" x14ac:dyDescent="0.25">
      <c r="A1651" t="s">
        <v>2075</v>
      </c>
      <c r="B1651" s="2">
        <v>45720</v>
      </c>
      <c r="C1651" t="s">
        <v>187</v>
      </c>
      <c r="D1651" t="s">
        <v>40</v>
      </c>
      <c r="E1651">
        <v>2</v>
      </c>
      <c r="F1651">
        <v>18915</v>
      </c>
      <c r="G1651" s="3">
        <v>0.05</v>
      </c>
      <c r="H1651" t="s">
        <v>12</v>
      </c>
      <c r="I1651">
        <v>7</v>
      </c>
      <c r="J1651">
        <f t="shared" si="100"/>
        <v>35938.5</v>
      </c>
      <c r="K1651" s="2">
        <f t="shared" si="101"/>
        <v>45717</v>
      </c>
      <c r="L1651" s="2" t="str">
        <f>VLOOKUP(C1651,Customers!$A$2:$F$401,3,FALSE)</f>
        <v>Alexandria</v>
      </c>
      <c r="M1651" s="2" t="str">
        <f>VLOOKUP(C1651,Customers!$A$2:$F$401,5,FALSE)</f>
        <v>Consumer</v>
      </c>
      <c r="N1651" s="2" t="str">
        <f>VLOOKUP(D1651,Products!$A$2:$F$21,2,FALSE)</f>
        <v>Laptop Basic 15</v>
      </c>
      <c r="O1651" s="2" t="str">
        <f>VLOOKUP(D1651,Products!$A$2:$F$21,4,FALSE)</f>
        <v>Electronics</v>
      </c>
      <c r="P1651" s="2" t="str">
        <f>VLOOKUP(D1651,Products!$A$2:$F$21,3,FALSE)</f>
        <v>Computers</v>
      </c>
      <c r="Q1651" s="6">
        <f>VLOOKUP(D1651,Products!$A$2:$F$21,6,FALSE)</f>
        <v>15100</v>
      </c>
      <c r="R1651" s="6">
        <f t="shared" si="102"/>
        <v>30200</v>
      </c>
      <c r="S1651" s="6">
        <f t="shared" si="103"/>
        <v>5738.5</v>
      </c>
    </row>
    <row r="1652" spans="1:19" x14ac:dyDescent="0.25">
      <c r="A1652" t="s">
        <v>2076</v>
      </c>
      <c r="B1652" s="2">
        <v>45305</v>
      </c>
      <c r="C1652" t="s">
        <v>888</v>
      </c>
      <c r="D1652" t="s">
        <v>27</v>
      </c>
      <c r="E1652">
        <v>2</v>
      </c>
      <c r="F1652">
        <v>1009.4</v>
      </c>
      <c r="G1652" s="3">
        <v>0.05</v>
      </c>
      <c r="H1652" t="s">
        <v>12</v>
      </c>
      <c r="I1652">
        <v>4</v>
      </c>
      <c r="J1652">
        <f t="shared" si="100"/>
        <v>1917.86</v>
      </c>
      <c r="K1652" s="2">
        <f t="shared" si="101"/>
        <v>45292</v>
      </c>
      <c r="L1652" s="2" t="str">
        <f>VLOOKUP(C1652,Customers!$A$2:$F$401,3,FALSE)</f>
        <v>Banha</v>
      </c>
      <c r="M1652" s="2" t="str">
        <f>VLOOKUP(C1652,Customers!$A$2:$F$401,5,FALSE)</f>
        <v>Corporate</v>
      </c>
      <c r="N1652" s="2" t="str">
        <f>VLOOKUP(D1652,Products!$A$2:$F$21,2,FALSE)</f>
        <v>Printer Toner</v>
      </c>
      <c r="O1652" s="2" t="str">
        <f>VLOOKUP(D1652,Products!$A$2:$F$21,4,FALSE)</f>
        <v>Office</v>
      </c>
      <c r="P1652" s="2" t="str">
        <f>VLOOKUP(D1652,Products!$A$2:$F$21,3,FALSE)</f>
        <v>Supplies</v>
      </c>
      <c r="Q1652" s="6">
        <f>VLOOKUP(D1652,Products!$A$2:$F$21,6,FALSE)</f>
        <v>510</v>
      </c>
      <c r="R1652" s="6">
        <f t="shared" si="102"/>
        <v>1020</v>
      </c>
      <c r="S1652" s="6">
        <f t="shared" si="103"/>
        <v>897.8599999999999</v>
      </c>
    </row>
    <row r="1653" spans="1:19" x14ac:dyDescent="0.25">
      <c r="A1653" t="s">
        <v>2077</v>
      </c>
      <c r="B1653" s="2">
        <v>45686</v>
      </c>
      <c r="C1653" t="s">
        <v>213</v>
      </c>
      <c r="D1653" t="s">
        <v>18</v>
      </c>
      <c r="E1653">
        <v>2</v>
      </c>
      <c r="F1653">
        <v>1493.5</v>
      </c>
      <c r="G1653" s="3">
        <v>0.1</v>
      </c>
      <c r="H1653" t="s">
        <v>12</v>
      </c>
      <c r="I1653">
        <v>1</v>
      </c>
      <c r="J1653">
        <f t="shared" si="100"/>
        <v>2688.3</v>
      </c>
      <c r="K1653" s="2">
        <f t="shared" si="101"/>
        <v>45658</v>
      </c>
      <c r="L1653" s="2" t="str">
        <f>VLOOKUP(C1653,Customers!$A$2:$F$401,3,FALSE)</f>
        <v>Mansoura</v>
      </c>
      <c r="M1653" s="2" t="str">
        <f>VLOOKUP(C1653,Customers!$A$2:$F$401,5,FALSE)</f>
        <v>Corporate</v>
      </c>
      <c r="N1653" s="2" t="str">
        <f>VLOOKUP(D1653,Products!$A$2:$F$21,2,FALSE)</f>
        <v>Webcam HD</v>
      </c>
      <c r="O1653" s="2" t="str">
        <f>VLOOKUP(D1653,Products!$A$2:$F$21,4,FALSE)</f>
        <v>Electronics</v>
      </c>
      <c r="P1653" s="2" t="str">
        <f>VLOOKUP(D1653,Products!$A$2:$F$21,3,FALSE)</f>
        <v>Accessories</v>
      </c>
      <c r="Q1653" s="6">
        <f>VLOOKUP(D1653,Products!$A$2:$F$21,6,FALSE)</f>
        <v>790</v>
      </c>
      <c r="R1653" s="6">
        <f t="shared" si="102"/>
        <v>1580</v>
      </c>
      <c r="S1653" s="6">
        <f t="shared" si="103"/>
        <v>1108.3000000000002</v>
      </c>
    </row>
    <row r="1654" spans="1:19" x14ac:dyDescent="0.25">
      <c r="A1654" t="s">
        <v>2078</v>
      </c>
      <c r="B1654" s="2">
        <v>45708</v>
      </c>
      <c r="C1654" t="s">
        <v>419</v>
      </c>
      <c r="D1654" t="s">
        <v>27</v>
      </c>
      <c r="E1654">
        <v>3</v>
      </c>
      <c r="F1654">
        <v>980</v>
      </c>
      <c r="G1654" s="3">
        <v>0.15</v>
      </c>
      <c r="H1654" t="s">
        <v>12</v>
      </c>
      <c r="I1654">
        <v>5</v>
      </c>
      <c r="J1654">
        <f t="shared" si="100"/>
        <v>2499</v>
      </c>
      <c r="K1654" s="2">
        <f t="shared" si="101"/>
        <v>45689</v>
      </c>
      <c r="L1654" s="2" t="str">
        <f>VLOOKUP(C1654,Customers!$A$2:$F$401,3,FALSE)</f>
        <v>Alexandria</v>
      </c>
      <c r="M1654" s="2" t="str">
        <f>VLOOKUP(C1654,Customers!$A$2:$F$401,5,FALSE)</f>
        <v>Small Business</v>
      </c>
      <c r="N1654" s="2" t="str">
        <f>VLOOKUP(D1654,Products!$A$2:$F$21,2,FALSE)</f>
        <v>Printer Toner</v>
      </c>
      <c r="O1654" s="2" t="str">
        <f>VLOOKUP(D1654,Products!$A$2:$F$21,4,FALSE)</f>
        <v>Office</v>
      </c>
      <c r="P1654" s="2" t="str">
        <f>VLOOKUP(D1654,Products!$A$2:$F$21,3,FALSE)</f>
        <v>Supplies</v>
      </c>
      <c r="Q1654" s="6">
        <f>VLOOKUP(D1654,Products!$A$2:$F$21,6,FALSE)</f>
        <v>510</v>
      </c>
      <c r="R1654" s="6">
        <f t="shared" si="102"/>
        <v>1530</v>
      </c>
      <c r="S1654" s="6">
        <f t="shared" si="103"/>
        <v>969</v>
      </c>
    </row>
    <row r="1655" spans="1:19" x14ac:dyDescent="0.25">
      <c r="A1655" t="s">
        <v>2079</v>
      </c>
      <c r="B1655" s="2">
        <v>45683</v>
      </c>
      <c r="C1655" t="s">
        <v>1064</v>
      </c>
      <c r="D1655" t="s">
        <v>30</v>
      </c>
      <c r="E1655">
        <v>2</v>
      </c>
      <c r="F1655">
        <v>9476</v>
      </c>
      <c r="G1655" s="3">
        <v>0.15</v>
      </c>
      <c r="H1655" t="s">
        <v>12</v>
      </c>
      <c r="I1655">
        <v>2</v>
      </c>
      <c r="J1655">
        <f t="shared" si="100"/>
        <v>16109.199999999999</v>
      </c>
      <c r="K1655" s="2">
        <f t="shared" si="101"/>
        <v>45658</v>
      </c>
      <c r="L1655" s="2" t="str">
        <f>VLOOKUP(C1655,Customers!$A$2:$F$401,3,FALSE)</f>
        <v>Shubra El-Kheima</v>
      </c>
      <c r="M1655" s="2" t="str">
        <f>VLOOKUP(C1655,Customers!$A$2:$F$401,5,FALSE)</f>
        <v>Consumer</v>
      </c>
      <c r="N1655" s="2" t="str">
        <f>VLOOKUP(D1655,Products!$A$2:$F$21,2,FALSE)</f>
        <v>Standing Desk</v>
      </c>
      <c r="O1655" s="2" t="str">
        <f>VLOOKUP(D1655,Products!$A$2:$F$21,4,FALSE)</f>
        <v>Office</v>
      </c>
      <c r="P1655" s="2" t="str">
        <f>VLOOKUP(D1655,Products!$A$2:$F$21,3,FALSE)</f>
        <v>Furniture</v>
      </c>
      <c r="Q1655" s="6">
        <f>VLOOKUP(D1655,Products!$A$2:$F$21,6,FALSE)</f>
        <v>6500</v>
      </c>
      <c r="R1655" s="6">
        <f t="shared" si="102"/>
        <v>13000</v>
      </c>
      <c r="S1655" s="6">
        <f t="shared" si="103"/>
        <v>3109.1999999999989</v>
      </c>
    </row>
    <row r="1656" spans="1:19" x14ac:dyDescent="0.25">
      <c r="A1656" t="s">
        <v>2080</v>
      </c>
      <c r="B1656" s="2">
        <v>45309</v>
      </c>
      <c r="C1656" t="s">
        <v>944</v>
      </c>
      <c r="D1656" t="s">
        <v>56</v>
      </c>
      <c r="E1656">
        <v>5</v>
      </c>
      <c r="F1656">
        <v>194.4</v>
      </c>
      <c r="G1656" s="3">
        <v>0.05</v>
      </c>
      <c r="H1656" t="s">
        <v>12</v>
      </c>
      <c r="I1656">
        <v>4</v>
      </c>
      <c r="J1656">
        <f t="shared" si="100"/>
        <v>923.4</v>
      </c>
      <c r="K1656" s="2">
        <f t="shared" si="101"/>
        <v>45292</v>
      </c>
      <c r="L1656" s="2" t="str">
        <f>VLOOKUP(C1656,Customers!$A$2:$F$401,3,FALSE)</f>
        <v>Asyut</v>
      </c>
      <c r="M1656" s="2" t="str">
        <f>VLOOKUP(C1656,Customers!$A$2:$F$401,5,FALSE)</f>
        <v>Small Business</v>
      </c>
      <c r="N1656" s="2" t="str">
        <f>VLOOKUP(D1656,Products!$A$2:$F$21,2,FALSE)</f>
        <v>Notebook Pack</v>
      </c>
      <c r="O1656" s="2" t="str">
        <f>VLOOKUP(D1656,Products!$A$2:$F$21,4,FALSE)</f>
        <v>Office</v>
      </c>
      <c r="P1656" s="2" t="str">
        <f>VLOOKUP(D1656,Products!$A$2:$F$21,3,FALSE)</f>
        <v>Stationery</v>
      </c>
      <c r="Q1656" s="6">
        <f>VLOOKUP(D1656,Products!$A$2:$F$21,6,FALSE)</f>
        <v>75</v>
      </c>
      <c r="R1656" s="6">
        <f t="shared" si="102"/>
        <v>375</v>
      </c>
      <c r="S1656" s="6">
        <f t="shared" si="103"/>
        <v>548.4</v>
      </c>
    </row>
    <row r="1657" spans="1:19" x14ac:dyDescent="0.25">
      <c r="A1657" t="s">
        <v>2081</v>
      </c>
      <c r="B1657" s="2">
        <v>45839</v>
      </c>
      <c r="C1657" t="s">
        <v>604</v>
      </c>
      <c r="D1657" t="s">
        <v>24</v>
      </c>
      <c r="E1657">
        <v>5</v>
      </c>
      <c r="F1657">
        <v>1350</v>
      </c>
      <c r="G1657" s="3">
        <v>0.1</v>
      </c>
      <c r="H1657" t="s">
        <v>12</v>
      </c>
      <c r="I1657">
        <v>6</v>
      </c>
      <c r="J1657">
        <f t="shared" si="100"/>
        <v>6075</v>
      </c>
      <c r="K1657" s="2">
        <f t="shared" si="101"/>
        <v>45839</v>
      </c>
      <c r="L1657" s="2" t="str">
        <f>VLOOKUP(C1657,Customers!$A$2:$F$401,3,FALSE)</f>
        <v>Alexandria</v>
      </c>
      <c r="M1657" s="2" t="str">
        <f>VLOOKUP(C1657,Customers!$A$2:$F$401,5,FALSE)</f>
        <v>Small Business</v>
      </c>
      <c r="N1657" s="2" t="str">
        <f>VLOOKUP(D1657,Products!$A$2:$F$21,2,FALSE)</f>
        <v>USB-C Hub</v>
      </c>
      <c r="O1657" s="2" t="str">
        <f>VLOOKUP(D1657,Products!$A$2:$F$21,4,FALSE)</f>
        <v>Electronics</v>
      </c>
      <c r="P1657" s="2" t="str">
        <f>VLOOKUP(D1657,Products!$A$2:$F$21,3,FALSE)</f>
        <v>Accessories</v>
      </c>
      <c r="Q1657" s="6">
        <f>VLOOKUP(D1657,Products!$A$2:$F$21,6,FALSE)</f>
        <v>620</v>
      </c>
      <c r="R1657" s="6">
        <f t="shared" si="102"/>
        <v>3100</v>
      </c>
      <c r="S1657" s="6">
        <f t="shared" si="103"/>
        <v>2975</v>
      </c>
    </row>
    <row r="1658" spans="1:19" x14ac:dyDescent="0.25">
      <c r="A1658" t="s">
        <v>2082</v>
      </c>
      <c r="B1658" s="2">
        <v>45018</v>
      </c>
      <c r="C1658" t="s">
        <v>309</v>
      </c>
      <c r="D1658" t="s">
        <v>43</v>
      </c>
      <c r="E1658">
        <v>1</v>
      </c>
      <c r="F1658">
        <v>3312</v>
      </c>
      <c r="G1658" s="3">
        <v>0.15</v>
      </c>
      <c r="H1658" t="s">
        <v>85</v>
      </c>
      <c r="I1658">
        <v>6</v>
      </c>
      <c r="J1658">
        <f t="shared" si="100"/>
        <v>2815.2</v>
      </c>
      <c r="K1658" s="2">
        <f t="shared" si="101"/>
        <v>45017</v>
      </c>
      <c r="L1658" s="2" t="str">
        <f>VLOOKUP(C1658,Customers!$A$2:$F$401,3,FALSE)</f>
        <v>Alexandria</v>
      </c>
      <c r="M1658" s="2" t="str">
        <f>VLOOKUP(C1658,Customers!$A$2:$F$401,5,FALSE)</f>
        <v>Consumer</v>
      </c>
      <c r="N1658" s="2" t="str">
        <f>VLOOKUP(D1658,Products!$A$2:$F$21,2,FALSE)</f>
        <v>External SSD 1TB</v>
      </c>
      <c r="O1658" s="2" t="str">
        <f>VLOOKUP(D1658,Products!$A$2:$F$21,4,FALSE)</f>
        <v>Electronics</v>
      </c>
      <c r="P1658" s="2" t="str">
        <f>VLOOKUP(D1658,Products!$A$2:$F$21,3,FALSE)</f>
        <v>Storage</v>
      </c>
      <c r="Q1658" s="6">
        <f>VLOOKUP(D1658,Products!$A$2:$F$21,6,FALSE)</f>
        <v>2450</v>
      </c>
      <c r="R1658" s="6">
        <f t="shared" si="102"/>
        <v>2450</v>
      </c>
      <c r="S1658" s="6">
        <f t="shared" si="103"/>
        <v>365.19999999999982</v>
      </c>
    </row>
    <row r="1659" spans="1:19" x14ac:dyDescent="0.25">
      <c r="A1659" t="s">
        <v>2083</v>
      </c>
      <c r="B1659" s="2">
        <v>45466</v>
      </c>
      <c r="C1659" t="s">
        <v>260</v>
      </c>
      <c r="D1659" t="s">
        <v>27</v>
      </c>
      <c r="E1659">
        <v>1</v>
      </c>
      <c r="F1659">
        <v>1058.4000000000001</v>
      </c>
      <c r="G1659" s="3">
        <v>0</v>
      </c>
      <c r="H1659" t="s">
        <v>12</v>
      </c>
      <c r="I1659">
        <v>5</v>
      </c>
      <c r="J1659">
        <f t="shared" si="100"/>
        <v>1058.4000000000001</v>
      </c>
      <c r="K1659" s="2">
        <f t="shared" si="101"/>
        <v>45444</v>
      </c>
      <c r="L1659" s="2" t="str">
        <f>VLOOKUP(C1659,Customers!$A$2:$F$401,3,FALSE)</f>
        <v>Mansoura</v>
      </c>
      <c r="M1659" s="2" t="str">
        <f>VLOOKUP(C1659,Customers!$A$2:$F$401,5,FALSE)</f>
        <v>Consumer</v>
      </c>
      <c r="N1659" s="2" t="str">
        <f>VLOOKUP(D1659,Products!$A$2:$F$21,2,FALSE)</f>
        <v>Printer Toner</v>
      </c>
      <c r="O1659" s="2" t="str">
        <f>VLOOKUP(D1659,Products!$A$2:$F$21,4,FALSE)</f>
        <v>Office</v>
      </c>
      <c r="P1659" s="2" t="str">
        <f>VLOOKUP(D1659,Products!$A$2:$F$21,3,FALSE)</f>
        <v>Supplies</v>
      </c>
      <c r="Q1659" s="6">
        <f>VLOOKUP(D1659,Products!$A$2:$F$21,6,FALSE)</f>
        <v>510</v>
      </c>
      <c r="R1659" s="6">
        <f t="shared" si="102"/>
        <v>510</v>
      </c>
      <c r="S1659" s="6">
        <f t="shared" si="103"/>
        <v>548.40000000000009</v>
      </c>
    </row>
    <row r="1660" spans="1:19" x14ac:dyDescent="0.25">
      <c r="A1660" t="s">
        <v>2084</v>
      </c>
      <c r="B1660" s="2">
        <v>45827</v>
      </c>
      <c r="C1660" t="s">
        <v>1139</v>
      </c>
      <c r="D1660" t="s">
        <v>30</v>
      </c>
      <c r="E1660">
        <v>2</v>
      </c>
      <c r="F1660">
        <v>9200</v>
      </c>
      <c r="G1660" s="3">
        <v>0</v>
      </c>
      <c r="H1660" t="s">
        <v>12</v>
      </c>
      <c r="I1660">
        <v>2</v>
      </c>
      <c r="J1660">
        <f t="shared" si="100"/>
        <v>18400</v>
      </c>
      <c r="K1660" s="2">
        <f t="shared" si="101"/>
        <v>45809</v>
      </c>
      <c r="L1660" s="2" t="str">
        <f>VLOOKUP(C1660,Customers!$A$2:$F$401,3,FALSE)</f>
        <v>Giza</v>
      </c>
      <c r="M1660" s="2" t="str">
        <f>VLOOKUP(C1660,Customers!$A$2:$F$401,5,FALSE)</f>
        <v>Small Business</v>
      </c>
      <c r="N1660" s="2" t="str">
        <f>VLOOKUP(D1660,Products!$A$2:$F$21,2,FALSE)</f>
        <v>Standing Desk</v>
      </c>
      <c r="O1660" s="2" t="str">
        <f>VLOOKUP(D1660,Products!$A$2:$F$21,4,FALSE)</f>
        <v>Office</v>
      </c>
      <c r="P1660" s="2" t="str">
        <f>VLOOKUP(D1660,Products!$A$2:$F$21,3,FALSE)</f>
        <v>Furniture</v>
      </c>
      <c r="Q1660" s="6">
        <f>VLOOKUP(D1660,Products!$A$2:$F$21,6,FALSE)</f>
        <v>6500</v>
      </c>
      <c r="R1660" s="6">
        <f t="shared" si="102"/>
        <v>13000</v>
      </c>
      <c r="S1660" s="6">
        <f t="shared" si="103"/>
        <v>5400</v>
      </c>
    </row>
    <row r="1661" spans="1:19" x14ac:dyDescent="0.25">
      <c r="A1661" t="s">
        <v>2085</v>
      </c>
      <c r="B1661" s="2">
        <v>45879</v>
      </c>
      <c r="C1661" t="s">
        <v>853</v>
      </c>
      <c r="D1661" t="s">
        <v>59</v>
      </c>
      <c r="E1661">
        <v>1</v>
      </c>
      <c r="F1661">
        <v>7178</v>
      </c>
      <c r="G1661" s="3">
        <v>0.2</v>
      </c>
      <c r="H1661" t="s">
        <v>12</v>
      </c>
      <c r="I1661">
        <v>7</v>
      </c>
      <c r="J1661">
        <f t="shared" si="100"/>
        <v>5742.4000000000005</v>
      </c>
      <c r="K1661" s="2">
        <f t="shared" si="101"/>
        <v>45870</v>
      </c>
      <c r="L1661" s="2" t="str">
        <f>VLOOKUP(C1661,Customers!$A$2:$F$401,3,FALSE)</f>
        <v>Zagazig</v>
      </c>
      <c r="M1661" s="2" t="str">
        <f>VLOOKUP(C1661,Customers!$A$2:$F$401,5,FALSE)</f>
        <v>Consumer</v>
      </c>
      <c r="N1661" s="2" t="str">
        <f>VLOOKUP(D1661,Products!$A$2:$F$21,2,FALSE)</f>
        <v>Laser Printer</v>
      </c>
      <c r="O1661" s="2" t="str">
        <f>VLOOKUP(D1661,Products!$A$2:$F$21,4,FALSE)</f>
        <v>Electronics</v>
      </c>
      <c r="P1661" s="2" t="str">
        <f>VLOOKUP(D1661,Products!$A$2:$F$21,3,FALSE)</f>
        <v>Printers</v>
      </c>
      <c r="Q1661" s="6">
        <f>VLOOKUP(D1661,Products!$A$2:$F$21,6,FALSE)</f>
        <v>5600</v>
      </c>
      <c r="R1661" s="6">
        <f t="shared" si="102"/>
        <v>5600</v>
      </c>
      <c r="S1661" s="6">
        <f t="shared" si="103"/>
        <v>142.40000000000055</v>
      </c>
    </row>
    <row r="1662" spans="1:19" x14ac:dyDescent="0.25">
      <c r="A1662" t="s">
        <v>2086</v>
      </c>
      <c r="B1662" s="2">
        <v>45466</v>
      </c>
      <c r="C1662" t="s">
        <v>301</v>
      </c>
      <c r="D1662" t="s">
        <v>21</v>
      </c>
      <c r="E1662">
        <v>1</v>
      </c>
      <c r="F1662">
        <v>1998</v>
      </c>
      <c r="G1662" s="3">
        <v>0.05</v>
      </c>
      <c r="H1662" t="s">
        <v>12</v>
      </c>
      <c r="I1662">
        <v>5</v>
      </c>
      <c r="J1662">
        <f t="shared" si="100"/>
        <v>1898.1</v>
      </c>
      <c r="K1662" s="2">
        <f t="shared" si="101"/>
        <v>45444</v>
      </c>
      <c r="L1662" s="2" t="str">
        <f>VLOOKUP(C1662,Customers!$A$2:$F$401,3,FALSE)</f>
        <v>Giza</v>
      </c>
      <c r="M1662" s="2" t="str">
        <f>VLOOKUP(C1662,Customers!$A$2:$F$401,5,FALSE)</f>
        <v>Consumer</v>
      </c>
      <c r="N1662" s="2" t="str">
        <f>VLOOKUP(D1662,Products!$A$2:$F$21,2,FALSE)</f>
        <v>Mechanical Keyboard</v>
      </c>
      <c r="O1662" s="2" t="str">
        <f>VLOOKUP(D1662,Products!$A$2:$F$21,4,FALSE)</f>
        <v>Electronics</v>
      </c>
      <c r="P1662" s="2" t="str">
        <f>VLOOKUP(D1662,Products!$A$2:$F$21,3,FALSE)</f>
        <v>Accessories</v>
      </c>
      <c r="Q1662" s="6">
        <f>VLOOKUP(D1662,Products!$A$2:$F$21,6,FALSE)</f>
        <v>990</v>
      </c>
      <c r="R1662" s="6">
        <f t="shared" si="102"/>
        <v>990</v>
      </c>
      <c r="S1662" s="6">
        <f t="shared" si="103"/>
        <v>908.09999999999991</v>
      </c>
    </row>
    <row r="1663" spans="1:19" x14ac:dyDescent="0.25">
      <c r="A1663" t="s">
        <v>2087</v>
      </c>
      <c r="B1663" s="2">
        <v>45390</v>
      </c>
      <c r="C1663" t="s">
        <v>604</v>
      </c>
      <c r="D1663" t="s">
        <v>123</v>
      </c>
      <c r="E1663">
        <v>1</v>
      </c>
      <c r="F1663">
        <v>2538</v>
      </c>
      <c r="G1663" s="3">
        <v>0.03</v>
      </c>
      <c r="H1663" t="s">
        <v>12</v>
      </c>
      <c r="I1663">
        <v>2</v>
      </c>
      <c r="J1663">
        <f t="shared" si="100"/>
        <v>2461.86</v>
      </c>
      <c r="K1663" s="2">
        <f t="shared" si="101"/>
        <v>45383</v>
      </c>
      <c r="L1663" s="2" t="str">
        <f>VLOOKUP(C1663,Customers!$A$2:$F$401,3,FALSE)</f>
        <v>Alexandria</v>
      </c>
      <c r="M1663" s="2" t="str">
        <f>VLOOKUP(C1663,Customers!$A$2:$F$401,5,FALSE)</f>
        <v>Small Business</v>
      </c>
      <c r="N1663" s="2" t="str">
        <f>VLOOKUP(D1663,Products!$A$2:$F$21,2,FALSE)</f>
        <v>Barcode Scanner</v>
      </c>
      <c r="O1663" s="2" t="str">
        <f>VLOOKUP(D1663,Products!$A$2:$F$21,4,FALSE)</f>
        <v>Electronics</v>
      </c>
      <c r="P1663" s="2" t="str">
        <f>VLOOKUP(D1663,Products!$A$2:$F$21,3,FALSE)</f>
        <v>POS Equipment</v>
      </c>
      <c r="Q1663" s="6">
        <f>VLOOKUP(D1663,Products!$A$2:$F$21,6,FALSE)</f>
        <v>1420</v>
      </c>
      <c r="R1663" s="6">
        <f t="shared" si="102"/>
        <v>1420</v>
      </c>
      <c r="S1663" s="6">
        <f t="shared" si="103"/>
        <v>1041.8600000000001</v>
      </c>
    </row>
    <row r="1664" spans="1:19" x14ac:dyDescent="0.25">
      <c r="A1664" t="s">
        <v>2088</v>
      </c>
      <c r="B1664" s="2">
        <v>45477</v>
      </c>
      <c r="C1664" t="s">
        <v>815</v>
      </c>
      <c r="D1664" t="s">
        <v>27</v>
      </c>
      <c r="E1664">
        <v>1</v>
      </c>
      <c r="F1664">
        <v>980</v>
      </c>
      <c r="G1664" s="3">
        <v>0.03</v>
      </c>
      <c r="H1664" t="s">
        <v>12</v>
      </c>
      <c r="I1664">
        <v>7</v>
      </c>
      <c r="J1664">
        <f t="shared" si="100"/>
        <v>950.6</v>
      </c>
      <c r="K1664" s="2">
        <f t="shared" si="101"/>
        <v>45474</v>
      </c>
      <c r="L1664" s="2" t="str">
        <f>VLOOKUP(C1664,Customers!$A$2:$F$401,3,FALSE)</f>
        <v>Alexandria</v>
      </c>
      <c r="M1664" s="2" t="str">
        <f>VLOOKUP(C1664,Customers!$A$2:$F$401,5,FALSE)</f>
        <v>Consumer</v>
      </c>
      <c r="N1664" s="2" t="str">
        <f>VLOOKUP(D1664,Products!$A$2:$F$21,2,FALSE)</f>
        <v>Printer Toner</v>
      </c>
      <c r="O1664" s="2" t="str">
        <f>VLOOKUP(D1664,Products!$A$2:$F$21,4,FALSE)</f>
        <v>Office</v>
      </c>
      <c r="P1664" s="2" t="str">
        <f>VLOOKUP(D1664,Products!$A$2:$F$21,3,FALSE)</f>
        <v>Supplies</v>
      </c>
      <c r="Q1664" s="6">
        <f>VLOOKUP(D1664,Products!$A$2:$F$21,6,FALSE)</f>
        <v>510</v>
      </c>
      <c r="R1664" s="6">
        <f t="shared" si="102"/>
        <v>510</v>
      </c>
      <c r="S1664" s="6">
        <f t="shared" si="103"/>
        <v>440.6</v>
      </c>
    </row>
    <row r="1665" spans="1:19" x14ac:dyDescent="0.25">
      <c r="A1665" t="s">
        <v>2089</v>
      </c>
      <c r="B1665" s="2">
        <v>45053</v>
      </c>
      <c r="C1665" t="s">
        <v>721</v>
      </c>
      <c r="D1665" t="s">
        <v>56</v>
      </c>
      <c r="E1665">
        <v>2</v>
      </c>
      <c r="F1665">
        <v>185.4</v>
      </c>
      <c r="G1665" s="3">
        <v>0</v>
      </c>
      <c r="H1665" t="s">
        <v>12</v>
      </c>
      <c r="I1665">
        <v>1</v>
      </c>
      <c r="J1665">
        <f t="shared" si="100"/>
        <v>370.8</v>
      </c>
      <c r="K1665" s="2">
        <f t="shared" si="101"/>
        <v>45047</v>
      </c>
      <c r="L1665" s="2" t="str">
        <f>VLOOKUP(C1665,Customers!$A$2:$F$401,3,FALSE)</f>
        <v>Asyut</v>
      </c>
      <c r="M1665" s="2" t="str">
        <f>VLOOKUP(C1665,Customers!$A$2:$F$401,5,FALSE)</f>
        <v>Consumer</v>
      </c>
      <c r="N1665" s="2" t="str">
        <f>VLOOKUP(D1665,Products!$A$2:$F$21,2,FALSE)</f>
        <v>Notebook Pack</v>
      </c>
      <c r="O1665" s="2" t="str">
        <f>VLOOKUP(D1665,Products!$A$2:$F$21,4,FALSE)</f>
        <v>Office</v>
      </c>
      <c r="P1665" s="2" t="str">
        <f>VLOOKUP(D1665,Products!$A$2:$F$21,3,FALSE)</f>
        <v>Stationery</v>
      </c>
      <c r="Q1665" s="6">
        <f>VLOOKUP(D1665,Products!$A$2:$F$21,6,FALSE)</f>
        <v>75</v>
      </c>
      <c r="R1665" s="6">
        <f t="shared" si="102"/>
        <v>150</v>
      </c>
      <c r="S1665" s="6">
        <f t="shared" si="103"/>
        <v>220.8</v>
      </c>
    </row>
    <row r="1666" spans="1:19" x14ac:dyDescent="0.25">
      <c r="A1666" t="s">
        <v>2090</v>
      </c>
      <c r="B1666" s="2">
        <v>45236</v>
      </c>
      <c r="C1666" t="s">
        <v>490</v>
      </c>
      <c r="D1666" t="s">
        <v>79</v>
      </c>
      <c r="E1666">
        <v>50</v>
      </c>
      <c r="F1666">
        <v>5704</v>
      </c>
      <c r="G1666" s="3">
        <v>0.05</v>
      </c>
      <c r="H1666" t="s">
        <v>12</v>
      </c>
      <c r="I1666">
        <v>6</v>
      </c>
      <c r="J1666">
        <f t="shared" si="100"/>
        <v>270940</v>
      </c>
      <c r="K1666" s="2">
        <f t="shared" si="101"/>
        <v>45231</v>
      </c>
      <c r="L1666" s="2" t="str">
        <f>VLOOKUP(C1666,Customers!$A$2:$F$401,3,FALSE)</f>
        <v>Giza</v>
      </c>
      <c r="M1666" s="2" t="str">
        <f>VLOOKUP(C1666,Customers!$A$2:$F$401,5,FALSE)</f>
        <v>Consumer</v>
      </c>
      <c r="N1666" s="2" t="str">
        <f>VLOOKUP(D1666,Products!$A$2:$F$21,2,FALSE)</f>
        <v>27-inch Monitor</v>
      </c>
      <c r="O1666" s="2" t="str">
        <f>VLOOKUP(D1666,Products!$A$2:$F$21,4,FALSE)</f>
        <v>Electronics</v>
      </c>
      <c r="P1666" s="2" t="str">
        <f>VLOOKUP(D1666,Products!$A$2:$F$21,3,FALSE)</f>
        <v>Displays</v>
      </c>
      <c r="Q1666" s="6">
        <f>VLOOKUP(D1666,Products!$A$2:$F$21,6,FALSE)</f>
        <v>4300</v>
      </c>
      <c r="R1666" s="6">
        <f t="shared" si="102"/>
        <v>215000</v>
      </c>
      <c r="S1666" s="6">
        <f t="shared" si="103"/>
        <v>55940</v>
      </c>
    </row>
    <row r="1667" spans="1:19" x14ac:dyDescent="0.25">
      <c r="A1667" t="s">
        <v>2091</v>
      </c>
      <c r="B1667" s="2">
        <v>45125</v>
      </c>
      <c r="C1667" t="s">
        <v>193</v>
      </c>
      <c r="D1667" t="s">
        <v>21</v>
      </c>
      <c r="E1667">
        <v>3</v>
      </c>
      <c r="F1667">
        <v>1998</v>
      </c>
      <c r="G1667" s="3">
        <v>0.1</v>
      </c>
      <c r="H1667" t="s">
        <v>12</v>
      </c>
      <c r="I1667">
        <v>7</v>
      </c>
      <c r="J1667">
        <f t="shared" ref="J1667:J1730" si="104">E1667*F1667*(1-G1667)</f>
        <v>5394.6</v>
      </c>
      <c r="K1667" s="2">
        <f t="shared" ref="K1667:K1730" si="105">DATE(YEAR(B1667),MONTH(B1667),1)</f>
        <v>45108</v>
      </c>
      <c r="L1667" s="2" t="str">
        <f>VLOOKUP(C1667,Customers!$A$2:$F$401,3,FALSE)</f>
        <v>Alexandria</v>
      </c>
      <c r="M1667" s="2" t="str">
        <f>VLOOKUP(C1667,Customers!$A$2:$F$401,5,FALSE)</f>
        <v>Consumer</v>
      </c>
      <c r="N1667" s="2" t="str">
        <f>VLOOKUP(D1667,Products!$A$2:$F$21,2,FALSE)</f>
        <v>Mechanical Keyboard</v>
      </c>
      <c r="O1667" s="2" t="str">
        <f>VLOOKUP(D1667,Products!$A$2:$F$21,4,FALSE)</f>
        <v>Electronics</v>
      </c>
      <c r="P1667" s="2" t="str">
        <f>VLOOKUP(D1667,Products!$A$2:$F$21,3,FALSE)</f>
        <v>Accessories</v>
      </c>
      <c r="Q1667" s="6">
        <f>VLOOKUP(D1667,Products!$A$2:$F$21,6,FALSE)</f>
        <v>990</v>
      </c>
      <c r="R1667" s="6">
        <f t="shared" ref="R1667:R1730" si="106">E1667*Q1667</f>
        <v>2970</v>
      </c>
      <c r="S1667" s="6">
        <f t="shared" ref="S1667:S1730" si="107">J1667-R1667</f>
        <v>2424.6000000000004</v>
      </c>
    </row>
    <row r="1668" spans="1:19" x14ac:dyDescent="0.25">
      <c r="A1668" t="s">
        <v>2092</v>
      </c>
      <c r="B1668" s="2">
        <v>45102</v>
      </c>
      <c r="C1668" t="s">
        <v>219</v>
      </c>
      <c r="D1668" t="s">
        <v>46</v>
      </c>
      <c r="E1668">
        <v>1</v>
      </c>
      <c r="F1668">
        <v>252.2</v>
      </c>
      <c r="G1668" s="3">
        <v>0</v>
      </c>
      <c r="H1668" t="s">
        <v>12</v>
      </c>
      <c r="I1668">
        <v>1</v>
      </c>
      <c r="J1668">
        <f t="shared" si="104"/>
        <v>252.2</v>
      </c>
      <c r="K1668" s="2">
        <f t="shared" si="105"/>
        <v>45078</v>
      </c>
      <c r="L1668" s="2" t="str">
        <f>VLOOKUP(C1668,Customers!$A$2:$F$401,3,FALSE)</f>
        <v>Cairo</v>
      </c>
      <c r="M1668" s="2" t="str">
        <f>VLOOKUP(C1668,Customers!$A$2:$F$401,5,FALSE)</f>
        <v>Consumer</v>
      </c>
      <c r="N1668" s="2" t="str">
        <f>VLOOKUP(D1668,Products!$A$2:$F$21,2,FALSE)</f>
        <v>Paper A4 Box</v>
      </c>
      <c r="O1668" s="2" t="str">
        <f>VLOOKUP(D1668,Products!$A$2:$F$21,4,FALSE)</f>
        <v>Office</v>
      </c>
      <c r="P1668" s="2" t="str">
        <f>VLOOKUP(D1668,Products!$A$2:$F$21,3,FALSE)</f>
        <v>Stationery</v>
      </c>
      <c r="Q1668" s="6">
        <f>VLOOKUP(D1668,Products!$A$2:$F$21,6,FALSE)</f>
        <v>145</v>
      </c>
      <c r="R1668" s="6">
        <f t="shared" si="106"/>
        <v>145</v>
      </c>
      <c r="S1668" s="6">
        <f t="shared" si="107"/>
        <v>107.19999999999999</v>
      </c>
    </row>
    <row r="1669" spans="1:19" x14ac:dyDescent="0.25">
      <c r="A1669" t="s">
        <v>2093</v>
      </c>
      <c r="B1669" s="2">
        <v>45631</v>
      </c>
      <c r="C1669" t="s">
        <v>484</v>
      </c>
      <c r="D1669" t="s">
        <v>24</v>
      </c>
      <c r="E1669">
        <v>1</v>
      </c>
      <c r="F1669">
        <v>1250</v>
      </c>
      <c r="G1669" s="3">
        <v>0.03</v>
      </c>
      <c r="H1669" t="s">
        <v>12</v>
      </c>
      <c r="I1669">
        <v>4</v>
      </c>
      <c r="J1669">
        <f t="shared" si="104"/>
        <v>1212.5</v>
      </c>
      <c r="K1669" s="2">
        <f t="shared" si="105"/>
        <v>45627</v>
      </c>
      <c r="L1669" s="2" t="str">
        <f>VLOOKUP(C1669,Customers!$A$2:$F$401,3,FALSE)</f>
        <v>Shubra El-Kheima</v>
      </c>
      <c r="M1669" s="2" t="str">
        <f>VLOOKUP(C1669,Customers!$A$2:$F$401,5,FALSE)</f>
        <v>Consumer</v>
      </c>
      <c r="N1669" s="2" t="str">
        <f>VLOOKUP(D1669,Products!$A$2:$F$21,2,FALSE)</f>
        <v>USB-C Hub</v>
      </c>
      <c r="O1669" s="2" t="str">
        <f>VLOOKUP(D1669,Products!$A$2:$F$21,4,FALSE)</f>
        <v>Electronics</v>
      </c>
      <c r="P1669" s="2" t="str">
        <f>VLOOKUP(D1669,Products!$A$2:$F$21,3,FALSE)</f>
        <v>Accessories</v>
      </c>
      <c r="Q1669" s="6">
        <f>VLOOKUP(D1669,Products!$A$2:$F$21,6,FALSE)</f>
        <v>620</v>
      </c>
      <c r="R1669" s="6">
        <f t="shared" si="106"/>
        <v>620</v>
      </c>
      <c r="S1669" s="6">
        <f t="shared" si="107"/>
        <v>592.5</v>
      </c>
    </row>
    <row r="1670" spans="1:19" x14ac:dyDescent="0.25">
      <c r="A1670" t="s">
        <v>2094</v>
      </c>
      <c r="B1670" s="2">
        <v>45774</v>
      </c>
      <c r="C1670" t="s">
        <v>560</v>
      </c>
      <c r="D1670" t="s">
        <v>24</v>
      </c>
      <c r="E1670">
        <v>1</v>
      </c>
      <c r="F1670">
        <v>1212.5</v>
      </c>
      <c r="G1670" s="3">
        <v>0.03</v>
      </c>
      <c r="H1670" t="s">
        <v>96</v>
      </c>
      <c r="I1670">
        <v>7</v>
      </c>
      <c r="J1670">
        <f t="shared" si="104"/>
        <v>1176.125</v>
      </c>
      <c r="K1670" s="2">
        <f t="shared" si="105"/>
        <v>45748</v>
      </c>
      <c r="L1670" s="2" t="str">
        <f>VLOOKUP(C1670,Customers!$A$2:$F$401,3,FALSE)</f>
        <v>Alexandria</v>
      </c>
      <c r="M1670" s="2" t="str">
        <f>VLOOKUP(C1670,Customers!$A$2:$F$401,5,FALSE)</f>
        <v>Small Business</v>
      </c>
      <c r="N1670" s="2" t="str">
        <f>VLOOKUP(D1670,Products!$A$2:$F$21,2,FALSE)</f>
        <v>USB-C Hub</v>
      </c>
      <c r="O1670" s="2" t="str">
        <f>VLOOKUP(D1670,Products!$A$2:$F$21,4,FALSE)</f>
        <v>Electronics</v>
      </c>
      <c r="P1670" s="2" t="str">
        <f>VLOOKUP(D1670,Products!$A$2:$F$21,3,FALSE)</f>
        <v>Accessories</v>
      </c>
      <c r="Q1670" s="6">
        <f>VLOOKUP(D1670,Products!$A$2:$F$21,6,FALSE)</f>
        <v>620</v>
      </c>
      <c r="R1670" s="6">
        <f t="shared" si="106"/>
        <v>620</v>
      </c>
      <c r="S1670" s="6">
        <f t="shared" si="107"/>
        <v>556.125</v>
      </c>
    </row>
    <row r="1671" spans="1:19" x14ac:dyDescent="0.25">
      <c r="A1671" t="s">
        <v>2095</v>
      </c>
      <c r="B1671" s="2">
        <v>45392</v>
      </c>
      <c r="C1671" t="s">
        <v>135</v>
      </c>
      <c r="D1671" t="s">
        <v>79</v>
      </c>
      <c r="E1671">
        <v>1</v>
      </c>
      <c r="F1671">
        <v>6696</v>
      </c>
      <c r="G1671" s="3">
        <v>0</v>
      </c>
      <c r="H1671" t="s">
        <v>12</v>
      </c>
      <c r="I1671">
        <v>1</v>
      </c>
      <c r="J1671">
        <f t="shared" si="104"/>
        <v>6696</v>
      </c>
      <c r="K1671" s="2">
        <f t="shared" si="105"/>
        <v>45383</v>
      </c>
      <c r="L1671" s="2" t="str">
        <f>VLOOKUP(C1671,Customers!$A$2:$F$401,3,FALSE)</f>
        <v>Asyut</v>
      </c>
      <c r="M1671" s="2" t="str">
        <f>VLOOKUP(C1671,Customers!$A$2:$F$401,5,FALSE)</f>
        <v>Corporate</v>
      </c>
      <c r="N1671" s="2" t="str">
        <f>VLOOKUP(D1671,Products!$A$2:$F$21,2,FALSE)</f>
        <v>27-inch Monitor</v>
      </c>
      <c r="O1671" s="2" t="str">
        <f>VLOOKUP(D1671,Products!$A$2:$F$21,4,FALSE)</f>
        <v>Electronics</v>
      </c>
      <c r="P1671" s="2" t="str">
        <f>VLOOKUP(D1671,Products!$A$2:$F$21,3,FALSE)</f>
        <v>Displays</v>
      </c>
      <c r="Q1671" s="6">
        <f>VLOOKUP(D1671,Products!$A$2:$F$21,6,FALSE)</f>
        <v>4300</v>
      </c>
      <c r="R1671" s="6">
        <f t="shared" si="106"/>
        <v>4300</v>
      </c>
      <c r="S1671" s="6">
        <f t="shared" si="107"/>
        <v>2396</v>
      </c>
    </row>
    <row r="1672" spans="1:19" x14ac:dyDescent="0.25">
      <c r="A1672" t="s">
        <v>2096</v>
      </c>
      <c r="B1672" s="2">
        <v>45051</v>
      </c>
      <c r="C1672" t="s">
        <v>342</v>
      </c>
      <c r="D1672" t="s">
        <v>46</v>
      </c>
      <c r="E1672">
        <v>1</v>
      </c>
      <c r="F1672">
        <v>239.2</v>
      </c>
      <c r="G1672" s="3">
        <v>0.1</v>
      </c>
      <c r="H1672" t="s">
        <v>12</v>
      </c>
      <c r="I1672">
        <v>7</v>
      </c>
      <c r="J1672">
        <f t="shared" si="104"/>
        <v>215.28</v>
      </c>
      <c r="K1672" s="2">
        <f t="shared" si="105"/>
        <v>45047</v>
      </c>
      <c r="L1672" s="2" t="str">
        <f>VLOOKUP(C1672,Customers!$A$2:$F$401,3,FALSE)</f>
        <v>Alexandria</v>
      </c>
      <c r="M1672" s="2" t="str">
        <f>VLOOKUP(C1672,Customers!$A$2:$F$401,5,FALSE)</f>
        <v>Corporate</v>
      </c>
      <c r="N1672" s="2" t="str">
        <f>VLOOKUP(D1672,Products!$A$2:$F$21,2,FALSE)</f>
        <v>Paper A4 Box</v>
      </c>
      <c r="O1672" s="2" t="str">
        <f>VLOOKUP(D1672,Products!$A$2:$F$21,4,FALSE)</f>
        <v>Office</v>
      </c>
      <c r="P1672" s="2" t="str">
        <f>VLOOKUP(D1672,Products!$A$2:$F$21,3,FALSE)</f>
        <v>Stationery</v>
      </c>
      <c r="Q1672" s="6">
        <f>VLOOKUP(D1672,Products!$A$2:$F$21,6,FALSE)</f>
        <v>145</v>
      </c>
      <c r="R1672" s="6">
        <f t="shared" si="106"/>
        <v>145</v>
      </c>
      <c r="S1672" s="6">
        <f t="shared" si="107"/>
        <v>70.28</v>
      </c>
    </row>
    <row r="1673" spans="1:19" x14ac:dyDescent="0.25">
      <c r="A1673" t="s">
        <v>2097</v>
      </c>
      <c r="B1673" s="2">
        <v>45719</v>
      </c>
      <c r="C1673" t="s">
        <v>240</v>
      </c>
      <c r="D1673" t="s">
        <v>11</v>
      </c>
      <c r="E1673">
        <v>3</v>
      </c>
      <c r="F1673">
        <v>26220</v>
      </c>
      <c r="G1673" s="3">
        <v>0.1</v>
      </c>
      <c r="H1673" t="s">
        <v>12</v>
      </c>
      <c r="I1673">
        <v>3</v>
      </c>
      <c r="J1673">
        <f t="shared" si="104"/>
        <v>70794</v>
      </c>
      <c r="K1673" s="2">
        <f t="shared" si="105"/>
        <v>45717</v>
      </c>
      <c r="L1673" s="2" t="str">
        <f>VLOOKUP(C1673,Customers!$A$2:$F$401,3,FALSE)</f>
        <v>Alexandria</v>
      </c>
      <c r="M1673" s="2" t="str">
        <f>VLOOKUP(C1673,Customers!$A$2:$F$401,5,FALSE)</f>
        <v>Consumer</v>
      </c>
      <c r="N1673" s="2" t="str">
        <f>VLOOKUP(D1673,Products!$A$2:$F$21,2,FALSE)</f>
        <v>Laptop Pro 14</v>
      </c>
      <c r="O1673" s="2" t="str">
        <f>VLOOKUP(D1673,Products!$A$2:$F$21,4,FALSE)</f>
        <v>Electronics</v>
      </c>
      <c r="P1673" s="2" t="str">
        <f>VLOOKUP(D1673,Products!$A$2:$F$21,3,FALSE)</f>
        <v>Computers</v>
      </c>
      <c r="Q1673" s="6">
        <f>VLOOKUP(D1673,Products!$A$2:$F$21,6,FALSE)</f>
        <v>22100</v>
      </c>
      <c r="R1673" s="6">
        <f t="shared" si="106"/>
        <v>66300</v>
      </c>
      <c r="S1673" s="6">
        <f t="shared" si="107"/>
        <v>4494</v>
      </c>
    </row>
    <row r="1674" spans="1:19" x14ac:dyDescent="0.25">
      <c r="A1674" t="s">
        <v>2098</v>
      </c>
      <c r="B1674" s="2">
        <v>45997</v>
      </c>
      <c r="C1674" t="s">
        <v>273</v>
      </c>
      <c r="D1674" t="s">
        <v>27</v>
      </c>
      <c r="E1674">
        <v>3</v>
      </c>
      <c r="F1674">
        <v>901.6</v>
      </c>
      <c r="G1674" s="3">
        <v>0.05</v>
      </c>
      <c r="H1674" t="s">
        <v>96</v>
      </c>
      <c r="I1674">
        <v>6</v>
      </c>
      <c r="J1674">
        <f t="shared" si="104"/>
        <v>2569.56</v>
      </c>
      <c r="K1674" s="2">
        <f t="shared" si="105"/>
        <v>45992</v>
      </c>
      <c r="L1674" s="2" t="str">
        <f>VLOOKUP(C1674,Customers!$A$2:$F$401,3,FALSE)</f>
        <v>Tanta</v>
      </c>
      <c r="M1674" s="2" t="str">
        <f>VLOOKUP(C1674,Customers!$A$2:$F$401,5,FALSE)</f>
        <v>Consumer</v>
      </c>
      <c r="N1674" s="2" t="str">
        <f>VLOOKUP(D1674,Products!$A$2:$F$21,2,FALSE)</f>
        <v>Printer Toner</v>
      </c>
      <c r="O1674" s="2" t="str">
        <f>VLOOKUP(D1674,Products!$A$2:$F$21,4,FALSE)</f>
        <v>Office</v>
      </c>
      <c r="P1674" s="2" t="str">
        <f>VLOOKUP(D1674,Products!$A$2:$F$21,3,FALSE)</f>
        <v>Supplies</v>
      </c>
      <c r="Q1674" s="6">
        <f>VLOOKUP(D1674,Products!$A$2:$F$21,6,FALSE)</f>
        <v>510</v>
      </c>
      <c r="R1674" s="6">
        <f t="shared" si="106"/>
        <v>1530</v>
      </c>
      <c r="S1674" s="6">
        <f t="shared" si="107"/>
        <v>1039.56</v>
      </c>
    </row>
    <row r="1675" spans="1:19" x14ac:dyDescent="0.25">
      <c r="A1675" t="s">
        <v>2099</v>
      </c>
      <c r="B1675" s="2">
        <v>45784</v>
      </c>
      <c r="C1675" t="s">
        <v>48</v>
      </c>
      <c r="D1675" t="s">
        <v>11</v>
      </c>
      <c r="E1675">
        <v>2</v>
      </c>
      <c r="F1675">
        <v>30780</v>
      </c>
      <c r="G1675" s="3">
        <v>0</v>
      </c>
      <c r="H1675" t="s">
        <v>12</v>
      </c>
      <c r="I1675">
        <v>4</v>
      </c>
      <c r="J1675">
        <f t="shared" si="104"/>
        <v>61560</v>
      </c>
      <c r="K1675" s="2">
        <f t="shared" si="105"/>
        <v>45778</v>
      </c>
      <c r="L1675" s="2" t="str">
        <f>VLOOKUP(C1675,Customers!$A$2:$F$401,3,FALSE)</f>
        <v>Shubra El-Kheima</v>
      </c>
      <c r="M1675" s="2" t="str">
        <f>VLOOKUP(C1675,Customers!$A$2:$F$401,5,FALSE)</f>
        <v>Small Business</v>
      </c>
      <c r="N1675" s="2" t="str">
        <f>VLOOKUP(D1675,Products!$A$2:$F$21,2,FALSE)</f>
        <v>Laptop Pro 14</v>
      </c>
      <c r="O1675" s="2" t="str">
        <f>VLOOKUP(D1675,Products!$A$2:$F$21,4,FALSE)</f>
        <v>Electronics</v>
      </c>
      <c r="P1675" s="2" t="str">
        <f>VLOOKUP(D1675,Products!$A$2:$F$21,3,FALSE)</f>
        <v>Computers</v>
      </c>
      <c r="Q1675" s="6">
        <f>VLOOKUP(D1675,Products!$A$2:$F$21,6,FALSE)</f>
        <v>22100</v>
      </c>
      <c r="R1675" s="6">
        <f t="shared" si="106"/>
        <v>44200</v>
      </c>
      <c r="S1675" s="6">
        <f t="shared" si="107"/>
        <v>17360</v>
      </c>
    </row>
    <row r="1676" spans="1:19" x14ac:dyDescent="0.25">
      <c r="A1676" t="s">
        <v>2100</v>
      </c>
      <c r="B1676" s="2">
        <v>45899</v>
      </c>
      <c r="C1676" t="s">
        <v>251</v>
      </c>
      <c r="D1676" t="s">
        <v>79</v>
      </c>
      <c r="E1676">
        <v>4</v>
      </c>
      <c r="F1676">
        <v>5704</v>
      </c>
      <c r="G1676" s="3">
        <v>0.1</v>
      </c>
      <c r="H1676" t="s">
        <v>12</v>
      </c>
      <c r="I1676">
        <v>5</v>
      </c>
      <c r="J1676">
        <f t="shared" si="104"/>
        <v>20534.400000000001</v>
      </c>
      <c r="K1676" s="2">
        <f t="shared" si="105"/>
        <v>45870</v>
      </c>
      <c r="L1676" s="2" t="str">
        <f>VLOOKUP(C1676,Customers!$A$2:$F$401,3,FALSE)</f>
        <v>Asyut</v>
      </c>
      <c r="M1676" s="2" t="str">
        <f>VLOOKUP(C1676,Customers!$A$2:$F$401,5,FALSE)</f>
        <v>Consumer</v>
      </c>
      <c r="N1676" s="2" t="str">
        <f>VLOOKUP(D1676,Products!$A$2:$F$21,2,FALSE)</f>
        <v>27-inch Monitor</v>
      </c>
      <c r="O1676" s="2" t="str">
        <f>VLOOKUP(D1676,Products!$A$2:$F$21,4,FALSE)</f>
        <v>Electronics</v>
      </c>
      <c r="P1676" s="2" t="str">
        <f>VLOOKUP(D1676,Products!$A$2:$F$21,3,FALSE)</f>
        <v>Displays</v>
      </c>
      <c r="Q1676" s="6">
        <f>VLOOKUP(D1676,Products!$A$2:$F$21,6,FALSE)</f>
        <v>4300</v>
      </c>
      <c r="R1676" s="6">
        <f t="shared" si="106"/>
        <v>17200</v>
      </c>
      <c r="S1676" s="6">
        <f t="shared" si="107"/>
        <v>3334.4000000000015</v>
      </c>
    </row>
    <row r="1677" spans="1:19" x14ac:dyDescent="0.25">
      <c r="A1677" t="s">
        <v>2101</v>
      </c>
      <c r="B1677" s="2">
        <v>45409</v>
      </c>
      <c r="C1677" t="s">
        <v>717</v>
      </c>
      <c r="D1677" t="s">
        <v>15</v>
      </c>
      <c r="E1677">
        <v>2</v>
      </c>
      <c r="F1677">
        <v>450</v>
      </c>
      <c r="G1677" s="3">
        <v>0.05</v>
      </c>
      <c r="H1677" t="s">
        <v>12</v>
      </c>
      <c r="I1677">
        <v>5</v>
      </c>
      <c r="J1677">
        <f t="shared" si="104"/>
        <v>855</v>
      </c>
      <c r="K1677" s="2">
        <f t="shared" si="105"/>
        <v>45383</v>
      </c>
      <c r="L1677" s="2" t="str">
        <f>VLOOKUP(C1677,Customers!$A$2:$F$401,3,FALSE)</f>
        <v>Mansoura</v>
      </c>
      <c r="M1677" s="2" t="str">
        <f>VLOOKUP(C1677,Customers!$A$2:$F$401,5,FALSE)</f>
        <v>Consumer</v>
      </c>
      <c r="N1677" s="2" t="str">
        <f>VLOOKUP(D1677,Products!$A$2:$F$21,2,FALSE)</f>
        <v>Wireless Mouse</v>
      </c>
      <c r="O1677" s="2" t="str">
        <f>VLOOKUP(D1677,Products!$A$2:$F$21,4,FALSE)</f>
        <v>Electronics</v>
      </c>
      <c r="P1677" s="2" t="str">
        <f>VLOOKUP(D1677,Products!$A$2:$F$21,3,FALSE)</f>
        <v>Accessories</v>
      </c>
      <c r="Q1677" s="6">
        <f>VLOOKUP(D1677,Products!$A$2:$F$21,6,FALSE)</f>
        <v>210</v>
      </c>
      <c r="R1677" s="6">
        <f t="shared" si="106"/>
        <v>420</v>
      </c>
      <c r="S1677" s="6">
        <f t="shared" si="107"/>
        <v>435</v>
      </c>
    </row>
    <row r="1678" spans="1:19" x14ac:dyDescent="0.25">
      <c r="A1678" t="s">
        <v>2102</v>
      </c>
      <c r="B1678" s="2">
        <v>45902</v>
      </c>
      <c r="C1678" t="s">
        <v>484</v>
      </c>
      <c r="D1678" t="s">
        <v>27</v>
      </c>
      <c r="E1678">
        <v>3</v>
      </c>
      <c r="F1678">
        <v>1058.4000000000001</v>
      </c>
      <c r="G1678" s="3">
        <v>0.03</v>
      </c>
      <c r="H1678" t="s">
        <v>12</v>
      </c>
      <c r="I1678">
        <v>4</v>
      </c>
      <c r="J1678">
        <f t="shared" si="104"/>
        <v>3079.944</v>
      </c>
      <c r="K1678" s="2">
        <f t="shared" si="105"/>
        <v>45901</v>
      </c>
      <c r="L1678" s="2" t="str">
        <f>VLOOKUP(C1678,Customers!$A$2:$F$401,3,FALSE)</f>
        <v>Shubra El-Kheima</v>
      </c>
      <c r="M1678" s="2" t="str">
        <f>VLOOKUP(C1678,Customers!$A$2:$F$401,5,FALSE)</f>
        <v>Consumer</v>
      </c>
      <c r="N1678" s="2" t="str">
        <f>VLOOKUP(D1678,Products!$A$2:$F$21,2,FALSE)</f>
        <v>Printer Toner</v>
      </c>
      <c r="O1678" s="2" t="str">
        <f>VLOOKUP(D1678,Products!$A$2:$F$21,4,FALSE)</f>
        <v>Office</v>
      </c>
      <c r="P1678" s="2" t="str">
        <f>VLOOKUP(D1678,Products!$A$2:$F$21,3,FALSE)</f>
        <v>Supplies</v>
      </c>
      <c r="Q1678" s="6">
        <f>VLOOKUP(D1678,Products!$A$2:$F$21,6,FALSE)</f>
        <v>510</v>
      </c>
      <c r="R1678" s="6">
        <f t="shared" si="106"/>
        <v>1530</v>
      </c>
      <c r="S1678" s="6">
        <f t="shared" si="107"/>
        <v>1549.944</v>
      </c>
    </row>
    <row r="1679" spans="1:19" x14ac:dyDescent="0.25">
      <c r="A1679" t="s">
        <v>2103</v>
      </c>
      <c r="B1679" s="2">
        <v>45539</v>
      </c>
      <c r="C1679" t="s">
        <v>224</v>
      </c>
      <c r="D1679" t="s">
        <v>79</v>
      </c>
      <c r="E1679">
        <v>1</v>
      </c>
      <c r="F1679">
        <v>6200</v>
      </c>
      <c r="G1679" s="3">
        <v>0.1</v>
      </c>
      <c r="H1679" t="s">
        <v>12</v>
      </c>
      <c r="I1679">
        <v>3</v>
      </c>
      <c r="J1679">
        <f t="shared" si="104"/>
        <v>5580</v>
      </c>
      <c r="K1679" s="2">
        <f t="shared" si="105"/>
        <v>45536</v>
      </c>
      <c r="L1679" s="2" t="str">
        <f>VLOOKUP(C1679,Customers!$A$2:$F$401,3,FALSE)</f>
        <v>Ismailia</v>
      </c>
      <c r="M1679" s="2" t="str">
        <f>VLOOKUP(C1679,Customers!$A$2:$F$401,5,FALSE)</f>
        <v>Consumer</v>
      </c>
      <c r="N1679" s="2" t="str">
        <f>VLOOKUP(D1679,Products!$A$2:$F$21,2,FALSE)</f>
        <v>27-inch Monitor</v>
      </c>
      <c r="O1679" s="2" t="str">
        <f>VLOOKUP(D1679,Products!$A$2:$F$21,4,FALSE)</f>
        <v>Electronics</v>
      </c>
      <c r="P1679" s="2" t="str">
        <f>VLOOKUP(D1679,Products!$A$2:$F$21,3,FALSE)</f>
        <v>Displays</v>
      </c>
      <c r="Q1679" s="6">
        <f>VLOOKUP(D1679,Products!$A$2:$F$21,6,FALSE)</f>
        <v>4300</v>
      </c>
      <c r="R1679" s="6">
        <f t="shared" si="106"/>
        <v>4300</v>
      </c>
      <c r="S1679" s="6">
        <f t="shared" si="107"/>
        <v>1280</v>
      </c>
    </row>
    <row r="1680" spans="1:19" x14ac:dyDescent="0.25">
      <c r="A1680" t="s">
        <v>2104</v>
      </c>
      <c r="B1680" s="2">
        <v>45088</v>
      </c>
      <c r="C1680" t="s">
        <v>625</v>
      </c>
      <c r="D1680" t="s">
        <v>24</v>
      </c>
      <c r="E1680">
        <v>20</v>
      </c>
      <c r="F1680">
        <v>1150</v>
      </c>
      <c r="G1680" s="3">
        <v>0</v>
      </c>
      <c r="H1680" t="s">
        <v>12</v>
      </c>
      <c r="I1680">
        <v>6</v>
      </c>
      <c r="J1680">
        <f t="shared" si="104"/>
        <v>23000</v>
      </c>
      <c r="K1680" s="2">
        <f t="shared" si="105"/>
        <v>45078</v>
      </c>
      <c r="L1680" s="2" t="str">
        <f>VLOOKUP(C1680,Customers!$A$2:$F$401,3,FALSE)</f>
        <v>Tanta</v>
      </c>
      <c r="M1680" s="2" t="str">
        <f>VLOOKUP(C1680,Customers!$A$2:$F$401,5,FALSE)</f>
        <v>Small Business</v>
      </c>
      <c r="N1680" s="2" t="str">
        <f>VLOOKUP(D1680,Products!$A$2:$F$21,2,FALSE)</f>
        <v>USB-C Hub</v>
      </c>
      <c r="O1680" s="2" t="str">
        <f>VLOOKUP(D1680,Products!$A$2:$F$21,4,FALSE)</f>
        <v>Electronics</v>
      </c>
      <c r="P1680" s="2" t="str">
        <f>VLOOKUP(D1680,Products!$A$2:$F$21,3,FALSE)</f>
        <v>Accessories</v>
      </c>
      <c r="Q1680" s="6">
        <f>VLOOKUP(D1680,Products!$A$2:$F$21,6,FALSE)</f>
        <v>620</v>
      </c>
      <c r="R1680" s="6">
        <f t="shared" si="106"/>
        <v>12400</v>
      </c>
      <c r="S1680" s="6">
        <f t="shared" si="107"/>
        <v>10600</v>
      </c>
    </row>
    <row r="1681" spans="1:19" x14ac:dyDescent="0.25">
      <c r="A1681" t="s">
        <v>2105</v>
      </c>
      <c r="B1681" s="2">
        <v>45735</v>
      </c>
      <c r="C1681" t="s">
        <v>843</v>
      </c>
      <c r="D1681" t="s">
        <v>27</v>
      </c>
      <c r="E1681">
        <v>1</v>
      </c>
      <c r="F1681">
        <v>1009.4</v>
      </c>
      <c r="G1681" s="3">
        <v>0.2</v>
      </c>
      <c r="H1681" t="s">
        <v>12</v>
      </c>
      <c r="I1681">
        <v>4</v>
      </c>
      <c r="J1681">
        <f t="shared" si="104"/>
        <v>807.52</v>
      </c>
      <c r="K1681" s="2">
        <f t="shared" si="105"/>
        <v>45717</v>
      </c>
      <c r="L1681" s="2" t="str">
        <f>VLOOKUP(C1681,Customers!$A$2:$F$401,3,FALSE)</f>
        <v>Giza</v>
      </c>
      <c r="M1681" s="2" t="str">
        <f>VLOOKUP(C1681,Customers!$A$2:$F$401,5,FALSE)</f>
        <v>Corporate</v>
      </c>
      <c r="N1681" s="2" t="str">
        <f>VLOOKUP(D1681,Products!$A$2:$F$21,2,FALSE)</f>
        <v>Printer Toner</v>
      </c>
      <c r="O1681" s="2" t="str">
        <f>VLOOKUP(D1681,Products!$A$2:$F$21,4,FALSE)</f>
        <v>Office</v>
      </c>
      <c r="P1681" s="2" t="str">
        <f>VLOOKUP(D1681,Products!$A$2:$F$21,3,FALSE)</f>
        <v>Supplies</v>
      </c>
      <c r="Q1681" s="6">
        <f>VLOOKUP(D1681,Products!$A$2:$F$21,6,FALSE)</f>
        <v>510</v>
      </c>
      <c r="R1681" s="6">
        <f t="shared" si="106"/>
        <v>510</v>
      </c>
      <c r="S1681" s="6">
        <f t="shared" si="107"/>
        <v>297.52</v>
      </c>
    </row>
    <row r="1682" spans="1:19" x14ac:dyDescent="0.25">
      <c r="A1682" t="s">
        <v>2106</v>
      </c>
      <c r="B1682" s="2">
        <v>44998</v>
      </c>
      <c r="C1682" t="s">
        <v>172</v>
      </c>
      <c r="D1682" t="s">
        <v>46</v>
      </c>
      <c r="E1682">
        <v>1</v>
      </c>
      <c r="F1682">
        <v>239.2</v>
      </c>
      <c r="G1682" s="3">
        <v>0.05</v>
      </c>
      <c r="H1682" t="s">
        <v>12</v>
      </c>
      <c r="I1682">
        <v>6</v>
      </c>
      <c r="J1682">
        <f t="shared" si="104"/>
        <v>227.23999999999998</v>
      </c>
      <c r="K1682" s="2">
        <f t="shared" si="105"/>
        <v>44986</v>
      </c>
      <c r="L1682" s="2" t="str">
        <f>VLOOKUP(C1682,Customers!$A$2:$F$401,3,FALSE)</f>
        <v>Port Said</v>
      </c>
      <c r="M1682" s="2" t="str">
        <f>VLOOKUP(C1682,Customers!$A$2:$F$401,5,FALSE)</f>
        <v>Small Business</v>
      </c>
      <c r="N1682" s="2" t="str">
        <f>VLOOKUP(D1682,Products!$A$2:$F$21,2,FALSE)</f>
        <v>Paper A4 Box</v>
      </c>
      <c r="O1682" s="2" t="str">
        <f>VLOOKUP(D1682,Products!$A$2:$F$21,4,FALSE)</f>
        <v>Office</v>
      </c>
      <c r="P1682" s="2" t="str">
        <f>VLOOKUP(D1682,Products!$A$2:$F$21,3,FALSE)</f>
        <v>Stationery</v>
      </c>
      <c r="Q1682" s="6">
        <f>VLOOKUP(D1682,Products!$A$2:$F$21,6,FALSE)</f>
        <v>145</v>
      </c>
      <c r="R1682" s="6">
        <f t="shared" si="106"/>
        <v>145</v>
      </c>
      <c r="S1682" s="6">
        <f t="shared" si="107"/>
        <v>82.239999999999981</v>
      </c>
    </row>
    <row r="1683" spans="1:19" x14ac:dyDescent="0.25">
      <c r="A1683" t="s">
        <v>2107</v>
      </c>
      <c r="B1683" s="2">
        <v>45955</v>
      </c>
      <c r="C1683" t="s">
        <v>903</v>
      </c>
      <c r="D1683" t="s">
        <v>11</v>
      </c>
      <c r="E1683">
        <v>2</v>
      </c>
      <c r="F1683">
        <v>30780</v>
      </c>
      <c r="G1683" s="3">
        <v>0.1</v>
      </c>
      <c r="H1683" t="s">
        <v>12</v>
      </c>
      <c r="I1683">
        <v>3</v>
      </c>
      <c r="J1683">
        <f t="shared" si="104"/>
        <v>55404</v>
      </c>
      <c r="K1683" s="2">
        <f t="shared" si="105"/>
        <v>45931</v>
      </c>
      <c r="L1683" s="2" t="str">
        <f>VLOOKUP(C1683,Customers!$A$2:$F$401,3,FALSE)</f>
        <v>Asyut</v>
      </c>
      <c r="M1683" s="2" t="str">
        <f>VLOOKUP(C1683,Customers!$A$2:$F$401,5,FALSE)</f>
        <v>Consumer</v>
      </c>
      <c r="N1683" s="2" t="str">
        <f>VLOOKUP(D1683,Products!$A$2:$F$21,2,FALSE)</f>
        <v>Laptop Pro 14</v>
      </c>
      <c r="O1683" s="2" t="str">
        <f>VLOOKUP(D1683,Products!$A$2:$F$21,4,FALSE)</f>
        <v>Electronics</v>
      </c>
      <c r="P1683" s="2" t="str">
        <f>VLOOKUP(D1683,Products!$A$2:$F$21,3,FALSE)</f>
        <v>Computers</v>
      </c>
      <c r="Q1683" s="6">
        <f>VLOOKUP(D1683,Products!$A$2:$F$21,6,FALSE)</f>
        <v>22100</v>
      </c>
      <c r="R1683" s="6">
        <f t="shared" si="106"/>
        <v>44200</v>
      </c>
      <c r="S1683" s="6">
        <f t="shared" si="107"/>
        <v>11204</v>
      </c>
    </row>
    <row r="1684" spans="1:19" x14ac:dyDescent="0.25">
      <c r="A1684" t="s">
        <v>2108</v>
      </c>
      <c r="B1684" s="2">
        <v>45985</v>
      </c>
      <c r="C1684" t="s">
        <v>914</v>
      </c>
      <c r="D1684" t="s">
        <v>21</v>
      </c>
      <c r="E1684">
        <v>2</v>
      </c>
      <c r="F1684">
        <v>1702</v>
      </c>
      <c r="G1684" s="3">
        <v>0.05</v>
      </c>
      <c r="H1684" t="s">
        <v>12</v>
      </c>
      <c r="I1684">
        <v>3</v>
      </c>
      <c r="J1684">
        <f t="shared" si="104"/>
        <v>3233.7999999999997</v>
      </c>
      <c r="K1684" s="2">
        <f t="shared" si="105"/>
        <v>45962</v>
      </c>
      <c r="L1684" s="2" t="str">
        <f>VLOOKUP(C1684,Customers!$A$2:$F$401,3,FALSE)</f>
        <v>Zagazig</v>
      </c>
      <c r="M1684" s="2" t="str">
        <f>VLOOKUP(C1684,Customers!$A$2:$F$401,5,FALSE)</f>
        <v>Consumer</v>
      </c>
      <c r="N1684" s="2" t="str">
        <f>VLOOKUP(D1684,Products!$A$2:$F$21,2,FALSE)</f>
        <v>Mechanical Keyboard</v>
      </c>
      <c r="O1684" s="2" t="str">
        <f>VLOOKUP(D1684,Products!$A$2:$F$21,4,FALSE)</f>
        <v>Electronics</v>
      </c>
      <c r="P1684" s="2" t="str">
        <f>VLOOKUP(D1684,Products!$A$2:$F$21,3,FALSE)</f>
        <v>Accessories</v>
      </c>
      <c r="Q1684" s="6">
        <f>VLOOKUP(D1684,Products!$A$2:$F$21,6,FALSE)</f>
        <v>990</v>
      </c>
      <c r="R1684" s="6">
        <f t="shared" si="106"/>
        <v>1980</v>
      </c>
      <c r="S1684" s="6">
        <f t="shared" si="107"/>
        <v>1253.7999999999997</v>
      </c>
    </row>
    <row r="1685" spans="1:19" x14ac:dyDescent="0.25">
      <c r="A1685" t="s">
        <v>2109</v>
      </c>
      <c r="B1685" s="2">
        <v>45228</v>
      </c>
      <c r="C1685" t="s">
        <v>521</v>
      </c>
      <c r="D1685" t="s">
        <v>27</v>
      </c>
      <c r="E1685">
        <v>2</v>
      </c>
      <c r="F1685">
        <v>901.6</v>
      </c>
      <c r="G1685" s="3">
        <v>0</v>
      </c>
      <c r="H1685" t="s">
        <v>12</v>
      </c>
      <c r="I1685">
        <v>5</v>
      </c>
      <c r="J1685">
        <f t="shared" si="104"/>
        <v>1803.2</v>
      </c>
      <c r="K1685" s="2">
        <f t="shared" si="105"/>
        <v>45200</v>
      </c>
      <c r="L1685" s="2" t="str">
        <f>VLOOKUP(C1685,Customers!$A$2:$F$401,3,FALSE)</f>
        <v>Banha</v>
      </c>
      <c r="M1685" s="2" t="str">
        <f>VLOOKUP(C1685,Customers!$A$2:$F$401,5,FALSE)</f>
        <v>Consumer</v>
      </c>
      <c r="N1685" s="2" t="str">
        <f>VLOOKUP(D1685,Products!$A$2:$F$21,2,FALSE)</f>
        <v>Printer Toner</v>
      </c>
      <c r="O1685" s="2" t="str">
        <f>VLOOKUP(D1685,Products!$A$2:$F$21,4,FALSE)</f>
        <v>Office</v>
      </c>
      <c r="P1685" s="2" t="str">
        <f>VLOOKUP(D1685,Products!$A$2:$F$21,3,FALSE)</f>
        <v>Supplies</v>
      </c>
      <c r="Q1685" s="6">
        <f>VLOOKUP(D1685,Products!$A$2:$F$21,6,FALSE)</f>
        <v>510</v>
      </c>
      <c r="R1685" s="6">
        <f t="shared" si="106"/>
        <v>1020</v>
      </c>
      <c r="S1685" s="6">
        <f t="shared" si="107"/>
        <v>783.2</v>
      </c>
    </row>
    <row r="1686" spans="1:19" x14ac:dyDescent="0.25">
      <c r="A1686" t="s">
        <v>2110</v>
      </c>
      <c r="B1686" s="2">
        <v>45173</v>
      </c>
      <c r="C1686" t="s">
        <v>523</v>
      </c>
      <c r="D1686" t="s">
        <v>79</v>
      </c>
      <c r="E1686">
        <v>1</v>
      </c>
      <c r="F1686">
        <v>6696</v>
      </c>
      <c r="G1686" s="3">
        <v>0</v>
      </c>
      <c r="H1686" t="s">
        <v>12</v>
      </c>
      <c r="I1686">
        <v>4</v>
      </c>
      <c r="J1686">
        <f t="shared" si="104"/>
        <v>6696</v>
      </c>
      <c r="K1686" s="2">
        <f t="shared" si="105"/>
        <v>45170</v>
      </c>
      <c r="L1686" s="2" t="str">
        <f>VLOOKUP(C1686,Customers!$A$2:$F$401,3,FALSE)</f>
        <v>Banha</v>
      </c>
      <c r="M1686" s="2" t="str">
        <f>VLOOKUP(C1686,Customers!$A$2:$F$401,5,FALSE)</f>
        <v>Consumer</v>
      </c>
      <c r="N1686" s="2" t="str">
        <f>VLOOKUP(D1686,Products!$A$2:$F$21,2,FALSE)</f>
        <v>27-inch Monitor</v>
      </c>
      <c r="O1686" s="2" t="str">
        <f>VLOOKUP(D1686,Products!$A$2:$F$21,4,FALSE)</f>
        <v>Electronics</v>
      </c>
      <c r="P1686" s="2" t="str">
        <f>VLOOKUP(D1686,Products!$A$2:$F$21,3,FALSE)</f>
        <v>Displays</v>
      </c>
      <c r="Q1686" s="6">
        <f>VLOOKUP(D1686,Products!$A$2:$F$21,6,FALSE)</f>
        <v>4300</v>
      </c>
      <c r="R1686" s="6">
        <f t="shared" si="106"/>
        <v>4300</v>
      </c>
      <c r="S1686" s="6">
        <f t="shared" si="107"/>
        <v>2396</v>
      </c>
    </row>
    <row r="1687" spans="1:19" x14ac:dyDescent="0.25">
      <c r="A1687" t="s">
        <v>2111</v>
      </c>
      <c r="B1687" s="2">
        <v>45846</v>
      </c>
      <c r="C1687" t="s">
        <v>429</v>
      </c>
      <c r="D1687" t="s">
        <v>49</v>
      </c>
      <c r="E1687">
        <v>4</v>
      </c>
      <c r="F1687">
        <v>4428</v>
      </c>
      <c r="G1687" s="3">
        <v>0.05</v>
      </c>
      <c r="H1687" t="s">
        <v>12</v>
      </c>
      <c r="I1687">
        <v>4</v>
      </c>
      <c r="J1687">
        <f t="shared" si="104"/>
        <v>16826.399999999998</v>
      </c>
      <c r="K1687" s="2">
        <f t="shared" si="105"/>
        <v>45839</v>
      </c>
      <c r="L1687" s="2" t="str">
        <f>VLOOKUP(C1687,Customers!$A$2:$F$401,3,FALSE)</f>
        <v>Alexandria</v>
      </c>
      <c r="M1687" s="2" t="str">
        <f>VLOOKUP(C1687,Customers!$A$2:$F$401,5,FALSE)</f>
        <v>Small Business</v>
      </c>
      <c r="N1687" s="2" t="str">
        <f>VLOOKUP(D1687,Products!$A$2:$F$21,2,FALSE)</f>
        <v>UPS 1200VA</v>
      </c>
      <c r="O1687" s="2" t="str">
        <f>VLOOKUP(D1687,Products!$A$2:$F$21,4,FALSE)</f>
        <v>Electronics</v>
      </c>
      <c r="P1687" s="2" t="str">
        <f>VLOOKUP(D1687,Products!$A$2:$F$21,3,FALSE)</f>
        <v>Power</v>
      </c>
      <c r="Q1687" s="6">
        <f>VLOOKUP(D1687,Products!$A$2:$F$21,6,FALSE)</f>
        <v>2950</v>
      </c>
      <c r="R1687" s="6">
        <f t="shared" si="106"/>
        <v>11800</v>
      </c>
      <c r="S1687" s="6">
        <f t="shared" si="107"/>
        <v>5026.3999999999978</v>
      </c>
    </row>
    <row r="1688" spans="1:19" x14ac:dyDescent="0.25">
      <c r="A1688" t="s">
        <v>2112</v>
      </c>
      <c r="B1688" s="2">
        <v>45281</v>
      </c>
      <c r="C1688" t="s">
        <v>815</v>
      </c>
      <c r="D1688" t="s">
        <v>11</v>
      </c>
      <c r="E1688">
        <v>1</v>
      </c>
      <c r="F1688">
        <v>26220</v>
      </c>
      <c r="G1688" s="3">
        <v>0.1</v>
      </c>
      <c r="H1688" t="s">
        <v>85</v>
      </c>
      <c r="I1688">
        <v>3</v>
      </c>
      <c r="J1688">
        <f t="shared" si="104"/>
        <v>23598</v>
      </c>
      <c r="K1688" s="2">
        <f t="shared" si="105"/>
        <v>45261</v>
      </c>
      <c r="L1688" s="2" t="str">
        <f>VLOOKUP(C1688,Customers!$A$2:$F$401,3,FALSE)</f>
        <v>Alexandria</v>
      </c>
      <c r="M1688" s="2" t="str">
        <f>VLOOKUP(C1688,Customers!$A$2:$F$401,5,FALSE)</f>
        <v>Consumer</v>
      </c>
      <c r="N1688" s="2" t="str">
        <f>VLOOKUP(D1688,Products!$A$2:$F$21,2,FALSE)</f>
        <v>Laptop Pro 14</v>
      </c>
      <c r="O1688" s="2" t="str">
        <f>VLOOKUP(D1688,Products!$A$2:$F$21,4,FALSE)</f>
        <v>Electronics</v>
      </c>
      <c r="P1688" s="2" t="str">
        <f>VLOOKUP(D1688,Products!$A$2:$F$21,3,FALSE)</f>
        <v>Computers</v>
      </c>
      <c r="Q1688" s="6">
        <f>VLOOKUP(D1688,Products!$A$2:$F$21,6,FALSE)</f>
        <v>22100</v>
      </c>
      <c r="R1688" s="6">
        <f t="shared" si="106"/>
        <v>22100</v>
      </c>
      <c r="S1688" s="6">
        <f t="shared" si="107"/>
        <v>1498</v>
      </c>
    </row>
    <row r="1689" spans="1:19" x14ac:dyDescent="0.25">
      <c r="A1689" t="s">
        <v>2113</v>
      </c>
      <c r="B1689" s="2">
        <v>45269</v>
      </c>
      <c r="C1689" t="s">
        <v>580</v>
      </c>
      <c r="D1689" t="s">
        <v>30</v>
      </c>
      <c r="E1689">
        <v>2</v>
      </c>
      <c r="F1689">
        <v>9476</v>
      </c>
      <c r="G1689" s="3">
        <v>0.03</v>
      </c>
      <c r="H1689" t="s">
        <v>85</v>
      </c>
      <c r="I1689">
        <v>5</v>
      </c>
      <c r="J1689">
        <f t="shared" si="104"/>
        <v>18383.439999999999</v>
      </c>
      <c r="K1689" s="2">
        <f t="shared" si="105"/>
        <v>45261</v>
      </c>
      <c r="L1689" s="2" t="str">
        <f>VLOOKUP(C1689,Customers!$A$2:$F$401,3,FALSE)</f>
        <v>Banha</v>
      </c>
      <c r="M1689" s="2" t="str">
        <f>VLOOKUP(C1689,Customers!$A$2:$F$401,5,FALSE)</f>
        <v>Corporate</v>
      </c>
      <c r="N1689" s="2" t="str">
        <f>VLOOKUP(D1689,Products!$A$2:$F$21,2,FALSE)</f>
        <v>Standing Desk</v>
      </c>
      <c r="O1689" s="2" t="str">
        <f>VLOOKUP(D1689,Products!$A$2:$F$21,4,FALSE)</f>
        <v>Office</v>
      </c>
      <c r="P1689" s="2" t="str">
        <f>VLOOKUP(D1689,Products!$A$2:$F$21,3,FALSE)</f>
        <v>Furniture</v>
      </c>
      <c r="Q1689" s="6">
        <f>VLOOKUP(D1689,Products!$A$2:$F$21,6,FALSE)</f>
        <v>6500</v>
      </c>
      <c r="R1689" s="6">
        <f t="shared" si="106"/>
        <v>13000</v>
      </c>
      <c r="S1689" s="6">
        <f t="shared" si="107"/>
        <v>5383.4399999999987</v>
      </c>
    </row>
    <row r="1690" spans="1:19" x14ac:dyDescent="0.25">
      <c r="A1690" t="s">
        <v>2114</v>
      </c>
      <c r="B1690" s="2">
        <v>45360</v>
      </c>
      <c r="C1690" t="s">
        <v>482</v>
      </c>
      <c r="D1690" t="s">
        <v>56</v>
      </c>
      <c r="E1690">
        <v>3</v>
      </c>
      <c r="F1690">
        <v>174.6</v>
      </c>
      <c r="G1690" s="3">
        <v>0</v>
      </c>
      <c r="H1690" t="s">
        <v>12</v>
      </c>
      <c r="I1690">
        <v>5</v>
      </c>
      <c r="J1690">
        <f t="shared" si="104"/>
        <v>523.79999999999995</v>
      </c>
      <c r="K1690" s="2">
        <f t="shared" si="105"/>
        <v>45352</v>
      </c>
      <c r="L1690" s="2" t="str">
        <f>VLOOKUP(C1690,Customers!$A$2:$F$401,3,FALSE)</f>
        <v>Zagazig</v>
      </c>
      <c r="M1690" s="2" t="str">
        <f>VLOOKUP(C1690,Customers!$A$2:$F$401,5,FALSE)</f>
        <v>Corporate</v>
      </c>
      <c r="N1690" s="2" t="str">
        <f>VLOOKUP(D1690,Products!$A$2:$F$21,2,FALSE)</f>
        <v>Notebook Pack</v>
      </c>
      <c r="O1690" s="2" t="str">
        <f>VLOOKUP(D1690,Products!$A$2:$F$21,4,FALSE)</f>
        <v>Office</v>
      </c>
      <c r="P1690" s="2" t="str">
        <f>VLOOKUP(D1690,Products!$A$2:$F$21,3,FALSE)</f>
        <v>Stationery</v>
      </c>
      <c r="Q1690" s="6">
        <f>VLOOKUP(D1690,Products!$A$2:$F$21,6,FALSE)</f>
        <v>75</v>
      </c>
      <c r="R1690" s="6">
        <f t="shared" si="106"/>
        <v>225</v>
      </c>
      <c r="S1690" s="6">
        <f t="shared" si="107"/>
        <v>298.79999999999995</v>
      </c>
    </row>
    <row r="1691" spans="1:19" x14ac:dyDescent="0.25">
      <c r="A1691" t="s">
        <v>2115</v>
      </c>
      <c r="B1691" s="2">
        <v>45321</v>
      </c>
      <c r="C1691" t="s">
        <v>453</v>
      </c>
      <c r="D1691" t="s">
        <v>11</v>
      </c>
      <c r="E1691">
        <v>1</v>
      </c>
      <c r="F1691">
        <v>28500</v>
      </c>
      <c r="G1691" s="3">
        <v>0</v>
      </c>
      <c r="H1691" t="s">
        <v>12</v>
      </c>
      <c r="I1691">
        <v>4</v>
      </c>
      <c r="J1691">
        <f t="shared" si="104"/>
        <v>28500</v>
      </c>
      <c r="K1691" s="2">
        <f t="shared" si="105"/>
        <v>45292</v>
      </c>
      <c r="L1691" s="2" t="str">
        <f>VLOOKUP(C1691,Customers!$A$2:$F$401,3,FALSE)</f>
        <v>Giza</v>
      </c>
      <c r="M1691" s="2" t="str">
        <f>VLOOKUP(C1691,Customers!$A$2:$F$401,5,FALSE)</f>
        <v>Consumer</v>
      </c>
      <c r="N1691" s="2" t="str">
        <f>VLOOKUP(D1691,Products!$A$2:$F$21,2,FALSE)</f>
        <v>Laptop Pro 14</v>
      </c>
      <c r="O1691" s="2" t="str">
        <f>VLOOKUP(D1691,Products!$A$2:$F$21,4,FALSE)</f>
        <v>Electronics</v>
      </c>
      <c r="P1691" s="2" t="str">
        <f>VLOOKUP(D1691,Products!$A$2:$F$21,3,FALSE)</f>
        <v>Computers</v>
      </c>
      <c r="Q1691" s="6">
        <f>VLOOKUP(D1691,Products!$A$2:$F$21,6,FALSE)</f>
        <v>22100</v>
      </c>
      <c r="R1691" s="6">
        <f t="shared" si="106"/>
        <v>22100</v>
      </c>
      <c r="S1691" s="6">
        <f t="shared" si="107"/>
        <v>6400</v>
      </c>
    </row>
    <row r="1692" spans="1:19" x14ac:dyDescent="0.25">
      <c r="A1692" t="s">
        <v>2116</v>
      </c>
      <c r="B1692" s="2">
        <v>45185</v>
      </c>
      <c r="C1692" t="s">
        <v>318</v>
      </c>
      <c r="D1692" t="s">
        <v>72</v>
      </c>
      <c r="E1692">
        <v>1</v>
      </c>
      <c r="F1692">
        <v>1802.5</v>
      </c>
      <c r="G1692" s="3">
        <v>0.03</v>
      </c>
      <c r="H1692" t="s">
        <v>12</v>
      </c>
      <c r="I1692">
        <v>1</v>
      </c>
      <c r="J1692">
        <f t="shared" si="104"/>
        <v>1748.425</v>
      </c>
      <c r="K1692" s="2">
        <f t="shared" si="105"/>
        <v>45170</v>
      </c>
      <c r="L1692" s="2" t="str">
        <f>VLOOKUP(C1692,Customers!$A$2:$F$401,3,FALSE)</f>
        <v>Banha</v>
      </c>
      <c r="M1692" s="2" t="str">
        <f>VLOOKUP(C1692,Customers!$A$2:$F$401,5,FALSE)</f>
        <v>Consumer</v>
      </c>
      <c r="N1692" s="2" t="str">
        <f>VLOOKUP(D1692,Products!$A$2:$F$21,2,FALSE)</f>
        <v>Wi-Fi Router</v>
      </c>
      <c r="O1692" s="2" t="str">
        <f>VLOOKUP(D1692,Products!$A$2:$F$21,4,FALSE)</f>
        <v>Electronics</v>
      </c>
      <c r="P1692" s="2" t="str">
        <f>VLOOKUP(D1692,Products!$A$2:$F$21,3,FALSE)</f>
        <v>Networking</v>
      </c>
      <c r="Q1692" s="6">
        <f>VLOOKUP(D1692,Products!$A$2:$F$21,6,FALSE)</f>
        <v>1050</v>
      </c>
      <c r="R1692" s="6">
        <f t="shared" si="106"/>
        <v>1050</v>
      </c>
      <c r="S1692" s="6">
        <f t="shared" si="107"/>
        <v>698.42499999999995</v>
      </c>
    </row>
    <row r="1693" spans="1:19" x14ac:dyDescent="0.25">
      <c r="A1693" t="s">
        <v>2117</v>
      </c>
      <c r="B1693" s="2">
        <v>45014</v>
      </c>
      <c r="C1693" t="s">
        <v>2118</v>
      </c>
      <c r="D1693" t="s">
        <v>82</v>
      </c>
      <c r="E1693">
        <v>2</v>
      </c>
      <c r="F1693">
        <v>4800</v>
      </c>
      <c r="G1693" s="3">
        <v>0</v>
      </c>
      <c r="H1693" t="s">
        <v>12</v>
      </c>
      <c r="I1693">
        <v>6</v>
      </c>
      <c r="J1693">
        <f t="shared" si="104"/>
        <v>9600</v>
      </c>
      <c r="K1693" s="2">
        <f t="shared" si="105"/>
        <v>44986</v>
      </c>
      <c r="L1693" s="2" t="str">
        <f>VLOOKUP(C1693,Customers!$A$2:$F$401,3,FALSE)</f>
        <v>Cairo</v>
      </c>
      <c r="M1693" s="2" t="str">
        <f>VLOOKUP(C1693,Customers!$A$2:$F$401,5,FALSE)</f>
        <v>Small Business</v>
      </c>
      <c r="N1693" s="2" t="str">
        <f>VLOOKUP(D1693,Products!$A$2:$F$21,2,FALSE)</f>
        <v>Office Chair</v>
      </c>
      <c r="O1693" s="2" t="str">
        <f>VLOOKUP(D1693,Products!$A$2:$F$21,4,FALSE)</f>
        <v>Office</v>
      </c>
      <c r="P1693" s="2" t="str">
        <f>VLOOKUP(D1693,Products!$A$2:$F$21,3,FALSE)</f>
        <v>Furniture</v>
      </c>
      <c r="Q1693" s="6">
        <f>VLOOKUP(D1693,Products!$A$2:$F$21,6,FALSE)</f>
        <v>3150</v>
      </c>
      <c r="R1693" s="6">
        <f t="shared" si="106"/>
        <v>6300</v>
      </c>
      <c r="S1693" s="6">
        <f t="shared" si="107"/>
        <v>3300</v>
      </c>
    </row>
    <row r="1694" spans="1:19" x14ac:dyDescent="0.25">
      <c r="A1694" t="s">
        <v>2119</v>
      </c>
      <c r="B1694" s="2">
        <v>45794</v>
      </c>
      <c r="C1694" t="s">
        <v>649</v>
      </c>
      <c r="D1694" t="s">
        <v>109</v>
      </c>
      <c r="E1694">
        <v>1</v>
      </c>
      <c r="F1694">
        <v>12416</v>
      </c>
      <c r="G1694" s="3">
        <v>0</v>
      </c>
      <c r="H1694" t="s">
        <v>12</v>
      </c>
      <c r="I1694">
        <v>2</v>
      </c>
      <c r="J1694">
        <f t="shared" si="104"/>
        <v>12416</v>
      </c>
      <c r="K1694" s="2">
        <f t="shared" si="105"/>
        <v>45778</v>
      </c>
      <c r="L1694" s="2" t="str">
        <f>VLOOKUP(C1694,Customers!$A$2:$F$401,3,FALSE)</f>
        <v>Shubra El-Kheima</v>
      </c>
      <c r="M1694" s="2" t="str">
        <f>VLOOKUP(C1694,Customers!$A$2:$F$401,5,FALSE)</f>
        <v>Corporate</v>
      </c>
      <c r="N1694" s="2" t="str">
        <f>VLOOKUP(D1694,Products!$A$2:$F$21,2,FALSE)</f>
        <v>Projector</v>
      </c>
      <c r="O1694" s="2" t="str">
        <f>VLOOKUP(D1694,Products!$A$2:$F$21,4,FALSE)</f>
        <v>Electronics</v>
      </c>
      <c r="P1694" s="2" t="str">
        <f>VLOOKUP(D1694,Products!$A$2:$F$21,3,FALSE)</f>
        <v>Displays</v>
      </c>
      <c r="Q1694" s="6">
        <f>VLOOKUP(D1694,Products!$A$2:$F$21,6,FALSE)</f>
        <v>9700</v>
      </c>
      <c r="R1694" s="6">
        <f t="shared" si="106"/>
        <v>9700</v>
      </c>
      <c r="S1694" s="6">
        <f t="shared" si="107"/>
        <v>2716</v>
      </c>
    </row>
    <row r="1695" spans="1:19" x14ac:dyDescent="0.25">
      <c r="A1695" t="s">
        <v>2120</v>
      </c>
      <c r="B1695" s="2">
        <v>45087</v>
      </c>
      <c r="C1695" t="s">
        <v>119</v>
      </c>
      <c r="D1695" t="s">
        <v>123</v>
      </c>
      <c r="E1695">
        <v>2</v>
      </c>
      <c r="F1695">
        <v>2420.5</v>
      </c>
      <c r="G1695" s="3">
        <v>0.1</v>
      </c>
      <c r="H1695" t="s">
        <v>12</v>
      </c>
      <c r="I1695">
        <v>4</v>
      </c>
      <c r="J1695">
        <f t="shared" si="104"/>
        <v>4356.9000000000005</v>
      </c>
      <c r="K1695" s="2">
        <f t="shared" si="105"/>
        <v>45078</v>
      </c>
      <c r="L1695" s="2" t="str">
        <f>VLOOKUP(C1695,Customers!$A$2:$F$401,3,FALSE)</f>
        <v>Banha</v>
      </c>
      <c r="M1695" s="2" t="str">
        <f>VLOOKUP(C1695,Customers!$A$2:$F$401,5,FALSE)</f>
        <v>Consumer</v>
      </c>
      <c r="N1695" s="2" t="str">
        <f>VLOOKUP(D1695,Products!$A$2:$F$21,2,FALSE)</f>
        <v>Barcode Scanner</v>
      </c>
      <c r="O1695" s="2" t="str">
        <f>VLOOKUP(D1695,Products!$A$2:$F$21,4,FALSE)</f>
        <v>Electronics</v>
      </c>
      <c r="P1695" s="2" t="str">
        <f>VLOOKUP(D1695,Products!$A$2:$F$21,3,FALSE)</f>
        <v>POS Equipment</v>
      </c>
      <c r="Q1695" s="6">
        <f>VLOOKUP(D1695,Products!$A$2:$F$21,6,FALSE)</f>
        <v>1420</v>
      </c>
      <c r="R1695" s="6">
        <f t="shared" si="106"/>
        <v>2840</v>
      </c>
      <c r="S1695" s="6">
        <f t="shared" si="107"/>
        <v>1516.9000000000005</v>
      </c>
    </row>
    <row r="1696" spans="1:19" x14ac:dyDescent="0.25">
      <c r="A1696" t="s">
        <v>2121</v>
      </c>
      <c r="B1696" s="2">
        <v>45818</v>
      </c>
      <c r="C1696" t="s">
        <v>1038</v>
      </c>
      <c r="D1696" t="s">
        <v>15</v>
      </c>
      <c r="E1696">
        <v>2</v>
      </c>
      <c r="F1696">
        <v>463.5</v>
      </c>
      <c r="G1696" s="3">
        <v>0</v>
      </c>
      <c r="H1696" t="s">
        <v>12</v>
      </c>
      <c r="I1696">
        <v>3</v>
      </c>
      <c r="J1696">
        <f t="shared" si="104"/>
        <v>927</v>
      </c>
      <c r="K1696" s="2">
        <f t="shared" si="105"/>
        <v>45809</v>
      </c>
      <c r="L1696" s="2" t="str">
        <f>VLOOKUP(C1696,Customers!$A$2:$F$401,3,FALSE)</f>
        <v>Fayoum</v>
      </c>
      <c r="M1696" s="2" t="str">
        <f>VLOOKUP(C1696,Customers!$A$2:$F$401,5,FALSE)</f>
        <v>Consumer</v>
      </c>
      <c r="N1696" s="2" t="str">
        <f>VLOOKUP(D1696,Products!$A$2:$F$21,2,FALSE)</f>
        <v>Wireless Mouse</v>
      </c>
      <c r="O1696" s="2" t="str">
        <f>VLOOKUP(D1696,Products!$A$2:$F$21,4,FALSE)</f>
        <v>Electronics</v>
      </c>
      <c r="P1696" s="2" t="str">
        <f>VLOOKUP(D1696,Products!$A$2:$F$21,3,FALSE)</f>
        <v>Accessories</v>
      </c>
      <c r="Q1696" s="6">
        <f>VLOOKUP(D1696,Products!$A$2:$F$21,6,FALSE)</f>
        <v>210</v>
      </c>
      <c r="R1696" s="6">
        <f t="shared" si="106"/>
        <v>420</v>
      </c>
      <c r="S1696" s="6">
        <f t="shared" si="107"/>
        <v>507</v>
      </c>
    </row>
    <row r="1697" spans="1:19" x14ac:dyDescent="0.25">
      <c r="A1697" t="s">
        <v>2122</v>
      </c>
      <c r="B1697" s="2">
        <v>45340</v>
      </c>
      <c r="C1697" t="s">
        <v>401</v>
      </c>
      <c r="D1697" t="s">
        <v>18</v>
      </c>
      <c r="E1697">
        <v>1</v>
      </c>
      <c r="F1697">
        <v>1566</v>
      </c>
      <c r="G1697" s="3">
        <v>0.1</v>
      </c>
      <c r="H1697" t="s">
        <v>12</v>
      </c>
      <c r="I1697">
        <v>7</v>
      </c>
      <c r="J1697">
        <f t="shared" si="104"/>
        <v>1409.4</v>
      </c>
      <c r="K1697" s="2">
        <f t="shared" si="105"/>
        <v>45323</v>
      </c>
      <c r="L1697" s="2" t="str">
        <f>VLOOKUP(C1697,Customers!$A$2:$F$401,3,FALSE)</f>
        <v>Alexandria</v>
      </c>
      <c r="M1697" s="2" t="str">
        <f>VLOOKUP(C1697,Customers!$A$2:$F$401,5,FALSE)</f>
        <v>Consumer</v>
      </c>
      <c r="N1697" s="2" t="str">
        <f>VLOOKUP(D1697,Products!$A$2:$F$21,2,FALSE)</f>
        <v>Webcam HD</v>
      </c>
      <c r="O1697" s="2" t="str">
        <f>VLOOKUP(D1697,Products!$A$2:$F$21,4,FALSE)</f>
        <v>Electronics</v>
      </c>
      <c r="P1697" s="2" t="str">
        <f>VLOOKUP(D1697,Products!$A$2:$F$21,3,FALSE)</f>
        <v>Accessories</v>
      </c>
      <c r="Q1697" s="6">
        <f>VLOOKUP(D1697,Products!$A$2:$F$21,6,FALSE)</f>
        <v>790</v>
      </c>
      <c r="R1697" s="6">
        <f t="shared" si="106"/>
        <v>790</v>
      </c>
      <c r="S1697" s="6">
        <f t="shared" si="107"/>
        <v>619.40000000000009</v>
      </c>
    </row>
    <row r="1698" spans="1:19" x14ac:dyDescent="0.25">
      <c r="A1698" t="s">
        <v>2123</v>
      </c>
      <c r="B1698" s="2">
        <v>45229</v>
      </c>
      <c r="C1698" t="s">
        <v>1437</v>
      </c>
      <c r="D1698" t="s">
        <v>56</v>
      </c>
      <c r="E1698">
        <v>50</v>
      </c>
      <c r="F1698">
        <v>165.6</v>
      </c>
      <c r="G1698" s="3">
        <v>0.1</v>
      </c>
      <c r="H1698" t="s">
        <v>96</v>
      </c>
      <c r="I1698">
        <v>1</v>
      </c>
      <c r="J1698">
        <f t="shared" si="104"/>
        <v>7452</v>
      </c>
      <c r="K1698" s="2">
        <f t="shared" si="105"/>
        <v>45200</v>
      </c>
      <c r="L1698" s="2" t="str">
        <f>VLOOKUP(C1698,Customers!$A$2:$F$401,3,FALSE)</f>
        <v>Mansoura</v>
      </c>
      <c r="M1698" s="2" t="str">
        <f>VLOOKUP(C1698,Customers!$A$2:$F$401,5,FALSE)</f>
        <v>Small Business</v>
      </c>
      <c r="N1698" s="2" t="str">
        <f>VLOOKUP(D1698,Products!$A$2:$F$21,2,FALSE)</f>
        <v>Notebook Pack</v>
      </c>
      <c r="O1698" s="2" t="str">
        <f>VLOOKUP(D1698,Products!$A$2:$F$21,4,FALSE)</f>
        <v>Office</v>
      </c>
      <c r="P1698" s="2" t="str">
        <f>VLOOKUP(D1698,Products!$A$2:$F$21,3,FALSE)</f>
        <v>Stationery</v>
      </c>
      <c r="Q1698" s="6">
        <f>VLOOKUP(D1698,Products!$A$2:$F$21,6,FALSE)</f>
        <v>75</v>
      </c>
      <c r="R1698" s="6">
        <f t="shared" si="106"/>
        <v>3750</v>
      </c>
      <c r="S1698" s="6">
        <f t="shared" si="107"/>
        <v>3702</v>
      </c>
    </row>
    <row r="1699" spans="1:19" x14ac:dyDescent="0.25">
      <c r="A1699" t="s">
        <v>2124</v>
      </c>
      <c r="B1699" s="2">
        <v>45455</v>
      </c>
      <c r="C1699" t="s">
        <v>37</v>
      </c>
      <c r="D1699" t="s">
        <v>40</v>
      </c>
      <c r="E1699">
        <v>2</v>
      </c>
      <c r="F1699">
        <v>20085</v>
      </c>
      <c r="G1699" s="3">
        <v>0.05</v>
      </c>
      <c r="H1699" t="s">
        <v>12</v>
      </c>
      <c r="I1699">
        <v>5</v>
      </c>
      <c r="J1699">
        <f t="shared" si="104"/>
        <v>38161.5</v>
      </c>
      <c r="K1699" s="2">
        <f t="shared" si="105"/>
        <v>45444</v>
      </c>
      <c r="L1699" s="2" t="str">
        <f>VLOOKUP(C1699,Customers!$A$2:$F$401,3,FALSE)</f>
        <v>Port Said</v>
      </c>
      <c r="M1699" s="2" t="str">
        <f>VLOOKUP(C1699,Customers!$A$2:$F$401,5,FALSE)</f>
        <v>Consumer</v>
      </c>
      <c r="N1699" s="2" t="str">
        <f>VLOOKUP(D1699,Products!$A$2:$F$21,2,FALSE)</f>
        <v>Laptop Basic 15</v>
      </c>
      <c r="O1699" s="2" t="str">
        <f>VLOOKUP(D1699,Products!$A$2:$F$21,4,FALSE)</f>
        <v>Electronics</v>
      </c>
      <c r="P1699" s="2" t="str">
        <f>VLOOKUP(D1699,Products!$A$2:$F$21,3,FALSE)</f>
        <v>Computers</v>
      </c>
      <c r="Q1699" s="6">
        <f>VLOOKUP(D1699,Products!$A$2:$F$21,6,FALSE)</f>
        <v>15100</v>
      </c>
      <c r="R1699" s="6">
        <f t="shared" si="106"/>
        <v>30200</v>
      </c>
      <c r="S1699" s="6">
        <f t="shared" si="107"/>
        <v>7961.5</v>
      </c>
    </row>
    <row r="1700" spans="1:19" x14ac:dyDescent="0.25">
      <c r="A1700" t="s">
        <v>2125</v>
      </c>
      <c r="B1700" s="2">
        <v>45581</v>
      </c>
      <c r="C1700" t="s">
        <v>201</v>
      </c>
      <c r="D1700" t="s">
        <v>15</v>
      </c>
      <c r="E1700">
        <v>1</v>
      </c>
      <c r="F1700">
        <v>486</v>
      </c>
      <c r="G1700" s="3">
        <v>0.15</v>
      </c>
      <c r="H1700" t="s">
        <v>12</v>
      </c>
      <c r="I1700">
        <v>7</v>
      </c>
      <c r="J1700">
        <f t="shared" si="104"/>
        <v>413.09999999999997</v>
      </c>
      <c r="K1700" s="2">
        <f t="shared" si="105"/>
        <v>45566</v>
      </c>
      <c r="L1700" s="2" t="str">
        <f>VLOOKUP(C1700,Customers!$A$2:$F$401,3,FALSE)</f>
        <v>Giza</v>
      </c>
      <c r="M1700" s="2" t="str">
        <f>VLOOKUP(C1700,Customers!$A$2:$F$401,5,FALSE)</f>
        <v>Consumer</v>
      </c>
      <c r="N1700" s="2" t="str">
        <f>VLOOKUP(D1700,Products!$A$2:$F$21,2,FALSE)</f>
        <v>Wireless Mouse</v>
      </c>
      <c r="O1700" s="2" t="str">
        <f>VLOOKUP(D1700,Products!$A$2:$F$21,4,FALSE)</f>
        <v>Electronics</v>
      </c>
      <c r="P1700" s="2" t="str">
        <f>VLOOKUP(D1700,Products!$A$2:$F$21,3,FALSE)</f>
        <v>Accessories</v>
      </c>
      <c r="Q1700" s="6">
        <f>VLOOKUP(D1700,Products!$A$2:$F$21,6,FALSE)</f>
        <v>210</v>
      </c>
      <c r="R1700" s="6">
        <f t="shared" si="106"/>
        <v>210</v>
      </c>
      <c r="S1700" s="6">
        <f t="shared" si="107"/>
        <v>203.09999999999997</v>
      </c>
    </row>
    <row r="1701" spans="1:19" x14ac:dyDescent="0.25">
      <c r="A1701" t="s">
        <v>2126</v>
      </c>
      <c r="B1701" s="2">
        <v>45064</v>
      </c>
      <c r="C1701" t="s">
        <v>74</v>
      </c>
      <c r="D1701" t="s">
        <v>46</v>
      </c>
      <c r="E1701">
        <v>2</v>
      </c>
      <c r="F1701">
        <v>267.8</v>
      </c>
      <c r="G1701" s="3">
        <v>0.1</v>
      </c>
      <c r="H1701" t="s">
        <v>12</v>
      </c>
      <c r="I1701">
        <v>6</v>
      </c>
      <c r="J1701">
        <f t="shared" si="104"/>
        <v>482.04</v>
      </c>
      <c r="K1701" s="2">
        <f t="shared" si="105"/>
        <v>45047</v>
      </c>
      <c r="L1701" s="2" t="str">
        <f>VLOOKUP(C1701,Customers!$A$2:$F$401,3,FALSE)</f>
        <v>Ismailia</v>
      </c>
      <c r="M1701" s="2" t="str">
        <f>VLOOKUP(C1701,Customers!$A$2:$F$401,5,FALSE)</f>
        <v>Small Business</v>
      </c>
      <c r="N1701" s="2" t="str">
        <f>VLOOKUP(D1701,Products!$A$2:$F$21,2,FALSE)</f>
        <v>Paper A4 Box</v>
      </c>
      <c r="O1701" s="2" t="str">
        <f>VLOOKUP(D1701,Products!$A$2:$F$21,4,FALSE)</f>
        <v>Office</v>
      </c>
      <c r="P1701" s="2" t="str">
        <f>VLOOKUP(D1701,Products!$A$2:$F$21,3,FALSE)</f>
        <v>Stationery</v>
      </c>
      <c r="Q1701" s="6">
        <f>VLOOKUP(D1701,Products!$A$2:$F$21,6,FALSE)</f>
        <v>145</v>
      </c>
      <c r="R1701" s="6">
        <f t="shared" si="106"/>
        <v>290</v>
      </c>
      <c r="S1701" s="6">
        <f t="shared" si="107"/>
        <v>192.04000000000002</v>
      </c>
    </row>
    <row r="1702" spans="1:19" x14ac:dyDescent="0.25">
      <c r="A1702" t="s">
        <v>2127</v>
      </c>
      <c r="B1702" s="2">
        <v>45105</v>
      </c>
      <c r="C1702" t="s">
        <v>45</v>
      </c>
      <c r="D1702" t="s">
        <v>46</v>
      </c>
      <c r="E1702">
        <v>1</v>
      </c>
      <c r="F1702">
        <v>239.2</v>
      </c>
      <c r="G1702" s="3">
        <v>0.15</v>
      </c>
      <c r="H1702" t="s">
        <v>12</v>
      </c>
      <c r="I1702">
        <v>5</v>
      </c>
      <c r="J1702">
        <f t="shared" si="104"/>
        <v>203.32</v>
      </c>
      <c r="K1702" s="2">
        <f t="shared" si="105"/>
        <v>45078</v>
      </c>
      <c r="L1702" s="2" t="str">
        <f>VLOOKUP(C1702,Customers!$A$2:$F$401,3,FALSE)</f>
        <v>Zagazig</v>
      </c>
      <c r="M1702" s="2" t="str">
        <f>VLOOKUP(C1702,Customers!$A$2:$F$401,5,FALSE)</f>
        <v>Small Business</v>
      </c>
      <c r="N1702" s="2" t="str">
        <f>VLOOKUP(D1702,Products!$A$2:$F$21,2,FALSE)</f>
        <v>Paper A4 Box</v>
      </c>
      <c r="O1702" s="2" t="str">
        <f>VLOOKUP(D1702,Products!$A$2:$F$21,4,FALSE)</f>
        <v>Office</v>
      </c>
      <c r="P1702" s="2" t="str">
        <f>VLOOKUP(D1702,Products!$A$2:$F$21,3,FALSE)</f>
        <v>Stationery</v>
      </c>
      <c r="Q1702" s="6">
        <f>VLOOKUP(D1702,Products!$A$2:$F$21,6,FALSE)</f>
        <v>145</v>
      </c>
      <c r="R1702" s="6">
        <f t="shared" si="106"/>
        <v>145</v>
      </c>
      <c r="S1702" s="6">
        <f t="shared" si="107"/>
        <v>58.319999999999993</v>
      </c>
    </row>
    <row r="1703" spans="1:19" x14ac:dyDescent="0.25">
      <c r="A1703" t="s">
        <v>2128</v>
      </c>
      <c r="B1703" s="2">
        <v>45721</v>
      </c>
      <c r="C1703" t="s">
        <v>641</v>
      </c>
      <c r="D1703" t="s">
        <v>21</v>
      </c>
      <c r="E1703">
        <v>3</v>
      </c>
      <c r="F1703">
        <v>1905.5</v>
      </c>
      <c r="G1703" s="3">
        <v>0.03</v>
      </c>
      <c r="H1703" t="s">
        <v>12</v>
      </c>
      <c r="I1703">
        <v>6</v>
      </c>
      <c r="J1703">
        <f t="shared" si="104"/>
        <v>5545.0050000000001</v>
      </c>
      <c r="K1703" s="2">
        <f t="shared" si="105"/>
        <v>45717</v>
      </c>
      <c r="L1703" s="2" t="str">
        <f>VLOOKUP(C1703,Customers!$A$2:$F$401,3,FALSE)</f>
        <v>Banha</v>
      </c>
      <c r="M1703" s="2" t="str">
        <f>VLOOKUP(C1703,Customers!$A$2:$F$401,5,FALSE)</f>
        <v>Consumer</v>
      </c>
      <c r="N1703" s="2" t="str">
        <f>VLOOKUP(D1703,Products!$A$2:$F$21,2,FALSE)</f>
        <v>Mechanical Keyboard</v>
      </c>
      <c r="O1703" s="2" t="str">
        <f>VLOOKUP(D1703,Products!$A$2:$F$21,4,FALSE)</f>
        <v>Electronics</v>
      </c>
      <c r="P1703" s="2" t="str">
        <f>VLOOKUP(D1703,Products!$A$2:$F$21,3,FALSE)</f>
        <v>Accessories</v>
      </c>
      <c r="Q1703" s="6">
        <f>VLOOKUP(D1703,Products!$A$2:$F$21,6,FALSE)</f>
        <v>990</v>
      </c>
      <c r="R1703" s="6">
        <f t="shared" si="106"/>
        <v>2970</v>
      </c>
      <c r="S1703" s="6">
        <f t="shared" si="107"/>
        <v>2575.0050000000001</v>
      </c>
    </row>
    <row r="1704" spans="1:19" x14ac:dyDescent="0.25">
      <c r="A1704" t="s">
        <v>2129</v>
      </c>
      <c r="B1704" s="2">
        <v>45740</v>
      </c>
      <c r="C1704" t="s">
        <v>450</v>
      </c>
      <c r="D1704" t="s">
        <v>27</v>
      </c>
      <c r="E1704">
        <v>4</v>
      </c>
      <c r="F1704">
        <v>1058.4000000000001</v>
      </c>
      <c r="G1704" s="3">
        <v>0</v>
      </c>
      <c r="H1704" t="s">
        <v>12</v>
      </c>
      <c r="I1704">
        <v>7</v>
      </c>
      <c r="J1704">
        <f t="shared" si="104"/>
        <v>4233.6000000000004</v>
      </c>
      <c r="K1704" s="2">
        <f t="shared" si="105"/>
        <v>45717</v>
      </c>
      <c r="L1704" s="2" t="str">
        <f>VLOOKUP(C1704,Customers!$A$2:$F$401,3,FALSE)</f>
        <v>Banha</v>
      </c>
      <c r="M1704" s="2" t="str">
        <f>VLOOKUP(C1704,Customers!$A$2:$F$401,5,FALSE)</f>
        <v>Consumer</v>
      </c>
      <c r="N1704" s="2" t="str">
        <f>VLOOKUP(D1704,Products!$A$2:$F$21,2,FALSE)</f>
        <v>Printer Toner</v>
      </c>
      <c r="O1704" s="2" t="str">
        <f>VLOOKUP(D1704,Products!$A$2:$F$21,4,FALSE)</f>
        <v>Office</v>
      </c>
      <c r="P1704" s="2" t="str">
        <f>VLOOKUP(D1704,Products!$A$2:$F$21,3,FALSE)</f>
        <v>Supplies</v>
      </c>
      <c r="Q1704" s="6">
        <f>VLOOKUP(D1704,Products!$A$2:$F$21,6,FALSE)</f>
        <v>510</v>
      </c>
      <c r="R1704" s="6">
        <f t="shared" si="106"/>
        <v>2040</v>
      </c>
      <c r="S1704" s="6">
        <f t="shared" si="107"/>
        <v>2193.6000000000004</v>
      </c>
    </row>
    <row r="1705" spans="1:19" x14ac:dyDescent="0.25">
      <c r="A1705" t="s">
        <v>2130</v>
      </c>
      <c r="B1705" s="2">
        <v>45594</v>
      </c>
      <c r="C1705" t="s">
        <v>994</v>
      </c>
      <c r="D1705" t="s">
        <v>27</v>
      </c>
      <c r="E1705">
        <v>20</v>
      </c>
      <c r="F1705">
        <v>1058.4000000000001</v>
      </c>
      <c r="G1705" s="3">
        <v>0</v>
      </c>
      <c r="H1705" t="s">
        <v>12</v>
      </c>
      <c r="I1705">
        <v>6</v>
      </c>
      <c r="J1705">
        <f t="shared" si="104"/>
        <v>21168</v>
      </c>
      <c r="K1705" s="2">
        <f t="shared" si="105"/>
        <v>45566</v>
      </c>
      <c r="L1705" s="2" t="str">
        <f>VLOOKUP(C1705,Customers!$A$2:$F$401,3,FALSE)</f>
        <v>Alexandria</v>
      </c>
      <c r="M1705" s="2" t="str">
        <f>VLOOKUP(C1705,Customers!$A$2:$F$401,5,FALSE)</f>
        <v>Consumer</v>
      </c>
      <c r="N1705" s="2" t="str">
        <f>VLOOKUP(D1705,Products!$A$2:$F$21,2,FALSE)</f>
        <v>Printer Toner</v>
      </c>
      <c r="O1705" s="2" t="str">
        <f>VLOOKUP(D1705,Products!$A$2:$F$21,4,FALSE)</f>
        <v>Office</v>
      </c>
      <c r="P1705" s="2" t="str">
        <f>VLOOKUP(D1705,Products!$A$2:$F$21,3,FALSE)</f>
        <v>Supplies</v>
      </c>
      <c r="Q1705" s="6">
        <f>VLOOKUP(D1705,Products!$A$2:$F$21,6,FALSE)</f>
        <v>510</v>
      </c>
      <c r="R1705" s="6">
        <f t="shared" si="106"/>
        <v>10200</v>
      </c>
      <c r="S1705" s="6">
        <f t="shared" si="107"/>
        <v>10968</v>
      </c>
    </row>
    <row r="1706" spans="1:19" x14ac:dyDescent="0.25">
      <c r="A1706" t="s">
        <v>2131</v>
      </c>
      <c r="B1706" s="2">
        <v>45492</v>
      </c>
      <c r="C1706" t="s">
        <v>412</v>
      </c>
      <c r="D1706" t="s">
        <v>59</v>
      </c>
      <c r="E1706">
        <v>1</v>
      </c>
      <c r="F1706">
        <v>7400</v>
      </c>
      <c r="G1706" s="3">
        <v>0.15</v>
      </c>
      <c r="H1706" t="s">
        <v>12</v>
      </c>
      <c r="I1706">
        <v>7</v>
      </c>
      <c r="J1706">
        <f t="shared" si="104"/>
        <v>6290</v>
      </c>
      <c r="K1706" s="2">
        <f t="shared" si="105"/>
        <v>45474</v>
      </c>
      <c r="L1706" s="2" t="str">
        <f>VLOOKUP(C1706,Customers!$A$2:$F$401,3,FALSE)</f>
        <v>Asyut</v>
      </c>
      <c r="M1706" s="2" t="str">
        <f>VLOOKUP(C1706,Customers!$A$2:$F$401,5,FALSE)</f>
        <v>Consumer</v>
      </c>
      <c r="N1706" s="2" t="str">
        <f>VLOOKUP(D1706,Products!$A$2:$F$21,2,FALSE)</f>
        <v>Laser Printer</v>
      </c>
      <c r="O1706" s="2" t="str">
        <f>VLOOKUP(D1706,Products!$A$2:$F$21,4,FALSE)</f>
        <v>Electronics</v>
      </c>
      <c r="P1706" s="2" t="str">
        <f>VLOOKUP(D1706,Products!$A$2:$F$21,3,FALSE)</f>
        <v>Printers</v>
      </c>
      <c r="Q1706" s="6">
        <f>VLOOKUP(D1706,Products!$A$2:$F$21,6,FALSE)</f>
        <v>5600</v>
      </c>
      <c r="R1706" s="6">
        <f t="shared" si="106"/>
        <v>5600</v>
      </c>
      <c r="S1706" s="6">
        <f t="shared" si="107"/>
        <v>690</v>
      </c>
    </row>
    <row r="1707" spans="1:19" x14ac:dyDescent="0.25">
      <c r="A1707" t="s">
        <v>2132</v>
      </c>
      <c r="B1707" s="2">
        <v>45991</v>
      </c>
      <c r="C1707" t="s">
        <v>544</v>
      </c>
      <c r="D1707" t="s">
        <v>49</v>
      </c>
      <c r="E1707">
        <v>1</v>
      </c>
      <c r="F1707">
        <v>4223</v>
      </c>
      <c r="G1707" s="3">
        <v>0</v>
      </c>
      <c r="H1707" t="s">
        <v>12</v>
      </c>
      <c r="I1707">
        <v>3</v>
      </c>
      <c r="J1707">
        <f t="shared" si="104"/>
        <v>4223</v>
      </c>
      <c r="K1707" s="2">
        <f t="shared" si="105"/>
        <v>45962</v>
      </c>
      <c r="L1707" s="2" t="str">
        <f>VLOOKUP(C1707,Customers!$A$2:$F$401,3,FALSE)</f>
        <v>Shubra El-Kheima</v>
      </c>
      <c r="M1707" s="2" t="str">
        <f>VLOOKUP(C1707,Customers!$A$2:$F$401,5,FALSE)</f>
        <v>Small Business</v>
      </c>
      <c r="N1707" s="2" t="str">
        <f>VLOOKUP(D1707,Products!$A$2:$F$21,2,FALSE)</f>
        <v>UPS 1200VA</v>
      </c>
      <c r="O1707" s="2" t="str">
        <f>VLOOKUP(D1707,Products!$A$2:$F$21,4,FALSE)</f>
        <v>Electronics</v>
      </c>
      <c r="P1707" s="2" t="str">
        <f>VLOOKUP(D1707,Products!$A$2:$F$21,3,FALSE)</f>
        <v>Power</v>
      </c>
      <c r="Q1707" s="6">
        <f>VLOOKUP(D1707,Products!$A$2:$F$21,6,FALSE)</f>
        <v>2950</v>
      </c>
      <c r="R1707" s="6">
        <f t="shared" si="106"/>
        <v>2950</v>
      </c>
      <c r="S1707" s="6">
        <f t="shared" si="107"/>
        <v>1273</v>
      </c>
    </row>
    <row r="1708" spans="1:19" x14ac:dyDescent="0.25">
      <c r="A1708" t="s">
        <v>2133</v>
      </c>
      <c r="B1708" s="2">
        <v>45865</v>
      </c>
      <c r="C1708" t="s">
        <v>375</v>
      </c>
      <c r="D1708" t="s">
        <v>43</v>
      </c>
      <c r="E1708">
        <v>3</v>
      </c>
      <c r="F1708">
        <v>3492</v>
      </c>
      <c r="G1708" s="3">
        <v>0.15</v>
      </c>
      <c r="H1708" t="s">
        <v>12</v>
      </c>
      <c r="I1708">
        <v>2</v>
      </c>
      <c r="J1708">
        <f t="shared" si="104"/>
        <v>8904.6</v>
      </c>
      <c r="K1708" s="2">
        <f t="shared" si="105"/>
        <v>45839</v>
      </c>
      <c r="L1708" s="2" t="str">
        <f>VLOOKUP(C1708,Customers!$A$2:$F$401,3,FALSE)</f>
        <v>Ismailia</v>
      </c>
      <c r="M1708" s="2" t="str">
        <f>VLOOKUP(C1708,Customers!$A$2:$F$401,5,FALSE)</f>
        <v>Consumer</v>
      </c>
      <c r="N1708" s="2" t="str">
        <f>VLOOKUP(D1708,Products!$A$2:$F$21,2,FALSE)</f>
        <v>External SSD 1TB</v>
      </c>
      <c r="O1708" s="2" t="str">
        <f>VLOOKUP(D1708,Products!$A$2:$F$21,4,FALSE)</f>
        <v>Electronics</v>
      </c>
      <c r="P1708" s="2" t="str">
        <f>VLOOKUP(D1708,Products!$A$2:$F$21,3,FALSE)</f>
        <v>Storage</v>
      </c>
      <c r="Q1708" s="6">
        <f>VLOOKUP(D1708,Products!$A$2:$F$21,6,FALSE)</f>
        <v>2450</v>
      </c>
      <c r="R1708" s="6">
        <f t="shared" si="106"/>
        <v>7350</v>
      </c>
      <c r="S1708" s="6">
        <f t="shared" si="107"/>
        <v>1554.6000000000004</v>
      </c>
    </row>
    <row r="1709" spans="1:19" x14ac:dyDescent="0.25">
      <c r="A1709" t="s">
        <v>2134</v>
      </c>
      <c r="B1709" s="2">
        <v>44952</v>
      </c>
      <c r="C1709" t="s">
        <v>630</v>
      </c>
      <c r="D1709" t="s">
        <v>123</v>
      </c>
      <c r="E1709">
        <v>5</v>
      </c>
      <c r="F1709">
        <v>2420.5</v>
      </c>
      <c r="G1709" s="3">
        <v>0</v>
      </c>
      <c r="H1709" t="s">
        <v>12</v>
      </c>
      <c r="I1709">
        <v>7</v>
      </c>
      <c r="J1709">
        <f t="shared" si="104"/>
        <v>12102.5</v>
      </c>
      <c r="K1709" s="2">
        <f t="shared" si="105"/>
        <v>44927</v>
      </c>
      <c r="L1709" s="2" t="str">
        <f>VLOOKUP(C1709,Customers!$A$2:$F$401,3,FALSE)</f>
        <v>Giza</v>
      </c>
      <c r="M1709" s="2" t="str">
        <f>VLOOKUP(C1709,Customers!$A$2:$F$401,5,FALSE)</f>
        <v>Consumer</v>
      </c>
      <c r="N1709" s="2" t="str">
        <f>VLOOKUP(D1709,Products!$A$2:$F$21,2,FALSE)</f>
        <v>Barcode Scanner</v>
      </c>
      <c r="O1709" s="2" t="str">
        <f>VLOOKUP(D1709,Products!$A$2:$F$21,4,FALSE)</f>
        <v>Electronics</v>
      </c>
      <c r="P1709" s="2" t="str">
        <f>VLOOKUP(D1709,Products!$A$2:$F$21,3,FALSE)</f>
        <v>POS Equipment</v>
      </c>
      <c r="Q1709" s="6">
        <f>VLOOKUP(D1709,Products!$A$2:$F$21,6,FALSE)</f>
        <v>1420</v>
      </c>
      <c r="R1709" s="6">
        <f t="shared" si="106"/>
        <v>7100</v>
      </c>
      <c r="S1709" s="6">
        <f t="shared" si="107"/>
        <v>5002.5</v>
      </c>
    </row>
    <row r="1710" spans="1:19" x14ac:dyDescent="0.25">
      <c r="A1710" t="s">
        <v>2135</v>
      </c>
      <c r="B1710" s="2">
        <v>45997</v>
      </c>
      <c r="C1710" t="s">
        <v>154</v>
      </c>
      <c r="D1710" t="s">
        <v>90</v>
      </c>
      <c r="E1710">
        <v>3</v>
      </c>
      <c r="F1710">
        <v>2268</v>
      </c>
      <c r="G1710" s="3">
        <v>0.1</v>
      </c>
      <c r="H1710" t="s">
        <v>96</v>
      </c>
      <c r="I1710">
        <v>4</v>
      </c>
      <c r="J1710">
        <f t="shared" si="104"/>
        <v>6123.6</v>
      </c>
      <c r="K1710" s="2">
        <f t="shared" si="105"/>
        <v>45992</v>
      </c>
      <c r="L1710" s="2" t="str">
        <f>VLOOKUP(C1710,Customers!$A$2:$F$401,3,FALSE)</f>
        <v>Zagazig</v>
      </c>
      <c r="M1710" s="2" t="str">
        <f>VLOOKUP(C1710,Customers!$A$2:$F$401,5,FALSE)</f>
        <v>Consumer</v>
      </c>
      <c r="N1710" s="2" t="str">
        <f>VLOOKUP(D1710,Products!$A$2:$F$21,2,FALSE)</f>
        <v>Headset Pro</v>
      </c>
      <c r="O1710" s="2" t="str">
        <f>VLOOKUP(D1710,Products!$A$2:$F$21,4,FALSE)</f>
        <v>Electronics</v>
      </c>
      <c r="P1710" s="2" t="str">
        <f>VLOOKUP(D1710,Products!$A$2:$F$21,3,FALSE)</f>
        <v>Accessories</v>
      </c>
      <c r="Q1710" s="6">
        <f>VLOOKUP(D1710,Products!$A$2:$F$21,6,FALSE)</f>
        <v>1180</v>
      </c>
      <c r="R1710" s="6">
        <f t="shared" si="106"/>
        <v>3540</v>
      </c>
      <c r="S1710" s="6">
        <f t="shared" si="107"/>
        <v>2583.6000000000004</v>
      </c>
    </row>
    <row r="1711" spans="1:19" x14ac:dyDescent="0.25">
      <c r="A1711" t="s">
        <v>2136</v>
      </c>
      <c r="B1711" s="2">
        <v>45786</v>
      </c>
      <c r="C1711" t="s">
        <v>269</v>
      </c>
      <c r="D1711" t="s">
        <v>56</v>
      </c>
      <c r="E1711">
        <v>1</v>
      </c>
      <c r="F1711">
        <v>174.6</v>
      </c>
      <c r="G1711" s="3">
        <v>0</v>
      </c>
      <c r="H1711" t="s">
        <v>12</v>
      </c>
      <c r="I1711">
        <v>6</v>
      </c>
      <c r="J1711">
        <f t="shared" si="104"/>
        <v>174.6</v>
      </c>
      <c r="K1711" s="2">
        <f t="shared" si="105"/>
        <v>45778</v>
      </c>
      <c r="L1711" s="2" t="str">
        <f>VLOOKUP(C1711,Customers!$A$2:$F$401,3,FALSE)</f>
        <v>Port Said</v>
      </c>
      <c r="M1711" s="2" t="str">
        <f>VLOOKUP(C1711,Customers!$A$2:$F$401,5,FALSE)</f>
        <v>Consumer</v>
      </c>
      <c r="N1711" s="2" t="str">
        <f>VLOOKUP(D1711,Products!$A$2:$F$21,2,FALSE)</f>
        <v>Notebook Pack</v>
      </c>
      <c r="O1711" s="2" t="str">
        <f>VLOOKUP(D1711,Products!$A$2:$F$21,4,FALSE)</f>
        <v>Office</v>
      </c>
      <c r="P1711" s="2" t="str">
        <f>VLOOKUP(D1711,Products!$A$2:$F$21,3,FALSE)</f>
        <v>Stationery</v>
      </c>
      <c r="Q1711" s="6">
        <f>VLOOKUP(D1711,Products!$A$2:$F$21,6,FALSE)</f>
        <v>75</v>
      </c>
      <c r="R1711" s="6">
        <f t="shared" si="106"/>
        <v>75</v>
      </c>
      <c r="S1711" s="6">
        <f t="shared" si="107"/>
        <v>99.6</v>
      </c>
    </row>
    <row r="1712" spans="1:19" x14ac:dyDescent="0.25">
      <c r="A1712" t="s">
        <v>2137</v>
      </c>
      <c r="B1712" s="2">
        <v>45157</v>
      </c>
      <c r="C1712" t="s">
        <v>42</v>
      </c>
      <c r="D1712" t="s">
        <v>43</v>
      </c>
      <c r="E1712">
        <v>2</v>
      </c>
      <c r="F1712">
        <v>3312</v>
      </c>
      <c r="G1712" s="3">
        <v>0</v>
      </c>
      <c r="H1712" t="s">
        <v>12</v>
      </c>
      <c r="I1712">
        <v>5</v>
      </c>
      <c r="J1712">
        <f t="shared" si="104"/>
        <v>6624</v>
      </c>
      <c r="K1712" s="2">
        <f t="shared" si="105"/>
        <v>45139</v>
      </c>
      <c r="L1712" s="2" t="str">
        <f>VLOOKUP(C1712,Customers!$A$2:$F$401,3,FALSE)</f>
        <v>Tanta</v>
      </c>
      <c r="M1712" s="2" t="str">
        <f>VLOOKUP(C1712,Customers!$A$2:$F$401,5,FALSE)</f>
        <v>Small Business</v>
      </c>
      <c r="N1712" s="2" t="str">
        <f>VLOOKUP(D1712,Products!$A$2:$F$21,2,FALSE)</f>
        <v>External SSD 1TB</v>
      </c>
      <c r="O1712" s="2" t="str">
        <f>VLOOKUP(D1712,Products!$A$2:$F$21,4,FALSE)</f>
        <v>Electronics</v>
      </c>
      <c r="P1712" s="2" t="str">
        <f>VLOOKUP(D1712,Products!$A$2:$F$21,3,FALSE)</f>
        <v>Storage</v>
      </c>
      <c r="Q1712" s="6">
        <f>VLOOKUP(D1712,Products!$A$2:$F$21,6,FALSE)</f>
        <v>2450</v>
      </c>
      <c r="R1712" s="6">
        <f t="shared" si="106"/>
        <v>4900</v>
      </c>
      <c r="S1712" s="6">
        <f t="shared" si="107"/>
        <v>1724</v>
      </c>
    </row>
    <row r="1713" spans="1:19" x14ac:dyDescent="0.25">
      <c r="A1713" t="s">
        <v>2138</v>
      </c>
      <c r="B1713" s="2">
        <v>45775</v>
      </c>
      <c r="C1713" t="s">
        <v>162</v>
      </c>
      <c r="D1713" t="s">
        <v>82</v>
      </c>
      <c r="E1713">
        <v>4</v>
      </c>
      <c r="F1713">
        <v>4944</v>
      </c>
      <c r="G1713" s="3">
        <v>0.03</v>
      </c>
      <c r="H1713" t="s">
        <v>12</v>
      </c>
      <c r="I1713">
        <v>5</v>
      </c>
      <c r="J1713">
        <f t="shared" si="104"/>
        <v>19182.72</v>
      </c>
      <c r="K1713" s="2">
        <f t="shared" si="105"/>
        <v>45748</v>
      </c>
      <c r="L1713" s="2" t="str">
        <f>VLOOKUP(C1713,Customers!$A$2:$F$401,3,FALSE)</f>
        <v>Banha</v>
      </c>
      <c r="M1713" s="2" t="str">
        <f>VLOOKUP(C1713,Customers!$A$2:$F$401,5,FALSE)</f>
        <v>Small Business</v>
      </c>
      <c r="N1713" s="2" t="str">
        <f>VLOOKUP(D1713,Products!$A$2:$F$21,2,FALSE)</f>
        <v>Office Chair</v>
      </c>
      <c r="O1713" s="2" t="str">
        <f>VLOOKUP(D1713,Products!$A$2:$F$21,4,FALSE)</f>
        <v>Office</v>
      </c>
      <c r="P1713" s="2" t="str">
        <f>VLOOKUP(D1713,Products!$A$2:$F$21,3,FALSE)</f>
        <v>Furniture</v>
      </c>
      <c r="Q1713" s="6">
        <f>VLOOKUP(D1713,Products!$A$2:$F$21,6,FALSE)</f>
        <v>3150</v>
      </c>
      <c r="R1713" s="6">
        <f t="shared" si="106"/>
        <v>12600</v>
      </c>
      <c r="S1713" s="6">
        <f t="shared" si="107"/>
        <v>6582.7200000000012</v>
      </c>
    </row>
    <row r="1714" spans="1:19" x14ac:dyDescent="0.25">
      <c r="A1714" t="s">
        <v>2139</v>
      </c>
      <c r="B1714" s="2">
        <v>45233</v>
      </c>
      <c r="C1714" t="s">
        <v>494</v>
      </c>
      <c r="D1714" t="s">
        <v>11</v>
      </c>
      <c r="E1714">
        <v>2</v>
      </c>
      <c r="F1714">
        <v>29355</v>
      </c>
      <c r="G1714" s="3">
        <v>0.2</v>
      </c>
      <c r="H1714" t="s">
        <v>12</v>
      </c>
      <c r="I1714">
        <v>3</v>
      </c>
      <c r="J1714">
        <f t="shared" si="104"/>
        <v>46968</v>
      </c>
      <c r="K1714" s="2">
        <f t="shared" si="105"/>
        <v>45231</v>
      </c>
      <c r="L1714" s="2" t="str">
        <f>VLOOKUP(C1714,Customers!$A$2:$F$401,3,FALSE)</f>
        <v>Alexandria</v>
      </c>
      <c r="M1714" s="2" t="str">
        <f>VLOOKUP(C1714,Customers!$A$2:$F$401,5,FALSE)</f>
        <v>Consumer</v>
      </c>
      <c r="N1714" s="2" t="str">
        <f>VLOOKUP(D1714,Products!$A$2:$F$21,2,FALSE)</f>
        <v>Laptop Pro 14</v>
      </c>
      <c r="O1714" s="2" t="str">
        <f>VLOOKUP(D1714,Products!$A$2:$F$21,4,FALSE)</f>
        <v>Electronics</v>
      </c>
      <c r="P1714" s="2" t="str">
        <f>VLOOKUP(D1714,Products!$A$2:$F$21,3,FALSE)</f>
        <v>Computers</v>
      </c>
      <c r="Q1714" s="6">
        <f>VLOOKUP(D1714,Products!$A$2:$F$21,6,FALSE)</f>
        <v>22100</v>
      </c>
      <c r="R1714" s="6">
        <f t="shared" si="106"/>
        <v>44200</v>
      </c>
      <c r="S1714" s="6">
        <f t="shared" si="107"/>
        <v>2768</v>
      </c>
    </row>
    <row r="1715" spans="1:19" x14ac:dyDescent="0.25">
      <c r="A1715" t="s">
        <v>2140</v>
      </c>
      <c r="B1715" s="2">
        <v>45230</v>
      </c>
      <c r="C1715" t="s">
        <v>1441</v>
      </c>
      <c r="D1715" t="s">
        <v>24</v>
      </c>
      <c r="E1715">
        <v>1</v>
      </c>
      <c r="F1715">
        <v>1287.5</v>
      </c>
      <c r="G1715" s="3">
        <v>0.05</v>
      </c>
      <c r="H1715" t="s">
        <v>12</v>
      </c>
      <c r="I1715">
        <v>2</v>
      </c>
      <c r="J1715">
        <f t="shared" si="104"/>
        <v>1223.125</v>
      </c>
      <c r="K1715" s="2">
        <f t="shared" si="105"/>
        <v>45200</v>
      </c>
      <c r="L1715" s="2" t="str">
        <f>VLOOKUP(C1715,Customers!$A$2:$F$401,3,FALSE)</f>
        <v>Asyut</v>
      </c>
      <c r="M1715" s="2" t="str">
        <f>VLOOKUP(C1715,Customers!$A$2:$F$401,5,FALSE)</f>
        <v>Consumer</v>
      </c>
      <c r="N1715" s="2" t="str">
        <f>VLOOKUP(D1715,Products!$A$2:$F$21,2,FALSE)</f>
        <v>USB-C Hub</v>
      </c>
      <c r="O1715" s="2" t="str">
        <f>VLOOKUP(D1715,Products!$A$2:$F$21,4,FALSE)</f>
        <v>Electronics</v>
      </c>
      <c r="P1715" s="2" t="str">
        <f>VLOOKUP(D1715,Products!$A$2:$F$21,3,FALSE)</f>
        <v>Accessories</v>
      </c>
      <c r="Q1715" s="6">
        <f>VLOOKUP(D1715,Products!$A$2:$F$21,6,FALSE)</f>
        <v>620</v>
      </c>
      <c r="R1715" s="6">
        <f t="shared" si="106"/>
        <v>620</v>
      </c>
      <c r="S1715" s="6">
        <f t="shared" si="107"/>
        <v>603.125</v>
      </c>
    </row>
    <row r="1716" spans="1:19" x14ac:dyDescent="0.25">
      <c r="A1716" t="s">
        <v>2141</v>
      </c>
      <c r="B1716" s="2">
        <v>45132</v>
      </c>
      <c r="C1716" t="s">
        <v>427</v>
      </c>
      <c r="D1716" t="s">
        <v>24</v>
      </c>
      <c r="E1716">
        <v>2</v>
      </c>
      <c r="F1716">
        <v>1212.5</v>
      </c>
      <c r="G1716" s="3">
        <v>0</v>
      </c>
      <c r="H1716" t="s">
        <v>85</v>
      </c>
      <c r="I1716">
        <v>3</v>
      </c>
      <c r="J1716">
        <f t="shared" si="104"/>
        <v>2425</v>
      </c>
      <c r="K1716" s="2">
        <f t="shared" si="105"/>
        <v>45108</v>
      </c>
      <c r="L1716" s="2" t="str">
        <f>VLOOKUP(C1716,Customers!$A$2:$F$401,3,FALSE)</f>
        <v>Mansoura</v>
      </c>
      <c r="M1716" s="2" t="str">
        <f>VLOOKUP(C1716,Customers!$A$2:$F$401,5,FALSE)</f>
        <v>Consumer</v>
      </c>
      <c r="N1716" s="2" t="str">
        <f>VLOOKUP(D1716,Products!$A$2:$F$21,2,FALSE)</f>
        <v>USB-C Hub</v>
      </c>
      <c r="O1716" s="2" t="str">
        <f>VLOOKUP(D1716,Products!$A$2:$F$21,4,FALSE)</f>
        <v>Electronics</v>
      </c>
      <c r="P1716" s="2" t="str">
        <f>VLOOKUP(D1716,Products!$A$2:$F$21,3,FALSE)</f>
        <v>Accessories</v>
      </c>
      <c r="Q1716" s="6">
        <f>VLOOKUP(D1716,Products!$A$2:$F$21,6,FALSE)</f>
        <v>620</v>
      </c>
      <c r="R1716" s="6">
        <f t="shared" si="106"/>
        <v>1240</v>
      </c>
      <c r="S1716" s="6">
        <f t="shared" si="107"/>
        <v>1185</v>
      </c>
    </row>
    <row r="1717" spans="1:19" x14ac:dyDescent="0.25">
      <c r="A1717" t="s">
        <v>2142</v>
      </c>
      <c r="B1717" s="2">
        <v>45143</v>
      </c>
      <c r="C1717" t="s">
        <v>292</v>
      </c>
      <c r="D1717" t="s">
        <v>46</v>
      </c>
      <c r="E1717">
        <v>1</v>
      </c>
      <c r="F1717">
        <v>239.2</v>
      </c>
      <c r="G1717" s="3">
        <v>0.05</v>
      </c>
      <c r="H1717" t="s">
        <v>12</v>
      </c>
      <c r="I1717">
        <v>4</v>
      </c>
      <c r="J1717">
        <f t="shared" si="104"/>
        <v>227.23999999999998</v>
      </c>
      <c r="K1717" s="2">
        <f t="shared" si="105"/>
        <v>45139</v>
      </c>
      <c r="L1717" s="2" t="str">
        <f>VLOOKUP(C1717,Customers!$A$2:$F$401,3,FALSE)</f>
        <v>Fayoum</v>
      </c>
      <c r="M1717" s="2" t="str">
        <f>VLOOKUP(C1717,Customers!$A$2:$F$401,5,FALSE)</f>
        <v>Small Business</v>
      </c>
      <c r="N1717" s="2" t="str">
        <f>VLOOKUP(D1717,Products!$A$2:$F$21,2,FALSE)</f>
        <v>Paper A4 Box</v>
      </c>
      <c r="O1717" s="2" t="str">
        <f>VLOOKUP(D1717,Products!$A$2:$F$21,4,FALSE)</f>
        <v>Office</v>
      </c>
      <c r="P1717" s="2" t="str">
        <f>VLOOKUP(D1717,Products!$A$2:$F$21,3,FALSE)</f>
        <v>Stationery</v>
      </c>
      <c r="Q1717" s="6">
        <f>VLOOKUP(D1717,Products!$A$2:$F$21,6,FALSE)</f>
        <v>145</v>
      </c>
      <c r="R1717" s="6">
        <f t="shared" si="106"/>
        <v>145</v>
      </c>
      <c r="S1717" s="6">
        <f t="shared" si="107"/>
        <v>82.239999999999981</v>
      </c>
    </row>
    <row r="1718" spans="1:19" x14ac:dyDescent="0.25">
      <c r="A1718" t="s">
        <v>2143</v>
      </c>
      <c r="B1718" s="2">
        <v>45133</v>
      </c>
      <c r="C1718" t="s">
        <v>297</v>
      </c>
      <c r="D1718" t="s">
        <v>56</v>
      </c>
      <c r="E1718">
        <v>1</v>
      </c>
      <c r="F1718">
        <v>165.6</v>
      </c>
      <c r="G1718" s="3">
        <v>0.15</v>
      </c>
      <c r="H1718" t="s">
        <v>12</v>
      </c>
      <c r="I1718">
        <v>2</v>
      </c>
      <c r="J1718">
        <f t="shared" si="104"/>
        <v>140.76</v>
      </c>
      <c r="K1718" s="2">
        <f t="shared" si="105"/>
        <v>45108</v>
      </c>
      <c r="L1718" s="2" t="str">
        <f>VLOOKUP(C1718,Customers!$A$2:$F$401,3,FALSE)</f>
        <v>Giza</v>
      </c>
      <c r="M1718" s="2" t="str">
        <f>VLOOKUP(C1718,Customers!$A$2:$F$401,5,FALSE)</f>
        <v>Consumer</v>
      </c>
      <c r="N1718" s="2" t="str">
        <f>VLOOKUP(D1718,Products!$A$2:$F$21,2,FALSE)</f>
        <v>Notebook Pack</v>
      </c>
      <c r="O1718" s="2" t="str">
        <f>VLOOKUP(D1718,Products!$A$2:$F$21,4,FALSE)</f>
        <v>Office</v>
      </c>
      <c r="P1718" s="2" t="str">
        <f>VLOOKUP(D1718,Products!$A$2:$F$21,3,FALSE)</f>
        <v>Stationery</v>
      </c>
      <c r="Q1718" s="6">
        <f>VLOOKUP(D1718,Products!$A$2:$F$21,6,FALSE)</f>
        <v>75</v>
      </c>
      <c r="R1718" s="6">
        <f t="shared" si="106"/>
        <v>75</v>
      </c>
      <c r="S1718" s="6">
        <f t="shared" si="107"/>
        <v>65.759999999999991</v>
      </c>
    </row>
    <row r="1719" spans="1:19" x14ac:dyDescent="0.25">
      <c r="A1719" t="s">
        <v>2144</v>
      </c>
      <c r="B1719" s="2">
        <v>45512</v>
      </c>
      <c r="C1719" t="s">
        <v>92</v>
      </c>
      <c r="D1719" t="s">
        <v>79</v>
      </c>
      <c r="E1719">
        <v>5</v>
      </c>
      <c r="F1719">
        <v>6200</v>
      </c>
      <c r="G1719" s="3">
        <v>0</v>
      </c>
      <c r="H1719" t="s">
        <v>12</v>
      </c>
      <c r="I1719">
        <v>7</v>
      </c>
      <c r="J1719">
        <f t="shared" si="104"/>
        <v>31000</v>
      </c>
      <c r="K1719" s="2">
        <f t="shared" si="105"/>
        <v>45505</v>
      </c>
      <c r="L1719" s="2" t="str">
        <f>VLOOKUP(C1719,Customers!$A$2:$F$401,3,FALSE)</f>
        <v>Mansoura</v>
      </c>
      <c r="M1719" s="2" t="str">
        <f>VLOOKUP(C1719,Customers!$A$2:$F$401,5,FALSE)</f>
        <v>Small Business</v>
      </c>
      <c r="N1719" s="2" t="str">
        <f>VLOOKUP(D1719,Products!$A$2:$F$21,2,FALSE)</f>
        <v>27-inch Monitor</v>
      </c>
      <c r="O1719" s="2" t="str">
        <f>VLOOKUP(D1719,Products!$A$2:$F$21,4,FALSE)</f>
        <v>Electronics</v>
      </c>
      <c r="P1719" s="2" t="str">
        <f>VLOOKUP(D1719,Products!$A$2:$F$21,3,FALSE)</f>
        <v>Displays</v>
      </c>
      <c r="Q1719" s="6">
        <f>VLOOKUP(D1719,Products!$A$2:$F$21,6,FALSE)</f>
        <v>4300</v>
      </c>
      <c r="R1719" s="6">
        <f t="shared" si="106"/>
        <v>21500</v>
      </c>
      <c r="S1719" s="6">
        <f t="shared" si="107"/>
        <v>9500</v>
      </c>
    </row>
    <row r="1720" spans="1:19" x14ac:dyDescent="0.25">
      <c r="A1720" t="s">
        <v>2145</v>
      </c>
      <c r="B1720" s="2">
        <v>45631</v>
      </c>
      <c r="C1720" t="s">
        <v>477</v>
      </c>
      <c r="D1720" t="s">
        <v>56</v>
      </c>
      <c r="E1720">
        <v>4</v>
      </c>
      <c r="F1720">
        <v>165.6</v>
      </c>
      <c r="G1720" s="3">
        <v>0.05</v>
      </c>
      <c r="H1720" t="s">
        <v>12</v>
      </c>
      <c r="I1720">
        <v>4</v>
      </c>
      <c r="J1720">
        <f t="shared" si="104"/>
        <v>629.28</v>
      </c>
      <c r="K1720" s="2">
        <f t="shared" si="105"/>
        <v>45627</v>
      </c>
      <c r="L1720" s="2" t="str">
        <f>VLOOKUP(C1720,Customers!$A$2:$F$401,3,FALSE)</f>
        <v>Tanta</v>
      </c>
      <c r="M1720" s="2" t="str">
        <f>VLOOKUP(C1720,Customers!$A$2:$F$401,5,FALSE)</f>
        <v>Small Business</v>
      </c>
      <c r="N1720" s="2" t="str">
        <f>VLOOKUP(D1720,Products!$A$2:$F$21,2,FALSE)</f>
        <v>Notebook Pack</v>
      </c>
      <c r="O1720" s="2" t="str">
        <f>VLOOKUP(D1720,Products!$A$2:$F$21,4,FALSE)</f>
        <v>Office</v>
      </c>
      <c r="P1720" s="2" t="str">
        <f>VLOOKUP(D1720,Products!$A$2:$F$21,3,FALSE)</f>
        <v>Stationery</v>
      </c>
      <c r="Q1720" s="6">
        <f>VLOOKUP(D1720,Products!$A$2:$F$21,6,FALSE)</f>
        <v>75</v>
      </c>
      <c r="R1720" s="6">
        <f t="shared" si="106"/>
        <v>300</v>
      </c>
      <c r="S1720" s="6">
        <f t="shared" si="107"/>
        <v>329.28</v>
      </c>
    </row>
    <row r="1721" spans="1:19" x14ac:dyDescent="0.25">
      <c r="A1721" t="s">
        <v>2146</v>
      </c>
      <c r="B1721" s="2">
        <v>45768</v>
      </c>
      <c r="C1721" t="s">
        <v>191</v>
      </c>
      <c r="D1721" t="s">
        <v>18</v>
      </c>
      <c r="E1721">
        <v>1</v>
      </c>
      <c r="F1721">
        <v>1450</v>
      </c>
      <c r="G1721" s="3">
        <v>0</v>
      </c>
      <c r="H1721" t="s">
        <v>12</v>
      </c>
      <c r="I1721">
        <v>2</v>
      </c>
      <c r="J1721">
        <f t="shared" si="104"/>
        <v>1450</v>
      </c>
      <c r="K1721" s="2">
        <f t="shared" si="105"/>
        <v>45748</v>
      </c>
      <c r="L1721" s="2" t="str">
        <f>VLOOKUP(C1721,Customers!$A$2:$F$401,3,FALSE)</f>
        <v>Fayoum</v>
      </c>
      <c r="M1721" s="2" t="str">
        <f>VLOOKUP(C1721,Customers!$A$2:$F$401,5,FALSE)</f>
        <v>Consumer</v>
      </c>
      <c r="N1721" s="2" t="str">
        <f>VLOOKUP(D1721,Products!$A$2:$F$21,2,FALSE)</f>
        <v>Webcam HD</v>
      </c>
      <c r="O1721" s="2" t="str">
        <f>VLOOKUP(D1721,Products!$A$2:$F$21,4,FALSE)</f>
        <v>Electronics</v>
      </c>
      <c r="P1721" s="2" t="str">
        <f>VLOOKUP(D1721,Products!$A$2:$F$21,3,FALSE)</f>
        <v>Accessories</v>
      </c>
      <c r="Q1721" s="6">
        <f>VLOOKUP(D1721,Products!$A$2:$F$21,6,FALSE)</f>
        <v>790</v>
      </c>
      <c r="R1721" s="6">
        <f t="shared" si="106"/>
        <v>790</v>
      </c>
      <c r="S1721" s="6">
        <f t="shared" si="107"/>
        <v>660</v>
      </c>
    </row>
    <row r="1722" spans="1:19" x14ac:dyDescent="0.25">
      <c r="A1722" t="s">
        <v>2147</v>
      </c>
      <c r="B1722" s="2">
        <v>45467</v>
      </c>
      <c r="C1722" t="s">
        <v>456</v>
      </c>
      <c r="D1722" t="s">
        <v>56</v>
      </c>
      <c r="E1722">
        <v>2</v>
      </c>
      <c r="F1722">
        <v>180</v>
      </c>
      <c r="G1722" s="3">
        <v>0.15</v>
      </c>
      <c r="H1722" t="s">
        <v>12</v>
      </c>
      <c r="I1722">
        <v>7</v>
      </c>
      <c r="J1722">
        <f t="shared" si="104"/>
        <v>306</v>
      </c>
      <c r="K1722" s="2">
        <f t="shared" si="105"/>
        <v>45444</v>
      </c>
      <c r="L1722" s="2" t="str">
        <f>VLOOKUP(C1722,Customers!$A$2:$F$401,3,FALSE)</f>
        <v>Cairo</v>
      </c>
      <c r="M1722" s="2" t="str">
        <f>VLOOKUP(C1722,Customers!$A$2:$F$401,5,FALSE)</f>
        <v>Corporate</v>
      </c>
      <c r="N1722" s="2" t="str">
        <f>VLOOKUP(D1722,Products!$A$2:$F$21,2,FALSE)</f>
        <v>Notebook Pack</v>
      </c>
      <c r="O1722" s="2" t="str">
        <f>VLOOKUP(D1722,Products!$A$2:$F$21,4,FALSE)</f>
        <v>Office</v>
      </c>
      <c r="P1722" s="2" t="str">
        <f>VLOOKUP(D1722,Products!$A$2:$F$21,3,FALSE)</f>
        <v>Stationery</v>
      </c>
      <c r="Q1722" s="6">
        <f>VLOOKUP(D1722,Products!$A$2:$F$21,6,FALSE)</f>
        <v>75</v>
      </c>
      <c r="R1722" s="6">
        <f t="shared" si="106"/>
        <v>150</v>
      </c>
      <c r="S1722" s="6">
        <f t="shared" si="107"/>
        <v>156</v>
      </c>
    </row>
    <row r="1723" spans="1:19" x14ac:dyDescent="0.25">
      <c r="A1723" t="s">
        <v>2148</v>
      </c>
      <c r="B1723" s="2">
        <v>45711</v>
      </c>
      <c r="C1723" t="s">
        <v>1053</v>
      </c>
      <c r="D1723" t="s">
        <v>27</v>
      </c>
      <c r="E1723">
        <v>2</v>
      </c>
      <c r="F1723">
        <v>1058.4000000000001</v>
      </c>
      <c r="G1723" s="3">
        <v>0.05</v>
      </c>
      <c r="H1723" t="s">
        <v>12</v>
      </c>
      <c r="I1723">
        <v>7</v>
      </c>
      <c r="J1723">
        <f t="shared" si="104"/>
        <v>2010.96</v>
      </c>
      <c r="K1723" s="2">
        <f t="shared" si="105"/>
        <v>45689</v>
      </c>
      <c r="L1723" s="2" t="str">
        <f>VLOOKUP(C1723,Customers!$A$2:$F$401,3,FALSE)</f>
        <v>Mansoura</v>
      </c>
      <c r="M1723" s="2" t="str">
        <f>VLOOKUP(C1723,Customers!$A$2:$F$401,5,FALSE)</f>
        <v>Small Business</v>
      </c>
      <c r="N1723" s="2" t="str">
        <f>VLOOKUP(D1723,Products!$A$2:$F$21,2,FALSE)</f>
        <v>Printer Toner</v>
      </c>
      <c r="O1723" s="2" t="str">
        <f>VLOOKUP(D1723,Products!$A$2:$F$21,4,FALSE)</f>
        <v>Office</v>
      </c>
      <c r="P1723" s="2" t="str">
        <f>VLOOKUP(D1723,Products!$A$2:$F$21,3,FALSE)</f>
        <v>Supplies</v>
      </c>
      <c r="Q1723" s="6">
        <f>VLOOKUP(D1723,Products!$A$2:$F$21,6,FALSE)</f>
        <v>510</v>
      </c>
      <c r="R1723" s="6">
        <f t="shared" si="106"/>
        <v>1020</v>
      </c>
      <c r="S1723" s="6">
        <f t="shared" si="107"/>
        <v>990.96</v>
      </c>
    </row>
    <row r="1724" spans="1:19" x14ac:dyDescent="0.25">
      <c r="A1724" t="s">
        <v>2149</v>
      </c>
      <c r="B1724" s="2">
        <v>45921</v>
      </c>
      <c r="C1724" t="s">
        <v>254</v>
      </c>
      <c r="D1724" t="s">
        <v>18</v>
      </c>
      <c r="E1724">
        <v>1</v>
      </c>
      <c r="F1724">
        <v>1450</v>
      </c>
      <c r="G1724" s="3">
        <v>0.05</v>
      </c>
      <c r="H1724" t="s">
        <v>12</v>
      </c>
      <c r="I1724">
        <v>7</v>
      </c>
      <c r="J1724">
        <f t="shared" si="104"/>
        <v>1377.5</v>
      </c>
      <c r="K1724" s="2">
        <f t="shared" si="105"/>
        <v>45901</v>
      </c>
      <c r="L1724" s="2" t="str">
        <f>VLOOKUP(C1724,Customers!$A$2:$F$401,3,FALSE)</f>
        <v>Asyut</v>
      </c>
      <c r="M1724" s="2" t="str">
        <f>VLOOKUP(C1724,Customers!$A$2:$F$401,5,FALSE)</f>
        <v>Consumer</v>
      </c>
      <c r="N1724" s="2" t="str">
        <f>VLOOKUP(D1724,Products!$A$2:$F$21,2,FALSE)</f>
        <v>Webcam HD</v>
      </c>
      <c r="O1724" s="2" t="str">
        <f>VLOOKUP(D1724,Products!$A$2:$F$21,4,FALSE)</f>
        <v>Electronics</v>
      </c>
      <c r="P1724" s="2" t="str">
        <f>VLOOKUP(D1724,Products!$A$2:$F$21,3,FALSE)</f>
        <v>Accessories</v>
      </c>
      <c r="Q1724" s="6">
        <f>VLOOKUP(D1724,Products!$A$2:$F$21,6,FALSE)</f>
        <v>790</v>
      </c>
      <c r="R1724" s="6">
        <f t="shared" si="106"/>
        <v>790</v>
      </c>
      <c r="S1724" s="6">
        <f t="shared" si="107"/>
        <v>587.5</v>
      </c>
    </row>
    <row r="1725" spans="1:19" x14ac:dyDescent="0.25">
      <c r="A1725" t="s">
        <v>2150</v>
      </c>
      <c r="B1725" s="2">
        <v>45895</v>
      </c>
      <c r="C1725" t="s">
        <v>867</v>
      </c>
      <c r="D1725" t="s">
        <v>56</v>
      </c>
      <c r="E1725">
        <v>4</v>
      </c>
      <c r="F1725">
        <v>174.6</v>
      </c>
      <c r="G1725" s="3">
        <v>0</v>
      </c>
      <c r="H1725" t="s">
        <v>12</v>
      </c>
      <c r="I1725">
        <v>7</v>
      </c>
      <c r="J1725">
        <f t="shared" si="104"/>
        <v>698.4</v>
      </c>
      <c r="K1725" s="2">
        <f t="shared" si="105"/>
        <v>45870</v>
      </c>
      <c r="L1725" s="2" t="str">
        <f>VLOOKUP(C1725,Customers!$A$2:$F$401,3,FALSE)</f>
        <v>Fayoum</v>
      </c>
      <c r="M1725" s="2" t="str">
        <f>VLOOKUP(C1725,Customers!$A$2:$F$401,5,FALSE)</f>
        <v>Corporate</v>
      </c>
      <c r="N1725" s="2" t="str">
        <f>VLOOKUP(D1725,Products!$A$2:$F$21,2,FALSE)</f>
        <v>Notebook Pack</v>
      </c>
      <c r="O1725" s="2" t="str">
        <f>VLOOKUP(D1725,Products!$A$2:$F$21,4,FALSE)</f>
        <v>Office</v>
      </c>
      <c r="P1725" s="2" t="str">
        <f>VLOOKUP(D1725,Products!$A$2:$F$21,3,FALSE)</f>
        <v>Stationery</v>
      </c>
      <c r="Q1725" s="6">
        <f>VLOOKUP(D1725,Products!$A$2:$F$21,6,FALSE)</f>
        <v>75</v>
      </c>
      <c r="R1725" s="6">
        <f t="shared" si="106"/>
        <v>300</v>
      </c>
      <c r="S1725" s="6">
        <f t="shared" si="107"/>
        <v>398.4</v>
      </c>
    </row>
    <row r="1726" spans="1:19" x14ac:dyDescent="0.25">
      <c r="A1726" t="s">
        <v>2151</v>
      </c>
      <c r="B1726" s="2">
        <v>45003</v>
      </c>
      <c r="C1726" t="s">
        <v>525</v>
      </c>
      <c r="D1726" t="s">
        <v>40</v>
      </c>
      <c r="E1726">
        <v>20</v>
      </c>
      <c r="F1726">
        <v>21060</v>
      </c>
      <c r="G1726" s="3">
        <v>0.1</v>
      </c>
      <c r="H1726" t="s">
        <v>12</v>
      </c>
      <c r="I1726">
        <v>3</v>
      </c>
      <c r="J1726">
        <f t="shared" si="104"/>
        <v>379080</v>
      </c>
      <c r="K1726" s="2">
        <f t="shared" si="105"/>
        <v>44986</v>
      </c>
      <c r="L1726" s="2" t="str">
        <f>VLOOKUP(C1726,Customers!$A$2:$F$401,3,FALSE)</f>
        <v>Mansoura</v>
      </c>
      <c r="M1726" s="2" t="str">
        <f>VLOOKUP(C1726,Customers!$A$2:$F$401,5,FALSE)</f>
        <v>Small Business</v>
      </c>
      <c r="N1726" s="2" t="str">
        <f>VLOOKUP(D1726,Products!$A$2:$F$21,2,FALSE)</f>
        <v>Laptop Basic 15</v>
      </c>
      <c r="O1726" s="2" t="str">
        <f>VLOOKUP(D1726,Products!$A$2:$F$21,4,FALSE)</f>
        <v>Electronics</v>
      </c>
      <c r="P1726" s="2" t="str">
        <f>VLOOKUP(D1726,Products!$A$2:$F$21,3,FALSE)</f>
        <v>Computers</v>
      </c>
      <c r="Q1726" s="6">
        <f>VLOOKUP(D1726,Products!$A$2:$F$21,6,FALSE)</f>
        <v>15100</v>
      </c>
      <c r="R1726" s="6">
        <f t="shared" si="106"/>
        <v>302000</v>
      </c>
      <c r="S1726" s="6">
        <f t="shared" si="107"/>
        <v>77080</v>
      </c>
    </row>
    <row r="1727" spans="1:19" x14ac:dyDescent="0.25">
      <c r="A1727" t="s">
        <v>2152</v>
      </c>
      <c r="B1727" s="2">
        <v>45279</v>
      </c>
      <c r="C1727" t="s">
        <v>226</v>
      </c>
      <c r="D1727" t="s">
        <v>15</v>
      </c>
      <c r="E1727">
        <v>5</v>
      </c>
      <c r="F1727">
        <v>486</v>
      </c>
      <c r="G1727" s="3">
        <v>0.1</v>
      </c>
      <c r="H1727" t="s">
        <v>12</v>
      </c>
      <c r="I1727">
        <v>2</v>
      </c>
      <c r="J1727">
        <f t="shared" si="104"/>
        <v>2187</v>
      </c>
      <c r="K1727" s="2">
        <f t="shared" si="105"/>
        <v>45261</v>
      </c>
      <c r="L1727" s="2" t="str">
        <f>VLOOKUP(C1727,Customers!$A$2:$F$401,3,FALSE)</f>
        <v>Giza</v>
      </c>
      <c r="M1727" s="2" t="str">
        <f>VLOOKUP(C1727,Customers!$A$2:$F$401,5,FALSE)</f>
        <v>Consumer</v>
      </c>
      <c r="N1727" s="2" t="str">
        <f>VLOOKUP(D1727,Products!$A$2:$F$21,2,FALSE)</f>
        <v>Wireless Mouse</v>
      </c>
      <c r="O1727" s="2" t="str">
        <f>VLOOKUP(D1727,Products!$A$2:$F$21,4,FALSE)</f>
        <v>Electronics</v>
      </c>
      <c r="P1727" s="2" t="str">
        <f>VLOOKUP(D1727,Products!$A$2:$F$21,3,FALSE)</f>
        <v>Accessories</v>
      </c>
      <c r="Q1727" s="6">
        <f>VLOOKUP(D1727,Products!$A$2:$F$21,6,FALSE)</f>
        <v>210</v>
      </c>
      <c r="R1727" s="6">
        <f t="shared" si="106"/>
        <v>1050</v>
      </c>
      <c r="S1727" s="6">
        <f t="shared" si="107"/>
        <v>1137</v>
      </c>
    </row>
    <row r="1728" spans="1:19" x14ac:dyDescent="0.25">
      <c r="A1728" t="s">
        <v>2153</v>
      </c>
      <c r="B1728" s="2">
        <v>45491</v>
      </c>
      <c r="C1728" t="s">
        <v>505</v>
      </c>
      <c r="D1728" t="s">
        <v>56</v>
      </c>
      <c r="E1728">
        <v>2</v>
      </c>
      <c r="F1728">
        <v>165.6</v>
      </c>
      <c r="G1728" s="3">
        <v>0</v>
      </c>
      <c r="H1728" t="s">
        <v>12</v>
      </c>
      <c r="I1728">
        <v>6</v>
      </c>
      <c r="J1728">
        <f t="shared" si="104"/>
        <v>331.2</v>
      </c>
      <c r="K1728" s="2">
        <f t="shared" si="105"/>
        <v>45474</v>
      </c>
      <c r="L1728" s="2" t="str">
        <f>VLOOKUP(C1728,Customers!$A$2:$F$401,3,FALSE)</f>
        <v>Port Said</v>
      </c>
      <c r="M1728" s="2" t="str">
        <f>VLOOKUP(C1728,Customers!$A$2:$F$401,5,FALSE)</f>
        <v>Consumer</v>
      </c>
      <c r="N1728" s="2" t="str">
        <f>VLOOKUP(D1728,Products!$A$2:$F$21,2,FALSE)</f>
        <v>Notebook Pack</v>
      </c>
      <c r="O1728" s="2" t="str">
        <f>VLOOKUP(D1728,Products!$A$2:$F$21,4,FALSE)</f>
        <v>Office</v>
      </c>
      <c r="P1728" s="2" t="str">
        <f>VLOOKUP(D1728,Products!$A$2:$F$21,3,FALSE)</f>
        <v>Stationery</v>
      </c>
      <c r="Q1728" s="6">
        <f>VLOOKUP(D1728,Products!$A$2:$F$21,6,FALSE)</f>
        <v>75</v>
      </c>
      <c r="R1728" s="6">
        <f t="shared" si="106"/>
        <v>150</v>
      </c>
      <c r="S1728" s="6">
        <f t="shared" si="107"/>
        <v>181.2</v>
      </c>
    </row>
    <row r="1729" spans="1:19" x14ac:dyDescent="0.25">
      <c r="A1729" t="s">
        <v>2154</v>
      </c>
      <c r="B1729" s="2">
        <v>45752</v>
      </c>
      <c r="C1729" t="s">
        <v>150</v>
      </c>
      <c r="D1729" t="s">
        <v>43</v>
      </c>
      <c r="E1729">
        <v>1</v>
      </c>
      <c r="F1729">
        <v>3492</v>
      </c>
      <c r="G1729" s="3">
        <v>0.2</v>
      </c>
      <c r="H1729" t="s">
        <v>12</v>
      </c>
      <c r="I1729">
        <v>2</v>
      </c>
      <c r="J1729">
        <f t="shared" si="104"/>
        <v>2793.6000000000004</v>
      </c>
      <c r="K1729" s="2">
        <f t="shared" si="105"/>
        <v>45748</v>
      </c>
      <c r="L1729" s="2" t="str">
        <f>VLOOKUP(C1729,Customers!$A$2:$F$401,3,FALSE)</f>
        <v>Fayoum</v>
      </c>
      <c r="M1729" s="2" t="str">
        <f>VLOOKUP(C1729,Customers!$A$2:$F$401,5,FALSE)</f>
        <v>Consumer</v>
      </c>
      <c r="N1729" s="2" t="str">
        <f>VLOOKUP(D1729,Products!$A$2:$F$21,2,FALSE)</f>
        <v>External SSD 1TB</v>
      </c>
      <c r="O1729" s="2" t="str">
        <f>VLOOKUP(D1729,Products!$A$2:$F$21,4,FALSE)</f>
        <v>Electronics</v>
      </c>
      <c r="P1729" s="2" t="str">
        <f>VLOOKUP(D1729,Products!$A$2:$F$21,3,FALSE)</f>
        <v>Storage</v>
      </c>
      <c r="Q1729" s="6">
        <f>VLOOKUP(D1729,Products!$A$2:$F$21,6,FALSE)</f>
        <v>2450</v>
      </c>
      <c r="R1729" s="6">
        <f t="shared" si="106"/>
        <v>2450</v>
      </c>
      <c r="S1729" s="6">
        <f t="shared" si="107"/>
        <v>343.60000000000036</v>
      </c>
    </row>
    <row r="1730" spans="1:19" x14ac:dyDescent="0.25">
      <c r="A1730" t="s">
        <v>2155</v>
      </c>
      <c r="B1730" s="2">
        <v>45221</v>
      </c>
      <c r="C1730" t="s">
        <v>238</v>
      </c>
      <c r="D1730" t="s">
        <v>56</v>
      </c>
      <c r="E1730">
        <v>5</v>
      </c>
      <c r="F1730">
        <v>194.4</v>
      </c>
      <c r="G1730" s="3">
        <v>0.05</v>
      </c>
      <c r="H1730" t="s">
        <v>12</v>
      </c>
      <c r="I1730">
        <v>2</v>
      </c>
      <c r="J1730">
        <f t="shared" si="104"/>
        <v>923.4</v>
      </c>
      <c r="K1730" s="2">
        <f t="shared" si="105"/>
        <v>45200</v>
      </c>
      <c r="L1730" s="2" t="str">
        <f>VLOOKUP(C1730,Customers!$A$2:$F$401,3,FALSE)</f>
        <v>Tanta</v>
      </c>
      <c r="M1730" s="2" t="str">
        <f>VLOOKUP(C1730,Customers!$A$2:$F$401,5,FALSE)</f>
        <v>Consumer</v>
      </c>
      <c r="N1730" s="2" t="str">
        <f>VLOOKUP(D1730,Products!$A$2:$F$21,2,FALSE)</f>
        <v>Notebook Pack</v>
      </c>
      <c r="O1730" s="2" t="str">
        <f>VLOOKUP(D1730,Products!$A$2:$F$21,4,FALSE)</f>
        <v>Office</v>
      </c>
      <c r="P1730" s="2" t="str">
        <f>VLOOKUP(D1730,Products!$A$2:$F$21,3,FALSE)</f>
        <v>Stationery</v>
      </c>
      <c r="Q1730" s="6">
        <f>VLOOKUP(D1730,Products!$A$2:$F$21,6,FALSE)</f>
        <v>75</v>
      </c>
      <c r="R1730" s="6">
        <f t="shared" si="106"/>
        <v>375</v>
      </c>
      <c r="S1730" s="6">
        <f t="shared" si="107"/>
        <v>548.4</v>
      </c>
    </row>
    <row r="1731" spans="1:19" x14ac:dyDescent="0.25">
      <c r="A1731" t="s">
        <v>2156</v>
      </c>
      <c r="B1731" s="2">
        <v>45749</v>
      </c>
      <c r="C1731" t="s">
        <v>536</v>
      </c>
      <c r="D1731" t="s">
        <v>15</v>
      </c>
      <c r="E1731">
        <v>1</v>
      </c>
      <c r="F1731">
        <v>436.5</v>
      </c>
      <c r="G1731" s="3">
        <v>0</v>
      </c>
      <c r="H1731" t="s">
        <v>12</v>
      </c>
      <c r="I1731">
        <v>1</v>
      </c>
      <c r="J1731">
        <f t="shared" ref="J1731:J1794" si="108">E1731*F1731*(1-G1731)</f>
        <v>436.5</v>
      </c>
      <c r="K1731" s="2">
        <f t="shared" ref="K1731:K1794" si="109">DATE(YEAR(B1731),MONTH(B1731),1)</f>
        <v>45748</v>
      </c>
      <c r="L1731" s="2" t="str">
        <f>VLOOKUP(C1731,Customers!$A$2:$F$401,3,FALSE)</f>
        <v>Fayoum</v>
      </c>
      <c r="M1731" s="2" t="str">
        <f>VLOOKUP(C1731,Customers!$A$2:$F$401,5,FALSE)</f>
        <v>Consumer</v>
      </c>
      <c r="N1731" s="2" t="str">
        <f>VLOOKUP(D1731,Products!$A$2:$F$21,2,FALSE)</f>
        <v>Wireless Mouse</v>
      </c>
      <c r="O1731" s="2" t="str">
        <f>VLOOKUP(D1731,Products!$A$2:$F$21,4,FALSE)</f>
        <v>Electronics</v>
      </c>
      <c r="P1731" s="2" t="str">
        <f>VLOOKUP(D1731,Products!$A$2:$F$21,3,FALSE)</f>
        <v>Accessories</v>
      </c>
      <c r="Q1731" s="6">
        <f>VLOOKUP(D1731,Products!$A$2:$F$21,6,FALSE)</f>
        <v>210</v>
      </c>
      <c r="R1731" s="6">
        <f t="shared" ref="R1731:R1794" si="110">E1731*Q1731</f>
        <v>210</v>
      </c>
      <c r="S1731" s="6">
        <f t="shared" ref="S1731:S1794" si="111">J1731-R1731</f>
        <v>226.5</v>
      </c>
    </row>
    <row r="1732" spans="1:19" x14ac:dyDescent="0.25">
      <c r="A1732" t="s">
        <v>2157</v>
      </c>
      <c r="B1732" s="2">
        <v>45006</v>
      </c>
      <c r="C1732" t="s">
        <v>450</v>
      </c>
      <c r="D1732" t="s">
        <v>18</v>
      </c>
      <c r="E1732">
        <v>2</v>
      </c>
      <c r="F1732">
        <v>1493.5</v>
      </c>
      <c r="G1732" s="3">
        <v>0</v>
      </c>
      <c r="H1732" t="s">
        <v>85</v>
      </c>
      <c r="I1732">
        <v>5</v>
      </c>
      <c r="J1732">
        <f t="shared" si="108"/>
        <v>2987</v>
      </c>
      <c r="K1732" s="2">
        <f t="shared" si="109"/>
        <v>44986</v>
      </c>
      <c r="L1732" s="2" t="str">
        <f>VLOOKUP(C1732,Customers!$A$2:$F$401,3,FALSE)</f>
        <v>Banha</v>
      </c>
      <c r="M1732" s="2" t="str">
        <f>VLOOKUP(C1732,Customers!$A$2:$F$401,5,FALSE)</f>
        <v>Consumer</v>
      </c>
      <c r="N1732" s="2" t="str">
        <f>VLOOKUP(D1732,Products!$A$2:$F$21,2,FALSE)</f>
        <v>Webcam HD</v>
      </c>
      <c r="O1732" s="2" t="str">
        <f>VLOOKUP(D1732,Products!$A$2:$F$21,4,FALSE)</f>
        <v>Electronics</v>
      </c>
      <c r="P1732" s="2" t="str">
        <f>VLOOKUP(D1732,Products!$A$2:$F$21,3,FALSE)</f>
        <v>Accessories</v>
      </c>
      <c r="Q1732" s="6">
        <f>VLOOKUP(D1732,Products!$A$2:$F$21,6,FALSE)</f>
        <v>790</v>
      </c>
      <c r="R1732" s="6">
        <f t="shared" si="110"/>
        <v>1580</v>
      </c>
      <c r="S1732" s="6">
        <f t="shared" si="111"/>
        <v>1407</v>
      </c>
    </row>
    <row r="1733" spans="1:19" x14ac:dyDescent="0.25">
      <c r="A1733" t="s">
        <v>2158</v>
      </c>
      <c r="B1733" s="2">
        <v>45737</v>
      </c>
      <c r="C1733" t="s">
        <v>903</v>
      </c>
      <c r="D1733" t="s">
        <v>46</v>
      </c>
      <c r="E1733">
        <v>3</v>
      </c>
      <c r="F1733">
        <v>280.8</v>
      </c>
      <c r="G1733" s="3">
        <v>0.15</v>
      </c>
      <c r="H1733" t="s">
        <v>12</v>
      </c>
      <c r="I1733">
        <v>6</v>
      </c>
      <c r="J1733">
        <f t="shared" si="108"/>
        <v>716.04000000000008</v>
      </c>
      <c r="K1733" s="2">
        <f t="shared" si="109"/>
        <v>45717</v>
      </c>
      <c r="L1733" s="2" t="str">
        <f>VLOOKUP(C1733,Customers!$A$2:$F$401,3,FALSE)</f>
        <v>Asyut</v>
      </c>
      <c r="M1733" s="2" t="str">
        <f>VLOOKUP(C1733,Customers!$A$2:$F$401,5,FALSE)</f>
        <v>Consumer</v>
      </c>
      <c r="N1733" s="2" t="str">
        <f>VLOOKUP(D1733,Products!$A$2:$F$21,2,FALSE)</f>
        <v>Paper A4 Box</v>
      </c>
      <c r="O1733" s="2" t="str">
        <f>VLOOKUP(D1733,Products!$A$2:$F$21,4,FALSE)</f>
        <v>Office</v>
      </c>
      <c r="P1733" s="2" t="str">
        <f>VLOOKUP(D1733,Products!$A$2:$F$21,3,FALSE)</f>
        <v>Stationery</v>
      </c>
      <c r="Q1733" s="6">
        <f>VLOOKUP(D1733,Products!$A$2:$F$21,6,FALSE)</f>
        <v>145</v>
      </c>
      <c r="R1733" s="6">
        <f t="shared" si="110"/>
        <v>435</v>
      </c>
      <c r="S1733" s="6">
        <f t="shared" si="111"/>
        <v>281.04000000000008</v>
      </c>
    </row>
    <row r="1734" spans="1:19" x14ac:dyDescent="0.25">
      <c r="A1734" t="s">
        <v>2159</v>
      </c>
      <c r="B1734" s="2">
        <v>45605</v>
      </c>
      <c r="C1734" t="s">
        <v>996</v>
      </c>
      <c r="D1734" t="s">
        <v>82</v>
      </c>
      <c r="E1734">
        <v>2</v>
      </c>
      <c r="F1734">
        <v>4800</v>
      </c>
      <c r="G1734" s="3">
        <v>0</v>
      </c>
      <c r="H1734" t="s">
        <v>12</v>
      </c>
      <c r="I1734">
        <v>1</v>
      </c>
      <c r="J1734">
        <f t="shared" si="108"/>
        <v>9600</v>
      </c>
      <c r="K1734" s="2">
        <f t="shared" si="109"/>
        <v>45597</v>
      </c>
      <c r="L1734" s="2" t="str">
        <f>VLOOKUP(C1734,Customers!$A$2:$F$401,3,FALSE)</f>
        <v>Fayoum</v>
      </c>
      <c r="M1734" s="2" t="str">
        <f>VLOOKUP(C1734,Customers!$A$2:$F$401,5,FALSE)</f>
        <v>Consumer</v>
      </c>
      <c r="N1734" s="2" t="str">
        <f>VLOOKUP(D1734,Products!$A$2:$F$21,2,FALSE)</f>
        <v>Office Chair</v>
      </c>
      <c r="O1734" s="2" t="str">
        <f>VLOOKUP(D1734,Products!$A$2:$F$21,4,FALSE)</f>
        <v>Office</v>
      </c>
      <c r="P1734" s="2" t="str">
        <f>VLOOKUP(D1734,Products!$A$2:$F$21,3,FALSE)</f>
        <v>Furniture</v>
      </c>
      <c r="Q1734" s="6">
        <f>VLOOKUP(D1734,Products!$A$2:$F$21,6,FALSE)</f>
        <v>3150</v>
      </c>
      <c r="R1734" s="6">
        <f t="shared" si="110"/>
        <v>6300</v>
      </c>
      <c r="S1734" s="6">
        <f t="shared" si="111"/>
        <v>3300</v>
      </c>
    </row>
    <row r="1735" spans="1:19" x14ac:dyDescent="0.25">
      <c r="A1735" t="s">
        <v>2160</v>
      </c>
      <c r="B1735" s="2">
        <v>45413</v>
      </c>
      <c r="C1735" t="s">
        <v>81</v>
      </c>
      <c r="D1735" t="s">
        <v>79</v>
      </c>
      <c r="E1735">
        <v>1</v>
      </c>
      <c r="F1735">
        <v>6696</v>
      </c>
      <c r="G1735" s="3">
        <v>0</v>
      </c>
      <c r="H1735" t="s">
        <v>12</v>
      </c>
      <c r="I1735">
        <v>2</v>
      </c>
      <c r="J1735">
        <f t="shared" si="108"/>
        <v>6696</v>
      </c>
      <c r="K1735" s="2">
        <f t="shared" si="109"/>
        <v>45413</v>
      </c>
      <c r="L1735" s="2" t="str">
        <f>VLOOKUP(C1735,Customers!$A$2:$F$401,3,FALSE)</f>
        <v>Giza</v>
      </c>
      <c r="M1735" s="2" t="str">
        <f>VLOOKUP(C1735,Customers!$A$2:$F$401,5,FALSE)</f>
        <v>Consumer</v>
      </c>
      <c r="N1735" s="2" t="str">
        <f>VLOOKUP(D1735,Products!$A$2:$F$21,2,FALSE)</f>
        <v>27-inch Monitor</v>
      </c>
      <c r="O1735" s="2" t="str">
        <f>VLOOKUP(D1735,Products!$A$2:$F$21,4,FALSE)</f>
        <v>Electronics</v>
      </c>
      <c r="P1735" s="2" t="str">
        <f>VLOOKUP(D1735,Products!$A$2:$F$21,3,FALSE)</f>
        <v>Displays</v>
      </c>
      <c r="Q1735" s="6">
        <f>VLOOKUP(D1735,Products!$A$2:$F$21,6,FALSE)</f>
        <v>4300</v>
      </c>
      <c r="R1735" s="6">
        <f t="shared" si="110"/>
        <v>4300</v>
      </c>
      <c r="S1735" s="6">
        <f t="shared" si="111"/>
        <v>2396</v>
      </c>
    </row>
    <row r="1736" spans="1:19" x14ac:dyDescent="0.25">
      <c r="A1736" t="s">
        <v>2161</v>
      </c>
      <c r="B1736" s="2">
        <v>45027</v>
      </c>
      <c r="C1736" t="s">
        <v>437</v>
      </c>
      <c r="D1736" t="s">
        <v>43</v>
      </c>
      <c r="E1736">
        <v>2</v>
      </c>
      <c r="F1736">
        <v>3312</v>
      </c>
      <c r="G1736" s="3">
        <v>0.1</v>
      </c>
      <c r="H1736" t="s">
        <v>12</v>
      </c>
      <c r="I1736">
        <v>7</v>
      </c>
      <c r="J1736">
        <f t="shared" si="108"/>
        <v>5961.6</v>
      </c>
      <c r="K1736" s="2">
        <f t="shared" si="109"/>
        <v>45017</v>
      </c>
      <c r="L1736" s="2" t="str">
        <f>VLOOKUP(C1736,Customers!$A$2:$F$401,3,FALSE)</f>
        <v>Cairo</v>
      </c>
      <c r="M1736" s="2" t="str">
        <f>VLOOKUP(C1736,Customers!$A$2:$F$401,5,FALSE)</f>
        <v>Corporate</v>
      </c>
      <c r="N1736" s="2" t="str">
        <f>VLOOKUP(D1736,Products!$A$2:$F$21,2,FALSE)</f>
        <v>External SSD 1TB</v>
      </c>
      <c r="O1736" s="2" t="str">
        <f>VLOOKUP(D1736,Products!$A$2:$F$21,4,FALSE)</f>
        <v>Electronics</v>
      </c>
      <c r="P1736" s="2" t="str">
        <f>VLOOKUP(D1736,Products!$A$2:$F$21,3,FALSE)</f>
        <v>Storage</v>
      </c>
      <c r="Q1736" s="6">
        <f>VLOOKUP(D1736,Products!$A$2:$F$21,6,FALSE)</f>
        <v>2450</v>
      </c>
      <c r="R1736" s="6">
        <f t="shared" si="110"/>
        <v>4900</v>
      </c>
      <c r="S1736" s="6">
        <f t="shared" si="111"/>
        <v>1061.6000000000004</v>
      </c>
    </row>
    <row r="1737" spans="1:19" x14ac:dyDescent="0.25">
      <c r="A1737" t="s">
        <v>2162</v>
      </c>
      <c r="B1737" s="2">
        <v>45900</v>
      </c>
      <c r="C1737" t="s">
        <v>1212</v>
      </c>
      <c r="D1737" t="s">
        <v>90</v>
      </c>
      <c r="E1737">
        <v>2</v>
      </c>
      <c r="F1737">
        <v>2037</v>
      </c>
      <c r="G1737" s="3">
        <v>0.03</v>
      </c>
      <c r="H1737" t="s">
        <v>12</v>
      </c>
      <c r="I1737">
        <v>5</v>
      </c>
      <c r="J1737">
        <f t="shared" si="108"/>
        <v>3951.7799999999997</v>
      </c>
      <c r="K1737" s="2">
        <f t="shared" si="109"/>
        <v>45870</v>
      </c>
      <c r="L1737" s="2" t="str">
        <f>VLOOKUP(C1737,Customers!$A$2:$F$401,3,FALSE)</f>
        <v>Banha</v>
      </c>
      <c r="M1737" s="2" t="str">
        <f>VLOOKUP(C1737,Customers!$A$2:$F$401,5,FALSE)</f>
        <v>Consumer</v>
      </c>
      <c r="N1737" s="2" t="str">
        <f>VLOOKUP(D1737,Products!$A$2:$F$21,2,FALSE)</f>
        <v>Headset Pro</v>
      </c>
      <c r="O1737" s="2" t="str">
        <f>VLOOKUP(D1737,Products!$A$2:$F$21,4,FALSE)</f>
        <v>Electronics</v>
      </c>
      <c r="P1737" s="2" t="str">
        <f>VLOOKUP(D1737,Products!$A$2:$F$21,3,FALSE)</f>
        <v>Accessories</v>
      </c>
      <c r="Q1737" s="6">
        <f>VLOOKUP(D1737,Products!$A$2:$F$21,6,FALSE)</f>
        <v>1180</v>
      </c>
      <c r="R1737" s="6">
        <f t="shared" si="110"/>
        <v>2360</v>
      </c>
      <c r="S1737" s="6">
        <f t="shared" si="111"/>
        <v>1591.7799999999997</v>
      </c>
    </row>
    <row r="1738" spans="1:19" x14ac:dyDescent="0.25">
      <c r="A1738" t="s">
        <v>2163</v>
      </c>
      <c r="B1738" s="2">
        <v>45477</v>
      </c>
      <c r="C1738" t="s">
        <v>166</v>
      </c>
      <c r="D1738" t="s">
        <v>79</v>
      </c>
      <c r="E1738">
        <v>3</v>
      </c>
      <c r="F1738">
        <v>5704</v>
      </c>
      <c r="G1738" s="3">
        <v>0</v>
      </c>
      <c r="H1738" t="s">
        <v>12</v>
      </c>
      <c r="I1738">
        <v>1</v>
      </c>
      <c r="J1738">
        <f t="shared" si="108"/>
        <v>17112</v>
      </c>
      <c r="K1738" s="2">
        <f t="shared" si="109"/>
        <v>45474</v>
      </c>
      <c r="L1738" s="2" t="str">
        <f>VLOOKUP(C1738,Customers!$A$2:$F$401,3,FALSE)</f>
        <v>Asyut</v>
      </c>
      <c r="M1738" s="2" t="str">
        <f>VLOOKUP(C1738,Customers!$A$2:$F$401,5,FALSE)</f>
        <v>Small Business</v>
      </c>
      <c r="N1738" s="2" t="str">
        <f>VLOOKUP(D1738,Products!$A$2:$F$21,2,FALSE)</f>
        <v>27-inch Monitor</v>
      </c>
      <c r="O1738" s="2" t="str">
        <f>VLOOKUP(D1738,Products!$A$2:$F$21,4,FALSE)</f>
        <v>Electronics</v>
      </c>
      <c r="P1738" s="2" t="str">
        <f>VLOOKUP(D1738,Products!$A$2:$F$21,3,FALSE)</f>
        <v>Displays</v>
      </c>
      <c r="Q1738" s="6">
        <f>VLOOKUP(D1738,Products!$A$2:$F$21,6,FALSE)</f>
        <v>4300</v>
      </c>
      <c r="R1738" s="6">
        <f t="shared" si="110"/>
        <v>12900</v>
      </c>
      <c r="S1738" s="6">
        <f t="shared" si="111"/>
        <v>4212</v>
      </c>
    </row>
    <row r="1739" spans="1:19" x14ac:dyDescent="0.25">
      <c r="A1739" t="s">
        <v>2164</v>
      </c>
      <c r="B1739" s="2">
        <v>45689</v>
      </c>
      <c r="C1739" t="s">
        <v>412</v>
      </c>
      <c r="D1739" t="s">
        <v>56</v>
      </c>
      <c r="E1739">
        <v>1</v>
      </c>
      <c r="F1739">
        <v>174.6</v>
      </c>
      <c r="G1739" s="3">
        <v>0</v>
      </c>
      <c r="H1739" t="s">
        <v>12</v>
      </c>
      <c r="I1739">
        <v>3</v>
      </c>
      <c r="J1739">
        <f t="shared" si="108"/>
        <v>174.6</v>
      </c>
      <c r="K1739" s="2">
        <f t="shared" si="109"/>
        <v>45689</v>
      </c>
      <c r="L1739" s="2" t="str">
        <f>VLOOKUP(C1739,Customers!$A$2:$F$401,3,FALSE)</f>
        <v>Asyut</v>
      </c>
      <c r="M1739" s="2" t="str">
        <f>VLOOKUP(C1739,Customers!$A$2:$F$401,5,FALSE)</f>
        <v>Consumer</v>
      </c>
      <c r="N1739" s="2" t="str">
        <f>VLOOKUP(D1739,Products!$A$2:$F$21,2,FALSE)</f>
        <v>Notebook Pack</v>
      </c>
      <c r="O1739" s="2" t="str">
        <f>VLOOKUP(D1739,Products!$A$2:$F$21,4,FALSE)</f>
        <v>Office</v>
      </c>
      <c r="P1739" s="2" t="str">
        <f>VLOOKUP(D1739,Products!$A$2:$F$21,3,FALSE)</f>
        <v>Stationery</v>
      </c>
      <c r="Q1739" s="6">
        <f>VLOOKUP(D1739,Products!$A$2:$F$21,6,FALSE)</f>
        <v>75</v>
      </c>
      <c r="R1739" s="6">
        <f t="shared" si="110"/>
        <v>75</v>
      </c>
      <c r="S1739" s="6">
        <f t="shared" si="111"/>
        <v>99.6</v>
      </c>
    </row>
    <row r="1740" spans="1:19" x14ac:dyDescent="0.25">
      <c r="A1740" t="s">
        <v>2165</v>
      </c>
      <c r="B1740" s="2">
        <v>44968</v>
      </c>
      <c r="C1740" t="s">
        <v>61</v>
      </c>
      <c r="D1740" t="s">
        <v>109</v>
      </c>
      <c r="E1740">
        <v>2</v>
      </c>
      <c r="F1740">
        <v>13184</v>
      </c>
      <c r="G1740" s="3">
        <v>0.1</v>
      </c>
      <c r="H1740" t="s">
        <v>12</v>
      </c>
      <c r="I1740">
        <v>6</v>
      </c>
      <c r="J1740">
        <f t="shared" si="108"/>
        <v>23731.200000000001</v>
      </c>
      <c r="K1740" s="2">
        <f t="shared" si="109"/>
        <v>44958</v>
      </c>
      <c r="L1740" s="2" t="str">
        <f>VLOOKUP(C1740,Customers!$A$2:$F$401,3,FALSE)</f>
        <v>Asyut</v>
      </c>
      <c r="M1740" s="2" t="str">
        <f>VLOOKUP(C1740,Customers!$A$2:$F$401,5,FALSE)</f>
        <v>Consumer</v>
      </c>
      <c r="N1740" s="2" t="str">
        <f>VLOOKUP(D1740,Products!$A$2:$F$21,2,FALSE)</f>
        <v>Projector</v>
      </c>
      <c r="O1740" s="2" t="str">
        <f>VLOOKUP(D1740,Products!$A$2:$F$21,4,FALSE)</f>
        <v>Electronics</v>
      </c>
      <c r="P1740" s="2" t="str">
        <f>VLOOKUP(D1740,Products!$A$2:$F$21,3,FALSE)</f>
        <v>Displays</v>
      </c>
      <c r="Q1740" s="6">
        <f>VLOOKUP(D1740,Products!$A$2:$F$21,6,FALSE)</f>
        <v>9700</v>
      </c>
      <c r="R1740" s="6">
        <f t="shared" si="110"/>
        <v>19400</v>
      </c>
      <c r="S1740" s="6">
        <f t="shared" si="111"/>
        <v>4331.2000000000007</v>
      </c>
    </row>
    <row r="1741" spans="1:19" x14ac:dyDescent="0.25">
      <c r="A1741" t="s">
        <v>2166</v>
      </c>
      <c r="B1741" s="2">
        <v>45618</v>
      </c>
      <c r="C1741" t="s">
        <v>1062</v>
      </c>
      <c r="D1741" t="s">
        <v>11</v>
      </c>
      <c r="E1741">
        <v>20</v>
      </c>
      <c r="F1741">
        <v>29355</v>
      </c>
      <c r="G1741" s="3">
        <v>0.05</v>
      </c>
      <c r="H1741" t="s">
        <v>12</v>
      </c>
      <c r="I1741">
        <v>1</v>
      </c>
      <c r="J1741">
        <f t="shared" si="108"/>
        <v>557745</v>
      </c>
      <c r="K1741" s="2">
        <f t="shared" si="109"/>
        <v>45597</v>
      </c>
      <c r="L1741" s="2" t="str">
        <f>VLOOKUP(C1741,Customers!$A$2:$F$401,3,FALSE)</f>
        <v>Ismailia</v>
      </c>
      <c r="M1741" s="2" t="str">
        <f>VLOOKUP(C1741,Customers!$A$2:$F$401,5,FALSE)</f>
        <v>Consumer</v>
      </c>
      <c r="N1741" s="2" t="str">
        <f>VLOOKUP(D1741,Products!$A$2:$F$21,2,FALSE)</f>
        <v>Laptop Pro 14</v>
      </c>
      <c r="O1741" s="2" t="str">
        <f>VLOOKUP(D1741,Products!$A$2:$F$21,4,FALSE)</f>
        <v>Electronics</v>
      </c>
      <c r="P1741" s="2" t="str">
        <f>VLOOKUP(D1741,Products!$A$2:$F$21,3,FALSE)</f>
        <v>Computers</v>
      </c>
      <c r="Q1741" s="6">
        <f>VLOOKUP(D1741,Products!$A$2:$F$21,6,FALSE)</f>
        <v>22100</v>
      </c>
      <c r="R1741" s="6">
        <f t="shared" si="110"/>
        <v>442000</v>
      </c>
      <c r="S1741" s="6">
        <f t="shared" si="111"/>
        <v>115745</v>
      </c>
    </row>
    <row r="1742" spans="1:19" x14ac:dyDescent="0.25">
      <c r="A1742" t="s">
        <v>2167</v>
      </c>
      <c r="B1742" s="2">
        <v>45547</v>
      </c>
      <c r="C1742" t="s">
        <v>717</v>
      </c>
      <c r="D1742" t="s">
        <v>33</v>
      </c>
      <c r="E1742">
        <v>5</v>
      </c>
      <c r="F1742">
        <v>3900</v>
      </c>
      <c r="G1742" s="3">
        <v>0.15</v>
      </c>
      <c r="H1742" t="s">
        <v>12</v>
      </c>
      <c r="I1742">
        <v>6</v>
      </c>
      <c r="J1742">
        <f t="shared" si="108"/>
        <v>16575</v>
      </c>
      <c r="K1742" s="2">
        <f t="shared" si="109"/>
        <v>45536</v>
      </c>
      <c r="L1742" s="2" t="str">
        <f>VLOOKUP(C1742,Customers!$A$2:$F$401,3,FALSE)</f>
        <v>Mansoura</v>
      </c>
      <c r="M1742" s="2" t="str">
        <f>VLOOKUP(C1742,Customers!$A$2:$F$401,5,FALSE)</f>
        <v>Consumer</v>
      </c>
      <c r="N1742" s="2" t="str">
        <f>VLOOKUP(D1742,Products!$A$2:$F$21,2,FALSE)</f>
        <v>Filing Cabinet</v>
      </c>
      <c r="O1742" s="2" t="str">
        <f>VLOOKUP(D1742,Products!$A$2:$F$21,4,FALSE)</f>
        <v>Office</v>
      </c>
      <c r="P1742" s="2" t="str">
        <f>VLOOKUP(D1742,Products!$A$2:$F$21,3,FALSE)</f>
        <v>Furniture</v>
      </c>
      <c r="Q1742" s="6">
        <f>VLOOKUP(D1742,Products!$A$2:$F$21,6,FALSE)</f>
        <v>2650</v>
      </c>
      <c r="R1742" s="6">
        <f t="shared" si="110"/>
        <v>13250</v>
      </c>
      <c r="S1742" s="6">
        <f t="shared" si="111"/>
        <v>3325</v>
      </c>
    </row>
    <row r="1743" spans="1:19" x14ac:dyDescent="0.25">
      <c r="A1743" t="s">
        <v>2168</v>
      </c>
      <c r="B1743" s="2">
        <v>45563</v>
      </c>
      <c r="C1743" t="s">
        <v>899</v>
      </c>
      <c r="D1743" t="s">
        <v>46</v>
      </c>
      <c r="E1743">
        <v>20</v>
      </c>
      <c r="F1743">
        <v>239.2</v>
      </c>
      <c r="G1743" s="3">
        <v>0.1</v>
      </c>
      <c r="H1743" t="s">
        <v>12</v>
      </c>
      <c r="I1743">
        <v>1</v>
      </c>
      <c r="J1743">
        <f t="shared" si="108"/>
        <v>4305.6000000000004</v>
      </c>
      <c r="K1743" s="2">
        <f t="shared" si="109"/>
        <v>45536</v>
      </c>
      <c r="L1743" s="2" t="str">
        <f>VLOOKUP(C1743,Customers!$A$2:$F$401,3,FALSE)</f>
        <v>Ismailia</v>
      </c>
      <c r="M1743" s="2" t="str">
        <f>VLOOKUP(C1743,Customers!$A$2:$F$401,5,FALSE)</f>
        <v>Small Business</v>
      </c>
      <c r="N1743" s="2" t="str">
        <f>VLOOKUP(D1743,Products!$A$2:$F$21,2,FALSE)</f>
        <v>Paper A4 Box</v>
      </c>
      <c r="O1743" s="2" t="str">
        <f>VLOOKUP(D1743,Products!$A$2:$F$21,4,FALSE)</f>
        <v>Office</v>
      </c>
      <c r="P1743" s="2" t="str">
        <f>VLOOKUP(D1743,Products!$A$2:$F$21,3,FALSE)</f>
        <v>Stationery</v>
      </c>
      <c r="Q1743" s="6">
        <f>VLOOKUP(D1743,Products!$A$2:$F$21,6,FALSE)</f>
        <v>145</v>
      </c>
      <c r="R1743" s="6">
        <f t="shared" si="110"/>
        <v>2900</v>
      </c>
      <c r="S1743" s="6">
        <f t="shared" si="111"/>
        <v>1405.6000000000004</v>
      </c>
    </row>
    <row r="1744" spans="1:19" x14ac:dyDescent="0.25">
      <c r="A1744" t="s">
        <v>2169</v>
      </c>
      <c r="B1744" s="2">
        <v>45501</v>
      </c>
      <c r="C1744" t="s">
        <v>20</v>
      </c>
      <c r="D1744" t="s">
        <v>82</v>
      </c>
      <c r="E1744">
        <v>1</v>
      </c>
      <c r="F1744">
        <v>5184</v>
      </c>
      <c r="G1744" s="3">
        <v>0.05</v>
      </c>
      <c r="H1744" t="s">
        <v>12</v>
      </c>
      <c r="I1744">
        <v>1</v>
      </c>
      <c r="J1744">
        <f t="shared" si="108"/>
        <v>4924.8</v>
      </c>
      <c r="K1744" s="2">
        <f t="shared" si="109"/>
        <v>45474</v>
      </c>
      <c r="L1744" s="2" t="str">
        <f>VLOOKUP(C1744,Customers!$A$2:$F$401,3,FALSE)</f>
        <v>Tanta</v>
      </c>
      <c r="M1744" s="2" t="str">
        <f>VLOOKUP(C1744,Customers!$A$2:$F$401,5,FALSE)</f>
        <v>Consumer</v>
      </c>
      <c r="N1744" s="2" t="str">
        <f>VLOOKUP(D1744,Products!$A$2:$F$21,2,FALSE)</f>
        <v>Office Chair</v>
      </c>
      <c r="O1744" s="2" t="str">
        <f>VLOOKUP(D1744,Products!$A$2:$F$21,4,FALSE)</f>
        <v>Office</v>
      </c>
      <c r="P1744" s="2" t="str">
        <f>VLOOKUP(D1744,Products!$A$2:$F$21,3,FALSE)</f>
        <v>Furniture</v>
      </c>
      <c r="Q1744" s="6">
        <f>VLOOKUP(D1744,Products!$A$2:$F$21,6,FALSE)</f>
        <v>3150</v>
      </c>
      <c r="R1744" s="6">
        <f t="shared" si="110"/>
        <v>3150</v>
      </c>
      <c r="S1744" s="6">
        <f t="shared" si="111"/>
        <v>1774.8000000000002</v>
      </c>
    </row>
    <row r="1745" spans="1:19" x14ac:dyDescent="0.25">
      <c r="A1745" t="s">
        <v>2170</v>
      </c>
      <c r="B1745" s="2">
        <v>45933</v>
      </c>
      <c r="C1745" t="s">
        <v>242</v>
      </c>
      <c r="D1745" t="s">
        <v>24</v>
      </c>
      <c r="E1745">
        <v>3</v>
      </c>
      <c r="F1745">
        <v>1287.5</v>
      </c>
      <c r="G1745" s="3">
        <v>0.03</v>
      </c>
      <c r="H1745" t="s">
        <v>12</v>
      </c>
      <c r="I1745">
        <v>5</v>
      </c>
      <c r="J1745">
        <f t="shared" si="108"/>
        <v>3746.625</v>
      </c>
      <c r="K1745" s="2">
        <f t="shared" si="109"/>
        <v>45931</v>
      </c>
      <c r="L1745" s="2" t="str">
        <f>VLOOKUP(C1745,Customers!$A$2:$F$401,3,FALSE)</f>
        <v>Tanta</v>
      </c>
      <c r="M1745" s="2" t="str">
        <f>VLOOKUP(C1745,Customers!$A$2:$F$401,5,FALSE)</f>
        <v>Small Business</v>
      </c>
      <c r="N1745" s="2" t="str">
        <f>VLOOKUP(D1745,Products!$A$2:$F$21,2,FALSE)</f>
        <v>USB-C Hub</v>
      </c>
      <c r="O1745" s="2" t="str">
        <f>VLOOKUP(D1745,Products!$A$2:$F$21,4,FALSE)</f>
        <v>Electronics</v>
      </c>
      <c r="P1745" s="2" t="str">
        <f>VLOOKUP(D1745,Products!$A$2:$F$21,3,FALSE)</f>
        <v>Accessories</v>
      </c>
      <c r="Q1745" s="6">
        <f>VLOOKUP(D1745,Products!$A$2:$F$21,6,FALSE)</f>
        <v>620</v>
      </c>
      <c r="R1745" s="6">
        <f t="shared" si="110"/>
        <v>1860</v>
      </c>
      <c r="S1745" s="6">
        <f t="shared" si="111"/>
        <v>1886.625</v>
      </c>
    </row>
    <row r="1746" spans="1:19" x14ac:dyDescent="0.25">
      <c r="A1746" t="s">
        <v>2171</v>
      </c>
      <c r="B1746" s="2">
        <v>45128</v>
      </c>
      <c r="C1746" t="s">
        <v>477</v>
      </c>
      <c r="D1746" t="s">
        <v>15</v>
      </c>
      <c r="E1746">
        <v>3</v>
      </c>
      <c r="F1746">
        <v>486</v>
      </c>
      <c r="G1746" s="3">
        <v>0.05</v>
      </c>
      <c r="H1746" t="s">
        <v>12</v>
      </c>
      <c r="I1746">
        <v>5</v>
      </c>
      <c r="J1746">
        <f t="shared" si="108"/>
        <v>1385.1</v>
      </c>
      <c r="K1746" s="2">
        <f t="shared" si="109"/>
        <v>45108</v>
      </c>
      <c r="L1746" s="2" t="str">
        <f>VLOOKUP(C1746,Customers!$A$2:$F$401,3,FALSE)</f>
        <v>Tanta</v>
      </c>
      <c r="M1746" s="2" t="str">
        <f>VLOOKUP(C1746,Customers!$A$2:$F$401,5,FALSE)</f>
        <v>Small Business</v>
      </c>
      <c r="N1746" s="2" t="str">
        <f>VLOOKUP(D1746,Products!$A$2:$F$21,2,FALSE)</f>
        <v>Wireless Mouse</v>
      </c>
      <c r="O1746" s="2" t="str">
        <f>VLOOKUP(D1746,Products!$A$2:$F$21,4,FALSE)</f>
        <v>Electronics</v>
      </c>
      <c r="P1746" s="2" t="str">
        <f>VLOOKUP(D1746,Products!$A$2:$F$21,3,FALSE)</f>
        <v>Accessories</v>
      </c>
      <c r="Q1746" s="6">
        <f>VLOOKUP(D1746,Products!$A$2:$F$21,6,FALSE)</f>
        <v>210</v>
      </c>
      <c r="R1746" s="6">
        <f t="shared" si="110"/>
        <v>630</v>
      </c>
      <c r="S1746" s="6">
        <f t="shared" si="111"/>
        <v>755.09999999999991</v>
      </c>
    </row>
    <row r="1747" spans="1:19" x14ac:dyDescent="0.25">
      <c r="A1747" t="s">
        <v>2172</v>
      </c>
      <c r="B1747" s="2">
        <v>45393</v>
      </c>
      <c r="C1747" t="s">
        <v>1926</v>
      </c>
      <c r="D1747" t="s">
        <v>56</v>
      </c>
      <c r="E1747">
        <v>2</v>
      </c>
      <c r="F1747">
        <v>194.4</v>
      </c>
      <c r="G1747" s="3">
        <v>0.05</v>
      </c>
      <c r="H1747" t="s">
        <v>12</v>
      </c>
      <c r="I1747">
        <v>6</v>
      </c>
      <c r="J1747">
        <f t="shared" si="108"/>
        <v>369.36</v>
      </c>
      <c r="K1747" s="2">
        <f t="shared" si="109"/>
        <v>45383</v>
      </c>
      <c r="L1747" s="2" t="str">
        <f>VLOOKUP(C1747,Customers!$A$2:$F$401,3,FALSE)</f>
        <v>Tanta</v>
      </c>
      <c r="M1747" s="2" t="str">
        <f>VLOOKUP(C1747,Customers!$A$2:$F$401,5,FALSE)</f>
        <v>Consumer</v>
      </c>
      <c r="N1747" s="2" t="str">
        <f>VLOOKUP(D1747,Products!$A$2:$F$21,2,FALSE)</f>
        <v>Notebook Pack</v>
      </c>
      <c r="O1747" s="2" t="str">
        <f>VLOOKUP(D1747,Products!$A$2:$F$21,4,FALSE)</f>
        <v>Office</v>
      </c>
      <c r="P1747" s="2" t="str">
        <f>VLOOKUP(D1747,Products!$A$2:$F$21,3,FALSE)</f>
        <v>Stationery</v>
      </c>
      <c r="Q1747" s="6">
        <f>VLOOKUP(D1747,Products!$A$2:$F$21,6,FALSE)</f>
        <v>75</v>
      </c>
      <c r="R1747" s="6">
        <f t="shared" si="110"/>
        <v>150</v>
      </c>
      <c r="S1747" s="6">
        <f t="shared" si="111"/>
        <v>219.36</v>
      </c>
    </row>
    <row r="1748" spans="1:19" x14ac:dyDescent="0.25">
      <c r="A1748" t="s">
        <v>2173</v>
      </c>
      <c r="B1748" s="2">
        <v>45202</v>
      </c>
      <c r="C1748" t="s">
        <v>108</v>
      </c>
      <c r="D1748" t="s">
        <v>59</v>
      </c>
      <c r="E1748">
        <v>2</v>
      </c>
      <c r="F1748">
        <v>7622</v>
      </c>
      <c r="G1748" s="3">
        <v>0.1</v>
      </c>
      <c r="H1748" t="s">
        <v>12</v>
      </c>
      <c r="I1748">
        <v>1</v>
      </c>
      <c r="J1748">
        <f t="shared" si="108"/>
        <v>13719.6</v>
      </c>
      <c r="K1748" s="2">
        <f t="shared" si="109"/>
        <v>45200</v>
      </c>
      <c r="L1748" s="2" t="str">
        <f>VLOOKUP(C1748,Customers!$A$2:$F$401,3,FALSE)</f>
        <v>Ismailia</v>
      </c>
      <c r="M1748" s="2" t="str">
        <f>VLOOKUP(C1748,Customers!$A$2:$F$401,5,FALSE)</f>
        <v>Small Business</v>
      </c>
      <c r="N1748" s="2" t="str">
        <f>VLOOKUP(D1748,Products!$A$2:$F$21,2,FALSE)</f>
        <v>Laser Printer</v>
      </c>
      <c r="O1748" s="2" t="str">
        <f>VLOOKUP(D1748,Products!$A$2:$F$21,4,FALSE)</f>
        <v>Electronics</v>
      </c>
      <c r="P1748" s="2" t="str">
        <f>VLOOKUP(D1748,Products!$A$2:$F$21,3,FALSE)</f>
        <v>Printers</v>
      </c>
      <c r="Q1748" s="6">
        <f>VLOOKUP(D1748,Products!$A$2:$F$21,6,FALSE)</f>
        <v>5600</v>
      </c>
      <c r="R1748" s="6">
        <f t="shared" si="110"/>
        <v>11200</v>
      </c>
      <c r="S1748" s="6">
        <f t="shared" si="111"/>
        <v>2519.6000000000004</v>
      </c>
    </row>
    <row r="1749" spans="1:19" x14ac:dyDescent="0.25">
      <c r="A1749" t="s">
        <v>2174</v>
      </c>
      <c r="B1749" s="2">
        <v>45542</v>
      </c>
      <c r="C1749" t="s">
        <v>20</v>
      </c>
      <c r="D1749" t="s">
        <v>82</v>
      </c>
      <c r="E1749">
        <v>2</v>
      </c>
      <c r="F1749">
        <v>4800</v>
      </c>
      <c r="G1749" s="3">
        <v>0.05</v>
      </c>
      <c r="H1749" t="s">
        <v>12</v>
      </c>
      <c r="I1749">
        <v>4</v>
      </c>
      <c r="J1749">
        <f t="shared" si="108"/>
        <v>9120</v>
      </c>
      <c r="K1749" s="2">
        <f t="shared" si="109"/>
        <v>45536</v>
      </c>
      <c r="L1749" s="2" t="str">
        <f>VLOOKUP(C1749,Customers!$A$2:$F$401,3,FALSE)</f>
        <v>Tanta</v>
      </c>
      <c r="M1749" s="2" t="str">
        <f>VLOOKUP(C1749,Customers!$A$2:$F$401,5,FALSE)</f>
        <v>Consumer</v>
      </c>
      <c r="N1749" s="2" t="str">
        <f>VLOOKUP(D1749,Products!$A$2:$F$21,2,FALSE)</f>
        <v>Office Chair</v>
      </c>
      <c r="O1749" s="2" t="str">
        <f>VLOOKUP(D1749,Products!$A$2:$F$21,4,FALSE)</f>
        <v>Office</v>
      </c>
      <c r="P1749" s="2" t="str">
        <f>VLOOKUP(D1749,Products!$A$2:$F$21,3,FALSE)</f>
        <v>Furniture</v>
      </c>
      <c r="Q1749" s="6">
        <f>VLOOKUP(D1749,Products!$A$2:$F$21,6,FALSE)</f>
        <v>3150</v>
      </c>
      <c r="R1749" s="6">
        <f t="shared" si="110"/>
        <v>6300</v>
      </c>
      <c r="S1749" s="6">
        <f t="shared" si="111"/>
        <v>2820</v>
      </c>
    </row>
    <row r="1750" spans="1:19" x14ac:dyDescent="0.25">
      <c r="A1750" t="s">
        <v>2175</v>
      </c>
      <c r="B1750" s="2">
        <v>45834</v>
      </c>
      <c r="C1750" t="s">
        <v>951</v>
      </c>
      <c r="D1750" t="s">
        <v>46</v>
      </c>
      <c r="E1750">
        <v>3</v>
      </c>
      <c r="F1750">
        <v>252.2</v>
      </c>
      <c r="G1750" s="3">
        <v>0</v>
      </c>
      <c r="H1750" t="s">
        <v>85</v>
      </c>
      <c r="I1750">
        <v>2</v>
      </c>
      <c r="J1750">
        <f t="shared" si="108"/>
        <v>756.59999999999991</v>
      </c>
      <c r="K1750" s="2">
        <f t="shared" si="109"/>
        <v>45809</v>
      </c>
      <c r="L1750" s="2" t="str">
        <f>VLOOKUP(C1750,Customers!$A$2:$F$401,3,FALSE)</f>
        <v>Shubra El-Kheima</v>
      </c>
      <c r="M1750" s="2" t="str">
        <f>VLOOKUP(C1750,Customers!$A$2:$F$401,5,FALSE)</f>
        <v>Small Business</v>
      </c>
      <c r="N1750" s="2" t="str">
        <f>VLOOKUP(D1750,Products!$A$2:$F$21,2,FALSE)</f>
        <v>Paper A4 Box</v>
      </c>
      <c r="O1750" s="2" t="str">
        <f>VLOOKUP(D1750,Products!$A$2:$F$21,4,FALSE)</f>
        <v>Office</v>
      </c>
      <c r="P1750" s="2" t="str">
        <f>VLOOKUP(D1750,Products!$A$2:$F$21,3,FALSE)</f>
        <v>Stationery</v>
      </c>
      <c r="Q1750" s="6">
        <f>VLOOKUP(D1750,Products!$A$2:$F$21,6,FALSE)</f>
        <v>145</v>
      </c>
      <c r="R1750" s="6">
        <f t="shared" si="110"/>
        <v>435</v>
      </c>
      <c r="S1750" s="6">
        <f t="shared" si="111"/>
        <v>321.59999999999991</v>
      </c>
    </row>
    <row r="1751" spans="1:19" x14ac:dyDescent="0.25">
      <c r="A1751" t="s">
        <v>2176</v>
      </c>
      <c r="B1751" s="2">
        <v>45584</v>
      </c>
      <c r="C1751" t="s">
        <v>584</v>
      </c>
      <c r="D1751" t="s">
        <v>30</v>
      </c>
      <c r="E1751">
        <v>3</v>
      </c>
      <c r="F1751">
        <v>9200</v>
      </c>
      <c r="G1751" s="3">
        <v>0.05</v>
      </c>
      <c r="H1751" t="s">
        <v>96</v>
      </c>
      <c r="I1751">
        <v>5</v>
      </c>
      <c r="J1751">
        <f t="shared" si="108"/>
        <v>26220</v>
      </c>
      <c r="K1751" s="2">
        <f t="shared" si="109"/>
        <v>45566</v>
      </c>
      <c r="L1751" s="2" t="str">
        <f>VLOOKUP(C1751,Customers!$A$2:$F$401,3,FALSE)</f>
        <v>Banha</v>
      </c>
      <c r="M1751" s="2" t="str">
        <f>VLOOKUP(C1751,Customers!$A$2:$F$401,5,FALSE)</f>
        <v>Small Business</v>
      </c>
      <c r="N1751" s="2" t="str">
        <f>VLOOKUP(D1751,Products!$A$2:$F$21,2,FALSE)</f>
        <v>Standing Desk</v>
      </c>
      <c r="O1751" s="2" t="str">
        <f>VLOOKUP(D1751,Products!$A$2:$F$21,4,FALSE)</f>
        <v>Office</v>
      </c>
      <c r="P1751" s="2" t="str">
        <f>VLOOKUP(D1751,Products!$A$2:$F$21,3,FALSE)</f>
        <v>Furniture</v>
      </c>
      <c r="Q1751" s="6">
        <f>VLOOKUP(D1751,Products!$A$2:$F$21,6,FALSE)</f>
        <v>6500</v>
      </c>
      <c r="R1751" s="6">
        <f t="shared" si="110"/>
        <v>19500</v>
      </c>
      <c r="S1751" s="6">
        <f t="shared" si="111"/>
        <v>6720</v>
      </c>
    </row>
    <row r="1752" spans="1:19" x14ac:dyDescent="0.25">
      <c r="A1752" t="s">
        <v>2177</v>
      </c>
      <c r="B1752" s="2">
        <v>45478</v>
      </c>
      <c r="C1752" t="s">
        <v>1414</v>
      </c>
      <c r="D1752" t="s">
        <v>27</v>
      </c>
      <c r="E1752">
        <v>1</v>
      </c>
      <c r="F1752">
        <v>980</v>
      </c>
      <c r="G1752" s="3">
        <v>0.2</v>
      </c>
      <c r="H1752" t="s">
        <v>12</v>
      </c>
      <c r="I1752">
        <v>1</v>
      </c>
      <c r="J1752">
        <f t="shared" si="108"/>
        <v>784</v>
      </c>
      <c r="K1752" s="2">
        <f t="shared" si="109"/>
        <v>45474</v>
      </c>
      <c r="L1752" s="2" t="str">
        <f>VLOOKUP(C1752,Customers!$A$2:$F$401,3,FALSE)</f>
        <v>Giza</v>
      </c>
      <c r="M1752" s="2" t="str">
        <f>VLOOKUP(C1752,Customers!$A$2:$F$401,5,FALSE)</f>
        <v>Consumer</v>
      </c>
      <c r="N1752" s="2" t="str">
        <f>VLOOKUP(D1752,Products!$A$2:$F$21,2,FALSE)</f>
        <v>Printer Toner</v>
      </c>
      <c r="O1752" s="2" t="str">
        <f>VLOOKUP(D1752,Products!$A$2:$F$21,4,FALSE)</f>
        <v>Office</v>
      </c>
      <c r="P1752" s="2" t="str">
        <f>VLOOKUP(D1752,Products!$A$2:$F$21,3,FALSE)</f>
        <v>Supplies</v>
      </c>
      <c r="Q1752" s="6">
        <f>VLOOKUP(D1752,Products!$A$2:$F$21,6,FALSE)</f>
        <v>510</v>
      </c>
      <c r="R1752" s="6">
        <f t="shared" si="110"/>
        <v>510</v>
      </c>
      <c r="S1752" s="6">
        <f t="shared" si="111"/>
        <v>274</v>
      </c>
    </row>
    <row r="1753" spans="1:19" x14ac:dyDescent="0.25">
      <c r="A1753" t="s">
        <v>2178</v>
      </c>
      <c r="B1753" s="2">
        <v>45780</v>
      </c>
      <c r="C1753" t="s">
        <v>17</v>
      </c>
      <c r="D1753" t="s">
        <v>72</v>
      </c>
      <c r="E1753">
        <v>1</v>
      </c>
      <c r="F1753">
        <v>1697.5</v>
      </c>
      <c r="G1753" s="3">
        <v>0.2</v>
      </c>
      <c r="H1753" t="s">
        <v>12</v>
      </c>
      <c r="I1753">
        <v>3</v>
      </c>
      <c r="J1753">
        <f t="shared" si="108"/>
        <v>1358</v>
      </c>
      <c r="K1753" s="2">
        <f t="shared" si="109"/>
        <v>45778</v>
      </c>
      <c r="L1753" s="2" t="str">
        <f>VLOOKUP(C1753,Customers!$A$2:$F$401,3,FALSE)</f>
        <v>Port Said</v>
      </c>
      <c r="M1753" s="2" t="str">
        <f>VLOOKUP(C1753,Customers!$A$2:$F$401,5,FALSE)</f>
        <v>Consumer</v>
      </c>
      <c r="N1753" s="2" t="str">
        <f>VLOOKUP(D1753,Products!$A$2:$F$21,2,FALSE)</f>
        <v>Wi-Fi Router</v>
      </c>
      <c r="O1753" s="2" t="str">
        <f>VLOOKUP(D1753,Products!$A$2:$F$21,4,FALSE)</f>
        <v>Electronics</v>
      </c>
      <c r="P1753" s="2" t="str">
        <f>VLOOKUP(D1753,Products!$A$2:$F$21,3,FALSE)</f>
        <v>Networking</v>
      </c>
      <c r="Q1753" s="6">
        <f>VLOOKUP(D1753,Products!$A$2:$F$21,6,FALSE)</f>
        <v>1050</v>
      </c>
      <c r="R1753" s="6">
        <f t="shared" si="110"/>
        <v>1050</v>
      </c>
      <c r="S1753" s="6">
        <f t="shared" si="111"/>
        <v>308</v>
      </c>
    </row>
    <row r="1754" spans="1:19" x14ac:dyDescent="0.25">
      <c r="A1754" t="s">
        <v>2179</v>
      </c>
      <c r="B1754" s="2">
        <v>45109</v>
      </c>
      <c r="C1754" t="s">
        <v>645</v>
      </c>
      <c r="D1754" t="s">
        <v>24</v>
      </c>
      <c r="E1754">
        <v>20</v>
      </c>
      <c r="F1754">
        <v>1150</v>
      </c>
      <c r="G1754" s="3">
        <v>0.05</v>
      </c>
      <c r="H1754" t="s">
        <v>12</v>
      </c>
      <c r="I1754">
        <v>6</v>
      </c>
      <c r="J1754">
        <f t="shared" si="108"/>
        <v>21850</v>
      </c>
      <c r="K1754" s="2">
        <f t="shared" si="109"/>
        <v>45108</v>
      </c>
      <c r="L1754" s="2" t="str">
        <f>VLOOKUP(C1754,Customers!$A$2:$F$401,3,FALSE)</f>
        <v>Shubra El-Kheima</v>
      </c>
      <c r="M1754" s="2" t="str">
        <f>VLOOKUP(C1754,Customers!$A$2:$F$401,5,FALSE)</f>
        <v>Consumer</v>
      </c>
      <c r="N1754" s="2" t="str">
        <f>VLOOKUP(D1754,Products!$A$2:$F$21,2,FALSE)</f>
        <v>USB-C Hub</v>
      </c>
      <c r="O1754" s="2" t="str">
        <f>VLOOKUP(D1754,Products!$A$2:$F$21,4,FALSE)</f>
        <v>Electronics</v>
      </c>
      <c r="P1754" s="2" t="str">
        <f>VLOOKUP(D1754,Products!$A$2:$F$21,3,FALSE)</f>
        <v>Accessories</v>
      </c>
      <c r="Q1754" s="6">
        <f>VLOOKUP(D1754,Products!$A$2:$F$21,6,FALSE)</f>
        <v>620</v>
      </c>
      <c r="R1754" s="6">
        <f t="shared" si="110"/>
        <v>12400</v>
      </c>
      <c r="S1754" s="6">
        <f t="shared" si="111"/>
        <v>9450</v>
      </c>
    </row>
    <row r="1755" spans="1:19" x14ac:dyDescent="0.25">
      <c r="A1755" t="s">
        <v>2180</v>
      </c>
      <c r="B1755" s="2">
        <v>45311</v>
      </c>
      <c r="C1755" t="s">
        <v>65</v>
      </c>
      <c r="D1755" t="s">
        <v>40</v>
      </c>
      <c r="E1755">
        <v>1</v>
      </c>
      <c r="F1755">
        <v>19500</v>
      </c>
      <c r="G1755" s="3">
        <v>0.03</v>
      </c>
      <c r="H1755" t="s">
        <v>12</v>
      </c>
      <c r="I1755">
        <v>1</v>
      </c>
      <c r="J1755">
        <f t="shared" si="108"/>
        <v>18915</v>
      </c>
      <c r="K1755" s="2">
        <f t="shared" si="109"/>
        <v>45292</v>
      </c>
      <c r="L1755" s="2" t="str">
        <f>VLOOKUP(C1755,Customers!$A$2:$F$401,3,FALSE)</f>
        <v>Port Said</v>
      </c>
      <c r="M1755" s="2" t="str">
        <f>VLOOKUP(C1755,Customers!$A$2:$F$401,5,FALSE)</f>
        <v>Small Business</v>
      </c>
      <c r="N1755" s="2" t="str">
        <f>VLOOKUP(D1755,Products!$A$2:$F$21,2,FALSE)</f>
        <v>Laptop Basic 15</v>
      </c>
      <c r="O1755" s="2" t="str">
        <f>VLOOKUP(D1755,Products!$A$2:$F$21,4,FALSE)</f>
        <v>Electronics</v>
      </c>
      <c r="P1755" s="2" t="str">
        <f>VLOOKUP(D1755,Products!$A$2:$F$21,3,FALSE)</f>
        <v>Computers</v>
      </c>
      <c r="Q1755" s="6">
        <f>VLOOKUP(D1755,Products!$A$2:$F$21,6,FALSE)</f>
        <v>15100</v>
      </c>
      <c r="R1755" s="6">
        <f t="shared" si="110"/>
        <v>15100</v>
      </c>
      <c r="S1755" s="6">
        <f t="shared" si="111"/>
        <v>3815</v>
      </c>
    </row>
    <row r="1756" spans="1:19" x14ac:dyDescent="0.25">
      <c r="A1756" t="s">
        <v>2181</v>
      </c>
      <c r="B1756" s="2">
        <v>45831</v>
      </c>
      <c r="C1756" t="s">
        <v>340</v>
      </c>
      <c r="D1756" t="s">
        <v>40</v>
      </c>
      <c r="E1756">
        <v>3</v>
      </c>
      <c r="F1756">
        <v>21060</v>
      </c>
      <c r="G1756" s="3">
        <v>0</v>
      </c>
      <c r="H1756" t="s">
        <v>12</v>
      </c>
      <c r="I1756">
        <v>6</v>
      </c>
      <c r="J1756">
        <f t="shared" si="108"/>
        <v>63180</v>
      </c>
      <c r="K1756" s="2">
        <f t="shared" si="109"/>
        <v>45809</v>
      </c>
      <c r="L1756" s="2" t="str">
        <f>VLOOKUP(C1756,Customers!$A$2:$F$401,3,FALSE)</f>
        <v>Port Said</v>
      </c>
      <c r="M1756" s="2" t="str">
        <f>VLOOKUP(C1756,Customers!$A$2:$F$401,5,FALSE)</f>
        <v>Corporate</v>
      </c>
      <c r="N1756" s="2" t="str">
        <f>VLOOKUP(D1756,Products!$A$2:$F$21,2,FALSE)</f>
        <v>Laptop Basic 15</v>
      </c>
      <c r="O1756" s="2" t="str">
        <f>VLOOKUP(D1756,Products!$A$2:$F$21,4,FALSE)</f>
        <v>Electronics</v>
      </c>
      <c r="P1756" s="2" t="str">
        <f>VLOOKUP(D1756,Products!$A$2:$F$21,3,FALSE)</f>
        <v>Computers</v>
      </c>
      <c r="Q1756" s="6">
        <f>VLOOKUP(D1756,Products!$A$2:$F$21,6,FALSE)</f>
        <v>15100</v>
      </c>
      <c r="R1756" s="6">
        <f t="shared" si="110"/>
        <v>45300</v>
      </c>
      <c r="S1756" s="6">
        <f t="shared" si="111"/>
        <v>17880</v>
      </c>
    </row>
    <row r="1757" spans="1:19" x14ac:dyDescent="0.25">
      <c r="A1757" t="s">
        <v>2182</v>
      </c>
      <c r="B1757" s="2">
        <v>45359</v>
      </c>
      <c r="C1757" t="s">
        <v>1005</v>
      </c>
      <c r="D1757" t="s">
        <v>27</v>
      </c>
      <c r="E1757">
        <v>2</v>
      </c>
      <c r="F1757">
        <v>950.6</v>
      </c>
      <c r="G1757" s="3">
        <v>0</v>
      </c>
      <c r="H1757" t="s">
        <v>12</v>
      </c>
      <c r="I1757">
        <v>4</v>
      </c>
      <c r="J1757">
        <f t="shared" si="108"/>
        <v>1901.2</v>
      </c>
      <c r="K1757" s="2">
        <f t="shared" si="109"/>
        <v>45352</v>
      </c>
      <c r="L1757" s="2" t="str">
        <f>VLOOKUP(C1757,Customers!$A$2:$F$401,3,FALSE)</f>
        <v>Asyut</v>
      </c>
      <c r="M1757" s="2" t="str">
        <f>VLOOKUP(C1757,Customers!$A$2:$F$401,5,FALSE)</f>
        <v>Consumer</v>
      </c>
      <c r="N1757" s="2" t="str">
        <f>VLOOKUP(D1757,Products!$A$2:$F$21,2,FALSE)</f>
        <v>Printer Toner</v>
      </c>
      <c r="O1757" s="2" t="str">
        <f>VLOOKUP(D1757,Products!$A$2:$F$21,4,FALSE)</f>
        <v>Office</v>
      </c>
      <c r="P1757" s="2" t="str">
        <f>VLOOKUP(D1757,Products!$A$2:$F$21,3,FALSE)</f>
        <v>Supplies</v>
      </c>
      <c r="Q1757" s="6">
        <f>VLOOKUP(D1757,Products!$A$2:$F$21,6,FALSE)</f>
        <v>510</v>
      </c>
      <c r="R1757" s="6">
        <f t="shared" si="110"/>
        <v>1020</v>
      </c>
      <c r="S1757" s="6">
        <f t="shared" si="111"/>
        <v>881.2</v>
      </c>
    </row>
    <row r="1758" spans="1:19" x14ac:dyDescent="0.25">
      <c r="A1758" t="s">
        <v>2183</v>
      </c>
      <c r="B1758" s="2">
        <v>45760</v>
      </c>
      <c r="C1758" t="s">
        <v>1171</v>
      </c>
      <c r="D1758" t="s">
        <v>24</v>
      </c>
      <c r="E1758">
        <v>1</v>
      </c>
      <c r="F1758">
        <v>1150</v>
      </c>
      <c r="G1758" s="3">
        <v>0.1</v>
      </c>
      <c r="H1758" t="s">
        <v>85</v>
      </c>
      <c r="I1758">
        <v>3</v>
      </c>
      <c r="J1758">
        <f t="shared" si="108"/>
        <v>1035</v>
      </c>
      <c r="K1758" s="2">
        <f t="shared" si="109"/>
        <v>45748</v>
      </c>
      <c r="L1758" s="2" t="str">
        <f>VLOOKUP(C1758,Customers!$A$2:$F$401,3,FALSE)</f>
        <v>Mansoura</v>
      </c>
      <c r="M1758" s="2" t="str">
        <f>VLOOKUP(C1758,Customers!$A$2:$F$401,5,FALSE)</f>
        <v>Consumer</v>
      </c>
      <c r="N1758" s="2" t="str">
        <f>VLOOKUP(D1758,Products!$A$2:$F$21,2,FALSE)</f>
        <v>USB-C Hub</v>
      </c>
      <c r="O1758" s="2" t="str">
        <f>VLOOKUP(D1758,Products!$A$2:$F$21,4,FALSE)</f>
        <v>Electronics</v>
      </c>
      <c r="P1758" s="2" t="str">
        <f>VLOOKUP(D1758,Products!$A$2:$F$21,3,FALSE)</f>
        <v>Accessories</v>
      </c>
      <c r="Q1758" s="6">
        <f>VLOOKUP(D1758,Products!$A$2:$F$21,6,FALSE)</f>
        <v>620</v>
      </c>
      <c r="R1758" s="6">
        <f t="shared" si="110"/>
        <v>620</v>
      </c>
      <c r="S1758" s="6">
        <f t="shared" si="111"/>
        <v>415</v>
      </c>
    </row>
    <row r="1759" spans="1:19" x14ac:dyDescent="0.25">
      <c r="A1759" t="s">
        <v>2184</v>
      </c>
      <c r="B1759" s="2">
        <v>45919</v>
      </c>
      <c r="C1759" t="s">
        <v>1694</v>
      </c>
      <c r="D1759" t="s">
        <v>18</v>
      </c>
      <c r="E1759">
        <v>1</v>
      </c>
      <c r="F1759">
        <v>1406.5</v>
      </c>
      <c r="G1759" s="3">
        <v>0</v>
      </c>
      <c r="H1759" t="s">
        <v>12</v>
      </c>
      <c r="I1759">
        <v>6</v>
      </c>
      <c r="J1759">
        <f t="shared" si="108"/>
        <v>1406.5</v>
      </c>
      <c r="K1759" s="2">
        <f t="shared" si="109"/>
        <v>45901</v>
      </c>
      <c r="L1759" s="2" t="str">
        <f>VLOOKUP(C1759,Customers!$A$2:$F$401,3,FALSE)</f>
        <v>Banha</v>
      </c>
      <c r="M1759" s="2" t="str">
        <f>VLOOKUP(C1759,Customers!$A$2:$F$401,5,FALSE)</f>
        <v>Small Business</v>
      </c>
      <c r="N1759" s="2" t="str">
        <f>VLOOKUP(D1759,Products!$A$2:$F$21,2,FALSE)</f>
        <v>Webcam HD</v>
      </c>
      <c r="O1759" s="2" t="str">
        <f>VLOOKUP(D1759,Products!$A$2:$F$21,4,FALSE)</f>
        <v>Electronics</v>
      </c>
      <c r="P1759" s="2" t="str">
        <f>VLOOKUP(D1759,Products!$A$2:$F$21,3,FALSE)</f>
        <v>Accessories</v>
      </c>
      <c r="Q1759" s="6">
        <f>VLOOKUP(D1759,Products!$A$2:$F$21,6,FALSE)</f>
        <v>790</v>
      </c>
      <c r="R1759" s="6">
        <f t="shared" si="110"/>
        <v>790</v>
      </c>
      <c r="S1759" s="6">
        <f t="shared" si="111"/>
        <v>616.5</v>
      </c>
    </row>
    <row r="1760" spans="1:19" x14ac:dyDescent="0.25">
      <c r="A1760" t="s">
        <v>2185</v>
      </c>
      <c r="B1760" s="2">
        <v>45984</v>
      </c>
      <c r="C1760" t="s">
        <v>217</v>
      </c>
      <c r="D1760" t="s">
        <v>79</v>
      </c>
      <c r="E1760">
        <v>4</v>
      </c>
      <c r="F1760">
        <v>5704</v>
      </c>
      <c r="G1760" s="3">
        <v>0.03</v>
      </c>
      <c r="H1760" t="s">
        <v>12</v>
      </c>
      <c r="I1760">
        <v>2</v>
      </c>
      <c r="J1760">
        <f t="shared" si="108"/>
        <v>22131.52</v>
      </c>
      <c r="K1760" s="2">
        <f t="shared" si="109"/>
        <v>45962</v>
      </c>
      <c r="L1760" s="2" t="str">
        <f>VLOOKUP(C1760,Customers!$A$2:$F$401,3,FALSE)</f>
        <v>Alexandria</v>
      </c>
      <c r="M1760" s="2" t="str">
        <f>VLOOKUP(C1760,Customers!$A$2:$F$401,5,FALSE)</f>
        <v>Small Business</v>
      </c>
      <c r="N1760" s="2" t="str">
        <f>VLOOKUP(D1760,Products!$A$2:$F$21,2,FALSE)</f>
        <v>27-inch Monitor</v>
      </c>
      <c r="O1760" s="2" t="str">
        <f>VLOOKUP(D1760,Products!$A$2:$F$21,4,FALSE)</f>
        <v>Electronics</v>
      </c>
      <c r="P1760" s="2" t="str">
        <f>VLOOKUP(D1760,Products!$A$2:$F$21,3,FALSE)</f>
        <v>Displays</v>
      </c>
      <c r="Q1760" s="6">
        <f>VLOOKUP(D1760,Products!$A$2:$F$21,6,FALSE)</f>
        <v>4300</v>
      </c>
      <c r="R1760" s="6">
        <f t="shared" si="110"/>
        <v>17200</v>
      </c>
      <c r="S1760" s="6">
        <f t="shared" si="111"/>
        <v>4931.5200000000004</v>
      </c>
    </row>
    <row r="1761" spans="1:19" x14ac:dyDescent="0.25">
      <c r="A1761" t="s">
        <v>2186</v>
      </c>
      <c r="B1761" s="2">
        <v>45692</v>
      </c>
      <c r="C1761" t="s">
        <v>809</v>
      </c>
      <c r="D1761" t="s">
        <v>11</v>
      </c>
      <c r="E1761">
        <v>1</v>
      </c>
      <c r="F1761">
        <v>28500</v>
      </c>
      <c r="G1761" s="3">
        <v>0.05</v>
      </c>
      <c r="H1761" t="s">
        <v>12</v>
      </c>
      <c r="I1761">
        <v>5</v>
      </c>
      <c r="J1761">
        <f t="shared" si="108"/>
        <v>27075</v>
      </c>
      <c r="K1761" s="2">
        <f t="shared" si="109"/>
        <v>45689</v>
      </c>
      <c r="L1761" s="2" t="str">
        <f>VLOOKUP(C1761,Customers!$A$2:$F$401,3,FALSE)</f>
        <v>Zagazig</v>
      </c>
      <c r="M1761" s="2" t="str">
        <f>VLOOKUP(C1761,Customers!$A$2:$F$401,5,FALSE)</f>
        <v>Consumer</v>
      </c>
      <c r="N1761" s="2" t="str">
        <f>VLOOKUP(D1761,Products!$A$2:$F$21,2,FALSE)</f>
        <v>Laptop Pro 14</v>
      </c>
      <c r="O1761" s="2" t="str">
        <f>VLOOKUP(D1761,Products!$A$2:$F$21,4,FALSE)</f>
        <v>Electronics</v>
      </c>
      <c r="P1761" s="2" t="str">
        <f>VLOOKUP(D1761,Products!$A$2:$F$21,3,FALSE)</f>
        <v>Computers</v>
      </c>
      <c r="Q1761" s="6">
        <f>VLOOKUP(D1761,Products!$A$2:$F$21,6,FALSE)</f>
        <v>22100</v>
      </c>
      <c r="R1761" s="6">
        <f t="shared" si="110"/>
        <v>22100</v>
      </c>
      <c r="S1761" s="6">
        <f t="shared" si="111"/>
        <v>4975</v>
      </c>
    </row>
    <row r="1762" spans="1:19" x14ac:dyDescent="0.25">
      <c r="A1762" t="s">
        <v>2187</v>
      </c>
      <c r="B1762" s="2">
        <v>45042</v>
      </c>
      <c r="C1762" t="s">
        <v>966</v>
      </c>
      <c r="D1762" t="s">
        <v>11</v>
      </c>
      <c r="E1762">
        <v>1</v>
      </c>
      <c r="F1762">
        <v>29355</v>
      </c>
      <c r="G1762" s="3">
        <v>0</v>
      </c>
      <c r="H1762" t="s">
        <v>12</v>
      </c>
      <c r="I1762">
        <v>3</v>
      </c>
      <c r="J1762">
        <f t="shared" si="108"/>
        <v>29355</v>
      </c>
      <c r="K1762" s="2">
        <f t="shared" si="109"/>
        <v>45017</v>
      </c>
      <c r="L1762" s="2" t="str">
        <f>VLOOKUP(C1762,Customers!$A$2:$F$401,3,FALSE)</f>
        <v>Cairo</v>
      </c>
      <c r="M1762" s="2" t="str">
        <f>VLOOKUP(C1762,Customers!$A$2:$F$401,5,FALSE)</f>
        <v>Small Business</v>
      </c>
      <c r="N1762" s="2" t="str">
        <f>VLOOKUP(D1762,Products!$A$2:$F$21,2,FALSE)</f>
        <v>Laptop Pro 14</v>
      </c>
      <c r="O1762" s="2" t="str">
        <f>VLOOKUP(D1762,Products!$A$2:$F$21,4,FALSE)</f>
        <v>Electronics</v>
      </c>
      <c r="P1762" s="2" t="str">
        <f>VLOOKUP(D1762,Products!$A$2:$F$21,3,FALSE)</f>
        <v>Computers</v>
      </c>
      <c r="Q1762" s="6">
        <f>VLOOKUP(D1762,Products!$A$2:$F$21,6,FALSE)</f>
        <v>22100</v>
      </c>
      <c r="R1762" s="6">
        <f t="shared" si="110"/>
        <v>22100</v>
      </c>
      <c r="S1762" s="6">
        <f t="shared" si="111"/>
        <v>7255</v>
      </c>
    </row>
    <row r="1763" spans="1:19" x14ac:dyDescent="0.25">
      <c r="A1763" t="s">
        <v>2188</v>
      </c>
      <c r="B1763" s="2">
        <v>45982</v>
      </c>
      <c r="C1763" t="s">
        <v>156</v>
      </c>
      <c r="D1763" t="s">
        <v>30</v>
      </c>
      <c r="E1763">
        <v>2</v>
      </c>
      <c r="F1763">
        <v>8924</v>
      </c>
      <c r="G1763" s="3">
        <v>0.1</v>
      </c>
      <c r="H1763" t="s">
        <v>12</v>
      </c>
      <c r="I1763">
        <v>7</v>
      </c>
      <c r="J1763">
        <f t="shared" si="108"/>
        <v>16063.2</v>
      </c>
      <c r="K1763" s="2">
        <f t="shared" si="109"/>
        <v>45962</v>
      </c>
      <c r="L1763" s="2" t="str">
        <f>VLOOKUP(C1763,Customers!$A$2:$F$401,3,FALSE)</f>
        <v>Zagazig</v>
      </c>
      <c r="M1763" s="2" t="str">
        <f>VLOOKUP(C1763,Customers!$A$2:$F$401,5,FALSE)</f>
        <v>Corporate</v>
      </c>
      <c r="N1763" s="2" t="str">
        <f>VLOOKUP(D1763,Products!$A$2:$F$21,2,FALSE)</f>
        <v>Standing Desk</v>
      </c>
      <c r="O1763" s="2" t="str">
        <f>VLOOKUP(D1763,Products!$A$2:$F$21,4,FALSE)</f>
        <v>Office</v>
      </c>
      <c r="P1763" s="2" t="str">
        <f>VLOOKUP(D1763,Products!$A$2:$F$21,3,FALSE)</f>
        <v>Furniture</v>
      </c>
      <c r="Q1763" s="6">
        <f>VLOOKUP(D1763,Products!$A$2:$F$21,6,FALSE)</f>
        <v>6500</v>
      </c>
      <c r="R1763" s="6">
        <f t="shared" si="110"/>
        <v>13000</v>
      </c>
      <c r="S1763" s="6">
        <f t="shared" si="111"/>
        <v>3063.2000000000007</v>
      </c>
    </row>
    <row r="1764" spans="1:19" x14ac:dyDescent="0.25">
      <c r="A1764" t="s">
        <v>2189</v>
      </c>
      <c r="B1764" s="2">
        <v>45252</v>
      </c>
      <c r="C1764" t="s">
        <v>548</v>
      </c>
      <c r="D1764" t="s">
        <v>56</v>
      </c>
      <c r="E1764">
        <v>2</v>
      </c>
      <c r="F1764">
        <v>194.4</v>
      </c>
      <c r="G1764" s="3">
        <v>0.05</v>
      </c>
      <c r="H1764" t="s">
        <v>85</v>
      </c>
      <c r="I1764">
        <v>7</v>
      </c>
      <c r="J1764">
        <f t="shared" si="108"/>
        <v>369.36</v>
      </c>
      <c r="K1764" s="2">
        <f t="shared" si="109"/>
        <v>45231</v>
      </c>
      <c r="L1764" s="2" t="str">
        <f>VLOOKUP(C1764,Customers!$A$2:$F$401,3,FALSE)</f>
        <v>Giza</v>
      </c>
      <c r="M1764" s="2" t="str">
        <f>VLOOKUP(C1764,Customers!$A$2:$F$401,5,FALSE)</f>
        <v>Corporate</v>
      </c>
      <c r="N1764" s="2" t="str">
        <f>VLOOKUP(D1764,Products!$A$2:$F$21,2,FALSE)</f>
        <v>Notebook Pack</v>
      </c>
      <c r="O1764" s="2" t="str">
        <f>VLOOKUP(D1764,Products!$A$2:$F$21,4,FALSE)</f>
        <v>Office</v>
      </c>
      <c r="P1764" s="2" t="str">
        <f>VLOOKUP(D1764,Products!$A$2:$F$21,3,FALSE)</f>
        <v>Stationery</v>
      </c>
      <c r="Q1764" s="6">
        <f>VLOOKUP(D1764,Products!$A$2:$F$21,6,FALSE)</f>
        <v>75</v>
      </c>
      <c r="R1764" s="6">
        <f t="shared" si="110"/>
        <v>150</v>
      </c>
      <c r="S1764" s="6">
        <f t="shared" si="111"/>
        <v>219.36</v>
      </c>
    </row>
    <row r="1765" spans="1:19" x14ac:dyDescent="0.25">
      <c r="A1765" t="s">
        <v>2190</v>
      </c>
      <c r="B1765" s="2">
        <v>45061</v>
      </c>
      <c r="C1765" t="s">
        <v>647</v>
      </c>
      <c r="D1765" t="s">
        <v>79</v>
      </c>
      <c r="E1765">
        <v>1</v>
      </c>
      <c r="F1765">
        <v>6696</v>
      </c>
      <c r="G1765" s="3">
        <v>0.1</v>
      </c>
      <c r="H1765" t="s">
        <v>85</v>
      </c>
      <c r="I1765">
        <v>5</v>
      </c>
      <c r="J1765">
        <f t="shared" si="108"/>
        <v>6026.4000000000005</v>
      </c>
      <c r="K1765" s="2">
        <f t="shared" si="109"/>
        <v>45047</v>
      </c>
      <c r="L1765" s="2" t="str">
        <f>VLOOKUP(C1765,Customers!$A$2:$F$401,3,FALSE)</f>
        <v>Mansoura</v>
      </c>
      <c r="M1765" s="2" t="str">
        <f>VLOOKUP(C1765,Customers!$A$2:$F$401,5,FALSE)</f>
        <v>Consumer</v>
      </c>
      <c r="N1765" s="2" t="str">
        <f>VLOOKUP(D1765,Products!$A$2:$F$21,2,FALSE)</f>
        <v>27-inch Monitor</v>
      </c>
      <c r="O1765" s="2" t="str">
        <f>VLOOKUP(D1765,Products!$A$2:$F$21,4,FALSE)</f>
        <v>Electronics</v>
      </c>
      <c r="P1765" s="2" t="str">
        <f>VLOOKUP(D1765,Products!$A$2:$F$21,3,FALSE)</f>
        <v>Displays</v>
      </c>
      <c r="Q1765" s="6">
        <f>VLOOKUP(D1765,Products!$A$2:$F$21,6,FALSE)</f>
        <v>4300</v>
      </c>
      <c r="R1765" s="6">
        <f t="shared" si="110"/>
        <v>4300</v>
      </c>
      <c r="S1765" s="6">
        <f t="shared" si="111"/>
        <v>1726.4000000000005</v>
      </c>
    </row>
    <row r="1766" spans="1:19" x14ac:dyDescent="0.25">
      <c r="A1766" t="s">
        <v>2191</v>
      </c>
      <c r="B1766" s="2">
        <v>45564</v>
      </c>
      <c r="C1766" t="s">
        <v>875</v>
      </c>
      <c r="D1766" t="s">
        <v>15</v>
      </c>
      <c r="E1766">
        <v>1</v>
      </c>
      <c r="F1766">
        <v>463.5</v>
      </c>
      <c r="G1766" s="3">
        <v>0</v>
      </c>
      <c r="H1766" t="s">
        <v>12</v>
      </c>
      <c r="I1766">
        <v>4</v>
      </c>
      <c r="J1766">
        <f t="shared" si="108"/>
        <v>463.5</v>
      </c>
      <c r="K1766" s="2">
        <f t="shared" si="109"/>
        <v>45536</v>
      </c>
      <c r="L1766" s="2" t="str">
        <f>VLOOKUP(C1766,Customers!$A$2:$F$401,3,FALSE)</f>
        <v>Mansoura</v>
      </c>
      <c r="M1766" s="2" t="str">
        <f>VLOOKUP(C1766,Customers!$A$2:$F$401,5,FALSE)</f>
        <v>Consumer</v>
      </c>
      <c r="N1766" s="2" t="str">
        <f>VLOOKUP(D1766,Products!$A$2:$F$21,2,FALSE)</f>
        <v>Wireless Mouse</v>
      </c>
      <c r="O1766" s="2" t="str">
        <f>VLOOKUP(D1766,Products!$A$2:$F$21,4,FALSE)</f>
        <v>Electronics</v>
      </c>
      <c r="P1766" s="2" t="str">
        <f>VLOOKUP(D1766,Products!$A$2:$F$21,3,FALSE)</f>
        <v>Accessories</v>
      </c>
      <c r="Q1766" s="6">
        <f>VLOOKUP(D1766,Products!$A$2:$F$21,6,FALSE)</f>
        <v>210</v>
      </c>
      <c r="R1766" s="6">
        <f t="shared" si="110"/>
        <v>210</v>
      </c>
      <c r="S1766" s="6">
        <f t="shared" si="111"/>
        <v>253.5</v>
      </c>
    </row>
    <row r="1767" spans="1:19" x14ac:dyDescent="0.25">
      <c r="A1767" t="s">
        <v>2192</v>
      </c>
      <c r="B1767" s="2">
        <v>45964</v>
      </c>
      <c r="C1767" t="s">
        <v>1202</v>
      </c>
      <c r="D1767" t="s">
        <v>40</v>
      </c>
      <c r="E1767">
        <v>5</v>
      </c>
      <c r="F1767">
        <v>19500</v>
      </c>
      <c r="G1767" s="3">
        <v>0</v>
      </c>
      <c r="H1767" t="s">
        <v>12</v>
      </c>
      <c r="I1767">
        <v>7</v>
      </c>
      <c r="J1767">
        <f t="shared" si="108"/>
        <v>97500</v>
      </c>
      <c r="K1767" s="2">
        <f t="shared" si="109"/>
        <v>45962</v>
      </c>
      <c r="L1767" s="2" t="str">
        <f>VLOOKUP(C1767,Customers!$A$2:$F$401,3,FALSE)</f>
        <v>Shubra El-Kheima</v>
      </c>
      <c r="M1767" s="2" t="str">
        <f>VLOOKUP(C1767,Customers!$A$2:$F$401,5,FALSE)</f>
        <v>Corporate</v>
      </c>
      <c r="N1767" s="2" t="str">
        <f>VLOOKUP(D1767,Products!$A$2:$F$21,2,FALSE)</f>
        <v>Laptop Basic 15</v>
      </c>
      <c r="O1767" s="2" t="str">
        <f>VLOOKUP(D1767,Products!$A$2:$F$21,4,FALSE)</f>
        <v>Electronics</v>
      </c>
      <c r="P1767" s="2" t="str">
        <f>VLOOKUP(D1767,Products!$A$2:$F$21,3,FALSE)</f>
        <v>Computers</v>
      </c>
      <c r="Q1767" s="6">
        <f>VLOOKUP(D1767,Products!$A$2:$F$21,6,FALSE)</f>
        <v>15100</v>
      </c>
      <c r="R1767" s="6">
        <f t="shared" si="110"/>
        <v>75500</v>
      </c>
      <c r="S1767" s="6">
        <f t="shared" si="111"/>
        <v>22000</v>
      </c>
    </row>
    <row r="1768" spans="1:19" x14ac:dyDescent="0.25">
      <c r="A1768" t="s">
        <v>2193</v>
      </c>
      <c r="B1768" s="2">
        <v>45753</v>
      </c>
      <c r="C1768" t="s">
        <v>242</v>
      </c>
      <c r="D1768" t="s">
        <v>24</v>
      </c>
      <c r="E1768">
        <v>2</v>
      </c>
      <c r="F1768">
        <v>1150</v>
      </c>
      <c r="G1768" s="3">
        <v>0</v>
      </c>
      <c r="H1768" t="s">
        <v>12</v>
      </c>
      <c r="I1768">
        <v>1</v>
      </c>
      <c r="J1768">
        <f t="shared" si="108"/>
        <v>2300</v>
      </c>
      <c r="K1768" s="2">
        <f t="shared" si="109"/>
        <v>45748</v>
      </c>
      <c r="L1768" s="2" t="str">
        <f>VLOOKUP(C1768,Customers!$A$2:$F$401,3,FALSE)</f>
        <v>Tanta</v>
      </c>
      <c r="M1768" s="2" t="str">
        <f>VLOOKUP(C1768,Customers!$A$2:$F$401,5,FALSE)</f>
        <v>Small Business</v>
      </c>
      <c r="N1768" s="2" t="str">
        <f>VLOOKUP(D1768,Products!$A$2:$F$21,2,FALSE)</f>
        <v>USB-C Hub</v>
      </c>
      <c r="O1768" s="2" t="str">
        <f>VLOOKUP(D1768,Products!$A$2:$F$21,4,FALSE)</f>
        <v>Electronics</v>
      </c>
      <c r="P1768" s="2" t="str">
        <f>VLOOKUP(D1768,Products!$A$2:$F$21,3,FALSE)</f>
        <v>Accessories</v>
      </c>
      <c r="Q1768" s="6">
        <f>VLOOKUP(D1768,Products!$A$2:$F$21,6,FALSE)</f>
        <v>620</v>
      </c>
      <c r="R1768" s="6">
        <f t="shared" si="110"/>
        <v>1240</v>
      </c>
      <c r="S1768" s="6">
        <f t="shared" si="111"/>
        <v>1060</v>
      </c>
    </row>
    <row r="1769" spans="1:19" x14ac:dyDescent="0.25">
      <c r="A1769" t="s">
        <v>2194</v>
      </c>
      <c r="B1769" s="2">
        <v>45204</v>
      </c>
      <c r="C1769" t="s">
        <v>1251</v>
      </c>
      <c r="D1769" t="s">
        <v>27</v>
      </c>
      <c r="E1769">
        <v>4</v>
      </c>
      <c r="F1769">
        <v>901.6</v>
      </c>
      <c r="G1769" s="3">
        <v>0.2</v>
      </c>
      <c r="H1769" t="s">
        <v>12</v>
      </c>
      <c r="I1769">
        <v>3</v>
      </c>
      <c r="J1769">
        <f t="shared" si="108"/>
        <v>2885.1200000000003</v>
      </c>
      <c r="K1769" s="2">
        <f t="shared" si="109"/>
        <v>45200</v>
      </c>
      <c r="L1769" s="2" t="str">
        <f>VLOOKUP(C1769,Customers!$A$2:$F$401,3,FALSE)</f>
        <v>Alexandria</v>
      </c>
      <c r="M1769" s="2" t="str">
        <f>VLOOKUP(C1769,Customers!$A$2:$F$401,5,FALSE)</f>
        <v>Consumer</v>
      </c>
      <c r="N1769" s="2" t="str">
        <f>VLOOKUP(D1769,Products!$A$2:$F$21,2,FALSE)</f>
        <v>Printer Toner</v>
      </c>
      <c r="O1769" s="2" t="str">
        <f>VLOOKUP(D1769,Products!$A$2:$F$21,4,FALSE)</f>
        <v>Office</v>
      </c>
      <c r="P1769" s="2" t="str">
        <f>VLOOKUP(D1769,Products!$A$2:$F$21,3,FALSE)</f>
        <v>Supplies</v>
      </c>
      <c r="Q1769" s="6">
        <f>VLOOKUP(D1769,Products!$A$2:$F$21,6,FALSE)</f>
        <v>510</v>
      </c>
      <c r="R1769" s="6">
        <f t="shared" si="110"/>
        <v>2040</v>
      </c>
      <c r="S1769" s="6">
        <f t="shared" si="111"/>
        <v>845.12000000000035</v>
      </c>
    </row>
    <row r="1770" spans="1:19" x14ac:dyDescent="0.25">
      <c r="A1770" t="s">
        <v>2195</v>
      </c>
      <c r="B1770" s="2">
        <v>46000</v>
      </c>
      <c r="C1770" t="s">
        <v>279</v>
      </c>
      <c r="D1770" t="s">
        <v>15</v>
      </c>
      <c r="E1770">
        <v>3</v>
      </c>
      <c r="F1770">
        <v>414</v>
      </c>
      <c r="G1770" s="3">
        <v>0.1</v>
      </c>
      <c r="H1770" t="s">
        <v>12</v>
      </c>
      <c r="I1770">
        <v>7</v>
      </c>
      <c r="J1770">
        <f t="shared" si="108"/>
        <v>1117.8</v>
      </c>
      <c r="K1770" s="2">
        <f t="shared" si="109"/>
        <v>45992</v>
      </c>
      <c r="L1770" s="2" t="str">
        <f>VLOOKUP(C1770,Customers!$A$2:$F$401,3,FALSE)</f>
        <v>Fayoum</v>
      </c>
      <c r="M1770" s="2" t="str">
        <f>VLOOKUP(C1770,Customers!$A$2:$F$401,5,FALSE)</f>
        <v>Small Business</v>
      </c>
      <c r="N1770" s="2" t="str">
        <f>VLOOKUP(D1770,Products!$A$2:$F$21,2,FALSE)</f>
        <v>Wireless Mouse</v>
      </c>
      <c r="O1770" s="2" t="str">
        <f>VLOOKUP(D1770,Products!$A$2:$F$21,4,FALSE)</f>
        <v>Electronics</v>
      </c>
      <c r="P1770" s="2" t="str">
        <f>VLOOKUP(D1770,Products!$A$2:$F$21,3,FALSE)</f>
        <v>Accessories</v>
      </c>
      <c r="Q1770" s="6">
        <f>VLOOKUP(D1770,Products!$A$2:$F$21,6,FALSE)</f>
        <v>210</v>
      </c>
      <c r="R1770" s="6">
        <f t="shared" si="110"/>
        <v>630</v>
      </c>
      <c r="S1770" s="6">
        <f t="shared" si="111"/>
        <v>487.79999999999995</v>
      </c>
    </row>
    <row r="1771" spans="1:19" x14ac:dyDescent="0.25">
      <c r="A1771" t="s">
        <v>2196</v>
      </c>
      <c r="B1771" s="2">
        <v>44986</v>
      </c>
      <c r="C1771" t="s">
        <v>479</v>
      </c>
      <c r="D1771" t="s">
        <v>46</v>
      </c>
      <c r="E1771">
        <v>1</v>
      </c>
      <c r="F1771">
        <v>280.8</v>
      </c>
      <c r="G1771" s="3">
        <v>0</v>
      </c>
      <c r="H1771" t="s">
        <v>12</v>
      </c>
      <c r="I1771">
        <v>4</v>
      </c>
      <c r="J1771">
        <f t="shared" si="108"/>
        <v>280.8</v>
      </c>
      <c r="K1771" s="2">
        <f t="shared" si="109"/>
        <v>44986</v>
      </c>
      <c r="L1771" s="2" t="str">
        <f>VLOOKUP(C1771,Customers!$A$2:$F$401,3,FALSE)</f>
        <v>Asyut</v>
      </c>
      <c r="M1771" s="2" t="str">
        <f>VLOOKUP(C1771,Customers!$A$2:$F$401,5,FALSE)</f>
        <v>Small Business</v>
      </c>
      <c r="N1771" s="2" t="str">
        <f>VLOOKUP(D1771,Products!$A$2:$F$21,2,FALSE)</f>
        <v>Paper A4 Box</v>
      </c>
      <c r="O1771" s="2" t="str">
        <f>VLOOKUP(D1771,Products!$A$2:$F$21,4,FALSE)</f>
        <v>Office</v>
      </c>
      <c r="P1771" s="2" t="str">
        <f>VLOOKUP(D1771,Products!$A$2:$F$21,3,FALSE)</f>
        <v>Stationery</v>
      </c>
      <c r="Q1771" s="6">
        <f>VLOOKUP(D1771,Products!$A$2:$F$21,6,FALSE)</f>
        <v>145</v>
      </c>
      <c r="R1771" s="6">
        <f t="shared" si="110"/>
        <v>145</v>
      </c>
      <c r="S1771" s="6">
        <f t="shared" si="111"/>
        <v>135.80000000000001</v>
      </c>
    </row>
    <row r="1772" spans="1:19" x14ac:dyDescent="0.25">
      <c r="A1772" t="s">
        <v>2197</v>
      </c>
      <c r="B1772" s="2">
        <v>45282</v>
      </c>
      <c r="C1772" t="s">
        <v>892</v>
      </c>
      <c r="D1772" t="s">
        <v>40</v>
      </c>
      <c r="E1772">
        <v>2</v>
      </c>
      <c r="F1772">
        <v>17940</v>
      </c>
      <c r="G1772" s="3">
        <v>0</v>
      </c>
      <c r="H1772" t="s">
        <v>12</v>
      </c>
      <c r="I1772">
        <v>6</v>
      </c>
      <c r="J1772">
        <f t="shared" si="108"/>
        <v>35880</v>
      </c>
      <c r="K1772" s="2">
        <f t="shared" si="109"/>
        <v>45261</v>
      </c>
      <c r="L1772" s="2" t="str">
        <f>VLOOKUP(C1772,Customers!$A$2:$F$401,3,FALSE)</f>
        <v>Zagazig</v>
      </c>
      <c r="M1772" s="2" t="str">
        <f>VLOOKUP(C1772,Customers!$A$2:$F$401,5,FALSE)</f>
        <v>Corporate</v>
      </c>
      <c r="N1772" s="2" t="str">
        <f>VLOOKUP(D1772,Products!$A$2:$F$21,2,FALSE)</f>
        <v>Laptop Basic 15</v>
      </c>
      <c r="O1772" s="2" t="str">
        <f>VLOOKUP(D1772,Products!$A$2:$F$21,4,FALSE)</f>
        <v>Electronics</v>
      </c>
      <c r="P1772" s="2" t="str">
        <f>VLOOKUP(D1772,Products!$A$2:$F$21,3,FALSE)</f>
        <v>Computers</v>
      </c>
      <c r="Q1772" s="6">
        <f>VLOOKUP(D1772,Products!$A$2:$F$21,6,FALSE)</f>
        <v>15100</v>
      </c>
      <c r="R1772" s="6">
        <f t="shared" si="110"/>
        <v>30200</v>
      </c>
      <c r="S1772" s="6">
        <f t="shared" si="111"/>
        <v>5680</v>
      </c>
    </row>
    <row r="1773" spans="1:19" x14ac:dyDescent="0.25">
      <c r="A1773" t="s">
        <v>2198</v>
      </c>
      <c r="B1773" s="2">
        <v>45321</v>
      </c>
      <c r="C1773" t="s">
        <v>1192</v>
      </c>
      <c r="D1773" t="s">
        <v>46</v>
      </c>
      <c r="E1773">
        <v>1</v>
      </c>
      <c r="F1773">
        <v>280.8</v>
      </c>
      <c r="G1773" s="3">
        <v>0.05</v>
      </c>
      <c r="H1773" t="s">
        <v>12</v>
      </c>
      <c r="I1773">
        <v>6</v>
      </c>
      <c r="J1773">
        <f t="shared" si="108"/>
        <v>266.76</v>
      </c>
      <c r="K1773" s="2">
        <f t="shared" si="109"/>
        <v>45292</v>
      </c>
      <c r="L1773" s="2" t="str">
        <f>VLOOKUP(C1773,Customers!$A$2:$F$401,3,FALSE)</f>
        <v>Shubra El-Kheima</v>
      </c>
      <c r="M1773" s="2" t="str">
        <f>VLOOKUP(C1773,Customers!$A$2:$F$401,5,FALSE)</f>
        <v>Consumer</v>
      </c>
      <c r="N1773" s="2" t="str">
        <f>VLOOKUP(D1773,Products!$A$2:$F$21,2,FALSE)</f>
        <v>Paper A4 Box</v>
      </c>
      <c r="O1773" s="2" t="str">
        <f>VLOOKUP(D1773,Products!$A$2:$F$21,4,FALSE)</f>
        <v>Office</v>
      </c>
      <c r="P1773" s="2" t="str">
        <f>VLOOKUP(D1773,Products!$A$2:$F$21,3,FALSE)</f>
        <v>Stationery</v>
      </c>
      <c r="Q1773" s="6">
        <f>VLOOKUP(D1773,Products!$A$2:$F$21,6,FALSE)</f>
        <v>145</v>
      </c>
      <c r="R1773" s="6">
        <f t="shared" si="110"/>
        <v>145</v>
      </c>
      <c r="S1773" s="6">
        <f t="shared" si="111"/>
        <v>121.75999999999999</v>
      </c>
    </row>
    <row r="1774" spans="1:19" x14ac:dyDescent="0.25">
      <c r="A1774" t="s">
        <v>2199</v>
      </c>
      <c r="B1774" s="2">
        <v>45338</v>
      </c>
      <c r="C1774" t="s">
        <v>617</v>
      </c>
      <c r="D1774" t="s">
        <v>24</v>
      </c>
      <c r="E1774">
        <v>1</v>
      </c>
      <c r="F1774">
        <v>1212.5</v>
      </c>
      <c r="G1774" s="3">
        <v>0.1</v>
      </c>
      <c r="H1774" t="s">
        <v>12</v>
      </c>
      <c r="I1774">
        <v>4</v>
      </c>
      <c r="J1774">
        <f t="shared" si="108"/>
        <v>1091.25</v>
      </c>
      <c r="K1774" s="2">
        <f t="shared" si="109"/>
        <v>45323</v>
      </c>
      <c r="L1774" s="2" t="str">
        <f>VLOOKUP(C1774,Customers!$A$2:$F$401,3,FALSE)</f>
        <v>Zagazig</v>
      </c>
      <c r="M1774" s="2" t="str">
        <f>VLOOKUP(C1774,Customers!$A$2:$F$401,5,FALSE)</f>
        <v>Small Business</v>
      </c>
      <c r="N1774" s="2" t="str">
        <f>VLOOKUP(D1774,Products!$A$2:$F$21,2,FALSE)</f>
        <v>USB-C Hub</v>
      </c>
      <c r="O1774" s="2" t="str">
        <f>VLOOKUP(D1774,Products!$A$2:$F$21,4,FALSE)</f>
        <v>Electronics</v>
      </c>
      <c r="P1774" s="2" t="str">
        <f>VLOOKUP(D1774,Products!$A$2:$F$21,3,FALSE)</f>
        <v>Accessories</v>
      </c>
      <c r="Q1774" s="6">
        <f>VLOOKUP(D1774,Products!$A$2:$F$21,6,FALSE)</f>
        <v>620</v>
      </c>
      <c r="R1774" s="6">
        <f t="shared" si="110"/>
        <v>620</v>
      </c>
      <c r="S1774" s="6">
        <f t="shared" si="111"/>
        <v>471.25</v>
      </c>
    </row>
    <row r="1775" spans="1:19" x14ac:dyDescent="0.25">
      <c r="A1775" t="s">
        <v>2200</v>
      </c>
      <c r="B1775" s="2">
        <v>45045</v>
      </c>
      <c r="C1775" t="s">
        <v>273</v>
      </c>
      <c r="D1775" t="s">
        <v>27</v>
      </c>
      <c r="E1775">
        <v>1</v>
      </c>
      <c r="F1775">
        <v>1009.4</v>
      </c>
      <c r="G1775" s="3">
        <v>0.03</v>
      </c>
      <c r="H1775" t="s">
        <v>12</v>
      </c>
      <c r="I1775">
        <v>3</v>
      </c>
      <c r="J1775">
        <f t="shared" si="108"/>
        <v>979.11799999999994</v>
      </c>
      <c r="K1775" s="2">
        <f t="shared" si="109"/>
        <v>45017</v>
      </c>
      <c r="L1775" s="2" t="str">
        <f>VLOOKUP(C1775,Customers!$A$2:$F$401,3,FALSE)</f>
        <v>Tanta</v>
      </c>
      <c r="M1775" s="2" t="str">
        <f>VLOOKUP(C1775,Customers!$A$2:$F$401,5,FALSE)</f>
        <v>Consumer</v>
      </c>
      <c r="N1775" s="2" t="str">
        <f>VLOOKUP(D1775,Products!$A$2:$F$21,2,FALSE)</f>
        <v>Printer Toner</v>
      </c>
      <c r="O1775" s="2" t="str">
        <f>VLOOKUP(D1775,Products!$A$2:$F$21,4,FALSE)</f>
        <v>Office</v>
      </c>
      <c r="P1775" s="2" t="str">
        <f>VLOOKUP(D1775,Products!$A$2:$F$21,3,FALSE)</f>
        <v>Supplies</v>
      </c>
      <c r="Q1775" s="6">
        <f>VLOOKUP(D1775,Products!$A$2:$F$21,6,FALSE)</f>
        <v>510</v>
      </c>
      <c r="R1775" s="6">
        <f t="shared" si="110"/>
        <v>510</v>
      </c>
      <c r="S1775" s="6">
        <f t="shared" si="111"/>
        <v>469.11799999999994</v>
      </c>
    </row>
    <row r="1776" spans="1:19" x14ac:dyDescent="0.25">
      <c r="A1776" t="s">
        <v>2201</v>
      </c>
      <c r="B1776" s="2">
        <v>45437</v>
      </c>
      <c r="C1776" t="s">
        <v>106</v>
      </c>
      <c r="D1776" t="s">
        <v>123</v>
      </c>
      <c r="E1776">
        <v>1</v>
      </c>
      <c r="F1776">
        <v>2162</v>
      </c>
      <c r="G1776" s="3">
        <v>0.2</v>
      </c>
      <c r="H1776" t="s">
        <v>12</v>
      </c>
      <c r="I1776">
        <v>5</v>
      </c>
      <c r="J1776">
        <f t="shared" si="108"/>
        <v>1729.6000000000001</v>
      </c>
      <c r="K1776" s="2">
        <f t="shared" si="109"/>
        <v>45413</v>
      </c>
      <c r="L1776" s="2" t="str">
        <f>VLOOKUP(C1776,Customers!$A$2:$F$401,3,FALSE)</f>
        <v>Ismailia</v>
      </c>
      <c r="M1776" s="2" t="str">
        <f>VLOOKUP(C1776,Customers!$A$2:$F$401,5,FALSE)</f>
        <v>Consumer</v>
      </c>
      <c r="N1776" s="2" t="str">
        <f>VLOOKUP(D1776,Products!$A$2:$F$21,2,FALSE)</f>
        <v>Barcode Scanner</v>
      </c>
      <c r="O1776" s="2" t="str">
        <f>VLOOKUP(D1776,Products!$A$2:$F$21,4,FALSE)</f>
        <v>Electronics</v>
      </c>
      <c r="P1776" s="2" t="str">
        <f>VLOOKUP(D1776,Products!$A$2:$F$21,3,FALSE)</f>
        <v>POS Equipment</v>
      </c>
      <c r="Q1776" s="6">
        <f>VLOOKUP(D1776,Products!$A$2:$F$21,6,FALSE)</f>
        <v>1420</v>
      </c>
      <c r="R1776" s="6">
        <f t="shared" si="110"/>
        <v>1420</v>
      </c>
      <c r="S1776" s="6">
        <f t="shared" si="111"/>
        <v>309.60000000000014</v>
      </c>
    </row>
    <row r="1777" spans="1:19" x14ac:dyDescent="0.25">
      <c r="A1777" t="s">
        <v>2202</v>
      </c>
      <c r="B1777" s="2">
        <v>44994</v>
      </c>
      <c r="C1777" t="s">
        <v>592</v>
      </c>
      <c r="D1777" t="s">
        <v>33</v>
      </c>
      <c r="E1777">
        <v>1</v>
      </c>
      <c r="F1777">
        <v>3900</v>
      </c>
      <c r="G1777" s="3">
        <v>0.1</v>
      </c>
      <c r="H1777" t="s">
        <v>12</v>
      </c>
      <c r="I1777">
        <v>7</v>
      </c>
      <c r="J1777">
        <f t="shared" si="108"/>
        <v>3510</v>
      </c>
      <c r="K1777" s="2">
        <f t="shared" si="109"/>
        <v>44986</v>
      </c>
      <c r="L1777" s="2" t="str">
        <f>VLOOKUP(C1777,Customers!$A$2:$F$401,3,FALSE)</f>
        <v>Tanta</v>
      </c>
      <c r="M1777" s="2" t="str">
        <f>VLOOKUP(C1777,Customers!$A$2:$F$401,5,FALSE)</f>
        <v>Consumer</v>
      </c>
      <c r="N1777" s="2" t="str">
        <f>VLOOKUP(D1777,Products!$A$2:$F$21,2,FALSE)</f>
        <v>Filing Cabinet</v>
      </c>
      <c r="O1777" s="2" t="str">
        <f>VLOOKUP(D1777,Products!$A$2:$F$21,4,FALSE)</f>
        <v>Office</v>
      </c>
      <c r="P1777" s="2" t="str">
        <f>VLOOKUP(D1777,Products!$A$2:$F$21,3,FALSE)</f>
        <v>Furniture</v>
      </c>
      <c r="Q1777" s="6">
        <f>VLOOKUP(D1777,Products!$A$2:$F$21,6,FALSE)</f>
        <v>2650</v>
      </c>
      <c r="R1777" s="6">
        <f t="shared" si="110"/>
        <v>2650</v>
      </c>
      <c r="S1777" s="6">
        <f t="shared" si="111"/>
        <v>860</v>
      </c>
    </row>
    <row r="1778" spans="1:19" x14ac:dyDescent="0.25">
      <c r="A1778" t="s">
        <v>2203</v>
      </c>
      <c r="B1778" s="2">
        <v>45861</v>
      </c>
      <c r="C1778" t="s">
        <v>176</v>
      </c>
      <c r="D1778" t="s">
        <v>18</v>
      </c>
      <c r="E1778">
        <v>1</v>
      </c>
      <c r="F1778">
        <v>1450</v>
      </c>
      <c r="G1778" s="3">
        <v>0</v>
      </c>
      <c r="H1778" t="s">
        <v>12</v>
      </c>
      <c r="I1778">
        <v>5</v>
      </c>
      <c r="J1778">
        <f t="shared" si="108"/>
        <v>1450</v>
      </c>
      <c r="K1778" s="2">
        <f t="shared" si="109"/>
        <v>45839</v>
      </c>
      <c r="L1778" s="2" t="str">
        <f>VLOOKUP(C1778,Customers!$A$2:$F$401,3,FALSE)</f>
        <v>Banha</v>
      </c>
      <c r="M1778" s="2" t="str">
        <f>VLOOKUP(C1778,Customers!$A$2:$F$401,5,FALSE)</f>
        <v>Consumer</v>
      </c>
      <c r="N1778" s="2" t="str">
        <f>VLOOKUP(D1778,Products!$A$2:$F$21,2,FALSE)</f>
        <v>Webcam HD</v>
      </c>
      <c r="O1778" s="2" t="str">
        <f>VLOOKUP(D1778,Products!$A$2:$F$21,4,FALSE)</f>
        <v>Electronics</v>
      </c>
      <c r="P1778" s="2" t="str">
        <f>VLOOKUP(D1778,Products!$A$2:$F$21,3,FALSE)</f>
        <v>Accessories</v>
      </c>
      <c r="Q1778" s="6">
        <f>VLOOKUP(D1778,Products!$A$2:$F$21,6,FALSE)</f>
        <v>790</v>
      </c>
      <c r="R1778" s="6">
        <f t="shared" si="110"/>
        <v>790</v>
      </c>
      <c r="S1778" s="6">
        <f t="shared" si="111"/>
        <v>660</v>
      </c>
    </row>
    <row r="1779" spans="1:19" x14ac:dyDescent="0.25">
      <c r="A1779" t="s">
        <v>2204</v>
      </c>
      <c r="B1779" s="2">
        <v>45030</v>
      </c>
      <c r="C1779" t="s">
        <v>432</v>
      </c>
      <c r="D1779" t="s">
        <v>43</v>
      </c>
      <c r="E1779">
        <v>1</v>
      </c>
      <c r="F1779">
        <v>3492</v>
      </c>
      <c r="G1779" s="3">
        <v>0</v>
      </c>
      <c r="H1779" t="s">
        <v>85</v>
      </c>
      <c r="I1779">
        <v>2</v>
      </c>
      <c r="J1779">
        <f t="shared" si="108"/>
        <v>3492</v>
      </c>
      <c r="K1779" s="2">
        <f t="shared" si="109"/>
        <v>45017</v>
      </c>
      <c r="L1779" s="2" t="str">
        <f>VLOOKUP(C1779,Customers!$A$2:$F$401,3,FALSE)</f>
        <v>Zagazig</v>
      </c>
      <c r="M1779" s="2" t="str">
        <f>VLOOKUP(C1779,Customers!$A$2:$F$401,5,FALSE)</f>
        <v>Consumer</v>
      </c>
      <c r="N1779" s="2" t="str">
        <f>VLOOKUP(D1779,Products!$A$2:$F$21,2,FALSE)</f>
        <v>External SSD 1TB</v>
      </c>
      <c r="O1779" s="2" t="str">
        <f>VLOOKUP(D1779,Products!$A$2:$F$21,4,FALSE)</f>
        <v>Electronics</v>
      </c>
      <c r="P1779" s="2" t="str">
        <f>VLOOKUP(D1779,Products!$A$2:$F$21,3,FALSE)</f>
        <v>Storage</v>
      </c>
      <c r="Q1779" s="6">
        <f>VLOOKUP(D1779,Products!$A$2:$F$21,6,FALSE)</f>
        <v>2450</v>
      </c>
      <c r="R1779" s="6">
        <f t="shared" si="110"/>
        <v>2450</v>
      </c>
      <c r="S1779" s="6">
        <f t="shared" si="111"/>
        <v>1042</v>
      </c>
    </row>
    <row r="1780" spans="1:19" x14ac:dyDescent="0.25">
      <c r="A1780" t="s">
        <v>2205</v>
      </c>
      <c r="B1780" s="2">
        <v>45665</v>
      </c>
      <c r="C1780" t="s">
        <v>542</v>
      </c>
      <c r="D1780" t="s">
        <v>49</v>
      </c>
      <c r="E1780">
        <v>1</v>
      </c>
      <c r="F1780">
        <v>4100</v>
      </c>
      <c r="G1780" s="3">
        <v>0.05</v>
      </c>
      <c r="H1780" t="s">
        <v>85</v>
      </c>
      <c r="I1780">
        <v>2</v>
      </c>
      <c r="J1780">
        <f t="shared" si="108"/>
        <v>3895</v>
      </c>
      <c r="K1780" s="2">
        <f t="shared" si="109"/>
        <v>45658</v>
      </c>
      <c r="L1780" s="2" t="str">
        <f>VLOOKUP(C1780,Customers!$A$2:$F$401,3,FALSE)</f>
        <v>Alexandria</v>
      </c>
      <c r="M1780" s="2" t="str">
        <f>VLOOKUP(C1780,Customers!$A$2:$F$401,5,FALSE)</f>
        <v>Consumer</v>
      </c>
      <c r="N1780" s="2" t="str">
        <f>VLOOKUP(D1780,Products!$A$2:$F$21,2,FALSE)</f>
        <v>UPS 1200VA</v>
      </c>
      <c r="O1780" s="2" t="str">
        <f>VLOOKUP(D1780,Products!$A$2:$F$21,4,FALSE)</f>
        <v>Electronics</v>
      </c>
      <c r="P1780" s="2" t="str">
        <f>VLOOKUP(D1780,Products!$A$2:$F$21,3,FALSE)</f>
        <v>Power</v>
      </c>
      <c r="Q1780" s="6">
        <f>VLOOKUP(D1780,Products!$A$2:$F$21,6,FALSE)</f>
        <v>2950</v>
      </c>
      <c r="R1780" s="6">
        <f t="shared" si="110"/>
        <v>2950</v>
      </c>
      <c r="S1780" s="6">
        <f t="shared" si="111"/>
        <v>945</v>
      </c>
    </row>
    <row r="1781" spans="1:19" x14ac:dyDescent="0.25">
      <c r="A1781" t="s">
        <v>2206</v>
      </c>
      <c r="B1781" s="2">
        <v>45334</v>
      </c>
      <c r="C1781" t="s">
        <v>1204</v>
      </c>
      <c r="D1781" t="s">
        <v>24</v>
      </c>
      <c r="E1781">
        <v>2</v>
      </c>
      <c r="F1781">
        <v>1150</v>
      </c>
      <c r="G1781" s="3">
        <v>0.03</v>
      </c>
      <c r="H1781" t="s">
        <v>12</v>
      </c>
      <c r="I1781">
        <v>5</v>
      </c>
      <c r="J1781">
        <f t="shared" si="108"/>
        <v>2231</v>
      </c>
      <c r="K1781" s="2">
        <f t="shared" si="109"/>
        <v>45323</v>
      </c>
      <c r="L1781" s="2" t="str">
        <f>VLOOKUP(C1781,Customers!$A$2:$F$401,3,FALSE)</f>
        <v>Port Said</v>
      </c>
      <c r="M1781" s="2" t="str">
        <f>VLOOKUP(C1781,Customers!$A$2:$F$401,5,FALSE)</f>
        <v>Consumer</v>
      </c>
      <c r="N1781" s="2" t="str">
        <f>VLOOKUP(D1781,Products!$A$2:$F$21,2,FALSE)</f>
        <v>USB-C Hub</v>
      </c>
      <c r="O1781" s="2" t="str">
        <f>VLOOKUP(D1781,Products!$A$2:$F$21,4,FALSE)</f>
        <v>Electronics</v>
      </c>
      <c r="P1781" s="2" t="str">
        <f>VLOOKUP(D1781,Products!$A$2:$F$21,3,FALSE)</f>
        <v>Accessories</v>
      </c>
      <c r="Q1781" s="6">
        <f>VLOOKUP(D1781,Products!$A$2:$F$21,6,FALSE)</f>
        <v>620</v>
      </c>
      <c r="R1781" s="6">
        <f t="shared" si="110"/>
        <v>1240</v>
      </c>
      <c r="S1781" s="6">
        <f t="shared" si="111"/>
        <v>991</v>
      </c>
    </row>
    <row r="1782" spans="1:19" x14ac:dyDescent="0.25">
      <c r="A1782" t="s">
        <v>2207</v>
      </c>
      <c r="B1782" s="2">
        <v>45488</v>
      </c>
      <c r="C1782" t="s">
        <v>1494</v>
      </c>
      <c r="D1782" t="s">
        <v>56</v>
      </c>
      <c r="E1782">
        <v>2</v>
      </c>
      <c r="F1782">
        <v>174.6</v>
      </c>
      <c r="G1782" s="3">
        <v>0.05</v>
      </c>
      <c r="H1782" t="s">
        <v>12</v>
      </c>
      <c r="I1782">
        <v>6</v>
      </c>
      <c r="J1782">
        <f t="shared" si="108"/>
        <v>331.73999999999995</v>
      </c>
      <c r="K1782" s="2">
        <f t="shared" si="109"/>
        <v>45474</v>
      </c>
      <c r="L1782" s="2" t="str">
        <f>VLOOKUP(C1782,Customers!$A$2:$F$401,3,FALSE)</f>
        <v>Cairo</v>
      </c>
      <c r="M1782" s="2" t="str">
        <f>VLOOKUP(C1782,Customers!$A$2:$F$401,5,FALSE)</f>
        <v>Consumer</v>
      </c>
      <c r="N1782" s="2" t="str">
        <f>VLOOKUP(D1782,Products!$A$2:$F$21,2,FALSE)</f>
        <v>Notebook Pack</v>
      </c>
      <c r="O1782" s="2" t="str">
        <f>VLOOKUP(D1782,Products!$A$2:$F$21,4,FALSE)</f>
        <v>Office</v>
      </c>
      <c r="P1782" s="2" t="str">
        <f>VLOOKUP(D1782,Products!$A$2:$F$21,3,FALSE)</f>
        <v>Stationery</v>
      </c>
      <c r="Q1782" s="6">
        <f>VLOOKUP(D1782,Products!$A$2:$F$21,6,FALSE)</f>
        <v>75</v>
      </c>
      <c r="R1782" s="6">
        <f t="shared" si="110"/>
        <v>150</v>
      </c>
      <c r="S1782" s="6">
        <f t="shared" si="111"/>
        <v>181.73999999999995</v>
      </c>
    </row>
    <row r="1783" spans="1:19" x14ac:dyDescent="0.25">
      <c r="A1783" t="s">
        <v>2208</v>
      </c>
      <c r="B1783" s="2">
        <v>45681</v>
      </c>
      <c r="C1783" t="s">
        <v>1009</v>
      </c>
      <c r="D1783" t="s">
        <v>49</v>
      </c>
      <c r="E1783">
        <v>5</v>
      </c>
      <c r="F1783">
        <v>4428</v>
      </c>
      <c r="G1783" s="3">
        <v>0</v>
      </c>
      <c r="H1783" t="s">
        <v>12</v>
      </c>
      <c r="I1783">
        <v>2</v>
      </c>
      <c r="J1783">
        <f t="shared" si="108"/>
        <v>22140</v>
      </c>
      <c r="K1783" s="2">
        <f t="shared" si="109"/>
        <v>45658</v>
      </c>
      <c r="L1783" s="2" t="str">
        <f>VLOOKUP(C1783,Customers!$A$2:$F$401,3,FALSE)</f>
        <v>Ismailia</v>
      </c>
      <c r="M1783" s="2" t="str">
        <f>VLOOKUP(C1783,Customers!$A$2:$F$401,5,FALSE)</f>
        <v>Small Business</v>
      </c>
      <c r="N1783" s="2" t="str">
        <f>VLOOKUP(D1783,Products!$A$2:$F$21,2,FALSE)</f>
        <v>UPS 1200VA</v>
      </c>
      <c r="O1783" s="2" t="str">
        <f>VLOOKUP(D1783,Products!$A$2:$F$21,4,FALSE)</f>
        <v>Electronics</v>
      </c>
      <c r="P1783" s="2" t="str">
        <f>VLOOKUP(D1783,Products!$A$2:$F$21,3,FALSE)</f>
        <v>Power</v>
      </c>
      <c r="Q1783" s="6">
        <f>VLOOKUP(D1783,Products!$A$2:$F$21,6,FALSE)</f>
        <v>2950</v>
      </c>
      <c r="R1783" s="6">
        <f t="shared" si="110"/>
        <v>14750</v>
      </c>
      <c r="S1783" s="6">
        <f t="shared" si="111"/>
        <v>7390</v>
      </c>
    </row>
    <row r="1784" spans="1:19" x14ac:dyDescent="0.25">
      <c r="A1784" t="s">
        <v>2209</v>
      </c>
      <c r="B1784" s="2">
        <v>45877</v>
      </c>
      <c r="C1784" t="s">
        <v>990</v>
      </c>
      <c r="D1784" t="s">
        <v>79</v>
      </c>
      <c r="E1784">
        <v>1</v>
      </c>
      <c r="F1784">
        <v>6200</v>
      </c>
      <c r="G1784" s="3">
        <v>0.03</v>
      </c>
      <c r="H1784" t="s">
        <v>12</v>
      </c>
      <c r="I1784">
        <v>1</v>
      </c>
      <c r="J1784">
        <f t="shared" si="108"/>
        <v>6014</v>
      </c>
      <c r="K1784" s="2">
        <f t="shared" si="109"/>
        <v>45870</v>
      </c>
      <c r="L1784" s="2" t="str">
        <f>VLOOKUP(C1784,Customers!$A$2:$F$401,3,FALSE)</f>
        <v>Zagazig</v>
      </c>
      <c r="M1784" s="2" t="str">
        <f>VLOOKUP(C1784,Customers!$A$2:$F$401,5,FALSE)</f>
        <v>Consumer</v>
      </c>
      <c r="N1784" s="2" t="str">
        <f>VLOOKUP(D1784,Products!$A$2:$F$21,2,FALSE)</f>
        <v>27-inch Monitor</v>
      </c>
      <c r="O1784" s="2" t="str">
        <f>VLOOKUP(D1784,Products!$A$2:$F$21,4,FALSE)</f>
        <v>Electronics</v>
      </c>
      <c r="P1784" s="2" t="str">
        <f>VLOOKUP(D1784,Products!$A$2:$F$21,3,FALSE)</f>
        <v>Displays</v>
      </c>
      <c r="Q1784" s="6">
        <f>VLOOKUP(D1784,Products!$A$2:$F$21,6,FALSE)</f>
        <v>4300</v>
      </c>
      <c r="R1784" s="6">
        <f t="shared" si="110"/>
        <v>4300</v>
      </c>
      <c r="S1784" s="6">
        <f t="shared" si="111"/>
        <v>1714</v>
      </c>
    </row>
    <row r="1785" spans="1:19" x14ac:dyDescent="0.25">
      <c r="A1785" t="s">
        <v>2210</v>
      </c>
      <c r="B1785" s="2">
        <v>45961</v>
      </c>
      <c r="C1785" t="s">
        <v>156</v>
      </c>
      <c r="D1785" t="s">
        <v>24</v>
      </c>
      <c r="E1785">
        <v>2</v>
      </c>
      <c r="F1785">
        <v>1287.5</v>
      </c>
      <c r="G1785" s="3">
        <v>0.15</v>
      </c>
      <c r="H1785" t="s">
        <v>12</v>
      </c>
      <c r="I1785">
        <v>4</v>
      </c>
      <c r="J1785">
        <f t="shared" si="108"/>
        <v>2188.75</v>
      </c>
      <c r="K1785" s="2">
        <f t="shared" si="109"/>
        <v>45931</v>
      </c>
      <c r="L1785" s="2" t="str">
        <f>VLOOKUP(C1785,Customers!$A$2:$F$401,3,FALSE)</f>
        <v>Zagazig</v>
      </c>
      <c r="M1785" s="2" t="str">
        <f>VLOOKUP(C1785,Customers!$A$2:$F$401,5,FALSE)</f>
        <v>Corporate</v>
      </c>
      <c r="N1785" s="2" t="str">
        <f>VLOOKUP(D1785,Products!$A$2:$F$21,2,FALSE)</f>
        <v>USB-C Hub</v>
      </c>
      <c r="O1785" s="2" t="str">
        <f>VLOOKUP(D1785,Products!$A$2:$F$21,4,FALSE)</f>
        <v>Electronics</v>
      </c>
      <c r="P1785" s="2" t="str">
        <f>VLOOKUP(D1785,Products!$A$2:$F$21,3,FALSE)</f>
        <v>Accessories</v>
      </c>
      <c r="Q1785" s="6">
        <f>VLOOKUP(D1785,Products!$A$2:$F$21,6,FALSE)</f>
        <v>620</v>
      </c>
      <c r="R1785" s="6">
        <f t="shared" si="110"/>
        <v>1240</v>
      </c>
      <c r="S1785" s="6">
        <f t="shared" si="111"/>
        <v>948.75</v>
      </c>
    </row>
    <row r="1786" spans="1:19" x14ac:dyDescent="0.25">
      <c r="A1786" t="s">
        <v>2211</v>
      </c>
      <c r="B1786" s="2">
        <v>45739</v>
      </c>
      <c r="C1786" t="s">
        <v>144</v>
      </c>
      <c r="D1786" t="s">
        <v>24</v>
      </c>
      <c r="E1786">
        <v>1</v>
      </c>
      <c r="F1786">
        <v>1150</v>
      </c>
      <c r="G1786" s="3">
        <v>0.03</v>
      </c>
      <c r="H1786" t="s">
        <v>12</v>
      </c>
      <c r="I1786">
        <v>2</v>
      </c>
      <c r="J1786">
        <f t="shared" si="108"/>
        <v>1115.5</v>
      </c>
      <c r="K1786" s="2">
        <f t="shared" si="109"/>
        <v>45717</v>
      </c>
      <c r="L1786" s="2" t="str">
        <f>VLOOKUP(C1786,Customers!$A$2:$F$401,3,FALSE)</f>
        <v>Mansoura</v>
      </c>
      <c r="M1786" s="2" t="str">
        <f>VLOOKUP(C1786,Customers!$A$2:$F$401,5,FALSE)</f>
        <v>Consumer</v>
      </c>
      <c r="N1786" s="2" t="str">
        <f>VLOOKUP(D1786,Products!$A$2:$F$21,2,FALSE)</f>
        <v>USB-C Hub</v>
      </c>
      <c r="O1786" s="2" t="str">
        <f>VLOOKUP(D1786,Products!$A$2:$F$21,4,FALSE)</f>
        <v>Electronics</v>
      </c>
      <c r="P1786" s="2" t="str">
        <f>VLOOKUP(D1786,Products!$A$2:$F$21,3,FALSE)</f>
        <v>Accessories</v>
      </c>
      <c r="Q1786" s="6">
        <f>VLOOKUP(D1786,Products!$A$2:$F$21,6,FALSE)</f>
        <v>620</v>
      </c>
      <c r="R1786" s="6">
        <f t="shared" si="110"/>
        <v>620</v>
      </c>
      <c r="S1786" s="6">
        <f t="shared" si="111"/>
        <v>495.5</v>
      </c>
    </row>
    <row r="1787" spans="1:19" x14ac:dyDescent="0.25">
      <c r="A1787" t="s">
        <v>2212</v>
      </c>
      <c r="B1787" s="2">
        <v>45180</v>
      </c>
      <c r="C1787" t="s">
        <v>525</v>
      </c>
      <c r="D1787" t="s">
        <v>59</v>
      </c>
      <c r="E1787">
        <v>4</v>
      </c>
      <c r="F1787">
        <v>7992</v>
      </c>
      <c r="G1787" s="3">
        <v>0</v>
      </c>
      <c r="H1787" t="s">
        <v>85</v>
      </c>
      <c r="I1787">
        <v>7</v>
      </c>
      <c r="J1787">
        <f t="shared" si="108"/>
        <v>31968</v>
      </c>
      <c r="K1787" s="2">
        <f t="shared" si="109"/>
        <v>45170</v>
      </c>
      <c r="L1787" s="2" t="str">
        <f>VLOOKUP(C1787,Customers!$A$2:$F$401,3,FALSE)</f>
        <v>Mansoura</v>
      </c>
      <c r="M1787" s="2" t="str">
        <f>VLOOKUP(C1787,Customers!$A$2:$F$401,5,FALSE)</f>
        <v>Small Business</v>
      </c>
      <c r="N1787" s="2" t="str">
        <f>VLOOKUP(D1787,Products!$A$2:$F$21,2,FALSE)</f>
        <v>Laser Printer</v>
      </c>
      <c r="O1787" s="2" t="str">
        <f>VLOOKUP(D1787,Products!$A$2:$F$21,4,FALSE)</f>
        <v>Electronics</v>
      </c>
      <c r="P1787" s="2" t="str">
        <f>VLOOKUP(D1787,Products!$A$2:$F$21,3,FALSE)</f>
        <v>Printers</v>
      </c>
      <c r="Q1787" s="6">
        <f>VLOOKUP(D1787,Products!$A$2:$F$21,6,FALSE)</f>
        <v>5600</v>
      </c>
      <c r="R1787" s="6">
        <f t="shared" si="110"/>
        <v>22400</v>
      </c>
      <c r="S1787" s="6">
        <f t="shared" si="111"/>
        <v>9568</v>
      </c>
    </row>
    <row r="1788" spans="1:19" x14ac:dyDescent="0.25">
      <c r="A1788" t="s">
        <v>2213</v>
      </c>
      <c r="B1788" s="2">
        <v>44989</v>
      </c>
      <c r="C1788" t="s">
        <v>76</v>
      </c>
      <c r="D1788" t="s">
        <v>24</v>
      </c>
      <c r="E1788">
        <v>2</v>
      </c>
      <c r="F1788">
        <v>1250</v>
      </c>
      <c r="G1788" s="3">
        <v>0.1</v>
      </c>
      <c r="H1788" t="s">
        <v>12</v>
      </c>
      <c r="I1788">
        <v>5</v>
      </c>
      <c r="J1788">
        <f t="shared" si="108"/>
        <v>2250</v>
      </c>
      <c r="K1788" s="2">
        <f t="shared" si="109"/>
        <v>44986</v>
      </c>
      <c r="L1788" s="2" t="str">
        <f>VLOOKUP(C1788,Customers!$A$2:$F$401,3,FALSE)</f>
        <v>Banha</v>
      </c>
      <c r="M1788" s="2" t="str">
        <f>VLOOKUP(C1788,Customers!$A$2:$F$401,5,FALSE)</f>
        <v>Consumer</v>
      </c>
      <c r="N1788" s="2" t="str">
        <f>VLOOKUP(D1788,Products!$A$2:$F$21,2,FALSE)</f>
        <v>USB-C Hub</v>
      </c>
      <c r="O1788" s="2" t="str">
        <f>VLOOKUP(D1788,Products!$A$2:$F$21,4,FALSE)</f>
        <v>Electronics</v>
      </c>
      <c r="P1788" s="2" t="str">
        <f>VLOOKUP(D1788,Products!$A$2:$F$21,3,FALSE)</f>
        <v>Accessories</v>
      </c>
      <c r="Q1788" s="6">
        <f>VLOOKUP(D1788,Products!$A$2:$F$21,6,FALSE)</f>
        <v>620</v>
      </c>
      <c r="R1788" s="6">
        <f t="shared" si="110"/>
        <v>1240</v>
      </c>
      <c r="S1788" s="6">
        <f t="shared" si="111"/>
        <v>1010</v>
      </c>
    </row>
    <row r="1789" spans="1:19" x14ac:dyDescent="0.25">
      <c r="A1789" t="s">
        <v>2214</v>
      </c>
      <c r="B1789" s="2">
        <v>45422</v>
      </c>
      <c r="C1789" t="s">
        <v>863</v>
      </c>
      <c r="D1789" t="s">
        <v>40</v>
      </c>
      <c r="E1789">
        <v>1</v>
      </c>
      <c r="F1789">
        <v>17940</v>
      </c>
      <c r="G1789" s="3">
        <v>0.2</v>
      </c>
      <c r="H1789" t="s">
        <v>12</v>
      </c>
      <c r="I1789">
        <v>5</v>
      </c>
      <c r="J1789">
        <f t="shared" si="108"/>
        <v>14352</v>
      </c>
      <c r="K1789" s="2">
        <f t="shared" si="109"/>
        <v>45413</v>
      </c>
      <c r="L1789" s="2" t="str">
        <f>VLOOKUP(C1789,Customers!$A$2:$F$401,3,FALSE)</f>
        <v>Alexandria</v>
      </c>
      <c r="M1789" s="2" t="str">
        <f>VLOOKUP(C1789,Customers!$A$2:$F$401,5,FALSE)</f>
        <v>Consumer</v>
      </c>
      <c r="N1789" s="2" t="str">
        <f>VLOOKUP(D1789,Products!$A$2:$F$21,2,FALSE)</f>
        <v>Laptop Basic 15</v>
      </c>
      <c r="O1789" s="2" t="str">
        <f>VLOOKUP(D1789,Products!$A$2:$F$21,4,FALSE)</f>
        <v>Electronics</v>
      </c>
      <c r="P1789" s="2" t="str">
        <f>VLOOKUP(D1789,Products!$A$2:$F$21,3,FALSE)</f>
        <v>Computers</v>
      </c>
      <c r="Q1789" s="6">
        <f>VLOOKUP(D1789,Products!$A$2:$F$21,6,FALSE)</f>
        <v>15100</v>
      </c>
      <c r="R1789" s="6">
        <f t="shared" si="110"/>
        <v>15100</v>
      </c>
      <c r="S1789" s="6">
        <f t="shared" si="111"/>
        <v>-748</v>
      </c>
    </row>
    <row r="1790" spans="1:19" x14ac:dyDescent="0.25">
      <c r="A1790" t="s">
        <v>2215</v>
      </c>
      <c r="B1790" s="2">
        <v>45689</v>
      </c>
      <c r="C1790" t="s">
        <v>465</v>
      </c>
      <c r="D1790" t="s">
        <v>109</v>
      </c>
      <c r="E1790">
        <v>2</v>
      </c>
      <c r="F1790">
        <v>11776</v>
      </c>
      <c r="G1790" s="3">
        <v>0</v>
      </c>
      <c r="H1790" t="s">
        <v>12</v>
      </c>
      <c r="I1790">
        <v>6</v>
      </c>
      <c r="J1790">
        <f t="shared" si="108"/>
        <v>23552</v>
      </c>
      <c r="K1790" s="2">
        <f t="shared" si="109"/>
        <v>45689</v>
      </c>
      <c r="L1790" s="2" t="str">
        <f>VLOOKUP(C1790,Customers!$A$2:$F$401,3,FALSE)</f>
        <v>Ismailia</v>
      </c>
      <c r="M1790" s="2" t="str">
        <f>VLOOKUP(C1790,Customers!$A$2:$F$401,5,FALSE)</f>
        <v>Corporate</v>
      </c>
      <c r="N1790" s="2" t="str">
        <f>VLOOKUP(D1790,Products!$A$2:$F$21,2,FALSE)</f>
        <v>Projector</v>
      </c>
      <c r="O1790" s="2" t="str">
        <f>VLOOKUP(D1790,Products!$A$2:$F$21,4,FALSE)</f>
        <v>Electronics</v>
      </c>
      <c r="P1790" s="2" t="str">
        <f>VLOOKUP(D1790,Products!$A$2:$F$21,3,FALSE)</f>
        <v>Displays</v>
      </c>
      <c r="Q1790" s="6">
        <f>VLOOKUP(D1790,Products!$A$2:$F$21,6,FALSE)</f>
        <v>9700</v>
      </c>
      <c r="R1790" s="6">
        <f t="shared" si="110"/>
        <v>19400</v>
      </c>
      <c r="S1790" s="6">
        <f t="shared" si="111"/>
        <v>4152</v>
      </c>
    </row>
    <row r="1791" spans="1:19" x14ac:dyDescent="0.25">
      <c r="A1791" t="s">
        <v>2216</v>
      </c>
      <c r="B1791" s="2">
        <v>45928</v>
      </c>
      <c r="C1791" t="s">
        <v>429</v>
      </c>
      <c r="D1791" t="s">
        <v>109</v>
      </c>
      <c r="E1791">
        <v>1</v>
      </c>
      <c r="F1791">
        <v>12416</v>
      </c>
      <c r="G1791" s="3">
        <v>0</v>
      </c>
      <c r="H1791" t="s">
        <v>12</v>
      </c>
      <c r="I1791">
        <v>6</v>
      </c>
      <c r="J1791">
        <f t="shared" si="108"/>
        <v>12416</v>
      </c>
      <c r="K1791" s="2">
        <f t="shared" si="109"/>
        <v>45901</v>
      </c>
      <c r="L1791" s="2" t="str">
        <f>VLOOKUP(C1791,Customers!$A$2:$F$401,3,FALSE)</f>
        <v>Alexandria</v>
      </c>
      <c r="M1791" s="2" t="str">
        <f>VLOOKUP(C1791,Customers!$A$2:$F$401,5,FALSE)</f>
        <v>Small Business</v>
      </c>
      <c r="N1791" s="2" t="str">
        <f>VLOOKUP(D1791,Products!$A$2:$F$21,2,FALSE)</f>
        <v>Projector</v>
      </c>
      <c r="O1791" s="2" t="str">
        <f>VLOOKUP(D1791,Products!$A$2:$F$21,4,FALSE)</f>
        <v>Electronics</v>
      </c>
      <c r="P1791" s="2" t="str">
        <f>VLOOKUP(D1791,Products!$A$2:$F$21,3,FALSE)</f>
        <v>Displays</v>
      </c>
      <c r="Q1791" s="6">
        <f>VLOOKUP(D1791,Products!$A$2:$F$21,6,FALSE)</f>
        <v>9700</v>
      </c>
      <c r="R1791" s="6">
        <f t="shared" si="110"/>
        <v>9700</v>
      </c>
      <c r="S1791" s="6">
        <f t="shared" si="111"/>
        <v>2716</v>
      </c>
    </row>
    <row r="1792" spans="1:19" x14ac:dyDescent="0.25">
      <c r="A1792" t="s">
        <v>2217</v>
      </c>
      <c r="B1792" s="2">
        <v>45840</v>
      </c>
      <c r="C1792" t="s">
        <v>863</v>
      </c>
      <c r="D1792" t="s">
        <v>27</v>
      </c>
      <c r="E1792">
        <v>1</v>
      </c>
      <c r="F1792">
        <v>980</v>
      </c>
      <c r="G1792" s="3">
        <v>0.1</v>
      </c>
      <c r="H1792" t="s">
        <v>12</v>
      </c>
      <c r="I1792">
        <v>2</v>
      </c>
      <c r="J1792">
        <f t="shared" si="108"/>
        <v>882</v>
      </c>
      <c r="K1792" s="2">
        <f t="shared" si="109"/>
        <v>45839</v>
      </c>
      <c r="L1792" s="2" t="str">
        <f>VLOOKUP(C1792,Customers!$A$2:$F$401,3,FALSE)</f>
        <v>Alexandria</v>
      </c>
      <c r="M1792" s="2" t="str">
        <f>VLOOKUP(C1792,Customers!$A$2:$F$401,5,FALSE)</f>
        <v>Consumer</v>
      </c>
      <c r="N1792" s="2" t="str">
        <f>VLOOKUP(D1792,Products!$A$2:$F$21,2,FALSE)</f>
        <v>Printer Toner</v>
      </c>
      <c r="O1792" s="2" t="str">
        <f>VLOOKUP(D1792,Products!$A$2:$F$21,4,FALSE)</f>
        <v>Office</v>
      </c>
      <c r="P1792" s="2" t="str">
        <f>VLOOKUP(D1792,Products!$A$2:$F$21,3,FALSE)</f>
        <v>Supplies</v>
      </c>
      <c r="Q1792" s="6">
        <f>VLOOKUP(D1792,Products!$A$2:$F$21,6,FALSE)</f>
        <v>510</v>
      </c>
      <c r="R1792" s="6">
        <f t="shared" si="110"/>
        <v>510</v>
      </c>
      <c r="S1792" s="6">
        <f t="shared" si="111"/>
        <v>372</v>
      </c>
    </row>
    <row r="1793" spans="1:19" x14ac:dyDescent="0.25">
      <c r="A1793" t="s">
        <v>2218</v>
      </c>
      <c r="B1793" s="2">
        <v>45290</v>
      </c>
      <c r="C1793" t="s">
        <v>849</v>
      </c>
      <c r="D1793" t="s">
        <v>49</v>
      </c>
      <c r="E1793">
        <v>2</v>
      </c>
      <c r="F1793">
        <v>3977</v>
      </c>
      <c r="G1793" s="3">
        <v>0.05</v>
      </c>
      <c r="H1793" t="s">
        <v>12</v>
      </c>
      <c r="I1793">
        <v>7</v>
      </c>
      <c r="J1793">
        <f t="shared" si="108"/>
        <v>7556.2999999999993</v>
      </c>
      <c r="K1793" s="2">
        <f t="shared" si="109"/>
        <v>45261</v>
      </c>
      <c r="L1793" s="2" t="str">
        <f>VLOOKUP(C1793,Customers!$A$2:$F$401,3,FALSE)</f>
        <v>Giza</v>
      </c>
      <c r="M1793" s="2" t="str">
        <f>VLOOKUP(C1793,Customers!$A$2:$F$401,5,FALSE)</f>
        <v>Small Business</v>
      </c>
      <c r="N1793" s="2" t="str">
        <f>VLOOKUP(D1793,Products!$A$2:$F$21,2,FALSE)</f>
        <v>UPS 1200VA</v>
      </c>
      <c r="O1793" s="2" t="str">
        <f>VLOOKUP(D1793,Products!$A$2:$F$21,4,FALSE)</f>
        <v>Electronics</v>
      </c>
      <c r="P1793" s="2" t="str">
        <f>VLOOKUP(D1793,Products!$A$2:$F$21,3,FALSE)</f>
        <v>Power</v>
      </c>
      <c r="Q1793" s="6">
        <f>VLOOKUP(D1793,Products!$A$2:$F$21,6,FALSE)</f>
        <v>2950</v>
      </c>
      <c r="R1793" s="6">
        <f t="shared" si="110"/>
        <v>5900</v>
      </c>
      <c r="S1793" s="6">
        <f t="shared" si="111"/>
        <v>1656.2999999999993</v>
      </c>
    </row>
    <row r="1794" spans="1:19" x14ac:dyDescent="0.25">
      <c r="A1794" t="s">
        <v>2219</v>
      </c>
      <c r="B1794" s="2">
        <v>45898</v>
      </c>
      <c r="C1794" t="s">
        <v>233</v>
      </c>
      <c r="D1794" t="s">
        <v>46</v>
      </c>
      <c r="E1794">
        <v>4</v>
      </c>
      <c r="F1794">
        <v>239.2</v>
      </c>
      <c r="G1794" s="3">
        <v>0</v>
      </c>
      <c r="H1794" t="s">
        <v>12</v>
      </c>
      <c r="I1794">
        <v>7</v>
      </c>
      <c r="J1794">
        <f t="shared" si="108"/>
        <v>956.8</v>
      </c>
      <c r="K1794" s="2">
        <f t="shared" si="109"/>
        <v>45870</v>
      </c>
      <c r="L1794" s="2" t="str">
        <f>VLOOKUP(C1794,Customers!$A$2:$F$401,3,FALSE)</f>
        <v>Mansoura</v>
      </c>
      <c r="M1794" s="2" t="str">
        <f>VLOOKUP(C1794,Customers!$A$2:$F$401,5,FALSE)</f>
        <v>Consumer</v>
      </c>
      <c r="N1794" s="2" t="str">
        <f>VLOOKUP(D1794,Products!$A$2:$F$21,2,FALSE)</f>
        <v>Paper A4 Box</v>
      </c>
      <c r="O1794" s="2" t="str">
        <f>VLOOKUP(D1794,Products!$A$2:$F$21,4,FALSE)</f>
        <v>Office</v>
      </c>
      <c r="P1794" s="2" t="str">
        <f>VLOOKUP(D1794,Products!$A$2:$F$21,3,FALSE)</f>
        <v>Stationery</v>
      </c>
      <c r="Q1794" s="6">
        <f>VLOOKUP(D1794,Products!$A$2:$F$21,6,FALSE)</f>
        <v>145</v>
      </c>
      <c r="R1794" s="6">
        <f t="shared" si="110"/>
        <v>580</v>
      </c>
      <c r="S1794" s="6">
        <f t="shared" si="111"/>
        <v>376.79999999999995</v>
      </c>
    </row>
    <row r="1795" spans="1:19" x14ac:dyDescent="0.25">
      <c r="A1795" t="s">
        <v>2220</v>
      </c>
      <c r="B1795" s="2">
        <v>45643</v>
      </c>
      <c r="C1795" t="s">
        <v>1195</v>
      </c>
      <c r="D1795" t="s">
        <v>46</v>
      </c>
      <c r="E1795">
        <v>1</v>
      </c>
      <c r="F1795">
        <v>239.2</v>
      </c>
      <c r="G1795" s="3">
        <v>0.03</v>
      </c>
      <c r="H1795" t="s">
        <v>12</v>
      </c>
      <c r="I1795">
        <v>2</v>
      </c>
      <c r="J1795">
        <f t="shared" ref="J1795:J1858" si="112">E1795*F1795*(1-G1795)</f>
        <v>232.02399999999997</v>
      </c>
      <c r="K1795" s="2">
        <f t="shared" ref="K1795:K1858" si="113">DATE(YEAR(B1795),MONTH(B1795),1)</f>
        <v>45627</v>
      </c>
      <c r="L1795" s="2" t="str">
        <f>VLOOKUP(C1795,Customers!$A$2:$F$401,3,FALSE)</f>
        <v>Banha</v>
      </c>
      <c r="M1795" s="2" t="str">
        <f>VLOOKUP(C1795,Customers!$A$2:$F$401,5,FALSE)</f>
        <v>Small Business</v>
      </c>
      <c r="N1795" s="2" t="str">
        <f>VLOOKUP(D1795,Products!$A$2:$F$21,2,FALSE)</f>
        <v>Paper A4 Box</v>
      </c>
      <c r="O1795" s="2" t="str">
        <f>VLOOKUP(D1795,Products!$A$2:$F$21,4,FALSE)</f>
        <v>Office</v>
      </c>
      <c r="P1795" s="2" t="str">
        <f>VLOOKUP(D1795,Products!$A$2:$F$21,3,FALSE)</f>
        <v>Stationery</v>
      </c>
      <c r="Q1795" s="6">
        <f>VLOOKUP(D1795,Products!$A$2:$F$21,6,FALSE)</f>
        <v>145</v>
      </c>
      <c r="R1795" s="6">
        <f t="shared" ref="R1795:R1858" si="114">E1795*Q1795</f>
        <v>145</v>
      </c>
      <c r="S1795" s="6">
        <f t="shared" ref="S1795:S1858" si="115">J1795-R1795</f>
        <v>87.023999999999972</v>
      </c>
    </row>
    <row r="1796" spans="1:19" x14ac:dyDescent="0.25">
      <c r="A1796" t="s">
        <v>2221</v>
      </c>
      <c r="B1796" s="2">
        <v>45632</v>
      </c>
      <c r="C1796" t="s">
        <v>923</v>
      </c>
      <c r="D1796" t="s">
        <v>33</v>
      </c>
      <c r="E1796">
        <v>10</v>
      </c>
      <c r="F1796">
        <v>4212</v>
      </c>
      <c r="G1796" s="3">
        <v>0</v>
      </c>
      <c r="H1796" t="s">
        <v>12</v>
      </c>
      <c r="I1796">
        <v>5</v>
      </c>
      <c r="J1796">
        <f t="shared" si="112"/>
        <v>42120</v>
      </c>
      <c r="K1796" s="2">
        <f t="shared" si="113"/>
        <v>45627</v>
      </c>
      <c r="L1796" s="2" t="str">
        <f>VLOOKUP(C1796,Customers!$A$2:$F$401,3,FALSE)</f>
        <v>Fayoum</v>
      </c>
      <c r="M1796" s="2" t="str">
        <f>VLOOKUP(C1796,Customers!$A$2:$F$401,5,FALSE)</f>
        <v>Consumer</v>
      </c>
      <c r="N1796" s="2" t="str">
        <f>VLOOKUP(D1796,Products!$A$2:$F$21,2,FALSE)</f>
        <v>Filing Cabinet</v>
      </c>
      <c r="O1796" s="2" t="str">
        <f>VLOOKUP(D1796,Products!$A$2:$F$21,4,FALSE)</f>
        <v>Office</v>
      </c>
      <c r="P1796" s="2" t="str">
        <f>VLOOKUP(D1796,Products!$A$2:$F$21,3,FALSE)</f>
        <v>Furniture</v>
      </c>
      <c r="Q1796" s="6">
        <f>VLOOKUP(D1796,Products!$A$2:$F$21,6,FALSE)</f>
        <v>2650</v>
      </c>
      <c r="R1796" s="6">
        <f t="shared" si="114"/>
        <v>26500</v>
      </c>
      <c r="S1796" s="6">
        <f t="shared" si="115"/>
        <v>15620</v>
      </c>
    </row>
    <row r="1797" spans="1:19" x14ac:dyDescent="0.25">
      <c r="A1797" t="s">
        <v>2222</v>
      </c>
      <c r="B1797" s="2">
        <v>45261</v>
      </c>
      <c r="C1797" t="s">
        <v>1273</v>
      </c>
      <c r="D1797" t="s">
        <v>24</v>
      </c>
      <c r="E1797">
        <v>1</v>
      </c>
      <c r="F1797">
        <v>1287.5</v>
      </c>
      <c r="G1797" s="3">
        <v>0</v>
      </c>
      <c r="H1797" t="s">
        <v>12</v>
      </c>
      <c r="I1797">
        <v>2</v>
      </c>
      <c r="J1797">
        <f t="shared" si="112"/>
        <v>1287.5</v>
      </c>
      <c r="K1797" s="2">
        <f t="shared" si="113"/>
        <v>45261</v>
      </c>
      <c r="L1797" s="2" t="str">
        <f>VLOOKUP(C1797,Customers!$A$2:$F$401,3,FALSE)</f>
        <v>Tanta</v>
      </c>
      <c r="M1797" s="2" t="str">
        <f>VLOOKUP(C1797,Customers!$A$2:$F$401,5,FALSE)</f>
        <v>Corporate</v>
      </c>
      <c r="N1797" s="2" t="str">
        <f>VLOOKUP(D1797,Products!$A$2:$F$21,2,FALSE)</f>
        <v>USB-C Hub</v>
      </c>
      <c r="O1797" s="2" t="str">
        <f>VLOOKUP(D1797,Products!$A$2:$F$21,4,FALSE)</f>
        <v>Electronics</v>
      </c>
      <c r="P1797" s="2" t="str">
        <f>VLOOKUP(D1797,Products!$A$2:$F$21,3,FALSE)</f>
        <v>Accessories</v>
      </c>
      <c r="Q1797" s="6">
        <f>VLOOKUP(D1797,Products!$A$2:$F$21,6,FALSE)</f>
        <v>620</v>
      </c>
      <c r="R1797" s="6">
        <f t="shared" si="114"/>
        <v>620</v>
      </c>
      <c r="S1797" s="6">
        <f t="shared" si="115"/>
        <v>667.5</v>
      </c>
    </row>
    <row r="1798" spans="1:19" x14ac:dyDescent="0.25">
      <c r="A1798" t="s">
        <v>2223</v>
      </c>
      <c r="B1798" s="2">
        <v>45456</v>
      </c>
      <c r="C1798" t="s">
        <v>1251</v>
      </c>
      <c r="D1798" t="s">
        <v>46</v>
      </c>
      <c r="E1798">
        <v>2</v>
      </c>
      <c r="F1798">
        <v>239.2</v>
      </c>
      <c r="G1798" s="3">
        <v>0.15</v>
      </c>
      <c r="H1798" t="s">
        <v>12</v>
      </c>
      <c r="I1798">
        <v>5</v>
      </c>
      <c r="J1798">
        <f t="shared" si="112"/>
        <v>406.64</v>
      </c>
      <c r="K1798" s="2">
        <f t="shared" si="113"/>
        <v>45444</v>
      </c>
      <c r="L1798" s="2" t="str">
        <f>VLOOKUP(C1798,Customers!$A$2:$F$401,3,FALSE)</f>
        <v>Alexandria</v>
      </c>
      <c r="M1798" s="2" t="str">
        <f>VLOOKUP(C1798,Customers!$A$2:$F$401,5,FALSE)</f>
        <v>Consumer</v>
      </c>
      <c r="N1798" s="2" t="str">
        <f>VLOOKUP(D1798,Products!$A$2:$F$21,2,FALSE)</f>
        <v>Paper A4 Box</v>
      </c>
      <c r="O1798" s="2" t="str">
        <f>VLOOKUP(D1798,Products!$A$2:$F$21,4,FALSE)</f>
        <v>Office</v>
      </c>
      <c r="P1798" s="2" t="str">
        <f>VLOOKUP(D1798,Products!$A$2:$F$21,3,FALSE)</f>
        <v>Stationery</v>
      </c>
      <c r="Q1798" s="6">
        <f>VLOOKUP(D1798,Products!$A$2:$F$21,6,FALSE)</f>
        <v>145</v>
      </c>
      <c r="R1798" s="6">
        <f t="shared" si="114"/>
        <v>290</v>
      </c>
      <c r="S1798" s="6">
        <f t="shared" si="115"/>
        <v>116.63999999999999</v>
      </c>
    </row>
    <row r="1799" spans="1:19" x14ac:dyDescent="0.25">
      <c r="A1799" t="s">
        <v>2224</v>
      </c>
      <c r="B1799" s="2">
        <v>45112</v>
      </c>
      <c r="C1799" t="s">
        <v>425</v>
      </c>
      <c r="D1799" t="s">
        <v>43</v>
      </c>
      <c r="E1799">
        <v>1</v>
      </c>
      <c r="F1799">
        <v>3492</v>
      </c>
      <c r="G1799" s="3">
        <v>0.1</v>
      </c>
      <c r="H1799" t="s">
        <v>12</v>
      </c>
      <c r="I1799">
        <v>1</v>
      </c>
      <c r="J1799">
        <f t="shared" si="112"/>
        <v>3142.8</v>
      </c>
      <c r="K1799" s="2">
        <f t="shared" si="113"/>
        <v>45108</v>
      </c>
      <c r="L1799" s="2" t="str">
        <f>VLOOKUP(C1799,Customers!$A$2:$F$401,3,FALSE)</f>
        <v>Alexandria</v>
      </c>
      <c r="M1799" s="2" t="str">
        <f>VLOOKUP(C1799,Customers!$A$2:$F$401,5,FALSE)</f>
        <v>Small Business</v>
      </c>
      <c r="N1799" s="2" t="str">
        <f>VLOOKUP(D1799,Products!$A$2:$F$21,2,FALSE)</f>
        <v>External SSD 1TB</v>
      </c>
      <c r="O1799" s="2" t="str">
        <f>VLOOKUP(D1799,Products!$A$2:$F$21,4,FALSE)</f>
        <v>Electronics</v>
      </c>
      <c r="P1799" s="2" t="str">
        <f>VLOOKUP(D1799,Products!$A$2:$F$21,3,FALSE)</f>
        <v>Storage</v>
      </c>
      <c r="Q1799" s="6">
        <f>VLOOKUP(D1799,Products!$A$2:$F$21,6,FALSE)</f>
        <v>2450</v>
      </c>
      <c r="R1799" s="6">
        <f t="shared" si="114"/>
        <v>2450</v>
      </c>
      <c r="S1799" s="6">
        <f t="shared" si="115"/>
        <v>692.80000000000018</v>
      </c>
    </row>
    <row r="1800" spans="1:19" x14ac:dyDescent="0.25">
      <c r="A1800" t="s">
        <v>2225</v>
      </c>
      <c r="B1800" s="2">
        <v>45510</v>
      </c>
      <c r="C1800" t="s">
        <v>717</v>
      </c>
      <c r="D1800" t="s">
        <v>11</v>
      </c>
      <c r="E1800">
        <v>1</v>
      </c>
      <c r="F1800">
        <v>30780</v>
      </c>
      <c r="G1800" s="3">
        <v>0</v>
      </c>
      <c r="H1800" t="s">
        <v>12</v>
      </c>
      <c r="I1800">
        <v>6</v>
      </c>
      <c r="J1800">
        <f t="shared" si="112"/>
        <v>30780</v>
      </c>
      <c r="K1800" s="2">
        <f t="shared" si="113"/>
        <v>45505</v>
      </c>
      <c r="L1800" s="2" t="str">
        <f>VLOOKUP(C1800,Customers!$A$2:$F$401,3,FALSE)</f>
        <v>Mansoura</v>
      </c>
      <c r="M1800" s="2" t="str">
        <f>VLOOKUP(C1800,Customers!$A$2:$F$401,5,FALSE)</f>
        <v>Consumer</v>
      </c>
      <c r="N1800" s="2" t="str">
        <f>VLOOKUP(D1800,Products!$A$2:$F$21,2,FALSE)</f>
        <v>Laptop Pro 14</v>
      </c>
      <c r="O1800" s="2" t="str">
        <f>VLOOKUP(D1800,Products!$A$2:$F$21,4,FALSE)</f>
        <v>Electronics</v>
      </c>
      <c r="P1800" s="2" t="str">
        <f>VLOOKUP(D1800,Products!$A$2:$F$21,3,FALSE)</f>
        <v>Computers</v>
      </c>
      <c r="Q1800" s="6">
        <f>VLOOKUP(D1800,Products!$A$2:$F$21,6,FALSE)</f>
        <v>22100</v>
      </c>
      <c r="R1800" s="6">
        <f t="shared" si="114"/>
        <v>22100</v>
      </c>
      <c r="S1800" s="6">
        <f t="shared" si="115"/>
        <v>8680</v>
      </c>
    </row>
    <row r="1801" spans="1:19" x14ac:dyDescent="0.25">
      <c r="A1801" t="s">
        <v>2226</v>
      </c>
      <c r="B1801" s="2">
        <v>44983</v>
      </c>
      <c r="C1801" t="s">
        <v>1764</v>
      </c>
      <c r="D1801" t="s">
        <v>11</v>
      </c>
      <c r="E1801">
        <v>5</v>
      </c>
      <c r="F1801">
        <v>26220</v>
      </c>
      <c r="G1801" s="3">
        <v>0</v>
      </c>
      <c r="H1801" t="s">
        <v>12</v>
      </c>
      <c r="I1801">
        <v>1</v>
      </c>
      <c r="J1801">
        <f t="shared" si="112"/>
        <v>131100</v>
      </c>
      <c r="K1801" s="2">
        <f t="shared" si="113"/>
        <v>44958</v>
      </c>
      <c r="L1801" s="2" t="str">
        <f>VLOOKUP(C1801,Customers!$A$2:$F$401,3,FALSE)</f>
        <v>Banha</v>
      </c>
      <c r="M1801" s="2" t="str">
        <f>VLOOKUP(C1801,Customers!$A$2:$F$401,5,FALSE)</f>
        <v>Small Business</v>
      </c>
      <c r="N1801" s="2" t="str">
        <f>VLOOKUP(D1801,Products!$A$2:$F$21,2,FALSE)</f>
        <v>Laptop Pro 14</v>
      </c>
      <c r="O1801" s="2" t="str">
        <f>VLOOKUP(D1801,Products!$A$2:$F$21,4,FALSE)</f>
        <v>Electronics</v>
      </c>
      <c r="P1801" s="2" t="str">
        <f>VLOOKUP(D1801,Products!$A$2:$F$21,3,FALSE)</f>
        <v>Computers</v>
      </c>
      <c r="Q1801" s="6">
        <f>VLOOKUP(D1801,Products!$A$2:$F$21,6,FALSE)</f>
        <v>22100</v>
      </c>
      <c r="R1801" s="6">
        <f t="shared" si="114"/>
        <v>110500</v>
      </c>
      <c r="S1801" s="6">
        <f t="shared" si="115"/>
        <v>20600</v>
      </c>
    </row>
    <row r="1802" spans="1:19" x14ac:dyDescent="0.25">
      <c r="A1802" t="s">
        <v>2227</v>
      </c>
      <c r="B1802" s="2">
        <v>45718</v>
      </c>
      <c r="C1802" t="s">
        <v>127</v>
      </c>
      <c r="D1802" t="s">
        <v>46</v>
      </c>
      <c r="E1802">
        <v>1</v>
      </c>
      <c r="F1802">
        <v>280.8</v>
      </c>
      <c r="G1802" s="3">
        <v>0.1</v>
      </c>
      <c r="H1802" t="s">
        <v>12</v>
      </c>
      <c r="I1802">
        <v>1</v>
      </c>
      <c r="J1802">
        <f t="shared" si="112"/>
        <v>252.72000000000003</v>
      </c>
      <c r="K1802" s="2">
        <f t="shared" si="113"/>
        <v>45717</v>
      </c>
      <c r="L1802" s="2" t="str">
        <f>VLOOKUP(C1802,Customers!$A$2:$F$401,3,FALSE)</f>
        <v>Asyut</v>
      </c>
      <c r="M1802" s="2" t="str">
        <f>VLOOKUP(C1802,Customers!$A$2:$F$401,5,FALSE)</f>
        <v>Corporate</v>
      </c>
      <c r="N1802" s="2" t="str">
        <f>VLOOKUP(D1802,Products!$A$2:$F$21,2,FALSE)</f>
        <v>Paper A4 Box</v>
      </c>
      <c r="O1802" s="2" t="str">
        <f>VLOOKUP(D1802,Products!$A$2:$F$21,4,FALSE)</f>
        <v>Office</v>
      </c>
      <c r="P1802" s="2" t="str">
        <f>VLOOKUP(D1802,Products!$A$2:$F$21,3,FALSE)</f>
        <v>Stationery</v>
      </c>
      <c r="Q1802" s="6">
        <f>VLOOKUP(D1802,Products!$A$2:$F$21,6,FALSE)</f>
        <v>145</v>
      </c>
      <c r="R1802" s="6">
        <f t="shared" si="114"/>
        <v>145</v>
      </c>
      <c r="S1802" s="6">
        <f t="shared" si="115"/>
        <v>107.72000000000003</v>
      </c>
    </row>
    <row r="1803" spans="1:19" x14ac:dyDescent="0.25">
      <c r="A1803" t="s">
        <v>2228</v>
      </c>
      <c r="B1803" s="2">
        <v>45028</v>
      </c>
      <c r="C1803" t="s">
        <v>1009</v>
      </c>
      <c r="D1803" t="s">
        <v>40</v>
      </c>
      <c r="E1803">
        <v>2</v>
      </c>
      <c r="F1803">
        <v>17940</v>
      </c>
      <c r="G1803" s="3">
        <v>0.2</v>
      </c>
      <c r="H1803" t="s">
        <v>96</v>
      </c>
      <c r="I1803">
        <v>3</v>
      </c>
      <c r="J1803">
        <f t="shared" si="112"/>
        <v>28704</v>
      </c>
      <c r="K1803" s="2">
        <f t="shared" si="113"/>
        <v>45017</v>
      </c>
      <c r="L1803" s="2" t="str">
        <f>VLOOKUP(C1803,Customers!$A$2:$F$401,3,FALSE)</f>
        <v>Ismailia</v>
      </c>
      <c r="M1803" s="2" t="str">
        <f>VLOOKUP(C1803,Customers!$A$2:$F$401,5,FALSE)</f>
        <v>Small Business</v>
      </c>
      <c r="N1803" s="2" t="str">
        <f>VLOOKUP(D1803,Products!$A$2:$F$21,2,FALSE)</f>
        <v>Laptop Basic 15</v>
      </c>
      <c r="O1803" s="2" t="str">
        <f>VLOOKUP(D1803,Products!$A$2:$F$21,4,FALSE)</f>
        <v>Electronics</v>
      </c>
      <c r="P1803" s="2" t="str">
        <f>VLOOKUP(D1803,Products!$A$2:$F$21,3,FALSE)</f>
        <v>Computers</v>
      </c>
      <c r="Q1803" s="6">
        <f>VLOOKUP(D1803,Products!$A$2:$F$21,6,FALSE)</f>
        <v>15100</v>
      </c>
      <c r="R1803" s="6">
        <f t="shared" si="114"/>
        <v>30200</v>
      </c>
      <c r="S1803" s="6">
        <f t="shared" si="115"/>
        <v>-1496</v>
      </c>
    </row>
    <row r="1804" spans="1:19" x14ac:dyDescent="0.25">
      <c r="A1804" t="s">
        <v>2229</v>
      </c>
      <c r="B1804" s="2">
        <v>45260</v>
      </c>
      <c r="C1804" t="s">
        <v>677</v>
      </c>
      <c r="D1804" t="s">
        <v>46</v>
      </c>
      <c r="E1804">
        <v>5</v>
      </c>
      <c r="F1804">
        <v>280.8</v>
      </c>
      <c r="G1804" s="3">
        <v>0.03</v>
      </c>
      <c r="H1804" t="s">
        <v>12</v>
      </c>
      <c r="I1804">
        <v>2</v>
      </c>
      <c r="J1804">
        <f t="shared" si="112"/>
        <v>1361.8799999999999</v>
      </c>
      <c r="K1804" s="2">
        <f t="shared" si="113"/>
        <v>45231</v>
      </c>
      <c r="L1804" s="2" t="str">
        <f>VLOOKUP(C1804,Customers!$A$2:$F$401,3,FALSE)</f>
        <v>Giza</v>
      </c>
      <c r="M1804" s="2" t="str">
        <f>VLOOKUP(C1804,Customers!$A$2:$F$401,5,FALSE)</f>
        <v>Corporate</v>
      </c>
      <c r="N1804" s="2" t="str">
        <f>VLOOKUP(D1804,Products!$A$2:$F$21,2,FALSE)</f>
        <v>Paper A4 Box</v>
      </c>
      <c r="O1804" s="2" t="str">
        <f>VLOOKUP(D1804,Products!$A$2:$F$21,4,FALSE)</f>
        <v>Office</v>
      </c>
      <c r="P1804" s="2" t="str">
        <f>VLOOKUP(D1804,Products!$A$2:$F$21,3,FALSE)</f>
        <v>Stationery</v>
      </c>
      <c r="Q1804" s="6">
        <f>VLOOKUP(D1804,Products!$A$2:$F$21,6,FALSE)</f>
        <v>145</v>
      </c>
      <c r="R1804" s="6">
        <f t="shared" si="114"/>
        <v>725</v>
      </c>
      <c r="S1804" s="6">
        <f t="shared" si="115"/>
        <v>636.87999999999988</v>
      </c>
    </row>
    <row r="1805" spans="1:19" x14ac:dyDescent="0.25">
      <c r="A1805" t="s">
        <v>2230</v>
      </c>
      <c r="B1805" s="2">
        <v>45365</v>
      </c>
      <c r="C1805" t="s">
        <v>1149</v>
      </c>
      <c r="D1805" t="s">
        <v>33</v>
      </c>
      <c r="E1805">
        <v>2</v>
      </c>
      <c r="F1805">
        <v>3783</v>
      </c>
      <c r="G1805" s="3">
        <v>0</v>
      </c>
      <c r="H1805" t="s">
        <v>12</v>
      </c>
      <c r="I1805">
        <v>1</v>
      </c>
      <c r="J1805">
        <f t="shared" si="112"/>
        <v>7566</v>
      </c>
      <c r="K1805" s="2">
        <f t="shared" si="113"/>
        <v>45352</v>
      </c>
      <c r="L1805" s="2" t="str">
        <f>VLOOKUP(C1805,Customers!$A$2:$F$401,3,FALSE)</f>
        <v>Tanta</v>
      </c>
      <c r="M1805" s="2" t="str">
        <f>VLOOKUP(C1805,Customers!$A$2:$F$401,5,FALSE)</f>
        <v>Corporate</v>
      </c>
      <c r="N1805" s="2" t="str">
        <f>VLOOKUP(D1805,Products!$A$2:$F$21,2,FALSE)</f>
        <v>Filing Cabinet</v>
      </c>
      <c r="O1805" s="2" t="str">
        <f>VLOOKUP(D1805,Products!$A$2:$F$21,4,FALSE)</f>
        <v>Office</v>
      </c>
      <c r="P1805" s="2" t="str">
        <f>VLOOKUP(D1805,Products!$A$2:$F$21,3,FALSE)</f>
        <v>Furniture</v>
      </c>
      <c r="Q1805" s="6">
        <f>VLOOKUP(D1805,Products!$A$2:$F$21,6,FALSE)</f>
        <v>2650</v>
      </c>
      <c r="R1805" s="6">
        <f t="shared" si="114"/>
        <v>5300</v>
      </c>
      <c r="S1805" s="6">
        <f t="shared" si="115"/>
        <v>2266</v>
      </c>
    </row>
    <row r="1806" spans="1:19" x14ac:dyDescent="0.25">
      <c r="A1806" t="s">
        <v>2231</v>
      </c>
      <c r="B1806" s="2">
        <v>45380</v>
      </c>
      <c r="C1806" t="s">
        <v>662</v>
      </c>
      <c r="D1806" t="s">
        <v>11</v>
      </c>
      <c r="E1806">
        <v>2</v>
      </c>
      <c r="F1806">
        <v>30780</v>
      </c>
      <c r="G1806" s="3">
        <v>0</v>
      </c>
      <c r="H1806" t="s">
        <v>12</v>
      </c>
      <c r="I1806">
        <v>5</v>
      </c>
      <c r="J1806">
        <f t="shared" si="112"/>
        <v>61560</v>
      </c>
      <c r="K1806" s="2">
        <f t="shared" si="113"/>
        <v>45352</v>
      </c>
      <c r="L1806" s="2" t="str">
        <f>VLOOKUP(C1806,Customers!$A$2:$F$401,3,FALSE)</f>
        <v>Alexandria</v>
      </c>
      <c r="M1806" s="2" t="str">
        <f>VLOOKUP(C1806,Customers!$A$2:$F$401,5,FALSE)</f>
        <v>Small Business</v>
      </c>
      <c r="N1806" s="2" t="str">
        <f>VLOOKUP(D1806,Products!$A$2:$F$21,2,FALSE)</f>
        <v>Laptop Pro 14</v>
      </c>
      <c r="O1806" s="2" t="str">
        <f>VLOOKUP(D1806,Products!$A$2:$F$21,4,FALSE)</f>
        <v>Electronics</v>
      </c>
      <c r="P1806" s="2" t="str">
        <f>VLOOKUP(D1806,Products!$A$2:$F$21,3,FALSE)</f>
        <v>Computers</v>
      </c>
      <c r="Q1806" s="6">
        <f>VLOOKUP(D1806,Products!$A$2:$F$21,6,FALSE)</f>
        <v>22100</v>
      </c>
      <c r="R1806" s="6">
        <f t="shared" si="114"/>
        <v>44200</v>
      </c>
      <c r="S1806" s="6">
        <f t="shared" si="115"/>
        <v>17360</v>
      </c>
    </row>
    <row r="1807" spans="1:19" x14ac:dyDescent="0.25">
      <c r="A1807" t="s">
        <v>2232</v>
      </c>
      <c r="B1807" s="2">
        <v>45388</v>
      </c>
      <c r="C1807" t="s">
        <v>780</v>
      </c>
      <c r="D1807" t="s">
        <v>30</v>
      </c>
      <c r="E1807">
        <v>1</v>
      </c>
      <c r="F1807">
        <v>9936</v>
      </c>
      <c r="G1807" s="3">
        <v>0.03</v>
      </c>
      <c r="H1807" t="s">
        <v>12</v>
      </c>
      <c r="I1807">
        <v>3</v>
      </c>
      <c r="J1807">
        <f t="shared" si="112"/>
        <v>9637.92</v>
      </c>
      <c r="K1807" s="2">
        <f t="shared" si="113"/>
        <v>45383</v>
      </c>
      <c r="L1807" s="2" t="str">
        <f>VLOOKUP(C1807,Customers!$A$2:$F$401,3,FALSE)</f>
        <v>Ismailia</v>
      </c>
      <c r="M1807" s="2" t="str">
        <f>VLOOKUP(C1807,Customers!$A$2:$F$401,5,FALSE)</f>
        <v>Consumer</v>
      </c>
      <c r="N1807" s="2" t="str">
        <f>VLOOKUP(D1807,Products!$A$2:$F$21,2,FALSE)</f>
        <v>Standing Desk</v>
      </c>
      <c r="O1807" s="2" t="str">
        <f>VLOOKUP(D1807,Products!$A$2:$F$21,4,FALSE)</f>
        <v>Office</v>
      </c>
      <c r="P1807" s="2" t="str">
        <f>VLOOKUP(D1807,Products!$A$2:$F$21,3,FALSE)</f>
        <v>Furniture</v>
      </c>
      <c r="Q1807" s="6">
        <f>VLOOKUP(D1807,Products!$A$2:$F$21,6,FALSE)</f>
        <v>6500</v>
      </c>
      <c r="R1807" s="6">
        <f t="shared" si="114"/>
        <v>6500</v>
      </c>
      <c r="S1807" s="6">
        <f t="shared" si="115"/>
        <v>3137.92</v>
      </c>
    </row>
    <row r="1808" spans="1:19" x14ac:dyDescent="0.25">
      <c r="A1808" t="s">
        <v>2233</v>
      </c>
      <c r="B1808" s="2">
        <v>45350</v>
      </c>
      <c r="C1808" t="s">
        <v>342</v>
      </c>
      <c r="D1808" t="s">
        <v>11</v>
      </c>
      <c r="E1808">
        <v>5</v>
      </c>
      <c r="F1808">
        <v>29355</v>
      </c>
      <c r="G1808" s="3">
        <v>0.05</v>
      </c>
      <c r="H1808" t="s">
        <v>12</v>
      </c>
      <c r="I1808">
        <v>2</v>
      </c>
      <c r="J1808">
        <f t="shared" si="112"/>
        <v>139436.25</v>
      </c>
      <c r="K1808" s="2">
        <f t="shared" si="113"/>
        <v>45323</v>
      </c>
      <c r="L1808" s="2" t="str">
        <f>VLOOKUP(C1808,Customers!$A$2:$F$401,3,FALSE)</f>
        <v>Alexandria</v>
      </c>
      <c r="M1808" s="2" t="str">
        <f>VLOOKUP(C1808,Customers!$A$2:$F$401,5,FALSE)</f>
        <v>Corporate</v>
      </c>
      <c r="N1808" s="2" t="str">
        <f>VLOOKUP(D1808,Products!$A$2:$F$21,2,FALSE)</f>
        <v>Laptop Pro 14</v>
      </c>
      <c r="O1808" s="2" t="str">
        <f>VLOOKUP(D1808,Products!$A$2:$F$21,4,FALSE)</f>
        <v>Electronics</v>
      </c>
      <c r="P1808" s="2" t="str">
        <f>VLOOKUP(D1808,Products!$A$2:$F$21,3,FALSE)</f>
        <v>Computers</v>
      </c>
      <c r="Q1808" s="6">
        <f>VLOOKUP(D1808,Products!$A$2:$F$21,6,FALSE)</f>
        <v>22100</v>
      </c>
      <c r="R1808" s="6">
        <f t="shared" si="114"/>
        <v>110500</v>
      </c>
      <c r="S1808" s="6">
        <f t="shared" si="115"/>
        <v>28936.25</v>
      </c>
    </row>
    <row r="1809" spans="1:19" x14ac:dyDescent="0.25">
      <c r="A1809" t="s">
        <v>2234</v>
      </c>
      <c r="B1809" s="2">
        <v>45478</v>
      </c>
      <c r="C1809" t="s">
        <v>1294</v>
      </c>
      <c r="D1809" t="s">
        <v>18</v>
      </c>
      <c r="E1809">
        <v>2</v>
      </c>
      <c r="F1809">
        <v>1566</v>
      </c>
      <c r="G1809" s="3">
        <v>0.15</v>
      </c>
      <c r="H1809" t="s">
        <v>12</v>
      </c>
      <c r="I1809">
        <v>6</v>
      </c>
      <c r="J1809">
        <f t="shared" si="112"/>
        <v>2662.2</v>
      </c>
      <c r="K1809" s="2">
        <f t="shared" si="113"/>
        <v>45474</v>
      </c>
      <c r="L1809" s="2" t="str">
        <f>VLOOKUP(C1809,Customers!$A$2:$F$401,3,FALSE)</f>
        <v>Banha</v>
      </c>
      <c r="M1809" s="2" t="str">
        <f>VLOOKUP(C1809,Customers!$A$2:$F$401,5,FALSE)</f>
        <v>Small Business</v>
      </c>
      <c r="N1809" s="2" t="str">
        <f>VLOOKUP(D1809,Products!$A$2:$F$21,2,FALSE)</f>
        <v>Webcam HD</v>
      </c>
      <c r="O1809" s="2" t="str">
        <f>VLOOKUP(D1809,Products!$A$2:$F$21,4,FALSE)</f>
        <v>Electronics</v>
      </c>
      <c r="P1809" s="2" t="str">
        <f>VLOOKUP(D1809,Products!$A$2:$F$21,3,FALSE)</f>
        <v>Accessories</v>
      </c>
      <c r="Q1809" s="6">
        <f>VLOOKUP(D1809,Products!$A$2:$F$21,6,FALSE)</f>
        <v>790</v>
      </c>
      <c r="R1809" s="6">
        <f t="shared" si="114"/>
        <v>1580</v>
      </c>
      <c r="S1809" s="6">
        <f t="shared" si="115"/>
        <v>1082.1999999999998</v>
      </c>
    </row>
    <row r="1810" spans="1:19" x14ac:dyDescent="0.25">
      <c r="A1810" t="s">
        <v>2235</v>
      </c>
      <c r="B1810" s="2">
        <v>45765</v>
      </c>
      <c r="C1810" t="s">
        <v>168</v>
      </c>
      <c r="D1810" t="s">
        <v>123</v>
      </c>
      <c r="E1810">
        <v>4</v>
      </c>
      <c r="F1810">
        <v>2162</v>
      </c>
      <c r="G1810" s="3">
        <v>0</v>
      </c>
      <c r="H1810" t="s">
        <v>12</v>
      </c>
      <c r="I1810">
        <v>4</v>
      </c>
      <c r="J1810">
        <f t="shared" si="112"/>
        <v>8648</v>
      </c>
      <c r="K1810" s="2">
        <f t="shared" si="113"/>
        <v>45748</v>
      </c>
      <c r="L1810" s="2" t="str">
        <f>VLOOKUP(C1810,Customers!$A$2:$F$401,3,FALSE)</f>
        <v>Tanta</v>
      </c>
      <c r="M1810" s="2" t="str">
        <f>VLOOKUP(C1810,Customers!$A$2:$F$401,5,FALSE)</f>
        <v>Small Business</v>
      </c>
      <c r="N1810" s="2" t="str">
        <f>VLOOKUP(D1810,Products!$A$2:$F$21,2,FALSE)</f>
        <v>Barcode Scanner</v>
      </c>
      <c r="O1810" s="2" t="str">
        <f>VLOOKUP(D1810,Products!$A$2:$F$21,4,FALSE)</f>
        <v>Electronics</v>
      </c>
      <c r="P1810" s="2" t="str">
        <f>VLOOKUP(D1810,Products!$A$2:$F$21,3,FALSE)</f>
        <v>POS Equipment</v>
      </c>
      <c r="Q1810" s="6">
        <f>VLOOKUP(D1810,Products!$A$2:$F$21,6,FALSE)</f>
        <v>1420</v>
      </c>
      <c r="R1810" s="6">
        <f t="shared" si="114"/>
        <v>5680</v>
      </c>
      <c r="S1810" s="6">
        <f t="shared" si="115"/>
        <v>2968</v>
      </c>
    </row>
    <row r="1811" spans="1:19" x14ac:dyDescent="0.25">
      <c r="A1811" t="s">
        <v>2236</v>
      </c>
      <c r="B1811" s="2">
        <v>45978</v>
      </c>
      <c r="C1811" t="s">
        <v>117</v>
      </c>
      <c r="D1811" t="s">
        <v>90</v>
      </c>
      <c r="E1811">
        <v>1</v>
      </c>
      <c r="F1811">
        <v>1932</v>
      </c>
      <c r="G1811" s="3">
        <v>0</v>
      </c>
      <c r="H1811" t="s">
        <v>12</v>
      </c>
      <c r="I1811">
        <v>7</v>
      </c>
      <c r="J1811">
        <f t="shared" si="112"/>
        <v>1932</v>
      </c>
      <c r="K1811" s="2">
        <f t="shared" si="113"/>
        <v>45962</v>
      </c>
      <c r="L1811" s="2" t="str">
        <f>VLOOKUP(C1811,Customers!$A$2:$F$401,3,FALSE)</f>
        <v>Cairo</v>
      </c>
      <c r="M1811" s="2" t="str">
        <f>VLOOKUP(C1811,Customers!$A$2:$F$401,5,FALSE)</f>
        <v>Consumer</v>
      </c>
      <c r="N1811" s="2" t="str">
        <f>VLOOKUP(D1811,Products!$A$2:$F$21,2,FALSE)</f>
        <v>Headset Pro</v>
      </c>
      <c r="O1811" s="2" t="str">
        <f>VLOOKUP(D1811,Products!$A$2:$F$21,4,FALSE)</f>
        <v>Electronics</v>
      </c>
      <c r="P1811" s="2" t="str">
        <f>VLOOKUP(D1811,Products!$A$2:$F$21,3,FALSE)</f>
        <v>Accessories</v>
      </c>
      <c r="Q1811" s="6">
        <f>VLOOKUP(D1811,Products!$A$2:$F$21,6,FALSE)</f>
        <v>1180</v>
      </c>
      <c r="R1811" s="6">
        <f t="shared" si="114"/>
        <v>1180</v>
      </c>
      <c r="S1811" s="6">
        <f t="shared" si="115"/>
        <v>752</v>
      </c>
    </row>
    <row r="1812" spans="1:19" x14ac:dyDescent="0.25">
      <c r="A1812" t="s">
        <v>2237</v>
      </c>
      <c r="B1812" s="2">
        <v>44968</v>
      </c>
      <c r="C1812" t="s">
        <v>231</v>
      </c>
      <c r="D1812" t="s">
        <v>11</v>
      </c>
      <c r="E1812">
        <v>1</v>
      </c>
      <c r="F1812">
        <v>29355</v>
      </c>
      <c r="G1812" s="3">
        <v>0.03</v>
      </c>
      <c r="H1812" t="s">
        <v>12</v>
      </c>
      <c r="I1812">
        <v>4</v>
      </c>
      <c r="J1812">
        <f t="shared" si="112"/>
        <v>28474.35</v>
      </c>
      <c r="K1812" s="2">
        <f t="shared" si="113"/>
        <v>44958</v>
      </c>
      <c r="L1812" s="2" t="str">
        <f>VLOOKUP(C1812,Customers!$A$2:$F$401,3,FALSE)</f>
        <v>Zagazig</v>
      </c>
      <c r="M1812" s="2" t="str">
        <f>VLOOKUP(C1812,Customers!$A$2:$F$401,5,FALSE)</f>
        <v>Consumer</v>
      </c>
      <c r="N1812" s="2" t="str">
        <f>VLOOKUP(D1812,Products!$A$2:$F$21,2,FALSE)</f>
        <v>Laptop Pro 14</v>
      </c>
      <c r="O1812" s="2" t="str">
        <f>VLOOKUP(D1812,Products!$A$2:$F$21,4,FALSE)</f>
        <v>Electronics</v>
      </c>
      <c r="P1812" s="2" t="str">
        <f>VLOOKUP(D1812,Products!$A$2:$F$21,3,FALSE)</f>
        <v>Computers</v>
      </c>
      <c r="Q1812" s="6">
        <f>VLOOKUP(D1812,Products!$A$2:$F$21,6,FALSE)</f>
        <v>22100</v>
      </c>
      <c r="R1812" s="6">
        <f t="shared" si="114"/>
        <v>22100</v>
      </c>
      <c r="S1812" s="6">
        <f t="shared" si="115"/>
        <v>6374.3499999999985</v>
      </c>
    </row>
    <row r="1813" spans="1:19" x14ac:dyDescent="0.25">
      <c r="A1813" t="s">
        <v>2238</v>
      </c>
      <c r="B1813" s="2">
        <v>44945</v>
      </c>
      <c r="C1813" t="s">
        <v>1854</v>
      </c>
      <c r="D1813" t="s">
        <v>15</v>
      </c>
      <c r="E1813">
        <v>2</v>
      </c>
      <c r="F1813">
        <v>450</v>
      </c>
      <c r="G1813" s="3">
        <v>0</v>
      </c>
      <c r="H1813" t="s">
        <v>12</v>
      </c>
      <c r="I1813">
        <v>2</v>
      </c>
      <c r="J1813">
        <f t="shared" si="112"/>
        <v>900</v>
      </c>
      <c r="K1813" s="2">
        <f t="shared" si="113"/>
        <v>44927</v>
      </c>
      <c r="L1813" s="2" t="str">
        <f>VLOOKUP(C1813,Customers!$A$2:$F$401,3,FALSE)</f>
        <v>Mansoura</v>
      </c>
      <c r="M1813" s="2" t="str">
        <f>VLOOKUP(C1813,Customers!$A$2:$F$401,5,FALSE)</f>
        <v>Corporate</v>
      </c>
      <c r="N1813" s="2" t="str">
        <f>VLOOKUP(D1813,Products!$A$2:$F$21,2,FALSE)</f>
        <v>Wireless Mouse</v>
      </c>
      <c r="O1813" s="2" t="str">
        <f>VLOOKUP(D1813,Products!$A$2:$F$21,4,FALSE)</f>
        <v>Electronics</v>
      </c>
      <c r="P1813" s="2" t="str">
        <f>VLOOKUP(D1813,Products!$A$2:$F$21,3,FALSE)</f>
        <v>Accessories</v>
      </c>
      <c r="Q1813" s="6">
        <f>VLOOKUP(D1813,Products!$A$2:$F$21,6,FALSE)</f>
        <v>210</v>
      </c>
      <c r="R1813" s="6">
        <f t="shared" si="114"/>
        <v>420</v>
      </c>
      <c r="S1813" s="6">
        <f t="shared" si="115"/>
        <v>480</v>
      </c>
    </row>
    <row r="1814" spans="1:19" x14ac:dyDescent="0.25">
      <c r="A1814" t="s">
        <v>2239</v>
      </c>
      <c r="B1814" s="2">
        <v>45897</v>
      </c>
      <c r="C1814" t="s">
        <v>273</v>
      </c>
      <c r="D1814" t="s">
        <v>43</v>
      </c>
      <c r="E1814">
        <v>3</v>
      </c>
      <c r="F1814">
        <v>3492</v>
      </c>
      <c r="G1814" s="3">
        <v>0</v>
      </c>
      <c r="H1814" t="s">
        <v>12</v>
      </c>
      <c r="I1814">
        <v>3</v>
      </c>
      <c r="J1814">
        <f t="shared" si="112"/>
        <v>10476</v>
      </c>
      <c r="K1814" s="2">
        <f t="shared" si="113"/>
        <v>45870</v>
      </c>
      <c r="L1814" s="2" t="str">
        <f>VLOOKUP(C1814,Customers!$A$2:$F$401,3,FALSE)</f>
        <v>Tanta</v>
      </c>
      <c r="M1814" s="2" t="str">
        <f>VLOOKUP(C1814,Customers!$A$2:$F$401,5,FALSE)</f>
        <v>Consumer</v>
      </c>
      <c r="N1814" s="2" t="str">
        <f>VLOOKUP(D1814,Products!$A$2:$F$21,2,FALSE)</f>
        <v>External SSD 1TB</v>
      </c>
      <c r="O1814" s="2" t="str">
        <f>VLOOKUP(D1814,Products!$A$2:$F$21,4,FALSE)</f>
        <v>Electronics</v>
      </c>
      <c r="P1814" s="2" t="str">
        <f>VLOOKUP(D1814,Products!$A$2:$F$21,3,FALSE)</f>
        <v>Storage</v>
      </c>
      <c r="Q1814" s="6">
        <f>VLOOKUP(D1814,Products!$A$2:$F$21,6,FALSE)</f>
        <v>2450</v>
      </c>
      <c r="R1814" s="6">
        <f t="shared" si="114"/>
        <v>7350</v>
      </c>
      <c r="S1814" s="6">
        <f t="shared" si="115"/>
        <v>3126</v>
      </c>
    </row>
    <row r="1815" spans="1:19" x14ac:dyDescent="0.25">
      <c r="A1815" t="s">
        <v>2240</v>
      </c>
      <c r="B1815" s="2">
        <v>45197</v>
      </c>
      <c r="C1815" t="s">
        <v>1526</v>
      </c>
      <c r="D1815" t="s">
        <v>46</v>
      </c>
      <c r="E1815">
        <v>1</v>
      </c>
      <c r="F1815">
        <v>239.2</v>
      </c>
      <c r="G1815" s="3">
        <v>0.05</v>
      </c>
      <c r="H1815" t="s">
        <v>12</v>
      </c>
      <c r="I1815">
        <v>4</v>
      </c>
      <c r="J1815">
        <f t="shared" si="112"/>
        <v>227.23999999999998</v>
      </c>
      <c r="K1815" s="2">
        <f t="shared" si="113"/>
        <v>45170</v>
      </c>
      <c r="L1815" s="2" t="str">
        <f>VLOOKUP(C1815,Customers!$A$2:$F$401,3,FALSE)</f>
        <v>Giza</v>
      </c>
      <c r="M1815" s="2" t="str">
        <f>VLOOKUP(C1815,Customers!$A$2:$F$401,5,FALSE)</f>
        <v>Small Business</v>
      </c>
      <c r="N1815" s="2" t="str">
        <f>VLOOKUP(D1815,Products!$A$2:$F$21,2,FALSE)</f>
        <v>Paper A4 Box</v>
      </c>
      <c r="O1815" s="2" t="str">
        <f>VLOOKUP(D1815,Products!$A$2:$F$21,4,FALSE)</f>
        <v>Office</v>
      </c>
      <c r="P1815" s="2" t="str">
        <f>VLOOKUP(D1815,Products!$A$2:$F$21,3,FALSE)</f>
        <v>Stationery</v>
      </c>
      <c r="Q1815" s="6">
        <f>VLOOKUP(D1815,Products!$A$2:$F$21,6,FALSE)</f>
        <v>145</v>
      </c>
      <c r="R1815" s="6">
        <f t="shared" si="114"/>
        <v>145</v>
      </c>
      <c r="S1815" s="6">
        <f t="shared" si="115"/>
        <v>82.239999999999981</v>
      </c>
    </row>
    <row r="1816" spans="1:19" x14ac:dyDescent="0.25">
      <c r="A1816" t="s">
        <v>2241</v>
      </c>
      <c r="B1816" s="2">
        <v>45281</v>
      </c>
      <c r="C1816" t="s">
        <v>407</v>
      </c>
      <c r="D1816" t="s">
        <v>46</v>
      </c>
      <c r="E1816">
        <v>1</v>
      </c>
      <c r="F1816">
        <v>239.2</v>
      </c>
      <c r="G1816" s="3">
        <v>0.05</v>
      </c>
      <c r="H1816" t="s">
        <v>96</v>
      </c>
      <c r="I1816">
        <v>5</v>
      </c>
      <c r="J1816">
        <f t="shared" si="112"/>
        <v>227.23999999999998</v>
      </c>
      <c r="K1816" s="2">
        <f t="shared" si="113"/>
        <v>45261</v>
      </c>
      <c r="L1816" s="2" t="str">
        <f>VLOOKUP(C1816,Customers!$A$2:$F$401,3,FALSE)</f>
        <v>Shubra El-Kheima</v>
      </c>
      <c r="M1816" s="2" t="str">
        <f>VLOOKUP(C1816,Customers!$A$2:$F$401,5,FALSE)</f>
        <v>Corporate</v>
      </c>
      <c r="N1816" s="2" t="str">
        <f>VLOOKUP(D1816,Products!$A$2:$F$21,2,FALSE)</f>
        <v>Paper A4 Box</v>
      </c>
      <c r="O1816" s="2" t="str">
        <f>VLOOKUP(D1816,Products!$A$2:$F$21,4,FALSE)</f>
        <v>Office</v>
      </c>
      <c r="P1816" s="2" t="str">
        <f>VLOOKUP(D1816,Products!$A$2:$F$21,3,FALSE)</f>
        <v>Stationery</v>
      </c>
      <c r="Q1816" s="6">
        <f>VLOOKUP(D1816,Products!$A$2:$F$21,6,FALSE)</f>
        <v>145</v>
      </c>
      <c r="R1816" s="6">
        <f t="shared" si="114"/>
        <v>145</v>
      </c>
      <c r="S1816" s="6">
        <f t="shared" si="115"/>
        <v>82.239999999999981</v>
      </c>
    </row>
    <row r="1817" spans="1:19" x14ac:dyDescent="0.25">
      <c r="A1817" t="s">
        <v>2242</v>
      </c>
      <c r="B1817" s="2">
        <v>44944</v>
      </c>
      <c r="C1817" t="s">
        <v>328</v>
      </c>
      <c r="D1817" t="s">
        <v>33</v>
      </c>
      <c r="E1817">
        <v>1</v>
      </c>
      <c r="F1817">
        <v>3588</v>
      </c>
      <c r="G1817" s="3">
        <v>0</v>
      </c>
      <c r="H1817" t="s">
        <v>85</v>
      </c>
      <c r="I1817">
        <v>1</v>
      </c>
      <c r="J1817">
        <f t="shared" si="112"/>
        <v>3588</v>
      </c>
      <c r="K1817" s="2">
        <f t="shared" si="113"/>
        <v>44927</v>
      </c>
      <c r="L1817" s="2" t="str">
        <f>VLOOKUP(C1817,Customers!$A$2:$F$401,3,FALSE)</f>
        <v>Ismailia</v>
      </c>
      <c r="M1817" s="2" t="str">
        <f>VLOOKUP(C1817,Customers!$A$2:$F$401,5,FALSE)</f>
        <v>Small Business</v>
      </c>
      <c r="N1817" s="2" t="str">
        <f>VLOOKUP(D1817,Products!$A$2:$F$21,2,FALSE)</f>
        <v>Filing Cabinet</v>
      </c>
      <c r="O1817" s="2" t="str">
        <f>VLOOKUP(D1817,Products!$A$2:$F$21,4,FALSE)</f>
        <v>Office</v>
      </c>
      <c r="P1817" s="2" t="str">
        <f>VLOOKUP(D1817,Products!$A$2:$F$21,3,FALSE)</f>
        <v>Furniture</v>
      </c>
      <c r="Q1817" s="6">
        <f>VLOOKUP(D1817,Products!$A$2:$F$21,6,FALSE)</f>
        <v>2650</v>
      </c>
      <c r="R1817" s="6">
        <f t="shared" si="114"/>
        <v>2650</v>
      </c>
      <c r="S1817" s="6">
        <f t="shared" si="115"/>
        <v>938</v>
      </c>
    </row>
    <row r="1818" spans="1:19" x14ac:dyDescent="0.25">
      <c r="A1818" t="s">
        <v>2243</v>
      </c>
      <c r="B1818" s="2">
        <v>45385</v>
      </c>
      <c r="C1818" t="s">
        <v>1340</v>
      </c>
      <c r="D1818" t="s">
        <v>82</v>
      </c>
      <c r="E1818">
        <v>1</v>
      </c>
      <c r="F1818">
        <v>4656</v>
      </c>
      <c r="G1818" s="3">
        <v>0.05</v>
      </c>
      <c r="H1818" t="s">
        <v>12</v>
      </c>
      <c r="I1818">
        <v>6</v>
      </c>
      <c r="J1818">
        <f t="shared" si="112"/>
        <v>4423.2</v>
      </c>
      <c r="K1818" s="2">
        <f t="shared" si="113"/>
        <v>45383</v>
      </c>
      <c r="L1818" s="2" t="str">
        <f>VLOOKUP(C1818,Customers!$A$2:$F$401,3,FALSE)</f>
        <v>Port Said</v>
      </c>
      <c r="M1818" s="2" t="str">
        <f>VLOOKUP(C1818,Customers!$A$2:$F$401,5,FALSE)</f>
        <v>Consumer</v>
      </c>
      <c r="N1818" s="2" t="str">
        <f>VLOOKUP(D1818,Products!$A$2:$F$21,2,FALSE)</f>
        <v>Office Chair</v>
      </c>
      <c r="O1818" s="2" t="str">
        <f>VLOOKUP(D1818,Products!$A$2:$F$21,4,FALSE)</f>
        <v>Office</v>
      </c>
      <c r="P1818" s="2" t="str">
        <f>VLOOKUP(D1818,Products!$A$2:$F$21,3,FALSE)</f>
        <v>Furniture</v>
      </c>
      <c r="Q1818" s="6">
        <f>VLOOKUP(D1818,Products!$A$2:$F$21,6,FALSE)</f>
        <v>3150</v>
      </c>
      <c r="R1818" s="6">
        <f t="shared" si="114"/>
        <v>3150</v>
      </c>
      <c r="S1818" s="6">
        <f t="shared" si="115"/>
        <v>1273.1999999999998</v>
      </c>
    </row>
    <row r="1819" spans="1:19" x14ac:dyDescent="0.25">
      <c r="A1819" t="s">
        <v>2244</v>
      </c>
      <c r="B1819" s="2">
        <v>45443</v>
      </c>
      <c r="C1819" t="s">
        <v>906</v>
      </c>
      <c r="D1819" t="s">
        <v>24</v>
      </c>
      <c r="E1819">
        <v>1</v>
      </c>
      <c r="F1819">
        <v>1350</v>
      </c>
      <c r="G1819" s="3">
        <v>0.05</v>
      </c>
      <c r="H1819" t="s">
        <v>96</v>
      </c>
      <c r="I1819">
        <v>4</v>
      </c>
      <c r="J1819">
        <f t="shared" si="112"/>
        <v>1282.5</v>
      </c>
      <c r="K1819" s="2">
        <f t="shared" si="113"/>
        <v>45413</v>
      </c>
      <c r="L1819" s="2" t="str">
        <f>VLOOKUP(C1819,Customers!$A$2:$F$401,3,FALSE)</f>
        <v>Ismailia</v>
      </c>
      <c r="M1819" s="2" t="str">
        <f>VLOOKUP(C1819,Customers!$A$2:$F$401,5,FALSE)</f>
        <v>Small Business</v>
      </c>
      <c r="N1819" s="2" t="str">
        <f>VLOOKUP(D1819,Products!$A$2:$F$21,2,FALSE)</f>
        <v>USB-C Hub</v>
      </c>
      <c r="O1819" s="2" t="str">
        <f>VLOOKUP(D1819,Products!$A$2:$F$21,4,FALSE)</f>
        <v>Electronics</v>
      </c>
      <c r="P1819" s="2" t="str">
        <f>VLOOKUP(D1819,Products!$A$2:$F$21,3,FALSE)</f>
        <v>Accessories</v>
      </c>
      <c r="Q1819" s="6">
        <f>VLOOKUP(D1819,Products!$A$2:$F$21,6,FALSE)</f>
        <v>620</v>
      </c>
      <c r="R1819" s="6">
        <f t="shared" si="114"/>
        <v>620</v>
      </c>
      <c r="S1819" s="6">
        <f t="shared" si="115"/>
        <v>662.5</v>
      </c>
    </row>
    <row r="1820" spans="1:19" x14ac:dyDescent="0.25">
      <c r="A1820" t="s">
        <v>2245</v>
      </c>
      <c r="B1820" s="2">
        <v>45552</v>
      </c>
      <c r="C1820" t="s">
        <v>275</v>
      </c>
      <c r="D1820" t="s">
        <v>24</v>
      </c>
      <c r="E1820">
        <v>4</v>
      </c>
      <c r="F1820">
        <v>1150</v>
      </c>
      <c r="G1820" s="3">
        <v>0</v>
      </c>
      <c r="H1820" t="s">
        <v>12</v>
      </c>
      <c r="I1820">
        <v>7</v>
      </c>
      <c r="J1820">
        <f t="shared" si="112"/>
        <v>4600</v>
      </c>
      <c r="K1820" s="2">
        <f t="shared" si="113"/>
        <v>45536</v>
      </c>
      <c r="L1820" s="2" t="str">
        <f>VLOOKUP(C1820,Customers!$A$2:$F$401,3,FALSE)</f>
        <v>Giza</v>
      </c>
      <c r="M1820" s="2" t="str">
        <f>VLOOKUP(C1820,Customers!$A$2:$F$401,5,FALSE)</f>
        <v>Small Business</v>
      </c>
      <c r="N1820" s="2" t="str">
        <f>VLOOKUP(D1820,Products!$A$2:$F$21,2,FALSE)</f>
        <v>USB-C Hub</v>
      </c>
      <c r="O1820" s="2" t="str">
        <f>VLOOKUP(D1820,Products!$A$2:$F$21,4,FALSE)</f>
        <v>Electronics</v>
      </c>
      <c r="P1820" s="2" t="str">
        <f>VLOOKUP(D1820,Products!$A$2:$F$21,3,FALSE)</f>
        <v>Accessories</v>
      </c>
      <c r="Q1820" s="6">
        <f>VLOOKUP(D1820,Products!$A$2:$F$21,6,FALSE)</f>
        <v>620</v>
      </c>
      <c r="R1820" s="6">
        <f t="shared" si="114"/>
        <v>2480</v>
      </c>
      <c r="S1820" s="6">
        <f t="shared" si="115"/>
        <v>2120</v>
      </c>
    </row>
    <row r="1821" spans="1:19" x14ac:dyDescent="0.25">
      <c r="A1821" t="s">
        <v>2246</v>
      </c>
      <c r="B1821" s="2">
        <v>45490</v>
      </c>
      <c r="C1821" t="s">
        <v>42</v>
      </c>
      <c r="D1821" t="s">
        <v>30</v>
      </c>
      <c r="E1821">
        <v>1</v>
      </c>
      <c r="F1821">
        <v>8924</v>
      </c>
      <c r="G1821" s="3">
        <v>0.2</v>
      </c>
      <c r="H1821" t="s">
        <v>12</v>
      </c>
      <c r="I1821">
        <v>6</v>
      </c>
      <c r="J1821">
        <f t="shared" si="112"/>
        <v>7139.2000000000007</v>
      </c>
      <c r="K1821" s="2">
        <f t="shared" si="113"/>
        <v>45474</v>
      </c>
      <c r="L1821" s="2" t="str">
        <f>VLOOKUP(C1821,Customers!$A$2:$F$401,3,FALSE)</f>
        <v>Tanta</v>
      </c>
      <c r="M1821" s="2" t="str">
        <f>VLOOKUP(C1821,Customers!$A$2:$F$401,5,FALSE)</f>
        <v>Small Business</v>
      </c>
      <c r="N1821" s="2" t="str">
        <f>VLOOKUP(D1821,Products!$A$2:$F$21,2,FALSE)</f>
        <v>Standing Desk</v>
      </c>
      <c r="O1821" s="2" t="str">
        <f>VLOOKUP(D1821,Products!$A$2:$F$21,4,FALSE)</f>
        <v>Office</v>
      </c>
      <c r="P1821" s="2" t="str">
        <f>VLOOKUP(D1821,Products!$A$2:$F$21,3,FALSE)</f>
        <v>Furniture</v>
      </c>
      <c r="Q1821" s="6">
        <f>VLOOKUP(D1821,Products!$A$2:$F$21,6,FALSE)</f>
        <v>6500</v>
      </c>
      <c r="R1821" s="6">
        <f t="shared" si="114"/>
        <v>6500</v>
      </c>
      <c r="S1821" s="6">
        <f t="shared" si="115"/>
        <v>639.20000000000073</v>
      </c>
    </row>
    <row r="1822" spans="1:19" x14ac:dyDescent="0.25">
      <c r="A1822" t="s">
        <v>2247</v>
      </c>
      <c r="B1822" s="2">
        <v>45794</v>
      </c>
      <c r="C1822" t="s">
        <v>146</v>
      </c>
      <c r="D1822" t="s">
        <v>46</v>
      </c>
      <c r="E1822">
        <v>3</v>
      </c>
      <c r="F1822">
        <v>252.2</v>
      </c>
      <c r="G1822" s="3">
        <v>0.05</v>
      </c>
      <c r="H1822" t="s">
        <v>12</v>
      </c>
      <c r="I1822">
        <v>2</v>
      </c>
      <c r="J1822">
        <f t="shared" si="112"/>
        <v>718.76999999999987</v>
      </c>
      <c r="K1822" s="2">
        <f t="shared" si="113"/>
        <v>45778</v>
      </c>
      <c r="L1822" s="2" t="str">
        <f>VLOOKUP(C1822,Customers!$A$2:$F$401,3,FALSE)</f>
        <v>Zagazig</v>
      </c>
      <c r="M1822" s="2" t="str">
        <f>VLOOKUP(C1822,Customers!$A$2:$F$401,5,FALSE)</f>
        <v>Consumer</v>
      </c>
      <c r="N1822" s="2" t="str">
        <f>VLOOKUP(D1822,Products!$A$2:$F$21,2,FALSE)</f>
        <v>Paper A4 Box</v>
      </c>
      <c r="O1822" s="2" t="str">
        <f>VLOOKUP(D1822,Products!$A$2:$F$21,4,FALSE)</f>
        <v>Office</v>
      </c>
      <c r="P1822" s="2" t="str">
        <f>VLOOKUP(D1822,Products!$A$2:$F$21,3,FALSE)</f>
        <v>Stationery</v>
      </c>
      <c r="Q1822" s="6">
        <f>VLOOKUP(D1822,Products!$A$2:$F$21,6,FALSE)</f>
        <v>145</v>
      </c>
      <c r="R1822" s="6">
        <f t="shared" si="114"/>
        <v>435</v>
      </c>
      <c r="S1822" s="6">
        <f t="shared" si="115"/>
        <v>283.76999999999987</v>
      </c>
    </row>
    <row r="1823" spans="1:19" x14ac:dyDescent="0.25">
      <c r="A1823" t="s">
        <v>2248</v>
      </c>
      <c r="B1823" s="2">
        <v>45698</v>
      </c>
      <c r="C1823" t="s">
        <v>1199</v>
      </c>
      <c r="D1823" t="s">
        <v>40</v>
      </c>
      <c r="E1823">
        <v>20</v>
      </c>
      <c r="F1823">
        <v>17940</v>
      </c>
      <c r="G1823" s="3">
        <v>0.1</v>
      </c>
      <c r="H1823" t="s">
        <v>12</v>
      </c>
      <c r="I1823">
        <v>4</v>
      </c>
      <c r="J1823">
        <f t="shared" si="112"/>
        <v>322920</v>
      </c>
      <c r="K1823" s="2">
        <f t="shared" si="113"/>
        <v>45689</v>
      </c>
      <c r="L1823" s="2" t="str">
        <f>VLOOKUP(C1823,Customers!$A$2:$F$401,3,FALSE)</f>
        <v>Alexandria</v>
      </c>
      <c r="M1823" s="2" t="str">
        <f>VLOOKUP(C1823,Customers!$A$2:$F$401,5,FALSE)</f>
        <v>Small Business</v>
      </c>
      <c r="N1823" s="2" t="str">
        <f>VLOOKUP(D1823,Products!$A$2:$F$21,2,FALSE)</f>
        <v>Laptop Basic 15</v>
      </c>
      <c r="O1823" s="2" t="str">
        <f>VLOOKUP(D1823,Products!$A$2:$F$21,4,FALSE)</f>
        <v>Electronics</v>
      </c>
      <c r="P1823" s="2" t="str">
        <f>VLOOKUP(D1823,Products!$A$2:$F$21,3,FALSE)</f>
        <v>Computers</v>
      </c>
      <c r="Q1823" s="6">
        <f>VLOOKUP(D1823,Products!$A$2:$F$21,6,FALSE)</f>
        <v>15100</v>
      </c>
      <c r="R1823" s="6">
        <f t="shared" si="114"/>
        <v>302000</v>
      </c>
      <c r="S1823" s="6">
        <f t="shared" si="115"/>
        <v>20920</v>
      </c>
    </row>
    <row r="1824" spans="1:19" x14ac:dyDescent="0.25">
      <c r="A1824" t="s">
        <v>2249</v>
      </c>
      <c r="B1824" s="2">
        <v>45641</v>
      </c>
      <c r="C1824" t="s">
        <v>638</v>
      </c>
      <c r="D1824" t="s">
        <v>40</v>
      </c>
      <c r="E1824">
        <v>4</v>
      </c>
      <c r="F1824">
        <v>18915</v>
      </c>
      <c r="G1824" s="3">
        <v>0.1</v>
      </c>
      <c r="H1824" t="s">
        <v>12</v>
      </c>
      <c r="I1824">
        <v>2</v>
      </c>
      <c r="J1824">
        <f t="shared" si="112"/>
        <v>68094</v>
      </c>
      <c r="K1824" s="2">
        <f t="shared" si="113"/>
        <v>45627</v>
      </c>
      <c r="L1824" s="2" t="str">
        <f>VLOOKUP(C1824,Customers!$A$2:$F$401,3,FALSE)</f>
        <v>Zagazig</v>
      </c>
      <c r="M1824" s="2" t="str">
        <f>VLOOKUP(C1824,Customers!$A$2:$F$401,5,FALSE)</f>
        <v>Small Business</v>
      </c>
      <c r="N1824" s="2" t="str">
        <f>VLOOKUP(D1824,Products!$A$2:$F$21,2,FALSE)</f>
        <v>Laptop Basic 15</v>
      </c>
      <c r="O1824" s="2" t="str">
        <f>VLOOKUP(D1824,Products!$A$2:$F$21,4,FALSE)</f>
        <v>Electronics</v>
      </c>
      <c r="P1824" s="2" t="str">
        <f>VLOOKUP(D1824,Products!$A$2:$F$21,3,FALSE)</f>
        <v>Computers</v>
      </c>
      <c r="Q1824" s="6">
        <f>VLOOKUP(D1824,Products!$A$2:$F$21,6,FALSE)</f>
        <v>15100</v>
      </c>
      <c r="R1824" s="6">
        <f t="shared" si="114"/>
        <v>60400</v>
      </c>
      <c r="S1824" s="6">
        <f t="shared" si="115"/>
        <v>7694</v>
      </c>
    </row>
    <row r="1825" spans="1:19" x14ac:dyDescent="0.25">
      <c r="A1825" t="s">
        <v>2250</v>
      </c>
      <c r="B1825" s="2">
        <v>45867</v>
      </c>
      <c r="C1825" t="s">
        <v>560</v>
      </c>
      <c r="D1825" t="s">
        <v>15</v>
      </c>
      <c r="E1825">
        <v>10</v>
      </c>
      <c r="F1825">
        <v>414</v>
      </c>
      <c r="G1825" s="3">
        <v>0.1</v>
      </c>
      <c r="H1825" t="s">
        <v>12</v>
      </c>
      <c r="I1825">
        <v>6</v>
      </c>
      <c r="J1825">
        <f t="shared" si="112"/>
        <v>3726</v>
      </c>
      <c r="K1825" s="2">
        <f t="shared" si="113"/>
        <v>45839</v>
      </c>
      <c r="L1825" s="2" t="str">
        <f>VLOOKUP(C1825,Customers!$A$2:$F$401,3,FALSE)</f>
        <v>Alexandria</v>
      </c>
      <c r="M1825" s="2" t="str">
        <f>VLOOKUP(C1825,Customers!$A$2:$F$401,5,FALSE)</f>
        <v>Small Business</v>
      </c>
      <c r="N1825" s="2" t="str">
        <f>VLOOKUP(D1825,Products!$A$2:$F$21,2,FALSE)</f>
        <v>Wireless Mouse</v>
      </c>
      <c r="O1825" s="2" t="str">
        <f>VLOOKUP(D1825,Products!$A$2:$F$21,4,FALSE)</f>
        <v>Electronics</v>
      </c>
      <c r="P1825" s="2" t="str">
        <f>VLOOKUP(D1825,Products!$A$2:$F$21,3,FALSE)</f>
        <v>Accessories</v>
      </c>
      <c r="Q1825" s="6">
        <f>VLOOKUP(D1825,Products!$A$2:$F$21,6,FALSE)</f>
        <v>210</v>
      </c>
      <c r="R1825" s="6">
        <f t="shared" si="114"/>
        <v>2100</v>
      </c>
      <c r="S1825" s="6">
        <f t="shared" si="115"/>
        <v>1626</v>
      </c>
    </row>
    <row r="1826" spans="1:19" x14ac:dyDescent="0.25">
      <c r="A1826" t="s">
        <v>2251</v>
      </c>
      <c r="B1826" s="2">
        <v>45443</v>
      </c>
      <c r="C1826" t="s">
        <v>619</v>
      </c>
      <c r="D1826" t="s">
        <v>15</v>
      </c>
      <c r="E1826">
        <v>5</v>
      </c>
      <c r="F1826">
        <v>486</v>
      </c>
      <c r="G1826" s="3">
        <v>0.1</v>
      </c>
      <c r="H1826" t="s">
        <v>12</v>
      </c>
      <c r="I1826">
        <v>4</v>
      </c>
      <c r="J1826">
        <f t="shared" si="112"/>
        <v>2187</v>
      </c>
      <c r="K1826" s="2">
        <f t="shared" si="113"/>
        <v>45413</v>
      </c>
      <c r="L1826" s="2" t="str">
        <f>VLOOKUP(C1826,Customers!$A$2:$F$401,3,FALSE)</f>
        <v>Shubra El-Kheima</v>
      </c>
      <c r="M1826" s="2" t="str">
        <f>VLOOKUP(C1826,Customers!$A$2:$F$401,5,FALSE)</f>
        <v>Small Business</v>
      </c>
      <c r="N1826" s="2" t="str">
        <f>VLOOKUP(D1826,Products!$A$2:$F$21,2,FALSE)</f>
        <v>Wireless Mouse</v>
      </c>
      <c r="O1826" s="2" t="str">
        <f>VLOOKUP(D1826,Products!$A$2:$F$21,4,FALSE)</f>
        <v>Electronics</v>
      </c>
      <c r="P1826" s="2" t="str">
        <f>VLOOKUP(D1826,Products!$A$2:$F$21,3,FALSE)</f>
        <v>Accessories</v>
      </c>
      <c r="Q1826" s="6">
        <f>VLOOKUP(D1826,Products!$A$2:$F$21,6,FALSE)</f>
        <v>210</v>
      </c>
      <c r="R1826" s="6">
        <f t="shared" si="114"/>
        <v>1050</v>
      </c>
      <c r="S1826" s="6">
        <f t="shared" si="115"/>
        <v>1137</v>
      </c>
    </row>
    <row r="1827" spans="1:19" x14ac:dyDescent="0.25">
      <c r="A1827" t="s">
        <v>2252</v>
      </c>
      <c r="B1827" s="2">
        <v>45373</v>
      </c>
      <c r="C1827" t="s">
        <v>1149</v>
      </c>
      <c r="D1827" t="s">
        <v>18</v>
      </c>
      <c r="E1827">
        <v>1</v>
      </c>
      <c r="F1827">
        <v>1334</v>
      </c>
      <c r="G1827" s="3">
        <v>0.05</v>
      </c>
      <c r="H1827" t="s">
        <v>12</v>
      </c>
      <c r="I1827">
        <v>5</v>
      </c>
      <c r="J1827">
        <f t="shared" si="112"/>
        <v>1267.3</v>
      </c>
      <c r="K1827" s="2">
        <f t="shared" si="113"/>
        <v>45352</v>
      </c>
      <c r="L1827" s="2" t="str">
        <f>VLOOKUP(C1827,Customers!$A$2:$F$401,3,FALSE)</f>
        <v>Tanta</v>
      </c>
      <c r="M1827" s="2" t="str">
        <f>VLOOKUP(C1827,Customers!$A$2:$F$401,5,FALSE)</f>
        <v>Corporate</v>
      </c>
      <c r="N1827" s="2" t="str">
        <f>VLOOKUP(D1827,Products!$A$2:$F$21,2,FALSE)</f>
        <v>Webcam HD</v>
      </c>
      <c r="O1827" s="2" t="str">
        <f>VLOOKUP(D1827,Products!$A$2:$F$21,4,FALSE)</f>
        <v>Electronics</v>
      </c>
      <c r="P1827" s="2" t="str">
        <f>VLOOKUP(D1827,Products!$A$2:$F$21,3,FALSE)</f>
        <v>Accessories</v>
      </c>
      <c r="Q1827" s="6">
        <f>VLOOKUP(D1827,Products!$A$2:$F$21,6,FALSE)</f>
        <v>790</v>
      </c>
      <c r="R1827" s="6">
        <f t="shared" si="114"/>
        <v>790</v>
      </c>
      <c r="S1827" s="6">
        <f t="shared" si="115"/>
        <v>477.29999999999995</v>
      </c>
    </row>
    <row r="1828" spans="1:19" x14ac:dyDescent="0.25">
      <c r="A1828" t="s">
        <v>2253</v>
      </c>
      <c r="B1828" s="2">
        <v>45882</v>
      </c>
      <c r="C1828" t="s">
        <v>835</v>
      </c>
      <c r="D1828" t="s">
        <v>56</v>
      </c>
      <c r="E1828">
        <v>1</v>
      </c>
      <c r="F1828">
        <v>194.4</v>
      </c>
      <c r="G1828" s="3">
        <v>0.05</v>
      </c>
      <c r="H1828" t="s">
        <v>12</v>
      </c>
      <c r="I1828">
        <v>3</v>
      </c>
      <c r="J1828">
        <f t="shared" si="112"/>
        <v>184.68</v>
      </c>
      <c r="K1828" s="2">
        <f t="shared" si="113"/>
        <v>45870</v>
      </c>
      <c r="L1828" s="2" t="str">
        <f>VLOOKUP(C1828,Customers!$A$2:$F$401,3,FALSE)</f>
        <v>Cairo</v>
      </c>
      <c r="M1828" s="2" t="str">
        <f>VLOOKUP(C1828,Customers!$A$2:$F$401,5,FALSE)</f>
        <v>Consumer</v>
      </c>
      <c r="N1828" s="2" t="str">
        <f>VLOOKUP(D1828,Products!$A$2:$F$21,2,FALSE)</f>
        <v>Notebook Pack</v>
      </c>
      <c r="O1828" s="2" t="str">
        <f>VLOOKUP(D1828,Products!$A$2:$F$21,4,FALSE)</f>
        <v>Office</v>
      </c>
      <c r="P1828" s="2" t="str">
        <f>VLOOKUP(D1828,Products!$A$2:$F$21,3,FALSE)</f>
        <v>Stationery</v>
      </c>
      <c r="Q1828" s="6">
        <f>VLOOKUP(D1828,Products!$A$2:$F$21,6,FALSE)</f>
        <v>75</v>
      </c>
      <c r="R1828" s="6">
        <f t="shared" si="114"/>
        <v>75</v>
      </c>
      <c r="S1828" s="6">
        <f t="shared" si="115"/>
        <v>109.68</v>
      </c>
    </row>
    <row r="1829" spans="1:19" x14ac:dyDescent="0.25">
      <c r="A1829" t="s">
        <v>2254</v>
      </c>
      <c r="B1829" s="2">
        <v>45545</v>
      </c>
      <c r="C1829" t="s">
        <v>1251</v>
      </c>
      <c r="D1829" t="s">
        <v>59</v>
      </c>
      <c r="E1829">
        <v>3</v>
      </c>
      <c r="F1829">
        <v>7622</v>
      </c>
      <c r="G1829" s="3">
        <v>0</v>
      </c>
      <c r="H1829" t="s">
        <v>12</v>
      </c>
      <c r="I1829">
        <v>4</v>
      </c>
      <c r="J1829">
        <f t="shared" si="112"/>
        <v>22866</v>
      </c>
      <c r="K1829" s="2">
        <f t="shared" si="113"/>
        <v>45536</v>
      </c>
      <c r="L1829" s="2" t="str">
        <f>VLOOKUP(C1829,Customers!$A$2:$F$401,3,FALSE)</f>
        <v>Alexandria</v>
      </c>
      <c r="M1829" s="2" t="str">
        <f>VLOOKUP(C1829,Customers!$A$2:$F$401,5,FALSE)</f>
        <v>Consumer</v>
      </c>
      <c r="N1829" s="2" t="str">
        <f>VLOOKUP(D1829,Products!$A$2:$F$21,2,FALSE)</f>
        <v>Laser Printer</v>
      </c>
      <c r="O1829" s="2" t="str">
        <f>VLOOKUP(D1829,Products!$A$2:$F$21,4,FALSE)</f>
        <v>Electronics</v>
      </c>
      <c r="P1829" s="2" t="str">
        <f>VLOOKUP(D1829,Products!$A$2:$F$21,3,FALSE)</f>
        <v>Printers</v>
      </c>
      <c r="Q1829" s="6">
        <f>VLOOKUP(D1829,Products!$A$2:$F$21,6,FALSE)</f>
        <v>5600</v>
      </c>
      <c r="R1829" s="6">
        <f t="shared" si="114"/>
        <v>16800</v>
      </c>
      <c r="S1829" s="6">
        <f t="shared" si="115"/>
        <v>6066</v>
      </c>
    </row>
    <row r="1830" spans="1:19" x14ac:dyDescent="0.25">
      <c r="A1830" t="s">
        <v>2255</v>
      </c>
      <c r="B1830" s="2">
        <v>45993</v>
      </c>
      <c r="C1830" t="s">
        <v>172</v>
      </c>
      <c r="D1830" t="s">
        <v>59</v>
      </c>
      <c r="E1830">
        <v>3</v>
      </c>
      <c r="F1830">
        <v>7400</v>
      </c>
      <c r="G1830" s="3">
        <v>0.15</v>
      </c>
      <c r="H1830" t="s">
        <v>12</v>
      </c>
      <c r="I1830">
        <v>7</v>
      </c>
      <c r="J1830">
        <f t="shared" si="112"/>
        <v>18870</v>
      </c>
      <c r="K1830" s="2">
        <f t="shared" si="113"/>
        <v>45992</v>
      </c>
      <c r="L1830" s="2" t="str">
        <f>VLOOKUP(C1830,Customers!$A$2:$F$401,3,FALSE)</f>
        <v>Port Said</v>
      </c>
      <c r="M1830" s="2" t="str">
        <f>VLOOKUP(C1830,Customers!$A$2:$F$401,5,FALSE)</f>
        <v>Small Business</v>
      </c>
      <c r="N1830" s="2" t="str">
        <f>VLOOKUP(D1830,Products!$A$2:$F$21,2,FALSE)</f>
        <v>Laser Printer</v>
      </c>
      <c r="O1830" s="2" t="str">
        <f>VLOOKUP(D1830,Products!$A$2:$F$21,4,FALSE)</f>
        <v>Electronics</v>
      </c>
      <c r="P1830" s="2" t="str">
        <f>VLOOKUP(D1830,Products!$A$2:$F$21,3,FALSE)</f>
        <v>Printers</v>
      </c>
      <c r="Q1830" s="6">
        <f>VLOOKUP(D1830,Products!$A$2:$F$21,6,FALSE)</f>
        <v>5600</v>
      </c>
      <c r="R1830" s="6">
        <f t="shared" si="114"/>
        <v>16800</v>
      </c>
      <c r="S1830" s="6">
        <f t="shared" si="115"/>
        <v>2070</v>
      </c>
    </row>
    <row r="1831" spans="1:19" x14ac:dyDescent="0.25">
      <c r="A1831" t="s">
        <v>2256</v>
      </c>
      <c r="B1831" s="2">
        <v>45740</v>
      </c>
      <c r="C1831" t="s">
        <v>734</v>
      </c>
      <c r="D1831" t="s">
        <v>46</v>
      </c>
      <c r="E1831">
        <v>4</v>
      </c>
      <c r="F1831">
        <v>239.2</v>
      </c>
      <c r="G1831" s="3">
        <v>0.05</v>
      </c>
      <c r="H1831" t="s">
        <v>12</v>
      </c>
      <c r="I1831">
        <v>2</v>
      </c>
      <c r="J1831">
        <f t="shared" si="112"/>
        <v>908.95999999999992</v>
      </c>
      <c r="K1831" s="2">
        <f t="shared" si="113"/>
        <v>45717</v>
      </c>
      <c r="L1831" s="2" t="str">
        <f>VLOOKUP(C1831,Customers!$A$2:$F$401,3,FALSE)</f>
        <v>Cairo</v>
      </c>
      <c r="M1831" s="2" t="str">
        <f>VLOOKUP(C1831,Customers!$A$2:$F$401,5,FALSE)</f>
        <v>Consumer</v>
      </c>
      <c r="N1831" s="2" t="str">
        <f>VLOOKUP(D1831,Products!$A$2:$F$21,2,FALSE)</f>
        <v>Paper A4 Box</v>
      </c>
      <c r="O1831" s="2" t="str">
        <f>VLOOKUP(D1831,Products!$A$2:$F$21,4,FALSE)</f>
        <v>Office</v>
      </c>
      <c r="P1831" s="2" t="str">
        <f>VLOOKUP(D1831,Products!$A$2:$F$21,3,FALSE)</f>
        <v>Stationery</v>
      </c>
      <c r="Q1831" s="6">
        <f>VLOOKUP(D1831,Products!$A$2:$F$21,6,FALSE)</f>
        <v>145</v>
      </c>
      <c r="R1831" s="6">
        <f t="shared" si="114"/>
        <v>580</v>
      </c>
      <c r="S1831" s="6">
        <f t="shared" si="115"/>
        <v>328.95999999999992</v>
      </c>
    </row>
    <row r="1832" spans="1:19" x14ac:dyDescent="0.25">
      <c r="A1832" t="s">
        <v>2257</v>
      </c>
      <c r="B1832" s="2">
        <v>45136</v>
      </c>
      <c r="C1832" t="s">
        <v>84</v>
      </c>
      <c r="D1832" t="s">
        <v>56</v>
      </c>
      <c r="E1832">
        <v>2</v>
      </c>
      <c r="F1832">
        <v>174.6</v>
      </c>
      <c r="G1832" s="3">
        <v>0.1</v>
      </c>
      <c r="H1832" t="s">
        <v>12</v>
      </c>
      <c r="I1832">
        <v>3</v>
      </c>
      <c r="J1832">
        <f t="shared" si="112"/>
        <v>314.27999999999997</v>
      </c>
      <c r="K1832" s="2">
        <f t="shared" si="113"/>
        <v>45108</v>
      </c>
      <c r="L1832" s="2" t="str">
        <f>VLOOKUP(C1832,Customers!$A$2:$F$401,3,FALSE)</f>
        <v>Asyut</v>
      </c>
      <c r="M1832" s="2" t="str">
        <f>VLOOKUP(C1832,Customers!$A$2:$F$401,5,FALSE)</f>
        <v>Small Business</v>
      </c>
      <c r="N1832" s="2" t="str">
        <f>VLOOKUP(D1832,Products!$A$2:$F$21,2,FALSE)</f>
        <v>Notebook Pack</v>
      </c>
      <c r="O1832" s="2" t="str">
        <f>VLOOKUP(D1832,Products!$A$2:$F$21,4,FALSE)</f>
        <v>Office</v>
      </c>
      <c r="P1832" s="2" t="str">
        <f>VLOOKUP(D1832,Products!$A$2:$F$21,3,FALSE)</f>
        <v>Stationery</v>
      </c>
      <c r="Q1832" s="6">
        <f>VLOOKUP(D1832,Products!$A$2:$F$21,6,FALSE)</f>
        <v>75</v>
      </c>
      <c r="R1832" s="6">
        <f t="shared" si="114"/>
        <v>150</v>
      </c>
      <c r="S1832" s="6">
        <f t="shared" si="115"/>
        <v>164.27999999999997</v>
      </c>
    </row>
    <row r="1833" spans="1:19" x14ac:dyDescent="0.25">
      <c r="A1833" t="s">
        <v>2258</v>
      </c>
      <c r="B1833" s="2">
        <v>44942</v>
      </c>
      <c r="C1833" t="s">
        <v>35</v>
      </c>
      <c r="D1833" t="s">
        <v>46</v>
      </c>
      <c r="E1833">
        <v>1</v>
      </c>
      <c r="F1833">
        <v>280.8</v>
      </c>
      <c r="G1833" s="3">
        <v>0</v>
      </c>
      <c r="H1833" t="s">
        <v>12</v>
      </c>
      <c r="I1833">
        <v>4</v>
      </c>
      <c r="J1833">
        <f t="shared" si="112"/>
        <v>280.8</v>
      </c>
      <c r="K1833" s="2">
        <f t="shared" si="113"/>
        <v>44927</v>
      </c>
      <c r="L1833" s="2" t="str">
        <f>VLOOKUP(C1833,Customers!$A$2:$F$401,3,FALSE)</f>
        <v>Asyut</v>
      </c>
      <c r="M1833" s="2" t="str">
        <f>VLOOKUP(C1833,Customers!$A$2:$F$401,5,FALSE)</f>
        <v>Consumer</v>
      </c>
      <c r="N1833" s="2" t="str">
        <f>VLOOKUP(D1833,Products!$A$2:$F$21,2,FALSE)</f>
        <v>Paper A4 Box</v>
      </c>
      <c r="O1833" s="2" t="str">
        <f>VLOOKUP(D1833,Products!$A$2:$F$21,4,FALSE)</f>
        <v>Office</v>
      </c>
      <c r="P1833" s="2" t="str">
        <f>VLOOKUP(D1833,Products!$A$2:$F$21,3,FALSE)</f>
        <v>Stationery</v>
      </c>
      <c r="Q1833" s="6">
        <f>VLOOKUP(D1833,Products!$A$2:$F$21,6,FALSE)</f>
        <v>145</v>
      </c>
      <c r="R1833" s="6">
        <f t="shared" si="114"/>
        <v>145</v>
      </c>
      <c r="S1833" s="6">
        <f t="shared" si="115"/>
        <v>135.80000000000001</v>
      </c>
    </row>
    <row r="1834" spans="1:19" x14ac:dyDescent="0.25">
      <c r="A1834" t="s">
        <v>2259</v>
      </c>
      <c r="B1834" s="2">
        <v>45974</v>
      </c>
      <c r="C1834" t="s">
        <v>156</v>
      </c>
      <c r="D1834" t="s">
        <v>15</v>
      </c>
      <c r="E1834">
        <v>1</v>
      </c>
      <c r="F1834">
        <v>436.5</v>
      </c>
      <c r="G1834" s="3">
        <v>0.05</v>
      </c>
      <c r="H1834" t="s">
        <v>12</v>
      </c>
      <c r="I1834">
        <v>6</v>
      </c>
      <c r="J1834">
        <f t="shared" si="112"/>
        <v>414.67499999999995</v>
      </c>
      <c r="K1834" s="2">
        <f t="shared" si="113"/>
        <v>45962</v>
      </c>
      <c r="L1834" s="2" t="str">
        <f>VLOOKUP(C1834,Customers!$A$2:$F$401,3,FALSE)</f>
        <v>Zagazig</v>
      </c>
      <c r="M1834" s="2" t="str">
        <f>VLOOKUP(C1834,Customers!$A$2:$F$401,5,FALSE)</f>
        <v>Corporate</v>
      </c>
      <c r="N1834" s="2" t="str">
        <f>VLOOKUP(D1834,Products!$A$2:$F$21,2,FALSE)</f>
        <v>Wireless Mouse</v>
      </c>
      <c r="O1834" s="2" t="str">
        <f>VLOOKUP(D1834,Products!$A$2:$F$21,4,FALSE)</f>
        <v>Electronics</v>
      </c>
      <c r="P1834" s="2" t="str">
        <f>VLOOKUP(D1834,Products!$A$2:$F$21,3,FALSE)</f>
        <v>Accessories</v>
      </c>
      <c r="Q1834" s="6">
        <f>VLOOKUP(D1834,Products!$A$2:$F$21,6,FALSE)</f>
        <v>210</v>
      </c>
      <c r="R1834" s="6">
        <f t="shared" si="114"/>
        <v>210</v>
      </c>
      <c r="S1834" s="6">
        <f t="shared" si="115"/>
        <v>204.67499999999995</v>
      </c>
    </row>
    <row r="1835" spans="1:19" x14ac:dyDescent="0.25">
      <c r="A1835" t="s">
        <v>2260</v>
      </c>
      <c r="B1835" s="2">
        <v>45693</v>
      </c>
      <c r="C1835" t="s">
        <v>419</v>
      </c>
      <c r="D1835" t="s">
        <v>33</v>
      </c>
      <c r="E1835">
        <v>1</v>
      </c>
      <c r="F1835">
        <v>3783</v>
      </c>
      <c r="G1835" s="3">
        <v>0</v>
      </c>
      <c r="H1835" t="s">
        <v>12</v>
      </c>
      <c r="I1835">
        <v>3</v>
      </c>
      <c r="J1835">
        <f t="shared" si="112"/>
        <v>3783</v>
      </c>
      <c r="K1835" s="2">
        <f t="shared" si="113"/>
        <v>45689</v>
      </c>
      <c r="L1835" s="2" t="str">
        <f>VLOOKUP(C1835,Customers!$A$2:$F$401,3,FALSE)</f>
        <v>Alexandria</v>
      </c>
      <c r="M1835" s="2" t="str">
        <f>VLOOKUP(C1835,Customers!$A$2:$F$401,5,FALSE)</f>
        <v>Small Business</v>
      </c>
      <c r="N1835" s="2" t="str">
        <f>VLOOKUP(D1835,Products!$A$2:$F$21,2,FALSE)</f>
        <v>Filing Cabinet</v>
      </c>
      <c r="O1835" s="2" t="str">
        <f>VLOOKUP(D1835,Products!$A$2:$F$21,4,FALSE)</f>
        <v>Office</v>
      </c>
      <c r="P1835" s="2" t="str">
        <f>VLOOKUP(D1835,Products!$A$2:$F$21,3,FALSE)</f>
        <v>Furniture</v>
      </c>
      <c r="Q1835" s="6">
        <f>VLOOKUP(D1835,Products!$A$2:$F$21,6,FALSE)</f>
        <v>2650</v>
      </c>
      <c r="R1835" s="6">
        <f t="shared" si="114"/>
        <v>2650</v>
      </c>
      <c r="S1835" s="6">
        <f t="shared" si="115"/>
        <v>1133</v>
      </c>
    </row>
    <row r="1836" spans="1:19" x14ac:dyDescent="0.25">
      <c r="A1836" t="s">
        <v>2261</v>
      </c>
      <c r="B1836" s="2">
        <v>45505</v>
      </c>
      <c r="C1836" t="s">
        <v>360</v>
      </c>
      <c r="D1836" t="s">
        <v>56</v>
      </c>
      <c r="E1836">
        <v>2</v>
      </c>
      <c r="F1836">
        <v>174.6</v>
      </c>
      <c r="G1836" s="3">
        <v>0.15</v>
      </c>
      <c r="H1836" t="s">
        <v>12</v>
      </c>
      <c r="I1836">
        <v>6</v>
      </c>
      <c r="J1836">
        <f t="shared" si="112"/>
        <v>296.82</v>
      </c>
      <c r="K1836" s="2">
        <f t="shared" si="113"/>
        <v>45505</v>
      </c>
      <c r="L1836" s="2" t="str">
        <f>VLOOKUP(C1836,Customers!$A$2:$F$401,3,FALSE)</f>
        <v>Mansoura</v>
      </c>
      <c r="M1836" s="2" t="str">
        <f>VLOOKUP(C1836,Customers!$A$2:$F$401,5,FALSE)</f>
        <v>Consumer</v>
      </c>
      <c r="N1836" s="2" t="str">
        <f>VLOOKUP(D1836,Products!$A$2:$F$21,2,FALSE)</f>
        <v>Notebook Pack</v>
      </c>
      <c r="O1836" s="2" t="str">
        <f>VLOOKUP(D1836,Products!$A$2:$F$21,4,FALSE)</f>
        <v>Office</v>
      </c>
      <c r="P1836" s="2" t="str">
        <f>VLOOKUP(D1836,Products!$A$2:$F$21,3,FALSE)</f>
        <v>Stationery</v>
      </c>
      <c r="Q1836" s="6">
        <f>VLOOKUP(D1836,Products!$A$2:$F$21,6,FALSE)</f>
        <v>75</v>
      </c>
      <c r="R1836" s="6">
        <f t="shared" si="114"/>
        <v>150</v>
      </c>
      <c r="S1836" s="6">
        <f t="shared" si="115"/>
        <v>146.82</v>
      </c>
    </row>
    <row r="1837" spans="1:19" x14ac:dyDescent="0.25">
      <c r="A1837" t="s">
        <v>2262</v>
      </c>
      <c r="B1837" s="2">
        <v>45538</v>
      </c>
      <c r="C1837" t="s">
        <v>249</v>
      </c>
      <c r="D1837" t="s">
        <v>40</v>
      </c>
      <c r="E1837">
        <v>20</v>
      </c>
      <c r="F1837">
        <v>19500</v>
      </c>
      <c r="G1837" s="3">
        <v>0.05</v>
      </c>
      <c r="H1837" t="s">
        <v>12</v>
      </c>
      <c r="I1837">
        <v>6</v>
      </c>
      <c r="J1837">
        <f t="shared" si="112"/>
        <v>370500</v>
      </c>
      <c r="K1837" s="2">
        <f t="shared" si="113"/>
        <v>45536</v>
      </c>
      <c r="L1837" s="2" t="str">
        <f>VLOOKUP(C1837,Customers!$A$2:$F$401,3,FALSE)</f>
        <v>Zagazig</v>
      </c>
      <c r="M1837" s="2" t="str">
        <f>VLOOKUP(C1837,Customers!$A$2:$F$401,5,FALSE)</f>
        <v>Small Business</v>
      </c>
      <c r="N1837" s="2" t="str">
        <f>VLOOKUP(D1837,Products!$A$2:$F$21,2,FALSE)</f>
        <v>Laptop Basic 15</v>
      </c>
      <c r="O1837" s="2" t="str">
        <f>VLOOKUP(D1837,Products!$A$2:$F$21,4,FALSE)</f>
        <v>Electronics</v>
      </c>
      <c r="P1837" s="2" t="str">
        <f>VLOOKUP(D1837,Products!$A$2:$F$21,3,FALSE)</f>
        <v>Computers</v>
      </c>
      <c r="Q1837" s="6">
        <f>VLOOKUP(D1837,Products!$A$2:$F$21,6,FALSE)</f>
        <v>15100</v>
      </c>
      <c r="R1837" s="6">
        <f t="shared" si="114"/>
        <v>302000</v>
      </c>
      <c r="S1837" s="6">
        <f t="shared" si="115"/>
        <v>68500</v>
      </c>
    </row>
    <row r="1838" spans="1:19" x14ac:dyDescent="0.25">
      <c r="A1838" t="s">
        <v>2263</v>
      </c>
      <c r="B1838" s="2">
        <v>45148</v>
      </c>
      <c r="C1838" t="s">
        <v>806</v>
      </c>
      <c r="D1838" t="s">
        <v>11</v>
      </c>
      <c r="E1838">
        <v>3</v>
      </c>
      <c r="F1838">
        <v>26220</v>
      </c>
      <c r="G1838" s="3">
        <v>0</v>
      </c>
      <c r="H1838" t="s">
        <v>12</v>
      </c>
      <c r="I1838">
        <v>1</v>
      </c>
      <c r="J1838">
        <f t="shared" si="112"/>
        <v>78660</v>
      </c>
      <c r="K1838" s="2">
        <f t="shared" si="113"/>
        <v>45139</v>
      </c>
      <c r="L1838" s="2" t="str">
        <f>VLOOKUP(C1838,Customers!$A$2:$F$401,3,FALSE)</f>
        <v>Tanta</v>
      </c>
      <c r="M1838" s="2" t="str">
        <f>VLOOKUP(C1838,Customers!$A$2:$F$401,5,FALSE)</f>
        <v>Corporate</v>
      </c>
      <c r="N1838" s="2" t="str">
        <f>VLOOKUP(D1838,Products!$A$2:$F$21,2,FALSE)</f>
        <v>Laptop Pro 14</v>
      </c>
      <c r="O1838" s="2" t="str">
        <f>VLOOKUP(D1838,Products!$A$2:$F$21,4,FALSE)</f>
        <v>Electronics</v>
      </c>
      <c r="P1838" s="2" t="str">
        <f>VLOOKUP(D1838,Products!$A$2:$F$21,3,FALSE)</f>
        <v>Computers</v>
      </c>
      <c r="Q1838" s="6">
        <f>VLOOKUP(D1838,Products!$A$2:$F$21,6,FALSE)</f>
        <v>22100</v>
      </c>
      <c r="R1838" s="6">
        <f t="shared" si="114"/>
        <v>66300</v>
      </c>
      <c r="S1838" s="6">
        <f t="shared" si="115"/>
        <v>12360</v>
      </c>
    </row>
    <row r="1839" spans="1:19" x14ac:dyDescent="0.25">
      <c r="A1839" t="s">
        <v>2264</v>
      </c>
      <c r="B1839" s="2">
        <v>45913</v>
      </c>
      <c r="C1839" t="s">
        <v>219</v>
      </c>
      <c r="D1839" t="s">
        <v>79</v>
      </c>
      <c r="E1839">
        <v>3</v>
      </c>
      <c r="F1839">
        <v>6014</v>
      </c>
      <c r="G1839" s="3">
        <v>0.15</v>
      </c>
      <c r="H1839" t="s">
        <v>12</v>
      </c>
      <c r="I1839">
        <v>4</v>
      </c>
      <c r="J1839">
        <f t="shared" si="112"/>
        <v>15335.699999999999</v>
      </c>
      <c r="K1839" s="2">
        <f t="shared" si="113"/>
        <v>45901</v>
      </c>
      <c r="L1839" s="2" t="str">
        <f>VLOOKUP(C1839,Customers!$A$2:$F$401,3,FALSE)</f>
        <v>Cairo</v>
      </c>
      <c r="M1839" s="2" t="str">
        <f>VLOOKUP(C1839,Customers!$A$2:$F$401,5,FALSE)</f>
        <v>Consumer</v>
      </c>
      <c r="N1839" s="2" t="str">
        <f>VLOOKUP(D1839,Products!$A$2:$F$21,2,FALSE)</f>
        <v>27-inch Monitor</v>
      </c>
      <c r="O1839" s="2" t="str">
        <f>VLOOKUP(D1839,Products!$A$2:$F$21,4,FALSE)</f>
        <v>Electronics</v>
      </c>
      <c r="P1839" s="2" t="str">
        <f>VLOOKUP(D1839,Products!$A$2:$F$21,3,FALSE)</f>
        <v>Displays</v>
      </c>
      <c r="Q1839" s="6">
        <f>VLOOKUP(D1839,Products!$A$2:$F$21,6,FALSE)</f>
        <v>4300</v>
      </c>
      <c r="R1839" s="6">
        <f t="shared" si="114"/>
        <v>12900</v>
      </c>
      <c r="S1839" s="6">
        <f t="shared" si="115"/>
        <v>2435.6999999999989</v>
      </c>
    </row>
    <row r="1840" spans="1:19" x14ac:dyDescent="0.25">
      <c r="A1840" t="s">
        <v>2265</v>
      </c>
      <c r="B1840" s="2">
        <v>45057</v>
      </c>
      <c r="C1840" t="s">
        <v>350</v>
      </c>
      <c r="D1840" t="s">
        <v>56</v>
      </c>
      <c r="E1840">
        <v>3</v>
      </c>
      <c r="F1840">
        <v>165.6</v>
      </c>
      <c r="G1840" s="3">
        <v>0</v>
      </c>
      <c r="H1840" t="s">
        <v>12</v>
      </c>
      <c r="I1840">
        <v>1</v>
      </c>
      <c r="J1840">
        <f t="shared" si="112"/>
        <v>496.79999999999995</v>
      </c>
      <c r="K1840" s="2">
        <f t="shared" si="113"/>
        <v>45047</v>
      </c>
      <c r="L1840" s="2" t="str">
        <f>VLOOKUP(C1840,Customers!$A$2:$F$401,3,FALSE)</f>
        <v>Alexandria</v>
      </c>
      <c r="M1840" s="2" t="str">
        <f>VLOOKUP(C1840,Customers!$A$2:$F$401,5,FALSE)</f>
        <v>Consumer</v>
      </c>
      <c r="N1840" s="2" t="str">
        <f>VLOOKUP(D1840,Products!$A$2:$F$21,2,FALSE)</f>
        <v>Notebook Pack</v>
      </c>
      <c r="O1840" s="2" t="str">
        <f>VLOOKUP(D1840,Products!$A$2:$F$21,4,FALSE)</f>
        <v>Office</v>
      </c>
      <c r="P1840" s="2" t="str">
        <f>VLOOKUP(D1840,Products!$A$2:$F$21,3,FALSE)</f>
        <v>Stationery</v>
      </c>
      <c r="Q1840" s="6">
        <f>VLOOKUP(D1840,Products!$A$2:$F$21,6,FALSE)</f>
        <v>75</v>
      </c>
      <c r="R1840" s="6">
        <f t="shared" si="114"/>
        <v>225</v>
      </c>
      <c r="S1840" s="6">
        <f t="shared" si="115"/>
        <v>271.79999999999995</v>
      </c>
    </row>
    <row r="1841" spans="1:19" x14ac:dyDescent="0.25">
      <c r="A1841" t="s">
        <v>2266</v>
      </c>
      <c r="B1841" s="2">
        <v>45615</v>
      </c>
      <c r="C1841" t="s">
        <v>501</v>
      </c>
      <c r="D1841" t="s">
        <v>46</v>
      </c>
      <c r="E1841">
        <v>1</v>
      </c>
      <c r="F1841">
        <v>239.2</v>
      </c>
      <c r="G1841" s="3">
        <v>0.03</v>
      </c>
      <c r="H1841" t="s">
        <v>85</v>
      </c>
      <c r="I1841">
        <v>4</v>
      </c>
      <c r="J1841">
        <f t="shared" si="112"/>
        <v>232.02399999999997</v>
      </c>
      <c r="K1841" s="2">
        <f t="shared" si="113"/>
        <v>45597</v>
      </c>
      <c r="L1841" s="2" t="str">
        <f>VLOOKUP(C1841,Customers!$A$2:$F$401,3,FALSE)</f>
        <v>Cairo</v>
      </c>
      <c r="M1841" s="2" t="str">
        <f>VLOOKUP(C1841,Customers!$A$2:$F$401,5,FALSE)</f>
        <v>Small Business</v>
      </c>
      <c r="N1841" s="2" t="str">
        <f>VLOOKUP(D1841,Products!$A$2:$F$21,2,FALSE)</f>
        <v>Paper A4 Box</v>
      </c>
      <c r="O1841" s="2" t="str">
        <f>VLOOKUP(D1841,Products!$A$2:$F$21,4,FALSE)</f>
        <v>Office</v>
      </c>
      <c r="P1841" s="2" t="str">
        <f>VLOOKUP(D1841,Products!$A$2:$F$21,3,FALSE)</f>
        <v>Stationery</v>
      </c>
      <c r="Q1841" s="6">
        <f>VLOOKUP(D1841,Products!$A$2:$F$21,6,FALSE)</f>
        <v>145</v>
      </c>
      <c r="R1841" s="6">
        <f t="shared" si="114"/>
        <v>145</v>
      </c>
      <c r="S1841" s="6">
        <f t="shared" si="115"/>
        <v>87.023999999999972</v>
      </c>
    </row>
    <row r="1842" spans="1:19" x14ac:dyDescent="0.25">
      <c r="A1842" t="s">
        <v>2267</v>
      </c>
      <c r="B1842" s="2">
        <v>45493</v>
      </c>
      <c r="C1842" t="s">
        <v>363</v>
      </c>
      <c r="D1842" t="s">
        <v>21</v>
      </c>
      <c r="E1842">
        <v>1</v>
      </c>
      <c r="F1842">
        <v>1702</v>
      </c>
      <c r="G1842" s="3">
        <v>0.03</v>
      </c>
      <c r="H1842" t="s">
        <v>12</v>
      </c>
      <c r="I1842">
        <v>2</v>
      </c>
      <c r="J1842">
        <f t="shared" si="112"/>
        <v>1650.94</v>
      </c>
      <c r="K1842" s="2">
        <f t="shared" si="113"/>
        <v>45474</v>
      </c>
      <c r="L1842" s="2" t="str">
        <f>VLOOKUP(C1842,Customers!$A$2:$F$401,3,FALSE)</f>
        <v>Asyut</v>
      </c>
      <c r="M1842" s="2" t="str">
        <f>VLOOKUP(C1842,Customers!$A$2:$F$401,5,FALSE)</f>
        <v>Consumer</v>
      </c>
      <c r="N1842" s="2" t="str">
        <f>VLOOKUP(D1842,Products!$A$2:$F$21,2,FALSE)</f>
        <v>Mechanical Keyboard</v>
      </c>
      <c r="O1842" s="2" t="str">
        <f>VLOOKUP(D1842,Products!$A$2:$F$21,4,FALSE)</f>
        <v>Electronics</v>
      </c>
      <c r="P1842" s="2" t="str">
        <f>VLOOKUP(D1842,Products!$A$2:$F$21,3,FALSE)</f>
        <v>Accessories</v>
      </c>
      <c r="Q1842" s="6">
        <f>VLOOKUP(D1842,Products!$A$2:$F$21,6,FALSE)</f>
        <v>990</v>
      </c>
      <c r="R1842" s="6">
        <f t="shared" si="114"/>
        <v>990</v>
      </c>
      <c r="S1842" s="6">
        <f t="shared" si="115"/>
        <v>660.94</v>
      </c>
    </row>
    <row r="1843" spans="1:19" x14ac:dyDescent="0.25">
      <c r="A1843" t="s">
        <v>2268</v>
      </c>
      <c r="B1843" s="2">
        <v>45592</v>
      </c>
      <c r="C1843" t="s">
        <v>479</v>
      </c>
      <c r="D1843" t="s">
        <v>109</v>
      </c>
      <c r="E1843">
        <v>2</v>
      </c>
      <c r="F1843">
        <v>12800</v>
      </c>
      <c r="G1843" s="3">
        <v>0.03</v>
      </c>
      <c r="H1843" t="s">
        <v>12</v>
      </c>
      <c r="I1843">
        <v>5</v>
      </c>
      <c r="J1843">
        <f t="shared" si="112"/>
        <v>24832</v>
      </c>
      <c r="K1843" s="2">
        <f t="shared" si="113"/>
        <v>45566</v>
      </c>
      <c r="L1843" s="2" t="str">
        <f>VLOOKUP(C1843,Customers!$A$2:$F$401,3,FALSE)</f>
        <v>Asyut</v>
      </c>
      <c r="M1843" s="2" t="str">
        <f>VLOOKUP(C1843,Customers!$A$2:$F$401,5,FALSE)</f>
        <v>Small Business</v>
      </c>
      <c r="N1843" s="2" t="str">
        <f>VLOOKUP(D1843,Products!$A$2:$F$21,2,FALSE)</f>
        <v>Projector</v>
      </c>
      <c r="O1843" s="2" t="str">
        <f>VLOOKUP(D1843,Products!$A$2:$F$21,4,FALSE)</f>
        <v>Electronics</v>
      </c>
      <c r="P1843" s="2" t="str">
        <f>VLOOKUP(D1843,Products!$A$2:$F$21,3,FALSE)</f>
        <v>Displays</v>
      </c>
      <c r="Q1843" s="6">
        <f>VLOOKUP(D1843,Products!$A$2:$F$21,6,FALSE)</f>
        <v>9700</v>
      </c>
      <c r="R1843" s="6">
        <f t="shared" si="114"/>
        <v>19400</v>
      </c>
      <c r="S1843" s="6">
        <f t="shared" si="115"/>
        <v>5432</v>
      </c>
    </row>
    <row r="1844" spans="1:19" x14ac:dyDescent="0.25">
      <c r="A1844" t="s">
        <v>2269</v>
      </c>
      <c r="B1844" s="2">
        <v>45494</v>
      </c>
      <c r="C1844" t="s">
        <v>226</v>
      </c>
      <c r="D1844" t="s">
        <v>56</v>
      </c>
      <c r="E1844">
        <v>3</v>
      </c>
      <c r="F1844">
        <v>165.6</v>
      </c>
      <c r="G1844" s="3">
        <v>0.1</v>
      </c>
      <c r="H1844" t="s">
        <v>96</v>
      </c>
      <c r="I1844">
        <v>1</v>
      </c>
      <c r="J1844">
        <f t="shared" si="112"/>
        <v>447.11999999999995</v>
      </c>
      <c r="K1844" s="2">
        <f t="shared" si="113"/>
        <v>45474</v>
      </c>
      <c r="L1844" s="2" t="str">
        <f>VLOOKUP(C1844,Customers!$A$2:$F$401,3,FALSE)</f>
        <v>Giza</v>
      </c>
      <c r="M1844" s="2" t="str">
        <f>VLOOKUP(C1844,Customers!$A$2:$F$401,5,FALSE)</f>
        <v>Consumer</v>
      </c>
      <c r="N1844" s="2" t="str">
        <f>VLOOKUP(D1844,Products!$A$2:$F$21,2,FALSE)</f>
        <v>Notebook Pack</v>
      </c>
      <c r="O1844" s="2" t="str">
        <f>VLOOKUP(D1844,Products!$A$2:$F$21,4,FALSE)</f>
        <v>Office</v>
      </c>
      <c r="P1844" s="2" t="str">
        <f>VLOOKUP(D1844,Products!$A$2:$F$21,3,FALSE)</f>
        <v>Stationery</v>
      </c>
      <c r="Q1844" s="6">
        <f>VLOOKUP(D1844,Products!$A$2:$F$21,6,FALSE)</f>
        <v>75</v>
      </c>
      <c r="R1844" s="6">
        <f t="shared" si="114"/>
        <v>225</v>
      </c>
      <c r="S1844" s="6">
        <f t="shared" si="115"/>
        <v>222.11999999999995</v>
      </c>
    </row>
    <row r="1845" spans="1:19" x14ac:dyDescent="0.25">
      <c r="A1845" t="s">
        <v>2270</v>
      </c>
      <c r="B1845" s="2">
        <v>45461</v>
      </c>
      <c r="C1845" t="s">
        <v>1149</v>
      </c>
      <c r="D1845" t="s">
        <v>30</v>
      </c>
      <c r="E1845">
        <v>20</v>
      </c>
      <c r="F1845">
        <v>8464</v>
      </c>
      <c r="G1845" s="3">
        <v>0.05</v>
      </c>
      <c r="H1845" t="s">
        <v>12</v>
      </c>
      <c r="I1845">
        <v>5</v>
      </c>
      <c r="J1845">
        <f t="shared" si="112"/>
        <v>160816</v>
      </c>
      <c r="K1845" s="2">
        <f t="shared" si="113"/>
        <v>45444</v>
      </c>
      <c r="L1845" s="2" t="str">
        <f>VLOOKUP(C1845,Customers!$A$2:$F$401,3,FALSE)</f>
        <v>Tanta</v>
      </c>
      <c r="M1845" s="2" t="str">
        <f>VLOOKUP(C1845,Customers!$A$2:$F$401,5,FALSE)</f>
        <v>Corporate</v>
      </c>
      <c r="N1845" s="2" t="str">
        <f>VLOOKUP(D1845,Products!$A$2:$F$21,2,FALSE)</f>
        <v>Standing Desk</v>
      </c>
      <c r="O1845" s="2" t="str">
        <f>VLOOKUP(D1845,Products!$A$2:$F$21,4,FALSE)</f>
        <v>Office</v>
      </c>
      <c r="P1845" s="2" t="str">
        <f>VLOOKUP(D1845,Products!$A$2:$F$21,3,FALSE)</f>
        <v>Furniture</v>
      </c>
      <c r="Q1845" s="6">
        <f>VLOOKUP(D1845,Products!$A$2:$F$21,6,FALSE)</f>
        <v>6500</v>
      </c>
      <c r="R1845" s="6">
        <f t="shared" si="114"/>
        <v>130000</v>
      </c>
      <c r="S1845" s="6">
        <f t="shared" si="115"/>
        <v>30816</v>
      </c>
    </row>
    <row r="1846" spans="1:19" x14ac:dyDescent="0.25">
      <c r="A1846" t="s">
        <v>2271</v>
      </c>
      <c r="B1846" s="2">
        <v>45538</v>
      </c>
      <c r="C1846" t="s">
        <v>1156</v>
      </c>
      <c r="D1846" t="s">
        <v>11</v>
      </c>
      <c r="E1846">
        <v>2</v>
      </c>
      <c r="F1846">
        <v>30780</v>
      </c>
      <c r="G1846" s="3">
        <v>0</v>
      </c>
      <c r="H1846" t="s">
        <v>85</v>
      </c>
      <c r="I1846">
        <v>1</v>
      </c>
      <c r="J1846">
        <f t="shared" si="112"/>
        <v>61560</v>
      </c>
      <c r="K1846" s="2">
        <f t="shared" si="113"/>
        <v>45536</v>
      </c>
      <c r="L1846" s="2" t="str">
        <f>VLOOKUP(C1846,Customers!$A$2:$F$401,3,FALSE)</f>
        <v>Asyut</v>
      </c>
      <c r="M1846" s="2" t="str">
        <f>VLOOKUP(C1846,Customers!$A$2:$F$401,5,FALSE)</f>
        <v>Consumer</v>
      </c>
      <c r="N1846" s="2" t="str">
        <f>VLOOKUP(D1846,Products!$A$2:$F$21,2,FALSE)</f>
        <v>Laptop Pro 14</v>
      </c>
      <c r="O1846" s="2" t="str">
        <f>VLOOKUP(D1846,Products!$A$2:$F$21,4,FALSE)</f>
        <v>Electronics</v>
      </c>
      <c r="P1846" s="2" t="str">
        <f>VLOOKUP(D1846,Products!$A$2:$F$21,3,FALSE)</f>
        <v>Computers</v>
      </c>
      <c r="Q1846" s="6">
        <f>VLOOKUP(D1846,Products!$A$2:$F$21,6,FALSE)</f>
        <v>22100</v>
      </c>
      <c r="R1846" s="6">
        <f t="shared" si="114"/>
        <v>44200</v>
      </c>
      <c r="S1846" s="6">
        <f t="shared" si="115"/>
        <v>17360</v>
      </c>
    </row>
    <row r="1847" spans="1:19" x14ac:dyDescent="0.25">
      <c r="A1847" t="s">
        <v>2272</v>
      </c>
      <c r="B1847" s="2">
        <v>45312</v>
      </c>
      <c r="C1847" t="s">
        <v>687</v>
      </c>
      <c r="D1847" t="s">
        <v>21</v>
      </c>
      <c r="E1847">
        <v>2</v>
      </c>
      <c r="F1847">
        <v>1850</v>
      </c>
      <c r="G1847" s="3">
        <v>0</v>
      </c>
      <c r="H1847" t="s">
        <v>12</v>
      </c>
      <c r="I1847">
        <v>2</v>
      </c>
      <c r="J1847">
        <f t="shared" si="112"/>
        <v>3700</v>
      </c>
      <c r="K1847" s="2">
        <f t="shared" si="113"/>
        <v>45292</v>
      </c>
      <c r="L1847" s="2" t="str">
        <f>VLOOKUP(C1847,Customers!$A$2:$F$401,3,FALSE)</f>
        <v>Zagazig</v>
      </c>
      <c r="M1847" s="2" t="str">
        <f>VLOOKUP(C1847,Customers!$A$2:$F$401,5,FALSE)</f>
        <v>Small Business</v>
      </c>
      <c r="N1847" s="2" t="str">
        <f>VLOOKUP(D1847,Products!$A$2:$F$21,2,FALSE)</f>
        <v>Mechanical Keyboard</v>
      </c>
      <c r="O1847" s="2" t="str">
        <f>VLOOKUP(D1847,Products!$A$2:$F$21,4,FALSE)</f>
        <v>Electronics</v>
      </c>
      <c r="P1847" s="2" t="str">
        <f>VLOOKUP(D1847,Products!$A$2:$F$21,3,FALSE)</f>
        <v>Accessories</v>
      </c>
      <c r="Q1847" s="6">
        <f>VLOOKUP(D1847,Products!$A$2:$F$21,6,FALSE)</f>
        <v>990</v>
      </c>
      <c r="R1847" s="6">
        <f t="shared" si="114"/>
        <v>1980</v>
      </c>
      <c r="S1847" s="6">
        <f t="shared" si="115"/>
        <v>1720</v>
      </c>
    </row>
    <row r="1848" spans="1:19" x14ac:dyDescent="0.25">
      <c r="A1848" t="s">
        <v>2273</v>
      </c>
      <c r="B1848" s="2">
        <v>45234</v>
      </c>
      <c r="C1848" t="s">
        <v>279</v>
      </c>
      <c r="D1848" t="s">
        <v>15</v>
      </c>
      <c r="E1848">
        <v>3</v>
      </c>
      <c r="F1848">
        <v>436.5</v>
      </c>
      <c r="G1848" s="3">
        <v>0.15</v>
      </c>
      <c r="H1848" t="s">
        <v>12</v>
      </c>
      <c r="I1848">
        <v>1</v>
      </c>
      <c r="J1848">
        <f t="shared" si="112"/>
        <v>1113.075</v>
      </c>
      <c r="K1848" s="2">
        <f t="shared" si="113"/>
        <v>45231</v>
      </c>
      <c r="L1848" s="2" t="str">
        <f>VLOOKUP(C1848,Customers!$A$2:$F$401,3,FALSE)</f>
        <v>Fayoum</v>
      </c>
      <c r="M1848" s="2" t="str">
        <f>VLOOKUP(C1848,Customers!$A$2:$F$401,5,FALSE)</f>
        <v>Small Business</v>
      </c>
      <c r="N1848" s="2" t="str">
        <f>VLOOKUP(D1848,Products!$A$2:$F$21,2,FALSE)</f>
        <v>Wireless Mouse</v>
      </c>
      <c r="O1848" s="2" t="str">
        <f>VLOOKUP(D1848,Products!$A$2:$F$21,4,FALSE)</f>
        <v>Electronics</v>
      </c>
      <c r="P1848" s="2" t="str">
        <f>VLOOKUP(D1848,Products!$A$2:$F$21,3,FALSE)</f>
        <v>Accessories</v>
      </c>
      <c r="Q1848" s="6">
        <f>VLOOKUP(D1848,Products!$A$2:$F$21,6,FALSE)</f>
        <v>210</v>
      </c>
      <c r="R1848" s="6">
        <f t="shared" si="114"/>
        <v>630</v>
      </c>
      <c r="S1848" s="6">
        <f t="shared" si="115"/>
        <v>483.07500000000005</v>
      </c>
    </row>
    <row r="1849" spans="1:19" x14ac:dyDescent="0.25">
      <c r="A1849" t="s">
        <v>2274</v>
      </c>
      <c r="B1849" s="2">
        <v>45986</v>
      </c>
      <c r="C1849" t="s">
        <v>1694</v>
      </c>
      <c r="D1849" t="s">
        <v>56</v>
      </c>
      <c r="E1849">
        <v>1</v>
      </c>
      <c r="F1849">
        <v>180</v>
      </c>
      <c r="G1849" s="3">
        <v>0.2</v>
      </c>
      <c r="H1849" t="s">
        <v>12</v>
      </c>
      <c r="I1849">
        <v>4</v>
      </c>
      <c r="J1849">
        <f t="shared" si="112"/>
        <v>144</v>
      </c>
      <c r="K1849" s="2">
        <f t="shared" si="113"/>
        <v>45962</v>
      </c>
      <c r="L1849" s="2" t="str">
        <f>VLOOKUP(C1849,Customers!$A$2:$F$401,3,FALSE)</f>
        <v>Banha</v>
      </c>
      <c r="M1849" s="2" t="str">
        <f>VLOOKUP(C1849,Customers!$A$2:$F$401,5,FALSE)</f>
        <v>Small Business</v>
      </c>
      <c r="N1849" s="2" t="str">
        <f>VLOOKUP(D1849,Products!$A$2:$F$21,2,FALSE)</f>
        <v>Notebook Pack</v>
      </c>
      <c r="O1849" s="2" t="str">
        <f>VLOOKUP(D1849,Products!$A$2:$F$21,4,FALSE)</f>
        <v>Office</v>
      </c>
      <c r="P1849" s="2" t="str">
        <f>VLOOKUP(D1849,Products!$A$2:$F$21,3,FALSE)</f>
        <v>Stationery</v>
      </c>
      <c r="Q1849" s="6">
        <f>VLOOKUP(D1849,Products!$A$2:$F$21,6,FALSE)</f>
        <v>75</v>
      </c>
      <c r="R1849" s="6">
        <f t="shared" si="114"/>
        <v>75</v>
      </c>
      <c r="S1849" s="6">
        <f t="shared" si="115"/>
        <v>69</v>
      </c>
    </row>
    <row r="1850" spans="1:19" x14ac:dyDescent="0.25">
      <c r="A1850" t="s">
        <v>2275</v>
      </c>
      <c r="B1850" s="2">
        <v>45419</v>
      </c>
      <c r="C1850" t="s">
        <v>332</v>
      </c>
      <c r="D1850" t="s">
        <v>56</v>
      </c>
      <c r="E1850">
        <v>4</v>
      </c>
      <c r="F1850">
        <v>165.6</v>
      </c>
      <c r="G1850" s="3">
        <v>0.03</v>
      </c>
      <c r="H1850" t="s">
        <v>12</v>
      </c>
      <c r="I1850">
        <v>2</v>
      </c>
      <c r="J1850">
        <f t="shared" si="112"/>
        <v>642.52799999999991</v>
      </c>
      <c r="K1850" s="2">
        <f t="shared" si="113"/>
        <v>45413</v>
      </c>
      <c r="L1850" s="2" t="str">
        <f>VLOOKUP(C1850,Customers!$A$2:$F$401,3,FALSE)</f>
        <v>Banha</v>
      </c>
      <c r="M1850" s="2" t="str">
        <f>VLOOKUP(C1850,Customers!$A$2:$F$401,5,FALSE)</f>
        <v>Small Business</v>
      </c>
      <c r="N1850" s="2" t="str">
        <f>VLOOKUP(D1850,Products!$A$2:$F$21,2,FALSE)</f>
        <v>Notebook Pack</v>
      </c>
      <c r="O1850" s="2" t="str">
        <f>VLOOKUP(D1850,Products!$A$2:$F$21,4,FALSE)</f>
        <v>Office</v>
      </c>
      <c r="P1850" s="2" t="str">
        <f>VLOOKUP(D1850,Products!$A$2:$F$21,3,FALSE)</f>
        <v>Stationery</v>
      </c>
      <c r="Q1850" s="6">
        <f>VLOOKUP(D1850,Products!$A$2:$F$21,6,FALSE)</f>
        <v>75</v>
      </c>
      <c r="R1850" s="6">
        <f t="shared" si="114"/>
        <v>300</v>
      </c>
      <c r="S1850" s="6">
        <f t="shared" si="115"/>
        <v>342.52799999999991</v>
      </c>
    </row>
    <row r="1851" spans="1:19" x14ac:dyDescent="0.25">
      <c r="A1851" t="s">
        <v>2276</v>
      </c>
      <c r="B1851" s="2">
        <v>45043</v>
      </c>
      <c r="C1851" t="s">
        <v>1736</v>
      </c>
      <c r="D1851" t="s">
        <v>40</v>
      </c>
      <c r="E1851">
        <v>3</v>
      </c>
      <c r="F1851">
        <v>19500</v>
      </c>
      <c r="G1851" s="3">
        <v>0.03</v>
      </c>
      <c r="H1851" t="s">
        <v>12</v>
      </c>
      <c r="I1851">
        <v>3</v>
      </c>
      <c r="J1851">
        <f t="shared" si="112"/>
        <v>56745</v>
      </c>
      <c r="K1851" s="2">
        <f t="shared" si="113"/>
        <v>45017</v>
      </c>
      <c r="L1851" s="2" t="str">
        <f>VLOOKUP(C1851,Customers!$A$2:$F$401,3,FALSE)</f>
        <v>Tanta</v>
      </c>
      <c r="M1851" s="2" t="str">
        <f>VLOOKUP(C1851,Customers!$A$2:$F$401,5,FALSE)</f>
        <v>Consumer</v>
      </c>
      <c r="N1851" s="2" t="str">
        <f>VLOOKUP(D1851,Products!$A$2:$F$21,2,FALSE)</f>
        <v>Laptop Basic 15</v>
      </c>
      <c r="O1851" s="2" t="str">
        <f>VLOOKUP(D1851,Products!$A$2:$F$21,4,FALSE)</f>
        <v>Electronics</v>
      </c>
      <c r="P1851" s="2" t="str">
        <f>VLOOKUP(D1851,Products!$A$2:$F$21,3,FALSE)</f>
        <v>Computers</v>
      </c>
      <c r="Q1851" s="6">
        <f>VLOOKUP(D1851,Products!$A$2:$F$21,6,FALSE)</f>
        <v>15100</v>
      </c>
      <c r="R1851" s="6">
        <f t="shared" si="114"/>
        <v>45300</v>
      </c>
      <c r="S1851" s="6">
        <f t="shared" si="115"/>
        <v>11445</v>
      </c>
    </row>
    <row r="1852" spans="1:19" x14ac:dyDescent="0.25">
      <c r="A1852" t="s">
        <v>2277</v>
      </c>
      <c r="B1852" s="2">
        <v>45754</v>
      </c>
      <c r="C1852" t="s">
        <v>92</v>
      </c>
      <c r="D1852" t="s">
        <v>72</v>
      </c>
      <c r="E1852">
        <v>1</v>
      </c>
      <c r="F1852">
        <v>1610</v>
      </c>
      <c r="G1852" s="3">
        <v>0.05</v>
      </c>
      <c r="H1852" t="s">
        <v>12</v>
      </c>
      <c r="I1852">
        <v>2</v>
      </c>
      <c r="J1852">
        <f t="shared" si="112"/>
        <v>1529.5</v>
      </c>
      <c r="K1852" s="2">
        <f t="shared" si="113"/>
        <v>45748</v>
      </c>
      <c r="L1852" s="2" t="str">
        <f>VLOOKUP(C1852,Customers!$A$2:$F$401,3,FALSE)</f>
        <v>Mansoura</v>
      </c>
      <c r="M1852" s="2" t="str">
        <f>VLOOKUP(C1852,Customers!$A$2:$F$401,5,FALSE)</f>
        <v>Small Business</v>
      </c>
      <c r="N1852" s="2" t="str">
        <f>VLOOKUP(D1852,Products!$A$2:$F$21,2,FALSE)</f>
        <v>Wi-Fi Router</v>
      </c>
      <c r="O1852" s="2" t="str">
        <f>VLOOKUP(D1852,Products!$A$2:$F$21,4,FALSE)</f>
        <v>Electronics</v>
      </c>
      <c r="P1852" s="2" t="str">
        <f>VLOOKUP(D1852,Products!$A$2:$F$21,3,FALSE)</f>
        <v>Networking</v>
      </c>
      <c r="Q1852" s="6">
        <f>VLOOKUP(D1852,Products!$A$2:$F$21,6,FALSE)</f>
        <v>1050</v>
      </c>
      <c r="R1852" s="6">
        <f t="shared" si="114"/>
        <v>1050</v>
      </c>
      <c r="S1852" s="6">
        <f t="shared" si="115"/>
        <v>479.5</v>
      </c>
    </row>
    <row r="1853" spans="1:19" x14ac:dyDescent="0.25">
      <c r="A1853" t="s">
        <v>2278</v>
      </c>
      <c r="B1853" s="2">
        <v>45581</v>
      </c>
      <c r="C1853" t="s">
        <v>734</v>
      </c>
      <c r="D1853" t="s">
        <v>18</v>
      </c>
      <c r="E1853">
        <v>3</v>
      </c>
      <c r="F1853">
        <v>1406.5</v>
      </c>
      <c r="G1853" s="3">
        <v>0.05</v>
      </c>
      <c r="H1853" t="s">
        <v>12</v>
      </c>
      <c r="I1853">
        <v>3</v>
      </c>
      <c r="J1853">
        <f t="shared" si="112"/>
        <v>4008.5249999999996</v>
      </c>
      <c r="K1853" s="2">
        <f t="shared" si="113"/>
        <v>45566</v>
      </c>
      <c r="L1853" s="2" t="str">
        <f>VLOOKUP(C1853,Customers!$A$2:$F$401,3,FALSE)</f>
        <v>Cairo</v>
      </c>
      <c r="M1853" s="2" t="str">
        <f>VLOOKUP(C1853,Customers!$A$2:$F$401,5,FALSE)</f>
        <v>Consumer</v>
      </c>
      <c r="N1853" s="2" t="str">
        <f>VLOOKUP(D1853,Products!$A$2:$F$21,2,FALSE)</f>
        <v>Webcam HD</v>
      </c>
      <c r="O1853" s="2" t="str">
        <f>VLOOKUP(D1853,Products!$A$2:$F$21,4,FALSE)</f>
        <v>Electronics</v>
      </c>
      <c r="P1853" s="2" t="str">
        <f>VLOOKUP(D1853,Products!$A$2:$F$21,3,FALSE)</f>
        <v>Accessories</v>
      </c>
      <c r="Q1853" s="6">
        <f>VLOOKUP(D1853,Products!$A$2:$F$21,6,FALSE)</f>
        <v>790</v>
      </c>
      <c r="R1853" s="6">
        <f t="shared" si="114"/>
        <v>2370</v>
      </c>
      <c r="S1853" s="6">
        <f t="shared" si="115"/>
        <v>1638.5249999999996</v>
      </c>
    </row>
    <row r="1854" spans="1:19" x14ac:dyDescent="0.25">
      <c r="A1854" t="s">
        <v>2279</v>
      </c>
      <c r="B1854" s="2">
        <v>45213</v>
      </c>
      <c r="C1854" t="s">
        <v>935</v>
      </c>
      <c r="D1854" t="s">
        <v>43</v>
      </c>
      <c r="E1854">
        <v>1</v>
      </c>
      <c r="F1854">
        <v>3492</v>
      </c>
      <c r="G1854" s="3">
        <v>0</v>
      </c>
      <c r="H1854" t="s">
        <v>12</v>
      </c>
      <c r="I1854">
        <v>2</v>
      </c>
      <c r="J1854">
        <f t="shared" si="112"/>
        <v>3492</v>
      </c>
      <c r="K1854" s="2">
        <f t="shared" si="113"/>
        <v>45200</v>
      </c>
      <c r="L1854" s="2" t="str">
        <f>VLOOKUP(C1854,Customers!$A$2:$F$401,3,FALSE)</f>
        <v>Asyut</v>
      </c>
      <c r="M1854" s="2" t="str">
        <f>VLOOKUP(C1854,Customers!$A$2:$F$401,5,FALSE)</f>
        <v>Small Business</v>
      </c>
      <c r="N1854" s="2" t="str">
        <f>VLOOKUP(D1854,Products!$A$2:$F$21,2,FALSE)</f>
        <v>External SSD 1TB</v>
      </c>
      <c r="O1854" s="2" t="str">
        <f>VLOOKUP(D1854,Products!$A$2:$F$21,4,FALSE)</f>
        <v>Electronics</v>
      </c>
      <c r="P1854" s="2" t="str">
        <f>VLOOKUP(D1854,Products!$A$2:$F$21,3,FALSE)</f>
        <v>Storage</v>
      </c>
      <c r="Q1854" s="6">
        <f>VLOOKUP(D1854,Products!$A$2:$F$21,6,FALSE)</f>
        <v>2450</v>
      </c>
      <c r="R1854" s="6">
        <f t="shared" si="114"/>
        <v>2450</v>
      </c>
      <c r="S1854" s="6">
        <f t="shared" si="115"/>
        <v>1042</v>
      </c>
    </row>
    <row r="1855" spans="1:19" x14ac:dyDescent="0.25">
      <c r="A1855" t="s">
        <v>2280</v>
      </c>
      <c r="B1855" s="2">
        <v>44979</v>
      </c>
      <c r="C1855" t="s">
        <v>977</v>
      </c>
      <c r="D1855" t="s">
        <v>56</v>
      </c>
      <c r="E1855">
        <v>1</v>
      </c>
      <c r="F1855">
        <v>174.6</v>
      </c>
      <c r="G1855" s="3">
        <v>0</v>
      </c>
      <c r="H1855" t="s">
        <v>12</v>
      </c>
      <c r="I1855">
        <v>6</v>
      </c>
      <c r="J1855">
        <f t="shared" si="112"/>
        <v>174.6</v>
      </c>
      <c r="K1855" s="2">
        <f t="shared" si="113"/>
        <v>44958</v>
      </c>
      <c r="L1855" s="2" t="str">
        <f>VLOOKUP(C1855,Customers!$A$2:$F$401,3,FALSE)</f>
        <v>Zagazig</v>
      </c>
      <c r="M1855" s="2" t="str">
        <f>VLOOKUP(C1855,Customers!$A$2:$F$401,5,FALSE)</f>
        <v>Consumer</v>
      </c>
      <c r="N1855" s="2" t="str">
        <f>VLOOKUP(D1855,Products!$A$2:$F$21,2,FALSE)</f>
        <v>Notebook Pack</v>
      </c>
      <c r="O1855" s="2" t="str">
        <f>VLOOKUP(D1855,Products!$A$2:$F$21,4,FALSE)</f>
        <v>Office</v>
      </c>
      <c r="P1855" s="2" t="str">
        <f>VLOOKUP(D1855,Products!$A$2:$F$21,3,FALSE)</f>
        <v>Stationery</v>
      </c>
      <c r="Q1855" s="6">
        <f>VLOOKUP(D1855,Products!$A$2:$F$21,6,FALSE)</f>
        <v>75</v>
      </c>
      <c r="R1855" s="6">
        <f t="shared" si="114"/>
        <v>75</v>
      </c>
      <c r="S1855" s="6">
        <f t="shared" si="115"/>
        <v>99.6</v>
      </c>
    </row>
    <row r="1856" spans="1:19" x14ac:dyDescent="0.25">
      <c r="A1856" t="s">
        <v>2281</v>
      </c>
      <c r="B1856" s="2">
        <v>45945</v>
      </c>
      <c r="C1856" t="s">
        <v>98</v>
      </c>
      <c r="D1856" t="s">
        <v>15</v>
      </c>
      <c r="E1856">
        <v>1</v>
      </c>
      <c r="F1856">
        <v>486</v>
      </c>
      <c r="G1856" s="3">
        <v>0.1</v>
      </c>
      <c r="H1856" t="s">
        <v>12</v>
      </c>
      <c r="I1856">
        <v>2</v>
      </c>
      <c r="J1856">
        <f t="shared" si="112"/>
        <v>437.40000000000003</v>
      </c>
      <c r="K1856" s="2">
        <f t="shared" si="113"/>
        <v>45931</v>
      </c>
      <c r="L1856" s="2" t="str">
        <f>VLOOKUP(C1856,Customers!$A$2:$F$401,3,FALSE)</f>
        <v>Tanta</v>
      </c>
      <c r="M1856" s="2" t="str">
        <f>VLOOKUP(C1856,Customers!$A$2:$F$401,5,FALSE)</f>
        <v>Consumer</v>
      </c>
      <c r="N1856" s="2" t="str">
        <f>VLOOKUP(D1856,Products!$A$2:$F$21,2,FALSE)</f>
        <v>Wireless Mouse</v>
      </c>
      <c r="O1856" s="2" t="str">
        <f>VLOOKUP(D1856,Products!$A$2:$F$21,4,FALSE)</f>
        <v>Electronics</v>
      </c>
      <c r="P1856" s="2" t="str">
        <f>VLOOKUP(D1856,Products!$A$2:$F$21,3,FALSE)</f>
        <v>Accessories</v>
      </c>
      <c r="Q1856" s="6">
        <f>VLOOKUP(D1856,Products!$A$2:$F$21,6,FALSE)</f>
        <v>210</v>
      </c>
      <c r="R1856" s="6">
        <f t="shared" si="114"/>
        <v>210</v>
      </c>
      <c r="S1856" s="6">
        <f t="shared" si="115"/>
        <v>227.40000000000003</v>
      </c>
    </row>
    <row r="1857" spans="1:19" x14ac:dyDescent="0.25">
      <c r="A1857" t="s">
        <v>2282</v>
      </c>
      <c r="B1857" s="2">
        <v>45532</v>
      </c>
      <c r="C1857" t="s">
        <v>238</v>
      </c>
      <c r="D1857" t="s">
        <v>40</v>
      </c>
      <c r="E1857">
        <v>4</v>
      </c>
      <c r="F1857">
        <v>17940</v>
      </c>
      <c r="G1857" s="3">
        <v>0.05</v>
      </c>
      <c r="H1857" t="s">
        <v>12</v>
      </c>
      <c r="I1857">
        <v>5</v>
      </c>
      <c r="J1857">
        <f t="shared" si="112"/>
        <v>68172</v>
      </c>
      <c r="K1857" s="2">
        <f t="shared" si="113"/>
        <v>45505</v>
      </c>
      <c r="L1857" s="2" t="str">
        <f>VLOOKUP(C1857,Customers!$A$2:$F$401,3,FALSE)</f>
        <v>Tanta</v>
      </c>
      <c r="M1857" s="2" t="str">
        <f>VLOOKUP(C1857,Customers!$A$2:$F$401,5,FALSE)</f>
        <v>Consumer</v>
      </c>
      <c r="N1857" s="2" t="str">
        <f>VLOOKUP(D1857,Products!$A$2:$F$21,2,FALSE)</f>
        <v>Laptop Basic 15</v>
      </c>
      <c r="O1857" s="2" t="str">
        <f>VLOOKUP(D1857,Products!$A$2:$F$21,4,FALSE)</f>
        <v>Electronics</v>
      </c>
      <c r="P1857" s="2" t="str">
        <f>VLOOKUP(D1857,Products!$A$2:$F$21,3,FALSE)</f>
        <v>Computers</v>
      </c>
      <c r="Q1857" s="6">
        <f>VLOOKUP(D1857,Products!$A$2:$F$21,6,FALSE)</f>
        <v>15100</v>
      </c>
      <c r="R1857" s="6">
        <f t="shared" si="114"/>
        <v>60400</v>
      </c>
      <c r="S1857" s="6">
        <f t="shared" si="115"/>
        <v>7772</v>
      </c>
    </row>
    <row r="1858" spans="1:19" x14ac:dyDescent="0.25">
      <c r="A1858" t="s">
        <v>2283</v>
      </c>
      <c r="B1858" s="2">
        <v>45458</v>
      </c>
      <c r="C1858" t="s">
        <v>262</v>
      </c>
      <c r="D1858" t="s">
        <v>123</v>
      </c>
      <c r="E1858">
        <v>1</v>
      </c>
      <c r="F1858">
        <v>2538</v>
      </c>
      <c r="G1858" s="3">
        <v>0.15</v>
      </c>
      <c r="H1858" t="s">
        <v>12</v>
      </c>
      <c r="I1858">
        <v>2</v>
      </c>
      <c r="J1858">
        <f t="shared" si="112"/>
        <v>2157.2999999999997</v>
      </c>
      <c r="K1858" s="2">
        <f t="shared" si="113"/>
        <v>45444</v>
      </c>
      <c r="L1858" s="2" t="str">
        <f>VLOOKUP(C1858,Customers!$A$2:$F$401,3,FALSE)</f>
        <v>Mansoura</v>
      </c>
      <c r="M1858" s="2" t="str">
        <f>VLOOKUP(C1858,Customers!$A$2:$F$401,5,FALSE)</f>
        <v>Small Business</v>
      </c>
      <c r="N1858" s="2" t="str">
        <f>VLOOKUP(D1858,Products!$A$2:$F$21,2,FALSE)</f>
        <v>Barcode Scanner</v>
      </c>
      <c r="O1858" s="2" t="str">
        <f>VLOOKUP(D1858,Products!$A$2:$F$21,4,FALSE)</f>
        <v>Electronics</v>
      </c>
      <c r="P1858" s="2" t="str">
        <f>VLOOKUP(D1858,Products!$A$2:$F$21,3,FALSE)</f>
        <v>POS Equipment</v>
      </c>
      <c r="Q1858" s="6">
        <f>VLOOKUP(D1858,Products!$A$2:$F$21,6,FALSE)</f>
        <v>1420</v>
      </c>
      <c r="R1858" s="6">
        <f t="shared" si="114"/>
        <v>1420</v>
      </c>
      <c r="S1858" s="6">
        <f t="shared" si="115"/>
        <v>737.29999999999973</v>
      </c>
    </row>
    <row r="1859" spans="1:19" x14ac:dyDescent="0.25">
      <c r="A1859" t="s">
        <v>2284</v>
      </c>
      <c r="B1859" s="2">
        <v>45784</v>
      </c>
      <c r="C1859" t="s">
        <v>462</v>
      </c>
      <c r="D1859" t="s">
        <v>18</v>
      </c>
      <c r="E1859">
        <v>1</v>
      </c>
      <c r="F1859">
        <v>1566</v>
      </c>
      <c r="G1859" s="3">
        <v>0.05</v>
      </c>
      <c r="H1859" t="s">
        <v>12</v>
      </c>
      <c r="I1859">
        <v>2</v>
      </c>
      <c r="J1859">
        <f t="shared" ref="J1859:J1922" si="116">E1859*F1859*(1-G1859)</f>
        <v>1487.6999999999998</v>
      </c>
      <c r="K1859" s="2">
        <f t="shared" ref="K1859:K1922" si="117">DATE(YEAR(B1859),MONTH(B1859),1)</f>
        <v>45778</v>
      </c>
      <c r="L1859" s="2" t="str">
        <f>VLOOKUP(C1859,Customers!$A$2:$F$401,3,FALSE)</f>
        <v>Shubra El-Kheima</v>
      </c>
      <c r="M1859" s="2" t="str">
        <f>VLOOKUP(C1859,Customers!$A$2:$F$401,5,FALSE)</f>
        <v>Small Business</v>
      </c>
      <c r="N1859" s="2" t="str">
        <f>VLOOKUP(D1859,Products!$A$2:$F$21,2,FALSE)</f>
        <v>Webcam HD</v>
      </c>
      <c r="O1859" s="2" t="str">
        <f>VLOOKUP(D1859,Products!$A$2:$F$21,4,FALSE)</f>
        <v>Electronics</v>
      </c>
      <c r="P1859" s="2" t="str">
        <f>VLOOKUP(D1859,Products!$A$2:$F$21,3,FALSE)</f>
        <v>Accessories</v>
      </c>
      <c r="Q1859" s="6">
        <f>VLOOKUP(D1859,Products!$A$2:$F$21,6,FALSE)</f>
        <v>790</v>
      </c>
      <c r="R1859" s="6">
        <f t="shared" ref="R1859:R1922" si="118">E1859*Q1859</f>
        <v>790</v>
      </c>
      <c r="S1859" s="6">
        <f t="shared" ref="S1859:S1922" si="119">J1859-R1859</f>
        <v>697.69999999999982</v>
      </c>
    </row>
    <row r="1860" spans="1:19" x14ac:dyDescent="0.25">
      <c r="A1860" t="s">
        <v>2285</v>
      </c>
      <c r="B1860" s="2">
        <v>45755</v>
      </c>
      <c r="C1860" t="s">
        <v>375</v>
      </c>
      <c r="D1860" t="s">
        <v>15</v>
      </c>
      <c r="E1860">
        <v>3</v>
      </c>
      <c r="F1860">
        <v>436.5</v>
      </c>
      <c r="G1860" s="3">
        <v>0.1</v>
      </c>
      <c r="H1860" t="s">
        <v>96</v>
      </c>
      <c r="I1860">
        <v>3</v>
      </c>
      <c r="J1860">
        <f t="shared" si="116"/>
        <v>1178.55</v>
      </c>
      <c r="K1860" s="2">
        <f t="shared" si="117"/>
        <v>45748</v>
      </c>
      <c r="L1860" s="2" t="str">
        <f>VLOOKUP(C1860,Customers!$A$2:$F$401,3,FALSE)</f>
        <v>Ismailia</v>
      </c>
      <c r="M1860" s="2" t="str">
        <f>VLOOKUP(C1860,Customers!$A$2:$F$401,5,FALSE)</f>
        <v>Consumer</v>
      </c>
      <c r="N1860" s="2" t="str">
        <f>VLOOKUP(D1860,Products!$A$2:$F$21,2,FALSE)</f>
        <v>Wireless Mouse</v>
      </c>
      <c r="O1860" s="2" t="str">
        <f>VLOOKUP(D1860,Products!$A$2:$F$21,4,FALSE)</f>
        <v>Electronics</v>
      </c>
      <c r="P1860" s="2" t="str">
        <f>VLOOKUP(D1860,Products!$A$2:$F$21,3,FALSE)</f>
        <v>Accessories</v>
      </c>
      <c r="Q1860" s="6">
        <f>VLOOKUP(D1860,Products!$A$2:$F$21,6,FALSE)</f>
        <v>210</v>
      </c>
      <c r="R1860" s="6">
        <f t="shared" si="118"/>
        <v>630</v>
      </c>
      <c r="S1860" s="6">
        <f t="shared" si="119"/>
        <v>548.54999999999995</v>
      </c>
    </row>
    <row r="1861" spans="1:19" x14ac:dyDescent="0.25">
      <c r="A1861" t="s">
        <v>2286</v>
      </c>
      <c r="B1861" s="2">
        <v>45722</v>
      </c>
      <c r="C1861" t="s">
        <v>1414</v>
      </c>
      <c r="D1861" t="s">
        <v>123</v>
      </c>
      <c r="E1861">
        <v>4</v>
      </c>
      <c r="F1861">
        <v>2162</v>
      </c>
      <c r="G1861" s="3">
        <v>0.03</v>
      </c>
      <c r="H1861" t="s">
        <v>12</v>
      </c>
      <c r="I1861">
        <v>2</v>
      </c>
      <c r="J1861">
        <f t="shared" si="116"/>
        <v>8388.56</v>
      </c>
      <c r="K1861" s="2">
        <f t="shared" si="117"/>
        <v>45717</v>
      </c>
      <c r="L1861" s="2" t="str">
        <f>VLOOKUP(C1861,Customers!$A$2:$F$401,3,FALSE)</f>
        <v>Giza</v>
      </c>
      <c r="M1861" s="2" t="str">
        <f>VLOOKUP(C1861,Customers!$A$2:$F$401,5,FALSE)</f>
        <v>Consumer</v>
      </c>
      <c r="N1861" s="2" t="str">
        <f>VLOOKUP(D1861,Products!$A$2:$F$21,2,FALSE)</f>
        <v>Barcode Scanner</v>
      </c>
      <c r="O1861" s="2" t="str">
        <f>VLOOKUP(D1861,Products!$A$2:$F$21,4,FALSE)</f>
        <v>Electronics</v>
      </c>
      <c r="P1861" s="2" t="str">
        <f>VLOOKUP(D1861,Products!$A$2:$F$21,3,FALSE)</f>
        <v>POS Equipment</v>
      </c>
      <c r="Q1861" s="6">
        <f>VLOOKUP(D1861,Products!$A$2:$F$21,6,FALSE)</f>
        <v>1420</v>
      </c>
      <c r="R1861" s="6">
        <f t="shared" si="118"/>
        <v>5680</v>
      </c>
      <c r="S1861" s="6">
        <f t="shared" si="119"/>
        <v>2708.5599999999995</v>
      </c>
    </row>
    <row r="1862" spans="1:19" x14ac:dyDescent="0.25">
      <c r="A1862" t="s">
        <v>2287</v>
      </c>
      <c r="B1862" s="2">
        <v>44999</v>
      </c>
      <c r="C1862" t="s">
        <v>725</v>
      </c>
      <c r="D1862" t="s">
        <v>21</v>
      </c>
      <c r="E1862">
        <v>10</v>
      </c>
      <c r="F1862">
        <v>1702</v>
      </c>
      <c r="G1862" s="3">
        <v>0.1</v>
      </c>
      <c r="H1862" t="s">
        <v>12</v>
      </c>
      <c r="I1862">
        <v>1</v>
      </c>
      <c r="J1862">
        <f t="shared" si="116"/>
        <v>15318</v>
      </c>
      <c r="K1862" s="2">
        <f t="shared" si="117"/>
        <v>44986</v>
      </c>
      <c r="L1862" s="2" t="str">
        <f>VLOOKUP(C1862,Customers!$A$2:$F$401,3,FALSE)</f>
        <v>Alexandria</v>
      </c>
      <c r="M1862" s="2" t="str">
        <f>VLOOKUP(C1862,Customers!$A$2:$F$401,5,FALSE)</f>
        <v>Consumer</v>
      </c>
      <c r="N1862" s="2" t="str">
        <f>VLOOKUP(D1862,Products!$A$2:$F$21,2,FALSE)</f>
        <v>Mechanical Keyboard</v>
      </c>
      <c r="O1862" s="2" t="str">
        <f>VLOOKUP(D1862,Products!$A$2:$F$21,4,FALSE)</f>
        <v>Electronics</v>
      </c>
      <c r="P1862" s="2" t="str">
        <f>VLOOKUP(D1862,Products!$A$2:$F$21,3,FALSE)</f>
        <v>Accessories</v>
      </c>
      <c r="Q1862" s="6">
        <f>VLOOKUP(D1862,Products!$A$2:$F$21,6,FALSE)</f>
        <v>990</v>
      </c>
      <c r="R1862" s="6">
        <f t="shared" si="118"/>
        <v>9900</v>
      </c>
      <c r="S1862" s="6">
        <f t="shared" si="119"/>
        <v>5418</v>
      </c>
    </row>
    <row r="1863" spans="1:19" x14ac:dyDescent="0.25">
      <c r="A1863" t="s">
        <v>2288</v>
      </c>
      <c r="B1863" s="2">
        <v>45315</v>
      </c>
      <c r="C1863" t="s">
        <v>1694</v>
      </c>
      <c r="D1863" t="s">
        <v>18</v>
      </c>
      <c r="E1863">
        <v>4</v>
      </c>
      <c r="F1863">
        <v>1566</v>
      </c>
      <c r="G1863" s="3">
        <v>0.05</v>
      </c>
      <c r="H1863" t="s">
        <v>12</v>
      </c>
      <c r="I1863">
        <v>6</v>
      </c>
      <c r="J1863">
        <f t="shared" si="116"/>
        <v>5950.7999999999993</v>
      </c>
      <c r="K1863" s="2">
        <f t="shared" si="117"/>
        <v>45292</v>
      </c>
      <c r="L1863" s="2" t="str">
        <f>VLOOKUP(C1863,Customers!$A$2:$F$401,3,FALSE)</f>
        <v>Banha</v>
      </c>
      <c r="M1863" s="2" t="str">
        <f>VLOOKUP(C1863,Customers!$A$2:$F$401,5,FALSE)</f>
        <v>Small Business</v>
      </c>
      <c r="N1863" s="2" t="str">
        <f>VLOOKUP(D1863,Products!$A$2:$F$21,2,FALSE)</f>
        <v>Webcam HD</v>
      </c>
      <c r="O1863" s="2" t="str">
        <f>VLOOKUP(D1863,Products!$A$2:$F$21,4,FALSE)</f>
        <v>Electronics</v>
      </c>
      <c r="P1863" s="2" t="str">
        <f>VLOOKUP(D1863,Products!$A$2:$F$21,3,FALSE)</f>
        <v>Accessories</v>
      </c>
      <c r="Q1863" s="6">
        <f>VLOOKUP(D1863,Products!$A$2:$F$21,6,FALSE)</f>
        <v>790</v>
      </c>
      <c r="R1863" s="6">
        <f t="shared" si="118"/>
        <v>3160</v>
      </c>
      <c r="S1863" s="6">
        <f t="shared" si="119"/>
        <v>2790.7999999999993</v>
      </c>
    </row>
    <row r="1864" spans="1:19" x14ac:dyDescent="0.25">
      <c r="A1864" t="s">
        <v>2289</v>
      </c>
      <c r="B1864" s="2">
        <v>45629</v>
      </c>
      <c r="C1864" t="s">
        <v>158</v>
      </c>
      <c r="D1864" t="s">
        <v>79</v>
      </c>
      <c r="E1864">
        <v>3</v>
      </c>
      <c r="F1864">
        <v>6386</v>
      </c>
      <c r="G1864" s="3">
        <v>0.15</v>
      </c>
      <c r="H1864" t="s">
        <v>12</v>
      </c>
      <c r="I1864">
        <v>3</v>
      </c>
      <c r="J1864">
        <f t="shared" si="116"/>
        <v>16284.3</v>
      </c>
      <c r="K1864" s="2">
        <f t="shared" si="117"/>
        <v>45627</v>
      </c>
      <c r="L1864" s="2" t="str">
        <f>VLOOKUP(C1864,Customers!$A$2:$F$401,3,FALSE)</f>
        <v>Port Said</v>
      </c>
      <c r="M1864" s="2" t="str">
        <f>VLOOKUP(C1864,Customers!$A$2:$F$401,5,FALSE)</f>
        <v>Consumer</v>
      </c>
      <c r="N1864" s="2" t="str">
        <f>VLOOKUP(D1864,Products!$A$2:$F$21,2,FALSE)</f>
        <v>27-inch Monitor</v>
      </c>
      <c r="O1864" s="2" t="str">
        <f>VLOOKUP(D1864,Products!$A$2:$F$21,4,FALSE)</f>
        <v>Electronics</v>
      </c>
      <c r="P1864" s="2" t="str">
        <f>VLOOKUP(D1864,Products!$A$2:$F$21,3,FALSE)</f>
        <v>Displays</v>
      </c>
      <c r="Q1864" s="6">
        <f>VLOOKUP(D1864,Products!$A$2:$F$21,6,FALSE)</f>
        <v>4300</v>
      </c>
      <c r="R1864" s="6">
        <f t="shared" si="118"/>
        <v>12900</v>
      </c>
      <c r="S1864" s="6">
        <f t="shared" si="119"/>
        <v>3384.2999999999993</v>
      </c>
    </row>
    <row r="1865" spans="1:19" x14ac:dyDescent="0.25">
      <c r="A1865" t="s">
        <v>2290</v>
      </c>
      <c r="B1865" s="2">
        <v>45382</v>
      </c>
      <c r="C1865" t="s">
        <v>833</v>
      </c>
      <c r="D1865" t="s">
        <v>56</v>
      </c>
      <c r="E1865">
        <v>1</v>
      </c>
      <c r="F1865">
        <v>180</v>
      </c>
      <c r="G1865" s="3">
        <v>0.1</v>
      </c>
      <c r="H1865" t="s">
        <v>85</v>
      </c>
      <c r="I1865">
        <v>6</v>
      </c>
      <c r="J1865">
        <f t="shared" si="116"/>
        <v>162</v>
      </c>
      <c r="K1865" s="2">
        <f t="shared" si="117"/>
        <v>45352</v>
      </c>
      <c r="L1865" s="2" t="str">
        <f>VLOOKUP(C1865,Customers!$A$2:$F$401,3,FALSE)</f>
        <v>Shubra El-Kheima</v>
      </c>
      <c r="M1865" s="2" t="str">
        <f>VLOOKUP(C1865,Customers!$A$2:$F$401,5,FALSE)</f>
        <v>Consumer</v>
      </c>
      <c r="N1865" s="2" t="str">
        <f>VLOOKUP(D1865,Products!$A$2:$F$21,2,FALSE)</f>
        <v>Notebook Pack</v>
      </c>
      <c r="O1865" s="2" t="str">
        <f>VLOOKUP(D1865,Products!$A$2:$F$21,4,FALSE)</f>
        <v>Office</v>
      </c>
      <c r="P1865" s="2" t="str">
        <f>VLOOKUP(D1865,Products!$A$2:$F$21,3,FALSE)</f>
        <v>Stationery</v>
      </c>
      <c r="Q1865" s="6">
        <f>VLOOKUP(D1865,Products!$A$2:$F$21,6,FALSE)</f>
        <v>75</v>
      </c>
      <c r="R1865" s="6">
        <f t="shared" si="118"/>
        <v>75</v>
      </c>
      <c r="S1865" s="6">
        <f t="shared" si="119"/>
        <v>87</v>
      </c>
    </row>
    <row r="1866" spans="1:19" x14ac:dyDescent="0.25">
      <c r="A1866" t="s">
        <v>2291</v>
      </c>
      <c r="B1866" s="2">
        <v>46021</v>
      </c>
      <c r="C1866" t="s">
        <v>55</v>
      </c>
      <c r="D1866" t="s">
        <v>24</v>
      </c>
      <c r="E1866">
        <v>1</v>
      </c>
      <c r="F1866">
        <v>1212.5</v>
      </c>
      <c r="G1866" s="3">
        <v>0.05</v>
      </c>
      <c r="H1866" t="s">
        <v>12</v>
      </c>
      <c r="I1866">
        <v>7</v>
      </c>
      <c r="J1866">
        <f t="shared" si="116"/>
        <v>1151.875</v>
      </c>
      <c r="K1866" s="2">
        <f t="shared" si="117"/>
        <v>45992</v>
      </c>
      <c r="L1866" s="2" t="str">
        <f>VLOOKUP(C1866,Customers!$A$2:$F$401,3,FALSE)</f>
        <v>Fayoum</v>
      </c>
      <c r="M1866" s="2" t="str">
        <f>VLOOKUP(C1866,Customers!$A$2:$F$401,5,FALSE)</f>
        <v>Consumer</v>
      </c>
      <c r="N1866" s="2" t="str">
        <f>VLOOKUP(D1866,Products!$A$2:$F$21,2,FALSE)</f>
        <v>USB-C Hub</v>
      </c>
      <c r="O1866" s="2" t="str">
        <f>VLOOKUP(D1866,Products!$A$2:$F$21,4,FALSE)</f>
        <v>Electronics</v>
      </c>
      <c r="P1866" s="2" t="str">
        <f>VLOOKUP(D1866,Products!$A$2:$F$21,3,FALSE)</f>
        <v>Accessories</v>
      </c>
      <c r="Q1866" s="6">
        <f>VLOOKUP(D1866,Products!$A$2:$F$21,6,FALSE)</f>
        <v>620</v>
      </c>
      <c r="R1866" s="6">
        <f t="shared" si="118"/>
        <v>620</v>
      </c>
      <c r="S1866" s="6">
        <f t="shared" si="119"/>
        <v>531.875</v>
      </c>
    </row>
    <row r="1867" spans="1:19" x14ac:dyDescent="0.25">
      <c r="A1867" t="s">
        <v>2292</v>
      </c>
      <c r="B1867" s="2">
        <v>45901</v>
      </c>
      <c r="C1867" t="s">
        <v>450</v>
      </c>
      <c r="D1867" t="s">
        <v>79</v>
      </c>
      <c r="E1867">
        <v>5</v>
      </c>
      <c r="F1867">
        <v>6696</v>
      </c>
      <c r="G1867" s="3">
        <v>0.1</v>
      </c>
      <c r="H1867" t="s">
        <v>12</v>
      </c>
      <c r="I1867">
        <v>7</v>
      </c>
      <c r="J1867">
        <f t="shared" si="116"/>
        <v>30132</v>
      </c>
      <c r="K1867" s="2">
        <f t="shared" si="117"/>
        <v>45901</v>
      </c>
      <c r="L1867" s="2" t="str">
        <f>VLOOKUP(C1867,Customers!$A$2:$F$401,3,FALSE)</f>
        <v>Banha</v>
      </c>
      <c r="M1867" s="2" t="str">
        <f>VLOOKUP(C1867,Customers!$A$2:$F$401,5,FALSE)</f>
        <v>Consumer</v>
      </c>
      <c r="N1867" s="2" t="str">
        <f>VLOOKUP(D1867,Products!$A$2:$F$21,2,FALSE)</f>
        <v>27-inch Monitor</v>
      </c>
      <c r="O1867" s="2" t="str">
        <f>VLOOKUP(D1867,Products!$A$2:$F$21,4,FALSE)</f>
        <v>Electronics</v>
      </c>
      <c r="P1867" s="2" t="str">
        <f>VLOOKUP(D1867,Products!$A$2:$F$21,3,FALSE)</f>
        <v>Displays</v>
      </c>
      <c r="Q1867" s="6">
        <f>VLOOKUP(D1867,Products!$A$2:$F$21,6,FALSE)</f>
        <v>4300</v>
      </c>
      <c r="R1867" s="6">
        <f t="shared" si="118"/>
        <v>21500</v>
      </c>
      <c r="S1867" s="6">
        <f t="shared" si="119"/>
        <v>8632</v>
      </c>
    </row>
    <row r="1868" spans="1:19" x14ac:dyDescent="0.25">
      <c r="A1868" t="s">
        <v>2293</v>
      </c>
      <c r="B1868" s="2">
        <v>45661</v>
      </c>
      <c r="C1868" t="s">
        <v>840</v>
      </c>
      <c r="D1868" t="s">
        <v>11</v>
      </c>
      <c r="E1868">
        <v>5</v>
      </c>
      <c r="F1868">
        <v>27645</v>
      </c>
      <c r="G1868" s="3">
        <v>0</v>
      </c>
      <c r="H1868" t="s">
        <v>12</v>
      </c>
      <c r="I1868">
        <v>3</v>
      </c>
      <c r="J1868">
        <f t="shared" si="116"/>
        <v>138225</v>
      </c>
      <c r="K1868" s="2">
        <f t="shared" si="117"/>
        <v>45658</v>
      </c>
      <c r="L1868" s="2" t="str">
        <f>VLOOKUP(C1868,Customers!$A$2:$F$401,3,FALSE)</f>
        <v>Zagazig</v>
      </c>
      <c r="M1868" s="2" t="str">
        <f>VLOOKUP(C1868,Customers!$A$2:$F$401,5,FALSE)</f>
        <v>Small Business</v>
      </c>
      <c r="N1868" s="2" t="str">
        <f>VLOOKUP(D1868,Products!$A$2:$F$21,2,FALSE)</f>
        <v>Laptop Pro 14</v>
      </c>
      <c r="O1868" s="2" t="str">
        <f>VLOOKUP(D1868,Products!$A$2:$F$21,4,FALSE)</f>
        <v>Electronics</v>
      </c>
      <c r="P1868" s="2" t="str">
        <f>VLOOKUP(D1868,Products!$A$2:$F$21,3,FALSE)</f>
        <v>Computers</v>
      </c>
      <c r="Q1868" s="6">
        <f>VLOOKUP(D1868,Products!$A$2:$F$21,6,FALSE)</f>
        <v>22100</v>
      </c>
      <c r="R1868" s="6">
        <f t="shared" si="118"/>
        <v>110500</v>
      </c>
      <c r="S1868" s="6">
        <f t="shared" si="119"/>
        <v>27725</v>
      </c>
    </row>
    <row r="1869" spans="1:19" x14ac:dyDescent="0.25">
      <c r="A1869" t="s">
        <v>2294</v>
      </c>
      <c r="B1869" s="2">
        <v>45965</v>
      </c>
      <c r="C1869" t="s">
        <v>222</v>
      </c>
      <c r="D1869" t="s">
        <v>11</v>
      </c>
      <c r="E1869">
        <v>5</v>
      </c>
      <c r="F1869">
        <v>30780</v>
      </c>
      <c r="G1869" s="3">
        <v>0.03</v>
      </c>
      <c r="H1869" t="s">
        <v>12</v>
      </c>
      <c r="I1869">
        <v>5</v>
      </c>
      <c r="J1869">
        <f t="shared" si="116"/>
        <v>149283</v>
      </c>
      <c r="K1869" s="2">
        <f t="shared" si="117"/>
        <v>45962</v>
      </c>
      <c r="L1869" s="2" t="str">
        <f>VLOOKUP(C1869,Customers!$A$2:$F$401,3,FALSE)</f>
        <v>Asyut</v>
      </c>
      <c r="M1869" s="2" t="str">
        <f>VLOOKUP(C1869,Customers!$A$2:$F$401,5,FALSE)</f>
        <v>Corporate</v>
      </c>
      <c r="N1869" s="2" t="str">
        <f>VLOOKUP(D1869,Products!$A$2:$F$21,2,FALSE)</f>
        <v>Laptop Pro 14</v>
      </c>
      <c r="O1869" s="2" t="str">
        <f>VLOOKUP(D1869,Products!$A$2:$F$21,4,FALSE)</f>
        <v>Electronics</v>
      </c>
      <c r="P1869" s="2" t="str">
        <f>VLOOKUP(D1869,Products!$A$2:$F$21,3,FALSE)</f>
        <v>Computers</v>
      </c>
      <c r="Q1869" s="6">
        <f>VLOOKUP(D1869,Products!$A$2:$F$21,6,FALSE)</f>
        <v>22100</v>
      </c>
      <c r="R1869" s="6">
        <f t="shared" si="118"/>
        <v>110500</v>
      </c>
      <c r="S1869" s="6">
        <f t="shared" si="119"/>
        <v>38783</v>
      </c>
    </row>
    <row r="1870" spans="1:19" x14ac:dyDescent="0.25">
      <c r="A1870" t="s">
        <v>2295</v>
      </c>
      <c r="B1870" s="2">
        <v>45541</v>
      </c>
      <c r="C1870" t="s">
        <v>292</v>
      </c>
      <c r="D1870" t="s">
        <v>33</v>
      </c>
      <c r="E1870">
        <v>2</v>
      </c>
      <c r="F1870">
        <v>3900</v>
      </c>
      <c r="G1870" s="3">
        <v>0</v>
      </c>
      <c r="H1870" t="s">
        <v>12</v>
      </c>
      <c r="I1870">
        <v>2</v>
      </c>
      <c r="J1870">
        <f t="shared" si="116"/>
        <v>7800</v>
      </c>
      <c r="K1870" s="2">
        <f t="shared" si="117"/>
        <v>45536</v>
      </c>
      <c r="L1870" s="2" t="str">
        <f>VLOOKUP(C1870,Customers!$A$2:$F$401,3,FALSE)</f>
        <v>Fayoum</v>
      </c>
      <c r="M1870" s="2" t="str">
        <f>VLOOKUP(C1870,Customers!$A$2:$F$401,5,FALSE)</f>
        <v>Small Business</v>
      </c>
      <c r="N1870" s="2" t="str">
        <f>VLOOKUP(D1870,Products!$A$2:$F$21,2,FALSE)</f>
        <v>Filing Cabinet</v>
      </c>
      <c r="O1870" s="2" t="str">
        <f>VLOOKUP(D1870,Products!$A$2:$F$21,4,FALSE)</f>
        <v>Office</v>
      </c>
      <c r="P1870" s="2" t="str">
        <f>VLOOKUP(D1870,Products!$A$2:$F$21,3,FALSE)</f>
        <v>Furniture</v>
      </c>
      <c r="Q1870" s="6">
        <f>VLOOKUP(D1870,Products!$A$2:$F$21,6,FALSE)</f>
        <v>2650</v>
      </c>
      <c r="R1870" s="6">
        <f t="shared" si="118"/>
        <v>5300</v>
      </c>
      <c r="S1870" s="6">
        <f t="shared" si="119"/>
        <v>2500</v>
      </c>
    </row>
    <row r="1871" spans="1:19" x14ac:dyDescent="0.25">
      <c r="A1871" t="s">
        <v>2296</v>
      </c>
      <c r="B1871" s="2">
        <v>45275</v>
      </c>
      <c r="C1871" t="s">
        <v>1559</v>
      </c>
      <c r="D1871" t="s">
        <v>24</v>
      </c>
      <c r="E1871">
        <v>2</v>
      </c>
      <c r="F1871">
        <v>1287.5</v>
      </c>
      <c r="G1871" s="3">
        <v>0.03</v>
      </c>
      <c r="H1871" t="s">
        <v>12</v>
      </c>
      <c r="I1871">
        <v>1</v>
      </c>
      <c r="J1871">
        <f t="shared" si="116"/>
        <v>2497.75</v>
      </c>
      <c r="K1871" s="2">
        <f t="shared" si="117"/>
        <v>45261</v>
      </c>
      <c r="L1871" s="2" t="str">
        <f>VLOOKUP(C1871,Customers!$A$2:$F$401,3,FALSE)</f>
        <v>Ismailia</v>
      </c>
      <c r="M1871" s="2" t="str">
        <f>VLOOKUP(C1871,Customers!$A$2:$F$401,5,FALSE)</f>
        <v>Consumer</v>
      </c>
      <c r="N1871" s="2" t="str">
        <f>VLOOKUP(D1871,Products!$A$2:$F$21,2,FALSE)</f>
        <v>USB-C Hub</v>
      </c>
      <c r="O1871" s="2" t="str">
        <f>VLOOKUP(D1871,Products!$A$2:$F$21,4,FALSE)</f>
        <v>Electronics</v>
      </c>
      <c r="P1871" s="2" t="str">
        <f>VLOOKUP(D1871,Products!$A$2:$F$21,3,FALSE)</f>
        <v>Accessories</v>
      </c>
      <c r="Q1871" s="6">
        <f>VLOOKUP(D1871,Products!$A$2:$F$21,6,FALSE)</f>
        <v>620</v>
      </c>
      <c r="R1871" s="6">
        <f t="shared" si="118"/>
        <v>1240</v>
      </c>
      <c r="S1871" s="6">
        <f t="shared" si="119"/>
        <v>1257.75</v>
      </c>
    </row>
    <row r="1872" spans="1:19" x14ac:dyDescent="0.25">
      <c r="A1872" t="s">
        <v>2297</v>
      </c>
      <c r="B1872" s="2">
        <v>45297</v>
      </c>
      <c r="C1872" t="s">
        <v>315</v>
      </c>
      <c r="D1872" t="s">
        <v>46</v>
      </c>
      <c r="E1872">
        <v>1</v>
      </c>
      <c r="F1872">
        <v>260</v>
      </c>
      <c r="G1872" s="3">
        <v>0</v>
      </c>
      <c r="H1872" t="s">
        <v>12</v>
      </c>
      <c r="I1872">
        <v>6</v>
      </c>
      <c r="J1872">
        <f t="shared" si="116"/>
        <v>260</v>
      </c>
      <c r="K1872" s="2">
        <f t="shared" si="117"/>
        <v>45292</v>
      </c>
      <c r="L1872" s="2" t="str">
        <f>VLOOKUP(C1872,Customers!$A$2:$F$401,3,FALSE)</f>
        <v>Mansoura</v>
      </c>
      <c r="M1872" s="2" t="str">
        <f>VLOOKUP(C1872,Customers!$A$2:$F$401,5,FALSE)</f>
        <v>Consumer</v>
      </c>
      <c r="N1872" s="2" t="str">
        <f>VLOOKUP(D1872,Products!$A$2:$F$21,2,FALSE)</f>
        <v>Paper A4 Box</v>
      </c>
      <c r="O1872" s="2" t="str">
        <f>VLOOKUP(D1872,Products!$A$2:$F$21,4,FALSE)</f>
        <v>Office</v>
      </c>
      <c r="P1872" s="2" t="str">
        <f>VLOOKUP(D1872,Products!$A$2:$F$21,3,FALSE)</f>
        <v>Stationery</v>
      </c>
      <c r="Q1872" s="6">
        <f>VLOOKUP(D1872,Products!$A$2:$F$21,6,FALSE)</f>
        <v>145</v>
      </c>
      <c r="R1872" s="6">
        <f t="shared" si="118"/>
        <v>145</v>
      </c>
      <c r="S1872" s="6">
        <f t="shared" si="119"/>
        <v>115</v>
      </c>
    </row>
    <row r="1873" spans="1:19" x14ac:dyDescent="0.25">
      <c r="A1873" t="s">
        <v>2298</v>
      </c>
      <c r="B1873" s="2">
        <v>45528</v>
      </c>
      <c r="C1873" t="s">
        <v>977</v>
      </c>
      <c r="D1873" t="s">
        <v>27</v>
      </c>
      <c r="E1873">
        <v>1</v>
      </c>
      <c r="F1873">
        <v>1009.4</v>
      </c>
      <c r="G1873" s="3">
        <v>0</v>
      </c>
      <c r="H1873" t="s">
        <v>12</v>
      </c>
      <c r="I1873">
        <v>1</v>
      </c>
      <c r="J1873">
        <f t="shared" si="116"/>
        <v>1009.4</v>
      </c>
      <c r="K1873" s="2">
        <f t="shared" si="117"/>
        <v>45505</v>
      </c>
      <c r="L1873" s="2" t="str">
        <f>VLOOKUP(C1873,Customers!$A$2:$F$401,3,FALSE)</f>
        <v>Zagazig</v>
      </c>
      <c r="M1873" s="2" t="str">
        <f>VLOOKUP(C1873,Customers!$A$2:$F$401,5,FALSE)</f>
        <v>Consumer</v>
      </c>
      <c r="N1873" s="2" t="str">
        <f>VLOOKUP(D1873,Products!$A$2:$F$21,2,FALSE)</f>
        <v>Printer Toner</v>
      </c>
      <c r="O1873" s="2" t="str">
        <f>VLOOKUP(D1873,Products!$A$2:$F$21,4,FALSE)</f>
        <v>Office</v>
      </c>
      <c r="P1873" s="2" t="str">
        <f>VLOOKUP(D1873,Products!$A$2:$F$21,3,FALSE)</f>
        <v>Supplies</v>
      </c>
      <c r="Q1873" s="6">
        <f>VLOOKUP(D1873,Products!$A$2:$F$21,6,FALSE)</f>
        <v>510</v>
      </c>
      <c r="R1873" s="6">
        <f t="shared" si="118"/>
        <v>510</v>
      </c>
      <c r="S1873" s="6">
        <f t="shared" si="119"/>
        <v>499.4</v>
      </c>
    </row>
    <row r="1874" spans="1:19" x14ac:dyDescent="0.25">
      <c r="A1874" t="s">
        <v>2299</v>
      </c>
      <c r="B1874" s="2">
        <v>45126</v>
      </c>
      <c r="C1874" t="s">
        <v>423</v>
      </c>
      <c r="D1874" t="s">
        <v>49</v>
      </c>
      <c r="E1874">
        <v>2</v>
      </c>
      <c r="F1874">
        <v>4428</v>
      </c>
      <c r="G1874" s="3">
        <v>0</v>
      </c>
      <c r="H1874" t="s">
        <v>12</v>
      </c>
      <c r="I1874">
        <v>2</v>
      </c>
      <c r="J1874">
        <f t="shared" si="116"/>
        <v>8856</v>
      </c>
      <c r="K1874" s="2">
        <f t="shared" si="117"/>
        <v>45108</v>
      </c>
      <c r="L1874" s="2" t="str">
        <f>VLOOKUP(C1874,Customers!$A$2:$F$401,3,FALSE)</f>
        <v>Port Said</v>
      </c>
      <c r="M1874" s="2" t="str">
        <f>VLOOKUP(C1874,Customers!$A$2:$F$401,5,FALSE)</f>
        <v>Consumer</v>
      </c>
      <c r="N1874" s="2" t="str">
        <f>VLOOKUP(D1874,Products!$A$2:$F$21,2,FALSE)</f>
        <v>UPS 1200VA</v>
      </c>
      <c r="O1874" s="2" t="str">
        <f>VLOOKUP(D1874,Products!$A$2:$F$21,4,FALSE)</f>
        <v>Electronics</v>
      </c>
      <c r="P1874" s="2" t="str">
        <f>VLOOKUP(D1874,Products!$A$2:$F$21,3,FALSE)</f>
        <v>Power</v>
      </c>
      <c r="Q1874" s="6">
        <f>VLOOKUP(D1874,Products!$A$2:$F$21,6,FALSE)</f>
        <v>2950</v>
      </c>
      <c r="R1874" s="6">
        <f t="shared" si="118"/>
        <v>5900</v>
      </c>
      <c r="S1874" s="6">
        <f t="shared" si="119"/>
        <v>2956</v>
      </c>
    </row>
    <row r="1875" spans="1:19" x14ac:dyDescent="0.25">
      <c r="A1875" t="s">
        <v>2300</v>
      </c>
      <c r="B1875" s="2">
        <v>45891</v>
      </c>
      <c r="C1875" t="s">
        <v>536</v>
      </c>
      <c r="D1875" t="s">
        <v>109</v>
      </c>
      <c r="E1875">
        <v>1</v>
      </c>
      <c r="F1875">
        <v>12800</v>
      </c>
      <c r="G1875" s="3">
        <v>0.15</v>
      </c>
      <c r="H1875" t="s">
        <v>12</v>
      </c>
      <c r="I1875">
        <v>7</v>
      </c>
      <c r="J1875">
        <f t="shared" si="116"/>
        <v>10880</v>
      </c>
      <c r="K1875" s="2">
        <f t="shared" si="117"/>
        <v>45870</v>
      </c>
      <c r="L1875" s="2" t="str">
        <f>VLOOKUP(C1875,Customers!$A$2:$F$401,3,FALSE)</f>
        <v>Fayoum</v>
      </c>
      <c r="M1875" s="2" t="str">
        <f>VLOOKUP(C1875,Customers!$A$2:$F$401,5,FALSE)</f>
        <v>Consumer</v>
      </c>
      <c r="N1875" s="2" t="str">
        <f>VLOOKUP(D1875,Products!$A$2:$F$21,2,FALSE)</f>
        <v>Projector</v>
      </c>
      <c r="O1875" s="2" t="str">
        <f>VLOOKUP(D1875,Products!$A$2:$F$21,4,FALSE)</f>
        <v>Electronics</v>
      </c>
      <c r="P1875" s="2" t="str">
        <f>VLOOKUP(D1875,Products!$A$2:$F$21,3,FALSE)</f>
        <v>Displays</v>
      </c>
      <c r="Q1875" s="6">
        <f>VLOOKUP(D1875,Products!$A$2:$F$21,6,FALSE)</f>
        <v>9700</v>
      </c>
      <c r="R1875" s="6">
        <f t="shared" si="118"/>
        <v>9700</v>
      </c>
      <c r="S1875" s="6">
        <f t="shared" si="119"/>
        <v>1180</v>
      </c>
    </row>
    <row r="1876" spans="1:19" x14ac:dyDescent="0.25">
      <c r="A1876" t="s">
        <v>2301</v>
      </c>
      <c r="B1876" s="2">
        <v>45189</v>
      </c>
      <c r="C1876" t="s">
        <v>910</v>
      </c>
      <c r="D1876" t="s">
        <v>11</v>
      </c>
      <c r="E1876">
        <v>1</v>
      </c>
      <c r="F1876">
        <v>29355</v>
      </c>
      <c r="G1876" s="3">
        <v>0</v>
      </c>
      <c r="H1876" t="s">
        <v>96</v>
      </c>
      <c r="I1876">
        <v>6</v>
      </c>
      <c r="J1876">
        <f t="shared" si="116"/>
        <v>29355</v>
      </c>
      <c r="K1876" s="2">
        <f t="shared" si="117"/>
        <v>45170</v>
      </c>
      <c r="L1876" s="2" t="str">
        <f>VLOOKUP(C1876,Customers!$A$2:$F$401,3,FALSE)</f>
        <v>Cairo</v>
      </c>
      <c r="M1876" s="2" t="str">
        <f>VLOOKUP(C1876,Customers!$A$2:$F$401,5,FALSE)</f>
        <v>Small Business</v>
      </c>
      <c r="N1876" s="2" t="str">
        <f>VLOOKUP(D1876,Products!$A$2:$F$21,2,FALSE)</f>
        <v>Laptop Pro 14</v>
      </c>
      <c r="O1876" s="2" t="str">
        <f>VLOOKUP(D1876,Products!$A$2:$F$21,4,FALSE)</f>
        <v>Electronics</v>
      </c>
      <c r="P1876" s="2" t="str">
        <f>VLOOKUP(D1876,Products!$A$2:$F$21,3,FALSE)</f>
        <v>Computers</v>
      </c>
      <c r="Q1876" s="6">
        <f>VLOOKUP(D1876,Products!$A$2:$F$21,6,FALSE)</f>
        <v>22100</v>
      </c>
      <c r="R1876" s="6">
        <f t="shared" si="118"/>
        <v>22100</v>
      </c>
      <c r="S1876" s="6">
        <f t="shared" si="119"/>
        <v>7255</v>
      </c>
    </row>
    <row r="1877" spans="1:19" x14ac:dyDescent="0.25">
      <c r="A1877" t="s">
        <v>2302</v>
      </c>
      <c r="B1877" s="2">
        <v>45456</v>
      </c>
      <c r="C1877" t="s">
        <v>1817</v>
      </c>
      <c r="D1877" t="s">
        <v>46</v>
      </c>
      <c r="E1877">
        <v>2</v>
      </c>
      <c r="F1877">
        <v>239.2</v>
      </c>
      <c r="G1877" s="3">
        <v>0.05</v>
      </c>
      <c r="H1877" t="s">
        <v>12</v>
      </c>
      <c r="I1877">
        <v>3</v>
      </c>
      <c r="J1877">
        <f t="shared" si="116"/>
        <v>454.47999999999996</v>
      </c>
      <c r="K1877" s="2">
        <f t="shared" si="117"/>
        <v>45444</v>
      </c>
      <c r="L1877" s="2" t="str">
        <f>VLOOKUP(C1877,Customers!$A$2:$F$401,3,FALSE)</f>
        <v>Asyut</v>
      </c>
      <c r="M1877" s="2" t="str">
        <f>VLOOKUP(C1877,Customers!$A$2:$F$401,5,FALSE)</f>
        <v>Consumer</v>
      </c>
      <c r="N1877" s="2" t="str">
        <f>VLOOKUP(D1877,Products!$A$2:$F$21,2,FALSE)</f>
        <v>Paper A4 Box</v>
      </c>
      <c r="O1877" s="2" t="str">
        <f>VLOOKUP(D1877,Products!$A$2:$F$21,4,FALSE)</f>
        <v>Office</v>
      </c>
      <c r="P1877" s="2" t="str">
        <f>VLOOKUP(D1877,Products!$A$2:$F$21,3,FALSE)</f>
        <v>Stationery</v>
      </c>
      <c r="Q1877" s="6">
        <f>VLOOKUP(D1877,Products!$A$2:$F$21,6,FALSE)</f>
        <v>145</v>
      </c>
      <c r="R1877" s="6">
        <f t="shared" si="118"/>
        <v>290</v>
      </c>
      <c r="S1877" s="6">
        <f t="shared" si="119"/>
        <v>164.47999999999996</v>
      </c>
    </row>
    <row r="1878" spans="1:19" x14ac:dyDescent="0.25">
      <c r="A1878" t="s">
        <v>2303</v>
      </c>
      <c r="B1878" s="2">
        <v>45301</v>
      </c>
      <c r="C1878" t="s">
        <v>313</v>
      </c>
      <c r="D1878" t="s">
        <v>33</v>
      </c>
      <c r="E1878">
        <v>5</v>
      </c>
      <c r="F1878">
        <v>3588</v>
      </c>
      <c r="G1878" s="3">
        <v>0.03</v>
      </c>
      <c r="H1878" t="s">
        <v>12</v>
      </c>
      <c r="I1878">
        <v>1</v>
      </c>
      <c r="J1878">
        <f t="shared" si="116"/>
        <v>17401.8</v>
      </c>
      <c r="K1878" s="2">
        <f t="shared" si="117"/>
        <v>45292</v>
      </c>
      <c r="L1878" s="2" t="str">
        <f>VLOOKUP(C1878,Customers!$A$2:$F$401,3,FALSE)</f>
        <v>Giza</v>
      </c>
      <c r="M1878" s="2" t="str">
        <f>VLOOKUP(C1878,Customers!$A$2:$F$401,5,FALSE)</f>
        <v>Small Business</v>
      </c>
      <c r="N1878" s="2" t="str">
        <f>VLOOKUP(D1878,Products!$A$2:$F$21,2,FALSE)</f>
        <v>Filing Cabinet</v>
      </c>
      <c r="O1878" s="2" t="str">
        <f>VLOOKUP(D1878,Products!$A$2:$F$21,4,FALSE)</f>
        <v>Office</v>
      </c>
      <c r="P1878" s="2" t="str">
        <f>VLOOKUP(D1878,Products!$A$2:$F$21,3,FALSE)</f>
        <v>Furniture</v>
      </c>
      <c r="Q1878" s="6">
        <f>VLOOKUP(D1878,Products!$A$2:$F$21,6,FALSE)</f>
        <v>2650</v>
      </c>
      <c r="R1878" s="6">
        <f t="shared" si="118"/>
        <v>13250</v>
      </c>
      <c r="S1878" s="6">
        <f t="shared" si="119"/>
        <v>4151.7999999999993</v>
      </c>
    </row>
    <row r="1879" spans="1:19" x14ac:dyDescent="0.25">
      <c r="A1879" t="s">
        <v>2304</v>
      </c>
      <c r="B1879" s="2">
        <v>45614</v>
      </c>
      <c r="C1879" t="s">
        <v>10</v>
      </c>
      <c r="D1879" t="s">
        <v>33</v>
      </c>
      <c r="E1879">
        <v>1</v>
      </c>
      <c r="F1879">
        <v>3783</v>
      </c>
      <c r="G1879" s="3">
        <v>0</v>
      </c>
      <c r="H1879" t="s">
        <v>12</v>
      </c>
      <c r="I1879">
        <v>6</v>
      </c>
      <c r="J1879">
        <f t="shared" si="116"/>
        <v>3783</v>
      </c>
      <c r="K1879" s="2">
        <f t="shared" si="117"/>
        <v>45597</v>
      </c>
      <c r="L1879" s="2" t="str">
        <f>VLOOKUP(C1879,Customers!$A$2:$F$401,3,FALSE)</f>
        <v>Shubra El-Kheima</v>
      </c>
      <c r="M1879" s="2" t="str">
        <f>VLOOKUP(C1879,Customers!$A$2:$F$401,5,FALSE)</f>
        <v>Consumer</v>
      </c>
      <c r="N1879" s="2" t="str">
        <f>VLOOKUP(D1879,Products!$A$2:$F$21,2,FALSE)</f>
        <v>Filing Cabinet</v>
      </c>
      <c r="O1879" s="2" t="str">
        <f>VLOOKUP(D1879,Products!$A$2:$F$21,4,FALSE)</f>
        <v>Office</v>
      </c>
      <c r="P1879" s="2" t="str">
        <f>VLOOKUP(D1879,Products!$A$2:$F$21,3,FALSE)</f>
        <v>Furniture</v>
      </c>
      <c r="Q1879" s="6">
        <f>VLOOKUP(D1879,Products!$A$2:$F$21,6,FALSE)</f>
        <v>2650</v>
      </c>
      <c r="R1879" s="6">
        <f t="shared" si="118"/>
        <v>2650</v>
      </c>
      <c r="S1879" s="6">
        <f t="shared" si="119"/>
        <v>1133</v>
      </c>
    </row>
    <row r="1880" spans="1:19" x14ac:dyDescent="0.25">
      <c r="A1880" t="s">
        <v>2305</v>
      </c>
      <c r="B1880" s="2">
        <v>45109</v>
      </c>
      <c r="C1880" t="s">
        <v>548</v>
      </c>
      <c r="D1880" t="s">
        <v>79</v>
      </c>
      <c r="E1880">
        <v>2</v>
      </c>
      <c r="F1880">
        <v>6696</v>
      </c>
      <c r="G1880" s="3">
        <v>0.1</v>
      </c>
      <c r="H1880" t="s">
        <v>12</v>
      </c>
      <c r="I1880">
        <v>7</v>
      </c>
      <c r="J1880">
        <f t="shared" si="116"/>
        <v>12052.800000000001</v>
      </c>
      <c r="K1880" s="2">
        <f t="shared" si="117"/>
        <v>45108</v>
      </c>
      <c r="L1880" s="2" t="str">
        <f>VLOOKUP(C1880,Customers!$A$2:$F$401,3,FALSE)</f>
        <v>Giza</v>
      </c>
      <c r="M1880" s="2" t="str">
        <f>VLOOKUP(C1880,Customers!$A$2:$F$401,5,FALSE)</f>
        <v>Corporate</v>
      </c>
      <c r="N1880" s="2" t="str">
        <f>VLOOKUP(D1880,Products!$A$2:$F$21,2,FALSE)</f>
        <v>27-inch Monitor</v>
      </c>
      <c r="O1880" s="2" t="str">
        <f>VLOOKUP(D1880,Products!$A$2:$F$21,4,FALSE)</f>
        <v>Electronics</v>
      </c>
      <c r="P1880" s="2" t="str">
        <f>VLOOKUP(D1880,Products!$A$2:$F$21,3,FALSE)</f>
        <v>Displays</v>
      </c>
      <c r="Q1880" s="6">
        <f>VLOOKUP(D1880,Products!$A$2:$F$21,6,FALSE)</f>
        <v>4300</v>
      </c>
      <c r="R1880" s="6">
        <f t="shared" si="118"/>
        <v>8600</v>
      </c>
      <c r="S1880" s="6">
        <f t="shared" si="119"/>
        <v>3452.8000000000011</v>
      </c>
    </row>
    <row r="1881" spans="1:19" x14ac:dyDescent="0.25">
      <c r="A1881" t="s">
        <v>2306</v>
      </c>
      <c r="B1881" s="2">
        <v>45382</v>
      </c>
      <c r="C1881" t="s">
        <v>920</v>
      </c>
      <c r="D1881" t="s">
        <v>18</v>
      </c>
      <c r="E1881">
        <v>2</v>
      </c>
      <c r="F1881">
        <v>1334</v>
      </c>
      <c r="G1881" s="3">
        <v>0.05</v>
      </c>
      <c r="H1881" t="s">
        <v>12</v>
      </c>
      <c r="I1881">
        <v>2</v>
      </c>
      <c r="J1881">
        <f t="shared" si="116"/>
        <v>2534.6</v>
      </c>
      <c r="K1881" s="2">
        <f t="shared" si="117"/>
        <v>45352</v>
      </c>
      <c r="L1881" s="2" t="str">
        <f>VLOOKUP(C1881,Customers!$A$2:$F$401,3,FALSE)</f>
        <v>Tanta</v>
      </c>
      <c r="M1881" s="2" t="str">
        <f>VLOOKUP(C1881,Customers!$A$2:$F$401,5,FALSE)</f>
        <v>Consumer</v>
      </c>
      <c r="N1881" s="2" t="str">
        <f>VLOOKUP(D1881,Products!$A$2:$F$21,2,FALSE)</f>
        <v>Webcam HD</v>
      </c>
      <c r="O1881" s="2" t="str">
        <f>VLOOKUP(D1881,Products!$A$2:$F$21,4,FALSE)</f>
        <v>Electronics</v>
      </c>
      <c r="P1881" s="2" t="str">
        <f>VLOOKUP(D1881,Products!$A$2:$F$21,3,FALSE)</f>
        <v>Accessories</v>
      </c>
      <c r="Q1881" s="6">
        <f>VLOOKUP(D1881,Products!$A$2:$F$21,6,FALSE)</f>
        <v>790</v>
      </c>
      <c r="R1881" s="6">
        <f t="shared" si="118"/>
        <v>1580</v>
      </c>
      <c r="S1881" s="6">
        <f t="shared" si="119"/>
        <v>954.59999999999991</v>
      </c>
    </row>
    <row r="1882" spans="1:19" x14ac:dyDescent="0.25">
      <c r="A1882" t="s">
        <v>2307</v>
      </c>
      <c r="B1882" s="2">
        <v>45654</v>
      </c>
      <c r="C1882" t="s">
        <v>166</v>
      </c>
      <c r="D1882" t="s">
        <v>46</v>
      </c>
      <c r="E1882">
        <v>1</v>
      </c>
      <c r="F1882">
        <v>280.8</v>
      </c>
      <c r="G1882" s="3">
        <v>0.03</v>
      </c>
      <c r="H1882" t="s">
        <v>12</v>
      </c>
      <c r="I1882">
        <v>6</v>
      </c>
      <c r="J1882">
        <f t="shared" si="116"/>
        <v>272.37599999999998</v>
      </c>
      <c r="K1882" s="2">
        <f t="shared" si="117"/>
        <v>45627</v>
      </c>
      <c r="L1882" s="2" t="str">
        <f>VLOOKUP(C1882,Customers!$A$2:$F$401,3,FALSE)</f>
        <v>Asyut</v>
      </c>
      <c r="M1882" s="2" t="str">
        <f>VLOOKUP(C1882,Customers!$A$2:$F$401,5,FALSE)</f>
        <v>Small Business</v>
      </c>
      <c r="N1882" s="2" t="str">
        <f>VLOOKUP(D1882,Products!$A$2:$F$21,2,FALSE)</f>
        <v>Paper A4 Box</v>
      </c>
      <c r="O1882" s="2" t="str">
        <f>VLOOKUP(D1882,Products!$A$2:$F$21,4,FALSE)</f>
        <v>Office</v>
      </c>
      <c r="P1882" s="2" t="str">
        <f>VLOOKUP(D1882,Products!$A$2:$F$21,3,FALSE)</f>
        <v>Stationery</v>
      </c>
      <c r="Q1882" s="6">
        <f>VLOOKUP(D1882,Products!$A$2:$F$21,6,FALSE)</f>
        <v>145</v>
      </c>
      <c r="R1882" s="6">
        <f t="shared" si="118"/>
        <v>145</v>
      </c>
      <c r="S1882" s="6">
        <f t="shared" si="119"/>
        <v>127.37599999999998</v>
      </c>
    </row>
    <row r="1883" spans="1:19" x14ac:dyDescent="0.25">
      <c r="A1883" t="s">
        <v>2308</v>
      </c>
      <c r="B1883" s="2">
        <v>45384</v>
      </c>
      <c r="C1883" t="s">
        <v>634</v>
      </c>
      <c r="D1883" t="s">
        <v>46</v>
      </c>
      <c r="E1883">
        <v>5</v>
      </c>
      <c r="F1883">
        <v>267.8</v>
      </c>
      <c r="G1883" s="3">
        <v>0.05</v>
      </c>
      <c r="H1883" t="s">
        <v>12</v>
      </c>
      <c r="I1883">
        <v>4</v>
      </c>
      <c r="J1883">
        <f t="shared" si="116"/>
        <v>1272.05</v>
      </c>
      <c r="K1883" s="2">
        <f t="shared" si="117"/>
        <v>45383</v>
      </c>
      <c r="L1883" s="2" t="str">
        <f>VLOOKUP(C1883,Customers!$A$2:$F$401,3,FALSE)</f>
        <v>Zagazig</v>
      </c>
      <c r="M1883" s="2" t="str">
        <f>VLOOKUP(C1883,Customers!$A$2:$F$401,5,FALSE)</f>
        <v>Consumer</v>
      </c>
      <c r="N1883" s="2" t="str">
        <f>VLOOKUP(D1883,Products!$A$2:$F$21,2,FALSE)</f>
        <v>Paper A4 Box</v>
      </c>
      <c r="O1883" s="2" t="str">
        <f>VLOOKUP(D1883,Products!$A$2:$F$21,4,FALSE)</f>
        <v>Office</v>
      </c>
      <c r="P1883" s="2" t="str">
        <f>VLOOKUP(D1883,Products!$A$2:$F$21,3,FALSE)</f>
        <v>Stationery</v>
      </c>
      <c r="Q1883" s="6">
        <f>VLOOKUP(D1883,Products!$A$2:$F$21,6,FALSE)</f>
        <v>145</v>
      </c>
      <c r="R1883" s="6">
        <f t="shared" si="118"/>
        <v>725</v>
      </c>
      <c r="S1883" s="6">
        <f t="shared" si="119"/>
        <v>547.04999999999995</v>
      </c>
    </row>
    <row r="1884" spans="1:19" x14ac:dyDescent="0.25">
      <c r="A1884" t="s">
        <v>2309</v>
      </c>
      <c r="B1884" s="2">
        <v>45555</v>
      </c>
      <c r="C1884" t="s">
        <v>1570</v>
      </c>
      <c r="D1884" t="s">
        <v>18</v>
      </c>
      <c r="E1884">
        <v>1</v>
      </c>
      <c r="F1884">
        <v>1493.5</v>
      </c>
      <c r="G1884" s="3">
        <v>0</v>
      </c>
      <c r="H1884" t="s">
        <v>12</v>
      </c>
      <c r="I1884">
        <v>1</v>
      </c>
      <c r="J1884">
        <f t="shared" si="116"/>
        <v>1493.5</v>
      </c>
      <c r="K1884" s="2">
        <f t="shared" si="117"/>
        <v>45536</v>
      </c>
      <c r="L1884" s="2" t="str">
        <f>VLOOKUP(C1884,Customers!$A$2:$F$401,3,FALSE)</f>
        <v>Port Said</v>
      </c>
      <c r="M1884" s="2" t="str">
        <f>VLOOKUP(C1884,Customers!$A$2:$F$401,5,FALSE)</f>
        <v>Consumer</v>
      </c>
      <c r="N1884" s="2" t="str">
        <f>VLOOKUP(D1884,Products!$A$2:$F$21,2,FALSE)</f>
        <v>Webcam HD</v>
      </c>
      <c r="O1884" s="2" t="str">
        <f>VLOOKUP(D1884,Products!$A$2:$F$21,4,FALSE)</f>
        <v>Electronics</v>
      </c>
      <c r="P1884" s="2" t="str">
        <f>VLOOKUP(D1884,Products!$A$2:$F$21,3,FALSE)</f>
        <v>Accessories</v>
      </c>
      <c r="Q1884" s="6">
        <f>VLOOKUP(D1884,Products!$A$2:$F$21,6,FALSE)</f>
        <v>790</v>
      </c>
      <c r="R1884" s="6">
        <f t="shared" si="118"/>
        <v>790</v>
      </c>
      <c r="S1884" s="6">
        <f t="shared" si="119"/>
        <v>703.5</v>
      </c>
    </row>
    <row r="1885" spans="1:19" x14ac:dyDescent="0.25">
      <c r="A1885" t="s">
        <v>2310</v>
      </c>
      <c r="B1885" s="2">
        <v>45788</v>
      </c>
      <c r="C1885" t="s">
        <v>407</v>
      </c>
      <c r="D1885" t="s">
        <v>43</v>
      </c>
      <c r="E1885">
        <v>5</v>
      </c>
      <c r="F1885">
        <v>3600</v>
      </c>
      <c r="G1885" s="3">
        <v>0.1</v>
      </c>
      <c r="H1885" t="s">
        <v>12</v>
      </c>
      <c r="I1885">
        <v>5</v>
      </c>
      <c r="J1885">
        <f t="shared" si="116"/>
        <v>16200</v>
      </c>
      <c r="K1885" s="2">
        <f t="shared" si="117"/>
        <v>45778</v>
      </c>
      <c r="L1885" s="2" t="str">
        <f>VLOOKUP(C1885,Customers!$A$2:$F$401,3,FALSE)</f>
        <v>Shubra El-Kheima</v>
      </c>
      <c r="M1885" s="2" t="str">
        <f>VLOOKUP(C1885,Customers!$A$2:$F$401,5,FALSE)</f>
        <v>Corporate</v>
      </c>
      <c r="N1885" s="2" t="str">
        <f>VLOOKUP(D1885,Products!$A$2:$F$21,2,FALSE)</f>
        <v>External SSD 1TB</v>
      </c>
      <c r="O1885" s="2" t="str">
        <f>VLOOKUP(D1885,Products!$A$2:$F$21,4,FALSE)</f>
        <v>Electronics</v>
      </c>
      <c r="P1885" s="2" t="str">
        <f>VLOOKUP(D1885,Products!$A$2:$F$21,3,FALSE)</f>
        <v>Storage</v>
      </c>
      <c r="Q1885" s="6">
        <f>VLOOKUP(D1885,Products!$A$2:$F$21,6,FALSE)</f>
        <v>2450</v>
      </c>
      <c r="R1885" s="6">
        <f t="shared" si="118"/>
        <v>12250</v>
      </c>
      <c r="S1885" s="6">
        <f t="shared" si="119"/>
        <v>3950</v>
      </c>
    </row>
    <row r="1886" spans="1:19" x14ac:dyDescent="0.25">
      <c r="A1886" t="s">
        <v>2311</v>
      </c>
      <c r="B1886" s="2">
        <v>45605</v>
      </c>
      <c r="C1886" t="s">
        <v>994</v>
      </c>
      <c r="D1886" t="s">
        <v>11</v>
      </c>
      <c r="E1886">
        <v>1</v>
      </c>
      <c r="F1886">
        <v>30780</v>
      </c>
      <c r="G1886" s="3">
        <v>0.1</v>
      </c>
      <c r="H1886" t="s">
        <v>12</v>
      </c>
      <c r="I1886">
        <v>1</v>
      </c>
      <c r="J1886">
        <f t="shared" si="116"/>
        <v>27702</v>
      </c>
      <c r="K1886" s="2">
        <f t="shared" si="117"/>
        <v>45597</v>
      </c>
      <c r="L1886" s="2" t="str">
        <f>VLOOKUP(C1886,Customers!$A$2:$F$401,3,FALSE)</f>
        <v>Alexandria</v>
      </c>
      <c r="M1886" s="2" t="str">
        <f>VLOOKUP(C1886,Customers!$A$2:$F$401,5,FALSE)</f>
        <v>Consumer</v>
      </c>
      <c r="N1886" s="2" t="str">
        <f>VLOOKUP(D1886,Products!$A$2:$F$21,2,FALSE)</f>
        <v>Laptop Pro 14</v>
      </c>
      <c r="O1886" s="2" t="str">
        <f>VLOOKUP(D1886,Products!$A$2:$F$21,4,FALSE)</f>
        <v>Electronics</v>
      </c>
      <c r="P1886" s="2" t="str">
        <f>VLOOKUP(D1886,Products!$A$2:$F$21,3,FALSE)</f>
        <v>Computers</v>
      </c>
      <c r="Q1886" s="6">
        <f>VLOOKUP(D1886,Products!$A$2:$F$21,6,FALSE)</f>
        <v>22100</v>
      </c>
      <c r="R1886" s="6">
        <f t="shared" si="118"/>
        <v>22100</v>
      </c>
      <c r="S1886" s="6">
        <f t="shared" si="119"/>
        <v>5602</v>
      </c>
    </row>
    <row r="1887" spans="1:19" x14ac:dyDescent="0.25">
      <c r="A1887" t="s">
        <v>2312</v>
      </c>
      <c r="B1887" s="2">
        <v>45688</v>
      </c>
      <c r="C1887" t="s">
        <v>229</v>
      </c>
      <c r="D1887" t="s">
        <v>33</v>
      </c>
      <c r="E1887">
        <v>4</v>
      </c>
      <c r="F1887">
        <v>3783</v>
      </c>
      <c r="G1887" s="3">
        <v>0.1</v>
      </c>
      <c r="H1887" t="s">
        <v>12</v>
      </c>
      <c r="I1887">
        <v>2</v>
      </c>
      <c r="J1887">
        <f t="shared" si="116"/>
        <v>13618.800000000001</v>
      </c>
      <c r="K1887" s="2">
        <f t="shared" si="117"/>
        <v>45658</v>
      </c>
      <c r="L1887" s="2" t="str">
        <f>VLOOKUP(C1887,Customers!$A$2:$F$401,3,FALSE)</f>
        <v>Banha</v>
      </c>
      <c r="M1887" s="2" t="str">
        <f>VLOOKUP(C1887,Customers!$A$2:$F$401,5,FALSE)</f>
        <v>Small Business</v>
      </c>
      <c r="N1887" s="2" t="str">
        <f>VLOOKUP(D1887,Products!$A$2:$F$21,2,FALSE)</f>
        <v>Filing Cabinet</v>
      </c>
      <c r="O1887" s="2" t="str">
        <f>VLOOKUP(D1887,Products!$A$2:$F$21,4,FALSE)</f>
        <v>Office</v>
      </c>
      <c r="P1887" s="2" t="str">
        <f>VLOOKUP(D1887,Products!$A$2:$F$21,3,FALSE)</f>
        <v>Furniture</v>
      </c>
      <c r="Q1887" s="6">
        <f>VLOOKUP(D1887,Products!$A$2:$F$21,6,FALSE)</f>
        <v>2650</v>
      </c>
      <c r="R1887" s="6">
        <f t="shared" si="118"/>
        <v>10600</v>
      </c>
      <c r="S1887" s="6">
        <f t="shared" si="119"/>
        <v>3018.8000000000011</v>
      </c>
    </row>
    <row r="1888" spans="1:19" x14ac:dyDescent="0.25">
      <c r="A1888" t="s">
        <v>2313</v>
      </c>
      <c r="B1888" s="2">
        <v>45460</v>
      </c>
      <c r="C1888" t="s">
        <v>1771</v>
      </c>
      <c r="D1888" t="s">
        <v>79</v>
      </c>
      <c r="E1888">
        <v>4</v>
      </c>
      <c r="F1888">
        <v>6014</v>
      </c>
      <c r="G1888" s="3">
        <v>0</v>
      </c>
      <c r="H1888" t="s">
        <v>12</v>
      </c>
      <c r="I1888">
        <v>3</v>
      </c>
      <c r="J1888">
        <f t="shared" si="116"/>
        <v>24056</v>
      </c>
      <c r="K1888" s="2">
        <f t="shared" si="117"/>
        <v>45444</v>
      </c>
      <c r="L1888" s="2" t="str">
        <f>VLOOKUP(C1888,Customers!$A$2:$F$401,3,FALSE)</f>
        <v>Asyut</v>
      </c>
      <c r="M1888" s="2" t="str">
        <f>VLOOKUP(C1888,Customers!$A$2:$F$401,5,FALSE)</f>
        <v>Small Business</v>
      </c>
      <c r="N1888" s="2" t="str">
        <f>VLOOKUP(D1888,Products!$A$2:$F$21,2,FALSE)</f>
        <v>27-inch Monitor</v>
      </c>
      <c r="O1888" s="2" t="str">
        <f>VLOOKUP(D1888,Products!$A$2:$F$21,4,FALSE)</f>
        <v>Electronics</v>
      </c>
      <c r="P1888" s="2" t="str">
        <f>VLOOKUP(D1888,Products!$A$2:$F$21,3,FALSE)</f>
        <v>Displays</v>
      </c>
      <c r="Q1888" s="6">
        <f>VLOOKUP(D1888,Products!$A$2:$F$21,6,FALSE)</f>
        <v>4300</v>
      </c>
      <c r="R1888" s="6">
        <f t="shared" si="118"/>
        <v>17200</v>
      </c>
      <c r="S1888" s="6">
        <f t="shared" si="119"/>
        <v>6856</v>
      </c>
    </row>
    <row r="1889" spans="1:19" x14ac:dyDescent="0.25">
      <c r="A1889" t="s">
        <v>2314</v>
      </c>
      <c r="B1889" s="2">
        <v>45529</v>
      </c>
      <c r="C1889" t="s">
        <v>273</v>
      </c>
      <c r="D1889" t="s">
        <v>21</v>
      </c>
      <c r="E1889">
        <v>3</v>
      </c>
      <c r="F1889">
        <v>1702</v>
      </c>
      <c r="G1889" s="3">
        <v>0.1</v>
      </c>
      <c r="H1889" t="s">
        <v>12</v>
      </c>
      <c r="I1889">
        <v>4</v>
      </c>
      <c r="J1889">
        <f t="shared" si="116"/>
        <v>4595.4000000000005</v>
      </c>
      <c r="K1889" s="2">
        <f t="shared" si="117"/>
        <v>45505</v>
      </c>
      <c r="L1889" s="2" t="str">
        <f>VLOOKUP(C1889,Customers!$A$2:$F$401,3,FALSE)</f>
        <v>Tanta</v>
      </c>
      <c r="M1889" s="2" t="str">
        <f>VLOOKUP(C1889,Customers!$A$2:$F$401,5,FALSE)</f>
        <v>Consumer</v>
      </c>
      <c r="N1889" s="2" t="str">
        <f>VLOOKUP(D1889,Products!$A$2:$F$21,2,FALSE)</f>
        <v>Mechanical Keyboard</v>
      </c>
      <c r="O1889" s="2" t="str">
        <f>VLOOKUP(D1889,Products!$A$2:$F$21,4,FALSE)</f>
        <v>Electronics</v>
      </c>
      <c r="P1889" s="2" t="str">
        <f>VLOOKUP(D1889,Products!$A$2:$F$21,3,FALSE)</f>
        <v>Accessories</v>
      </c>
      <c r="Q1889" s="6">
        <f>VLOOKUP(D1889,Products!$A$2:$F$21,6,FALSE)</f>
        <v>990</v>
      </c>
      <c r="R1889" s="6">
        <f t="shared" si="118"/>
        <v>2970</v>
      </c>
      <c r="S1889" s="6">
        <f t="shared" si="119"/>
        <v>1625.4000000000005</v>
      </c>
    </row>
    <row r="1890" spans="1:19" x14ac:dyDescent="0.25">
      <c r="A1890" t="s">
        <v>2315</v>
      </c>
      <c r="B1890" s="2">
        <v>45876</v>
      </c>
      <c r="C1890" t="s">
        <v>1355</v>
      </c>
      <c r="D1890" t="s">
        <v>56</v>
      </c>
      <c r="E1890">
        <v>3</v>
      </c>
      <c r="F1890">
        <v>185.4</v>
      </c>
      <c r="G1890" s="3">
        <v>0.2</v>
      </c>
      <c r="H1890" t="s">
        <v>85</v>
      </c>
      <c r="I1890">
        <v>2</v>
      </c>
      <c r="J1890">
        <f t="shared" si="116"/>
        <v>444.96000000000004</v>
      </c>
      <c r="K1890" s="2">
        <f t="shared" si="117"/>
        <v>45870</v>
      </c>
      <c r="L1890" s="2" t="str">
        <f>VLOOKUP(C1890,Customers!$A$2:$F$401,3,FALSE)</f>
        <v>Tanta</v>
      </c>
      <c r="M1890" s="2" t="str">
        <f>VLOOKUP(C1890,Customers!$A$2:$F$401,5,FALSE)</f>
        <v>Small Business</v>
      </c>
      <c r="N1890" s="2" t="str">
        <f>VLOOKUP(D1890,Products!$A$2:$F$21,2,FALSE)</f>
        <v>Notebook Pack</v>
      </c>
      <c r="O1890" s="2" t="str">
        <f>VLOOKUP(D1890,Products!$A$2:$F$21,4,FALSE)</f>
        <v>Office</v>
      </c>
      <c r="P1890" s="2" t="str">
        <f>VLOOKUP(D1890,Products!$A$2:$F$21,3,FALSE)</f>
        <v>Stationery</v>
      </c>
      <c r="Q1890" s="6">
        <f>VLOOKUP(D1890,Products!$A$2:$F$21,6,FALSE)</f>
        <v>75</v>
      </c>
      <c r="R1890" s="6">
        <f t="shared" si="118"/>
        <v>225</v>
      </c>
      <c r="S1890" s="6">
        <f t="shared" si="119"/>
        <v>219.96000000000004</v>
      </c>
    </row>
    <row r="1891" spans="1:19" x14ac:dyDescent="0.25">
      <c r="A1891" t="s">
        <v>2316</v>
      </c>
      <c r="B1891" s="2">
        <v>45168</v>
      </c>
      <c r="C1891" t="s">
        <v>552</v>
      </c>
      <c r="D1891" t="s">
        <v>15</v>
      </c>
      <c r="E1891">
        <v>2</v>
      </c>
      <c r="F1891">
        <v>450</v>
      </c>
      <c r="G1891" s="3">
        <v>0.1</v>
      </c>
      <c r="H1891" t="s">
        <v>12</v>
      </c>
      <c r="I1891">
        <v>4</v>
      </c>
      <c r="J1891">
        <f t="shared" si="116"/>
        <v>810</v>
      </c>
      <c r="K1891" s="2">
        <f t="shared" si="117"/>
        <v>45139</v>
      </c>
      <c r="L1891" s="2" t="str">
        <f>VLOOKUP(C1891,Customers!$A$2:$F$401,3,FALSE)</f>
        <v>Asyut</v>
      </c>
      <c r="M1891" s="2" t="str">
        <f>VLOOKUP(C1891,Customers!$A$2:$F$401,5,FALSE)</f>
        <v>Small Business</v>
      </c>
      <c r="N1891" s="2" t="str">
        <f>VLOOKUP(D1891,Products!$A$2:$F$21,2,FALSE)</f>
        <v>Wireless Mouse</v>
      </c>
      <c r="O1891" s="2" t="str">
        <f>VLOOKUP(D1891,Products!$A$2:$F$21,4,FALSE)</f>
        <v>Electronics</v>
      </c>
      <c r="P1891" s="2" t="str">
        <f>VLOOKUP(D1891,Products!$A$2:$F$21,3,FALSE)</f>
        <v>Accessories</v>
      </c>
      <c r="Q1891" s="6">
        <f>VLOOKUP(D1891,Products!$A$2:$F$21,6,FALSE)</f>
        <v>210</v>
      </c>
      <c r="R1891" s="6">
        <f t="shared" si="118"/>
        <v>420</v>
      </c>
      <c r="S1891" s="6">
        <f t="shared" si="119"/>
        <v>390</v>
      </c>
    </row>
    <row r="1892" spans="1:19" x14ac:dyDescent="0.25">
      <c r="A1892" t="s">
        <v>2317</v>
      </c>
      <c r="B1892" s="2">
        <v>45890</v>
      </c>
      <c r="C1892" t="s">
        <v>1225</v>
      </c>
      <c r="D1892" t="s">
        <v>15</v>
      </c>
      <c r="E1892">
        <v>1</v>
      </c>
      <c r="F1892">
        <v>436.5</v>
      </c>
      <c r="G1892" s="3">
        <v>0.05</v>
      </c>
      <c r="H1892" t="s">
        <v>12</v>
      </c>
      <c r="I1892">
        <v>4</v>
      </c>
      <c r="J1892">
        <f t="shared" si="116"/>
        <v>414.67499999999995</v>
      </c>
      <c r="K1892" s="2">
        <f t="shared" si="117"/>
        <v>45870</v>
      </c>
      <c r="L1892" s="2" t="str">
        <f>VLOOKUP(C1892,Customers!$A$2:$F$401,3,FALSE)</f>
        <v>Port Said</v>
      </c>
      <c r="M1892" s="2" t="str">
        <f>VLOOKUP(C1892,Customers!$A$2:$F$401,5,FALSE)</f>
        <v>Consumer</v>
      </c>
      <c r="N1892" s="2" t="str">
        <f>VLOOKUP(D1892,Products!$A$2:$F$21,2,FALSE)</f>
        <v>Wireless Mouse</v>
      </c>
      <c r="O1892" s="2" t="str">
        <f>VLOOKUP(D1892,Products!$A$2:$F$21,4,FALSE)</f>
        <v>Electronics</v>
      </c>
      <c r="P1892" s="2" t="str">
        <f>VLOOKUP(D1892,Products!$A$2:$F$21,3,FALSE)</f>
        <v>Accessories</v>
      </c>
      <c r="Q1892" s="6">
        <f>VLOOKUP(D1892,Products!$A$2:$F$21,6,FALSE)</f>
        <v>210</v>
      </c>
      <c r="R1892" s="6">
        <f t="shared" si="118"/>
        <v>210</v>
      </c>
      <c r="S1892" s="6">
        <f t="shared" si="119"/>
        <v>204.67499999999995</v>
      </c>
    </row>
    <row r="1893" spans="1:19" x14ac:dyDescent="0.25">
      <c r="A1893" t="s">
        <v>2318</v>
      </c>
      <c r="B1893" s="2">
        <v>45036</v>
      </c>
      <c r="C1893" t="s">
        <v>638</v>
      </c>
      <c r="D1893" t="s">
        <v>72</v>
      </c>
      <c r="E1893">
        <v>1</v>
      </c>
      <c r="F1893">
        <v>1750</v>
      </c>
      <c r="G1893" s="3">
        <v>0.2</v>
      </c>
      <c r="H1893" t="s">
        <v>12</v>
      </c>
      <c r="I1893">
        <v>7</v>
      </c>
      <c r="J1893">
        <f t="shared" si="116"/>
        <v>1400</v>
      </c>
      <c r="K1893" s="2">
        <f t="shared" si="117"/>
        <v>45017</v>
      </c>
      <c r="L1893" s="2" t="str">
        <f>VLOOKUP(C1893,Customers!$A$2:$F$401,3,FALSE)</f>
        <v>Zagazig</v>
      </c>
      <c r="M1893" s="2" t="str">
        <f>VLOOKUP(C1893,Customers!$A$2:$F$401,5,FALSE)</f>
        <v>Small Business</v>
      </c>
      <c r="N1893" s="2" t="str">
        <f>VLOOKUP(D1893,Products!$A$2:$F$21,2,FALSE)</f>
        <v>Wi-Fi Router</v>
      </c>
      <c r="O1893" s="2" t="str">
        <f>VLOOKUP(D1893,Products!$A$2:$F$21,4,FALSE)</f>
        <v>Electronics</v>
      </c>
      <c r="P1893" s="2" t="str">
        <f>VLOOKUP(D1893,Products!$A$2:$F$21,3,FALSE)</f>
        <v>Networking</v>
      </c>
      <c r="Q1893" s="6">
        <f>VLOOKUP(D1893,Products!$A$2:$F$21,6,FALSE)</f>
        <v>1050</v>
      </c>
      <c r="R1893" s="6">
        <f t="shared" si="118"/>
        <v>1050</v>
      </c>
      <c r="S1893" s="6">
        <f t="shared" si="119"/>
        <v>350</v>
      </c>
    </row>
    <row r="1894" spans="1:19" x14ac:dyDescent="0.25">
      <c r="A1894" t="s">
        <v>2319</v>
      </c>
      <c r="B1894" s="2">
        <v>45072</v>
      </c>
      <c r="C1894" t="s">
        <v>490</v>
      </c>
      <c r="D1894" t="s">
        <v>43</v>
      </c>
      <c r="E1894">
        <v>5</v>
      </c>
      <c r="F1894">
        <v>3492</v>
      </c>
      <c r="G1894" s="3">
        <v>0</v>
      </c>
      <c r="H1894" t="s">
        <v>12</v>
      </c>
      <c r="I1894">
        <v>7</v>
      </c>
      <c r="J1894">
        <f t="shared" si="116"/>
        <v>17460</v>
      </c>
      <c r="K1894" s="2">
        <f t="shared" si="117"/>
        <v>45047</v>
      </c>
      <c r="L1894" s="2" t="str">
        <f>VLOOKUP(C1894,Customers!$A$2:$F$401,3,FALSE)</f>
        <v>Giza</v>
      </c>
      <c r="M1894" s="2" t="str">
        <f>VLOOKUP(C1894,Customers!$A$2:$F$401,5,FALSE)</f>
        <v>Consumer</v>
      </c>
      <c r="N1894" s="2" t="str">
        <f>VLOOKUP(D1894,Products!$A$2:$F$21,2,FALSE)</f>
        <v>External SSD 1TB</v>
      </c>
      <c r="O1894" s="2" t="str">
        <f>VLOOKUP(D1894,Products!$A$2:$F$21,4,FALSE)</f>
        <v>Electronics</v>
      </c>
      <c r="P1894" s="2" t="str">
        <f>VLOOKUP(D1894,Products!$A$2:$F$21,3,FALSE)</f>
        <v>Storage</v>
      </c>
      <c r="Q1894" s="6">
        <f>VLOOKUP(D1894,Products!$A$2:$F$21,6,FALSE)</f>
        <v>2450</v>
      </c>
      <c r="R1894" s="6">
        <f t="shared" si="118"/>
        <v>12250</v>
      </c>
      <c r="S1894" s="6">
        <f t="shared" si="119"/>
        <v>5210</v>
      </c>
    </row>
    <row r="1895" spans="1:19" x14ac:dyDescent="0.25">
      <c r="A1895" t="s">
        <v>2320</v>
      </c>
      <c r="B1895" s="2">
        <v>45894</v>
      </c>
      <c r="C1895" t="s">
        <v>990</v>
      </c>
      <c r="D1895" t="s">
        <v>46</v>
      </c>
      <c r="E1895">
        <v>3</v>
      </c>
      <c r="F1895">
        <v>252.2</v>
      </c>
      <c r="G1895" s="3">
        <v>0.15</v>
      </c>
      <c r="H1895" t="s">
        <v>12</v>
      </c>
      <c r="I1895">
        <v>2</v>
      </c>
      <c r="J1895">
        <f t="shared" si="116"/>
        <v>643.1099999999999</v>
      </c>
      <c r="K1895" s="2">
        <f t="shared" si="117"/>
        <v>45870</v>
      </c>
      <c r="L1895" s="2" t="str">
        <f>VLOOKUP(C1895,Customers!$A$2:$F$401,3,FALSE)</f>
        <v>Zagazig</v>
      </c>
      <c r="M1895" s="2" t="str">
        <f>VLOOKUP(C1895,Customers!$A$2:$F$401,5,FALSE)</f>
        <v>Consumer</v>
      </c>
      <c r="N1895" s="2" t="str">
        <f>VLOOKUP(D1895,Products!$A$2:$F$21,2,FALSE)</f>
        <v>Paper A4 Box</v>
      </c>
      <c r="O1895" s="2" t="str">
        <f>VLOOKUP(D1895,Products!$A$2:$F$21,4,FALSE)</f>
        <v>Office</v>
      </c>
      <c r="P1895" s="2" t="str">
        <f>VLOOKUP(D1895,Products!$A$2:$F$21,3,FALSE)</f>
        <v>Stationery</v>
      </c>
      <c r="Q1895" s="6">
        <f>VLOOKUP(D1895,Products!$A$2:$F$21,6,FALSE)</f>
        <v>145</v>
      </c>
      <c r="R1895" s="6">
        <f t="shared" si="118"/>
        <v>435</v>
      </c>
      <c r="S1895" s="6">
        <f t="shared" si="119"/>
        <v>208.1099999999999</v>
      </c>
    </row>
    <row r="1896" spans="1:19" x14ac:dyDescent="0.25">
      <c r="A1896" t="s">
        <v>2321</v>
      </c>
      <c r="B1896" s="2">
        <v>45325</v>
      </c>
      <c r="C1896" t="s">
        <v>580</v>
      </c>
      <c r="D1896" t="s">
        <v>11</v>
      </c>
      <c r="E1896">
        <v>4</v>
      </c>
      <c r="F1896">
        <v>27645</v>
      </c>
      <c r="G1896" s="3">
        <v>0.1</v>
      </c>
      <c r="H1896" t="s">
        <v>12</v>
      </c>
      <c r="I1896">
        <v>2</v>
      </c>
      <c r="J1896">
        <f t="shared" si="116"/>
        <v>99522</v>
      </c>
      <c r="K1896" s="2">
        <f t="shared" si="117"/>
        <v>45323</v>
      </c>
      <c r="L1896" s="2" t="str">
        <f>VLOOKUP(C1896,Customers!$A$2:$F$401,3,FALSE)</f>
        <v>Banha</v>
      </c>
      <c r="M1896" s="2" t="str">
        <f>VLOOKUP(C1896,Customers!$A$2:$F$401,5,FALSE)</f>
        <v>Corporate</v>
      </c>
      <c r="N1896" s="2" t="str">
        <f>VLOOKUP(D1896,Products!$A$2:$F$21,2,FALSE)</f>
        <v>Laptop Pro 14</v>
      </c>
      <c r="O1896" s="2" t="str">
        <f>VLOOKUP(D1896,Products!$A$2:$F$21,4,FALSE)</f>
        <v>Electronics</v>
      </c>
      <c r="P1896" s="2" t="str">
        <f>VLOOKUP(D1896,Products!$A$2:$F$21,3,FALSE)</f>
        <v>Computers</v>
      </c>
      <c r="Q1896" s="6">
        <f>VLOOKUP(D1896,Products!$A$2:$F$21,6,FALSE)</f>
        <v>22100</v>
      </c>
      <c r="R1896" s="6">
        <f t="shared" si="118"/>
        <v>88400</v>
      </c>
      <c r="S1896" s="6">
        <f t="shared" si="119"/>
        <v>11122</v>
      </c>
    </row>
    <row r="1897" spans="1:19" x14ac:dyDescent="0.25">
      <c r="A1897" t="s">
        <v>2322</v>
      </c>
      <c r="B1897" s="2">
        <v>45951</v>
      </c>
      <c r="C1897" t="s">
        <v>1985</v>
      </c>
      <c r="D1897" t="s">
        <v>30</v>
      </c>
      <c r="E1897">
        <v>2</v>
      </c>
      <c r="F1897">
        <v>8464</v>
      </c>
      <c r="G1897" s="3">
        <v>0.05</v>
      </c>
      <c r="H1897" t="s">
        <v>12</v>
      </c>
      <c r="I1897">
        <v>1</v>
      </c>
      <c r="J1897">
        <f t="shared" si="116"/>
        <v>16081.599999999999</v>
      </c>
      <c r="K1897" s="2">
        <f t="shared" si="117"/>
        <v>45931</v>
      </c>
      <c r="L1897" s="2" t="str">
        <f>VLOOKUP(C1897,Customers!$A$2:$F$401,3,FALSE)</f>
        <v>Alexandria</v>
      </c>
      <c r="M1897" s="2" t="str">
        <f>VLOOKUP(C1897,Customers!$A$2:$F$401,5,FALSE)</f>
        <v>Small Business</v>
      </c>
      <c r="N1897" s="2" t="str">
        <f>VLOOKUP(D1897,Products!$A$2:$F$21,2,FALSE)</f>
        <v>Standing Desk</v>
      </c>
      <c r="O1897" s="2" t="str">
        <f>VLOOKUP(D1897,Products!$A$2:$F$21,4,FALSE)</f>
        <v>Office</v>
      </c>
      <c r="P1897" s="2" t="str">
        <f>VLOOKUP(D1897,Products!$A$2:$F$21,3,FALSE)</f>
        <v>Furniture</v>
      </c>
      <c r="Q1897" s="6">
        <f>VLOOKUP(D1897,Products!$A$2:$F$21,6,FALSE)</f>
        <v>6500</v>
      </c>
      <c r="R1897" s="6">
        <f t="shared" si="118"/>
        <v>13000</v>
      </c>
      <c r="S1897" s="6">
        <f t="shared" si="119"/>
        <v>3081.5999999999985</v>
      </c>
    </row>
    <row r="1898" spans="1:19" x14ac:dyDescent="0.25">
      <c r="A1898" t="s">
        <v>2323</v>
      </c>
      <c r="B1898" s="2">
        <v>45172</v>
      </c>
      <c r="C1898" t="s">
        <v>783</v>
      </c>
      <c r="D1898" t="s">
        <v>59</v>
      </c>
      <c r="E1898">
        <v>1</v>
      </c>
      <c r="F1898">
        <v>7178</v>
      </c>
      <c r="G1898" s="3">
        <v>0.03</v>
      </c>
      <c r="H1898" t="s">
        <v>12</v>
      </c>
      <c r="I1898">
        <v>1</v>
      </c>
      <c r="J1898">
        <f t="shared" si="116"/>
        <v>6962.66</v>
      </c>
      <c r="K1898" s="2">
        <f t="shared" si="117"/>
        <v>45170</v>
      </c>
      <c r="L1898" s="2" t="str">
        <f>VLOOKUP(C1898,Customers!$A$2:$F$401,3,FALSE)</f>
        <v>Zagazig</v>
      </c>
      <c r="M1898" s="2" t="str">
        <f>VLOOKUP(C1898,Customers!$A$2:$F$401,5,FALSE)</f>
        <v>Consumer</v>
      </c>
      <c r="N1898" s="2" t="str">
        <f>VLOOKUP(D1898,Products!$A$2:$F$21,2,FALSE)</f>
        <v>Laser Printer</v>
      </c>
      <c r="O1898" s="2" t="str">
        <f>VLOOKUP(D1898,Products!$A$2:$F$21,4,FALSE)</f>
        <v>Electronics</v>
      </c>
      <c r="P1898" s="2" t="str">
        <f>VLOOKUP(D1898,Products!$A$2:$F$21,3,FALSE)</f>
        <v>Printers</v>
      </c>
      <c r="Q1898" s="6">
        <f>VLOOKUP(D1898,Products!$A$2:$F$21,6,FALSE)</f>
        <v>5600</v>
      </c>
      <c r="R1898" s="6">
        <f t="shared" si="118"/>
        <v>5600</v>
      </c>
      <c r="S1898" s="6">
        <f t="shared" si="119"/>
        <v>1362.6599999999999</v>
      </c>
    </row>
    <row r="1899" spans="1:19" x14ac:dyDescent="0.25">
      <c r="A1899" t="s">
        <v>2324</v>
      </c>
      <c r="B1899" s="2">
        <v>45708</v>
      </c>
      <c r="C1899" t="s">
        <v>1156</v>
      </c>
      <c r="D1899" t="s">
        <v>72</v>
      </c>
      <c r="E1899">
        <v>4</v>
      </c>
      <c r="F1899">
        <v>1697.5</v>
      </c>
      <c r="G1899" s="3">
        <v>0.03</v>
      </c>
      <c r="H1899" t="s">
        <v>12</v>
      </c>
      <c r="I1899">
        <v>4</v>
      </c>
      <c r="J1899">
        <f t="shared" si="116"/>
        <v>6586.3</v>
      </c>
      <c r="K1899" s="2">
        <f t="shared" si="117"/>
        <v>45689</v>
      </c>
      <c r="L1899" s="2" t="str">
        <f>VLOOKUP(C1899,Customers!$A$2:$F$401,3,FALSE)</f>
        <v>Asyut</v>
      </c>
      <c r="M1899" s="2" t="str">
        <f>VLOOKUP(C1899,Customers!$A$2:$F$401,5,FALSE)</f>
        <v>Consumer</v>
      </c>
      <c r="N1899" s="2" t="str">
        <f>VLOOKUP(D1899,Products!$A$2:$F$21,2,FALSE)</f>
        <v>Wi-Fi Router</v>
      </c>
      <c r="O1899" s="2" t="str">
        <f>VLOOKUP(D1899,Products!$A$2:$F$21,4,FALSE)</f>
        <v>Electronics</v>
      </c>
      <c r="P1899" s="2" t="str">
        <f>VLOOKUP(D1899,Products!$A$2:$F$21,3,FALSE)</f>
        <v>Networking</v>
      </c>
      <c r="Q1899" s="6">
        <f>VLOOKUP(D1899,Products!$A$2:$F$21,6,FALSE)</f>
        <v>1050</v>
      </c>
      <c r="R1899" s="6">
        <f t="shared" si="118"/>
        <v>4200</v>
      </c>
      <c r="S1899" s="6">
        <f t="shared" si="119"/>
        <v>2386.3000000000002</v>
      </c>
    </row>
    <row r="1900" spans="1:19" x14ac:dyDescent="0.25">
      <c r="A1900" t="s">
        <v>2325</v>
      </c>
      <c r="B1900" s="2">
        <v>46012</v>
      </c>
      <c r="C1900" t="s">
        <v>1186</v>
      </c>
      <c r="D1900" t="s">
        <v>15</v>
      </c>
      <c r="E1900">
        <v>1</v>
      </c>
      <c r="F1900">
        <v>486</v>
      </c>
      <c r="G1900" s="3">
        <v>0</v>
      </c>
      <c r="H1900" t="s">
        <v>96</v>
      </c>
      <c r="I1900">
        <v>6</v>
      </c>
      <c r="J1900">
        <f t="shared" si="116"/>
        <v>486</v>
      </c>
      <c r="K1900" s="2">
        <f t="shared" si="117"/>
        <v>45992</v>
      </c>
      <c r="L1900" s="2" t="str">
        <f>VLOOKUP(C1900,Customers!$A$2:$F$401,3,FALSE)</f>
        <v>Ismailia</v>
      </c>
      <c r="M1900" s="2" t="str">
        <f>VLOOKUP(C1900,Customers!$A$2:$F$401,5,FALSE)</f>
        <v>Small Business</v>
      </c>
      <c r="N1900" s="2" t="str">
        <f>VLOOKUP(D1900,Products!$A$2:$F$21,2,FALSE)</f>
        <v>Wireless Mouse</v>
      </c>
      <c r="O1900" s="2" t="str">
        <f>VLOOKUP(D1900,Products!$A$2:$F$21,4,FALSE)</f>
        <v>Electronics</v>
      </c>
      <c r="P1900" s="2" t="str">
        <f>VLOOKUP(D1900,Products!$A$2:$F$21,3,FALSE)</f>
        <v>Accessories</v>
      </c>
      <c r="Q1900" s="6">
        <f>VLOOKUP(D1900,Products!$A$2:$F$21,6,FALSE)</f>
        <v>210</v>
      </c>
      <c r="R1900" s="6">
        <f t="shared" si="118"/>
        <v>210</v>
      </c>
      <c r="S1900" s="6">
        <f t="shared" si="119"/>
        <v>276</v>
      </c>
    </row>
    <row r="1901" spans="1:19" x14ac:dyDescent="0.25">
      <c r="A1901" t="s">
        <v>2326</v>
      </c>
      <c r="B1901" s="2">
        <v>45538</v>
      </c>
      <c r="C1901" t="s">
        <v>309</v>
      </c>
      <c r="D1901" t="s">
        <v>59</v>
      </c>
      <c r="E1901">
        <v>3</v>
      </c>
      <c r="F1901">
        <v>7622</v>
      </c>
      <c r="G1901" s="3">
        <v>0.1</v>
      </c>
      <c r="H1901" t="s">
        <v>12</v>
      </c>
      <c r="I1901">
        <v>4</v>
      </c>
      <c r="J1901">
        <f t="shared" si="116"/>
        <v>20579.400000000001</v>
      </c>
      <c r="K1901" s="2">
        <f t="shared" si="117"/>
        <v>45536</v>
      </c>
      <c r="L1901" s="2" t="str">
        <f>VLOOKUP(C1901,Customers!$A$2:$F$401,3,FALSE)</f>
        <v>Alexandria</v>
      </c>
      <c r="M1901" s="2" t="str">
        <f>VLOOKUP(C1901,Customers!$A$2:$F$401,5,FALSE)</f>
        <v>Consumer</v>
      </c>
      <c r="N1901" s="2" t="str">
        <f>VLOOKUP(D1901,Products!$A$2:$F$21,2,FALSE)</f>
        <v>Laser Printer</v>
      </c>
      <c r="O1901" s="2" t="str">
        <f>VLOOKUP(D1901,Products!$A$2:$F$21,4,FALSE)</f>
        <v>Electronics</v>
      </c>
      <c r="P1901" s="2" t="str">
        <f>VLOOKUP(D1901,Products!$A$2:$F$21,3,FALSE)</f>
        <v>Printers</v>
      </c>
      <c r="Q1901" s="6">
        <f>VLOOKUP(D1901,Products!$A$2:$F$21,6,FALSE)</f>
        <v>5600</v>
      </c>
      <c r="R1901" s="6">
        <f t="shared" si="118"/>
        <v>16800</v>
      </c>
      <c r="S1901" s="6">
        <f t="shared" si="119"/>
        <v>3779.4000000000015</v>
      </c>
    </row>
    <row r="1902" spans="1:19" x14ac:dyDescent="0.25">
      <c r="A1902" t="s">
        <v>2327</v>
      </c>
      <c r="B1902" s="2">
        <v>45773</v>
      </c>
      <c r="C1902" t="s">
        <v>320</v>
      </c>
      <c r="D1902" t="s">
        <v>33</v>
      </c>
      <c r="E1902">
        <v>1</v>
      </c>
      <c r="F1902">
        <v>3900</v>
      </c>
      <c r="G1902" s="3">
        <v>0.1</v>
      </c>
      <c r="H1902" t="s">
        <v>12</v>
      </c>
      <c r="I1902">
        <v>3</v>
      </c>
      <c r="J1902">
        <f t="shared" si="116"/>
        <v>3510</v>
      </c>
      <c r="K1902" s="2">
        <f t="shared" si="117"/>
        <v>45748</v>
      </c>
      <c r="L1902" s="2" t="str">
        <f>VLOOKUP(C1902,Customers!$A$2:$F$401,3,FALSE)</f>
        <v>Tanta</v>
      </c>
      <c r="M1902" s="2" t="str">
        <f>VLOOKUP(C1902,Customers!$A$2:$F$401,5,FALSE)</f>
        <v>Consumer</v>
      </c>
      <c r="N1902" s="2" t="str">
        <f>VLOOKUP(D1902,Products!$A$2:$F$21,2,FALSE)</f>
        <v>Filing Cabinet</v>
      </c>
      <c r="O1902" s="2" t="str">
        <f>VLOOKUP(D1902,Products!$A$2:$F$21,4,FALSE)</f>
        <v>Office</v>
      </c>
      <c r="P1902" s="2" t="str">
        <f>VLOOKUP(D1902,Products!$A$2:$F$21,3,FALSE)</f>
        <v>Furniture</v>
      </c>
      <c r="Q1902" s="6">
        <f>VLOOKUP(D1902,Products!$A$2:$F$21,6,FALSE)</f>
        <v>2650</v>
      </c>
      <c r="R1902" s="6">
        <f t="shared" si="118"/>
        <v>2650</v>
      </c>
      <c r="S1902" s="6">
        <f t="shared" si="119"/>
        <v>860</v>
      </c>
    </row>
    <row r="1903" spans="1:19" x14ac:dyDescent="0.25">
      <c r="A1903" t="s">
        <v>2328</v>
      </c>
      <c r="B1903" s="2">
        <v>45037</v>
      </c>
      <c r="C1903" t="s">
        <v>152</v>
      </c>
      <c r="D1903" t="s">
        <v>56</v>
      </c>
      <c r="E1903">
        <v>1</v>
      </c>
      <c r="F1903">
        <v>174.6</v>
      </c>
      <c r="G1903" s="3">
        <v>0.2</v>
      </c>
      <c r="H1903" t="s">
        <v>96</v>
      </c>
      <c r="I1903">
        <v>6</v>
      </c>
      <c r="J1903">
        <f t="shared" si="116"/>
        <v>139.68</v>
      </c>
      <c r="K1903" s="2">
        <f t="shared" si="117"/>
        <v>45017</v>
      </c>
      <c r="L1903" s="2" t="str">
        <f>VLOOKUP(C1903,Customers!$A$2:$F$401,3,FALSE)</f>
        <v>Mansoura</v>
      </c>
      <c r="M1903" s="2" t="str">
        <f>VLOOKUP(C1903,Customers!$A$2:$F$401,5,FALSE)</f>
        <v>Consumer</v>
      </c>
      <c r="N1903" s="2" t="str">
        <f>VLOOKUP(D1903,Products!$A$2:$F$21,2,FALSE)</f>
        <v>Notebook Pack</v>
      </c>
      <c r="O1903" s="2" t="str">
        <f>VLOOKUP(D1903,Products!$A$2:$F$21,4,FALSE)</f>
        <v>Office</v>
      </c>
      <c r="P1903" s="2" t="str">
        <f>VLOOKUP(D1903,Products!$A$2:$F$21,3,FALSE)</f>
        <v>Stationery</v>
      </c>
      <c r="Q1903" s="6">
        <f>VLOOKUP(D1903,Products!$A$2:$F$21,6,FALSE)</f>
        <v>75</v>
      </c>
      <c r="R1903" s="6">
        <f t="shared" si="118"/>
        <v>75</v>
      </c>
      <c r="S1903" s="6">
        <f t="shared" si="119"/>
        <v>64.680000000000007</v>
      </c>
    </row>
    <row r="1904" spans="1:19" x14ac:dyDescent="0.25">
      <c r="A1904" t="s">
        <v>2329</v>
      </c>
      <c r="B1904" s="2">
        <v>45235</v>
      </c>
      <c r="C1904" t="s">
        <v>313</v>
      </c>
      <c r="D1904" t="s">
        <v>49</v>
      </c>
      <c r="E1904">
        <v>10</v>
      </c>
      <c r="F1904">
        <v>4428</v>
      </c>
      <c r="G1904" s="3">
        <v>0</v>
      </c>
      <c r="H1904" t="s">
        <v>12</v>
      </c>
      <c r="I1904">
        <v>5</v>
      </c>
      <c r="J1904">
        <f t="shared" si="116"/>
        <v>44280</v>
      </c>
      <c r="K1904" s="2">
        <f t="shared" si="117"/>
        <v>45231</v>
      </c>
      <c r="L1904" s="2" t="str">
        <f>VLOOKUP(C1904,Customers!$A$2:$F$401,3,FALSE)</f>
        <v>Giza</v>
      </c>
      <c r="M1904" s="2" t="str">
        <f>VLOOKUP(C1904,Customers!$A$2:$F$401,5,FALSE)</f>
        <v>Small Business</v>
      </c>
      <c r="N1904" s="2" t="str">
        <f>VLOOKUP(D1904,Products!$A$2:$F$21,2,FALSE)</f>
        <v>UPS 1200VA</v>
      </c>
      <c r="O1904" s="2" t="str">
        <f>VLOOKUP(D1904,Products!$A$2:$F$21,4,FALSE)</f>
        <v>Electronics</v>
      </c>
      <c r="P1904" s="2" t="str">
        <f>VLOOKUP(D1904,Products!$A$2:$F$21,3,FALSE)</f>
        <v>Power</v>
      </c>
      <c r="Q1904" s="6">
        <f>VLOOKUP(D1904,Products!$A$2:$F$21,6,FALSE)</f>
        <v>2950</v>
      </c>
      <c r="R1904" s="6">
        <f t="shared" si="118"/>
        <v>29500</v>
      </c>
      <c r="S1904" s="6">
        <f t="shared" si="119"/>
        <v>14780</v>
      </c>
    </row>
    <row r="1905" spans="1:19" x14ac:dyDescent="0.25">
      <c r="A1905" t="s">
        <v>2330</v>
      </c>
      <c r="B1905" s="2">
        <v>45208</v>
      </c>
      <c r="C1905" t="s">
        <v>630</v>
      </c>
      <c r="D1905" t="s">
        <v>79</v>
      </c>
      <c r="E1905">
        <v>1</v>
      </c>
      <c r="F1905">
        <v>6696</v>
      </c>
      <c r="G1905" s="3">
        <v>0</v>
      </c>
      <c r="H1905" t="s">
        <v>12</v>
      </c>
      <c r="I1905">
        <v>6</v>
      </c>
      <c r="J1905">
        <f t="shared" si="116"/>
        <v>6696</v>
      </c>
      <c r="K1905" s="2">
        <f t="shared" si="117"/>
        <v>45200</v>
      </c>
      <c r="L1905" s="2" t="str">
        <f>VLOOKUP(C1905,Customers!$A$2:$F$401,3,FALSE)</f>
        <v>Giza</v>
      </c>
      <c r="M1905" s="2" t="str">
        <f>VLOOKUP(C1905,Customers!$A$2:$F$401,5,FALSE)</f>
        <v>Consumer</v>
      </c>
      <c r="N1905" s="2" t="str">
        <f>VLOOKUP(D1905,Products!$A$2:$F$21,2,FALSE)</f>
        <v>27-inch Monitor</v>
      </c>
      <c r="O1905" s="2" t="str">
        <f>VLOOKUP(D1905,Products!$A$2:$F$21,4,FALSE)</f>
        <v>Electronics</v>
      </c>
      <c r="P1905" s="2" t="str">
        <f>VLOOKUP(D1905,Products!$A$2:$F$21,3,FALSE)</f>
        <v>Displays</v>
      </c>
      <c r="Q1905" s="6">
        <f>VLOOKUP(D1905,Products!$A$2:$F$21,6,FALSE)</f>
        <v>4300</v>
      </c>
      <c r="R1905" s="6">
        <f t="shared" si="118"/>
        <v>4300</v>
      </c>
      <c r="S1905" s="6">
        <f t="shared" si="119"/>
        <v>2396</v>
      </c>
    </row>
    <row r="1906" spans="1:19" x14ac:dyDescent="0.25">
      <c r="A1906" t="s">
        <v>2331</v>
      </c>
      <c r="B1906" s="2">
        <v>45337</v>
      </c>
      <c r="C1906" t="s">
        <v>761</v>
      </c>
      <c r="D1906" t="s">
        <v>27</v>
      </c>
      <c r="E1906">
        <v>1</v>
      </c>
      <c r="F1906">
        <v>980</v>
      </c>
      <c r="G1906" s="3">
        <v>0.03</v>
      </c>
      <c r="H1906" t="s">
        <v>12</v>
      </c>
      <c r="I1906">
        <v>7</v>
      </c>
      <c r="J1906">
        <f t="shared" si="116"/>
        <v>950.6</v>
      </c>
      <c r="K1906" s="2">
        <f t="shared" si="117"/>
        <v>45323</v>
      </c>
      <c r="L1906" s="2" t="str">
        <f>VLOOKUP(C1906,Customers!$A$2:$F$401,3,FALSE)</f>
        <v>Port Said</v>
      </c>
      <c r="M1906" s="2" t="str">
        <f>VLOOKUP(C1906,Customers!$A$2:$F$401,5,FALSE)</f>
        <v>Small Business</v>
      </c>
      <c r="N1906" s="2" t="str">
        <f>VLOOKUP(D1906,Products!$A$2:$F$21,2,FALSE)</f>
        <v>Printer Toner</v>
      </c>
      <c r="O1906" s="2" t="str">
        <f>VLOOKUP(D1906,Products!$A$2:$F$21,4,FALSE)</f>
        <v>Office</v>
      </c>
      <c r="P1906" s="2" t="str">
        <f>VLOOKUP(D1906,Products!$A$2:$F$21,3,FALSE)</f>
        <v>Supplies</v>
      </c>
      <c r="Q1906" s="6">
        <f>VLOOKUP(D1906,Products!$A$2:$F$21,6,FALSE)</f>
        <v>510</v>
      </c>
      <c r="R1906" s="6">
        <f t="shared" si="118"/>
        <v>510</v>
      </c>
      <c r="S1906" s="6">
        <f t="shared" si="119"/>
        <v>440.6</v>
      </c>
    </row>
    <row r="1907" spans="1:19" x14ac:dyDescent="0.25">
      <c r="A1907" t="s">
        <v>2332</v>
      </c>
      <c r="B1907" s="2">
        <v>45628</v>
      </c>
      <c r="C1907" t="s">
        <v>235</v>
      </c>
      <c r="D1907" t="s">
        <v>46</v>
      </c>
      <c r="E1907">
        <v>1</v>
      </c>
      <c r="F1907">
        <v>239.2</v>
      </c>
      <c r="G1907" s="3">
        <v>0.15</v>
      </c>
      <c r="H1907" t="s">
        <v>12</v>
      </c>
      <c r="I1907">
        <v>6</v>
      </c>
      <c r="J1907">
        <f t="shared" si="116"/>
        <v>203.32</v>
      </c>
      <c r="K1907" s="2">
        <f t="shared" si="117"/>
        <v>45627</v>
      </c>
      <c r="L1907" s="2" t="str">
        <f>VLOOKUP(C1907,Customers!$A$2:$F$401,3,FALSE)</f>
        <v>Tanta</v>
      </c>
      <c r="M1907" s="2" t="str">
        <f>VLOOKUP(C1907,Customers!$A$2:$F$401,5,FALSE)</f>
        <v>Consumer</v>
      </c>
      <c r="N1907" s="2" t="str">
        <f>VLOOKUP(D1907,Products!$A$2:$F$21,2,FALSE)</f>
        <v>Paper A4 Box</v>
      </c>
      <c r="O1907" s="2" t="str">
        <f>VLOOKUP(D1907,Products!$A$2:$F$21,4,FALSE)</f>
        <v>Office</v>
      </c>
      <c r="P1907" s="2" t="str">
        <f>VLOOKUP(D1907,Products!$A$2:$F$21,3,FALSE)</f>
        <v>Stationery</v>
      </c>
      <c r="Q1907" s="6">
        <f>VLOOKUP(D1907,Products!$A$2:$F$21,6,FALSE)</f>
        <v>145</v>
      </c>
      <c r="R1907" s="6">
        <f t="shared" si="118"/>
        <v>145</v>
      </c>
      <c r="S1907" s="6">
        <f t="shared" si="119"/>
        <v>58.319999999999993</v>
      </c>
    </row>
    <row r="1908" spans="1:19" x14ac:dyDescent="0.25">
      <c r="A1908" t="s">
        <v>2333</v>
      </c>
      <c r="B1908" s="2">
        <v>45765</v>
      </c>
      <c r="C1908" t="s">
        <v>953</v>
      </c>
      <c r="D1908" t="s">
        <v>72</v>
      </c>
      <c r="E1908">
        <v>4</v>
      </c>
      <c r="F1908">
        <v>1697.5</v>
      </c>
      <c r="G1908" s="3">
        <v>0</v>
      </c>
      <c r="H1908" t="s">
        <v>12</v>
      </c>
      <c r="I1908">
        <v>5</v>
      </c>
      <c r="J1908">
        <f t="shared" si="116"/>
        <v>6790</v>
      </c>
      <c r="K1908" s="2">
        <f t="shared" si="117"/>
        <v>45748</v>
      </c>
      <c r="L1908" s="2" t="str">
        <f>VLOOKUP(C1908,Customers!$A$2:$F$401,3,FALSE)</f>
        <v>Fayoum</v>
      </c>
      <c r="M1908" s="2" t="str">
        <f>VLOOKUP(C1908,Customers!$A$2:$F$401,5,FALSE)</f>
        <v>Consumer</v>
      </c>
      <c r="N1908" s="2" t="str">
        <f>VLOOKUP(D1908,Products!$A$2:$F$21,2,FALSE)</f>
        <v>Wi-Fi Router</v>
      </c>
      <c r="O1908" s="2" t="str">
        <f>VLOOKUP(D1908,Products!$A$2:$F$21,4,FALSE)</f>
        <v>Electronics</v>
      </c>
      <c r="P1908" s="2" t="str">
        <f>VLOOKUP(D1908,Products!$A$2:$F$21,3,FALSE)</f>
        <v>Networking</v>
      </c>
      <c r="Q1908" s="6">
        <f>VLOOKUP(D1908,Products!$A$2:$F$21,6,FALSE)</f>
        <v>1050</v>
      </c>
      <c r="R1908" s="6">
        <f t="shared" si="118"/>
        <v>4200</v>
      </c>
      <c r="S1908" s="6">
        <f t="shared" si="119"/>
        <v>2590</v>
      </c>
    </row>
    <row r="1909" spans="1:19" x14ac:dyDescent="0.25">
      <c r="A1909" t="s">
        <v>2334</v>
      </c>
      <c r="B1909" s="2">
        <v>45864</v>
      </c>
      <c r="C1909" t="s">
        <v>139</v>
      </c>
      <c r="D1909" t="s">
        <v>11</v>
      </c>
      <c r="E1909">
        <v>3</v>
      </c>
      <c r="F1909">
        <v>29355</v>
      </c>
      <c r="G1909" s="3">
        <v>0</v>
      </c>
      <c r="H1909" t="s">
        <v>12</v>
      </c>
      <c r="I1909">
        <v>1</v>
      </c>
      <c r="J1909">
        <f t="shared" si="116"/>
        <v>88065</v>
      </c>
      <c r="K1909" s="2">
        <f t="shared" si="117"/>
        <v>45839</v>
      </c>
      <c r="L1909" s="2" t="str">
        <f>VLOOKUP(C1909,Customers!$A$2:$F$401,3,FALSE)</f>
        <v>Zagazig</v>
      </c>
      <c r="M1909" s="2" t="str">
        <f>VLOOKUP(C1909,Customers!$A$2:$F$401,5,FALSE)</f>
        <v>Consumer</v>
      </c>
      <c r="N1909" s="2" t="str">
        <f>VLOOKUP(D1909,Products!$A$2:$F$21,2,FALSE)</f>
        <v>Laptop Pro 14</v>
      </c>
      <c r="O1909" s="2" t="str">
        <f>VLOOKUP(D1909,Products!$A$2:$F$21,4,FALSE)</f>
        <v>Electronics</v>
      </c>
      <c r="P1909" s="2" t="str">
        <f>VLOOKUP(D1909,Products!$A$2:$F$21,3,FALSE)</f>
        <v>Computers</v>
      </c>
      <c r="Q1909" s="6">
        <f>VLOOKUP(D1909,Products!$A$2:$F$21,6,FALSE)</f>
        <v>22100</v>
      </c>
      <c r="R1909" s="6">
        <f t="shared" si="118"/>
        <v>66300</v>
      </c>
      <c r="S1909" s="6">
        <f t="shared" si="119"/>
        <v>21765</v>
      </c>
    </row>
    <row r="1910" spans="1:19" x14ac:dyDescent="0.25">
      <c r="A1910" t="s">
        <v>2335</v>
      </c>
      <c r="B1910" s="2">
        <v>45220</v>
      </c>
      <c r="C1910" t="s">
        <v>1038</v>
      </c>
      <c r="D1910" t="s">
        <v>56</v>
      </c>
      <c r="E1910">
        <v>1</v>
      </c>
      <c r="F1910">
        <v>194.4</v>
      </c>
      <c r="G1910" s="3">
        <v>0.2</v>
      </c>
      <c r="H1910" t="s">
        <v>12</v>
      </c>
      <c r="I1910">
        <v>6</v>
      </c>
      <c r="J1910">
        <f t="shared" si="116"/>
        <v>155.52000000000001</v>
      </c>
      <c r="K1910" s="2">
        <f t="shared" si="117"/>
        <v>45200</v>
      </c>
      <c r="L1910" s="2" t="str">
        <f>VLOOKUP(C1910,Customers!$A$2:$F$401,3,FALSE)</f>
        <v>Fayoum</v>
      </c>
      <c r="M1910" s="2" t="str">
        <f>VLOOKUP(C1910,Customers!$A$2:$F$401,5,FALSE)</f>
        <v>Consumer</v>
      </c>
      <c r="N1910" s="2" t="str">
        <f>VLOOKUP(D1910,Products!$A$2:$F$21,2,FALSE)</f>
        <v>Notebook Pack</v>
      </c>
      <c r="O1910" s="2" t="str">
        <f>VLOOKUP(D1910,Products!$A$2:$F$21,4,FALSE)</f>
        <v>Office</v>
      </c>
      <c r="P1910" s="2" t="str">
        <f>VLOOKUP(D1910,Products!$A$2:$F$21,3,FALSE)</f>
        <v>Stationery</v>
      </c>
      <c r="Q1910" s="6">
        <f>VLOOKUP(D1910,Products!$A$2:$F$21,6,FALSE)</f>
        <v>75</v>
      </c>
      <c r="R1910" s="6">
        <f t="shared" si="118"/>
        <v>75</v>
      </c>
      <c r="S1910" s="6">
        <f t="shared" si="119"/>
        <v>80.52000000000001</v>
      </c>
    </row>
    <row r="1911" spans="1:19" x14ac:dyDescent="0.25">
      <c r="A1911" t="s">
        <v>2336</v>
      </c>
      <c r="B1911" s="2">
        <v>45574</v>
      </c>
      <c r="C1911" t="s">
        <v>189</v>
      </c>
      <c r="D1911" t="s">
        <v>59</v>
      </c>
      <c r="E1911">
        <v>1</v>
      </c>
      <c r="F1911">
        <v>6808</v>
      </c>
      <c r="G1911" s="3">
        <v>0</v>
      </c>
      <c r="H1911" t="s">
        <v>12</v>
      </c>
      <c r="I1911">
        <v>4</v>
      </c>
      <c r="J1911">
        <f t="shared" si="116"/>
        <v>6808</v>
      </c>
      <c r="K1911" s="2">
        <f t="shared" si="117"/>
        <v>45566</v>
      </c>
      <c r="L1911" s="2" t="str">
        <f>VLOOKUP(C1911,Customers!$A$2:$F$401,3,FALSE)</f>
        <v>Cairo</v>
      </c>
      <c r="M1911" s="2" t="str">
        <f>VLOOKUP(C1911,Customers!$A$2:$F$401,5,FALSE)</f>
        <v>Consumer</v>
      </c>
      <c r="N1911" s="2" t="str">
        <f>VLOOKUP(D1911,Products!$A$2:$F$21,2,FALSE)</f>
        <v>Laser Printer</v>
      </c>
      <c r="O1911" s="2" t="str">
        <f>VLOOKUP(D1911,Products!$A$2:$F$21,4,FALSE)</f>
        <v>Electronics</v>
      </c>
      <c r="P1911" s="2" t="str">
        <f>VLOOKUP(D1911,Products!$A$2:$F$21,3,FALSE)</f>
        <v>Printers</v>
      </c>
      <c r="Q1911" s="6">
        <f>VLOOKUP(D1911,Products!$A$2:$F$21,6,FALSE)</f>
        <v>5600</v>
      </c>
      <c r="R1911" s="6">
        <f t="shared" si="118"/>
        <v>5600</v>
      </c>
      <c r="S1911" s="6">
        <f t="shared" si="119"/>
        <v>1208</v>
      </c>
    </row>
    <row r="1912" spans="1:19" x14ac:dyDescent="0.25">
      <c r="A1912" t="s">
        <v>2337</v>
      </c>
      <c r="B1912" s="2">
        <v>45296</v>
      </c>
      <c r="C1912" t="s">
        <v>379</v>
      </c>
      <c r="D1912" t="s">
        <v>43</v>
      </c>
      <c r="E1912">
        <v>3</v>
      </c>
      <c r="F1912">
        <v>3708</v>
      </c>
      <c r="G1912" s="3">
        <v>0</v>
      </c>
      <c r="H1912" t="s">
        <v>12</v>
      </c>
      <c r="I1912">
        <v>4</v>
      </c>
      <c r="J1912">
        <f t="shared" si="116"/>
        <v>11124</v>
      </c>
      <c r="K1912" s="2">
        <f t="shared" si="117"/>
        <v>45292</v>
      </c>
      <c r="L1912" s="2" t="str">
        <f>VLOOKUP(C1912,Customers!$A$2:$F$401,3,FALSE)</f>
        <v>Port Said</v>
      </c>
      <c r="M1912" s="2" t="str">
        <f>VLOOKUP(C1912,Customers!$A$2:$F$401,5,FALSE)</f>
        <v>Small Business</v>
      </c>
      <c r="N1912" s="2" t="str">
        <f>VLOOKUP(D1912,Products!$A$2:$F$21,2,FALSE)</f>
        <v>External SSD 1TB</v>
      </c>
      <c r="O1912" s="2" t="str">
        <f>VLOOKUP(D1912,Products!$A$2:$F$21,4,FALSE)</f>
        <v>Electronics</v>
      </c>
      <c r="P1912" s="2" t="str">
        <f>VLOOKUP(D1912,Products!$A$2:$F$21,3,FALSE)</f>
        <v>Storage</v>
      </c>
      <c r="Q1912" s="6">
        <f>VLOOKUP(D1912,Products!$A$2:$F$21,6,FALSE)</f>
        <v>2450</v>
      </c>
      <c r="R1912" s="6">
        <f t="shared" si="118"/>
        <v>7350</v>
      </c>
      <c r="S1912" s="6">
        <f t="shared" si="119"/>
        <v>3774</v>
      </c>
    </row>
    <row r="1913" spans="1:19" x14ac:dyDescent="0.25">
      <c r="A1913" t="s">
        <v>2338</v>
      </c>
      <c r="B1913" s="2">
        <v>45092</v>
      </c>
      <c r="C1913" t="s">
        <v>450</v>
      </c>
      <c r="D1913" t="s">
        <v>43</v>
      </c>
      <c r="E1913">
        <v>1</v>
      </c>
      <c r="F1913">
        <v>3600</v>
      </c>
      <c r="G1913" s="3">
        <v>0.1</v>
      </c>
      <c r="H1913" t="s">
        <v>12</v>
      </c>
      <c r="I1913">
        <v>3</v>
      </c>
      <c r="J1913">
        <f t="shared" si="116"/>
        <v>3240</v>
      </c>
      <c r="K1913" s="2">
        <f t="shared" si="117"/>
        <v>45078</v>
      </c>
      <c r="L1913" s="2" t="str">
        <f>VLOOKUP(C1913,Customers!$A$2:$F$401,3,FALSE)</f>
        <v>Banha</v>
      </c>
      <c r="M1913" s="2" t="str">
        <f>VLOOKUP(C1913,Customers!$A$2:$F$401,5,FALSE)</f>
        <v>Consumer</v>
      </c>
      <c r="N1913" s="2" t="str">
        <f>VLOOKUP(D1913,Products!$A$2:$F$21,2,FALSE)</f>
        <v>External SSD 1TB</v>
      </c>
      <c r="O1913" s="2" t="str">
        <f>VLOOKUP(D1913,Products!$A$2:$F$21,4,FALSE)</f>
        <v>Electronics</v>
      </c>
      <c r="P1913" s="2" t="str">
        <f>VLOOKUP(D1913,Products!$A$2:$F$21,3,FALSE)</f>
        <v>Storage</v>
      </c>
      <c r="Q1913" s="6">
        <f>VLOOKUP(D1913,Products!$A$2:$F$21,6,FALSE)</f>
        <v>2450</v>
      </c>
      <c r="R1913" s="6">
        <f t="shared" si="118"/>
        <v>2450</v>
      </c>
      <c r="S1913" s="6">
        <f t="shared" si="119"/>
        <v>790</v>
      </c>
    </row>
    <row r="1914" spans="1:19" x14ac:dyDescent="0.25">
      <c r="A1914" t="s">
        <v>2339</v>
      </c>
      <c r="B1914" s="2">
        <v>45925</v>
      </c>
      <c r="C1914" t="s">
        <v>396</v>
      </c>
      <c r="D1914" t="s">
        <v>21</v>
      </c>
      <c r="E1914">
        <v>3</v>
      </c>
      <c r="F1914">
        <v>1702</v>
      </c>
      <c r="G1914" s="3">
        <v>0.03</v>
      </c>
      <c r="H1914" t="s">
        <v>12</v>
      </c>
      <c r="I1914">
        <v>6</v>
      </c>
      <c r="J1914">
        <f t="shared" si="116"/>
        <v>4952.82</v>
      </c>
      <c r="K1914" s="2">
        <f t="shared" si="117"/>
        <v>45901</v>
      </c>
      <c r="L1914" s="2" t="str">
        <f>VLOOKUP(C1914,Customers!$A$2:$F$401,3,FALSE)</f>
        <v>Alexandria</v>
      </c>
      <c r="M1914" s="2" t="str">
        <f>VLOOKUP(C1914,Customers!$A$2:$F$401,5,FALSE)</f>
        <v>Consumer</v>
      </c>
      <c r="N1914" s="2" t="str">
        <f>VLOOKUP(D1914,Products!$A$2:$F$21,2,FALSE)</f>
        <v>Mechanical Keyboard</v>
      </c>
      <c r="O1914" s="2" t="str">
        <f>VLOOKUP(D1914,Products!$A$2:$F$21,4,FALSE)</f>
        <v>Electronics</v>
      </c>
      <c r="P1914" s="2" t="str">
        <f>VLOOKUP(D1914,Products!$A$2:$F$21,3,FALSE)</f>
        <v>Accessories</v>
      </c>
      <c r="Q1914" s="6">
        <f>VLOOKUP(D1914,Products!$A$2:$F$21,6,FALSE)</f>
        <v>990</v>
      </c>
      <c r="R1914" s="6">
        <f t="shared" si="118"/>
        <v>2970</v>
      </c>
      <c r="S1914" s="6">
        <f t="shared" si="119"/>
        <v>1982.8199999999997</v>
      </c>
    </row>
    <row r="1915" spans="1:19" x14ac:dyDescent="0.25">
      <c r="A1915" t="s">
        <v>2340</v>
      </c>
      <c r="B1915" s="2">
        <v>45608</v>
      </c>
      <c r="C1915" t="s">
        <v>53</v>
      </c>
      <c r="D1915" t="s">
        <v>79</v>
      </c>
      <c r="E1915">
        <v>2</v>
      </c>
      <c r="F1915">
        <v>6200</v>
      </c>
      <c r="G1915" s="3">
        <v>0.03</v>
      </c>
      <c r="H1915" t="s">
        <v>12</v>
      </c>
      <c r="I1915">
        <v>5</v>
      </c>
      <c r="J1915">
        <f t="shared" si="116"/>
        <v>12028</v>
      </c>
      <c r="K1915" s="2">
        <f t="shared" si="117"/>
        <v>45597</v>
      </c>
      <c r="L1915" s="2" t="str">
        <f>VLOOKUP(C1915,Customers!$A$2:$F$401,3,FALSE)</f>
        <v>Asyut</v>
      </c>
      <c r="M1915" s="2" t="str">
        <f>VLOOKUP(C1915,Customers!$A$2:$F$401,5,FALSE)</f>
        <v>Small Business</v>
      </c>
      <c r="N1915" s="2" t="str">
        <f>VLOOKUP(D1915,Products!$A$2:$F$21,2,FALSE)</f>
        <v>27-inch Monitor</v>
      </c>
      <c r="O1915" s="2" t="str">
        <f>VLOOKUP(D1915,Products!$A$2:$F$21,4,FALSE)</f>
        <v>Electronics</v>
      </c>
      <c r="P1915" s="2" t="str">
        <f>VLOOKUP(D1915,Products!$A$2:$F$21,3,FALSE)</f>
        <v>Displays</v>
      </c>
      <c r="Q1915" s="6">
        <f>VLOOKUP(D1915,Products!$A$2:$F$21,6,FALSE)</f>
        <v>4300</v>
      </c>
      <c r="R1915" s="6">
        <f t="shared" si="118"/>
        <v>8600</v>
      </c>
      <c r="S1915" s="6">
        <f t="shared" si="119"/>
        <v>3428</v>
      </c>
    </row>
    <row r="1916" spans="1:19" x14ac:dyDescent="0.25">
      <c r="A1916" t="s">
        <v>2341</v>
      </c>
      <c r="B1916" s="2">
        <v>45289</v>
      </c>
      <c r="C1916" t="s">
        <v>2040</v>
      </c>
      <c r="D1916" t="s">
        <v>109</v>
      </c>
      <c r="E1916">
        <v>2</v>
      </c>
      <c r="F1916">
        <v>13184</v>
      </c>
      <c r="G1916" s="3">
        <v>0.05</v>
      </c>
      <c r="H1916" t="s">
        <v>12</v>
      </c>
      <c r="I1916">
        <v>3</v>
      </c>
      <c r="J1916">
        <f t="shared" si="116"/>
        <v>25049.599999999999</v>
      </c>
      <c r="K1916" s="2">
        <f t="shared" si="117"/>
        <v>45261</v>
      </c>
      <c r="L1916" s="2" t="str">
        <f>VLOOKUP(C1916,Customers!$A$2:$F$401,3,FALSE)</f>
        <v>Shubra El-Kheima</v>
      </c>
      <c r="M1916" s="2" t="str">
        <f>VLOOKUP(C1916,Customers!$A$2:$F$401,5,FALSE)</f>
        <v>Small Business</v>
      </c>
      <c r="N1916" s="2" t="str">
        <f>VLOOKUP(D1916,Products!$A$2:$F$21,2,FALSE)</f>
        <v>Projector</v>
      </c>
      <c r="O1916" s="2" t="str">
        <f>VLOOKUP(D1916,Products!$A$2:$F$21,4,FALSE)</f>
        <v>Electronics</v>
      </c>
      <c r="P1916" s="2" t="str">
        <f>VLOOKUP(D1916,Products!$A$2:$F$21,3,FALSE)</f>
        <v>Displays</v>
      </c>
      <c r="Q1916" s="6">
        <f>VLOOKUP(D1916,Products!$A$2:$F$21,6,FALSE)</f>
        <v>9700</v>
      </c>
      <c r="R1916" s="6">
        <f t="shared" si="118"/>
        <v>19400</v>
      </c>
      <c r="S1916" s="6">
        <f t="shared" si="119"/>
        <v>5649.5999999999985</v>
      </c>
    </row>
    <row r="1917" spans="1:19" x14ac:dyDescent="0.25">
      <c r="A1917" t="s">
        <v>2342</v>
      </c>
      <c r="B1917" s="2">
        <v>45568</v>
      </c>
      <c r="C1917" t="s">
        <v>988</v>
      </c>
      <c r="D1917" t="s">
        <v>56</v>
      </c>
      <c r="E1917">
        <v>1</v>
      </c>
      <c r="F1917">
        <v>174.6</v>
      </c>
      <c r="G1917" s="3">
        <v>0</v>
      </c>
      <c r="H1917" t="s">
        <v>12</v>
      </c>
      <c r="I1917">
        <v>7</v>
      </c>
      <c r="J1917">
        <f t="shared" si="116"/>
        <v>174.6</v>
      </c>
      <c r="K1917" s="2">
        <f t="shared" si="117"/>
        <v>45566</v>
      </c>
      <c r="L1917" s="2" t="str">
        <f>VLOOKUP(C1917,Customers!$A$2:$F$401,3,FALSE)</f>
        <v>Shubra El-Kheima</v>
      </c>
      <c r="M1917" s="2" t="str">
        <f>VLOOKUP(C1917,Customers!$A$2:$F$401,5,FALSE)</f>
        <v>Consumer</v>
      </c>
      <c r="N1917" s="2" t="str">
        <f>VLOOKUP(D1917,Products!$A$2:$F$21,2,FALSE)</f>
        <v>Notebook Pack</v>
      </c>
      <c r="O1917" s="2" t="str">
        <f>VLOOKUP(D1917,Products!$A$2:$F$21,4,FALSE)</f>
        <v>Office</v>
      </c>
      <c r="P1917" s="2" t="str">
        <f>VLOOKUP(D1917,Products!$A$2:$F$21,3,FALSE)</f>
        <v>Stationery</v>
      </c>
      <c r="Q1917" s="6">
        <f>VLOOKUP(D1917,Products!$A$2:$F$21,6,FALSE)</f>
        <v>75</v>
      </c>
      <c r="R1917" s="6">
        <f t="shared" si="118"/>
        <v>75</v>
      </c>
      <c r="S1917" s="6">
        <f t="shared" si="119"/>
        <v>99.6</v>
      </c>
    </row>
    <row r="1918" spans="1:19" x14ac:dyDescent="0.25">
      <c r="A1918" t="s">
        <v>2343</v>
      </c>
      <c r="B1918" s="2">
        <v>45045</v>
      </c>
      <c r="C1918" t="s">
        <v>1358</v>
      </c>
      <c r="D1918" t="s">
        <v>15</v>
      </c>
      <c r="E1918">
        <v>1</v>
      </c>
      <c r="F1918">
        <v>436.5</v>
      </c>
      <c r="G1918" s="3">
        <v>0.1</v>
      </c>
      <c r="H1918" t="s">
        <v>12</v>
      </c>
      <c r="I1918">
        <v>7</v>
      </c>
      <c r="J1918">
        <f t="shared" si="116"/>
        <v>392.85</v>
      </c>
      <c r="K1918" s="2">
        <f t="shared" si="117"/>
        <v>45017</v>
      </c>
      <c r="L1918" s="2" t="str">
        <f>VLOOKUP(C1918,Customers!$A$2:$F$401,3,FALSE)</f>
        <v>Ismailia</v>
      </c>
      <c r="M1918" s="2" t="str">
        <f>VLOOKUP(C1918,Customers!$A$2:$F$401,5,FALSE)</f>
        <v>Corporate</v>
      </c>
      <c r="N1918" s="2" t="str">
        <f>VLOOKUP(D1918,Products!$A$2:$F$21,2,FALSE)</f>
        <v>Wireless Mouse</v>
      </c>
      <c r="O1918" s="2" t="str">
        <f>VLOOKUP(D1918,Products!$A$2:$F$21,4,FALSE)</f>
        <v>Electronics</v>
      </c>
      <c r="P1918" s="2" t="str">
        <f>VLOOKUP(D1918,Products!$A$2:$F$21,3,FALSE)</f>
        <v>Accessories</v>
      </c>
      <c r="Q1918" s="6">
        <f>VLOOKUP(D1918,Products!$A$2:$F$21,6,FALSE)</f>
        <v>210</v>
      </c>
      <c r="R1918" s="6">
        <f t="shared" si="118"/>
        <v>210</v>
      </c>
      <c r="S1918" s="6">
        <f t="shared" si="119"/>
        <v>182.85000000000002</v>
      </c>
    </row>
    <row r="1919" spans="1:19" x14ac:dyDescent="0.25">
      <c r="A1919" t="s">
        <v>2344</v>
      </c>
      <c r="B1919" s="2">
        <v>44936</v>
      </c>
      <c r="C1919" t="s">
        <v>1547</v>
      </c>
      <c r="D1919" t="s">
        <v>43</v>
      </c>
      <c r="E1919">
        <v>1</v>
      </c>
      <c r="F1919">
        <v>3312</v>
      </c>
      <c r="G1919" s="3">
        <v>0</v>
      </c>
      <c r="H1919" t="s">
        <v>12</v>
      </c>
      <c r="I1919">
        <v>2</v>
      </c>
      <c r="J1919">
        <f t="shared" si="116"/>
        <v>3312</v>
      </c>
      <c r="K1919" s="2">
        <f t="shared" si="117"/>
        <v>44927</v>
      </c>
      <c r="L1919" s="2" t="str">
        <f>VLOOKUP(C1919,Customers!$A$2:$F$401,3,FALSE)</f>
        <v>Mansoura</v>
      </c>
      <c r="M1919" s="2" t="str">
        <f>VLOOKUP(C1919,Customers!$A$2:$F$401,5,FALSE)</f>
        <v>Small Business</v>
      </c>
      <c r="N1919" s="2" t="str">
        <f>VLOOKUP(D1919,Products!$A$2:$F$21,2,FALSE)</f>
        <v>External SSD 1TB</v>
      </c>
      <c r="O1919" s="2" t="str">
        <f>VLOOKUP(D1919,Products!$A$2:$F$21,4,FALSE)</f>
        <v>Electronics</v>
      </c>
      <c r="P1919" s="2" t="str">
        <f>VLOOKUP(D1919,Products!$A$2:$F$21,3,FALSE)</f>
        <v>Storage</v>
      </c>
      <c r="Q1919" s="6">
        <f>VLOOKUP(D1919,Products!$A$2:$F$21,6,FALSE)</f>
        <v>2450</v>
      </c>
      <c r="R1919" s="6">
        <f t="shared" si="118"/>
        <v>2450</v>
      </c>
      <c r="S1919" s="6">
        <f t="shared" si="119"/>
        <v>862</v>
      </c>
    </row>
    <row r="1920" spans="1:19" x14ac:dyDescent="0.25">
      <c r="A1920" t="s">
        <v>2345</v>
      </c>
      <c r="B1920" s="2">
        <v>45852</v>
      </c>
      <c r="C1920" t="s">
        <v>412</v>
      </c>
      <c r="D1920" t="s">
        <v>59</v>
      </c>
      <c r="E1920">
        <v>3</v>
      </c>
      <c r="F1920">
        <v>7992</v>
      </c>
      <c r="G1920" s="3">
        <v>0.03</v>
      </c>
      <c r="H1920" t="s">
        <v>12</v>
      </c>
      <c r="I1920">
        <v>6</v>
      </c>
      <c r="J1920">
        <f t="shared" si="116"/>
        <v>23256.720000000001</v>
      </c>
      <c r="K1920" s="2">
        <f t="shared" si="117"/>
        <v>45839</v>
      </c>
      <c r="L1920" s="2" t="str">
        <f>VLOOKUP(C1920,Customers!$A$2:$F$401,3,FALSE)</f>
        <v>Asyut</v>
      </c>
      <c r="M1920" s="2" t="str">
        <f>VLOOKUP(C1920,Customers!$A$2:$F$401,5,FALSE)</f>
        <v>Consumer</v>
      </c>
      <c r="N1920" s="2" t="str">
        <f>VLOOKUP(D1920,Products!$A$2:$F$21,2,FALSE)</f>
        <v>Laser Printer</v>
      </c>
      <c r="O1920" s="2" t="str">
        <f>VLOOKUP(D1920,Products!$A$2:$F$21,4,FALSE)</f>
        <v>Electronics</v>
      </c>
      <c r="P1920" s="2" t="str">
        <f>VLOOKUP(D1920,Products!$A$2:$F$21,3,FALSE)</f>
        <v>Printers</v>
      </c>
      <c r="Q1920" s="6">
        <f>VLOOKUP(D1920,Products!$A$2:$F$21,6,FALSE)</f>
        <v>5600</v>
      </c>
      <c r="R1920" s="6">
        <f t="shared" si="118"/>
        <v>16800</v>
      </c>
      <c r="S1920" s="6">
        <f t="shared" si="119"/>
        <v>6456.7200000000012</v>
      </c>
    </row>
    <row r="1921" spans="1:19" x14ac:dyDescent="0.25">
      <c r="A1921" t="s">
        <v>2346</v>
      </c>
      <c r="B1921" s="2">
        <v>45487</v>
      </c>
      <c r="C1921" t="s">
        <v>621</v>
      </c>
      <c r="D1921" t="s">
        <v>56</v>
      </c>
      <c r="E1921">
        <v>2</v>
      </c>
      <c r="F1921">
        <v>194.4</v>
      </c>
      <c r="G1921" s="3">
        <v>0.05</v>
      </c>
      <c r="H1921" t="s">
        <v>12</v>
      </c>
      <c r="I1921">
        <v>4</v>
      </c>
      <c r="J1921">
        <f t="shared" si="116"/>
        <v>369.36</v>
      </c>
      <c r="K1921" s="2">
        <f t="shared" si="117"/>
        <v>45474</v>
      </c>
      <c r="L1921" s="2" t="str">
        <f>VLOOKUP(C1921,Customers!$A$2:$F$401,3,FALSE)</f>
        <v>Cairo</v>
      </c>
      <c r="M1921" s="2" t="str">
        <f>VLOOKUP(C1921,Customers!$A$2:$F$401,5,FALSE)</f>
        <v>Small Business</v>
      </c>
      <c r="N1921" s="2" t="str">
        <f>VLOOKUP(D1921,Products!$A$2:$F$21,2,FALSE)</f>
        <v>Notebook Pack</v>
      </c>
      <c r="O1921" s="2" t="str">
        <f>VLOOKUP(D1921,Products!$A$2:$F$21,4,FALSE)</f>
        <v>Office</v>
      </c>
      <c r="P1921" s="2" t="str">
        <f>VLOOKUP(D1921,Products!$A$2:$F$21,3,FALSE)</f>
        <v>Stationery</v>
      </c>
      <c r="Q1921" s="6">
        <f>VLOOKUP(D1921,Products!$A$2:$F$21,6,FALSE)</f>
        <v>75</v>
      </c>
      <c r="R1921" s="6">
        <f t="shared" si="118"/>
        <v>150</v>
      </c>
      <c r="S1921" s="6">
        <f t="shared" si="119"/>
        <v>219.36</v>
      </c>
    </row>
    <row r="1922" spans="1:19" x14ac:dyDescent="0.25">
      <c r="A1922" t="s">
        <v>2347</v>
      </c>
      <c r="B1922" s="2">
        <v>45355</v>
      </c>
      <c r="C1922" t="s">
        <v>229</v>
      </c>
      <c r="D1922" t="s">
        <v>56</v>
      </c>
      <c r="E1922">
        <v>1</v>
      </c>
      <c r="F1922">
        <v>194.4</v>
      </c>
      <c r="G1922" s="3">
        <v>0.2</v>
      </c>
      <c r="H1922" t="s">
        <v>12</v>
      </c>
      <c r="I1922">
        <v>4</v>
      </c>
      <c r="J1922">
        <f t="shared" si="116"/>
        <v>155.52000000000001</v>
      </c>
      <c r="K1922" s="2">
        <f t="shared" si="117"/>
        <v>45352</v>
      </c>
      <c r="L1922" s="2" t="str">
        <f>VLOOKUP(C1922,Customers!$A$2:$F$401,3,FALSE)</f>
        <v>Banha</v>
      </c>
      <c r="M1922" s="2" t="str">
        <f>VLOOKUP(C1922,Customers!$A$2:$F$401,5,FALSE)</f>
        <v>Small Business</v>
      </c>
      <c r="N1922" s="2" t="str">
        <f>VLOOKUP(D1922,Products!$A$2:$F$21,2,FALSE)</f>
        <v>Notebook Pack</v>
      </c>
      <c r="O1922" s="2" t="str">
        <f>VLOOKUP(D1922,Products!$A$2:$F$21,4,FALSE)</f>
        <v>Office</v>
      </c>
      <c r="P1922" s="2" t="str">
        <f>VLOOKUP(D1922,Products!$A$2:$F$21,3,FALSE)</f>
        <v>Stationery</v>
      </c>
      <c r="Q1922" s="6">
        <f>VLOOKUP(D1922,Products!$A$2:$F$21,6,FALSE)</f>
        <v>75</v>
      </c>
      <c r="R1922" s="6">
        <f t="shared" si="118"/>
        <v>75</v>
      </c>
      <c r="S1922" s="6">
        <f t="shared" si="119"/>
        <v>80.52000000000001</v>
      </c>
    </row>
    <row r="1923" spans="1:19" x14ac:dyDescent="0.25">
      <c r="A1923" t="s">
        <v>2348</v>
      </c>
      <c r="B1923" s="2">
        <v>45272</v>
      </c>
      <c r="C1923" t="s">
        <v>944</v>
      </c>
      <c r="D1923" t="s">
        <v>43</v>
      </c>
      <c r="E1923">
        <v>3</v>
      </c>
      <c r="F1923">
        <v>3708</v>
      </c>
      <c r="G1923" s="3">
        <v>0.2</v>
      </c>
      <c r="H1923" t="s">
        <v>12</v>
      </c>
      <c r="I1923">
        <v>5</v>
      </c>
      <c r="J1923">
        <f t="shared" ref="J1923:J1986" si="120">E1923*F1923*(1-G1923)</f>
        <v>8899.2000000000007</v>
      </c>
      <c r="K1923" s="2">
        <f t="shared" ref="K1923:K1986" si="121">DATE(YEAR(B1923),MONTH(B1923),1)</f>
        <v>45261</v>
      </c>
      <c r="L1923" s="2" t="str">
        <f>VLOOKUP(C1923,Customers!$A$2:$F$401,3,FALSE)</f>
        <v>Asyut</v>
      </c>
      <c r="M1923" s="2" t="str">
        <f>VLOOKUP(C1923,Customers!$A$2:$F$401,5,FALSE)</f>
        <v>Small Business</v>
      </c>
      <c r="N1923" s="2" t="str">
        <f>VLOOKUP(D1923,Products!$A$2:$F$21,2,FALSE)</f>
        <v>External SSD 1TB</v>
      </c>
      <c r="O1923" s="2" t="str">
        <f>VLOOKUP(D1923,Products!$A$2:$F$21,4,FALSE)</f>
        <v>Electronics</v>
      </c>
      <c r="P1923" s="2" t="str">
        <f>VLOOKUP(D1923,Products!$A$2:$F$21,3,FALSE)</f>
        <v>Storage</v>
      </c>
      <c r="Q1923" s="6">
        <f>VLOOKUP(D1923,Products!$A$2:$F$21,6,FALSE)</f>
        <v>2450</v>
      </c>
      <c r="R1923" s="6">
        <f t="shared" ref="R1923:R1986" si="122">E1923*Q1923</f>
        <v>7350</v>
      </c>
      <c r="S1923" s="6">
        <f t="shared" ref="S1923:S1986" si="123">J1923-R1923</f>
        <v>1549.2000000000007</v>
      </c>
    </row>
    <row r="1924" spans="1:19" x14ac:dyDescent="0.25">
      <c r="A1924" t="s">
        <v>2349</v>
      </c>
      <c r="B1924" s="2">
        <v>45251</v>
      </c>
      <c r="C1924" t="s">
        <v>794</v>
      </c>
      <c r="D1924" t="s">
        <v>56</v>
      </c>
      <c r="E1924">
        <v>2</v>
      </c>
      <c r="F1924">
        <v>185.4</v>
      </c>
      <c r="G1924" s="3">
        <v>0.03</v>
      </c>
      <c r="H1924" t="s">
        <v>12</v>
      </c>
      <c r="I1924">
        <v>2</v>
      </c>
      <c r="J1924">
        <f t="shared" si="120"/>
        <v>359.67599999999999</v>
      </c>
      <c r="K1924" s="2">
        <f t="shared" si="121"/>
        <v>45231</v>
      </c>
      <c r="L1924" s="2" t="str">
        <f>VLOOKUP(C1924,Customers!$A$2:$F$401,3,FALSE)</f>
        <v>Asyut</v>
      </c>
      <c r="M1924" s="2" t="str">
        <f>VLOOKUP(C1924,Customers!$A$2:$F$401,5,FALSE)</f>
        <v>Small Business</v>
      </c>
      <c r="N1924" s="2" t="str">
        <f>VLOOKUP(D1924,Products!$A$2:$F$21,2,FALSE)</f>
        <v>Notebook Pack</v>
      </c>
      <c r="O1924" s="2" t="str">
        <f>VLOOKUP(D1924,Products!$A$2:$F$21,4,FALSE)</f>
        <v>Office</v>
      </c>
      <c r="P1924" s="2" t="str">
        <f>VLOOKUP(D1924,Products!$A$2:$F$21,3,FALSE)</f>
        <v>Stationery</v>
      </c>
      <c r="Q1924" s="6">
        <f>VLOOKUP(D1924,Products!$A$2:$F$21,6,FALSE)</f>
        <v>75</v>
      </c>
      <c r="R1924" s="6">
        <f t="shared" si="122"/>
        <v>150</v>
      </c>
      <c r="S1924" s="6">
        <f t="shared" si="123"/>
        <v>209.67599999999999</v>
      </c>
    </row>
    <row r="1925" spans="1:19" x14ac:dyDescent="0.25">
      <c r="A1925" t="s">
        <v>2350</v>
      </c>
      <c r="B1925" s="2">
        <v>45929</v>
      </c>
      <c r="C1925" t="s">
        <v>137</v>
      </c>
      <c r="D1925" t="s">
        <v>109</v>
      </c>
      <c r="E1925">
        <v>2</v>
      </c>
      <c r="F1925">
        <v>12800</v>
      </c>
      <c r="G1925" s="3">
        <v>0</v>
      </c>
      <c r="H1925" t="s">
        <v>12</v>
      </c>
      <c r="I1925">
        <v>6</v>
      </c>
      <c r="J1925">
        <f t="shared" si="120"/>
        <v>25600</v>
      </c>
      <c r="K1925" s="2">
        <f t="shared" si="121"/>
        <v>45901</v>
      </c>
      <c r="L1925" s="2" t="str">
        <f>VLOOKUP(C1925,Customers!$A$2:$F$401,3,FALSE)</f>
        <v>Zagazig</v>
      </c>
      <c r="M1925" s="2" t="str">
        <f>VLOOKUP(C1925,Customers!$A$2:$F$401,5,FALSE)</f>
        <v>Small Business</v>
      </c>
      <c r="N1925" s="2" t="str">
        <f>VLOOKUP(D1925,Products!$A$2:$F$21,2,FALSE)</f>
        <v>Projector</v>
      </c>
      <c r="O1925" s="2" t="str">
        <f>VLOOKUP(D1925,Products!$A$2:$F$21,4,FALSE)</f>
        <v>Electronics</v>
      </c>
      <c r="P1925" s="2" t="str">
        <f>VLOOKUP(D1925,Products!$A$2:$F$21,3,FALSE)</f>
        <v>Displays</v>
      </c>
      <c r="Q1925" s="6">
        <f>VLOOKUP(D1925,Products!$A$2:$F$21,6,FALSE)</f>
        <v>9700</v>
      </c>
      <c r="R1925" s="6">
        <f t="shared" si="122"/>
        <v>19400</v>
      </c>
      <c r="S1925" s="6">
        <f t="shared" si="123"/>
        <v>6200</v>
      </c>
    </row>
    <row r="1926" spans="1:19" x14ac:dyDescent="0.25">
      <c r="A1926" t="s">
        <v>2351</v>
      </c>
      <c r="B1926" s="2">
        <v>45107</v>
      </c>
      <c r="C1926" t="s">
        <v>659</v>
      </c>
      <c r="D1926" t="s">
        <v>72</v>
      </c>
      <c r="E1926">
        <v>1</v>
      </c>
      <c r="F1926">
        <v>1610</v>
      </c>
      <c r="G1926" s="3">
        <v>0.2</v>
      </c>
      <c r="H1926" t="s">
        <v>12</v>
      </c>
      <c r="I1926">
        <v>7</v>
      </c>
      <c r="J1926">
        <f t="shared" si="120"/>
        <v>1288</v>
      </c>
      <c r="K1926" s="2">
        <f t="shared" si="121"/>
        <v>45078</v>
      </c>
      <c r="L1926" s="2" t="str">
        <f>VLOOKUP(C1926,Customers!$A$2:$F$401,3,FALSE)</f>
        <v>Tanta</v>
      </c>
      <c r="M1926" s="2" t="str">
        <f>VLOOKUP(C1926,Customers!$A$2:$F$401,5,FALSE)</f>
        <v>Consumer</v>
      </c>
      <c r="N1926" s="2" t="str">
        <f>VLOOKUP(D1926,Products!$A$2:$F$21,2,FALSE)</f>
        <v>Wi-Fi Router</v>
      </c>
      <c r="O1926" s="2" t="str">
        <f>VLOOKUP(D1926,Products!$A$2:$F$21,4,FALSE)</f>
        <v>Electronics</v>
      </c>
      <c r="P1926" s="2" t="str">
        <f>VLOOKUP(D1926,Products!$A$2:$F$21,3,FALSE)</f>
        <v>Networking</v>
      </c>
      <c r="Q1926" s="6">
        <f>VLOOKUP(D1926,Products!$A$2:$F$21,6,FALSE)</f>
        <v>1050</v>
      </c>
      <c r="R1926" s="6">
        <f t="shared" si="122"/>
        <v>1050</v>
      </c>
      <c r="S1926" s="6">
        <f t="shared" si="123"/>
        <v>238</v>
      </c>
    </row>
    <row r="1927" spans="1:19" x14ac:dyDescent="0.25">
      <c r="A1927" t="s">
        <v>2352</v>
      </c>
      <c r="B1927" s="2">
        <v>45192</v>
      </c>
      <c r="C1927" t="s">
        <v>2118</v>
      </c>
      <c r="D1927" t="s">
        <v>27</v>
      </c>
      <c r="E1927">
        <v>1</v>
      </c>
      <c r="F1927">
        <v>901.6</v>
      </c>
      <c r="G1927" s="3">
        <v>0</v>
      </c>
      <c r="H1927" t="s">
        <v>12</v>
      </c>
      <c r="I1927">
        <v>5</v>
      </c>
      <c r="J1927">
        <f t="shared" si="120"/>
        <v>901.6</v>
      </c>
      <c r="K1927" s="2">
        <f t="shared" si="121"/>
        <v>45170</v>
      </c>
      <c r="L1927" s="2" t="str">
        <f>VLOOKUP(C1927,Customers!$A$2:$F$401,3,FALSE)</f>
        <v>Cairo</v>
      </c>
      <c r="M1927" s="2" t="str">
        <f>VLOOKUP(C1927,Customers!$A$2:$F$401,5,FALSE)</f>
        <v>Small Business</v>
      </c>
      <c r="N1927" s="2" t="str">
        <f>VLOOKUP(D1927,Products!$A$2:$F$21,2,FALSE)</f>
        <v>Printer Toner</v>
      </c>
      <c r="O1927" s="2" t="str">
        <f>VLOOKUP(D1927,Products!$A$2:$F$21,4,FALSE)</f>
        <v>Office</v>
      </c>
      <c r="P1927" s="2" t="str">
        <f>VLOOKUP(D1927,Products!$A$2:$F$21,3,FALSE)</f>
        <v>Supplies</v>
      </c>
      <c r="Q1927" s="6">
        <f>VLOOKUP(D1927,Products!$A$2:$F$21,6,FALSE)</f>
        <v>510</v>
      </c>
      <c r="R1927" s="6">
        <f t="shared" si="122"/>
        <v>510</v>
      </c>
      <c r="S1927" s="6">
        <f t="shared" si="123"/>
        <v>391.6</v>
      </c>
    </row>
    <row r="1928" spans="1:19" x14ac:dyDescent="0.25">
      <c r="A1928" t="s">
        <v>2353</v>
      </c>
      <c r="B1928" s="2">
        <v>45815</v>
      </c>
      <c r="C1928" t="s">
        <v>365</v>
      </c>
      <c r="D1928" t="s">
        <v>40</v>
      </c>
      <c r="E1928">
        <v>3</v>
      </c>
      <c r="F1928">
        <v>20085</v>
      </c>
      <c r="G1928" s="3">
        <v>0.1</v>
      </c>
      <c r="H1928" t="s">
        <v>12</v>
      </c>
      <c r="I1928">
        <v>3</v>
      </c>
      <c r="J1928">
        <f t="shared" si="120"/>
        <v>54229.5</v>
      </c>
      <c r="K1928" s="2">
        <f t="shared" si="121"/>
        <v>45809</v>
      </c>
      <c r="L1928" s="2" t="str">
        <f>VLOOKUP(C1928,Customers!$A$2:$F$401,3,FALSE)</f>
        <v>Alexandria</v>
      </c>
      <c r="M1928" s="2" t="str">
        <f>VLOOKUP(C1928,Customers!$A$2:$F$401,5,FALSE)</f>
        <v>Corporate</v>
      </c>
      <c r="N1928" s="2" t="str">
        <f>VLOOKUP(D1928,Products!$A$2:$F$21,2,FALSE)</f>
        <v>Laptop Basic 15</v>
      </c>
      <c r="O1928" s="2" t="str">
        <f>VLOOKUP(D1928,Products!$A$2:$F$21,4,FALSE)</f>
        <v>Electronics</v>
      </c>
      <c r="P1928" s="2" t="str">
        <f>VLOOKUP(D1928,Products!$A$2:$F$21,3,FALSE)</f>
        <v>Computers</v>
      </c>
      <c r="Q1928" s="6">
        <f>VLOOKUP(D1928,Products!$A$2:$F$21,6,FALSE)</f>
        <v>15100</v>
      </c>
      <c r="R1928" s="6">
        <f t="shared" si="122"/>
        <v>45300</v>
      </c>
      <c r="S1928" s="6">
        <f t="shared" si="123"/>
        <v>8929.5</v>
      </c>
    </row>
    <row r="1929" spans="1:19" x14ac:dyDescent="0.25">
      <c r="A1929" t="s">
        <v>2354</v>
      </c>
      <c r="B1929" s="2">
        <v>45806</v>
      </c>
      <c r="C1929" t="s">
        <v>906</v>
      </c>
      <c r="D1929" t="s">
        <v>59</v>
      </c>
      <c r="E1929">
        <v>3</v>
      </c>
      <c r="F1929">
        <v>7400</v>
      </c>
      <c r="G1929" s="3">
        <v>0.05</v>
      </c>
      <c r="H1929" t="s">
        <v>12</v>
      </c>
      <c r="I1929">
        <v>1</v>
      </c>
      <c r="J1929">
        <f t="shared" si="120"/>
        <v>21090</v>
      </c>
      <c r="K1929" s="2">
        <f t="shared" si="121"/>
        <v>45778</v>
      </c>
      <c r="L1929" s="2" t="str">
        <f>VLOOKUP(C1929,Customers!$A$2:$F$401,3,FALSE)</f>
        <v>Ismailia</v>
      </c>
      <c r="M1929" s="2" t="str">
        <f>VLOOKUP(C1929,Customers!$A$2:$F$401,5,FALSE)</f>
        <v>Small Business</v>
      </c>
      <c r="N1929" s="2" t="str">
        <f>VLOOKUP(D1929,Products!$A$2:$F$21,2,FALSE)</f>
        <v>Laser Printer</v>
      </c>
      <c r="O1929" s="2" t="str">
        <f>VLOOKUP(D1929,Products!$A$2:$F$21,4,FALSE)</f>
        <v>Electronics</v>
      </c>
      <c r="P1929" s="2" t="str">
        <f>VLOOKUP(D1929,Products!$A$2:$F$21,3,FALSE)</f>
        <v>Printers</v>
      </c>
      <c r="Q1929" s="6">
        <f>VLOOKUP(D1929,Products!$A$2:$F$21,6,FALSE)</f>
        <v>5600</v>
      </c>
      <c r="R1929" s="6">
        <f t="shared" si="122"/>
        <v>16800</v>
      </c>
      <c r="S1929" s="6">
        <f t="shared" si="123"/>
        <v>4290</v>
      </c>
    </row>
    <row r="1930" spans="1:19" x14ac:dyDescent="0.25">
      <c r="A1930" t="s">
        <v>2355</v>
      </c>
      <c r="B1930" s="2">
        <v>45753</v>
      </c>
      <c r="C1930" t="s">
        <v>242</v>
      </c>
      <c r="D1930" t="s">
        <v>15</v>
      </c>
      <c r="E1930">
        <v>2</v>
      </c>
      <c r="F1930">
        <v>450</v>
      </c>
      <c r="G1930" s="3">
        <v>0.03</v>
      </c>
      <c r="H1930" t="s">
        <v>12</v>
      </c>
      <c r="I1930">
        <v>4</v>
      </c>
      <c r="J1930">
        <f t="shared" si="120"/>
        <v>873</v>
      </c>
      <c r="K1930" s="2">
        <f t="shared" si="121"/>
        <v>45748</v>
      </c>
      <c r="L1930" s="2" t="str">
        <f>VLOOKUP(C1930,Customers!$A$2:$F$401,3,FALSE)</f>
        <v>Tanta</v>
      </c>
      <c r="M1930" s="2" t="str">
        <f>VLOOKUP(C1930,Customers!$A$2:$F$401,5,FALSE)</f>
        <v>Small Business</v>
      </c>
      <c r="N1930" s="2" t="str">
        <f>VLOOKUP(D1930,Products!$A$2:$F$21,2,FALSE)</f>
        <v>Wireless Mouse</v>
      </c>
      <c r="O1930" s="2" t="str">
        <f>VLOOKUP(D1930,Products!$A$2:$F$21,4,FALSE)</f>
        <v>Electronics</v>
      </c>
      <c r="P1930" s="2" t="str">
        <f>VLOOKUP(D1930,Products!$A$2:$F$21,3,FALSE)</f>
        <v>Accessories</v>
      </c>
      <c r="Q1930" s="6">
        <f>VLOOKUP(D1930,Products!$A$2:$F$21,6,FALSE)</f>
        <v>210</v>
      </c>
      <c r="R1930" s="6">
        <f t="shared" si="122"/>
        <v>420</v>
      </c>
      <c r="S1930" s="6">
        <f t="shared" si="123"/>
        <v>453</v>
      </c>
    </row>
    <row r="1931" spans="1:19" x14ac:dyDescent="0.25">
      <c r="A1931" t="s">
        <v>2356</v>
      </c>
      <c r="B1931" s="2">
        <v>45805</v>
      </c>
      <c r="C1931" t="s">
        <v>78</v>
      </c>
      <c r="D1931" t="s">
        <v>56</v>
      </c>
      <c r="E1931">
        <v>2</v>
      </c>
      <c r="F1931">
        <v>194.4</v>
      </c>
      <c r="G1931" s="3">
        <v>0.05</v>
      </c>
      <c r="H1931" t="s">
        <v>12</v>
      </c>
      <c r="I1931">
        <v>1</v>
      </c>
      <c r="J1931">
        <f t="shared" si="120"/>
        <v>369.36</v>
      </c>
      <c r="K1931" s="2">
        <f t="shared" si="121"/>
        <v>45778</v>
      </c>
      <c r="L1931" s="2" t="str">
        <f>VLOOKUP(C1931,Customers!$A$2:$F$401,3,FALSE)</f>
        <v>Giza</v>
      </c>
      <c r="M1931" s="2" t="str">
        <f>VLOOKUP(C1931,Customers!$A$2:$F$401,5,FALSE)</f>
        <v>Consumer</v>
      </c>
      <c r="N1931" s="2" t="str">
        <f>VLOOKUP(D1931,Products!$A$2:$F$21,2,FALSE)</f>
        <v>Notebook Pack</v>
      </c>
      <c r="O1931" s="2" t="str">
        <f>VLOOKUP(D1931,Products!$A$2:$F$21,4,FALSE)</f>
        <v>Office</v>
      </c>
      <c r="P1931" s="2" t="str">
        <f>VLOOKUP(D1931,Products!$A$2:$F$21,3,FALSE)</f>
        <v>Stationery</v>
      </c>
      <c r="Q1931" s="6">
        <f>VLOOKUP(D1931,Products!$A$2:$F$21,6,FALSE)</f>
        <v>75</v>
      </c>
      <c r="R1931" s="6">
        <f t="shared" si="122"/>
        <v>150</v>
      </c>
      <c r="S1931" s="6">
        <f t="shared" si="123"/>
        <v>219.36</v>
      </c>
    </row>
    <row r="1932" spans="1:19" x14ac:dyDescent="0.25">
      <c r="A1932" t="s">
        <v>2357</v>
      </c>
      <c r="B1932" s="2">
        <v>45904</v>
      </c>
      <c r="C1932" t="s">
        <v>725</v>
      </c>
      <c r="D1932" t="s">
        <v>30</v>
      </c>
      <c r="E1932">
        <v>1</v>
      </c>
      <c r="F1932">
        <v>9200</v>
      </c>
      <c r="G1932" s="3">
        <v>0.05</v>
      </c>
      <c r="H1932" t="s">
        <v>96</v>
      </c>
      <c r="I1932">
        <v>3</v>
      </c>
      <c r="J1932">
        <f t="shared" si="120"/>
        <v>8740</v>
      </c>
      <c r="K1932" s="2">
        <f t="shared" si="121"/>
        <v>45901</v>
      </c>
      <c r="L1932" s="2" t="str">
        <f>VLOOKUP(C1932,Customers!$A$2:$F$401,3,FALSE)</f>
        <v>Alexandria</v>
      </c>
      <c r="M1932" s="2" t="str">
        <f>VLOOKUP(C1932,Customers!$A$2:$F$401,5,FALSE)</f>
        <v>Consumer</v>
      </c>
      <c r="N1932" s="2" t="str">
        <f>VLOOKUP(D1932,Products!$A$2:$F$21,2,FALSE)</f>
        <v>Standing Desk</v>
      </c>
      <c r="O1932" s="2" t="str">
        <f>VLOOKUP(D1932,Products!$A$2:$F$21,4,FALSE)</f>
        <v>Office</v>
      </c>
      <c r="P1932" s="2" t="str">
        <f>VLOOKUP(D1932,Products!$A$2:$F$21,3,FALSE)</f>
        <v>Furniture</v>
      </c>
      <c r="Q1932" s="6">
        <f>VLOOKUP(D1932,Products!$A$2:$F$21,6,FALSE)</f>
        <v>6500</v>
      </c>
      <c r="R1932" s="6">
        <f t="shared" si="122"/>
        <v>6500</v>
      </c>
      <c r="S1932" s="6">
        <f t="shared" si="123"/>
        <v>2240</v>
      </c>
    </row>
    <row r="1933" spans="1:19" x14ac:dyDescent="0.25">
      <c r="A1933" t="s">
        <v>2358</v>
      </c>
      <c r="B1933" s="2">
        <v>45712</v>
      </c>
      <c r="C1933" t="s">
        <v>1579</v>
      </c>
      <c r="D1933" t="s">
        <v>46</v>
      </c>
      <c r="E1933">
        <v>1</v>
      </c>
      <c r="F1933">
        <v>252.2</v>
      </c>
      <c r="G1933" s="3">
        <v>0.03</v>
      </c>
      <c r="H1933" t="s">
        <v>12</v>
      </c>
      <c r="I1933">
        <v>4</v>
      </c>
      <c r="J1933">
        <f t="shared" si="120"/>
        <v>244.63399999999999</v>
      </c>
      <c r="K1933" s="2">
        <f t="shared" si="121"/>
        <v>45689</v>
      </c>
      <c r="L1933" s="2" t="str">
        <f>VLOOKUP(C1933,Customers!$A$2:$F$401,3,FALSE)</f>
        <v>Mansoura</v>
      </c>
      <c r="M1933" s="2" t="str">
        <f>VLOOKUP(C1933,Customers!$A$2:$F$401,5,FALSE)</f>
        <v>Consumer</v>
      </c>
      <c r="N1933" s="2" t="str">
        <f>VLOOKUP(D1933,Products!$A$2:$F$21,2,FALSE)</f>
        <v>Paper A4 Box</v>
      </c>
      <c r="O1933" s="2" t="str">
        <f>VLOOKUP(D1933,Products!$A$2:$F$21,4,FALSE)</f>
        <v>Office</v>
      </c>
      <c r="P1933" s="2" t="str">
        <f>VLOOKUP(D1933,Products!$A$2:$F$21,3,FALSE)</f>
        <v>Stationery</v>
      </c>
      <c r="Q1933" s="6">
        <f>VLOOKUP(D1933,Products!$A$2:$F$21,6,FALSE)</f>
        <v>145</v>
      </c>
      <c r="R1933" s="6">
        <f t="shared" si="122"/>
        <v>145</v>
      </c>
      <c r="S1933" s="6">
        <f t="shared" si="123"/>
        <v>99.633999999999986</v>
      </c>
    </row>
    <row r="1934" spans="1:19" x14ac:dyDescent="0.25">
      <c r="A1934" t="s">
        <v>2359</v>
      </c>
      <c r="B1934" s="2">
        <v>44936</v>
      </c>
      <c r="C1934" t="s">
        <v>37</v>
      </c>
      <c r="D1934" t="s">
        <v>15</v>
      </c>
      <c r="E1934">
        <v>3</v>
      </c>
      <c r="F1934">
        <v>450</v>
      </c>
      <c r="G1934" s="3">
        <v>0.05</v>
      </c>
      <c r="H1934" t="s">
        <v>12</v>
      </c>
      <c r="I1934">
        <v>4</v>
      </c>
      <c r="J1934">
        <f t="shared" si="120"/>
        <v>1282.5</v>
      </c>
      <c r="K1934" s="2">
        <f t="shared" si="121"/>
        <v>44927</v>
      </c>
      <c r="L1934" s="2" t="str">
        <f>VLOOKUP(C1934,Customers!$A$2:$F$401,3,FALSE)</f>
        <v>Port Said</v>
      </c>
      <c r="M1934" s="2" t="str">
        <f>VLOOKUP(C1934,Customers!$A$2:$F$401,5,FALSE)</f>
        <v>Consumer</v>
      </c>
      <c r="N1934" s="2" t="str">
        <f>VLOOKUP(D1934,Products!$A$2:$F$21,2,FALSE)</f>
        <v>Wireless Mouse</v>
      </c>
      <c r="O1934" s="2" t="str">
        <f>VLOOKUP(D1934,Products!$A$2:$F$21,4,FALSE)</f>
        <v>Electronics</v>
      </c>
      <c r="P1934" s="2" t="str">
        <f>VLOOKUP(D1934,Products!$A$2:$F$21,3,FALSE)</f>
        <v>Accessories</v>
      </c>
      <c r="Q1934" s="6">
        <f>VLOOKUP(D1934,Products!$A$2:$F$21,6,FALSE)</f>
        <v>210</v>
      </c>
      <c r="R1934" s="6">
        <f t="shared" si="122"/>
        <v>630</v>
      </c>
      <c r="S1934" s="6">
        <f t="shared" si="123"/>
        <v>652.5</v>
      </c>
    </row>
    <row r="1935" spans="1:19" x14ac:dyDescent="0.25">
      <c r="A1935" t="s">
        <v>2360</v>
      </c>
      <c r="B1935" s="2">
        <v>45004</v>
      </c>
      <c r="C1935" t="s">
        <v>347</v>
      </c>
      <c r="D1935" t="s">
        <v>56</v>
      </c>
      <c r="E1935">
        <v>4</v>
      </c>
      <c r="F1935">
        <v>194.4</v>
      </c>
      <c r="G1935" s="3">
        <v>0.1</v>
      </c>
      <c r="H1935" t="s">
        <v>12</v>
      </c>
      <c r="I1935">
        <v>6</v>
      </c>
      <c r="J1935">
        <f t="shared" si="120"/>
        <v>699.84</v>
      </c>
      <c r="K1935" s="2">
        <f t="shared" si="121"/>
        <v>44986</v>
      </c>
      <c r="L1935" s="2" t="str">
        <f>VLOOKUP(C1935,Customers!$A$2:$F$401,3,FALSE)</f>
        <v>Port Said</v>
      </c>
      <c r="M1935" s="2" t="str">
        <f>VLOOKUP(C1935,Customers!$A$2:$F$401,5,FALSE)</f>
        <v>Corporate</v>
      </c>
      <c r="N1935" s="2" t="str">
        <f>VLOOKUP(D1935,Products!$A$2:$F$21,2,FALSE)</f>
        <v>Notebook Pack</v>
      </c>
      <c r="O1935" s="2" t="str">
        <f>VLOOKUP(D1935,Products!$A$2:$F$21,4,FALSE)</f>
        <v>Office</v>
      </c>
      <c r="P1935" s="2" t="str">
        <f>VLOOKUP(D1935,Products!$A$2:$F$21,3,FALSE)</f>
        <v>Stationery</v>
      </c>
      <c r="Q1935" s="6">
        <f>VLOOKUP(D1935,Products!$A$2:$F$21,6,FALSE)</f>
        <v>75</v>
      </c>
      <c r="R1935" s="6">
        <f t="shared" si="122"/>
        <v>300</v>
      </c>
      <c r="S1935" s="6">
        <f t="shared" si="123"/>
        <v>399.84000000000003</v>
      </c>
    </row>
    <row r="1936" spans="1:19" x14ac:dyDescent="0.25">
      <c r="A1936" t="s">
        <v>2361</v>
      </c>
      <c r="B1936" s="2">
        <v>46020</v>
      </c>
      <c r="C1936" t="s">
        <v>1406</v>
      </c>
      <c r="D1936" t="s">
        <v>82</v>
      </c>
      <c r="E1936">
        <v>1</v>
      </c>
      <c r="F1936">
        <v>4800</v>
      </c>
      <c r="G1936" s="3">
        <v>0.05</v>
      </c>
      <c r="H1936" t="s">
        <v>12</v>
      </c>
      <c r="I1936">
        <v>2</v>
      </c>
      <c r="J1936">
        <f t="shared" si="120"/>
        <v>4560</v>
      </c>
      <c r="K1936" s="2">
        <f t="shared" si="121"/>
        <v>45992</v>
      </c>
      <c r="L1936" s="2" t="str">
        <f>VLOOKUP(C1936,Customers!$A$2:$F$401,3,FALSE)</f>
        <v>Giza</v>
      </c>
      <c r="M1936" s="2" t="str">
        <f>VLOOKUP(C1936,Customers!$A$2:$F$401,5,FALSE)</f>
        <v>Small Business</v>
      </c>
      <c r="N1936" s="2" t="str">
        <f>VLOOKUP(D1936,Products!$A$2:$F$21,2,FALSE)</f>
        <v>Office Chair</v>
      </c>
      <c r="O1936" s="2" t="str">
        <f>VLOOKUP(D1936,Products!$A$2:$F$21,4,FALSE)</f>
        <v>Office</v>
      </c>
      <c r="P1936" s="2" t="str">
        <f>VLOOKUP(D1936,Products!$A$2:$F$21,3,FALSE)</f>
        <v>Furniture</v>
      </c>
      <c r="Q1936" s="6">
        <f>VLOOKUP(D1936,Products!$A$2:$F$21,6,FALSE)</f>
        <v>3150</v>
      </c>
      <c r="R1936" s="6">
        <f t="shared" si="122"/>
        <v>3150</v>
      </c>
      <c r="S1936" s="6">
        <f t="shared" si="123"/>
        <v>1410</v>
      </c>
    </row>
    <row r="1937" spans="1:19" x14ac:dyDescent="0.25">
      <c r="A1937" t="s">
        <v>2362</v>
      </c>
      <c r="B1937" s="2">
        <v>45335</v>
      </c>
      <c r="C1937" t="s">
        <v>347</v>
      </c>
      <c r="D1937" t="s">
        <v>82</v>
      </c>
      <c r="E1937">
        <v>1</v>
      </c>
      <c r="F1937">
        <v>4656</v>
      </c>
      <c r="G1937" s="3">
        <v>0.05</v>
      </c>
      <c r="H1937" t="s">
        <v>12</v>
      </c>
      <c r="I1937">
        <v>4</v>
      </c>
      <c r="J1937">
        <f t="shared" si="120"/>
        <v>4423.2</v>
      </c>
      <c r="K1937" s="2">
        <f t="shared" si="121"/>
        <v>45323</v>
      </c>
      <c r="L1937" s="2" t="str">
        <f>VLOOKUP(C1937,Customers!$A$2:$F$401,3,FALSE)</f>
        <v>Port Said</v>
      </c>
      <c r="M1937" s="2" t="str">
        <f>VLOOKUP(C1937,Customers!$A$2:$F$401,5,FALSE)</f>
        <v>Corporate</v>
      </c>
      <c r="N1937" s="2" t="str">
        <f>VLOOKUP(D1937,Products!$A$2:$F$21,2,FALSE)</f>
        <v>Office Chair</v>
      </c>
      <c r="O1937" s="2" t="str">
        <f>VLOOKUP(D1937,Products!$A$2:$F$21,4,FALSE)</f>
        <v>Office</v>
      </c>
      <c r="P1937" s="2" t="str">
        <f>VLOOKUP(D1937,Products!$A$2:$F$21,3,FALSE)</f>
        <v>Furniture</v>
      </c>
      <c r="Q1937" s="6">
        <f>VLOOKUP(D1937,Products!$A$2:$F$21,6,FALSE)</f>
        <v>3150</v>
      </c>
      <c r="R1937" s="6">
        <f t="shared" si="122"/>
        <v>3150</v>
      </c>
      <c r="S1937" s="6">
        <f t="shared" si="123"/>
        <v>1273.1999999999998</v>
      </c>
    </row>
    <row r="1938" spans="1:19" x14ac:dyDescent="0.25">
      <c r="A1938" t="s">
        <v>2363</v>
      </c>
      <c r="B1938" s="2">
        <v>45691</v>
      </c>
      <c r="C1938" t="s">
        <v>201</v>
      </c>
      <c r="D1938" t="s">
        <v>79</v>
      </c>
      <c r="E1938">
        <v>4</v>
      </c>
      <c r="F1938">
        <v>6696</v>
      </c>
      <c r="G1938" s="3">
        <v>0</v>
      </c>
      <c r="H1938" t="s">
        <v>12</v>
      </c>
      <c r="I1938">
        <v>7</v>
      </c>
      <c r="J1938">
        <f t="shared" si="120"/>
        <v>26784</v>
      </c>
      <c r="K1938" s="2">
        <f t="shared" si="121"/>
        <v>45689</v>
      </c>
      <c r="L1938" s="2" t="str">
        <f>VLOOKUP(C1938,Customers!$A$2:$F$401,3,FALSE)</f>
        <v>Giza</v>
      </c>
      <c r="M1938" s="2" t="str">
        <f>VLOOKUP(C1938,Customers!$A$2:$F$401,5,FALSE)</f>
        <v>Consumer</v>
      </c>
      <c r="N1938" s="2" t="str">
        <f>VLOOKUP(D1938,Products!$A$2:$F$21,2,FALSE)</f>
        <v>27-inch Monitor</v>
      </c>
      <c r="O1938" s="2" t="str">
        <f>VLOOKUP(D1938,Products!$A$2:$F$21,4,FALSE)</f>
        <v>Electronics</v>
      </c>
      <c r="P1938" s="2" t="str">
        <f>VLOOKUP(D1938,Products!$A$2:$F$21,3,FALSE)</f>
        <v>Displays</v>
      </c>
      <c r="Q1938" s="6">
        <f>VLOOKUP(D1938,Products!$A$2:$F$21,6,FALSE)</f>
        <v>4300</v>
      </c>
      <c r="R1938" s="6">
        <f t="shared" si="122"/>
        <v>17200</v>
      </c>
      <c r="S1938" s="6">
        <f t="shared" si="123"/>
        <v>9584</v>
      </c>
    </row>
    <row r="1939" spans="1:19" x14ac:dyDescent="0.25">
      <c r="A1939" t="s">
        <v>2364</v>
      </c>
      <c r="B1939" s="2">
        <v>44955</v>
      </c>
      <c r="C1939" t="s">
        <v>174</v>
      </c>
      <c r="D1939" t="s">
        <v>59</v>
      </c>
      <c r="E1939">
        <v>3</v>
      </c>
      <c r="F1939">
        <v>7992</v>
      </c>
      <c r="G1939" s="3">
        <v>0.03</v>
      </c>
      <c r="H1939" t="s">
        <v>85</v>
      </c>
      <c r="I1939">
        <v>4</v>
      </c>
      <c r="J1939">
        <f t="shared" si="120"/>
        <v>23256.720000000001</v>
      </c>
      <c r="K1939" s="2">
        <f t="shared" si="121"/>
        <v>44927</v>
      </c>
      <c r="L1939" s="2" t="str">
        <f>VLOOKUP(C1939,Customers!$A$2:$F$401,3,FALSE)</f>
        <v>Asyut</v>
      </c>
      <c r="M1939" s="2" t="str">
        <f>VLOOKUP(C1939,Customers!$A$2:$F$401,5,FALSE)</f>
        <v>Consumer</v>
      </c>
      <c r="N1939" s="2" t="str">
        <f>VLOOKUP(D1939,Products!$A$2:$F$21,2,FALSE)</f>
        <v>Laser Printer</v>
      </c>
      <c r="O1939" s="2" t="str">
        <f>VLOOKUP(D1939,Products!$A$2:$F$21,4,FALSE)</f>
        <v>Electronics</v>
      </c>
      <c r="P1939" s="2" t="str">
        <f>VLOOKUP(D1939,Products!$A$2:$F$21,3,FALSE)</f>
        <v>Printers</v>
      </c>
      <c r="Q1939" s="6">
        <f>VLOOKUP(D1939,Products!$A$2:$F$21,6,FALSE)</f>
        <v>5600</v>
      </c>
      <c r="R1939" s="6">
        <f t="shared" si="122"/>
        <v>16800</v>
      </c>
      <c r="S1939" s="6">
        <f t="shared" si="123"/>
        <v>6456.7200000000012</v>
      </c>
    </row>
    <row r="1940" spans="1:19" x14ac:dyDescent="0.25">
      <c r="A1940" t="s">
        <v>2365</v>
      </c>
      <c r="B1940" s="2">
        <v>45586</v>
      </c>
      <c r="C1940" t="s">
        <v>409</v>
      </c>
      <c r="D1940" t="s">
        <v>43</v>
      </c>
      <c r="E1940">
        <v>1</v>
      </c>
      <c r="F1940">
        <v>3600</v>
      </c>
      <c r="G1940" s="3">
        <v>0.1</v>
      </c>
      <c r="H1940" t="s">
        <v>12</v>
      </c>
      <c r="I1940">
        <v>3</v>
      </c>
      <c r="J1940">
        <f t="shared" si="120"/>
        <v>3240</v>
      </c>
      <c r="K1940" s="2">
        <f t="shared" si="121"/>
        <v>45566</v>
      </c>
      <c r="L1940" s="2" t="str">
        <f>VLOOKUP(C1940,Customers!$A$2:$F$401,3,FALSE)</f>
        <v>Mansoura</v>
      </c>
      <c r="M1940" s="2" t="str">
        <f>VLOOKUP(C1940,Customers!$A$2:$F$401,5,FALSE)</f>
        <v>Consumer</v>
      </c>
      <c r="N1940" s="2" t="str">
        <f>VLOOKUP(D1940,Products!$A$2:$F$21,2,FALSE)</f>
        <v>External SSD 1TB</v>
      </c>
      <c r="O1940" s="2" t="str">
        <f>VLOOKUP(D1940,Products!$A$2:$F$21,4,FALSE)</f>
        <v>Electronics</v>
      </c>
      <c r="P1940" s="2" t="str">
        <f>VLOOKUP(D1940,Products!$A$2:$F$21,3,FALSE)</f>
        <v>Storage</v>
      </c>
      <c r="Q1940" s="6">
        <f>VLOOKUP(D1940,Products!$A$2:$F$21,6,FALSE)</f>
        <v>2450</v>
      </c>
      <c r="R1940" s="6">
        <f t="shared" si="122"/>
        <v>2450</v>
      </c>
      <c r="S1940" s="6">
        <f t="shared" si="123"/>
        <v>790</v>
      </c>
    </row>
    <row r="1941" spans="1:19" x14ac:dyDescent="0.25">
      <c r="A1941" t="s">
        <v>2366</v>
      </c>
      <c r="B1941" s="2">
        <v>46014</v>
      </c>
      <c r="C1941" t="s">
        <v>482</v>
      </c>
      <c r="D1941" t="s">
        <v>90</v>
      </c>
      <c r="E1941">
        <v>3</v>
      </c>
      <c r="F1941">
        <v>1932</v>
      </c>
      <c r="G1941" s="3">
        <v>0.1</v>
      </c>
      <c r="H1941" t="s">
        <v>12</v>
      </c>
      <c r="I1941">
        <v>1</v>
      </c>
      <c r="J1941">
        <f t="shared" si="120"/>
        <v>5216.4000000000005</v>
      </c>
      <c r="K1941" s="2">
        <f t="shared" si="121"/>
        <v>45992</v>
      </c>
      <c r="L1941" s="2" t="str">
        <f>VLOOKUP(C1941,Customers!$A$2:$F$401,3,FALSE)</f>
        <v>Zagazig</v>
      </c>
      <c r="M1941" s="2" t="str">
        <f>VLOOKUP(C1941,Customers!$A$2:$F$401,5,FALSE)</f>
        <v>Corporate</v>
      </c>
      <c r="N1941" s="2" t="str">
        <f>VLOOKUP(D1941,Products!$A$2:$F$21,2,FALSE)</f>
        <v>Headset Pro</v>
      </c>
      <c r="O1941" s="2" t="str">
        <f>VLOOKUP(D1941,Products!$A$2:$F$21,4,FALSE)</f>
        <v>Electronics</v>
      </c>
      <c r="P1941" s="2" t="str">
        <f>VLOOKUP(D1941,Products!$A$2:$F$21,3,FALSE)</f>
        <v>Accessories</v>
      </c>
      <c r="Q1941" s="6">
        <f>VLOOKUP(D1941,Products!$A$2:$F$21,6,FALSE)</f>
        <v>1180</v>
      </c>
      <c r="R1941" s="6">
        <f t="shared" si="122"/>
        <v>3540</v>
      </c>
      <c r="S1941" s="6">
        <f t="shared" si="123"/>
        <v>1676.4000000000005</v>
      </c>
    </row>
    <row r="1942" spans="1:19" x14ac:dyDescent="0.25">
      <c r="A1942" t="s">
        <v>2367</v>
      </c>
      <c r="B1942" s="2">
        <v>45317</v>
      </c>
      <c r="C1942" t="s">
        <v>721</v>
      </c>
      <c r="D1942" t="s">
        <v>82</v>
      </c>
      <c r="E1942">
        <v>2</v>
      </c>
      <c r="F1942">
        <v>5184</v>
      </c>
      <c r="G1942" s="3">
        <v>0</v>
      </c>
      <c r="H1942" t="s">
        <v>12</v>
      </c>
      <c r="I1942">
        <v>7</v>
      </c>
      <c r="J1942">
        <f t="shared" si="120"/>
        <v>10368</v>
      </c>
      <c r="K1942" s="2">
        <f t="shared" si="121"/>
        <v>45292</v>
      </c>
      <c r="L1942" s="2" t="str">
        <f>VLOOKUP(C1942,Customers!$A$2:$F$401,3,FALSE)</f>
        <v>Asyut</v>
      </c>
      <c r="M1942" s="2" t="str">
        <f>VLOOKUP(C1942,Customers!$A$2:$F$401,5,FALSE)</f>
        <v>Consumer</v>
      </c>
      <c r="N1942" s="2" t="str">
        <f>VLOOKUP(D1942,Products!$A$2:$F$21,2,FALSE)</f>
        <v>Office Chair</v>
      </c>
      <c r="O1942" s="2" t="str">
        <f>VLOOKUP(D1942,Products!$A$2:$F$21,4,FALSE)</f>
        <v>Office</v>
      </c>
      <c r="P1942" s="2" t="str">
        <f>VLOOKUP(D1942,Products!$A$2:$F$21,3,FALSE)</f>
        <v>Furniture</v>
      </c>
      <c r="Q1942" s="6">
        <f>VLOOKUP(D1942,Products!$A$2:$F$21,6,FALSE)</f>
        <v>3150</v>
      </c>
      <c r="R1942" s="6">
        <f t="shared" si="122"/>
        <v>6300</v>
      </c>
      <c r="S1942" s="6">
        <f t="shared" si="123"/>
        <v>4068</v>
      </c>
    </row>
    <row r="1943" spans="1:19" x14ac:dyDescent="0.25">
      <c r="A1943" t="s">
        <v>2368</v>
      </c>
      <c r="B1943" s="2">
        <v>44963</v>
      </c>
      <c r="C1943" t="s">
        <v>1053</v>
      </c>
      <c r="D1943" t="s">
        <v>21</v>
      </c>
      <c r="E1943">
        <v>2</v>
      </c>
      <c r="F1943">
        <v>1794.5</v>
      </c>
      <c r="G1943" s="3">
        <v>0.05</v>
      </c>
      <c r="H1943" t="s">
        <v>12</v>
      </c>
      <c r="I1943">
        <v>4</v>
      </c>
      <c r="J1943">
        <f t="shared" si="120"/>
        <v>3409.5499999999997</v>
      </c>
      <c r="K1943" s="2">
        <f t="shared" si="121"/>
        <v>44958</v>
      </c>
      <c r="L1943" s="2" t="str">
        <f>VLOOKUP(C1943,Customers!$A$2:$F$401,3,FALSE)</f>
        <v>Mansoura</v>
      </c>
      <c r="M1943" s="2" t="str">
        <f>VLOOKUP(C1943,Customers!$A$2:$F$401,5,FALSE)</f>
        <v>Small Business</v>
      </c>
      <c r="N1943" s="2" t="str">
        <f>VLOOKUP(D1943,Products!$A$2:$F$21,2,FALSE)</f>
        <v>Mechanical Keyboard</v>
      </c>
      <c r="O1943" s="2" t="str">
        <f>VLOOKUP(D1943,Products!$A$2:$F$21,4,FALSE)</f>
        <v>Electronics</v>
      </c>
      <c r="P1943" s="2" t="str">
        <f>VLOOKUP(D1943,Products!$A$2:$F$21,3,FALSE)</f>
        <v>Accessories</v>
      </c>
      <c r="Q1943" s="6">
        <f>VLOOKUP(D1943,Products!$A$2:$F$21,6,FALSE)</f>
        <v>990</v>
      </c>
      <c r="R1943" s="6">
        <f t="shared" si="122"/>
        <v>1980</v>
      </c>
      <c r="S1943" s="6">
        <f t="shared" si="123"/>
        <v>1429.5499999999997</v>
      </c>
    </row>
    <row r="1944" spans="1:19" x14ac:dyDescent="0.25">
      <c r="A1944" t="s">
        <v>2369</v>
      </c>
      <c r="B1944" s="2">
        <v>44935</v>
      </c>
      <c r="C1944" t="s">
        <v>1128</v>
      </c>
      <c r="D1944" t="s">
        <v>21</v>
      </c>
      <c r="E1944">
        <v>3</v>
      </c>
      <c r="F1944">
        <v>1998</v>
      </c>
      <c r="G1944" s="3">
        <v>0</v>
      </c>
      <c r="H1944" t="s">
        <v>12</v>
      </c>
      <c r="I1944">
        <v>5</v>
      </c>
      <c r="J1944">
        <f t="shared" si="120"/>
        <v>5994</v>
      </c>
      <c r="K1944" s="2">
        <f t="shared" si="121"/>
        <v>44927</v>
      </c>
      <c r="L1944" s="2" t="str">
        <f>VLOOKUP(C1944,Customers!$A$2:$F$401,3,FALSE)</f>
        <v>Shubra El-Kheima</v>
      </c>
      <c r="M1944" s="2" t="str">
        <f>VLOOKUP(C1944,Customers!$A$2:$F$401,5,FALSE)</f>
        <v>Small Business</v>
      </c>
      <c r="N1944" s="2" t="str">
        <f>VLOOKUP(D1944,Products!$A$2:$F$21,2,FALSE)</f>
        <v>Mechanical Keyboard</v>
      </c>
      <c r="O1944" s="2" t="str">
        <f>VLOOKUP(D1944,Products!$A$2:$F$21,4,FALSE)</f>
        <v>Electronics</v>
      </c>
      <c r="P1944" s="2" t="str">
        <f>VLOOKUP(D1944,Products!$A$2:$F$21,3,FALSE)</f>
        <v>Accessories</v>
      </c>
      <c r="Q1944" s="6">
        <f>VLOOKUP(D1944,Products!$A$2:$F$21,6,FALSE)</f>
        <v>990</v>
      </c>
      <c r="R1944" s="6">
        <f t="shared" si="122"/>
        <v>2970</v>
      </c>
      <c r="S1944" s="6">
        <f t="shared" si="123"/>
        <v>3024</v>
      </c>
    </row>
    <row r="1945" spans="1:19" x14ac:dyDescent="0.25">
      <c r="A1945" t="s">
        <v>2370</v>
      </c>
      <c r="B1945" s="2">
        <v>45436</v>
      </c>
      <c r="C1945" t="s">
        <v>249</v>
      </c>
      <c r="D1945" t="s">
        <v>24</v>
      </c>
      <c r="E1945">
        <v>1</v>
      </c>
      <c r="F1945">
        <v>1287.5</v>
      </c>
      <c r="G1945" s="3">
        <v>0.1</v>
      </c>
      <c r="H1945" t="s">
        <v>12</v>
      </c>
      <c r="I1945">
        <v>5</v>
      </c>
      <c r="J1945">
        <f t="shared" si="120"/>
        <v>1158.75</v>
      </c>
      <c r="K1945" s="2">
        <f t="shared" si="121"/>
        <v>45413</v>
      </c>
      <c r="L1945" s="2" t="str">
        <f>VLOOKUP(C1945,Customers!$A$2:$F$401,3,FALSE)</f>
        <v>Zagazig</v>
      </c>
      <c r="M1945" s="2" t="str">
        <f>VLOOKUP(C1945,Customers!$A$2:$F$401,5,FALSE)</f>
        <v>Small Business</v>
      </c>
      <c r="N1945" s="2" t="str">
        <f>VLOOKUP(D1945,Products!$A$2:$F$21,2,FALSE)</f>
        <v>USB-C Hub</v>
      </c>
      <c r="O1945" s="2" t="str">
        <f>VLOOKUP(D1945,Products!$A$2:$F$21,4,FALSE)</f>
        <v>Electronics</v>
      </c>
      <c r="P1945" s="2" t="str">
        <f>VLOOKUP(D1945,Products!$A$2:$F$21,3,FALSE)</f>
        <v>Accessories</v>
      </c>
      <c r="Q1945" s="6">
        <f>VLOOKUP(D1945,Products!$A$2:$F$21,6,FALSE)</f>
        <v>620</v>
      </c>
      <c r="R1945" s="6">
        <f t="shared" si="122"/>
        <v>620</v>
      </c>
      <c r="S1945" s="6">
        <f t="shared" si="123"/>
        <v>538.75</v>
      </c>
    </row>
    <row r="1946" spans="1:19" x14ac:dyDescent="0.25">
      <c r="A1946" t="s">
        <v>2371</v>
      </c>
      <c r="B1946" s="2">
        <v>45390</v>
      </c>
      <c r="C1946" t="s">
        <v>540</v>
      </c>
      <c r="D1946" t="s">
        <v>43</v>
      </c>
      <c r="E1946">
        <v>2</v>
      </c>
      <c r="F1946">
        <v>3888</v>
      </c>
      <c r="G1946" s="3">
        <v>0.05</v>
      </c>
      <c r="H1946" t="s">
        <v>85</v>
      </c>
      <c r="I1946">
        <v>1</v>
      </c>
      <c r="J1946">
        <f t="shared" si="120"/>
        <v>7387.2</v>
      </c>
      <c r="K1946" s="2">
        <f t="shared" si="121"/>
        <v>45383</v>
      </c>
      <c r="L1946" s="2" t="str">
        <f>VLOOKUP(C1946,Customers!$A$2:$F$401,3,FALSE)</f>
        <v>Banha</v>
      </c>
      <c r="M1946" s="2" t="str">
        <f>VLOOKUP(C1946,Customers!$A$2:$F$401,5,FALSE)</f>
        <v>Consumer</v>
      </c>
      <c r="N1946" s="2" t="str">
        <f>VLOOKUP(D1946,Products!$A$2:$F$21,2,FALSE)</f>
        <v>External SSD 1TB</v>
      </c>
      <c r="O1946" s="2" t="str">
        <f>VLOOKUP(D1946,Products!$A$2:$F$21,4,FALSE)</f>
        <v>Electronics</v>
      </c>
      <c r="P1946" s="2" t="str">
        <f>VLOOKUP(D1946,Products!$A$2:$F$21,3,FALSE)</f>
        <v>Storage</v>
      </c>
      <c r="Q1946" s="6">
        <f>VLOOKUP(D1946,Products!$A$2:$F$21,6,FALSE)</f>
        <v>2450</v>
      </c>
      <c r="R1946" s="6">
        <f t="shared" si="122"/>
        <v>4900</v>
      </c>
      <c r="S1946" s="6">
        <f t="shared" si="123"/>
        <v>2487.1999999999998</v>
      </c>
    </row>
    <row r="1947" spans="1:19" x14ac:dyDescent="0.25">
      <c r="A1947" t="s">
        <v>2372</v>
      </c>
      <c r="B1947" s="2">
        <v>45632</v>
      </c>
      <c r="C1947" t="s">
        <v>817</v>
      </c>
      <c r="D1947" t="s">
        <v>21</v>
      </c>
      <c r="E1947">
        <v>10</v>
      </c>
      <c r="F1947">
        <v>1998</v>
      </c>
      <c r="G1947" s="3">
        <v>0.05</v>
      </c>
      <c r="H1947" t="s">
        <v>12</v>
      </c>
      <c r="I1947">
        <v>2</v>
      </c>
      <c r="J1947">
        <f t="shared" si="120"/>
        <v>18981</v>
      </c>
      <c r="K1947" s="2">
        <f t="shared" si="121"/>
        <v>45627</v>
      </c>
      <c r="L1947" s="2" t="str">
        <f>VLOOKUP(C1947,Customers!$A$2:$F$401,3,FALSE)</f>
        <v>Shubra El-Kheima</v>
      </c>
      <c r="M1947" s="2" t="str">
        <f>VLOOKUP(C1947,Customers!$A$2:$F$401,5,FALSE)</f>
        <v>Consumer</v>
      </c>
      <c r="N1947" s="2" t="str">
        <f>VLOOKUP(D1947,Products!$A$2:$F$21,2,FALSE)</f>
        <v>Mechanical Keyboard</v>
      </c>
      <c r="O1947" s="2" t="str">
        <f>VLOOKUP(D1947,Products!$A$2:$F$21,4,FALSE)</f>
        <v>Electronics</v>
      </c>
      <c r="P1947" s="2" t="str">
        <f>VLOOKUP(D1947,Products!$A$2:$F$21,3,FALSE)</f>
        <v>Accessories</v>
      </c>
      <c r="Q1947" s="6">
        <f>VLOOKUP(D1947,Products!$A$2:$F$21,6,FALSE)</f>
        <v>990</v>
      </c>
      <c r="R1947" s="6">
        <f t="shared" si="122"/>
        <v>9900</v>
      </c>
      <c r="S1947" s="6">
        <f t="shared" si="123"/>
        <v>9081</v>
      </c>
    </row>
    <row r="1948" spans="1:19" x14ac:dyDescent="0.25">
      <c r="A1948" t="s">
        <v>2373</v>
      </c>
      <c r="B1948" s="2">
        <v>45566</v>
      </c>
      <c r="C1948" t="s">
        <v>953</v>
      </c>
      <c r="D1948" t="s">
        <v>40</v>
      </c>
      <c r="E1948">
        <v>3</v>
      </c>
      <c r="F1948">
        <v>20085</v>
      </c>
      <c r="G1948" s="3">
        <v>0.03</v>
      </c>
      <c r="H1948" t="s">
        <v>85</v>
      </c>
      <c r="I1948">
        <v>5</v>
      </c>
      <c r="J1948">
        <f t="shared" si="120"/>
        <v>58447.35</v>
      </c>
      <c r="K1948" s="2">
        <f t="shared" si="121"/>
        <v>45566</v>
      </c>
      <c r="L1948" s="2" t="str">
        <f>VLOOKUP(C1948,Customers!$A$2:$F$401,3,FALSE)</f>
        <v>Fayoum</v>
      </c>
      <c r="M1948" s="2" t="str">
        <f>VLOOKUP(C1948,Customers!$A$2:$F$401,5,FALSE)</f>
        <v>Consumer</v>
      </c>
      <c r="N1948" s="2" t="str">
        <f>VLOOKUP(D1948,Products!$A$2:$F$21,2,FALSE)</f>
        <v>Laptop Basic 15</v>
      </c>
      <c r="O1948" s="2" t="str">
        <f>VLOOKUP(D1948,Products!$A$2:$F$21,4,FALSE)</f>
        <v>Electronics</v>
      </c>
      <c r="P1948" s="2" t="str">
        <f>VLOOKUP(D1948,Products!$A$2:$F$21,3,FALSE)</f>
        <v>Computers</v>
      </c>
      <c r="Q1948" s="6">
        <f>VLOOKUP(D1948,Products!$A$2:$F$21,6,FALSE)</f>
        <v>15100</v>
      </c>
      <c r="R1948" s="6">
        <f t="shared" si="122"/>
        <v>45300</v>
      </c>
      <c r="S1948" s="6">
        <f t="shared" si="123"/>
        <v>13147.349999999999</v>
      </c>
    </row>
    <row r="1949" spans="1:19" x14ac:dyDescent="0.25">
      <c r="A1949" t="s">
        <v>2374</v>
      </c>
      <c r="B1949" s="2">
        <v>45191</v>
      </c>
      <c r="C1949" t="s">
        <v>1860</v>
      </c>
      <c r="D1949" t="s">
        <v>24</v>
      </c>
      <c r="E1949">
        <v>2</v>
      </c>
      <c r="F1949">
        <v>1287.5</v>
      </c>
      <c r="G1949" s="3">
        <v>0.03</v>
      </c>
      <c r="H1949" t="s">
        <v>12</v>
      </c>
      <c r="I1949">
        <v>5</v>
      </c>
      <c r="J1949">
        <f t="shared" si="120"/>
        <v>2497.75</v>
      </c>
      <c r="K1949" s="2">
        <f t="shared" si="121"/>
        <v>45170</v>
      </c>
      <c r="L1949" s="2" t="str">
        <f>VLOOKUP(C1949,Customers!$A$2:$F$401,3,FALSE)</f>
        <v>Asyut</v>
      </c>
      <c r="M1949" s="2" t="str">
        <f>VLOOKUP(C1949,Customers!$A$2:$F$401,5,FALSE)</f>
        <v>Consumer</v>
      </c>
      <c r="N1949" s="2" t="str">
        <f>VLOOKUP(D1949,Products!$A$2:$F$21,2,FALSE)</f>
        <v>USB-C Hub</v>
      </c>
      <c r="O1949" s="2" t="str">
        <f>VLOOKUP(D1949,Products!$A$2:$F$21,4,FALSE)</f>
        <v>Electronics</v>
      </c>
      <c r="P1949" s="2" t="str">
        <f>VLOOKUP(D1949,Products!$A$2:$F$21,3,FALSE)</f>
        <v>Accessories</v>
      </c>
      <c r="Q1949" s="6">
        <f>VLOOKUP(D1949,Products!$A$2:$F$21,6,FALSE)</f>
        <v>620</v>
      </c>
      <c r="R1949" s="6">
        <f t="shared" si="122"/>
        <v>1240</v>
      </c>
      <c r="S1949" s="6">
        <f t="shared" si="123"/>
        <v>1257.75</v>
      </c>
    </row>
    <row r="1950" spans="1:19" x14ac:dyDescent="0.25">
      <c r="A1950" t="s">
        <v>2375</v>
      </c>
      <c r="B1950" s="2">
        <v>45137</v>
      </c>
      <c r="C1950" t="s">
        <v>604</v>
      </c>
      <c r="D1950" t="s">
        <v>15</v>
      </c>
      <c r="E1950">
        <v>1</v>
      </c>
      <c r="F1950">
        <v>436.5</v>
      </c>
      <c r="G1950" s="3">
        <v>0</v>
      </c>
      <c r="H1950" t="s">
        <v>12</v>
      </c>
      <c r="I1950">
        <v>5</v>
      </c>
      <c r="J1950">
        <f t="shared" si="120"/>
        <v>436.5</v>
      </c>
      <c r="K1950" s="2">
        <f t="shared" si="121"/>
        <v>45108</v>
      </c>
      <c r="L1950" s="2" t="str">
        <f>VLOOKUP(C1950,Customers!$A$2:$F$401,3,FALSE)</f>
        <v>Alexandria</v>
      </c>
      <c r="M1950" s="2" t="str">
        <f>VLOOKUP(C1950,Customers!$A$2:$F$401,5,FALSE)</f>
        <v>Small Business</v>
      </c>
      <c r="N1950" s="2" t="str">
        <f>VLOOKUP(D1950,Products!$A$2:$F$21,2,FALSE)</f>
        <v>Wireless Mouse</v>
      </c>
      <c r="O1950" s="2" t="str">
        <f>VLOOKUP(D1950,Products!$A$2:$F$21,4,FALSE)</f>
        <v>Electronics</v>
      </c>
      <c r="P1950" s="2" t="str">
        <f>VLOOKUP(D1950,Products!$A$2:$F$21,3,FALSE)</f>
        <v>Accessories</v>
      </c>
      <c r="Q1950" s="6">
        <f>VLOOKUP(D1950,Products!$A$2:$F$21,6,FALSE)</f>
        <v>210</v>
      </c>
      <c r="R1950" s="6">
        <f t="shared" si="122"/>
        <v>210</v>
      </c>
      <c r="S1950" s="6">
        <f t="shared" si="123"/>
        <v>226.5</v>
      </c>
    </row>
    <row r="1951" spans="1:19" x14ac:dyDescent="0.25">
      <c r="A1951" t="s">
        <v>2376</v>
      </c>
      <c r="B1951" s="2">
        <v>45712</v>
      </c>
      <c r="C1951" t="s">
        <v>258</v>
      </c>
      <c r="D1951" t="s">
        <v>56</v>
      </c>
      <c r="E1951">
        <v>1</v>
      </c>
      <c r="F1951">
        <v>165.6</v>
      </c>
      <c r="G1951" s="3">
        <v>0</v>
      </c>
      <c r="H1951" t="s">
        <v>12</v>
      </c>
      <c r="I1951">
        <v>5</v>
      </c>
      <c r="J1951">
        <f t="shared" si="120"/>
        <v>165.6</v>
      </c>
      <c r="K1951" s="2">
        <f t="shared" si="121"/>
        <v>45689</v>
      </c>
      <c r="L1951" s="2" t="str">
        <f>VLOOKUP(C1951,Customers!$A$2:$F$401,3,FALSE)</f>
        <v>Tanta</v>
      </c>
      <c r="M1951" s="2" t="str">
        <f>VLOOKUP(C1951,Customers!$A$2:$F$401,5,FALSE)</f>
        <v>Small Business</v>
      </c>
      <c r="N1951" s="2" t="str">
        <f>VLOOKUP(D1951,Products!$A$2:$F$21,2,FALSE)</f>
        <v>Notebook Pack</v>
      </c>
      <c r="O1951" s="2" t="str">
        <f>VLOOKUP(D1951,Products!$A$2:$F$21,4,FALSE)</f>
        <v>Office</v>
      </c>
      <c r="P1951" s="2" t="str">
        <f>VLOOKUP(D1951,Products!$A$2:$F$21,3,FALSE)</f>
        <v>Stationery</v>
      </c>
      <c r="Q1951" s="6">
        <f>VLOOKUP(D1951,Products!$A$2:$F$21,6,FALSE)</f>
        <v>75</v>
      </c>
      <c r="R1951" s="6">
        <f t="shared" si="122"/>
        <v>75</v>
      </c>
      <c r="S1951" s="6">
        <f t="shared" si="123"/>
        <v>90.6</v>
      </c>
    </row>
    <row r="1952" spans="1:19" x14ac:dyDescent="0.25">
      <c r="A1952" t="s">
        <v>2377</v>
      </c>
      <c r="B1952" s="2">
        <v>45957</v>
      </c>
      <c r="C1952" t="s">
        <v>23</v>
      </c>
      <c r="D1952" t="s">
        <v>11</v>
      </c>
      <c r="E1952">
        <v>1</v>
      </c>
      <c r="F1952">
        <v>28500</v>
      </c>
      <c r="G1952" s="3">
        <v>0</v>
      </c>
      <c r="H1952" t="s">
        <v>12</v>
      </c>
      <c r="I1952">
        <v>2</v>
      </c>
      <c r="J1952">
        <f t="shared" si="120"/>
        <v>28500</v>
      </c>
      <c r="K1952" s="2">
        <f t="shared" si="121"/>
        <v>45931</v>
      </c>
      <c r="L1952" s="2" t="str">
        <f>VLOOKUP(C1952,Customers!$A$2:$F$401,3,FALSE)</f>
        <v>Tanta</v>
      </c>
      <c r="M1952" s="2" t="str">
        <f>VLOOKUP(C1952,Customers!$A$2:$F$401,5,FALSE)</f>
        <v>Consumer</v>
      </c>
      <c r="N1952" s="2" t="str">
        <f>VLOOKUP(D1952,Products!$A$2:$F$21,2,FALSE)</f>
        <v>Laptop Pro 14</v>
      </c>
      <c r="O1952" s="2" t="str">
        <f>VLOOKUP(D1952,Products!$A$2:$F$21,4,FALSE)</f>
        <v>Electronics</v>
      </c>
      <c r="P1952" s="2" t="str">
        <f>VLOOKUP(D1952,Products!$A$2:$F$21,3,FALSE)</f>
        <v>Computers</v>
      </c>
      <c r="Q1952" s="6">
        <f>VLOOKUP(D1952,Products!$A$2:$F$21,6,FALSE)</f>
        <v>22100</v>
      </c>
      <c r="R1952" s="6">
        <f t="shared" si="122"/>
        <v>22100</v>
      </c>
      <c r="S1952" s="6">
        <f t="shared" si="123"/>
        <v>6400</v>
      </c>
    </row>
    <row r="1953" spans="1:19" x14ac:dyDescent="0.25">
      <c r="A1953" t="s">
        <v>2378</v>
      </c>
      <c r="B1953" s="2">
        <v>45553</v>
      </c>
      <c r="C1953" t="s">
        <v>1199</v>
      </c>
      <c r="D1953" t="s">
        <v>90</v>
      </c>
      <c r="E1953">
        <v>1</v>
      </c>
      <c r="F1953">
        <v>2163</v>
      </c>
      <c r="G1953" s="3">
        <v>0.15</v>
      </c>
      <c r="H1953" t="s">
        <v>12</v>
      </c>
      <c r="I1953">
        <v>5</v>
      </c>
      <c r="J1953">
        <f t="shared" si="120"/>
        <v>1838.55</v>
      </c>
      <c r="K1953" s="2">
        <f t="shared" si="121"/>
        <v>45536</v>
      </c>
      <c r="L1953" s="2" t="str">
        <f>VLOOKUP(C1953,Customers!$A$2:$F$401,3,FALSE)</f>
        <v>Alexandria</v>
      </c>
      <c r="M1953" s="2" t="str">
        <f>VLOOKUP(C1953,Customers!$A$2:$F$401,5,FALSE)</f>
        <v>Small Business</v>
      </c>
      <c r="N1953" s="2" t="str">
        <f>VLOOKUP(D1953,Products!$A$2:$F$21,2,FALSE)</f>
        <v>Headset Pro</v>
      </c>
      <c r="O1953" s="2" t="str">
        <f>VLOOKUP(D1953,Products!$A$2:$F$21,4,FALSE)</f>
        <v>Electronics</v>
      </c>
      <c r="P1953" s="2" t="str">
        <f>VLOOKUP(D1953,Products!$A$2:$F$21,3,FALSE)</f>
        <v>Accessories</v>
      </c>
      <c r="Q1953" s="6">
        <f>VLOOKUP(D1953,Products!$A$2:$F$21,6,FALSE)</f>
        <v>1180</v>
      </c>
      <c r="R1953" s="6">
        <f t="shared" si="122"/>
        <v>1180</v>
      </c>
      <c r="S1953" s="6">
        <f t="shared" si="123"/>
        <v>658.55</v>
      </c>
    </row>
    <row r="1954" spans="1:19" x14ac:dyDescent="0.25">
      <c r="A1954" t="s">
        <v>2379</v>
      </c>
      <c r="B1954" s="2">
        <v>45269</v>
      </c>
      <c r="C1954" t="s">
        <v>394</v>
      </c>
      <c r="D1954" t="s">
        <v>82</v>
      </c>
      <c r="E1954">
        <v>2</v>
      </c>
      <c r="F1954">
        <v>4944</v>
      </c>
      <c r="G1954" s="3">
        <v>0.2</v>
      </c>
      <c r="H1954" t="s">
        <v>12</v>
      </c>
      <c r="I1954">
        <v>4</v>
      </c>
      <c r="J1954">
        <f t="shared" si="120"/>
        <v>7910.4000000000005</v>
      </c>
      <c r="K1954" s="2">
        <f t="shared" si="121"/>
        <v>45261</v>
      </c>
      <c r="L1954" s="2" t="str">
        <f>VLOOKUP(C1954,Customers!$A$2:$F$401,3,FALSE)</f>
        <v>Alexandria</v>
      </c>
      <c r="M1954" s="2" t="str">
        <f>VLOOKUP(C1954,Customers!$A$2:$F$401,5,FALSE)</f>
        <v>Consumer</v>
      </c>
      <c r="N1954" s="2" t="str">
        <f>VLOOKUP(D1954,Products!$A$2:$F$21,2,FALSE)</f>
        <v>Office Chair</v>
      </c>
      <c r="O1954" s="2" t="str">
        <f>VLOOKUP(D1954,Products!$A$2:$F$21,4,FALSE)</f>
        <v>Office</v>
      </c>
      <c r="P1954" s="2" t="str">
        <f>VLOOKUP(D1954,Products!$A$2:$F$21,3,FALSE)</f>
        <v>Furniture</v>
      </c>
      <c r="Q1954" s="6">
        <f>VLOOKUP(D1954,Products!$A$2:$F$21,6,FALSE)</f>
        <v>3150</v>
      </c>
      <c r="R1954" s="6">
        <f t="shared" si="122"/>
        <v>6300</v>
      </c>
      <c r="S1954" s="6">
        <f t="shared" si="123"/>
        <v>1610.4000000000005</v>
      </c>
    </row>
    <row r="1955" spans="1:19" x14ac:dyDescent="0.25">
      <c r="A1955" t="s">
        <v>2380</v>
      </c>
      <c r="B1955" s="2">
        <v>45060</v>
      </c>
      <c r="C1955" t="s">
        <v>201</v>
      </c>
      <c r="D1955" t="s">
        <v>49</v>
      </c>
      <c r="E1955">
        <v>5</v>
      </c>
      <c r="F1955">
        <v>4428</v>
      </c>
      <c r="G1955" s="3">
        <v>0</v>
      </c>
      <c r="H1955" t="s">
        <v>12</v>
      </c>
      <c r="I1955">
        <v>6</v>
      </c>
      <c r="J1955">
        <f t="shared" si="120"/>
        <v>22140</v>
      </c>
      <c r="K1955" s="2">
        <f t="shared" si="121"/>
        <v>45047</v>
      </c>
      <c r="L1955" s="2" t="str">
        <f>VLOOKUP(C1955,Customers!$A$2:$F$401,3,FALSE)</f>
        <v>Giza</v>
      </c>
      <c r="M1955" s="2" t="str">
        <f>VLOOKUP(C1955,Customers!$A$2:$F$401,5,FALSE)</f>
        <v>Consumer</v>
      </c>
      <c r="N1955" s="2" t="str">
        <f>VLOOKUP(D1955,Products!$A$2:$F$21,2,FALSE)</f>
        <v>UPS 1200VA</v>
      </c>
      <c r="O1955" s="2" t="str">
        <f>VLOOKUP(D1955,Products!$A$2:$F$21,4,FALSE)</f>
        <v>Electronics</v>
      </c>
      <c r="P1955" s="2" t="str">
        <f>VLOOKUP(D1955,Products!$A$2:$F$21,3,FALSE)</f>
        <v>Power</v>
      </c>
      <c r="Q1955" s="6">
        <f>VLOOKUP(D1955,Products!$A$2:$F$21,6,FALSE)</f>
        <v>2950</v>
      </c>
      <c r="R1955" s="6">
        <f t="shared" si="122"/>
        <v>14750</v>
      </c>
      <c r="S1955" s="6">
        <f t="shared" si="123"/>
        <v>7390</v>
      </c>
    </row>
    <row r="1956" spans="1:19" x14ac:dyDescent="0.25">
      <c r="A1956" t="s">
        <v>2381</v>
      </c>
      <c r="B1956" s="2">
        <v>45020</v>
      </c>
      <c r="C1956" t="s">
        <v>78</v>
      </c>
      <c r="D1956" t="s">
        <v>24</v>
      </c>
      <c r="E1956">
        <v>1</v>
      </c>
      <c r="F1956">
        <v>1250</v>
      </c>
      <c r="G1956" s="3">
        <v>0.03</v>
      </c>
      <c r="H1956" t="s">
        <v>12</v>
      </c>
      <c r="I1956">
        <v>1</v>
      </c>
      <c r="J1956">
        <f t="shared" si="120"/>
        <v>1212.5</v>
      </c>
      <c r="K1956" s="2">
        <f t="shared" si="121"/>
        <v>45017</v>
      </c>
      <c r="L1956" s="2" t="str">
        <f>VLOOKUP(C1956,Customers!$A$2:$F$401,3,FALSE)</f>
        <v>Giza</v>
      </c>
      <c r="M1956" s="2" t="str">
        <f>VLOOKUP(C1956,Customers!$A$2:$F$401,5,FALSE)</f>
        <v>Consumer</v>
      </c>
      <c r="N1956" s="2" t="str">
        <f>VLOOKUP(D1956,Products!$A$2:$F$21,2,FALSE)</f>
        <v>USB-C Hub</v>
      </c>
      <c r="O1956" s="2" t="str">
        <f>VLOOKUP(D1956,Products!$A$2:$F$21,4,FALSE)</f>
        <v>Electronics</v>
      </c>
      <c r="P1956" s="2" t="str">
        <f>VLOOKUP(D1956,Products!$A$2:$F$21,3,FALSE)</f>
        <v>Accessories</v>
      </c>
      <c r="Q1956" s="6">
        <f>VLOOKUP(D1956,Products!$A$2:$F$21,6,FALSE)</f>
        <v>620</v>
      </c>
      <c r="R1956" s="6">
        <f t="shared" si="122"/>
        <v>620</v>
      </c>
      <c r="S1956" s="6">
        <f t="shared" si="123"/>
        <v>592.5</v>
      </c>
    </row>
    <row r="1957" spans="1:19" x14ac:dyDescent="0.25">
      <c r="A1957" t="s">
        <v>2382</v>
      </c>
      <c r="B1957" s="2">
        <v>45537</v>
      </c>
      <c r="C1957" t="s">
        <v>1202</v>
      </c>
      <c r="D1957" t="s">
        <v>21</v>
      </c>
      <c r="E1957">
        <v>2</v>
      </c>
      <c r="F1957">
        <v>1702</v>
      </c>
      <c r="G1957" s="3">
        <v>0.15</v>
      </c>
      <c r="H1957" t="s">
        <v>12</v>
      </c>
      <c r="I1957">
        <v>2</v>
      </c>
      <c r="J1957">
        <f t="shared" si="120"/>
        <v>2893.4</v>
      </c>
      <c r="K1957" s="2">
        <f t="shared" si="121"/>
        <v>45536</v>
      </c>
      <c r="L1957" s="2" t="str">
        <f>VLOOKUP(C1957,Customers!$A$2:$F$401,3,FALSE)</f>
        <v>Shubra El-Kheima</v>
      </c>
      <c r="M1957" s="2" t="str">
        <f>VLOOKUP(C1957,Customers!$A$2:$F$401,5,FALSE)</f>
        <v>Corporate</v>
      </c>
      <c r="N1957" s="2" t="str">
        <f>VLOOKUP(D1957,Products!$A$2:$F$21,2,FALSE)</f>
        <v>Mechanical Keyboard</v>
      </c>
      <c r="O1957" s="2" t="str">
        <f>VLOOKUP(D1957,Products!$A$2:$F$21,4,FALSE)</f>
        <v>Electronics</v>
      </c>
      <c r="P1957" s="2" t="str">
        <f>VLOOKUP(D1957,Products!$A$2:$F$21,3,FALSE)</f>
        <v>Accessories</v>
      </c>
      <c r="Q1957" s="6">
        <f>VLOOKUP(D1957,Products!$A$2:$F$21,6,FALSE)</f>
        <v>990</v>
      </c>
      <c r="R1957" s="6">
        <f t="shared" si="122"/>
        <v>1980</v>
      </c>
      <c r="S1957" s="6">
        <f t="shared" si="123"/>
        <v>913.40000000000009</v>
      </c>
    </row>
    <row r="1958" spans="1:19" x14ac:dyDescent="0.25">
      <c r="A1958" t="s">
        <v>2383</v>
      </c>
      <c r="B1958" s="2">
        <v>45522</v>
      </c>
      <c r="C1958" t="s">
        <v>1570</v>
      </c>
      <c r="D1958" t="s">
        <v>15</v>
      </c>
      <c r="E1958">
        <v>1</v>
      </c>
      <c r="F1958">
        <v>436.5</v>
      </c>
      <c r="G1958" s="3">
        <v>0</v>
      </c>
      <c r="H1958" t="s">
        <v>12</v>
      </c>
      <c r="I1958">
        <v>3</v>
      </c>
      <c r="J1958">
        <f t="shared" si="120"/>
        <v>436.5</v>
      </c>
      <c r="K1958" s="2">
        <f t="shared" si="121"/>
        <v>45505</v>
      </c>
      <c r="L1958" s="2" t="str">
        <f>VLOOKUP(C1958,Customers!$A$2:$F$401,3,FALSE)</f>
        <v>Port Said</v>
      </c>
      <c r="M1958" s="2" t="str">
        <f>VLOOKUP(C1958,Customers!$A$2:$F$401,5,FALSE)</f>
        <v>Consumer</v>
      </c>
      <c r="N1958" s="2" t="str">
        <f>VLOOKUP(D1958,Products!$A$2:$F$21,2,FALSE)</f>
        <v>Wireless Mouse</v>
      </c>
      <c r="O1958" s="2" t="str">
        <f>VLOOKUP(D1958,Products!$A$2:$F$21,4,FALSE)</f>
        <v>Electronics</v>
      </c>
      <c r="P1958" s="2" t="str">
        <f>VLOOKUP(D1958,Products!$A$2:$F$21,3,FALSE)</f>
        <v>Accessories</v>
      </c>
      <c r="Q1958" s="6">
        <f>VLOOKUP(D1958,Products!$A$2:$F$21,6,FALSE)</f>
        <v>210</v>
      </c>
      <c r="R1958" s="6">
        <f t="shared" si="122"/>
        <v>210</v>
      </c>
      <c r="S1958" s="6">
        <f t="shared" si="123"/>
        <v>226.5</v>
      </c>
    </row>
    <row r="1959" spans="1:19" x14ac:dyDescent="0.25">
      <c r="A1959" t="s">
        <v>2384</v>
      </c>
      <c r="B1959" s="2">
        <v>45860</v>
      </c>
      <c r="C1959" t="s">
        <v>309</v>
      </c>
      <c r="D1959" t="s">
        <v>56</v>
      </c>
      <c r="E1959">
        <v>1</v>
      </c>
      <c r="F1959">
        <v>174.6</v>
      </c>
      <c r="G1959" s="3">
        <v>0.1</v>
      </c>
      <c r="H1959" t="s">
        <v>12</v>
      </c>
      <c r="I1959">
        <v>2</v>
      </c>
      <c r="J1959">
        <f t="shared" si="120"/>
        <v>157.13999999999999</v>
      </c>
      <c r="K1959" s="2">
        <f t="shared" si="121"/>
        <v>45839</v>
      </c>
      <c r="L1959" s="2" t="str">
        <f>VLOOKUP(C1959,Customers!$A$2:$F$401,3,FALSE)</f>
        <v>Alexandria</v>
      </c>
      <c r="M1959" s="2" t="str">
        <f>VLOOKUP(C1959,Customers!$A$2:$F$401,5,FALSE)</f>
        <v>Consumer</v>
      </c>
      <c r="N1959" s="2" t="str">
        <f>VLOOKUP(D1959,Products!$A$2:$F$21,2,FALSE)</f>
        <v>Notebook Pack</v>
      </c>
      <c r="O1959" s="2" t="str">
        <f>VLOOKUP(D1959,Products!$A$2:$F$21,4,FALSE)</f>
        <v>Office</v>
      </c>
      <c r="P1959" s="2" t="str">
        <f>VLOOKUP(D1959,Products!$A$2:$F$21,3,FALSE)</f>
        <v>Stationery</v>
      </c>
      <c r="Q1959" s="6">
        <f>VLOOKUP(D1959,Products!$A$2:$F$21,6,FALSE)</f>
        <v>75</v>
      </c>
      <c r="R1959" s="6">
        <f t="shared" si="122"/>
        <v>75</v>
      </c>
      <c r="S1959" s="6">
        <f t="shared" si="123"/>
        <v>82.139999999999986</v>
      </c>
    </row>
    <row r="1960" spans="1:19" x14ac:dyDescent="0.25">
      <c r="A1960" t="s">
        <v>2385</v>
      </c>
      <c r="B1960" s="2">
        <v>45992</v>
      </c>
      <c r="C1960" t="s">
        <v>219</v>
      </c>
      <c r="D1960" t="s">
        <v>43</v>
      </c>
      <c r="E1960">
        <v>2</v>
      </c>
      <c r="F1960">
        <v>3888</v>
      </c>
      <c r="G1960" s="3">
        <v>0.1</v>
      </c>
      <c r="H1960" t="s">
        <v>12</v>
      </c>
      <c r="I1960">
        <v>6</v>
      </c>
      <c r="J1960">
        <f t="shared" si="120"/>
        <v>6998.4000000000005</v>
      </c>
      <c r="K1960" s="2">
        <f t="shared" si="121"/>
        <v>45992</v>
      </c>
      <c r="L1960" s="2" t="str">
        <f>VLOOKUP(C1960,Customers!$A$2:$F$401,3,FALSE)</f>
        <v>Cairo</v>
      </c>
      <c r="M1960" s="2" t="str">
        <f>VLOOKUP(C1960,Customers!$A$2:$F$401,5,FALSE)</f>
        <v>Consumer</v>
      </c>
      <c r="N1960" s="2" t="str">
        <f>VLOOKUP(D1960,Products!$A$2:$F$21,2,FALSE)</f>
        <v>External SSD 1TB</v>
      </c>
      <c r="O1960" s="2" t="str">
        <f>VLOOKUP(D1960,Products!$A$2:$F$21,4,FALSE)</f>
        <v>Electronics</v>
      </c>
      <c r="P1960" s="2" t="str">
        <f>VLOOKUP(D1960,Products!$A$2:$F$21,3,FALSE)</f>
        <v>Storage</v>
      </c>
      <c r="Q1960" s="6">
        <f>VLOOKUP(D1960,Products!$A$2:$F$21,6,FALSE)</f>
        <v>2450</v>
      </c>
      <c r="R1960" s="6">
        <f t="shared" si="122"/>
        <v>4900</v>
      </c>
      <c r="S1960" s="6">
        <f t="shared" si="123"/>
        <v>2098.4000000000005</v>
      </c>
    </row>
    <row r="1961" spans="1:19" x14ac:dyDescent="0.25">
      <c r="A1961" t="s">
        <v>2386</v>
      </c>
      <c r="B1961" s="2">
        <v>46000</v>
      </c>
      <c r="C1961" t="s">
        <v>568</v>
      </c>
      <c r="D1961" t="s">
        <v>82</v>
      </c>
      <c r="E1961">
        <v>4</v>
      </c>
      <c r="F1961">
        <v>4416</v>
      </c>
      <c r="G1961" s="3">
        <v>0.05</v>
      </c>
      <c r="H1961" t="s">
        <v>85</v>
      </c>
      <c r="I1961">
        <v>6</v>
      </c>
      <c r="J1961">
        <f t="shared" si="120"/>
        <v>16780.8</v>
      </c>
      <c r="K1961" s="2">
        <f t="shared" si="121"/>
        <v>45992</v>
      </c>
      <c r="L1961" s="2" t="str">
        <f>VLOOKUP(C1961,Customers!$A$2:$F$401,3,FALSE)</f>
        <v>Tanta</v>
      </c>
      <c r="M1961" s="2" t="str">
        <f>VLOOKUP(C1961,Customers!$A$2:$F$401,5,FALSE)</f>
        <v>Consumer</v>
      </c>
      <c r="N1961" s="2" t="str">
        <f>VLOOKUP(D1961,Products!$A$2:$F$21,2,FALSE)</f>
        <v>Office Chair</v>
      </c>
      <c r="O1961" s="2" t="str">
        <f>VLOOKUP(D1961,Products!$A$2:$F$21,4,FALSE)</f>
        <v>Office</v>
      </c>
      <c r="P1961" s="2" t="str">
        <f>VLOOKUP(D1961,Products!$A$2:$F$21,3,FALSE)</f>
        <v>Furniture</v>
      </c>
      <c r="Q1961" s="6">
        <f>VLOOKUP(D1961,Products!$A$2:$F$21,6,FALSE)</f>
        <v>3150</v>
      </c>
      <c r="R1961" s="6">
        <f t="shared" si="122"/>
        <v>12600</v>
      </c>
      <c r="S1961" s="6">
        <f t="shared" si="123"/>
        <v>4180.7999999999993</v>
      </c>
    </row>
    <row r="1962" spans="1:19" x14ac:dyDescent="0.25">
      <c r="A1962" t="s">
        <v>2387</v>
      </c>
      <c r="B1962" s="2">
        <v>45618</v>
      </c>
      <c r="C1962" t="s">
        <v>170</v>
      </c>
      <c r="D1962" t="s">
        <v>79</v>
      </c>
      <c r="E1962">
        <v>5</v>
      </c>
      <c r="F1962">
        <v>6696</v>
      </c>
      <c r="G1962" s="3">
        <v>0.15</v>
      </c>
      <c r="H1962" t="s">
        <v>12</v>
      </c>
      <c r="I1962">
        <v>5</v>
      </c>
      <c r="J1962">
        <f t="shared" si="120"/>
        <v>28458</v>
      </c>
      <c r="K1962" s="2">
        <f t="shared" si="121"/>
        <v>45597</v>
      </c>
      <c r="L1962" s="2" t="str">
        <f>VLOOKUP(C1962,Customers!$A$2:$F$401,3,FALSE)</f>
        <v>Giza</v>
      </c>
      <c r="M1962" s="2" t="str">
        <f>VLOOKUP(C1962,Customers!$A$2:$F$401,5,FALSE)</f>
        <v>Small Business</v>
      </c>
      <c r="N1962" s="2" t="str">
        <f>VLOOKUP(D1962,Products!$A$2:$F$21,2,FALSE)</f>
        <v>27-inch Monitor</v>
      </c>
      <c r="O1962" s="2" t="str">
        <f>VLOOKUP(D1962,Products!$A$2:$F$21,4,FALSE)</f>
        <v>Electronics</v>
      </c>
      <c r="P1962" s="2" t="str">
        <f>VLOOKUP(D1962,Products!$A$2:$F$21,3,FALSE)</f>
        <v>Displays</v>
      </c>
      <c r="Q1962" s="6">
        <f>VLOOKUP(D1962,Products!$A$2:$F$21,6,FALSE)</f>
        <v>4300</v>
      </c>
      <c r="R1962" s="6">
        <f t="shared" si="122"/>
        <v>21500</v>
      </c>
      <c r="S1962" s="6">
        <f t="shared" si="123"/>
        <v>6958</v>
      </c>
    </row>
    <row r="1963" spans="1:19" x14ac:dyDescent="0.25">
      <c r="A1963" t="s">
        <v>2388</v>
      </c>
      <c r="B1963" s="2">
        <v>45815</v>
      </c>
      <c r="C1963" t="s">
        <v>630</v>
      </c>
      <c r="D1963" t="s">
        <v>123</v>
      </c>
      <c r="E1963">
        <v>4</v>
      </c>
      <c r="F1963">
        <v>2162</v>
      </c>
      <c r="G1963" s="3">
        <v>0.1</v>
      </c>
      <c r="H1963" t="s">
        <v>96</v>
      </c>
      <c r="I1963">
        <v>4</v>
      </c>
      <c r="J1963">
        <f t="shared" si="120"/>
        <v>7783.2</v>
      </c>
      <c r="K1963" s="2">
        <f t="shared" si="121"/>
        <v>45809</v>
      </c>
      <c r="L1963" s="2" t="str">
        <f>VLOOKUP(C1963,Customers!$A$2:$F$401,3,FALSE)</f>
        <v>Giza</v>
      </c>
      <c r="M1963" s="2" t="str">
        <f>VLOOKUP(C1963,Customers!$A$2:$F$401,5,FALSE)</f>
        <v>Consumer</v>
      </c>
      <c r="N1963" s="2" t="str">
        <f>VLOOKUP(D1963,Products!$A$2:$F$21,2,FALSE)</f>
        <v>Barcode Scanner</v>
      </c>
      <c r="O1963" s="2" t="str">
        <f>VLOOKUP(D1963,Products!$A$2:$F$21,4,FALSE)</f>
        <v>Electronics</v>
      </c>
      <c r="P1963" s="2" t="str">
        <f>VLOOKUP(D1963,Products!$A$2:$F$21,3,FALSE)</f>
        <v>POS Equipment</v>
      </c>
      <c r="Q1963" s="6">
        <f>VLOOKUP(D1963,Products!$A$2:$F$21,6,FALSE)</f>
        <v>1420</v>
      </c>
      <c r="R1963" s="6">
        <f t="shared" si="122"/>
        <v>5680</v>
      </c>
      <c r="S1963" s="6">
        <f t="shared" si="123"/>
        <v>2103.1999999999998</v>
      </c>
    </row>
    <row r="1964" spans="1:19" x14ac:dyDescent="0.25">
      <c r="A1964" t="s">
        <v>2389</v>
      </c>
      <c r="B1964" s="2">
        <v>45201</v>
      </c>
      <c r="C1964" t="s">
        <v>67</v>
      </c>
      <c r="D1964" t="s">
        <v>46</v>
      </c>
      <c r="E1964">
        <v>2</v>
      </c>
      <c r="F1964">
        <v>252.2</v>
      </c>
      <c r="G1964" s="3">
        <v>0.2</v>
      </c>
      <c r="H1964" t="s">
        <v>12</v>
      </c>
      <c r="I1964">
        <v>7</v>
      </c>
      <c r="J1964">
        <f t="shared" si="120"/>
        <v>403.52</v>
      </c>
      <c r="K1964" s="2">
        <f t="shared" si="121"/>
        <v>45200</v>
      </c>
      <c r="L1964" s="2" t="str">
        <f>VLOOKUP(C1964,Customers!$A$2:$F$401,3,FALSE)</f>
        <v>Banha</v>
      </c>
      <c r="M1964" s="2" t="str">
        <f>VLOOKUP(C1964,Customers!$A$2:$F$401,5,FALSE)</f>
        <v>Consumer</v>
      </c>
      <c r="N1964" s="2" t="str">
        <f>VLOOKUP(D1964,Products!$A$2:$F$21,2,FALSE)</f>
        <v>Paper A4 Box</v>
      </c>
      <c r="O1964" s="2" t="str">
        <f>VLOOKUP(D1964,Products!$A$2:$F$21,4,FALSE)</f>
        <v>Office</v>
      </c>
      <c r="P1964" s="2" t="str">
        <f>VLOOKUP(D1964,Products!$A$2:$F$21,3,FALSE)</f>
        <v>Stationery</v>
      </c>
      <c r="Q1964" s="6">
        <f>VLOOKUP(D1964,Products!$A$2:$F$21,6,FALSE)</f>
        <v>145</v>
      </c>
      <c r="R1964" s="6">
        <f t="shared" si="122"/>
        <v>290</v>
      </c>
      <c r="S1964" s="6">
        <f t="shared" si="123"/>
        <v>113.51999999999998</v>
      </c>
    </row>
    <row r="1965" spans="1:19" x14ac:dyDescent="0.25">
      <c r="A1965" t="s">
        <v>2390</v>
      </c>
      <c r="B1965" s="2">
        <v>45628</v>
      </c>
      <c r="C1965" t="s">
        <v>727</v>
      </c>
      <c r="D1965" t="s">
        <v>79</v>
      </c>
      <c r="E1965">
        <v>1</v>
      </c>
      <c r="F1965">
        <v>6200</v>
      </c>
      <c r="G1965" s="3">
        <v>0.2</v>
      </c>
      <c r="H1965" t="s">
        <v>12</v>
      </c>
      <c r="I1965">
        <v>7</v>
      </c>
      <c r="J1965">
        <f t="shared" si="120"/>
        <v>4960</v>
      </c>
      <c r="K1965" s="2">
        <f t="shared" si="121"/>
        <v>45627</v>
      </c>
      <c r="L1965" s="2" t="str">
        <f>VLOOKUP(C1965,Customers!$A$2:$F$401,3,FALSE)</f>
        <v>Tanta</v>
      </c>
      <c r="M1965" s="2" t="str">
        <f>VLOOKUP(C1965,Customers!$A$2:$F$401,5,FALSE)</f>
        <v>Small Business</v>
      </c>
      <c r="N1965" s="2" t="str">
        <f>VLOOKUP(D1965,Products!$A$2:$F$21,2,FALSE)</f>
        <v>27-inch Monitor</v>
      </c>
      <c r="O1965" s="2" t="str">
        <f>VLOOKUP(D1965,Products!$A$2:$F$21,4,FALSE)</f>
        <v>Electronics</v>
      </c>
      <c r="P1965" s="2" t="str">
        <f>VLOOKUP(D1965,Products!$A$2:$F$21,3,FALSE)</f>
        <v>Displays</v>
      </c>
      <c r="Q1965" s="6">
        <f>VLOOKUP(D1965,Products!$A$2:$F$21,6,FALSE)</f>
        <v>4300</v>
      </c>
      <c r="R1965" s="6">
        <f t="shared" si="122"/>
        <v>4300</v>
      </c>
      <c r="S1965" s="6">
        <f t="shared" si="123"/>
        <v>660</v>
      </c>
    </row>
    <row r="1966" spans="1:19" x14ac:dyDescent="0.25">
      <c r="A1966" t="s">
        <v>2391</v>
      </c>
      <c r="B1966" s="2">
        <v>45930</v>
      </c>
      <c r="C1966" t="s">
        <v>684</v>
      </c>
      <c r="D1966" t="s">
        <v>59</v>
      </c>
      <c r="E1966">
        <v>2</v>
      </c>
      <c r="F1966">
        <v>7400</v>
      </c>
      <c r="G1966" s="3">
        <v>0</v>
      </c>
      <c r="H1966" t="s">
        <v>12</v>
      </c>
      <c r="I1966">
        <v>6</v>
      </c>
      <c r="J1966">
        <f t="shared" si="120"/>
        <v>14800</v>
      </c>
      <c r="K1966" s="2">
        <f t="shared" si="121"/>
        <v>45901</v>
      </c>
      <c r="L1966" s="2" t="str">
        <f>VLOOKUP(C1966,Customers!$A$2:$F$401,3,FALSE)</f>
        <v>Port Said</v>
      </c>
      <c r="M1966" s="2" t="str">
        <f>VLOOKUP(C1966,Customers!$A$2:$F$401,5,FALSE)</f>
        <v>Small Business</v>
      </c>
      <c r="N1966" s="2" t="str">
        <f>VLOOKUP(D1966,Products!$A$2:$F$21,2,FALSE)</f>
        <v>Laser Printer</v>
      </c>
      <c r="O1966" s="2" t="str">
        <f>VLOOKUP(D1966,Products!$A$2:$F$21,4,FALSE)</f>
        <v>Electronics</v>
      </c>
      <c r="P1966" s="2" t="str">
        <f>VLOOKUP(D1966,Products!$A$2:$F$21,3,FALSE)</f>
        <v>Printers</v>
      </c>
      <c r="Q1966" s="6">
        <f>VLOOKUP(D1966,Products!$A$2:$F$21,6,FALSE)</f>
        <v>5600</v>
      </c>
      <c r="R1966" s="6">
        <f t="shared" si="122"/>
        <v>11200</v>
      </c>
      <c r="S1966" s="6">
        <f t="shared" si="123"/>
        <v>3600</v>
      </c>
    </row>
    <row r="1967" spans="1:19" x14ac:dyDescent="0.25">
      <c r="A1967" t="s">
        <v>2392</v>
      </c>
      <c r="B1967" s="2">
        <v>45662</v>
      </c>
      <c r="C1967" t="s">
        <v>501</v>
      </c>
      <c r="D1967" t="s">
        <v>46</v>
      </c>
      <c r="E1967">
        <v>1</v>
      </c>
      <c r="F1967">
        <v>252.2</v>
      </c>
      <c r="G1967" s="3">
        <v>0</v>
      </c>
      <c r="H1967" t="s">
        <v>96</v>
      </c>
      <c r="I1967">
        <v>5</v>
      </c>
      <c r="J1967">
        <f t="shared" si="120"/>
        <v>252.2</v>
      </c>
      <c r="K1967" s="2">
        <f t="shared" si="121"/>
        <v>45658</v>
      </c>
      <c r="L1967" s="2" t="str">
        <f>VLOOKUP(C1967,Customers!$A$2:$F$401,3,FALSE)</f>
        <v>Cairo</v>
      </c>
      <c r="M1967" s="2" t="str">
        <f>VLOOKUP(C1967,Customers!$A$2:$F$401,5,FALSE)</f>
        <v>Small Business</v>
      </c>
      <c r="N1967" s="2" t="str">
        <f>VLOOKUP(D1967,Products!$A$2:$F$21,2,FALSE)</f>
        <v>Paper A4 Box</v>
      </c>
      <c r="O1967" s="2" t="str">
        <f>VLOOKUP(D1967,Products!$A$2:$F$21,4,FALSE)</f>
        <v>Office</v>
      </c>
      <c r="P1967" s="2" t="str">
        <f>VLOOKUP(D1967,Products!$A$2:$F$21,3,FALSE)</f>
        <v>Stationery</v>
      </c>
      <c r="Q1967" s="6">
        <f>VLOOKUP(D1967,Products!$A$2:$F$21,6,FALSE)</f>
        <v>145</v>
      </c>
      <c r="R1967" s="6">
        <f t="shared" si="122"/>
        <v>145</v>
      </c>
      <c r="S1967" s="6">
        <f t="shared" si="123"/>
        <v>107.19999999999999</v>
      </c>
    </row>
    <row r="1968" spans="1:19" x14ac:dyDescent="0.25">
      <c r="A1968" t="s">
        <v>2393</v>
      </c>
      <c r="B1968" s="2">
        <v>45312</v>
      </c>
      <c r="C1968" t="s">
        <v>336</v>
      </c>
      <c r="D1968" t="s">
        <v>72</v>
      </c>
      <c r="E1968">
        <v>1</v>
      </c>
      <c r="F1968">
        <v>1697.5</v>
      </c>
      <c r="G1968" s="3">
        <v>0.03</v>
      </c>
      <c r="H1968" t="s">
        <v>12</v>
      </c>
      <c r="I1968">
        <v>1</v>
      </c>
      <c r="J1968">
        <f t="shared" si="120"/>
        <v>1646.575</v>
      </c>
      <c r="K1968" s="2">
        <f t="shared" si="121"/>
        <v>45292</v>
      </c>
      <c r="L1968" s="2" t="str">
        <f>VLOOKUP(C1968,Customers!$A$2:$F$401,3,FALSE)</f>
        <v>Asyut</v>
      </c>
      <c r="M1968" s="2" t="str">
        <f>VLOOKUP(C1968,Customers!$A$2:$F$401,5,FALSE)</f>
        <v>Small Business</v>
      </c>
      <c r="N1968" s="2" t="str">
        <f>VLOOKUP(D1968,Products!$A$2:$F$21,2,FALSE)</f>
        <v>Wi-Fi Router</v>
      </c>
      <c r="O1968" s="2" t="str">
        <f>VLOOKUP(D1968,Products!$A$2:$F$21,4,FALSE)</f>
        <v>Electronics</v>
      </c>
      <c r="P1968" s="2" t="str">
        <f>VLOOKUP(D1968,Products!$A$2:$F$21,3,FALSE)</f>
        <v>Networking</v>
      </c>
      <c r="Q1968" s="6">
        <f>VLOOKUP(D1968,Products!$A$2:$F$21,6,FALSE)</f>
        <v>1050</v>
      </c>
      <c r="R1968" s="6">
        <f t="shared" si="122"/>
        <v>1050</v>
      </c>
      <c r="S1968" s="6">
        <f t="shared" si="123"/>
        <v>596.57500000000005</v>
      </c>
    </row>
    <row r="1969" spans="1:19" x14ac:dyDescent="0.25">
      <c r="A1969" t="s">
        <v>2394</v>
      </c>
      <c r="B1969" s="2">
        <v>45264</v>
      </c>
      <c r="C1969" t="s">
        <v>996</v>
      </c>
      <c r="D1969" t="s">
        <v>15</v>
      </c>
      <c r="E1969">
        <v>1</v>
      </c>
      <c r="F1969">
        <v>436.5</v>
      </c>
      <c r="G1969" s="3">
        <v>0</v>
      </c>
      <c r="H1969" t="s">
        <v>12</v>
      </c>
      <c r="I1969">
        <v>4</v>
      </c>
      <c r="J1969">
        <f t="shared" si="120"/>
        <v>436.5</v>
      </c>
      <c r="K1969" s="2">
        <f t="shared" si="121"/>
        <v>45261</v>
      </c>
      <c r="L1969" s="2" t="str">
        <f>VLOOKUP(C1969,Customers!$A$2:$F$401,3,FALSE)</f>
        <v>Fayoum</v>
      </c>
      <c r="M1969" s="2" t="str">
        <f>VLOOKUP(C1969,Customers!$A$2:$F$401,5,FALSE)</f>
        <v>Consumer</v>
      </c>
      <c r="N1969" s="2" t="str">
        <f>VLOOKUP(D1969,Products!$A$2:$F$21,2,FALSE)</f>
        <v>Wireless Mouse</v>
      </c>
      <c r="O1969" s="2" t="str">
        <f>VLOOKUP(D1969,Products!$A$2:$F$21,4,FALSE)</f>
        <v>Electronics</v>
      </c>
      <c r="P1969" s="2" t="str">
        <f>VLOOKUP(D1969,Products!$A$2:$F$21,3,FALSE)</f>
        <v>Accessories</v>
      </c>
      <c r="Q1969" s="6">
        <f>VLOOKUP(D1969,Products!$A$2:$F$21,6,FALSE)</f>
        <v>210</v>
      </c>
      <c r="R1969" s="6">
        <f t="shared" si="122"/>
        <v>210</v>
      </c>
      <c r="S1969" s="6">
        <f t="shared" si="123"/>
        <v>226.5</v>
      </c>
    </row>
    <row r="1970" spans="1:19" x14ac:dyDescent="0.25">
      <c r="A1970" t="s">
        <v>2395</v>
      </c>
      <c r="B1970" s="2">
        <v>45753</v>
      </c>
      <c r="C1970" t="s">
        <v>901</v>
      </c>
      <c r="D1970" t="s">
        <v>40</v>
      </c>
      <c r="E1970">
        <v>1</v>
      </c>
      <c r="F1970">
        <v>20085</v>
      </c>
      <c r="G1970" s="3">
        <v>0.1</v>
      </c>
      <c r="H1970" t="s">
        <v>12</v>
      </c>
      <c r="I1970">
        <v>7</v>
      </c>
      <c r="J1970">
        <f t="shared" si="120"/>
        <v>18076.5</v>
      </c>
      <c r="K1970" s="2">
        <f t="shared" si="121"/>
        <v>45748</v>
      </c>
      <c r="L1970" s="2" t="str">
        <f>VLOOKUP(C1970,Customers!$A$2:$F$401,3,FALSE)</f>
        <v>Asyut</v>
      </c>
      <c r="M1970" s="2" t="str">
        <f>VLOOKUP(C1970,Customers!$A$2:$F$401,5,FALSE)</f>
        <v>Small Business</v>
      </c>
      <c r="N1970" s="2" t="str">
        <f>VLOOKUP(D1970,Products!$A$2:$F$21,2,FALSE)</f>
        <v>Laptop Basic 15</v>
      </c>
      <c r="O1970" s="2" t="str">
        <f>VLOOKUP(D1970,Products!$A$2:$F$21,4,FALSE)</f>
        <v>Electronics</v>
      </c>
      <c r="P1970" s="2" t="str">
        <f>VLOOKUP(D1970,Products!$A$2:$F$21,3,FALSE)</f>
        <v>Computers</v>
      </c>
      <c r="Q1970" s="6">
        <f>VLOOKUP(D1970,Products!$A$2:$F$21,6,FALSE)</f>
        <v>15100</v>
      </c>
      <c r="R1970" s="6">
        <f t="shared" si="122"/>
        <v>15100</v>
      </c>
      <c r="S1970" s="6">
        <f t="shared" si="123"/>
        <v>2976.5</v>
      </c>
    </row>
    <row r="1971" spans="1:19" x14ac:dyDescent="0.25">
      <c r="A1971" t="s">
        <v>2396</v>
      </c>
      <c r="B1971" s="2">
        <v>44966</v>
      </c>
      <c r="C1971" t="s">
        <v>519</v>
      </c>
      <c r="D1971" t="s">
        <v>11</v>
      </c>
      <c r="E1971">
        <v>1</v>
      </c>
      <c r="F1971">
        <v>29355</v>
      </c>
      <c r="G1971" s="3">
        <v>0.05</v>
      </c>
      <c r="H1971" t="s">
        <v>12</v>
      </c>
      <c r="I1971">
        <v>7</v>
      </c>
      <c r="J1971">
        <f t="shared" si="120"/>
        <v>27887.25</v>
      </c>
      <c r="K1971" s="2">
        <f t="shared" si="121"/>
        <v>44958</v>
      </c>
      <c r="L1971" s="2" t="str">
        <f>VLOOKUP(C1971,Customers!$A$2:$F$401,3,FALSE)</f>
        <v>Port Said</v>
      </c>
      <c r="M1971" s="2" t="str">
        <f>VLOOKUP(C1971,Customers!$A$2:$F$401,5,FALSE)</f>
        <v>Consumer</v>
      </c>
      <c r="N1971" s="2" t="str">
        <f>VLOOKUP(D1971,Products!$A$2:$F$21,2,FALSE)</f>
        <v>Laptop Pro 14</v>
      </c>
      <c r="O1971" s="2" t="str">
        <f>VLOOKUP(D1971,Products!$A$2:$F$21,4,FALSE)</f>
        <v>Electronics</v>
      </c>
      <c r="P1971" s="2" t="str">
        <f>VLOOKUP(D1971,Products!$A$2:$F$21,3,FALSE)</f>
        <v>Computers</v>
      </c>
      <c r="Q1971" s="6">
        <f>VLOOKUP(D1971,Products!$A$2:$F$21,6,FALSE)</f>
        <v>22100</v>
      </c>
      <c r="R1971" s="6">
        <f t="shared" si="122"/>
        <v>22100</v>
      </c>
      <c r="S1971" s="6">
        <f t="shared" si="123"/>
        <v>5787.25</v>
      </c>
    </row>
    <row r="1972" spans="1:19" x14ac:dyDescent="0.25">
      <c r="A1972" t="s">
        <v>2397</v>
      </c>
      <c r="B1972" s="2">
        <v>45394</v>
      </c>
      <c r="C1972" t="s">
        <v>747</v>
      </c>
      <c r="D1972" t="s">
        <v>79</v>
      </c>
      <c r="E1972">
        <v>1</v>
      </c>
      <c r="F1972">
        <v>6200</v>
      </c>
      <c r="G1972" s="3">
        <v>0.1</v>
      </c>
      <c r="H1972" t="s">
        <v>12</v>
      </c>
      <c r="I1972">
        <v>1</v>
      </c>
      <c r="J1972">
        <f t="shared" si="120"/>
        <v>5580</v>
      </c>
      <c r="K1972" s="2">
        <f t="shared" si="121"/>
        <v>45383</v>
      </c>
      <c r="L1972" s="2" t="str">
        <f>VLOOKUP(C1972,Customers!$A$2:$F$401,3,FALSE)</f>
        <v>Tanta</v>
      </c>
      <c r="M1972" s="2" t="str">
        <f>VLOOKUP(C1972,Customers!$A$2:$F$401,5,FALSE)</f>
        <v>Consumer</v>
      </c>
      <c r="N1972" s="2" t="str">
        <f>VLOOKUP(D1972,Products!$A$2:$F$21,2,FALSE)</f>
        <v>27-inch Monitor</v>
      </c>
      <c r="O1972" s="2" t="str">
        <f>VLOOKUP(D1972,Products!$A$2:$F$21,4,FALSE)</f>
        <v>Electronics</v>
      </c>
      <c r="P1972" s="2" t="str">
        <f>VLOOKUP(D1972,Products!$A$2:$F$21,3,FALSE)</f>
        <v>Displays</v>
      </c>
      <c r="Q1972" s="6">
        <f>VLOOKUP(D1972,Products!$A$2:$F$21,6,FALSE)</f>
        <v>4300</v>
      </c>
      <c r="R1972" s="6">
        <f t="shared" si="122"/>
        <v>4300</v>
      </c>
      <c r="S1972" s="6">
        <f t="shared" si="123"/>
        <v>1280</v>
      </c>
    </row>
    <row r="1973" spans="1:19" x14ac:dyDescent="0.25">
      <c r="A1973" t="s">
        <v>2398</v>
      </c>
      <c r="B1973" s="2">
        <v>45386</v>
      </c>
      <c r="C1973" t="s">
        <v>602</v>
      </c>
      <c r="D1973" t="s">
        <v>109</v>
      </c>
      <c r="E1973">
        <v>5</v>
      </c>
      <c r="F1973">
        <v>13824</v>
      </c>
      <c r="G1973" s="3">
        <v>0.05</v>
      </c>
      <c r="H1973" t="s">
        <v>12</v>
      </c>
      <c r="I1973">
        <v>4</v>
      </c>
      <c r="J1973">
        <f t="shared" si="120"/>
        <v>65664</v>
      </c>
      <c r="K1973" s="2">
        <f t="shared" si="121"/>
        <v>45383</v>
      </c>
      <c r="L1973" s="2" t="str">
        <f>VLOOKUP(C1973,Customers!$A$2:$F$401,3,FALSE)</f>
        <v>Ismailia</v>
      </c>
      <c r="M1973" s="2" t="str">
        <f>VLOOKUP(C1973,Customers!$A$2:$F$401,5,FALSE)</f>
        <v>Consumer</v>
      </c>
      <c r="N1973" s="2" t="str">
        <f>VLOOKUP(D1973,Products!$A$2:$F$21,2,FALSE)</f>
        <v>Projector</v>
      </c>
      <c r="O1973" s="2" t="str">
        <f>VLOOKUP(D1973,Products!$A$2:$F$21,4,FALSE)</f>
        <v>Electronics</v>
      </c>
      <c r="P1973" s="2" t="str">
        <f>VLOOKUP(D1973,Products!$A$2:$F$21,3,FALSE)</f>
        <v>Displays</v>
      </c>
      <c r="Q1973" s="6">
        <f>VLOOKUP(D1973,Products!$A$2:$F$21,6,FALSE)</f>
        <v>9700</v>
      </c>
      <c r="R1973" s="6">
        <f t="shared" si="122"/>
        <v>48500</v>
      </c>
      <c r="S1973" s="6">
        <f t="shared" si="123"/>
        <v>17164</v>
      </c>
    </row>
    <row r="1974" spans="1:19" x14ac:dyDescent="0.25">
      <c r="A1974" t="s">
        <v>2399</v>
      </c>
      <c r="B1974" s="2">
        <v>45195</v>
      </c>
      <c r="C1974" t="s">
        <v>23</v>
      </c>
      <c r="D1974" t="s">
        <v>15</v>
      </c>
      <c r="E1974">
        <v>1</v>
      </c>
      <c r="F1974">
        <v>436.5</v>
      </c>
      <c r="G1974" s="3">
        <v>0</v>
      </c>
      <c r="H1974" t="s">
        <v>12</v>
      </c>
      <c r="I1974">
        <v>4</v>
      </c>
      <c r="J1974">
        <f t="shared" si="120"/>
        <v>436.5</v>
      </c>
      <c r="K1974" s="2">
        <f t="shared" si="121"/>
        <v>45170</v>
      </c>
      <c r="L1974" s="2" t="str">
        <f>VLOOKUP(C1974,Customers!$A$2:$F$401,3,FALSE)</f>
        <v>Tanta</v>
      </c>
      <c r="M1974" s="2" t="str">
        <f>VLOOKUP(C1974,Customers!$A$2:$F$401,5,FALSE)</f>
        <v>Consumer</v>
      </c>
      <c r="N1974" s="2" t="str">
        <f>VLOOKUP(D1974,Products!$A$2:$F$21,2,FALSE)</f>
        <v>Wireless Mouse</v>
      </c>
      <c r="O1974" s="2" t="str">
        <f>VLOOKUP(D1974,Products!$A$2:$F$21,4,FALSE)</f>
        <v>Electronics</v>
      </c>
      <c r="P1974" s="2" t="str">
        <f>VLOOKUP(D1974,Products!$A$2:$F$21,3,FALSE)</f>
        <v>Accessories</v>
      </c>
      <c r="Q1974" s="6">
        <f>VLOOKUP(D1974,Products!$A$2:$F$21,6,FALSE)</f>
        <v>210</v>
      </c>
      <c r="R1974" s="6">
        <f t="shared" si="122"/>
        <v>210</v>
      </c>
      <c r="S1974" s="6">
        <f t="shared" si="123"/>
        <v>226.5</v>
      </c>
    </row>
    <row r="1975" spans="1:19" x14ac:dyDescent="0.25">
      <c r="A1975" t="s">
        <v>2400</v>
      </c>
      <c r="B1975" s="2">
        <v>45359</v>
      </c>
      <c r="C1975" t="s">
        <v>84</v>
      </c>
      <c r="D1975" t="s">
        <v>40</v>
      </c>
      <c r="E1975">
        <v>3</v>
      </c>
      <c r="F1975">
        <v>17940</v>
      </c>
      <c r="G1975" s="3">
        <v>0</v>
      </c>
      <c r="H1975" t="s">
        <v>12</v>
      </c>
      <c r="I1975">
        <v>2</v>
      </c>
      <c r="J1975">
        <f t="shared" si="120"/>
        <v>53820</v>
      </c>
      <c r="K1975" s="2">
        <f t="shared" si="121"/>
        <v>45352</v>
      </c>
      <c r="L1975" s="2" t="str">
        <f>VLOOKUP(C1975,Customers!$A$2:$F$401,3,FALSE)</f>
        <v>Asyut</v>
      </c>
      <c r="M1975" s="2" t="str">
        <f>VLOOKUP(C1975,Customers!$A$2:$F$401,5,FALSE)</f>
        <v>Small Business</v>
      </c>
      <c r="N1975" s="2" t="str">
        <f>VLOOKUP(D1975,Products!$A$2:$F$21,2,FALSE)</f>
        <v>Laptop Basic 15</v>
      </c>
      <c r="O1975" s="2" t="str">
        <f>VLOOKUP(D1975,Products!$A$2:$F$21,4,FALSE)</f>
        <v>Electronics</v>
      </c>
      <c r="P1975" s="2" t="str">
        <f>VLOOKUP(D1975,Products!$A$2:$F$21,3,FALSE)</f>
        <v>Computers</v>
      </c>
      <c r="Q1975" s="6">
        <f>VLOOKUP(D1975,Products!$A$2:$F$21,6,FALSE)</f>
        <v>15100</v>
      </c>
      <c r="R1975" s="6">
        <f t="shared" si="122"/>
        <v>45300</v>
      </c>
      <c r="S1975" s="6">
        <f t="shared" si="123"/>
        <v>8520</v>
      </c>
    </row>
    <row r="1976" spans="1:19" x14ac:dyDescent="0.25">
      <c r="A1976" t="s">
        <v>2401</v>
      </c>
      <c r="B1976" s="2">
        <v>44971</v>
      </c>
      <c r="C1976" t="s">
        <v>226</v>
      </c>
      <c r="D1976" t="s">
        <v>43</v>
      </c>
      <c r="E1976">
        <v>1</v>
      </c>
      <c r="F1976">
        <v>3600</v>
      </c>
      <c r="G1976" s="3">
        <v>0</v>
      </c>
      <c r="H1976" t="s">
        <v>12</v>
      </c>
      <c r="I1976">
        <v>6</v>
      </c>
      <c r="J1976">
        <f t="shared" si="120"/>
        <v>3600</v>
      </c>
      <c r="K1976" s="2">
        <f t="shared" si="121"/>
        <v>44958</v>
      </c>
      <c r="L1976" s="2" t="str">
        <f>VLOOKUP(C1976,Customers!$A$2:$F$401,3,FALSE)</f>
        <v>Giza</v>
      </c>
      <c r="M1976" s="2" t="str">
        <f>VLOOKUP(C1976,Customers!$A$2:$F$401,5,FALSE)</f>
        <v>Consumer</v>
      </c>
      <c r="N1976" s="2" t="str">
        <f>VLOOKUP(D1976,Products!$A$2:$F$21,2,FALSE)</f>
        <v>External SSD 1TB</v>
      </c>
      <c r="O1976" s="2" t="str">
        <f>VLOOKUP(D1976,Products!$A$2:$F$21,4,FALSE)</f>
        <v>Electronics</v>
      </c>
      <c r="P1976" s="2" t="str">
        <f>VLOOKUP(D1976,Products!$A$2:$F$21,3,FALSE)</f>
        <v>Storage</v>
      </c>
      <c r="Q1976" s="6">
        <f>VLOOKUP(D1976,Products!$A$2:$F$21,6,FALSE)</f>
        <v>2450</v>
      </c>
      <c r="R1976" s="6">
        <f t="shared" si="122"/>
        <v>2450</v>
      </c>
      <c r="S1976" s="6">
        <f t="shared" si="123"/>
        <v>1150</v>
      </c>
    </row>
    <row r="1977" spans="1:19" x14ac:dyDescent="0.25">
      <c r="A1977" t="s">
        <v>2402</v>
      </c>
      <c r="B1977" s="2">
        <v>45960</v>
      </c>
      <c r="C1977" t="s">
        <v>271</v>
      </c>
      <c r="D1977" t="s">
        <v>30</v>
      </c>
      <c r="E1977">
        <v>2</v>
      </c>
      <c r="F1977">
        <v>9936</v>
      </c>
      <c r="G1977" s="3">
        <v>0.05</v>
      </c>
      <c r="H1977" t="s">
        <v>12</v>
      </c>
      <c r="I1977">
        <v>1</v>
      </c>
      <c r="J1977">
        <f t="shared" si="120"/>
        <v>18878.399999999998</v>
      </c>
      <c r="K1977" s="2">
        <f t="shared" si="121"/>
        <v>45931</v>
      </c>
      <c r="L1977" s="2" t="str">
        <f>VLOOKUP(C1977,Customers!$A$2:$F$401,3,FALSE)</f>
        <v>Alexandria</v>
      </c>
      <c r="M1977" s="2" t="str">
        <f>VLOOKUP(C1977,Customers!$A$2:$F$401,5,FALSE)</f>
        <v>Consumer</v>
      </c>
      <c r="N1977" s="2" t="str">
        <f>VLOOKUP(D1977,Products!$A$2:$F$21,2,FALSE)</f>
        <v>Standing Desk</v>
      </c>
      <c r="O1977" s="2" t="str">
        <f>VLOOKUP(D1977,Products!$A$2:$F$21,4,FALSE)</f>
        <v>Office</v>
      </c>
      <c r="P1977" s="2" t="str">
        <f>VLOOKUP(D1977,Products!$A$2:$F$21,3,FALSE)</f>
        <v>Furniture</v>
      </c>
      <c r="Q1977" s="6">
        <f>VLOOKUP(D1977,Products!$A$2:$F$21,6,FALSE)</f>
        <v>6500</v>
      </c>
      <c r="R1977" s="6">
        <f t="shared" si="122"/>
        <v>13000</v>
      </c>
      <c r="S1977" s="6">
        <f t="shared" si="123"/>
        <v>5878.3999999999978</v>
      </c>
    </row>
    <row r="1978" spans="1:19" x14ac:dyDescent="0.25">
      <c r="A1978" t="s">
        <v>2403</v>
      </c>
      <c r="B1978" s="2">
        <v>45273</v>
      </c>
      <c r="C1978" t="s">
        <v>794</v>
      </c>
      <c r="D1978" t="s">
        <v>46</v>
      </c>
      <c r="E1978">
        <v>2</v>
      </c>
      <c r="F1978">
        <v>267.8</v>
      </c>
      <c r="G1978" s="3">
        <v>0.03</v>
      </c>
      <c r="H1978" t="s">
        <v>12</v>
      </c>
      <c r="I1978">
        <v>1</v>
      </c>
      <c r="J1978">
        <f t="shared" si="120"/>
        <v>519.53200000000004</v>
      </c>
      <c r="K1978" s="2">
        <f t="shared" si="121"/>
        <v>45261</v>
      </c>
      <c r="L1978" s="2" t="str">
        <f>VLOOKUP(C1978,Customers!$A$2:$F$401,3,FALSE)</f>
        <v>Asyut</v>
      </c>
      <c r="M1978" s="2" t="str">
        <f>VLOOKUP(C1978,Customers!$A$2:$F$401,5,FALSE)</f>
        <v>Small Business</v>
      </c>
      <c r="N1978" s="2" t="str">
        <f>VLOOKUP(D1978,Products!$A$2:$F$21,2,FALSE)</f>
        <v>Paper A4 Box</v>
      </c>
      <c r="O1978" s="2" t="str">
        <f>VLOOKUP(D1978,Products!$A$2:$F$21,4,FALSE)</f>
        <v>Office</v>
      </c>
      <c r="P1978" s="2" t="str">
        <f>VLOOKUP(D1978,Products!$A$2:$F$21,3,FALSE)</f>
        <v>Stationery</v>
      </c>
      <c r="Q1978" s="6">
        <f>VLOOKUP(D1978,Products!$A$2:$F$21,6,FALSE)</f>
        <v>145</v>
      </c>
      <c r="R1978" s="6">
        <f t="shared" si="122"/>
        <v>290</v>
      </c>
      <c r="S1978" s="6">
        <f t="shared" si="123"/>
        <v>229.53200000000004</v>
      </c>
    </row>
    <row r="1979" spans="1:19" x14ac:dyDescent="0.25">
      <c r="A1979" t="s">
        <v>2404</v>
      </c>
      <c r="B1979" s="2">
        <v>45179</v>
      </c>
      <c r="C1979" t="s">
        <v>69</v>
      </c>
      <c r="D1979" t="s">
        <v>27</v>
      </c>
      <c r="E1979">
        <v>5</v>
      </c>
      <c r="F1979">
        <v>950.6</v>
      </c>
      <c r="G1979" s="3">
        <v>0.15</v>
      </c>
      <c r="H1979" t="s">
        <v>12</v>
      </c>
      <c r="I1979">
        <v>3</v>
      </c>
      <c r="J1979">
        <f t="shared" si="120"/>
        <v>4040.0499999999997</v>
      </c>
      <c r="K1979" s="2">
        <f t="shared" si="121"/>
        <v>45170</v>
      </c>
      <c r="L1979" s="2" t="str">
        <f>VLOOKUP(C1979,Customers!$A$2:$F$401,3,FALSE)</f>
        <v>Mansoura</v>
      </c>
      <c r="M1979" s="2" t="str">
        <f>VLOOKUP(C1979,Customers!$A$2:$F$401,5,FALSE)</f>
        <v>Consumer</v>
      </c>
      <c r="N1979" s="2" t="str">
        <f>VLOOKUP(D1979,Products!$A$2:$F$21,2,FALSE)</f>
        <v>Printer Toner</v>
      </c>
      <c r="O1979" s="2" t="str">
        <f>VLOOKUP(D1979,Products!$A$2:$F$21,4,FALSE)</f>
        <v>Office</v>
      </c>
      <c r="P1979" s="2" t="str">
        <f>VLOOKUP(D1979,Products!$A$2:$F$21,3,FALSE)</f>
        <v>Supplies</v>
      </c>
      <c r="Q1979" s="6">
        <f>VLOOKUP(D1979,Products!$A$2:$F$21,6,FALSE)</f>
        <v>510</v>
      </c>
      <c r="R1979" s="6">
        <f t="shared" si="122"/>
        <v>2550</v>
      </c>
      <c r="S1979" s="6">
        <f t="shared" si="123"/>
        <v>1490.0499999999997</v>
      </c>
    </row>
    <row r="1980" spans="1:19" x14ac:dyDescent="0.25">
      <c r="A1980" t="s">
        <v>2405</v>
      </c>
      <c r="B1980" s="2">
        <v>45677</v>
      </c>
      <c r="C1980" t="s">
        <v>990</v>
      </c>
      <c r="D1980" t="s">
        <v>27</v>
      </c>
      <c r="E1980">
        <v>2</v>
      </c>
      <c r="F1980">
        <v>1009.4</v>
      </c>
      <c r="G1980" s="3">
        <v>0</v>
      </c>
      <c r="H1980" t="s">
        <v>12</v>
      </c>
      <c r="I1980">
        <v>6</v>
      </c>
      <c r="J1980">
        <f t="shared" si="120"/>
        <v>2018.8</v>
      </c>
      <c r="K1980" s="2">
        <f t="shared" si="121"/>
        <v>45658</v>
      </c>
      <c r="L1980" s="2" t="str">
        <f>VLOOKUP(C1980,Customers!$A$2:$F$401,3,FALSE)</f>
        <v>Zagazig</v>
      </c>
      <c r="M1980" s="2" t="str">
        <f>VLOOKUP(C1980,Customers!$A$2:$F$401,5,FALSE)</f>
        <v>Consumer</v>
      </c>
      <c r="N1980" s="2" t="str">
        <f>VLOOKUP(D1980,Products!$A$2:$F$21,2,FALSE)</f>
        <v>Printer Toner</v>
      </c>
      <c r="O1980" s="2" t="str">
        <f>VLOOKUP(D1980,Products!$A$2:$F$21,4,FALSE)</f>
        <v>Office</v>
      </c>
      <c r="P1980" s="2" t="str">
        <f>VLOOKUP(D1980,Products!$A$2:$F$21,3,FALSE)</f>
        <v>Supplies</v>
      </c>
      <c r="Q1980" s="6">
        <f>VLOOKUP(D1980,Products!$A$2:$F$21,6,FALSE)</f>
        <v>510</v>
      </c>
      <c r="R1980" s="6">
        <f t="shared" si="122"/>
        <v>1020</v>
      </c>
      <c r="S1980" s="6">
        <f t="shared" si="123"/>
        <v>998.8</v>
      </c>
    </row>
    <row r="1981" spans="1:19" x14ac:dyDescent="0.25">
      <c r="A1981" t="s">
        <v>2406</v>
      </c>
      <c r="B1981" s="2">
        <v>45003</v>
      </c>
      <c r="C1981" t="s">
        <v>297</v>
      </c>
      <c r="D1981" t="s">
        <v>15</v>
      </c>
      <c r="E1981">
        <v>4</v>
      </c>
      <c r="F1981">
        <v>414</v>
      </c>
      <c r="G1981" s="3">
        <v>0</v>
      </c>
      <c r="H1981" t="s">
        <v>12</v>
      </c>
      <c r="I1981">
        <v>1</v>
      </c>
      <c r="J1981">
        <f t="shared" si="120"/>
        <v>1656</v>
      </c>
      <c r="K1981" s="2">
        <f t="shared" si="121"/>
        <v>44986</v>
      </c>
      <c r="L1981" s="2" t="str">
        <f>VLOOKUP(C1981,Customers!$A$2:$F$401,3,FALSE)</f>
        <v>Giza</v>
      </c>
      <c r="M1981" s="2" t="str">
        <f>VLOOKUP(C1981,Customers!$A$2:$F$401,5,FALSE)</f>
        <v>Consumer</v>
      </c>
      <c r="N1981" s="2" t="str">
        <f>VLOOKUP(D1981,Products!$A$2:$F$21,2,FALSE)</f>
        <v>Wireless Mouse</v>
      </c>
      <c r="O1981" s="2" t="str">
        <f>VLOOKUP(D1981,Products!$A$2:$F$21,4,FALSE)</f>
        <v>Electronics</v>
      </c>
      <c r="P1981" s="2" t="str">
        <f>VLOOKUP(D1981,Products!$A$2:$F$21,3,FALSE)</f>
        <v>Accessories</v>
      </c>
      <c r="Q1981" s="6">
        <f>VLOOKUP(D1981,Products!$A$2:$F$21,6,FALSE)</f>
        <v>210</v>
      </c>
      <c r="R1981" s="6">
        <f t="shared" si="122"/>
        <v>840</v>
      </c>
      <c r="S1981" s="6">
        <f t="shared" si="123"/>
        <v>816</v>
      </c>
    </row>
    <row r="1982" spans="1:19" x14ac:dyDescent="0.25">
      <c r="A1982" t="s">
        <v>2407</v>
      </c>
      <c r="B1982" s="2">
        <v>45695</v>
      </c>
      <c r="C1982" t="s">
        <v>689</v>
      </c>
      <c r="D1982" t="s">
        <v>46</v>
      </c>
      <c r="E1982">
        <v>3</v>
      </c>
      <c r="F1982">
        <v>260</v>
      </c>
      <c r="G1982" s="3">
        <v>0.03</v>
      </c>
      <c r="H1982" t="s">
        <v>12</v>
      </c>
      <c r="I1982">
        <v>3</v>
      </c>
      <c r="J1982">
        <f t="shared" si="120"/>
        <v>756.6</v>
      </c>
      <c r="K1982" s="2">
        <f t="shared" si="121"/>
        <v>45689</v>
      </c>
      <c r="L1982" s="2" t="str">
        <f>VLOOKUP(C1982,Customers!$A$2:$F$401,3,FALSE)</f>
        <v>Cairo</v>
      </c>
      <c r="M1982" s="2" t="str">
        <f>VLOOKUP(C1982,Customers!$A$2:$F$401,5,FALSE)</f>
        <v>Consumer</v>
      </c>
      <c r="N1982" s="2" t="str">
        <f>VLOOKUP(D1982,Products!$A$2:$F$21,2,FALSE)</f>
        <v>Paper A4 Box</v>
      </c>
      <c r="O1982" s="2" t="str">
        <f>VLOOKUP(D1982,Products!$A$2:$F$21,4,FALSE)</f>
        <v>Office</v>
      </c>
      <c r="P1982" s="2" t="str">
        <f>VLOOKUP(D1982,Products!$A$2:$F$21,3,FALSE)</f>
        <v>Stationery</v>
      </c>
      <c r="Q1982" s="6">
        <f>VLOOKUP(D1982,Products!$A$2:$F$21,6,FALSE)</f>
        <v>145</v>
      </c>
      <c r="R1982" s="6">
        <f t="shared" si="122"/>
        <v>435</v>
      </c>
      <c r="S1982" s="6">
        <f t="shared" si="123"/>
        <v>321.60000000000002</v>
      </c>
    </row>
    <row r="1983" spans="1:19" x14ac:dyDescent="0.25">
      <c r="A1983" t="s">
        <v>2408</v>
      </c>
      <c r="B1983" s="2">
        <v>45450</v>
      </c>
      <c r="C1983" t="s">
        <v>224</v>
      </c>
      <c r="D1983" t="s">
        <v>18</v>
      </c>
      <c r="E1983">
        <v>3</v>
      </c>
      <c r="F1983">
        <v>1406.5</v>
      </c>
      <c r="G1983" s="3">
        <v>0.2</v>
      </c>
      <c r="H1983" t="s">
        <v>12</v>
      </c>
      <c r="I1983">
        <v>6</v>
      </c>
      <c r="J1983">
        <f t="shared" si="120"/>
        <v>3375.6000000000004</v>
      </c>
      <c r="K1983" s="2">
        <f t="shared" si="121"/>
        <v>45444</v>
      </c>
      <c r="L1983" s="2" t="str">
        <f>VLOOKUP(C1983,Customers!$A$2:$F$401,3,FALSE)</f>
        <v>Ismailia</v>
      </c>
      <c r="M1983" s="2" t="str">
        <f>VLOOKUP(C1983,Customers!$A$2:$F$401,5,FALSE)</f>
        <v>Consumer</v>
      </c>
      <c r="N1983" s="2" t="str">
        <f>VLOOKUP(D1983,Products!$A$2:$F$21,2,FALSE)</f>
        <v>Webcam HD</v>
      </c>
      <c r="O1983" s="2" t="str">
        <f>VLOOKUP(D1983,Products!$A$2:$F$21,4,FALSE)</f>
        <v>Electronics</v>
      </c>
      <c r="P1983" s="2" t="str">
        <f>VLOOKUP(D1983,Products!$A$2:$F$21,3,FALSE)</f>
        <v>Accessories</v>
      </c>
      <c r="Q1983" s="6">
        <f>VLOOKUP(D1983,Products!$A$2:$F$21,6,FALSE)</f>
        <v>790</v>
      </c>
      <c r="R1983" s="6">
        <f t="shared" si="122"/>
        <v>2370</v>
      </c>
      <c r="S1983" s="6">
        <f t="shared" si="123"/>
        <v>1005.6000000000004</v>
      </c>
    </row>
    <row r="1984" spans="1:19" x14ac:dyDescent="0.25">
      <c r="A1984" t="s">
        <v>2409</v>
      </c>
      <c r="B1984" s="2">
        <v>46022</v>
      </c>
      <c r="C1984" t="s">
        <v>273</v>
      </c>
      <c r="D1984" t="s">
        <v>15</v>
      </c>
      <c r="E1984">
        <v>3</v>
      </c>
      <c r="F1984">
        <v>414</v>
      </c>
      <c r="G1984" s="3">
        <v>0.1</v>
      </c>
      <c r="H1984" t="s">
        <v>12</v>
      </c>
      <c r="I1984">
        <v>1</v>
      </c>
      <c r="J1984">
        <f t="shared" si="120"/>
        <v>1117.8</v>
      </c>
      <c r="K1984" s="2">
        <f t="shared" si="121"/>
        <v>45992</v>
      </c>
      <c r="L1984" s="2" t="str">
        <f>VLOOKUP(C1984,Customers!$A$2:$F$401,3,FALSE)</f>
        <v>Tanta</v>
      </c>
      <c r="M1984" s="2" t="str">
        <f>VLOOKUP(C1984,Customers!$A$2:$F$401,5,FALSE)</f>
        <v>Consumer</v>
      </c>
      <c r="N1984" s="2" t="str">
        <f>VLOOKUP(D1984,Products!$A$2:$F$21,2,FALSE)</f>
        <v>Wireless Mouse</v>
      </c>
      <c r="O1984" s="2" t="str">
        <f>VLOOKUP(D1984,Products!$A$2:$F$21,4,FALSE)</f>
        <v>Electronics</v>
      </c>
      <c r="P1984" s="2" t="str">
        <f>VLOOKUP(D1984,Products!$A$2:$F$21,3,FALSE)</f>
        <v>Accessories</v>
      </c>
      <c r="Q1984" s="6">
        <f>VLOOKUP(D1984,Products!$A$2:$F$21,6,FALSE)</f>
        <v>210</v>
      </c>
      <c r="R1984" s="6">
        <f t="shared" si="122"/>
        <v>630</v>
      </c>
      <c r="S1984" s="6">
        <f t="shared" si="123"/>
        <v>487.79999999999995</v>
      </c>
    </row>
    <row r="1985" spans="1:19" x14ac:dyDescent="0.25">
      <c r="A1985" t="s">
        <v>2410</v>
      </c>
      <c r="B1985" s="2">
        <v>45026</v>
      </c>
      <c r="C1985" t="s">
        <v>682</v>
      </c>
      <c r="D1985" t="s">
        <v>40</v>
      </c>
      <c r="E1985">
        <v>1</v>
      </c>
      <c r="F1985">
        <v>20085</v>
      </c>
      <c r="G1985" s="3">
        <v>0.2</v>
      </c>
      <c r="H1985" t="s">
        <v>12</v>
      </c>
      <c r="I1985">
        <v>6</v>
      </c>
      <c r="J1985">
        <f t="shared" si="120"/>
        <v>16068</v>
      </c>
      <c r="K1985" s="2">
        <f t="shared" si="121"/>
        <v>45017</v>
      </c>
      <c r="L1985" s="2" t="str">
        <f>VLOOKUP(C1985,Customers!$A$2:$F$401,3,FALSE)</f>
        <v>Giza</v>
      </c>
      <c r="M1985" s="2" t="str">
        <f>VLOOKUP(C1985,Customers!$A$2:$F$401,5,FALSE)</f>
        <v>Small Business</v>
      </c>
      <c r="N1985" s="2" t="str">
        <f>VLOOKUP(D1985,Products!$A$2:$F$21,2,FALSE)</f>
        <v>Laptop Basic 15</v>
      </c>
      <c r="O1985" s="2" t="str">
        <f>VLOOKUP(D1985,Products!$A$2:$F$21,4,FALSE)</f>
        <v>Electronics</v>
      </c>
      <c r="P1985" s="2" t="str">
        <f>VLOOKUP(D1985,Products!$A$2:$F$21,3,FALSE)</f>
        <v>Computers</v>
      </c>
      <c r="Q1985" s="6">
        <f>VLOOKUP(D1985,Products!$A$2:$F$21,6,FALSE)</f>
        <v>15100</v>
      </c>
      <c r="R1985" s="6">
        <f t="shared" si="122"/>
        <v>15100</v>
      </c>
      <c r="S1985" s="6">
        <f t="shared" si="123"/>
        <v>968</v>
      </c>
    </row>
    <row r="1986" spans="1:19" x14ac:dyDescent="0.25">
      <c r="A1986" t="s">
        <v>2411</v>
      </c>
      <c r="B1986" s="2">
        <v>45025</v>
      </c>
      <c r="C1986" t="s">
        <v>875</v>
      </c>
      <c r="D1986" t="s">
        <v>24</v>
      </c>
      <c r="E1986">
        <v>2</v>
      </c>
      <c r="F1986">
        <v>1350</v>
      </c>
      <c r="G1986" s="3">
        <v>0</v>
      </c>
      <c r="H1986" t="s">
        <v>85</v>
      </c>
      <c r="I1986">
        <v>1</v>
      </c>
      <c r="J1986">
        <f t="shared" si="120"/>
        <v>2700</v>
      </c>
      <c r="K1986" s="2">
        <f t="shared" si="121"/>
        <v>45017</v>
      </c>
      <c r="L1986" s="2" t="str">
        <f>VLOOKUP(C1986,Customers!$A$2:$F$401,3,FALSE)</f>
        <v>Mansoura</v>
      </c>
      <c r="M1986" s="2" t="str">
        <f>VLOOKUP(C1986,Customers!$A$2:$F$401,5,FALSE)</f>
        <v>Consumer</v>
      </c>
      <c r="N1986" s="2" t="str">
        <f>VLOOKUP(D1986,Products!$A$2:$F$21,2,FALSE)</f>
        <v>USB-C Hub</v>
      </c>
      <c r="O1986" s="2" t="str">
        <f>VLOOKUP(D1986,Products!$A$2:$F$21,4,FALSE)</f>
        <v>Electronics</v>
      </c>
      <c r="P1986" s="2" t="str">
        <f>VLOOKUP(D1986,Products!$A$2:$F$21,3,FALSE)</f>
        <v>Accessories</v>
      </c>
      <c r="Q1986" s="6">
        <f>VLOOKUP(D1986,Products!$A$2:$F$21,6,FALSE)</f>
        <v>620</v>
      </c>
      <c r="R1986" s="6">
        <f t="shared" si="122"/>
        <v>1240</v>
      </c>
      <c r="S1986" s="6">
        <f t="shared" si="123"/>
        <v>1460</v>
      </c>
    </row>
    <row r="1987" spans="1:19" x14ac:dyDescent="0.25">
      <c r="A1987" t="s">
        <v>2412</v>
      </c>
      <c r="B1987" s="2">
        <v>45148</v>
      </c>
      <c r="C1987" t="s">
        <v>1195</v>
      </c>
      <c r="D1987" t="s">
        <v>56</v>
      </c>
      <c r="E1987">
        <v>4</v>
      </c>
      <c r="F1987">
        <v>185.4</v>
      </c>
      <c r="G1987" s="3">
        <v>0</v>
      </c>
      <c r="H1987" t="s">
        <v>12</v>
      </c>
      <c r="I1987">
        <v>6</v>
      </c>
      <c r="J1987">
        <f t="shared" ref="J1987:J2050" si="124">E1987*F1987*(1-G1987)</f>
        <v>741.6</v>
      </c>
      <c r="K1987" s="2">
        <f t="shared" ref="K1987:K2050" si="125">DATE(YEAR(B1987),MONTH(B1987),1)</f>
        <v>45139</v>
      </c>
      <c r="L1987" s="2" t="str">
        <f>VLOOKUP(C1987,Customers!$A$2:$F$401,3,FALSE)</f>
        <v>Banha</v>
      </c>
      <c r="M1987" s="2" t="str">
        <f>VLOOKUP(C1987,Customers!$A$2:$F$401,5,FALSE)</f>
        <v>Small Business</v>
      </c>
      <c r="N1987" s="2" t="str">
        <f>VLOOKUP(D1987,Products!$A$2:$F$21,2,FALSE)</f>
        <v>Notebook Pack</v>
      </c>
      <c r="O1987" s="2" t="str">
        <f>VLOOKUP(D1987,Products!$A$2:$F$21,4,FALSE)</f>
        <v>Office</v>
      </c>
      <c r="P1987" s="2" t="str">
        <f>VLOOKUP(D1987,Products!$A$2:$F$21,3,FALSE)</f>
        <v>Stationery</v>
      </c>
      <c r="Q1987" s="6">
        <f>VLOOKUP(D1987,Products!$A$2:$F$21,6,FALSE)</f>
        <v>75</v>
      </c>
      <c r="R1987" s="6">
        <f t="shared" ref="R1987:R2050" si="126">E1987*Q1987</f>
        <v>300</v>
      </c>
      <c r="S1987" s="6">
        <f t="shared" ref="S1987:S2050" si="127">J1987-R1987</f>
        <v>441.6</v>
      </c>
    </row>
    <row r="1988" spans="1:19" x14ac:dyDescent="0.25">
      <c r="A1988" t="s">
        <v>2413</v>
      </c>
      <c r="B1988" s="2">
        <v>44967</v>
      </c>
      <c r="C1988" t="s">
        <v>334</v>
      </c>
      <c r="D1988" t="s">
        <v>109</v>
      </c>
      <c r="E1988">
        <v>1</v>
      </c>
      <c r="F1988">
        <v>11776</v>
      </c>
      <c r="G1988" s="3">
        <v>0.05</v>
      </c>
      <c r="H1988" t="s">
        <v>12</v>
      </c>
      <c r="I1988">
        <v>3</v>
      </c>
      <c r="J1988">
        <f t="shared" si="124"/>
        <v>11187.199999999999</v>
      </c>
      <c r="K1988" s="2">
        <f t="shared" si="125"/>
        <v>44958</v>
      </c>
      <c r="L1988" s="2" t="str">
        <f>VLOOKUP(C1988,Customers!$A$2:$F$401,3,FALSE)</f>
        <v>Alexandria</v>
      </c>
      <c r="M1988" s="2" t="str">
        <f>VLOOKUP(C1988,Customers!$A$2:$F$401,5,FALSE)</f>
        <v>Consumer</v>
      </c>
      <c r="N1988" s="2" t="str">
        <f>VLOOKUP(D1988,Products!$A$2:$F$21,2,FALSE)</f>
        <v>Projector</v>
      </c>
      <c r="O1988" s="2" t="str">
        <f>VLOOKUP(D1988,Products!$A$2:$F$21,4,FALSE)</f>
        <v>Electronics</v>
      </c>
      <c r="P1988" s="2" t="str">
        <f>VLOOKUP(D1988,Products!$A$2:$F$21,3,FALSE)</f>
        <v>Displays</v>
      </c>
      <c r="Q1988" s="6">
        <f>VLOOKUP(D1988,Products!$A$2:$F$21,6,FALSE)</f>
        <v>9700</v>
      </c>
      <c r="R1988" s="6">
        <f t="shared" si="126"/>
        <v>9700</v>
      </c>
      <c r="S1988" s="6">
        <f t="shared" si="127"/>
        <v>1487.1999999999989</v>
      </c>
    </row>
    <row r="1989" spans="1:19" x14ac:dyDescent="0.25">
      <c r="A1989" t="s">
        <v>2414</v>
      </c>
      <c r="B1989" s="2">
        <v>45025</v>
      </c>
      <c r="C1989" t="s">
        <v>146</v>
      </c>
      <c r="D1989" t="s">
        <v>18</v>
      </c>
      <c r="E1989">
        <v>2</v>
      </c>
      <c r="F1989">
        <v>1334</v>
      </c>
      <c r="G1989" s="3">
        <v>0.05</v>
      </c>
      <c r="H1989" t="s">
        <v>12</v>
      </c>
      <c r="I1989">
        <v>2</v>
      </c>
      <c r="J1989">
        <f t="shared" si="124"/>
        <v>2534.6</v>
      </c>
      <c r="K1989" s="2">
        <f t="shared" si="125"/>
        <v>45017</v>
      </c>
      <c r="L1989" s="2" t="str">
        <f>VLOOKUP(C1989,Customers!$A$2:$F$401,3,FALSE)</f>
        <v>Zagazig</v>
      </c>
      <c r="M1989" s="2" t="str">
        <f>VLOOKUP(C1989,Customers!$A$2:$F$401,5,FALSE)</f>
        <v>Consumer</v>
      </c>
      <c r="N1989" s="2" t="str">
        <f>VLOOKUP(D1989,Products!$A$2:$F$21,2,FALSE)</f>
        <v>Webcam HD</v>
      </c>
      <c r="O1989" s="2" t="str">
        <f>VLOOKUP(D1989,Products!$A$2:$F$21,4,FALSE)</f>
        <v>Electronics</v>
      </c>
      <c r="P1989" s="2" t="str">
        <f>VLOOKUP(D1989,Products!$A$2:$F$21,3,FALSE)</f>
        <v>Accessories</v>
      </c>
      <c r="Q1989" s="6">
        <f>VLOOKUP(D1989,Products!$A$2:$F$21,6,FALSE)</f>
        <v>790</v>
      </c>
      <c r="R1989" s="6">
        <f t="shared" si="126"/>
        <v>1580</v>
      </c>
      <c r="S1989" s="6">
        <f t="shared" si="127"/>
        <v>954.59999999999991</v>
      </c>
    </row>
    <row r="1990" spans="1:19" x14ac:dyDescent="0.25">
      <c r="A1990" t="s">
        <v>2415</v>
      </c>
      <c r="B1990" s="2">
        <v>45164</v>
      </c>
      <c r="C1990" t="s">
        <v>1437</v>
      </c>
      <c r="D1990" t="s">
        <v>33</v>
      </c>
      <c r="E1990">
        <v>3</v>
      </c>
      <c r="F1990">
        <v>3783</v>
      </c>
      <c r="G1990" s="3">
        <v>0</v>
      </c>
      <c r="H1990" t="s">
        <v>12</v>
      </c>
      <c r="I1990">
        <v>2</v>
      </c>
      <c r="J1990">
        <f t="shared" si="124"/>
        <v>11349</v>
      </c>
      <c r="K1990" s="2">
        <f t="shared" si="125"/>
        <v>45139</v>
      </c>
      <c r="L1990" s="2" t="str">
        <f>VLOOKUP(C1990,Customers!$A$2:$F$401,3,FALSE)</f>
        <v>Mansoura</v>
      </c>
      <c r="M1990" s="2" t="str">
        <f>VLOOKUP(C1990,Customers!$A$2:$F$401,5,FALSE)</f>
        <v>Small Business</v>
      </c>
      <c r="N1990" s="2" t="str">
        <f>VLOOKUP(D1990,Products!$A$2:$F$21,2,FALSE)</f>
        <v>Filing Cabinet</v>
      </c>
      <c r="O1990" s="2" t="str">
        <f>VLOOKUP(D1990,Products!$A$2:$F$21,4,FALSE)</f>
        <v>Office</v>
      </c>
      <c r="P1990" s="2" t="str">
        <f>VLOOKUP(D1990,Products!$A$2:$F$21,3,FALSE)</f>
        <v>Furniture</v>
      </c>
      <c r="Q1990" s="6">
        <f>VLOOKUP(D1990,Products!$A$2:$F$21,6,FALSE)</f>
        <v>2650</v>
      </c>
      <c r="R1990" s="6">
        <f t="shared" si="126"/>
        <v>7950</v>
      </c>
      <c r="S1990" s="6">
        <f t="shared" si="127"/>
        <v>3399</v>
      </c>
    </row>
    <row r="1991" spans="1:19" x14ac:dyDescent="0.25">
      <c r="A1991" t="s">
        <v>2416</v>
      </c>
      <c r="B1991" s="2">
        <v>45780</v>
      </c>
      <c r="C1991" t="s">
        <v>289</v>
      </c>
      <c r="D1991" t="s">
        <v>11</v>
      </c>
      <c r="E1991">
        <v>1</v>
      </c>
      <c r="F1991">
        <v>26220</v>
      </c>
      <c r="G1991" s="3">
        <v>0.03</v>
      </c>
      <c r="H1991" t="s">
        <v>12</v>
      </c>
      <c r="I1991">
        <v>3</v>
      </c>
      <c r="J1991">
        <f t="shared" si="124"/>
        <v>25433.399999999998</v>
      </c>
      <c r="K1991" s="2">
        <f t="shared" si="125"/>
        <v>45778</v>
      </c>
      <c r="L1991" s="2" t="str">
        <f>VLOOKUP(C1991,Customers!$A$2:$F$401,3,FALSE)</f>
        <v>Asyut</v>
      </c>
      <c r="M1991" s="2" t="str">
        <f>VLOOKUP(C1991,Customers!$A$2:$F$401,5,FALSE)</f>
        <v>Corporate</v>
      </c>
      <c r="N1991" s="2" t="str">
        <f>VLOOKUP(D1991,Products!$A$2:$F$21,2,FALSE)</f>
        <v>Laptop Pro 14</v>
      </c>
      <c r="O1991" s="2" t="str">
        <f>VLOOKUP(D1991,Products!$A$2:$F$21,4,FALSE)</f>
        <v>Electronics</v>
      </c>
      <c r="P1991" s="2" t="str">
        <f>VLOOKUP(D1991,Products!$A$2:$F$21,3,FALSE)</f>
        <v>Computers</v>
      </c>
      <c r="Q1991" s="6">
        <f>VLOOKUP(D1991,Products!$A$2:$F$21,6,FALSE)</f>
        <v>22100</v>
      </c>
      <c r="R1991" s="6">
        <f t="shared" si="126"/>
        <v>22100</v>
      </c>
      <c r="S1991" s="6">
        <f t="shared" si="127"/>
        <v>3333.3999999999978</v>
      </c>
    </row>
    <row r="1992" spans="1:19" x14ac:dyDescent="0.25">
      <c r="A1992" t="s">
        <v>2417</v>
      </c>
      <c r="B1992" s="2">
        <v>45836</v>
      </c>
      <c r="C1992" t="s">
        <v>625</v>
      </c>
      <c r="D1992" t="s">
        <v>18</v>
      </c>
      <c r="E1992">
        <v>2</v>
      </c>
      <c r="F1992">
        <v>1493.5</v>
      </c>
      <c r="G1992" s="3">
        <v>0.15</v>
      </c>
      <c r="H1992" t="s">
        <v>12</v>
      </c>
      <c r="I1992">
        <v>2</v>
      </c>
      <c r="J1992">
        <f t="shared" si="124"/>
        <v>2538.9499999999998</v>
      </c>
      <c r="K1992" s="2">
        <f t="shared" si="125"/>
        <v>45809</v>
      </c>
      <c r="L1992" s="2" t="str">
        <f>VLOOKUP(C1992,Customers!$A$2:$F$401,3,FALSE)</f>
        <v>Tanta</v>
      </c>
      <c r="M1992" s="2" t="str">
        <f>VLOOKUP(C1992,Customers!$A$2:$F$401,5,FALSE)</f>
        <v>Small Business</v>
      </c>
      <c r="N1992" s="2" t="str">
        <f>VLOOKUP(D1992,Products!$A$2:$F$21,2,FALSE)</f>
        <v>Webcam HD</v>
      </c>
      <c r="O1992" s="2" t="str">
        <f>VLOOKUP(D1992,Products!$A$2:$F$21,4,FALSE)</f>
        <v>Electronics</v>
      </c>
      <c r="P1992" s="2" t="str">
        <f>VLOOKUP(D1992,Products!$A$2:$F$21,3,FALSE)</f>
        <v>Accessories</v>
      </c>
      <c r="Q1992" s="6">
        <f>VLOOKUP(D1992,Products!$A$2:$F$21,6,FALSE)</f>
        <v>790</v>
      </c>
      <c r="R1992" s="6">
        <f t="shared" si="126"/>
        <v>1580</v>
      </c>
      <c r="S1992" s="6">
        <f t="shared" si="127"/>
        <v>958.94999999999982</v>
      </c>
    </row>
    <row r="1993" spans="1:19" x14ac:dyDescent="0.25">
      <c r="A1993" t="s">
        <v>2418</v>
      </c>
      <c r="B1993" s="2">
        <v>45705</v>
      </c>
      <c r="C1993" t="s">
        <v>546</v>
      </c>
      <c r="D1993" t="s">
        <v>90</v>
      </c>
      <c r="E1993">
        <v>3</v>
      </c>
      <c r="F1993">
        <v>2037</v>
      </c>
      <c r="G1993" s="3">
        <v>0</v>
      </c>
      <c r="H1993" t="s">
        <v>12</v>
      </c>
      <c r="I1993">
        <v>3</v>
      </c>
      <c r="J1993">
        <f t="shared" si="124"/>
        <v>6111</v>
      </c>
      <c r="K1993" s="2">
        <f t="shared" si="125"/>
        <v>45689</v>
      </c>
      <c r="L1993" s="2" t="str">
        <f>VLOOKUP(C1993,Customers!$A$2:$F$401,3,FALSE)</f>
        <v>Port Said</v>
      </c>
      <c r="M1993" s="2" t="str">
        <f>VLOOKUP(C1993,Customers!$A$2:$F$401,5,FALSE)</f>
        <v>Consumer</v>
      </c>
      <c r="N1993" s="2" t="str">
        <f>VLOOKUP(D1993,Products!$A$2:$F$21,2,FALSE)</f>
        <v>Headset Pro</v>
      </c>
      <c r="O1993" s="2" t="str">
        <f>VLOOKUP(D1993,Products!$A$2:$F$21,4,FALSE)</f>
        <v>Electronics</v>
      </c>
      <c r="P1993" s="2" t="str">
        <f>VLOOKUP(D1993,Products!$A$2:$F$21,3,FALSE)</f>
        <v>Accessories</v>
      </c>
      <c r="Q1993" s="6">
        <f>VLOOKUP(D1993,Products!$A$2:$F$21,6,FALSE)</f>
        <v>1180</v>
      </c>
      <c r="R1993" s="6">
        <f t="shared" si="126"/>
        <v>3540</v>
      </c>
      <c r="S1993" s="6">
        <f t="shared" si="127"/>
        <v>2571</v>
      </c>
    </row>
    <row r="1994" spans="1:19" x14ac:dyDescent="0.25">
      <c r="A1994" t="s">
        <v>2419</v>
      </c>
      <c r="B1994" s="2">
        <v>45180</v>
      </c>
      <c r="C1994" t="s">
        <v>58</v>
      </c>
      <c r="D1994" t="s">
        <v>56</v>
      </c>
      <c r="E1994">
        <v>1</v>
      </c>
      <c r="F1994">
        <v>194.4</v>
      </c>
      <c r="G1994" s="3">
        <v>0.05</v>
      </c>
      <c r="H1994" t="s">
        <v>12</v>
      </c>
      <c r="I1994">
        <v>3</v>
      </c>
      <c r="J1994">
        <f t="shared" si="124"/>
        <v>184.68</v>
      </c>
      <c r="K1994" s="2">
        <f t="shared" si="125"/>
        <v>45170</v>
      </c>
      <c r="L1994" s="2" t="str">
        <f>VLOOKUP(C1994,Customers!$A$2:$F$401,3,FALSE)</f>
        <v>Giza</v>
      </c>
      <c r="M1994" s="2" t="str">
        <f>VLOOKUP(C1994,Customers!$A$2:$F$401,5,FALSE)</f>
        <v>Corporate</v>
      </c>
      <c r="N1994" s="2" t="str">
        <f>VLOOKUP(D1994,Products!$A$2:$F$21,2,FALSE)</f>
        <v>Notebook Pack</v>
      </c>
      <c r="O1994" s="2" t="str">
        <f>VLOOKUP(D1994,Products!$A$2:$F$21,4,FALSE)</f>
        <v>Office</v>
      </c>
      <c r="P1994" s="2" t="str">
        <f>VLOOKUP(D1994,Products!$A$2:$F$21,3,FALSE)</f>
        <v>Stationery</v>
      </c>
      <c r="Q1994" s="6">
        <f>VLOOKUP(D1994,Products!$A$2:$F$21,6,FALSE)</f>
        <v>75</v>
      </c>
      <c r="R1994" s="6">
        <f t="shared" si="126"/>
        <v>75</v>
      </c>
      <c r="S1994" s="6">
        <f t="shared" si="127"/>
        <v>109.68</v>
      </c>
    </row>
    <row r="1995" spans="1:19" x14ac:dyDescent="0.25">
      <c r="A1995" t="s">
        <v>2420</v>
      </c>
      <c r="B1995" s="2">
        <v>45444</v>
      </c>
      <c r="C1995" t="s">
        <v>1251</v>
      </c>
      <c r="D1995" t="s">
        <v>11</v>
      </c>
      <c r="E1995">
        <v>1</v>
      </c>
      <c r="F1995">
        <v>27645</v>
      </c>
      <c r="G1995" s="3">
        <v>0</v>
      </c>
      <c r="H1995" t="s">
        <v>12</v>
      </c>
      <c r="I1995">
        <v>6</v>
      </c>
      <c r="J1995">
        <f t="shared" si="124"/>
        <v>27645</v>
      </c>
      <c r="K1995" s="2">
        <f t="shared" si="125"/>
        <v>45444</v>
      </c>
      <c r="L1995" s="2" t="str">
        <f>VLOOKUP(C1995,Customers!$A$2:$F$401,3,FALSE)</f>
        <v>Alexandria</v>
      </c>
      <c r="M1995" s="2" t="str">
        <f>VLOOKUP(C1995,Customers!$A$2:$F$401,5,FALSE)</f>
        <v>Consumer</v>
      </c>
      <c r="N1995" s="2" t="str">
        <f>VLOOKUP(D1995,Products!$A$2:$F$21,2,FALSE)</f>
        <v>Laptop Pro 14</v>
      </c>
      <c r="O1995" s="2" t="str">
        <f>VLOOKUP(D1995,Products!$A$2:$F$21,4,FALSE)</f>
        <v>Electronics</v>
      </c>
      <c r="P1995" s="2" t="str">
        <f>VLOOKUP(D1995,Products!$A$2:$F$21,3,FALSE)</f>
        <v>Computers</v>
      </c>
      <c r="Q1995" s="6">
        <f>VLOOKUP(D1995,Products!$A$2:$F$21,6,FALSE)</f>
        <v>22100</v>
      </c>
      <c r="R1995" s="6">
        <f t="shared" si="126"/>
        <v>22100</v>
      </c>
      <c r="S1995" s="6">
        <f t="shared" si="127"/>
        <v>5545</v>
      </c>
    </row>
    <row r="1996" spans="1:19" x14ac:dyDescent="0.25">
      <c r="A1996" t="s">
        <v>2421</v>
      </c>
      <c r="B1996" s="2">
        <v>45898</v>
      </c>
      <c r="C1996" t="s">
        <v>224</v>
      </c>
      <c r="D1996" t="s">
        <v>82</v>
      </c>
      <c r="E1996">
        <v>3</v>
      </c>
      <c r="F1996">
        <v>4416</v>
      </c>
      <c r="G1996" s="3">
        <v>0.05</v>
      </c>
      <c r="H1996" t="s">
        <v>12</v>
      </c>
      <c r="I1996">
        <v>2</v>
      </c>
      <c r="J1996">
        <f t="shared" si="124"/>
        <v>12585.599999999999</v>
      </c>
      <c r="K1996" s="2">
        <f t="shared" si="125"/>
        <v>45870</v>
      </c>
      <c r="L1996" s="2" t="str">
        <f>VLOOKUP(C1996,Customers!$A$2:$F$401,3,FALSE)</f>
        <v>Ismailia</v>
      </c>
      <c r="M1996" s="2" t="str">
        <f>VLOOKUP(C1996,Customers!$A$2:$F$401,5,FALSE)</f>
        <v>Consumer</v>
      </c>
      <c r="N1996" s="2" t="str">
        <f>VLOOKUP(D1996,Products!$A$2:$F$21,2,FALSE)</f>
        <v>Office Chair</v>
      </c>
      <c r="O1996" s="2" t="str">
        <f>VLOOKUP(D1996,Products!$A$2:$F$21,4,FALSE)</f>
        <v>Office</v>
      </c>
      <c r="P1996" s="2" t="str">
        <f>VLOOKUP(D1996,Products!$A$2:$F$21,3,FALSE)</f>
        <v>Furniture</v>
      </c>
      <c r="Q1996" s="6">
        <f>VLOOKUP(D1996,Products!$A$2:$F$21,6,FALSE)</f>
        <v>3150</v>
      </c>
      <c r="R1996" s="6">
        <f t="shared" si="126"/>
        <v>9450</v>
      </c>
      <c r="S1996" s="6">
        <f t="shared" si="127"/>
        <v>3135.5999999999985</v>
      </c>
    </row>
    <row r="1997" spans="1:19" x14ac:dyDescent="0.25">
      <c r="A1997" t="s">
        <v>2422</v>
      </c>
      <c r="B1997" s="2">
        <v>45240</v>
      </c>
      <c r="C1997" t="s">
        <v>1422</v>
      </c>
      <c r="D1997" t="s">
        <v>72</v>
      </c>
      <c r="E1997">
        <v>2</v>
      </c>
      <c r="F1997">
        <v>1890</v>
      </c>
      <c r="G1997" s="3">
        <v>0.1</v>
      </c>
      <c r="H1997" t="s">
        <v>12</v>
      </c>
      <c r="I1997">
        <v>4</v>
      </c>
      <c r="J1997">
        <f t="shared" si="124"/>
        <v>3402</v>
      </c>
      <c r="K1997" s="2">
        <f t="shared" si="125"/>
        <v>45231</v>
      </c>
      <c r="L1997" s="2" t="str">
        <f>VLOOKUP(C1997,Customers!$A$2:$F$401,3,FALSE)</f>
        <v>Cairo</v>
      </c>
      <c r="M1997" s="2" t="str">
        <f>VLOOKUP(C1997,Customers!$A$2:$F$401,5,FALSE)</f>
        <v>Consumer</v>
      </c>
      <c r="N1997" s="2" t="str">
        <f>VLOOKUP(D1997,Products!$A$2:$F$21,2,FALSE)</f>
        <v>Wi-Fi Router</v>
      </c>
      <c r="O1997" s="2" t="str">
        <f>VLOOKUP(D1997,Products!$A$2:$F$21,4,FALSE)</f>
        <v>Electronics</v>
      </c>
      <c r="P1997" s="2" t="str">
        <f>VLOOKUP(D1997,Products!$A$2:$F$21,3,FALSE)</f>
        <v>Networking</v>
      </c>
      <c r="Q1997" s="6">
        <f>VLOOKUP(D1997,Products!$A$2:$F$21,6,FALSE)</f>
        <v>1050</v>
      </c>
      <c r="R1997" s="6">
        <f t="shared" si="126"/>
        <v>2100</v>
      </c>
      <c r="S1997" s="6">
        <f t="shared" si="127"/>
        <v>1302</v>
      </c>
    </row>
    <row r="1998" spans="1:19" x14ac:dyDescent="0.25">
      <c r="A1998" t="s">
        <v>2423</v>
      </c>
      <c r="B1998" s="2">
        <v>45347</v>
      </c>
      <c r="C1998" t="s">
        <v>403</v>
      </c>
      <c r="D1998" t="s">
        <v>27</v>
      </c>
      <c r="E1998">
        <v>1</v>
      </c>
      <c r="F1998">
        <v>1058.4000000000001</v>
      </c>
      <c r="G1998" s="3">
        <v>0.1</v>
      </c>
      <c r="H1998" t="s">
        <v>12</v>
      </c>
      <c r="I1998">
        <v>3</v>
      </c>
      <c r="J1998">
        <f t="shared" si="124"/>
        <v>952.56000000000006</v>
      </c>
      <c r="K1998" s="2">
        <f t="shared" si="125"/>
        <v>45323</v>
      </c>
      <c r="L1998" s="2" t="str">
        <f>VLOOKUP(C1998,Customers!$A$2:$F$401,3,FALSE)</f>
        <v>Shubra El-Kheima</v>
      </c>
      <c r="M1998" s="2" t="str">
        <f>VLOOKUP(C1998,Customers!$A$2:$F$401,5,FALSE)</f>
        <v>Small Business</v>
      </c>
      <c r="N1998" s="2" t="str">
        <f>VLOOKUP(D1998,Products!$A$2:$F$21,2,FALSE)</f>
        <v>Printer Toner</v>
      </c>
      <c r="O1998" s="2" t="str">
        <f>VLOOKUP(D1998,Products!$A$2:$F$21,4,FALSE)</f>
        <v>Office</v>
      </c>
      <c r="P1998" s="2" t="str">
        <f>VLOOKUP(D1998,Products!$A$2:$F$21,3,FALSE)</f>
        <v>Supplies</v>
      </c>
      <c r="Q1998" s="6">
        <f>VLOOKUP(D1998,Products!$A$2:$F$21,6,FALSE)</f>
        <v>510</v>
      </c>
      <c r="R1998" s="6">
        <f t="shared" si="126"/>
        <v>510</v>
      </c>
      <c r="S1998" s="6">
        <f t="shared" si="127"/>
        <v>442.56000000000006</v>
      </c>
    </row>
    <row r="1999" spans="1:19" x14ac:dyDescent="0.25">
      <c r="A1999" t="s">
        <v>2424</v>
      </c>
      <c r="B1999" s="2">
        <v>44946</v>
      </c>
      <c r="C1999" t="s">
        <v>988</v>
      </c>
      <c r="D1999" t="s">
        <v>15</v>
      </c>
      <c r="E1999">
        <v>2</v>
      </c>
      <c r="F1999">
        <v>436.5</v>
      </c>
      <c r="G1999" s="3">
        <v>0</v>
      </c>
      <c r="H1999" t="s">
        <v>12</v>
      </c>
      <c r="I1999">
        <v>2</v>
      </c>
      <c r="J1999">
        <f t="shared" si="124"/>
        <v>873</v>
      </c>
      <c r="K1999" s="2">
        <f t="shared" si="125"/>
        <v>44927</v>
      </c>
      <c r="L1999" s="2" t="str">
        <f>VLOOKUP(C1999,Customers!$A$2:$F$401,3,FALSE)</f>
        <v>Shubra El-Kheima</v>
      </c>
      <c r="M1999" s="2" t="str">
        <f>VLOOKUP(C1999,Customers!$A$2:$F$401,5,FALSE)</f>
        <v>Consumer</v>
      </c>
      <c r="N1999" s="2" t="str">
        <f>VLOOKUP(D1999,Products!$A$2:$F$21,2,FALSE)</f>
        <v>Wireless Mouse</v>
      </c>
      <c r="O1999" s="2" t="str">
        <f>VLOOKUP(D1999,Products!$A$2:$F$21,4,FALSE)</f>
        <v>Electronics</v>
      </c>
      <c r="P1999" s="2" t="str">
        <f>VLOOKUP(D1999,Products!$A$2:$F$21,3,FALSE)</f>
        <v>Accessories</v>
      </c>
      <c r="Q1999" s="6">
        <f>VLOOKUP(D1999,Products!$A$2:$F$21,6,FALSE)</f>
        <v>210</v>
      </c>
      <c r="R1999" s="6">
        <f t="shared" si="126"/>
        <v>420</v>
      </c>
      <c r="S1999" s="6">
        <f t="shared" si="127"/>
        <v>453</v>
      </c>
    </row>
    <row r="2000" spans="1:19" x14ac:dyDescent="0.25">
      <c r="A2000" t="s">
        <v>2425</v>
      </c>
      <c r="B2000" s="2">
        <v>45543</v>
      </c>
      <c r="C2000" t="s">
        <v>279</v>
      </c>
      <c r="D2000" t="s">
        <v>11</v>
      </c>
      <c r="E2000">
        <v>4</v>
      </c>
      <c r="F2000">
        <v>28500</v>
      </c>
      <c r="G2000" s="3">
        <v>0.05</v>
      </c>
      <c r="H2000" t="s">
        <v>12</v>
      </c>
      <c r="I2000">
        <v>5</v>
      </c>
      <c r="J2000">
        <f t="shared" si="124"/>
        <v>108300</v>
      </c>
      <c r="K2000" s="2">
        <f t="shared" si="125"/>
        <v>45536</v>
      </c>
      <c r="L2000" s="2" t="str">
        <f>VLOOKUP(C2000,Customers!$A$2:$F$401,3,FALSE)</f>
        <v>Fayoum</v>
      </c>
      <c r="M2000" s="2" t="str">
        <f>VLOOKUP(C2000,Customers!$A$2:$F$401,5,FALSE)</f>
        <v>Small Business</v>
      </c>
      <c r="N2000" s="2" t="str">
        <f>VLOOKUP(D2000,Products!$A$2:$F$21,2,FALSE)</f>
        <v>Laptop Pro 14</v>
      </c>
      <c r="O2000" s="2" t="str">
        <f>VLOOKUP(D2000,Products!$A$2:$F$21,4,FALSE)</f>
        <v>Electronics</v>
      </c>
      <c r="P2000" s="2" t="str">
        <f>VLOOKUP(D2000,Products!$A$2:$F$21,3,FALSE)</f>
        <v>Computers</v>
      </c>
      <c r="Q2000" s="6">
        <f>VLOOKUP(D2000,Products!$A$2:$F$21,6,FALSE)</f>
        <v>22100</v>
      </c>
      <c r="R2000" s="6">
        <f t="shared" si="126"/>
        <v>88400</v>
      </c>
      <c r="S2000" s="6">
        <f t="shared" si="127"/>
        <v>19900</v>
      </c>
    </row>
    <row r="2001" spans="1:19" x14ac:dyDescent="0.25">
      <c r="A2001" t="s">
        <v>2426</v>
      </c>
      <c r="B2001" s="2">
        <v>45788</v>
      </c>
      <c r="C2001" t="s">
        <v>1192</v>
      </c>
      <c r="D2001" t="s">
        <v>15</v>
      </c>
      <c r="E2001">
        <v>1</v>
      </c>
      <c r="F2001">
        <v>436.5</v>
      </c>
      <c r="G2001" s="3">
        <v>0</v>
      </c>
      <c r="H2001" t="s">
        <v>12</v>
      </c>
      <c r="I2001">
        <v>1</v>
      </c>
      <c r="J2001">
        <f t="shared" si="124"/>
        <v>436.5</v>
      </c>
      <c r="K2001" s="2">
        <f t="shared" si="125"/>
        <v>45778</v>
      </c>
      <c r="L2001" s="2" t="str">
        <f>VLOOKUP(C2001,Customers!$A$2:$F$401,3,FALSE)</f>
        <v>Shubra El-Kheima</v>
      </c>
      <c r="M2001" s="2" t="str">
        <f>VLOOKUP(C2001,Customers!$A$2:$F$401,5,FALSE)</f>
        <v>Consumer</v>
      </c>
      <c r="N2001" s="2" t="str">
        <f>VLOOKUP(D2001,Products!$A$2:$F$21,2,FALSE)</f>
        <v>Wireless Mouse</v>
      </c>
      <c r="O2001" s="2" t="str">
        <f>VLOOKUP(D2001,Products!$A$2:$F$21,4,FALSE)</f>
        <v>Electronics</v>
      </c>
      <c r="P2001" s="2" t="str">
        <f>VLOOKUP(D2001,Products!$A$2:$F$21,3,FALSE)</f>
        <v>Accessories</v>
      </c>
      <c r="Q2001" s="6">
        <f>VLOOKUP(D2001,Products!$A$2:$F$21,6,FALSE)</f>
        <v>210</v>
      </c>
      <c r="R2001" s="6">
        <f t="shared" si="126"/>
        <v>210</v>
      </c>
      <c r="S2001" s="6">
        <f t="shared" si="127"/>
        <v>226.5</v>
      </c>
    </row>
    <row r="2002" spans="1:19" x14ac:dyDescent="0.25">
      <c r="A2002" t="s">
        <v>2427</v>
      </c>
      <c r="B2002" s="2">
        <v>45133</v>
      </c>
      <c r="C2002" t="s">
        <v>775</v>
      </c>
      <c r="D2002" t="s">
        <v>24</v>
      </c>
      <c r="E2002">
        <v>1</v>
      </c>
      <c r="F2002">
        <v>1150</v>
      </c>
      <c r="G2002" s="3">
        <v>0</v>
      </c>
      <c r="H2002" t="s">
        <v>12</v>
      </c>
      <c r="I2002">
        <v>7</v>
      </c>
      <c r="J2002">
        <f t="shared" si="124"/>
        <v>1150</v>
      </c>
      <c r="K2002" s="2">
        <f t="shared" si="125"/>
        <v>45108</v>
      </c>
      <c r="L2002" s="2" t="str">
        <f>VLOOKUP(C2002,Customers!$A$2:$F$401,3,FALSE)</f>
        <v>Giza</v>
      </c>
      <c r="M2002" s="2" t="str">
        <f>VLOOKUP(C2002,Customers!$A$2:$F$401,5,FALSE)</f>
        <v>Small Business</v>
      </c>
      <c r="N2002" s="2" t="str">
        <f>VLOOKUP(D2002,Products!$A$2:$F$21,2,FALSE)</f>
        <v>USB-C Hub</v>
      </c>
      <c r="O2002" s="2" t="str">
        <f>VLOOKUP(D2002,Products!$A$2:$F$21,4,FALSE)</f>
        <v>Electronics</v>
      </c>
      <c r="P2002" s="2" t="str">
        <f>VLOOKUP(D2002,Products!$A$2:$F$21,3,FALSE)</f>
        <v>Accessories</v>
      </c>
      <c r="Q2002" s="6">
        <f>VLOOKUP(D2002,Products!$A$2:$F$21,6,FALSE)</f>
        <v>620</v>
      </c>
      <c r="R2002" s="6">
        <f t="shared" si="126"/>
        <v>620</v>
      </c>
      <c r="S2002" s="6">
        <f t="shared" si="127"/>
        <v>530</v>
      </c>
    </row>
    <row r="2003" spans="1:19" x14ac:dyDescent="0.25">
      <c r="A2003" t="s">
        <v>2428</v>
      </c>
      <c r="B2003" s="2">
        <v>45992</v>
      </c>
      <c r="C2003" t="s">
        <v>84</v>
      </c>
      <c r="D2003" t="s">
        <v>43</v>
      </c>
      <c r="E2003">
        <v>1</v>
      </c>
      <c r="F2003">
        <v>3708</v>
      </c>
      <c r="G2003" s="3">
        <v>0</v>
      </c>
      <c r="H2003" t="s">
        <v>12</v>
      </c>
      <c r="I2003">
        <v>7</v>
      </c>
      <c r="J2003">
        <f t="shared" si="124"/>
        <v>3708</v>
      </c>
      <c r="K2003" s="2">
        <f t="shared" si="125"/>
        <v>45992</v>
      </c>
      <c r="L2003" s="2" t="str">
        <f>VLOOKUP(C2003,Customers!$A$2:$F$401,3,FALSE)</f>
        <v>Asyut</v>
      </c>
      <c r="M2003" s="2" t="str">
        <f>VLOOKUP(C2003,Customers!$A$2:$F$401,5,FALSE)</f>
        <v>Small Business</v>
      </c>
      <c r="N2003" s="2" t="str">
        <f>VLOOKUP(D2003,Products!$A$2:$F$21,2,FALSE)</f>
        <v>External SSD 1TB</v>
      </c>
      <c r="O2003" s="2" t="str">
        <f>VLOOKUP(D2003,Products!$A$2:$F$21,4,FALSE)</f>
        <v>Electronics</v>
      </c>
      <c r="P2003" s="2" t="str">
        <f>VLOOKUP(D2003,Products!$A$2:$F$21,3,FALSE)</f>
        <v>Storage</v>
      </c>
      <c r="Q2003" s="6">
        <f>VLOOKUP(D2003,Products!$A$2:$F$21,6,FALSE)</f>
        <v>2450</v>
      </c>
      <c r="R2003" s="6">
        <f t="shared" si="126"/>
        <v>2450</v>
      </c>
      <c r="S2003" s="6">
        <f t="shared" si="127"/>
        <v>1258</v>
      </c>
    </row>
    <row r="2004" spans="1:19" x14ac:dyDescent="0.25">
      <c r="A2004" t="s">
        <v>2429</v>
      </c>
      <c r="B2004" s="2">
        <v>45479</v>
      </c>
      <c r="C2004" t="s">
        <v>421</v>
      </c>
      <c r="D2004" t="s">
        <v>15</v>
      </c>
      <c r="E2004">
        <v>1</v>
      </c>
      <c r="F2004">
        <v>486</v>
      </c>
      <c r="G2004" s="3">
        <v>0.1</v>
      </c>
      <c r="H2004" t="s">
        <v>12</v>
      </c>
      <c r="I2004">
        <v>2</v>
      </c>
      <c r="J2004">
        <f t="shared" si="124"/>
        <v>437.40000000000003</v>
      </c>
      <c r="K2004" s="2">
        <f t="shared" si="125"/>
        <v>45474</v>
      </c>
      <c r="L2004" s="2" t="str">
        <f>VLOOKUP(C2004,Customers!$A$2:$F$401,3,FALSE)</f>
        <v>Ismailia</v>
      </c>
      <c r="M2004" s="2" t="str">
        <f>VLOOKUP(C2004,Customers!$A$2:$F$401,5,FALSE)</f>
        <v>Corporate</v>
      </c>
      <c r="N2004" s="2" t="str">
        <f>VLOOKUP(D2004,Products!$A$2:$F$21,2,FALSE)</f>
        <v>Wireless Mouse</v>
      </c>
      <c r="O2004" s="2" t="str">
        <f>VLOOKUP(D2004,Products!$A$2:$F$21,4,FALSE)</f>
        <v>Electronics</v>
      </c>
      <c r="P2004" s="2" t="str">
        <f>VLOOKUP(D2004,Products!$A$2:$F$21,3,FALSE)</f>
        <v>Accessories</v>
      </c>
      <c r="Q2004" s="6">
        <f>VLOOKUP(D2004,Products!$A$2:$F$21,6,FALSE)</f>
        <v>210</v>
      </c>
      <c r="R2004" s="6">
        <f t="shared" si="126"/>
        <v>210</v>
      </c>
      <c r="S2004" s="6">
        <f t="shared" si="127"/>
        <v>227.40000000000003</v>
      </c>
    </row>
    <row r="2005" spans="1:19" x14ac:dyDescent="0.25">
      <c r="A2005" t="s">
        <v>2430</v>
      </c>
      <c r="B2005" s="2">
        <v>45207</v>
      </c>
      <c r="C2005" t="s">
        <v>552</v>
      </c>
      <c r="D2005" t="s">
        <v>11</v>
      </c>
      <c r="E2005">
        <v>1</v>
      </c>
      <c r="F2005">
        <v>28500</v>
      </c>
      <c r="G2005" s="3">
        <v>0.05</v>
      </c>
      <c r="H2005" t="s">
        <v>12</v>
      </c>
      <c r="I2005">
        <v>6</v>
      </c>
      <c r="J2005">
        <f t="shared" si="124"/>
        <v>27075</v>
      </c>
      <c r="K2005" s="2">
        <f t="shared" si="125"/>
        <v>45200</v>
      </c>
      <c r="L2005" s="2" t="str">
        <f>VLOOKUP(C2005,Customers!$A$2:$F$401,3,FALSE)</f>
        <v>Asyut</v>
      </c>
      <c r="M2005" s="2" t="str">
        <f>VLOOKUP(C2005,Customers!$A$2:$F$401,5,FALSE)</f>
        <v>Small Business</v>
      </c>
      <c r="N2005" s="2" t="str">
        <f>VLOOKUP(D2005,Products!$A$2:$F$21,2,FALSE)</f>
        <v>Laptop Pro 14</v>
      </c>
      <c r="O2005" s="2" t="str">
        <f>VLOOKUP(D2005,Products!$A$2:$F$21,4,FALSE)</f>
        <v>Electronics</v>
      </c>
      <c r="P2005" s="2" t="str">
        <f>VLOOKUP(D2005,Products!$A$2:$F$21,3,FALSE)</f>
        <v>Computers</v>
      </c>
      <c r="Q2005" s="6">
        <f>VLOOKUP(D2005,Products!$A$2:$F$21,6,FALSE)</f>
        <v>22100</v>
      </c>
      <c r="R2005" s="6">
        <f t="shared" si="126"/>
        <v>22100</v>
      </c>
      <c r="S2005" s="6">
        <f t="shared" si="127"/>
        <v>4975</v>
      </c>
    </row>
    <row r="2006" spans="1:19" x14ac:dyDescent="0.25">
      <c r="A2006" t="s">
        <v>2431</v>
      </c>
      <c r="B2006" s="2">
        <v>45784</v>
      </c>
      <c r="C2006" t="s">
        <v>1547</v>
      </c>
      <c r="D2006" t="s">
        <v>59</v>
      </c>
      <c r="E2006">
        <v>1</v>
      </c>
      <c r="F2006">
        <v>6808</v>
      </c>
      <c r="G2006" s="3">
        <v>0</v>
      </c>
      <c r="H2006" t="s">
        <v>12</v>
      </c>
      <c r="I2006">
        <v>7</v>
      </c>
      <c r="J2006">
        <f t="shared" si="124"/>
        <v>6808</v>
      </c>
      <c r="K2006" s="2">
        <f t="shared" si="125"/>
        <v>45778</v>
      </c>
      <c r="L2006" s="2" t="str">
        <f>VLOOKUP(C2006,Customers!$A$2:$F$401,3,FALSE)</f>
        <v>Mansoura</v>
      </c>
      <c r="M2006" s="2" t="str">
        <f>VLOOKUP(C2006,Customers!$A$2:$F$401,5,FALSE)</f>
        <v>Small Business</v>
      </c>
      <c r="N2006" s="2" t="str">
        <f>VLOOKUP(D2006,Products!$A$2:$F$21,2,FALSE)</f>
        <v>Laser Printer</v>
      </c>
      <c r="O2006" s="2" t="str">
        <f>VLOOKUP(D2006,Products!$A$2:$F$21,4,FALSE)</f>
        <v>Electronics</v>
      </c>
      <c r="P2006" s="2" t="str">
        <f>VLOOKUP(D2006,Products!$A$2:$F$21,3,FALSE)</f>
        <v>Printers</v>
      </c>
      <c r="Q2006" s="6">
        <f>VLOOKUP(D2006,Products!$A$2:$F$21,6,FALSE)</f>
        <v>5600</v>
      </c>
      <c r="R2006" s="6">
        <f t="shared" si="126"/>
        <v>5600</v>
      </c>
      <c r="S2006" s="6">
        <f t="shared" si="127"/>
        <v>1208</v>
      </c>
    </row>
    <row r="2007" spans="1:19" x14ac:dyDescent="0.25">
      <c r="A2007" t="s">
        <v>2432</v>
      </c>
      <c r="B2007" s="2">
        <v>45141</v>
      </c>
      <c r="C2007" t="s">
        <v>74</v>
      </c>
      <c r="D2007" t="s">
        <v>11</v>
      </c>
      <c r="E2007">
        <v>2</v>
      </c>
      <c r="F2007">
        <v>27645</v>
      </c>
      <c r="G2007" s="3">
        <v>0.1</v>
      </c>
      <c r="H2007" t="s">
        <v>12</v>
      </c>
      <c r="I2007">
        <v>7</v>
      </c>
      <c r="J2007">
        <f t="shared" si="124"/>
        <v>49761</v>
      </c>
      <c r="K2007" s="2">
        <f t="shared" si="125"/>
        <v>45139</v>
      </c>
      <c r="L2007" s="2" t="str">
        <f>VLOOKUP(C2007,Customers!$A$2:$F$401,3,FALSE)</f>
        <v>Ismailia</v>
      </c>
      <c r="M2007" s="2" t="str">
        <f>VLOOKUP(C2007,Customers!$A$2:$F$401,5,FALSE)</f>
        <v>Small Business</v>
      </c>
      <c r="N2007" s="2" t="str">
        <f>VLOOKUP(D2007,Products!$A$2:$F$21,2,FALSE)</f>
        <v>Laptop Pro 14</v>
      </c>
      <c r="O2007" s="2" t="str">
        <f>VLOOKUP(D2007,Products!$A$2:$F$21,4,FALSE)</f>
        <v>Electronics</v>
      </c>
      <c r="P2007" s="2" t="str">
        <f>VLOOKUP(D2007,Products!$A$2:$F$21,3,FALSE)</f>
        <v>Computers</v>
      </c>
      <c r="Q2007" s="6">
        <f>VLOOKUP(D2007,Products!$A$2:$F$21,6,FALSE)</f>
        <v>22100</v>
      </c>
      <c r="R2007" s="6">
        <f t="shared" si="126"/>
        <v>44200</v>
      </c>
      <c r="S2007" s="6">
        <f t="shared" si="127"/>
        <v>5561</v>
      </c>
    </row>
    <row r="2008" spans="1:19" x14ac:dyDescent="0.25">
      <c r="A2008" t="s">
        <v>2433</v>
      </c>
      <c r="B2008" s="2">
        <v>45974</v>
      </c>
      <c r="C2008" t="s">
        <v>548</v>
      </c>
      <c r="D2008" t="s">
        <v>43</v>
      </c>
      <c r="E2008">
        <v>4</v>
      </c>
      <c r="F2008">
        <v>3312</v>
      </c>
      <c r="G2008" s="3">
        <v>0.2</v>
      </c>
      <c r="H2008" t="s">
        <v>12</v>
      </c>
      <c r="I2008">
        <v>1</v>
      </c>
      <c r="J2008">
        <f t="shared" si="124"/>
        <v>10598.400000000001</v>
      </c>
      <c r="K2008" s="2">
        <f t="shared" si="125"/>
        <v>45962</v>
      </c>
      <c r="L2008" s="2" t="str">
        <f>VLOOKUP(C2008,Customers!$A$2:$F$401,3,FALSE)</f>
        <v>Giza</v>
      </c>
      <c r="M2008" s="2" t="str">
        <f>VLOOKUP(C2008,Customers!$A$2:$F$401,5,FALSE)</f>
        <v>Corporate</v>
      </c>
      <c r="N2008" s="2" t="str">
        <f>VLOOKUP(D2008,Products!$A$2:$F$21,2,FALSE)</f>
        <v>External SSD 1TB</v>
      </c>
      <c r="O2008" s="2" t="str">
        <f>VLOOKUP(D2008,Products!$A$2:$F$21,4,FALSE)</f>
        <v>Electronics</v>
      </c>
      <c r="P2008" s="2" t="str">
        <f>VLOOKUP(D2008,Products!$A$2:$F$21,3,FALSE)</f>
        <v>Storage</v>
      </c>
      <c r="Q2008" s="6">
        <f>VLOOKUP(D2008,Products!$A$2:$F$21,6,FALSE)</f>
        <v>2450</v>
      </c>
      <c r="R2008" s="6">
        <f t="shared" si="126"/>
        <v>9800</v>
      </c>
      <c r="S2008" s="6">
        <f t="shared" si="127"/>
        <v>798.40000000000146</v>
      </c>
    </row>
    <row r="2009" spans="1:19" x14ac:dyDescent="0.25">
      <c r="A2009" t="s">
        <v>2434</v>
      </c>
      <c r="B2009" s="2">
        <v>45168</v>
      </c>
      <c r="C2009" t="s">
        <v>2435</v>
      </c>
      <c r="D2009" t="s">
        <v>82</v>
      </c>
      <c r="E2009">
        <v>2</v>
      </c>
      <c r="F2009">
        <v>4416</v>
      </c>
      <c r="G2009" s="3">
        <v>0.1</v>
      </c>
      <c r="H2009" t="s">
        <v>12</v>
      </c>
      <c r="I2009">
        <v>7</v>
      </c>
      <c r="J2009">
        <f t="shared" si="124"/>
        <v>7948.8</v>
      </c>
      <c r="K2009" s="2">
        <f t="shared" si="125"/>
        <v>45139</v>
      </c>
      <c r="L2009" s="2" t="str">
        <f>VLOOKUP(C2009,Customers!$A$2:$F$401,3,FALSE)</f>
        <v>Port Said</v>
      </c>
      <c r="M2009" s="2" t="str">
        <f>VLOOKUP(C2009,Customers!$A$2:$F$401,5,FALSE)</f>
        <v>Small Business</v>
      </c>
      <c r="N2009" s="2" t="str">
        <f>VLOOKUP(D2009,Products!$A$2:$F$21,2,FALSE)</f>
        <v>Office Chair</v>
      </c>
      <c r="O2009" s="2" t="str">
        <f>VLOOKUP(D2009,Products!$A$2:$F$21,4,FALSE)</f>
        <v>Office</v>
      </c>
      <c r="P2009" s="2" t="str">
        <f>VLOOKUP(D2009,Products!$A$2:$F$21,3,FALSE)</f>
        <v>Furniture</v>
      </c>
      <c r="Q2009" s="6">
        <f>VLOOKUP(D2009,Products!$A$2:$F$21,6,FALSE)</f>
        <v>3150</v>
      </c>
      <c r="R2009" s="6">
        <f t="shared" si="126"/>
        <v>6300</v>
      </c>
      <c r="S2009" s="6">
        <f t="shared" si="127"/>
        <v>1648.8000000000002</v>
      </c>
    </row>
    <row r="2010" spans="1:19" x14ac:dyDescent="0.25">
      <c r="A2010" t="s">
        <v>2436</v>
      </c>
      <c r="B2010" s="2">
        <v>45505</v>
      </c>
      <c r="C2010" t="s">
        <v>197</v>
      </c>
      <c r="D2010" t="s">
        <v>56</v>
      </c>
      <c r="E2010">
        <v>2</v>
      </c>
      <c r="F2010">
        <v>185.4</v>
      </c>
      <c r="G2010" s="3">
        <v>0</v>
      </c>
      <c r="H2010" t="s">
        <v>12</v>
      </c>
      <c r="I2010">
        <v>7</v>
      </c>
      <c r="J2010">
        <f t="shared" si="124"/>
        <v>370.8</v>
      </c>
      <c r="K2010" s="2">
        <f t="shared" si="125"/>
        <v>45505</v>
      </c>
      <c r="L2010" s="2" t="str">
        <f>VLOOKUP(C2010,Customers!$A$2:$F$401,3,FALSE)</f>
        <v>Alexandria</v>
      </c>
      <c r="M2010" s="2" t="str">
        <f>VLOOKUP(C2010,Customers!$A$2:$F$401,5,FALSE)</f>
        <v>Small Business</v>
      </c>
      <c r="N2010" s="2" t="str">
        <f>VLOOKUP(D2010,Products!$A$2:$F$21,2,FALSE)</f>
        <v>Notebook Pack</v>
      </c>
      <c r="O2010" s="2" t="str">
        <f>VLOOKUP(D2010,Products!$A$2:$F$21,4,FALSE)</f>
        <v>Office</v>
      </c>
      <c r="P2010" s="2" t="str">
        <f>VLOOKUP(D2010,Products!$A$2:$F$21,3,FALSE)</f>
        <v>Stationery</v>
      </c>
      <c r="Q2010" s="6">
        <f>VLOOKUP(D2010,Products!$A$2:$F$21,6,FALSE)</f>
        <v>75</v>
      </c>
      <c r="R2010" s="6">
        <f t="shared" si="126"/>
        <v>150</v>
      </c>
      <c r="S2010" s="6">
        <f t="shared" si="127"/>
        <v>220.8</v>
      </c>
    </row>
    <row r="2011" spans="1:19" x14ac:dyDescent="0.25">
      <c r="A2011" t="s">
        <v>2437</v>
      </c>
      <c r="B2011" s="2">
        <v>45160</v>
      </c>
      <c r="C2011" t="s">
        <v>858</v>
      </c>
      <c r="D2011" t="s">
        <v>27</v>
      </c>
      <c r="E2011">
        <v>1</v>
      </c>
      <c r="F2011">
        <v>1058.4000000000001</v>
      </c>
      <c r="G2011" s="3">
        <v>0.05</v>
      </c>
      <c r="H2011" t="s">
        <v>12</v>
      </c>
      <c r="I2011">
        <v>3</v>
      </c>
      <c r="J2011">
        <f t="shared" si="124"/>
        <v>1005.48</v>
      </c>
      <c r="K2011" s="2">
        <f t="shared" si="125"/>
        <v>45139</v>
      </c>
      <c r="L2011" s="2" t="str">
        <f>VLOOKUP(C2011,Customers!$A$2:$F$401,3,FALSE)</f>
        <v>Banha</v>
      </c>
      <c r="M2011" s="2" t="str">
        <f>VLOOKUP(C2011,Customers!$A$2:$F$401,5,FALSE)</f>
        <v>Corporate</v>
      </c>
      <c r="N2011" s="2" t="str">
        <f>VLOOKUP(D2011,Products!$A$2:$F$21,2,FALSE)</f>
        <v>Printer Toner</v>
      </c>
      <c r="O2011" s="2" t="str">
        <f>VLOOKUP(D2011,Products!$A$2:$F$21,4,FALSE)</f>
        <v>Office</v>
      </c>
      <c r="P2011" s="2" t="str">
        <f>VLOOKUP(D2011,Products!$A$2:$F$21,3,FALSE)</f>
        <v>Supplies</v>
      </c>
      <c r="Q2011" s="6">
        <f>VLOOKUP(D2011,Products!$A$2:$F$21,6,FALSE)</f>
        <v>510</v>
      </c>
      <c r="R2011" s="6">
        <f t="shared" si="126"/>
        <v>510</v>
      </c>
      <c r="S2011" s="6">
        <f t="shared" si="127"/>
        <v>495.48</v>
      </c>
    </row>
    <row r="2012" spans="1:19" x14ac:dyDescent="0.25">
      <c r="A2012" t="s">
        <v>2438</v>
      </c>
      <c r="B2012" s="2">
        <v>45144</v>
      </c>
      <c r="C2012" t="s">
        <v>340</v>
      </c>
      <c r="D2012" t="s">
        <v>90</v>
      </c>
      <c r="E2012">
        <v>1</v>
      </c>
      <c r="F2012">
        <v>2163</v>
      </c>
      <c r="G2012" s="3">
        <v>0</v>
      </c>
      <c r="H2012" t="s">
        <v>85</v>
      </c>
      <c r="I2012">
        <v>4</v>
      </c>
      <c r="J2012">
        <f t="shared" si="124"/>
        <v>2163</v>
      </c>
      <c r="K2012" s="2">
        <f t="shared" si="125"/>
        <v>45139</v>
      </c>
      <c r="L2012" s="2" t="str">
        <f>VLOOKUP(C2012,Customers!$A$2:$F$401,3,FALSE)</f>
        <v>Port Said</v>
      </c>
      <c r="M2012" s="2" t="str">
        <f>VLOOKUP(C2012,Customers!$A$2:$F$401,5,FALSE)</f>
        <v>Corporate</v>
      </c>
      <c r="N2012" s="2" t="str">
        <f>VLOOKUP(D2012,Products!$A$2:$F$21,2,FALSE)</f>
        <v>Headset Pro</v>
      </c>
      <c r="O2012" s="2" t="str">
        <f>VLOOKUP(D2012,Products!$A$2:$F$21,4,FALSE)</f>
        <v>Electronics</v>
      </c>
      <c r="P2012" s="2" t="str">
        <f>VLOOKUP(D2012,Products!$A$2:$F$21,3,FALSE)</f>
        <v>Accessories</v>
      </c>
      <c r="Q2012" s="6">
        <f>VLOOKUP(D2012,Products!$A$2:$F$21,6,FALSE)</f>
        <v>1180</v>
      </c>
      <c r="R2012" s="6">
        <f t="shared" si="126"/>
        <v>1180</v>
      </c>
      <c r="S2012" s="6">
        <f t="shared" si="127"/>
        <v>983</v>
      </c>
    </row>
    <row r="2013" spans="1:19" x14ac:dyDescent="0.25">
      <c r="A2013" t="s">
        <v>2439</v>
      </c>
      <c r="B2013" s="2">
        <v>45946</v>
      </c>
      <c r="C2013" t="s">
        <v>1241</v>
      </c>
      <c r="D2013" t="s">
        <v>56</v>
      </c>
      <c r="E2013">
        <v>2</v>
      </c>
      <c r="F2013">
        <v>180</v>
      </c>
      <c r="G2013" s="3">
        <v>0.05</v>
      </c>
      <c r="H2013" t="s">
        <v>12</v>
      </c>
      <c r="I2013">
        <v>4</v>
      </c>
      <c r="J2013">
        <f t="shared" si="124"/>
        <v>342</v>
      </c>
      <c r="K2013" s="2">
        <f t="shared" si="125"/>
        <v>45931</v>
      </c>
      <c r="L2013" s="2" t="str">
        <f>VLOOKUP(C2013,Customers!$A$2:$F$401,3,FALSE)</f>
        <v>Giza</v>
      </c>
      <c r="M2013" s="2" t="str">
        <f>VLOOKUP(C2013,Customers!$A$2:$F$401,5,FALSE)</f>
        <v>Small Business</v>
      </c>
      <c r="N2013" s="2" t="str">
        <f>VLOOKUP(D2013,Products!$A$2:$F$21,2,FALSE)</f>
        <v>Notebook Pack</v>
      </c>
      <c r="O2013" s="2" t="str">
        <f>VLOOKUP(D2013,Products!$A$2:$F$21,4,FALSE)</f>
        <v>Office</v>
      </c>
      <c r="P2013" s="2" t="str">
        <f>VLOOKUP(D2013,Products!$A$2:$F$21,3,FALSE)</f>
        <v>Stationery</v>
      </c>
      <c r="Q2013" s="6">
        <f>VLOOKUP(D2013,Products!$A$2:$F$21,6,FALSE)</f>
        <v>75</v>
      </c>
      <c r="R2013" s="6">
        <f t="shared" si="126"/>
        <v>150</v>
      </c>
      <c r="S2013" s="6">
        <f t="shared" si="127"/>
        <v>192</v>
      </c>
    </row>
    <row r="2014" spans="1:19" x14ac:dyDescent="0.25">
      <c r="A2014" t="s">
        <v>2440</v>
      </c>
      <c r="B2014" s="2">
        <v>45333</v>
      </c>
      <c r="C2014" t="s">
        <v>121</v>
      </c>
      <c r="D2014" t="s">
        <v>27</v>
      </c>
      <c r="E2014">
        <v>10</v>
      </c>
      <c r="F2014">
        <v>1009.4</v>
      </c>
      <c r="G2014" s="3">
        <v>0.1</v>
      </c>
      <c r="H2014" t="s">
        <v>12</v>
      </c>
      <c r="I2014">
        <v>1</v>
      </c>
      <c r="J2014">
        <f t="shared" si="124"/>
        <v>9084.6</v>
      </c>
      <c r="K2014" s="2">
        <f t="shared" si="125"/>
        <v>45323</v>
      </c>
      <c r="L2014" s="2" t="str">
        <f>VLOOKUP(C2014,Customers!$A$2:$F$401,3,FALSE)</f>
        <v>Alexandria</v>
      </c>
      <c r="M2014" s="2" t="str">
        <f>VLOOKUP(C2014,Customers!$A$2:$F$401,5,FALSE)</f>
        <v>Corporate</v>
      </c>
      <c r="N2014" s="2" t="str">
        <f>VLOOKUP(D2014,Products!$A$2:$F$21,2,FALSE)</f>
        <v>Printer Toner</v>
      </c>
      <c r="O2014" s="2" t="str">
        <f>VLOOKUP(D2014,Products!$A$2:$F$21,4,FALSE)</f>
        <v>Office</v>
      </c>
      <c r="P2014" s="2" t="str">
        <f>VLOOKUP(D2014,Products!$A$2:$F$21,3,FALSE)</f>
        <v>Supplies</v>
      </c>
      <c r="Q2014" s="6">
        <f>VLOOKUP(D2014,Products!$A$2:$F$21,6,FALSE)</f>
        <v>510</v>
      </c>
      <c r="R2014" s="6">
        <f t="shared" si="126"/>
        <v>5100</v>
      </c>
      <c r="S2014" s="6">
        <f t="shared" si="127"/>
        <v>3984.6000000000004</v>
      </c>
    </row>
    <row r="2015" spans="1:19" x14ac:dyDescent="0.25">
      <c r="A2015" t="s">
        <v>2441</v>
      </c>
      <c r="B2015" s="2">
        <v>45336</v>
      </c>
      <c r="C2015" t="s">
        <v>81</v>
      </c>
      <c r="D2015" t="s">
        <v>27</v>
      </c>
      <c r="E2015">
        <v>1</v>
      </c>
      <c r="F2015">
        <v>980</v>
      </c>
      <c r="G2015" s="3">
        <v>0.1</v>
      </c>
      <c r="H2015" t="s">
        <v>12</v>
      </c>
      <c r="I2015">
        <v>2</v>
      </c>
      <c r="J2015">
        <f t="shared" si="124"/>
        <v>882</v>
      </c>
      <c r="K2015" s="2">
        <f t="shared" si="125"/>
        <v>45323</v>
      </c>
      <c r="L2015" s="2" t="str">
        <f>VLOOKUP(C2015,Customers!$A$2:$F$401,3,FALSE)</f>
        <v>Giza</v>
      </c>
      <c r="M2015" s="2" t="str">
        <f>VLOOKUP(C2015,Customers!$A$2:$F$401,5,FALSE)</f>
        <v>Consumer</v>
      </c>
      <c r="N2015" s="2" t="str">
        <f>VLOOKUP(D2015,Products!$A$2:$F$21,2,FALSE)</f>
        <v>Printer Toner</v>
      </c>
      <c r="O2015" s="2" t="str">
        <f>VLOOKUP(D2015,Products!$A$2:$F$21,4,FALSE)</f>
        <v>Office</v>
      </c>
      <c r="P2015" s="2" t="str">
        <f>VLOOKUP(D2015,Products!$A$2:$F$21,3,FALSE)</f>
        <v>Supplies</v>
      </c>
      <c r="Q2015" s="6">
        <f>VLOOKUP(D2015,Products!$A$2:$F$21,6,FALSE)</f>
        <v>510</v>
      </c>
      <c r="R2015" s="6">
        <f t="shared" si="126"/>
        <v>510</v>
      </c>
      <c r="S2015" s="6">
        <f t="shared" si="127"/>
        <v>372</v>
      </c>
    </row>
    <row r="2016" spans="1:19" x14ac:dyDescent="0.25">
      <c r="A2016" t="s">
        <v>2442</v>
      </c>
      <c r="B2016" s="2">
        <v>45465</v>
      </c>
      <c r="C2016" t="s">
        <v>815</v>
      </c>
      <c r="D2016" t="s">
        <v>18</v>
      </c>
      <c r="E2016">
        <v>3</v>
      </c>
      <c r="F2016">
        <v>1406.5</v>
      </c>
      <c r="G2016" s="3">
        <v>0</v>
      </c>
      <c r="H2016" t="s">
        <v>12</v>
      </c>
      <c r="I2016">
        <v>3</v>
      </c>
      <c r="J2016">
        <f t="shared" si="124"/>
        <v>4219.5</v>
      </c>
      <c r="K2016" s="2">
        <f t="shared" si="125"/>
        <v>45444</v>
      </c>
      <c r="L2016" s="2" t="str">
        <f>VLOOKUP(C2016,Customers!$A$2:$F$401,3,FALSE)</f>
        <v>Alexandria</v>
      </c>
      <c r="M2016" s="2" t="str">
        <f>VLOOKUP(C2016,Customers!$A$2:$F$401,5,FALSE)</f>
        <v>Consumer</v>
      </c>
      <c r="N2016" s="2" t="str">
        <f>VLOOKUP(D2016,Products!$A$2:$F$21,2,FALSE)</f>
        <v>Webcam HD</v>
      </c>
      <c r="O2016" s="2" t="str">
        <f>VLOOKUP(D2016,Products!$A$2:$F$21,4,FALSE)</f>
        <v>Electronics</v>
      </c>
      <c r="P2016" s="2" t="str">
        <f>VLOOKUP(D2016,Products!$A$2:$F$21,3,FALSE)</f>
        <v>Accessories</v>
      </c>
      <c r="Q2016" s="6">
        <f>VLOOKUP(D2016,Products!$A$2:$F$21,6,FALSE)</f>
        <v>790</v>
      </c>
      <c r="R2016" s="6">
        <f t="shared" si="126"/>
        <v>2370</v>
      </c>
      <c r="S2016" s="6">
        <f t="shared" si="127"/>
        <v>1849.5</v>
      </c>
    </row>
    <row r="2017" spans="1:19" x14ac:dyDescent="0.25">
      <c r="A2017" t="s">
        <v>2443</v>
      </c>
      <c r="B2017" s="2">
        <v>45998</v>
      </c>
      <c r="C2017" t="s">
        <v>407</v>
      </c>
      <c r="D2017" t="s">
        <v>18</v>
      </c>
      <c r="E2017">
        <v>1</v>
      </c>
      <c r="F2017">
        <v>1566</v>
      </c>
      <c r="G2017" s="3">
        <v>0</v>
      </c>
      <c r="H2017" t="s">
        <v>12</v>
      </c>
      <c r="I2017">
        <v>1</v>
      </c>
      <c r="J2017">
        <f t="shared" si="124"/>
        <v>1566</v>
      </c>
      <c r="K2017" s="2">
        <f t="shared" si="125"/>
        <v>45992</v>
      </c>
      <c r="L2017" s="2" t="str">
        <f>VLOOKUP(C2017,Customers!$A$2:$F$401,3,FALSE)</f>
        <v>Shubra El-Kheima</v>
      </c>
      <c r="M2017" s="2" t="str">
        <f>VLOOKUP(C2017,Customers!$A$2:$F$401,5,FALSE)</f>
        <v>Corporate</v>
      </c>
      <c r="N2017" s="2" t="str">
        <f>VLOOKUP(D2017,Products!$A$2:$F$21,2,FALSE)</f>
        <v>Webcam HD</v>
      </c>
      <c r="O2017" s="2" t="str">
        <f>VLOOKUP(D2017,Products!$A$2:$F$21,4,FALSE)</f>
        <v>Electronics</v>
      </c>
      <c r="P2017" s="2" t="str">
        <f>VLOOKUP(D2017,Products!$A$2:$F$21,3,FALSE)</f>
        <v>Accessories</v>
      </c>
      <c r="Q2017" s="6">
        <f>VLOOKUP(D2017,Products!$A$2:$F$21,6,FALSE)</f>
        <v>790</v>
      </c>
      <c r="R2017" s="6">
        <f t="shared" si="126"/>
        <v>790</v>
      </c>
      <c r="S2017" s="6">
        <f t="shared" si="127"/>
        <v>776</v>
      </c>
    </row>
    <row r="2018" spans="1:19" x14ac:dyDescent="0.25">
      <c r="A2018" t="s">
        <v>2444</v>
      </c>
      <c r="B2018" s="2">
        <v>45340</v>
      </c>
      <c r="C2018" t="s">
        <v>217</v>
      </c>
      <c r="D2018" t="s">
        <v>79</v>
      </c>
      <c r="E2018">
        <v>5</v>
      </c>
      <c r="F2018">
        <v>6696</v>
      </c>
      <c r="G2018" s="3">
        <v>0.1</v>
      </c>
      <c r="H2018" t="s">
        <v>12</v>
      </c>
      <c r="I2018">
        <v>1</v>
      </c>
      <c r="J2018">
        <f t="shared" si="124"/>
        <v>30132</v>
      </c>
      <c r="K2018" s="2">
        <f t="shared" si="125"/>
        <v>45323</v>
      </c>
      <c r="L2018" s="2" t="str">
        <f>VLOOKUP(C2018,Customers!$A$2:$F$401,3,FALSE)</f>
        <v>Alexandria</v>
      </c>
      <c r="M2018" s="2" t="str">
        <f>VLOOKUP(C2018,Customers!$A$2:$F$401,5,FALSE)</f>
        <v>Small Business</v>
      </c>
      <c r="N2018" s="2" t="str">
        <f>VLOOKUP(D2018,Products!$A$2:$F$21,2,FALSE)</f>
        <v>27-inch Monitor</v>
      </c>
      <c r="O2018" s="2" t="str">
        <f>VLOOKUP(D2018,Products!$A$2:$F$21,4,FALSE)</f>
        <v>Electronics</v>
      </c>
      <c r="P2018" s="2" t="str">
        <f>VLOOKUP(D2018,Products!$A$2:$F$21,3,FALSE)</f>
        <v>Displays</v>
      </c>
      <c r="Q2018" s="6">
        <f>VLOOKUP(D2018,Products!$A$2:$F$21,6,FALSE)</f>
        <v>4300</v>
      </c>
      <c r="R2018" s="6">
        <f t="shared" si="126"/>
        <v>21500</v>
      </c>
      <c r="S2018" s="6">
        <f t="shared" si="127"/>
        <v>8632</v>
      </c>
    </row>
    <row r="2019" spans="1:19" x14ac:dyDescent="0.25">
      <c r="A2019" t="s">
        <v>2445</v>
      </c>
      <c r="B2019" s="2">
        <v>45660</v>
      </c>
      <c r="C2019" t="s">
        <v>311</v>
      </c>
      <c r="D2019" t="s">
        <v>40</v>
      </c>
      <c r="E2019">
        <v>2</v>
      </c>
      <c r="F2019">
        <v>20085</v>
      </c>
      <c r="G2019" s="3">
        <v>0.05</v>
      </c>
      <c r="H2019" t="s">
        <v>12</v>
      </c>
      <c r="I2019">
        <v>5</v>
      </c>
      <c r="J2019">
        <f t="shared" si="124"/>
        <v>38161.5</v>
      </c>
      <c r="K2019" s="2">
        <f t="shared" si="125"/>
        <v>45658</v>
      </c>
      <c r="L2019" s="2" t="str">
        <f>VLOOKUP(C2019,Customers!$A$2:$F$401,3,FALSE)</f>
        <v>Port Said</v>
      </c>
      <c r="M2019" s="2" t="str">
        <f>VLOOKUP(C2019,Customers!$A$2:$F$401,5,FALSE)</f>
        <v>Consumer</v>
      </c>
      <c r="N2019" s="2" t="str">
        <f>VLOOKUP(D2019,Products!$A$2:$F$21,2,FALSE)</f>
        <v>Laptop Basic 15</v>
      </c>
      <c r="O2019" s="2" t="str">
        <f>VLOOKUP(D2019,Products!$A$2:$F$21,4,FALSE)</f>
        <v>Electronics</v>
      </c>
      <c r="P2019" s="2" t="str">
        <f>VLOOKUP(D2019,Products!$A$2:$F$21,3,FALSE)</f>
        <v>Computers</v>
      </c>
      <c r="Q2019" s="6">
        <f>VLOOKUP(D2019,Products!$A$2:$F$21,6,FALSE)</f>
        <v>15100</v>
      </c>
      <c r="R2019" s="6">
        <f t="shared" si="126"/>
        <v>30200</v>
      </c>
      <c r="S2019" s="6">
        <f t="shared" si="127"/>
        <v>7961.5</v>
      </c>
    </row>
    <row r="2020" spans="1:19" x14ac:dyDescent="0.25">
      <c r="A2020" t="s">
        <v>2446</v>
      </c>
      <c r="B2020" s="2">
        <v>45766</v>
      </c>
      <c r="C2020" t="s">
        <v>1764</v>
      </c>
      <c r="D2020" t="s">
        <v>79</v>
      </c>
      <c r="E2020">
        <v>2</v>
      </c>
      <c r="F2020">
        <v>6014</v>
      </c>
      <c r="G2020" s="3">
        <v>0.05</v>
      </c>
      <c r="H2020" t="s">
        <v>12</v>
      </c>
      <c r="I2020">
        <v>6</v>
      </c>
      <c r="J2020">
        <f t="shared" si="124"/>
        <v>11426.6</v>
      </c>
      <c r="K2020" s="2">
        <f t="shared" si="125"/>
        <v>45748</v>
      </c>
      <c r="L2020" s="2" t="str">
        <f>VLOOKUP(C2020,Customers!$A$2:$F$401,3,FALSE)</f>
        <v>Banha</v>
      </c>
      <c r="M2020" s="2" t="str">
        <f>VLOOKUP(C2020,Customers!$A$2:$F$401,5,FALSE)</f>
        <v>Small Business</v>
      </c>
      <c r="N2020" s="2" t="str">
        <f>VLOOKUP(D2020,Products!$A$2:$F$21,2,FALSE)</f>
        <v>27-inch Monitor</v>
      </c>
      <c r="O2020" s="2" t="str">
        <f>VLOOKUP(D2020,Products!$A$2:$F$21,4,FALSE)</f>
        <v>Electronics</v>
      </c>
      <c r="P2020" s="2" t="str">
        <f>VLOOKUP(D2020,Products!$A$2:$F$21,3,FALSE)</f>
        <v>Displays</v>
      </c>
      <c r="Q2020" s="6">
        <f>VLOOKUP(D2020,Products!$A$2:$F$21,6,FALSE)</f>
        <v>4300</v>
      </c>
      <c r="R2020" s="6">
        <f t="shared" si="126"/>
        <v>8600</v>
      </c>
      <c r="S2020" s="6">
        <f t="shared" si="127"/>
        <v>2826.6000000000004</v>
      </c>
    </row>
    <row r="2021" spans="1:19" x14ac:dyDescent="0.25">
      <c r="A2021" t="s">
        <v>2447</v>
      </c>
      <c r="B2021" s="2">
        <v>45531</v>
      </c>
      <c r="C2021" t="s">
        <v>647</v>
      </c>
      <c r="D2021" t="s">
        <v>59</v>
      </c>
      <c r="E2021">
        <v>1</v>
      </c>
      <c r="F2021">
        <v>7622</v>
      </c>
      <c r="G2021" s="3">
        <v>0.05</v>
      </c>
      <c r="H2021" t="s">
        <v>12</v>
      </c>
      <c r="I2021">
        <v>6</v>
      </c>
      <c r="J2021">
        <f t="shared" si="124"/>
        <v>7240.9</v>
      </c>
      <c r="K2021" s="2">
        <f t="shared" si="125"/>
        <v>45505</v>
      </c>
      <c r="L2021" s="2" t="str">
        <f>VLOOKUP(C2021,Customers!$A$2:$F$401,3,FALSE)</f>
        <v>Mansoura</v>
      </c>
      <c r="M2021" s="2" t="str">
        <f>VLOOKUP(C2021,Customers!$A$2:$F$401,5,FALSE)</f>
        <v>Consumer</v>
      </c>
      <c r="N2021" s="2" t="str">
        <f>VLOOKUP(D2021,Products!$A$2:$F$21,2,FALSE)</f>
        <v>Laser Printer</v>
      </c>
      <c r="O2021" s="2" t="str">
        <f>VLOOKUP(D2021,Products!$A$2:$F$21,4,FALSE)</f>
        <v>Electronics</v>
      </c>
      <c r="P2021" s="2" t="str">
        <f>VLOOKUP(D2021,Products!$A$2:$F$21,3,FALSE)</f>
        <v>Printers</v>
      </c>
      <c r="Q2021" s="6">
        <f>VLOOKUP(D2021,Products!$A$2:$F$21,6,FALSE)</f>
        <v>5600</v>
      </c>
      <c r="R2021" s="6">
        <f t="shared" si="126"/>
        <v>5600</v>
      </c>
      <c r="S2021" s="6">
        <f t="shared" si="127"/>
        <v>1640.8999999999996</v>
      </c>
    </row>
    <row r="2022" spans="1:19" x14ac:dyDescent="0.25">
      <c r="A2022" t="s">
        <v>2448</v>
      </c>
      <c r="B2022" s="2">
        <v>45255</v>
      </c>
      <c r="C2022" t="s">
        <v>305</v>
      </c>
      <c r="D2022" t="s">
        <v>90</v>
      </c>
      <c r="E2022">
        <v>1</v>
      </c>
      <c r="F2022">
        <v>1932</v>
      </c>
      <c r="G2022" s="3">
        <v>0.03</v>
      </c>
      <c r="H2022" t="s">
        <v>12</v>
      </c>
      <c r="I2022">
        <v>2</v>
      </c>
      <c r="J2022">
        <f t="shared" si="124"/>
        <v>1874.04</v>
      </c>
      <c r="K2022" s="2">
        <f t="shared" si="125"/>
        <v>45231</v>
      </c>
      <c r="L2022" s="2" t="str">
        <f>VLOOKUP(C2022,Customers!$A$2:$F$401,3,FALSE)</f>
        <v>Giza</v>
      </c>
      <c r="M2022" s="2" t="str">
        <f>VLOOKUP(C2022,Customers!$A$2:$F$401,5,FALSE)</f>
        <v>Small Business</v>
      </c>
      <c r="N2022" s="2" t="str">
        <f>VLOOKUP(D2022,Products!$A$2:$F$21,2,FALSE)</f>
        <v>Headset Pro</v>
      </c>
      <c r="O2022" s="2" t="str">
        <f>VLOOKUP(D2022,Products!$A$2:$F$21,4,FALSE)</f>
        <v>Electronics</v>
      </c>
      <c r="P2022" s="2" t="str">
        <f>VLOOKUP(D2022,Products!$A$2:$F$21,3,FALSE)</f>
        <v>Accessories</v>
      </c>
      <c r="Q2022" s="6">
        <f>VLOOKUP(D2022,Products!$A$2:$F$21,6,FALSE)</f>
        <v>1180</v>
      </c>
      <c r="R2022" s="6">
        <f t="shared" si="126"/>
        <v>1180</v>
      </c>
      <c r="S2022" s="6">
        <f t="shared" si="127"/>
        <v>694.04</v>
      </c>
    </row>
    <row r="2023" spans="1:19" x14ac:dyDescent="0.25">
      <c r="A2023" t="s">
        <v>2449</v>
      </c>
      <c r="B2023" s="2">
        <v>45007</v>
      </c>
      <c r="C2023" t="s">
        <v>594</v>
      </c>
      <c r="D2023" t="s">
        <v>56</v>
      </c>
      <c r="E2023">
        <v>2</v>
      </c>
      <c r="F2023">
        <v>174.6</v>
      </c>
      <c r="G2023" s="3">
        <v>0.15</v>
      </c>
      <c r="H2023" t="s">
        <v>12</v>
      </c>
      <c r="I2023">
        <v>6</v>
      </c>
      <c r="J2023">
        <f t="shared" si="124"/>
        <v>296.82</v>
      </c>
      <c r="K2023" s="2">
        <f t="shared" si="125"/>
        <v>44986</v>
      </c>
      <c r="L2023" s="2" t="str">
        <f>VLOOKUP(C2023,Customers!$A$2:$F$401,3,FALSE)</f>
        <v>Asyut</v>
      </c>
      <c r="M2023" s="2" t="str">
        <f>VLOOKUP(C2023,Customers!$A$2:$F$401,5,FALSE)</f>
        <v>Small Business</v>
      </c>
      <c r="N2023" s="2" t="str">
        <f>VLOOKUP(D2023,Products!$A$2:$F$21,2,FALSE)</f>
        <v>Notebook Pack</v>
      </c>
      <c r="O2023" s="2" t="str">
        <f>VLOOKUP(D2023,Products!$A$2:$F$21,4,FALSE)</f>
        <v>Office</v>
      </c>
      <c r="P2023" s="2" t="str">
        <f>VLOOKUP(D2023,Products!$A$2:$F$21,3,FALSE)</f>
        <v>Stationery</v>
      </c>
      <c r="Q2023" s="6">
        <f>VLOOKUP(D2023,Products!$A$2:$F$21,6,FALSE)</f>
        <v>75</v>
      </c>
      <c r="R2023" s="6">
        <f t="shared" si="126"/>
        <v>150</v>
      </c>
      <c r="S2023" s="6">
        <f t="shared" si="127"/>
        <v>146.82</v>
      </c>
    </row>
    <row r="2024" spans="1:19" x14ac:dyDescent="0.25">
      <c r="A2024" t="s">
        <v>2450</v>
      </c>
      <c r="B2024" s="2">
        <v>45943</v>
      </c>
      <c r="C2024" t="s">
        <v>146</v>
      </c>
      <c r="D2024" t="s">
        <v>11</v>
      </c>
      <c r="E2024">
        <v>1</v>
      </c>
      <c r="F2024">
        <v>30780</v>
      </c>
      <c r="G2024" s="3">
        <v>0.15</v>
      </c>
      <c r="H2024" t="s">
        <v>12</v>
      </c>
      <c r="I2024">
        <v>1</v>
      </c>
      <c r="J2024">
        <f t="shared" si="124"/>
        <v>26163</v>
      </c>
      <c r="K2024" s="2">
        <f t="shared" si="125"/>
        <v>45931</v>
      </c>
      <c r="L2024" s="2" t="str">
        <f>VLOOKUP(C2024,Customers!$A$2:$F$401,3,FALSE)</f>
        <v>Zagazig</v>
      </c>
      <c r="M2024" s="2" t="str">
        <f>VLOOKUP(C2024,Customers!$A$2:$F$401,5,FALSE)</f>
        <v>Consumer</v>
      </c>
      <c r="N2024" s="2" t="str">
        <f>VLOOKUP(D2024,Products!$A$2:$F$21,2,FALSE)</f>
        <v>Laptop Pro 14</v>
      </c>
      <c r="O2024" s="2" t="str">
        <f>VLOOKUP(D2024,Products!$A$2:$F$21,4,FALSE)</f>
        <v>Electronics</v>
      </c>
      <c r="P2024" s="2" t="str">
        <f>VLOOKUP(D2024,Products!$A$2:$F$21,3,FALSE)</f>
        <v>Computers</v>
      </c>
      <c r="Q2024" s="6">
        <f>VLOOKUP(D2024,Products!$A$2:$F$21,6,FALSE)</f>
        <v>22100</v>
      </c>
      <c r="R2024" s="6">
        <f t="shared" si="126"/>
        <v>22100</v>
      </c>
      <c r="S2024" s="6">
        <f t="shared" si="127"/>
        <v>4063</v>
      </c>
    </row>
    <row r="2025" spans="1:19" x14ac:dyDescent="0.25">
      <c r="A2025" t="s">
        <v>2451</v>
      </c>
      <c r="B2025" s="2">
        <v>45352</v>
      </c>
      <c r="C2025" t="s">
        <v>448</v>
      </c>
      <c r="D2025" t="s">
        <v>109</v>
      </c>
      <c r="E2025">
        <v>3</v>
      </c>
      <c r="F2025">
        <v>13184</v>
      </c>
      <c r="G2025" s="3">
        <v>0.15</v>
      </c>
      <c r="H2025" t="s">
        <v>12</v>
      </c>
      <c r="I2025">
        <v>6</v>
      </c>
      <c r="J2025">
        <f t="shared" si="124"/>
        <v>33619.199999999997</v>
      </c>
      <c r="K2025" s="2">
        <f t="shared" si="125"/>
        <v>45352</v>
      </c>
      <c r="L2025" s="2" t="str">
        <f>VLOOKUP(C2025,Customers!$A$2:$F$401,3,FALSE)</f>
        <v>Zagazig</v>
      </c>
      <c r="M2025" s="2" t="str">
        <f>VLOOKUP(C2025,Customers!$A$2:$F$401,5,FALSE)</f>
        <v>Consumer</v>
      </c>
      <c r="N2025" s="2" t="str">
        <f>VLOOKUP(D2025,Products!$A$2:$F$21,2,FALSE)</f>
        <v>Projector</v>
      </c>
      <c r="O2025" s="2" t="str">
        <f>VLOOKUP(D2025,Products!$A$2:$F$21,4,FALSE)</f>
        <v>Electronics</v>
      </c>
      <c r="P2025" s="2" t="str">
        <f>VLOOKUP(D2025,Products!$A$2:$F$21,3,FALSE)</f>
        <v>Displays</v>
      </c>
      <c r="Q2025" s="6">
        <f>VLOOKUP(D2025,Products!$A$2:$F$21,6,FALSE)</f>
        <v>9700</v>
      </c>
      <c r="R2025" s="6">
        <f t="shared" si="126"/>
        <v>29100</v>
      </c>
      <c r="S2025" s="6">
        <f t="shared" si="127"/>
        <v>4519.1999999999971</v>
      </c>
    </row>
    <row r="2026" spans="1:19" x14ac:dyDescent="0.25">
      <c r="A2026" t="s">
        <v>2452</v>
      </c>
      <c r="B2026" s="2">
        <v>45911</v>
      </c>
      <c r="C2026" t="s">
        <v>106</v>
      </c>
      <c r="D2026" t="s">
        <v>72</v>
      </c>
      <c r="E2026">
        <v>2</v>
      </c>
      <c r="F2026">
        <v>1610</v>
      </c>
      <c r="G2026" s="3">
        <v>0.05</v>
      </c>
      <c r="H2026" t="s">
        <v>12</v>
      </c>
      <c r="I2026">
        <v>4</v>
      </c>
      <c r="J2026">
        <f t="shared" si="124"/>
        <v>3059</v>
      </c>
      <c r="K2026" s="2">
        <f t="shared" si="125"/>
        <v>45901</v>
      </c>
      <c r="L2026" s="2" t="str">
        <f>VLOOKUP(C2026,Customers!$A$2:$F$401,3,FALSE)</f>
        <v>Ismailia</v>
      </c>
      <c r="M2026" s="2" t="str">
        <f>VLOOKUP(C2026,Customers!$A$2:$F$401,5,FALSE)</f>
        <v>Consumer</v>
      </c>
      <c r="N2026" s="2" t="str">
        <f>VLOOKUP(D2026,Products!$A$2:$F$21,2,FALSE)</f>
        <v>Wi-Fi Router</v>
      </c>
      <c r="O2026" s="2" t="str">
        <f>VLOOKUP(D2026,Products!$A$2:$F$21,4,FALSE)</f>
        <v>Electronics</v>
      </c>
      <c r="P2026" s="2" t="str">
        <f>VLOOKUP(D2026,Products!$A$2:$F$21,3,FALSE)</f>
        <v>Networking</v>
      </c>
      <c r="Q2026" s="6">
        <f>VLOOKUP(D2026,Products!$A$2:$F$21,6,FALSE)</f>
        <v>1050</v>
      </c>
      <c r="R2026" s="6">
        <f t="shared" si="126"/>
        <v>2100</v>
      </c>
      <c r="S2026" s="6">
        <f t="shared" si="127"/>
        <v>959</v>
      </c>
    </row>
    <row r="2027" spans="1:19" x14ac:dyDescent="0.25">
      <c r="A2027" t="s">
        <v>2453</v>
      </c>
      <c r="B2027" s="2">
        <v>45604</v>
      </c>
      <c r="C2027" t="s">
        <v>160</v>
      </c>
      <c r="D2027" t="s">
        <v>15</v>
      </c>
      <c r="E2027">
        <v>3</v>
      </c>
      <c r="F2027">
        <v>436.5</v>
      </c>
      <c r="G2027" s="3">
        <v>0.15</v>
      </c>
      <c r="H2027" t="s">
        <v>12</v>
      </c>
      <c r="I2027">
        <v>5</v>
      </c>
      <c r="J2027">
        <f t="shared" si="124"/>
        <v>1113.075</v>
      </c>
      <c r="K2027" s="2">
        <f t="shared" si="125"/>
        <v>45597</v>
      </c>
      <c r="L2027" s="2" t="str">
        <f>VLOOKUP(C2027,Customers!$A$2:$F$401,3,FALSE)</f>
        <v>Cairo</v>
      </c>
      <c r="M2027" s="2" t="str">
        <f>VLOOKUP(C2027,Customers!$A$2:$F$401,5,FALSE)</f>
        <v>Corporate</v>
      </c>
      <c r="N2027" s="2" t="str">
        <f>VLOOKUP(D2027,Products!$A$2:$F$21,2,FALSE)</f>
        <v>Wireless Mouse</v>
      </c>
      <c r="O2027" s="2" t="str">
        <f>VLOOKUP(D2027,Products!$A$2:$F$21,4,FALSE)</f>
        <v>Electronics</v>
      </c>
      <c r="P2027" s="2" t="str">
        <f>VLOOKUP(D2027,Products!$A$2:$F$21,3,FALSE)</f>
        <v>Accessories</v>
      </c>
      <c r="Q2027" s="6">
        <f>VLOOKUP(D2027,Products!$A$2:$F$21,6,FALSE)</f>
        <v>210</v>
      </c>
      <c r="R2027" s="6">
        <f t="shared" si="126"/>
        <v>630</v>
      </c>
      <c r="S2027" s="6">
        <f t="shared" si="127"/>
        <v>483.07500000000005</v>
      </c>
    </row>
    <row r="2028" spans="1:19" x14ac:dyDescent="0.25">
      <c r="A2028" t="s">
        <v>2454</v>
      </c>
      <c r="B2028" s="2">
        <v>45407</v>
      </c>
      <c r="C2028" t="s">
        <v>133</v>
      </c>
      <c r="D2028" t="s">
        <v>49</v>
      </c>
      <c r="E2028">
        <v>4</v>
      </c>
      <c r="F2028">
        <v>4428</v>
      </c>
      <c r="G2028" s="3">
        <v>0.05</v>
      </c>
      <c r="H2028" t="s">
        <v>12</v>
      </c>
      <c r="I2028">
        <v>7</v>
      </c>
      <c r="J2028">
        <f t="shared" si="124"/>
        <v>16826.399999999998</v>
      </c>
      <c r="K2028" s="2">
        <f t="shared" si="125"/>
        <v>45383</v>
      </c>
      <c r="L2028" s="2" t="str">
        <f>VLOOKUP(C2028,Customers!$A$2:$F$401,3,FALSE)</f>
        <v>Ismailia</v>
      </c>
      <c r="M2028" s="2" t="str">
        <f>VLOOKUP(C2028,Customers!$A$2:$F$401,5,FALSE)</f>
        <v>Small Business</v>
      </c>
      <c r="N2028" s="2" t="str">
        <f>VLOOKUP(D2028,Products!$A$2:$F$21,2,FALSE)</f>
        <v>UPS 1200VA</v>
      </c>
      <c r="O2028" s="2" t="str">
        <f>VLOOKUP(D2028,Products!$A$2:$F$21,4,FALSE)</f>
        <v>Electronics</v>
      </c>
      <c r="P2028" s="2" t="str">
        <f>VLOOKUP(D2028,Products!$A$2:$F$21,3,FALSE)</f>
        <v>Power</v>
      </c>
      <c r="Q2028" s="6">
        <f>VLOOKUP(D2028,Products!$A$2:$F$21,6,FALSE)</f>
        <v>2950</v>
      </c>
      <c r="R2028" s="6">
        <f t="shared" si="126"/>
        <v>11800</v>
      </c>
      <c r="S2028" s="6">
        <f t="shared" si="127"/>
        <v>5026.3999999999978</v>
      </c>
    </row>
    <row r="2029" spans="1:19" x14ac:dyDescent="0.25">
      <c r="A2029" t="s">
        <v>2455</v>
      </c>
      <c r="B2029" s="2">
        <v>44932</v>
      </c>
      <c r="C2029" t="s">
        <v>511</v>
      </c>
      <c r="D2029" t="s">
        <v>46</v>
      </c>
      <c r="E2029">
        <v>1</v>
      </c>
      <c r="F2029">
        <v>267.8</v>
      </c>
      <c r="G2029" s="3">
        <v>0.03</v>
      </c>
      <c r="H2029" t="s">
        <v>12</v>
      </c>
      <c r="I2029">
        <v>5</v>
      </c>
      <c r="J2029">
        <f t="shared" si="124"/>
        <v>259.76600000000002</v>
      </c>
      <c r="K2029" s="2">
        <f t="shared" si="125"/>
        <v>44927</v>
      </c>
      <c r="L2029" s="2" t="str">
        <f>VLOOKUP(C2029,Customers!$A$2:$F$401,3,FALSE)</f>
        <v>Tanta</v>
      </c>
      <c r="M2029" s="2" t="str">
        <f>VLOOKUP(C2029,Customers!$A$2:$F$401,5,FALSE)</f>
        <v>Consumer</v>
      </c>
      <c r="N2029" s="2" t="str">
        <f>VLOOKUP(D2029,Products!$A$2:$F$21,2,FALSE)</f>
        <v>Paper A4 Box</v>
      </c>
      <c r="O2029" s="2" t="str">
        <f>VLOOKUP(D2029,Products!$A$2:$F$21,4,FALSE)</f>
        <v>Office</v>
      </c>
      <c r="P2029" s="2" t="str">
        <f>VLOOKUP(D2029,Products!$A$2:$F$21,3,FALSE)</f>
        <v>Stationery</v>
      </c>
      <c r="Q2029" s="6">
        <f>VLOOKUP(D2029,Products!$A$2:$F$21,6,FALSE)</f>
        <v>145</v>
      </c>
      <c r="R2029" s="6">
        <f t="shared" si="126"/>
        <v>145</v>
      </c>
      <c r="S2029" s="6">
        <f t="shared" si="127"/>
        <v>114.76600000000002</v>
      </c>
    </row>
    <row r="2030" spans="1:19" x14ac:dyDescent="0.25">
      <c r="A2030" t="s">
        <v>2456</v>
      </c>
      <c r="B2030" s="2">
        <v>44953</v>
      </c>
      <c r="C2030" t="s">
        <v>195</v>
      </c>
      <c r="D2030" t="s">
        <v>24</v>
      </c>
      <c r="E2030">
        <v>4</v>
      </c>
      <c r="F2030">
        <v>1350</v>
      </c>
      <c r="G2030" s="3">
        <v>0.15</v>
      </c>
      <c r="H2030" t="s">
        <v>12</v>
      </c>
      <c r="I2030">
        <v>7</v>
      </c>
      <c r="J2030">
        <f t="shared" si="124"/>
        <v>4590</v>
      </c>
      <c r="K2030" s="2">
        <f t="shared" si="125"/>
        <v>44927</v>
      </c>
      <c r="L2030" s="2" t="str">
        <f>VLOOKUP(C2030,Customers!$A$2:$F$401,3,FALSE)</f>
        <v>Zagazig</v>
      </c>
      <c r="M2030" s="2" t="str">
        <f>VLOOKUP(C2030,Customers!$A$2:$F$401,5,FALSE)</f>
        <v>Consumer</v>
      </c>
      <c r="N2030" s="2" t="str">
        <f>VLOOKUP(D2030,Products!$A$2:$F$21,2,FALSE)</f>
        <v>USB-C Hub</v>
      </c>
      <c r="O2030" s="2" t="str">
        <f>VLOOKUP(D2030,Products!$A$2:$F$21,4,FALSE)</f>
        <v>Electronics</v>
      </c>
      <c r="P2030" s="2" t="str">
        <f>VLOOKUP(D2030,Products!$A$2:$F$21,3,FALSE)</f>
        <v>Accessories</v>
      </c>
      <c r="Q2030" s="6">
        <f>VLOOKUP(D2030,Products!$A$2:$F$21,6,FALSE)</f>
        <v>620</v>
      </c>
      <c r="R2030" s="6">
        <f t="shared" si="126"/>
        <v>2480</v>
      </c>
      <c r="S2030" s="6">
        <f t="shared" si="127"/>
        <v>2110</v>
      </c>
    </row>
    <row r="2031" spans="1:19" x14ac:dyDescent="0.25">
      <c r="A2031" t="s">
        <v>2457</v>
      </c>
      <c r="B2031" s="2">
        <v>45109</v>
      </c>
      <c r="C2031" t="s">
        <v>139</v>
      </c>
      <c r="D2031" t="s">
        <v>82</v>
      </c>
      <c r="E2031">
        <v>2</v>
      </c>
      <c r="F2031">
        <v>4656</v>
      </c>
      <c r="G2031" s="3">
        <v>0.05</v>
      </c>
      <c r="H2031" t="s">
        <v>12</v>
      </c>
      <c r="I2031">
        <v>7</v>
      </c>
      <c r="J2031">
        <f t="shared" si="124"/>
        <v>8846.4</v>
      </c>
      <c r="K2031" s="2">
        <f t="shared" si="125"/>
        <v>45108</v>
      </c>
      <c r="L2031" s="2" t="str">
        <f>VLOOKUP(C2031,Customers!$A$2:$F$401,3,FALSE)</f>
        <v>Zagazig</v>
      </c>
      <c r="M2031" s="2" t="str">
        <f>VLOOKUP(C2031,Customers!$A$2:$F$401,5,FALSE)</f>
        <v>Consumer</v>
      </c>
      <c r="N2031" s="2" t="str">
        <f>VLOOKUP(D2031,Products!$A$2:$F$21,2,FALSE)</f>
        <v>Office Chair</v>
      </c>
      <c r="O2031" s="2" t="str">
        <f>VLOOKUP(D2031,Products!$A$2:$F$21,4,FALSE)</f>
        <v>Office</v>
      </c>
      <c r="P2031" s="2" t="str">
        <f>VLOOKUP(D2031,Products!$A$2:$F$21,3,FALSE)</f>
        <v>Furniture</v>
      </c>
      <c r="Q2031" s="6">
        <f>VLOOKUP(D2031,Products!$A$2:$F$21,6,FALSE)</f>
        <v>3150</v>
      </c>
      <c r="R2031" s="6">
        <f t="shared" si="126"/>
        <v>6300</v>
      </c>
      <c r="S2031" s="6">
        <f t="shared" si="127"/>
        <v>2546.3999999999996</v>
      </c>
    </row>
    <row r="2032" spans="1:19" x14ac:dyDescent="0.25">
      <c r="A2032" t="s">
        <v>2458</v>
      </c>
      <c r="B2032" s="2">
        <v>45153</v>
      </c>
      <c r="C2032" t="s">
        <v>45</v>
      </c>
      <c r="D2032" t="s">
        <v>40</v>
      </c>
      <c r="E2032">
        <v>1</v>
      </c>
      <c r="F2032">
        <v>21060</v>
      </c>
      <c r="G2032" s="3">
        <v>0.1</v>
      </c>
      <c r="H2032" t="s">
        <v>12</v>
      </c>
      <c r="I2032">
        <v>2</v>
      </c>
      <c r="J2032">
        <f t="shared" si="124"/>
        <v>18954</v>
      </c>
      <c r="K2032" s="2">
        <f t="shared" si="125"/>
        <v>45139</v>
      </c>
      <c r="L2032" s="2" t="str">
        <f>VLOOKUP(C2032,Customers!$A$2:$F$401,3,FALSE)</f>
        <v>Zagazig</v>
      </c>
      <c r="M2032" s="2" t="str">
        <f>VLOOKUP(C2032,Customers!$A$2:$F$401,5,FALSE)</f>
        <v>Small Business</v>
      </c>
      <c r="N2032" s="2" t="str">
        <f>VLOOKUP(D2032,Products!$A$2:$F$21,2,FALSE)</f>
        <v>Laptop Basic 15</v>
      </c>
      <c r="O2032" s="2" t="str">
        <f>VLOOKUP(D2032,Products!$A$2:$F$21,4,FALSE)</f>
        <v>Electronics</v>
      </c>
      <c r="P2032" s="2" t="str">
        <f>VLOOKUP(D2032,Products!$A$2:$F$21,3,FALSE)</f>
        <v>Computers</v>
      </c>
      <c r="Q2032" s="6">
        <f>VLOOKUP(D2032,Products!$A$2:$F$21,6,FALSE)</f>
        <v>15100</v>
      </c>
      <c r="R2032" s="6">
        <f t="shared" si="126"/>
        <v>15100</v>
      </c>
      <c r="S2032" s="6">
        <f t="shared" si="127"/>
        <v>3854</v>
      </c>
    </row>
    <row r="2033" spans="1:19" x14ac:dyDescent="0.25">
      <c r="A2033" t="s">
        <v>2459</v>
      </c>
      <c r="B2033" s="2">
        <v>45938</v>
      </c>
      <c r="C2033" t="s">
        <v>630</v>
      </c>
      <c r="D2033" t="s">
        <v>18</v>
      </c>
      <c r="E2033">
        <v>1</v>
      </c>
      <c r="F2033">
        <v>1566</v>
      </c>
      <c r="G2033" s="3">
        <v>0.15</v>
      </c>
      <c r="H2033" t="s">
        <v>12</v>
      </c>
      <c r="I2033">
        <v>2</v>
      </c>
      <c r="J2033">
        <f t="shared" si="124"/>
        <v>1331.1</v>
      </c>
      <c r="K2033" s="2">
        <f t="shared" si="125"/>
        <v>45931</v>
      </c>
      <c r="L2033" s="2" t="str">
        <f>VLOOKUP(C2033,Customers!$A$2:$F$401,3,FALSE)</f>
        <v>Giza</v>
      </c>
      <c r="M2033" s="2" t="str">
        <f>VLOOKUP(C2033,Customers!$A$2:$F$401,5,FALSE)</f>
        <v>Consumer</v>
      </c>
      <c r="N2033" s="2" t="str">
        <f>VLOOKUP(D2033,Products!$A$2:$F$21,2,FALSE)</f>
        <v>Webcam HD</v>
      </c>
      <c r="O2033" s="2" t="str">
        <f>VLOOKUP(D2033,Products!$A$2:$F$21,4,FALSE)</f>
        <v>Electronics</v>
      </c>
      <c r="P2033" s="2" t="str">
        <f>VLOOKUP(D2033,Products!$A$2:$F$21,3,FALSE)</f>
        <v>Accessories</v>
      </c>
      <c r="Q2033" s="6">
        <f>VLOOKUP(D2033,Products!$A$2:$F$21,6,FALSE)</f>
        <v>790</v>
      </c>
      <c r="R2033" s="6">
        <f t="shared" si="126"/>
        <v>790</v>
      </c>
      <c r="S2033" s="6">
        <f t="shared" si="127"/>
        <v>541.09999999999991</v>
      </c>
    </row>
    <row r="2034" spans="1:19" x14ac:dyDescent="0.25">
      <c r="A2034" t="s">
        <v>2460</v>
      </c>
      <c r="B2034" s="2">
        <v>45232</v>
      </c>
      <c r="C2034" t="s">
        <v>1414</v>
      </c>
      <c r="D2034" t="s">
        <v>24</v>
      </c>
      <c r="E2034">
        <v>2</v>
      </c>
      <c r="F2034">
        <v>1350</v>
      </c>
      <c r="G2034" s="3">
        <v>0.1</v>
      </c>
      <c r="H2034" t="s">
        <v>12</v>
      </c>
      <c r="I2034">
        <v>4</v>
      </c>
      <c r="J2034">
        <f t="shared" si="124"/>
        <v>2430</v>
      </c>
      <c r="K2034" s="2">
        <f t="shared" si="125"/>
        <v>45231</v>
      </c>
      <c r="L2034" s="2" t="str">
        <f>VLOOKUP(C2034,Customers!$A$2:$F$401,3,FALSE)</f>
        <v>Giza</v>
      </c>
      <c r="M2034" s="2" t="str">
        <f>VLOOKUP(C2034,Customers!$A$2:$F$401,5,FALSE)</f>
        <v>Consumer</v>
      </c>
      <c r="N2034" s="2" t="str">
        <f>VLOOKUP(D2034,Products!$A$2:$F$21,2,FALSE)</f>
        <v>USB-C Hub</v>
      </c>
      <c r="O2034" s="2" t="str">
        <f>VLOOKUP(D2034,Products!$A$2:$F$21,4,FALSE)</f>
        <v>Electronics</v>
      </c>
      <c r="P2034" s="2" t="str">
        <f>VLOOKUP(D2034,Products!$A$2:$F$21,3,FALSE)</f>
        <v>Accessories</v>
      </c>
      <c r="Q2034" s="6">
        <f>VLOOKUP(D2034,Products!$A$2:$F$21,6,FALSE)</f>
        <v>620</v>
      </c>
      <c r="R2034" s="6">
        <f t="shared" si="126"/>
        <v>1240</v>
      </c>
      <c r="S2034" s="6">
        <f t="shared" si="127"/>
        <v>1190</v>
      </c>
    </row>
    <row r="2035" spans="1:19" x14ac:dyDescent="0.25">
      <c r="A2035" t="s">
        <v>2461</v>
      </c>
      <c r="B2035" s="2">
        <v>45111</v>
      </c>
      <c r="C2035" t="s">
        <v>26</v>
      </c>
      <c r="D2035" t="s">
        <v>24</v>
      </c>
      <c r="E2035">
        <v>3</v>
      </c>
      <c r="F2035">
        <v>1150</v>
      </c>
      <c r="G2035" s="3">
        <v>0.03</v>
      </c>
      <c r="H2035" t="s">
        <v>85</v>
      </c>
      <c r="I2035">
        <v>4</v>
      </c>
      <c r="J2035">
        <f t="shared" si="124"/>
        <v>3346.5</v>
      </c>
      <c r="K2035" s="2">
        <f t="shared" si="125"/>
        <v>45108</v>
      </c>
      <c r="L2035" s="2" t="str">
        <f>VLOOKUP(C2035,Customers!$A$2:$F$401,3,FALSE)</f>
        <v>Mansoura</v>
      </c>
      <c r="M2035" s="2" t="str">
        <f>VLOOKUP(C2035,Customers!$A$2:$F$401,5,FALSE)</f>
        <v>Consumer</v>
      </c>
      <c r="N2035" s="2" t="str">
        <f>VLOOKUP(D2035,Products!$A$2:$F$21,2,FALSE)</f>
        <v>USB-C Hub</v>
      </c>
      <c r="O2035" s="2" t="str">
        <f>VLOOKUP(D2035,Products!$A$2:$F$21,4,FALSE)</f>
        <v>Electronics</v>
      </c>
      <c r="P2035" s="2" t="str">
        <f>VLOOKUP(D2035,Products!$A$2:$F$21,3,FALSE)</f>
        <v>Accessories</v>
      </c>
      <c r="Q2035" s="6">
        <f>VLOOKUP(D2035,Products!$A$2:$F$21,6,FALSE)</f>
        <v>620</v>
      </c>
      <c r="R2035" s="6">
        <f t="shared" si="126"/>
        <v>1860</v>
      </c>
      <c r="S2035" s="6">
        <f t="shared" si="127"/>
        <v>1486.5</v>
      </c>
    </row>
    <row r="2036" spans="1:19" x14ac:dyDescent="0.25">
      <c r="A2036" t="s">
        <v>2462</v>
      </c>
      <c r="B2036" s="2">
        <v>45974</v>
      </c>
      <c r="C2036" t="s">
        <v>531</v>
      </c>
      <c r="D2036" t="s">
        <v>82</v>
      </c>
      <c r="E2036">
        <v>1</v>
      </c>
      <c r="F2036">
        <v>4800</v>
      </c>
      <c r="G2036" s="3">
        <v>0.1</v>
      </c>
      <c r="H2036" t="s">
        <v>12</v>
      </c>
      <c r="I2036">
        <v>6</v>
      </c>
      <c r="J2036">
        <f t="shared" si="124"/>
        <v>4320</v>
      </c>
      <c r="K2036" s="2">
        <f t="shared" si="125"/>
        <v>45962</v>
      </c>
      <c r="L2036" s="2" t="str">
        <f>VLOOKUP(C2036,Customers!$A$2:$F$401,3,FALSE)</f>
        <v>Port Said</v>
      </c>
      <c r="M2036" s="2" t="str">
        <f>VLOOKUP(C2036,Customers!$A$2:$F$401,5,FALSE)</f>
        <v>Corporate</v>
      </c>
      <c r="N2036" s="2" t="str">
        <f>VLOOKUP(D2036,Products!$A$2:$F$21,2,FALSE)</f>
        <v>Office Chair</v>
      </c>
      <c r="O2036" s="2" t="str">
        <f>VLOOKUP(D2036,Products!$A$2:$F$21,4,FALSE)</f>
        <v>Office</v>
      </c>
      <c r="P2036" s="2" t="str">
        <f>VLOOKUP(D2036,Products!$A$2:$F$21,3,FALSE)</f>
        <v>Furniture</v>
      </c>
      <c r="Q2036" s="6">
        <f>VLOOKUP(D2036,Products!$A$2:$F$21,6,FALSE)</f>
        <v>3150</v>
      </c>
      <c r="R2036" s="6">
        <f t="shared" si="126"/>
        <v>3150</v>
      </c>
      <c r="S2036" s="6">
        <f t="shared" si="127"/>
        <v>1170</v>
      </c>
    </row>
    <row r="2037" spans="1:19" x14ac:dyDescent="0.25">
      <c r="A2037" t="s">
        <v>2463</v>
      </c>
      <c r="B2037" s="2">
        <v>45080</v>
      </c>
      <c r="C2037" t="s">
        <v>338</v>
      </c>
      <c r="D2037" t="s">
        <v>46</v>
      </c>
      <c r="E2037">
        <v>2</v>
      </c>
      <c r="F2037">
        <v>260</v>
      </c>
      <c r="G2037" s="3">
        <v>0</v>
      </c>
      <c r="H2037" t="s">
        <v>12</v>
      </c>
      <c r="I2037">
        <v>2</v>
      </c>
      <c r="J2037">
        <f t="shared" si="124"/>
        <v>520</v>
      </c>
      <c r="K2037" s="2">
        <f t="shared" si="125"/>
        <v>45078</v>
      </c>
      <c r="L2037" s="2" t="str">
        <f>VLOOKUP(C2037,Customers!$A$2:$F$401,3,FALSE)</f>
        <v>Mansoura</v>
      </c>
      <c r="M2037" s="2" t="str">
        <f>VLOOKUP(C2037,Customers!$A$2:$F$401,5,FALSE)</f>
        <v>Consumer</v>
      </c>
      <c r="N2037" s="2" t="str">
        <f>VLOOKUP(D2037,Products!$A$2:$F$21,2,FALSE)</f>
        <v>Paper A4 Box</v>
      </c>
      <c r="O2037" s="2" t="str">
        <f>VLOOKUP(D2037,Products!$A$2:$F$21,4,FALSE)</f>
        <v>Office</v>
      </c>
      <c r="P2037" s="2" t="str">
        <f>VLOOKUP(D2037,Products!$A$2:$F$21,3,FALSE)</f>
        <v>Stationery</v>
      </c>
      <c r="Q2037" s="6">
        <f>VLOOKUP(D2037,Products!$A$2:$F$21,6,FALSE)</f>
        <v>145</v>
      </c>
      <c r="R2037" s="6">
        <f t="shared" si="126"/>
        <v>290</v>
      </c>
      <c r="S2037" s="6">
        <f t="shared" si="127"/>
        <v>230</v>
      </c>
    </row>
    <row r="2038" spans="1:19" x14ac:dyDescent="0.25">
      <c r="A2038" t="s">
        <v>2464</v>
      </c>
      <c r="B2038" s="2">
        <v>45134</v>
      </c>
      <c r="C2038" t="s">
        <v>1340</v>
      </c>
      <c r="D2038" t="s">
        <v>56</v>
      </c>
      <c r="E2038">
        <v>10</v>
      </c>
      <c r="F2038">
        <v>165.6</v>
      </c>
      <c r="G2038" s="3">
        <v>0.05</v>
      </c>
      <c r="H2038" t="s">
        <v>12</v>
      </c>
      <c r="I2038">
        <v>1</v>
      </c>
      <c r="J2038">
        <f t="shared" si="124"/>
        <v>1573.1999999999998</v>
      </c>
      <c r="K2038" s="2">
        <f t="shared" si="125"/>
        <v>45108</v>
      </c>
      <c r="L2038" s="2" t="str">
        <f>VLOOKUP(C2038,Customers!$A$2:$F$401,3,FALSE)</f>
        <v>Port Said</v>
      </c>
      <c r="M2038" s="2" t="str">
        <f>VLOOKUP(C2038,Customers!$A$2:$F$401,5,FALSE)</f>
        <v>Consumer</v>
      </c>
      <c r="N2038" s="2" t="str">
        <f>VLOOKUP(D2038,Products!$A$2:$F$21,2,FALSE)</f>
        <v>Notebook Pack</v>
      </c>
      <c r="O2038" s="2" t="str">
        <f>VLOOKUP(D2038,Products!$A$2:$F$21,4,FALSE)</f>
        <v>Office</v>
      </c>
      <c r="P2038" s="2" t="str">
        <f>VLOOKUP(D2038,Products!$A$2:$F$21,3,FALSE)</f>
        <v>Stationery</v>
      </c>
      <c r="Q2038" s="6">
        <f>VLOOKUP(D2038,Products!$A$2:$F$21,6,FALSE)</f>
        <v>75</v>
      </c>
      <c r="R2038" s="6">
        <f t="shared" si="126"/>
        <v>750</v>
      </c>
      <c r="S2038" s="6">
        <f t="shared" si="127"/>
        <v>823.19999999999982</v>
      </c>
    </row>
    <row r="2039" spans="1:19" x14ac:dyDescent="0.25">
      <c r="A2039" t="s">
        <v>2465</v>
      </c>
      <c r="B2039" s="2">
        <v>45451</v>
      </c>
      <c r="C2039" t="s">
        <v>51</v>
      </c>
      <c r="D2039" t="s">
        <v>24</v>
      </c>
      <c r="E2039">
        <v>1</v>
      </c>
      <c r="F2039">
        <v>1350</v>
      </c>
      <c r="G2039" s="3">
        <v>0.1</v>
      </c>
      <c r="H2039" t="s">
        <v>12</v>
      </c>
      <c r="I2039">
        <v>3</v>
      </c>
      <c r="J2039">
        <f t="shared" si="124"/>
        <v>1215</v>
      </c>
      <c r="K2039" s="2">
        <f t="shared" si="125"/>
        <v>45444</v>
      </c>
      <c r="L2039" s="2" t="str">
        <f>VLOOKUP(C2039,Customers!$A$2:$F$401,3,FALSE)</f>
        <v>Fayoum</v>
      </c>
      <c r="M2039" s="2" t="str">
        <f>VLOOKUP(C2039,Customers!$A$2:$F$401,5,FALSE)</f>
        <v>Small Business</v>
      </c>
      <c r="N2039" s="2" t="str">
        <f>VLOOKUP(D2039,Products!$A$2:$F$21,2,FALSE)</f>
        <v>USB-C Hub</v>
      </c>
      <c r="O2039" s="2" t="str">
        <f>VLOOKUP(D2039,Products!$A$2:$F$21,4,FALSE)</f>
        <v>Electronics</v>
      </c>
      <c r="P2039" s="2" t="str">
        <f>VLOOKUP(D2039,Products!$A$2:$F$21,3,FALSE)</f>
        <v>Accessories</v>
      </c>
      <c r="Q2039" s="6">
        <f>VLOOKUP(D2039,Products!$A$2:$F$21,6,FALSE)</f>
        <v>620</v>
      </c>
      <c r="R2039" s="6">
        <f t="shared" si="126"/>
        <v>620</v>
      </c>
      <c r="S2039" s="6">
        <f t="shared" si="127"/>
        <v>595</v>
      </c>
    </row>
    <row r="2040" spans="1:19" x14ac:dyDescent="0.25">
      <c r="A2040" t="s">
        <v>2466</v>
      </c>
      <c r="B2040" s="2">
        <v>45400</v>
      </c>
      <c r="C2040" t="s">
        <v>988</v>
      </c>
      <c r="D2040" t="s">
        <v>24</v>
      </c>
      <c r="E2040">
        <v>1</v>
      </c>
      <c r="F2040">
        <v>1150</v>
      </c>
      <c r="G2040" s="3">
        <v>0.2</v>
      </c>
      <c r="H2040" t="s">
        <v>12</v>
      </c>
      <c r="I2040">
        <v>2</v>
      </c>
      <c r="J2040">
        <f t="shared" si="124"/>
        <v>920</v>
      </c>
      <c r="K2040" s="2">
        <f t="shared" si="125"/>
        <v>45383</v>
      </c>
      <c r="L2040" s="2" t="str">
        <f>VLOOKUP(C2040,Customers!$A$2:$F$401,3,FALSE)</f>
        <v>Shubra El-Kheima</v>
      </c>
      <c r="M2040" s="2" t="str">
        <f>VLOOKUP(C2040,Customers!$A$2:$F$401,5,FALSE)</f>
        <v>Consumer</v>
      </c>
      <c r="N2040" s="2" t="str">
        <f>VLOOKUP(D2040,Products!$A$2:$F$21,2,FALSE)</f>
        <v>USB-C Hub</v>
      </c>
      <c r="O2040" s="2" t="str">
        <f>VLOOKUP(D2040,Products!$A$2:$F$21,4,FALSE)</f>
        <v>Electronics</v>
      </c>
      <c r="P2040" s="2" t="str">
        <f>VLOOKUP(D2040,Products!$A$2:$F$21,3,FALSE)</f>
        <v>Accessories</v>
      </c>
      <c r="Q2040" s="6">
        <f>VLOOKUP(D2040,Products!$A$2:$F$21,6,FALSE)</f>
        <v>620</v>
      </c>
      <c r="R2040" s="6">
        <f t="shared" si="126"/>
        <v>620</v>
      </c>
      <c r="S2040" s="6">
        <f t="shared" si="127"/>
        <v>300</v>
      </c>
    </row>
    <row r="2041" spans="1:19" x14ac:dyDescent="0.25">
      <c r="A2041" t="s">
        <v>2467</v>
      </c>
      <c r="B2041" s="2">
        <v>45862</v>
      </c>
      <c r="C2041" t="s">
        <v>935</v>
      </c>
      <c r="D2041" t="s">
        <v>18</v>
      </c>
      <c r="E2041">
        <v>1</v>
      </c>
      <c r="F2041">
        <v>1493.5</v>
      </c>
      <c r="G2041" s="3">
        <v>0.05</v>
      </c>
      <c r="H2041" t="s">
        <v>12</v>
      </c>
      <c r="I2041">
        <v>5</v>
      </c>
      <c r="J2041">
        <f t="shared" si="124"/>
        <v>1418.825</v>
      </c>
      <c r="K2041" s="2">
        <f t="shared" si="125"/>
        <v>45839</v>
      </c>
      <c r="L2041" s="2" t="str">
        <f>VLOOKUP(C2041,Customers!$A$2:$F$401,3,FALSE)</f>
        <v>Asyut</v>
      </c>
      <c r="M2041" s="2" t="str">
        <f>VLOOKUP(C2041,Customers!$A$2:$F$401,5,FALSE)</f>
        <v>Small Business</v>
      </c>
      <c r="N2041" s="2" t="str">
        <f>VLOOKUP(D2041,Products!$A$2:$F$21,2,FALSE)</f>
        <v>Webcam HD</v>
      </c>
      <c r="O2041" s="2" t="str">
        <f>VLOOKUP(D2041,Products!$A$2:$F$21,4,FALSE)</f>
        <v>Electronics</v>
      </c>
      <c r="P2041" s="2" t="str">
        <f>VLOOKUP(D2041,Products!$A$2:$F$21,3,FALSE)</f>
        <v>Accessories</v>
      </c>
      <c r="Q2041" s="6">
        <f>VLOOKUP(D2041,Products!$A$2:$F$21,6,FALSE)</f>
        <v>790</v>
      </c>
      <c r="R2041" s="6">
        <f t="shared" si="126"/>
        <v>790</v>
      </c>
      <c r="S2041" s="6">
        <f t="shared" si="127"/>
        <v>628.82500000000005</v>
      </c>
    </row>
    <row r="2042" spans="1:19" x14ac:dyDescent="0.25">
      <c r="A2042" t="s">
        <v>2468</v>
      </c>
      <c r="B2042" s="2">
        <v>45533</v>
      </c>
      <c r="C2042" t="s">
        <v>460</v>
      </c>
      <c r="D2042" t="s">
        <v>46</v>
      </c>
      <c r="E2042">
        <v>4</v>
      </c>
      <c r="F2042">
        <v>252.2</v>
      </c>
      <c r="G2042" s="3">
        <v>0.03</v>
      </c>
      <c r="H2042" t="s">
        <v>12</v>
      </c>
      <c r="I2042">
        <v>5</v>
      </c>
      <c r="J2042">
        <f t="shared" si="124"/>
        <v>978.53599999999994</v>
      </c>
      <c r="K2042" s="2">
        <f t="shared" si="125"/>
        <v>45505</v>
      </c>
      <c r="L2042" s="2" t="str">
        <f>VLOOKUP(C2042,Customers!$A$2:$F$401,3,FALSE)</f>
        <v>Asyut</v>
      </c>
      <c r="M2042" s="2" t="str">
        <f>VLOOKUP(C2042,Customers!$A$2:$F$401,5,FALSE)</f>
        <v>Consumer</v>
      </c>
      <c r="N2042" s="2" t="str">
        <f>VLOOKUP(D2042,Products!$A$2:$F$21,2,FALSE)</f>
        <v>Paper A4 Box</v>
      </c>
      <c r="O2042" s="2" t="str">
        <f>VLOOKUP(D2042,Products!$A$2:$F$21,4,FALSE)</f>
        <v>Office</v>
      </c>
      <c r="P2042" s="2" t="str">
        <f>VLOOKUP(D2042,Products!$A$2:$F$21,3,FALSE)</f>
        <v>Stationery</v>
      </c>
      <c r="Q2042" s="6">
        <f>VLOOKUP(D2042,Products!$A$2:$F$21,6,FALSE)</f>
        <v>145</v>
      </c>
      <c r="R2042" s="6">
        <f t="shared" si="126"/>
        <v>580</v>
      </c>
      <c r="S2042" s="6">
        <f t="shared" si="127"/>
        <v>398.53599999999994</v>
      </c>
    </row>
    <row r="2043" spans="1:19" x14ac:dyDescent="0.25">
      <c r="A2043" t="s">
        <v>2469</v>
      </c>
      <c r="B2043" s="2">
        <v>45467</v>
      </c>
      <c r="C2043" t="s">
        <v>275</v>
      </c>
      <c r="D2043" t="s">
        <v>56</v>
      </c>
      <c r="E2043">
        <v>5</v>
      </c>
      <c r="F2043">
        <v>174.6</v>
      </c>
      <c r="G2043" s="3">
        <v>0.03</v>
      </c>
      <c r="H2043" t="s">
        <v>12</v>
      </c>
      <c r="I2043">
        <v>3</v>
      </c>
      <c r="J2043">
        <f t="shared" si="124"/>
        <v>846.81</v>
      </c>
      <c r="K2043" s="2">
        <f t="shared" si="125"/>
        <v>45444</v>
      </c>
      <c r="L2043" s="2" t="str">
        <f>VLOOKUP(C2043,Customers!$A$2:$F$401,3,FALSE)</f>
        <v>Giza</v>
      </c>
      <c r="M2043" s="2" t="str">
        <f>VLOOKUP(C2043,Customers!$A$2:$F$401,5,FALSE)</f>
        <v>Small Business</v>
      </c>
      <c r="N2043" s="2" t="str">
        <f>VLOOKUP(D2043,Products!$A$2:$F$21,2,FALSE)</f>
        <v>Notebook Pack</v>
      </c>
      <c r="O2043" s="2" t="str">
        <f>VLOOKUP(D2043,Products!$A$2:$F$21,4,FALSE)</f>
        <v>Office</v>
      </c>
      <c r="P2043" s="2" t="str">
        <f>VLOOKUP(D2043,Products!$A$2:$F$21,3,FALSE)</f>
        <v>Stationery</v>
      </c>
      <c r="Q2043" s="6">
        <f>VLOOKUP(D2043,Products!$A$2:$F$21,6,FALSE)</f>
        <v>75</v>
      </c>
      <c r="R2043" s="6">
        <f t="shared" si="126"/>
        <v>375</v>
      </c>
      <c r="S2043" s="6">
        <f t="shared" si="127"/>
        <v>471.80999999999995</v>
      </c>
    </row>
    <row r="2044" spans="1:19" x14ac:dyDescent="0.25">
      <c r="A2044" t="s">
        <v>2470</v>
      </c>
      <c r="B2044" s="2">
        <v>45877</v>
      </c>
      <c r="C2044" t="s">
        <v>1355</v>
      </c>
      <c r="D2044" t="s">
        <v>43</v>
      </c>
      <c r="E2044">
        <v>2</v>
      </c>
      <c r="F2044">
        <v>3708</v>
      </c>
      <c r="G2044" s="3">
        <v>0.1</v>
      </c>
      <c r="H2044" t="s">
        <v>85</v>
      </c>
      <c r="I2044">
        <v>5</v>
      </c>
      <c r="J2044">
        <f t="shared" si="124"/>
        <v>6674.4000000000005</v>
      </c>
      <c r="K2044" s="2">
        <f t="shared" si="125"/>
        <v>45870</v>
      </c>
      <c r="L2044" s="2" t="str">
        <f>VLOOKUP(C2044,Customers!$A$2:$F$401,3,FALSE)</f>
        <v>Tanta</v>
      </c>
      <c r="M2044" s="2" t="str">
        <f>VLOOKUP(C2044,Customers!$A$2:$F$401,5,FALSE)</f>
        <v>Small Business</v>
      </c>
      <c r="N2044" s="2" t="str">
        <f>VLOOKUP(D2044,Products!$A$2:$F$21,2,FALSE)</f>
        <v>External SSD 1TB</v>
      </c>
      <c r="O2044" s="2" t="str">
        <f>VLOOKUP(D2044,Products!$A$2:$F$21,4,FALSE)</f>
        <v>Electronics</v>
      </c>
      <c r="P2044" s="2" t="str">
        <f>VLOOKUP(D2044,Products!$A$2:$F$21,3,FALSE)</f>
        <v>Storage</v>
      </c>
      <c r="Q2044" s="6">
        <f>VLOOKUP(D2044,Products!$A$2:$F$21,6,FALSE)</f>
        <v>2450</v>
      </c>
      <c r="R2044" s="6">
        <f t="shared" si="126"/>
        <v>4900</v>
      </c>
      <c r="S2044" s="6">
        <f t="shared" si="127"/>
        <v>1774.4000000000005</v>
      </c>
    </row>
    <row r="2045" spans="1:19" x14ac:dyDescent="0.25">
      <c r="A2045" t="s">
        <v>2471</v>
      </c>
      <c r="B2045" s="2">
        <v>45029</v>
      </c>
      <c r="C2045" t="s">
        <v>951</v>
      </c>
      <c r="D2045" t="s">
        <v>46</v>
      </c>
      <c r="E2045">
        <v>2</v>
      </c>
      <c r="F2045">
        <v>267.8</v>
      </c>
      <c r="G2045" s="3">
        <v>0</v>
      </c>
      <c r="H2045" t="s">
        <v>12</v>
      </c>
      <c r="I2045">
        <v>4</v>
      </c>
      <c r="J2045">
        <f t="shared" si="124"/>
        <v>535.6</v>
      </c>
      <c r="K2045" s="2">
        <f t="shared" si="125"/>
        <v>45017</v>
      </c>
      <c r="L2045" s="2" t="str">
        <f>VLOOKUP(C2045,Customers!$A$2:$F$401,3,FALSE)</f>
        <v>Shubra El-Kheima</v>
      </c>
      <c r="M2045" s="2" t="str">
        <f>VLOOKUP(C2045,Customers!$A$2:$F$401,5,FALSE)</f>
        <v>Small Business</v>
      </c>
      <c r="N2045" s="2" t="str">
        <f>VLOOKUP(D2045,Products!$A$2:$F$21,2,FALSE)</f>
        <v>Paper A4 Box</v>
      </c>
      <c r="O2045" s="2" t="str">
        <f>VLOOKUP(D2045,Products!$A$2:$F$21,4,FALSE)</f>
        <v>Office</v>
      </c>
      <c r="P2045" s="2" t="str">
        <f>VLOOKUP(D2045,Products!$A$2:$F$21,3,FALSE)</f>
        <v>Stationery</v>
      </c>
      <c r="Q2045" s="6">
        <f>VLOOKUP(D2045,Products!$A$2:$F$21,6,FALSE)</f>
        <v>145</v>
      </c>
      <c r="R2045" s="6">
        <f t="shared" si="126"/>
        <v>290</v>
      </c>
      <c r="S2045" s="6">
        <f t="shared" si="127"/>
        <v>245.60000000000002</v>
      </c>
    </row>
    <row r="2046" spans="1:19" x14ac:dyDescent="0.25">
      <c r="A2046" t="s">
        <v>2472</v>
      </c>
      <c r="B2046" s="2">
        <v>45131</v>
      </c>
      <c r="C2046" t="s">
        <v>258</v>
      </c>
      <c r="D2046" t="s">
        <v>27</v>
      </c>
      <c r="E2046">
        <v>1</v>
      </c>
      <c r="F2046">
        <v>1009.4</v>
      </c>
      <c r="G2046" s="3">
        <v>0.05</v>
      </c>
      <c r="H2046" t="s">
        <v>12</v>
      </c>
      <c r="I2046">
        <v>1</v>
      </c>
      <c r="J2046">
        <f t="shared" si="124"/>
        <v>958.93</v>
      </c>
      <c r="K2046" s="2">
        <f t="shared" si="125"/>
        <v>45108</v>
      </c>
      <c r="L2046" s="2" t="str">
        <f>VLOOKUP(C2046,Customers!$A$2:$F$401,3,FALSE)</f>
        <v>Tanta</v>
      </c>
      <c r="M2046" s="2" t="str">
        <f>VLOOKUP(C2046,Customers!$A$2:$F$401,5,FALSE)</f>
        <v>Small Business</v>
      </c>
      <c r="N2046" s="2" t="str">
        <f>VLOOKUP(D2046,Products!$A$2:$F$21,2,FALSE)</f>
        <v>Printer Toner</v>
      </c>
      <c r="O2046" s="2" t="str">
        <f>VLOOKUP(D2046,Products!$A$2:$F$21,4,FALSE)</f>
        <v>Office</v>
      </c>
      <c r="P2046" s="2" t="str">
        <f>VLOOKUP(D2046,Products!$A$2:$F$21,3,FALSE)</f>
        <v>Supplies</v>
      </c>
      <c r="Q2046" s="6">
        <f>VLOOKUP(D2046,Products!$A$2:$F$21,6,FALSE)</f>
        <v>510</v>
      </c>
      <c r="R2046" s="6">
        <f t="shared" si="126"/>
        <v>510</v>
      </c>
      <c r="S2046" s="6">
        <f t="shared" si="127"/>
        <v>448.92999999999995</v>
      </c>
    </row>
    <row r="2047" spans="1:19" x14ac:dyDescent="0.25">
      <c r="A2047" t="s">
        <v>2473</v>
      </c>
      <c r="B2047" s="2">
        <v>45284</v>
      </c>
      <c r="C2047" t="s">
        <v>448</v>
      </c>
      <c r="D2047" t="s">
        <v>59</v>
      </c>
      <c r="E2047">
        <v>3</v>
      </c>
      <c r="F2047">
        <v>7622</v>
      </c>
      <c r="G2047" s="3">
        <v>0.03</v>
      </c>
      <c r="H2047" t="s">
        <v>12</v>
      </c>
      <c r="I2047">
        <v>3</v>
      </c>
      <c r="J2047">
        <f t="shared" si="124"/>
        <v>22180.02</v>
      </c>
      <c r="K2047" s="2">
        <f t="shared" si="125"/>
        <v>45261</v>
      </c>
      <c r="L2047" s="2" t="str">
        <f>VLOOKUP(C2047,Customers!$A$2:$F$401,3,FALSE)</f>
        <v>Zagazig</v>
      </c>
      <c r="M2047" s="2" t="str">
        <f>VLOOKUP(C2047,Customers!$A$2:$F$401,5,FALSE)</f>
        <v>Consumer</v>
      </c>
      <c r="N2047" s="2" t="str">
        <f>VLOOKUP(D2047,Products!$A$2:$F$21,2,FALSE)</f>
        <v>Laser Printer</v>
      </c>
      <c r="O2047" s="2" t="str">
        <f>VLOOKUP(D2047,Products!$A$2:$F$21,4,FALSE)</f>
        <v>Electronics</v>
      </c>
      <c r="P2047" s="2" t="str">
        <f>VLOOKUP(D2047,Products!$A$2:$F$21,3,FALSE)</f>
        <v>Printers</v>
      </c>
      <c r="Q2047" s="6">
        <f>VLOOKUP(D2047,Products!$A$2:$F$21,6,FALSE)</f>
        <v>5600</v>
      </c>
      <c r="R2047" s="6">
        <f t="shared" si="126"/>
        <v>16800</v>
      </c>
      <c r="S2047" s="6">
        <f t="shared" si="127"/>
        <v>5380.02</v>
      </c>
    </row>
    <row r="2048" spans="1:19" x14ac:dyDescent="0.25">
      <c r="A2048" t="s">
        <v>2474</v>
      </c>
      <c r="B2048" s="2">
        <v>45007</v>
      </c>
      <c r="C2048" t="s">
        <v>1149</v>
      </c>
      <c r="D2048" t="s">
        <v>59</v>
      </c>
      <c r="E2048">
        <v>2</v>
      </c>
      <c r="F2048">
        <v>7992</v>
      </c>
      <c r="G2048" s="3">
        <v>0</v>
      </c>
      <c r="H2048" t="s">
        <v>12</v>
      </c>
      <c r="I2048">
        <v>5</v>
      </c>
      <c r="J2048">
        <f t="shared" si="124"/>
        <v>15984</v>
      </c>
      <c r="K2048" s="2">
        <f t="shared" si="125"/>
        <v>44986</v>
      </c>
      <c r="L2048" s="2" t="str">
        <f>VLOOKUP(C2048,Customers!$A$2:$F$401,3,FALSE)</f>
        <v>Tanta</v>
      </c>
      <c r="M2048" s="2" t="str">
        <f>VLOOKUP(C2048,Customers!$A$2:$F$401,5,FALSE)</f>
        <v>Corporate</v>
      </c>
      <c r="N2048" s="2" t="str">
        <f>VLOOKUP(D2048,Products!$A$2:$F$21,2,FALSE)</f>
        <v>Laser Printer</v>
      </c>
      <c r="O2048" s="2" t="str">
        <f>VLOOKUP(D2048,Products!$A$2:$F$21,4,FALSE)</f>
        <v>Electronics</v>
      </c>
      <c r="P2048" s="2" t="str">
        <f>VLOOKUP(D2048,Products!$A$2:$F$21,3,FALSE)</f>
        <v>Printers</v>
      </c>
      <c r="Q2048" s="6">
        <f>VLOOKUP(D2048,Products!$A$2:$F$21,6,FALSE)</f>
        <v>5600</v>
      </c>
      <c r="R2048" s="6">
        <f t="shared" si="126"/>
        <v>11200</v>
      </c>
      <c r="S2048" s="6">
        <f t="shared" si="127"/>
        <v>4784</v>
      </c>
    </row>
    <row r="2049" spans="1:19" x14ac:dyDescent="0.25">
      <c r="A2049" t="s">
        <v>2475</v>
      </c>
      <c r="B2049" s="2">
        <v>45522</v>
      </c>
      <c r="C2049" t="s">
        <v>896</v>
      </c>
      <c r="D2049" t="s">
        <v>15</v>
      </c>
      <c r="E2049">
        <v>3</v>
      </c>
      <c r="F2049">
        <v>450</v>
      </c>
      <c r="G2049" s="3">
        <v>0</v>
      </c>
      <c r="H2049" t="s">
        <v>12</v>
      </c>
      <c r="I2049">
        <v>3</v>
      </c>
      <c r="J2049">
        <f t="shared" si="124"/>
        <v>1350</v>
      </c>
      <c r="K2049" s="2">
        <f t="shared" si="125"/>
        <v>45505</v>
      </c>
      <c r="L2049" s="2" t="str">
        <f>VLOOKUP(C2049,Customers!$A$2:$F$401,3,FALSE)</f>
        <v>Cairo</v>
      </c>
      <c r="M2049" s="2" t="str">
        <f>VLOOKUP(C2049,Customers!$A$2:$F$401,5,FALSE)</f>
        <v>Consumer</v>
      </c>
      <c r="N2049" s="2" t="str">
        <f>VLOOKUP(D2049,Products!$A$2:$F$21,2,FALSE)</f>
        <v>Wireless Mouse</v>
      </c>
      <c r="O2049" s="2" t="str">
        <f>VLOOKUP(D2049,Products!$A$2:$F$21,4,FALSE)</f>
        <v>Electronics</v>
      </c>
      <c r="P2049" s="2" t="str">
        <f>VLOOKUP(D2049,Products!$A$2:$F$21,3,FALSE)</f>
        <v>Accessories</v>
      </c>
      <c r="Q2049" s="6">
        <f>VLOOKUP(D2049,Products!$A$2:$F$21,6,FALSE)</f>
        <v>210</v>
      </c>
      <c r="R2049" s="6">
        <f t="shared" si="126"/>
        <v>630</v>
      </c>
      <c r="S2049" s="6">
        <f t="shared" si="127"/>
        <v>720</v>
      </c>
    </row>
    <row r="2050" spans="1:19" x14ac:dyDescent="0.25">
      <c r="A2050" t="s">
        <v>2476</v>
      </c>
      <c r="B2050" s="2">
        <v>45664</v>
      </c>
      <c r="C2050" t="s">
        <v>358</v>
      </c>
      <c r="D2050" t="s">
        <v>46</v>
      </c>
      <c r="E2050">
        <v>10</v>
      </c>
      <c r="F2050">
        <v>260</v>
      </c>
      <c r="G2050" s="3">
        <v>0</v>
      </c>
      <c r="H2050" t="s">
        <v>12</v>
      </c>
      <c r="I2050">
        <v>5</v>
      </c>
      <c r="J2050">
        <f t="shared" si="124"/>
        <v>2600</v>
      </c>
      <c r="K2050" s="2">
        <f t="shared" si="125"/>
        <v>45658</v>
      </c>
      <c r="L2050" s="2" t="str">
        <f>VLOOKUP(C2050,Customers!$A$2:$F$401,3,FALSE)</f>
        <v>Giza</v>
      </c>
      <c r="M2050" s="2" t="str">
        <f>VLOOKUP(C2050,Customers!$A$2:$F$401,5,FALSE)</f>
        <v>Corporate</v>
      </c>
      <c r="N2050" s="2" t="str">
        <f>VLOOKUP(D2050,Products!$A$2:$F$21,2,FALSE)</f>
        <v>Paper A4 Box</v>
      </c>
      <c r="O2050" s="2" t="str">
        <f>VLOOKUP(D2050,Products!$A$2:$F$21,4,FALSE)</f>
        <v>Office</v>
      </c>
      <c r="P2050" s="2" t="str">
        <f>VLOOKUP(D2050,Products!$A$2:$F$21,3,FALSE)</f>
        <v>Stationery</v>
      </c>
      <c r="Q2050" s="6">
        <f>VLOOKUP(D2050,Products!$A$2:$F$21,6,FALSE)</f>
        <v>145</v>
      </c>
      <c r="R2050" s="6">
        <f t="shared" si="126"/>
        <v>1450</v>
      </c>
      <c r="S2050" s="6">
        <f t="shared" si="127"/>
        <v>1150</v>
      </c>
    </row>
    <row r="2051" spans="1:19" x14ac:dyDescent="0.25">
      <c r="A2051" t="s">
        <v>2477</v>
      </c>
      <c r="B2051" s="2">
        <v>45567</v>
      </c>
      <c r="C2051" t="s">
        <v>1854</v>
      </c>
      <c r="D2051" t="s">
        <v>46</v>
      </c>
      <c r="E2051">
        <v>50</v>
      </c>
      <c r="F2051">
        <v>260</v>
      </c>
      <c r="G2051" s="3">
        <v>0.1</v>
      </c>
      <c r="H2051" t="s">
        <v>12</v>
      </c>
      <c r="I2051">
        <v>3</v>
      </c>
      <c r="J2051">
        <f t="shared" ref="J2051:J2114" si="128">E2051*F2051*(1-G2051)</f>
        <v>11700</v>
      </c>
      <c r="K2051" s="2">
        <f t="shared" ref="K2051:K2114" si="129">DATE(YEAR(B2051),MONTH(B2051),1)</f>
        <v>45566</v>
      </c>
      <c r="L2051" s="2" t="str">
        <f>VLOOKUP(C2051,Customers!$A$2:$F$401,3,FALSE)</f>
        <v>Mansoura</v>
      </c>
      <c r="M2051" s="2" t="str">
        <f>VLOOKUP(C2051,Customers!$A$2:$F$401,5,FALSE)</f>
        <v>Corporate</v>
      </c>
      <c r="N2051" s="2" t="str">
        <f>VLOOKUP(D2051,Products!$A$2:$F$21,2,FALSE)</f>
        <v>Paper A4 Box</v>
      </c>
      <c r="O2051" s="2" t="str">
        <f>VLOOKUP(D2051,Products!$A$2:$F$21,4,FALSE)</f>
        <v>Office</v>
      </c>
      <c r="P2051" s="2" t="str">
        <f>VLOOKUP(D2051,Products!$A$2:$F$21,3,FALSE)</f>
        <v>Stationery</v>
      </c>
      <c r="Q2051" s="6">
        <f>VLOOKUP(D2051,Products!$A$2:$F$21,6,FALSE)</f>
        <v>145</v>
      </c>
      <c r="R2051" s="6">
        <f t="shared" ref="R2051:R2114" si="130">E2051*Q2051</f>
        <v>7250</v>
      </c>
      <c r="S2051" s="6">
        <f t="shared" ref="S2051:S2114" si="131">J2051-R2051</f>
        <v>4450</v>
      </c>
    </row>
    <row r="2052" spans="1:19" x14ac:dyDescent="0.25">
      <c r="A2052" t="s">
        <v>2478</v>
      </c>
      <c r="B2052" s="2">
        <v>45799</v>
      </c>
      <c r="C2052" t="s">
        <v>996</v>
      </c>
      <c r="D2052" t="s">
        <v>79</v>
      </c>
      <c r="E2052">
        <v>3</v>
      </c>
      <c r="F2052">
        <v>6014</v>
      </c>
      <c r="G2052" s="3">
        <v>0.1</v>
      </c>
      <c r="H2052" t="s">
        <v>12</v>
      </c>
      <c r="I2052">
        <v>4</v>
      </c>
      <c r="J2052">
        <f t="shared" si="128"/>
        <v>16237.800000000001</v>
      </c>
      <c r="K2052" s="2">
        <f t="shared" si="129"/>
        <v>45778</v>
      </c>
      <c r="L2052" s="2" t="str">
        <f>VLOOKUP(C2052,Customers!$A$2:$F$401,3,FALSE)</f>
        <v>Fayoum</v>
      </c>
      <c r="M2052" s="2" t="str">
        <f>VLOOKUP(C2052,Customers!$A$2:$F$401,5,FALSE)</f>
        <v>Consumer</v>
      </c>
      <c r="N2052" s="2" t="str">
        <f>VLOOKUP(D2052,Products!$A$2:$F$21,2,FALSE)</f>
        <v>27-inch Monitor</v>
      </c>
      <c r="O2052" s="2" t="str">
        <f>VLOOKUP(D2052,Products!$A$2:$F$21,4,FALSE)</f>
        <v>Electronics</v>
      </c>
      <c r="P2052" s="2" t="str">
        <f>VLOOKUP(D2052,Products!$A$2:$F$21,3,FALSE)</f>
        <v>Displays</v>
      </c>
      <c r="Q2052" s="6">
        <f>VLOOKUP(D2052,Products!$A$2:$F$21,6,FALSE)</f>
        <v>4300</v>
      </c>
      <c r="R2052" s="6">
        <f t="shared" si="130"/>
        <v>12900</v>
      </c>
      <c r="S2052" s="6">
        <f t="shared" si="131"/>
        <v>3337.8000000000011</v>
      </c>
    </row>
    <row r="2053" spans="1:19" x14ac:dyDescent="0.25">
      <c r="A2053" t="s">
        <v>2479</v>
      </c>
      <c r="B2053" s="2">
        <v>45164</v>
      </c>
      <c r="C2053" t="s">
        <v>1289</v>
      </c>
      <c r="D2053" t="s">
        <v>46</v>
      </c>
      <c r="E2053">
        <v>10</v>
      </c>
      <c r="F2053">
        <v>239.2</v>
      </c>
      <c r="G2053" s="3">
        <v>0.1</v>
      </c>
      <c r="H2053" t="s">
        <v>96</v>
      </c>
      <c r="I2053">
        <v>2</v>
      </c>
      <c r="J2053">
        <f t="shared" si="128"/>
        <v>2152.8000000000002</v>
      </c>
      <c r="K2053" s="2">
        <f t="shared" si="129"/>
        <v>45139</v>
      </c>
      <c r="L2053" s="2" t="str">
        <f>VLOOKUP(C2053,Customers!$A$2:$F$401,3,FALSE)</f>
        <v>Alexandria</v>
      </c>
      <c r="M2053" s="2" t="str">
        <f>VLOOKUP(C2053,Customers!$A$2:$F$401,5,FALSE)</f>
        <v>Corporate</v>
      </c>
      <c r="N2053" s="2" t="str">
        <f>VLOOKUP(D2053,Products!$A$2:$F$21,2,FALSE)</f>
        <v>Paper A4 Box</v>
      </c>
      <c r="O2053" s="2" t="str">
        <f>VLOOKUP(D2053,Products!$A$2:$F$21,4,FALSE)</f>
        <v>Office</v>
      </c>
      <c r="P2053" s="2" t="str">
        <f>VLOOKUP(D2053,Products!$A$2:$F$21,3,FALSE)</f>
        <v>Stationery</v>
      </c>
      <c r="Q2053" s="6">
        <f>VLOOKUP(D2053,Products!$A$2:$F$21,6,FALSE)</f>
        <v>145</v>
      </c>
      <c r="R2053" s="6">
        <f t="shared" si="130"/>
        <v>1450</v>
      </c>
      <c r="S2053" s="6">
        <f t="shared" si="131"/>
        <v>702.80000000000018</v>
      </c>
    </row>
    <row r="2054" spans="1:19" x14ac:dyDescent="0.25">
      <c r="A2054" t="s">
        <v>2480</v>
      </c>
      <c r="B2054" s="2">
        <v>45121</v>
      </c>
      <c r="C2054" t="s">
        <v>160</v>
      </c>
      <c r="D2054" t="s">
        <v>82</v>
      </c>
      <c r="E2054">
        <v>1</v>
      </c>
      <c r="F2054">
        <v>4944</v>
      </c>
      <c r="G2054" s="3">
        <v>0</v>
      </c>
      <c r="H2054" t="s">
        <v>12</v>
      </c>
      <c r="I2054">
        <v>1</v>
      </c>
      <c r="J2054">
        <f t="shared" si="128"/>
        <v>4944</v>
      </c>
      <c r="K2054" s="2">
        <f t="shared" si="129"/>
        <v>45108</v>
      </c>
      <c r="L2054" s="2" t="str">
        <f>VLOOKUP(C2054,Customers!$A$2:$F$401,3,FALSE)</f>
        <v>Cairo</v>
      </c>
      <c r="M2054" s="2" t="str">
        <f>VLOOKUP(C2054,Customers!$A$2:$F$401,5,FALSE)</f>
        <v>Corporate</v>
      </c>
      <c r="N2054" s="2" t="str">
        <f>VLOOKUP(D2054,Products!$A$2:$F$21,2,FALSE)</f>
        <v>Office Chair</v>
      </c>
      <c r="O2054" s="2" t="str">
        <f>VLOOKUP(D2054,Products!$A$2:$F$21,4,FALSE)</f>
        <v>Office</v>
      </c>
      <c r="P2054" s="2" t="str">
        <f>VLOOKUP(D2054,Products!$A$2:$F$21,3,FALSE)</f>
        <v>Furniture</v>
      </c>
      <c r="Q2054" s="6">
        <f>VLOOKUP(D2054,Products!$A$2:$F$21,6,FALSE)</f>
        <v>3150</v>
      </c>
      <c r="R2054" s="6">
        <f t="shared" si="130"/>
        <v>3150</v>
      </c>
      <c r="S2054" s="6">
        <f t="shared" si="131"/>
        <v>1794</v>
      </c>
    </row>
    <row r="2055" spans="1:19" x14ac:dyDescent="0.25">
      <c r="A2055" t="s">
        <v>2481</v>
      </c>
      <c r="B2055" s="2">
        <v>45020</v>
      </c>
      <c r="C2055" t="s">
        <v>615</v>
      </c>
      <c r="D2055" t="s">
        <v>11</v>
      </c>
      <c r="E2055">
        <v>1</v>
      </c>
      <c r="F2055">
        <v>30780</v>
      </c>
      <c r="G2055" s="3">
        <v>0.1</v>
      </c>
      <c r="H2055" t="s">
        <v>12</v>
      </c>
      <c r="I2055">
        <v>1</v>
      </c>
      <c r="J2055">
        <f t="shared" si="128"/>
        <v>27702</v>
      </c>
      <c r="K2055" s="2">
        <f t="shared" si="129"/>
        <v>45017</v>
      </c>
      <c r="L2055" s="2" t="str">
        <f>VLOOKUP(C2055,Customers!$A$2:$F$401,3,FALSE)</f>
        <v>Ismailia</v>
      </c>
      <c r="M2055" s="2" t="str">
        <f>VLOOKUP(C2055,Customers!$A$2:$F$401,5,FALSE)</f>
        <v>Small Business</v>
      </c>
      <c r="N2055" s="2" t="str">
        <f>VLOOKUP(D2055,Products!$A$2:$F$21,2,FALSE)</f>
        <v>Laptop Pro 14</v>
      </c>
      <c r="O2055" s="2" t="str">
        <f>VLOOKUP(D2055,Products!$A$2:$F$21,4,FALSE)</f>
        <v>Electronics</v>
      </c>
      <c r="P2055" s="2" t="str">
        <f>VLOOKUP(D2055,Products!$A$2:$F$21,3,FALSE)</f>
        <v>Computers</v>
      </c>
      <c r="Q2055" s="6">
        <f>VLOOKUP(D2055,Products!$A$2:$F$21,6,FALSE)</f>
        <v>22100</v>
      </c>
      <c r="R2055" s="6">
        <f t="shared" si="130"/>
        <v>22100</v>
      </c>
      <c r="S2055" s="6">
        <f t="shared" si="131"/>
        <v>5602</v>
      </c>
    </row>
    <row r="2056" spans="1:19" x14ac:dyDescent="0.25">
      <c r="A2056" t="s">
        <v>2482</v>
      </c>
      <c r="B2056" s="2">
        <v>44946</v>
      </c>
      <c r="C2056" t="s">
        <v>546</v>
      </c>
      <c r="D2056" t="s">
        <v>72</v>
      </c>
      <c r="E2056">
        <v>2</v>
      </c>
      <c r="F2056">
        <v>1890</v>
      </c>
      <c r="G2056" s="3">
        <v>0.05</v>
      </c>
      <c r="H2056" t="s">
        <v>12</v>
      </c>
      <c r="I2056">
        <v>6</v>
      </c>
      <c r="J2056">
        <f t="shared" si="128"/>
        <v>3591</v>
      </c>
      <c r="K2056" s="2">
        <f t="shared" si="129"/>
        <v>44927</v>
      </c>
      <c r="L2056" s="2" t="str">
        <f>VLOOKUP(C2056,Customers!$A$2:$F$401,3,FALSE)</f>
        <v>Port Said</v>
      </c>
      <c r="M2056" s="2" t="str">
        <f>VLOOKUP(C2056,Customers!$A$2:$F$401,5,FALSE)</f>
        <v>Consumer</v>
      </c>
      <c r="N2056" s="2" t="str">
        <f>VLOOKUP(D2056,Products!$A$2:$F$21,2,FALSE)</f>
        <v>Wi-Fi Router</v>
      </c>
      <c r="O2056" s="2" t="str">
        <f>VLOOKUP(D2056,Products!$A$2:$F$21,4,FALSE)</f>
        <v>Electronics</v>
      </c>
      <c r="P2056" s="2" t="str">
        <f>VLOOKUP(D2056,Products!$A$2:$F$21,3,FALSE)</f>
        <v>Networking</v>
      </c>
      <c r="Q2056" s="6">
        <f>VLOOKUP(D2056,Products!$A$2:$F$21,6,FALSE)</f>
        <v>1050</v>
      </c>
      <c r="R2056" s="6">
        <f t="shared" si="130"/>
        <v>2100</v>
      </c>
      <c r="S2056" s="6">
        <f t="shared" si="131"/>
        <v>1491</v>
      </c>
    </row>
    <row r="2057" spans="1:19" x14ac:dyDescent="0.25">
      <c r="A2057" t="s">
        <v>2483</v>
      </c>
      <c r="B2057" s="2">
        <v>45210</v>
      </c>
      <c r="C2057" t="s">
        <v>659</v>
      </c>
      <c r="D2057" t="s">
        <v>46</v>
      </c>
      <c r="E2057">
        <v>2</v>
      </c>
      <c r="F2057">
        <v>280.8</v>
      </c>
      <c r="G2057" s="3">
        <v>0.05</v>
      </c>
      <c r="H2057" t="s">
        <v>12</v>
      </c>
      <c r="I2057">
        <v>6</v>
      </c>
      <c r="J2057">
        <f t="shared" si="128"/>
        <v>533.52</v>
      </c>
      <c r="K2057" s="2">
        <f t="shared" si="129"/>
        <v>45200</v>
      </c>
      <c r="L2057" s="2" t="str">
        <f>VLOOKUP(C2057,Customers!$A$2:$F$401,3,FALSE)</f>
        <v>Tanta</v>
      </c>
      <c r="M2057" s="2" t="str">
        <f>VLOOKUP(C2057,Customers!$A$2:$F$401,5,FALSE)</f>
        <v>Consumer</v>
      </c>
      <c r="N2057" s="2" t="str">
        <f>VLOOKUP(D2057,Products!$A$2:$F$21,2,FALSE)</f>
        <v>Paper A4 Box</v>
      </c>
      <c r="O2057" s="2" t="str">
        <f>VLOOKUP(D2057,Products!$A$2:$F$21,4,FALSE)</f>
        <v>Office</v>
      </c>
      <c r="P2057" s="2" t="str">
        <f>VLOOKUP(D2057,Products!$A$2:$F$21,3,FALSE)</f>
        <v>Stationery</v>
      </c>
      <c r="Q2057" s="6">
        <f>VLOOKUP(D2057,Products!$A$2:$F$21,6,FALSE)</f>
        <v>145</v>
      </c>
      <c r="R2057" s="6">
        <f t="shared" si="130"/>
        <v>290</v>
      </c>
      <c r="S2057" s="6">
        <f t="shared" si="131"/>
        <v>243.51999999999998</v>
      </c>
    </row>
    <row r="2058" spans="1:19" x14ac:dyDescent="0.25">
      <c r="A2058" t="s">
        <v>2484</v>
      </c>
      <c r="B2058" s="2">
        <v>45276</v>
      </c>
      <c r="C2058" t="s">
        <v>61</v>
      </c>
      <c r="D2058" t="s">
        <v>56</v>
      </c>
      <c r="E2058">
        <v>50</v>
      </c>
      <c r="F2058">
        <v>194.4</v>
      </c>
      <c r="G2058" s="3">
        <v>0.03</v>
      </c>
      <c r="H2058" t="s">
        <v>96</v>
      </c>
      <c r="I2058">
        <v>2</v>
      </c>
      <c r="J2058">
        <f t="shared" si="128"/>
        <v>9428.4</v>
      </c>
      <c r="K2058" s="2">
        <f t="shared" si="129"/>
        <v>45261</v>
      </c>
      <c r="L2058" s="2" t="str">
        <f>VLOOKUP(C2058,Customers!$A$2:$F$401,3,FALSE)</f>
        <v>Asyut</v>
      </c>
      <c r="M2058" s="2" t="str">
        <f>VLOOKUP(C2058,Customers!$A$2:$F$401,5,FALSE)</f>
        <v>Consumer</v>
      </c>
      <c r="N2058" s="2" t="str">
        <f>VLOOKUP(D2058,Products!$A$2:$F$21,2,FALSE)</f>
        <v>Notebook Pack</v>
      </c>
      <c r="O2058" s="2" t="str">
        <f>VLOOKUP(D2058,Products!$A$2:$F$21,4,FALSE)</f>
        <v>Office</v>
      </c>
      <c r="P2058" s="2" t="str">
        <f>VLOOKUP(D2058,Products!$A$2:$F$21,3,FALSE)</f>
        <v>Stationery</v>
      </c>
      <c r="Q2058" s="6">
        <f>VLOOKUP(D2058,Products!$A$2:$F$21,6,FALSE)</f>
        <v>75</v>
      </c>
      <c r="R2058" s="6">
        <f t="shared" si="130"/>
        <v>3750</v>
      </c>
      <c r="S2058" s="6">
        <f t="shared" si="131"/>
        <v>5678.4</v>
      </c>
    </row>
    <row r="2059" spans="1:19" x14ac:dyDescent="0.25">
      <c r="A2059" t="s">
        <v>2485</v>
      </c>
      <c r="B2059" s="2">
        <v>45600</v>
      </c>
      <c r="C2059" t="s">
        <v>612</v>
      </c>
      <c r="D2059" t="s">
        <v>11</v>
      </c>
      <c r="E2059">
        <v>3</v>
      </c>
      <c r="F2059">
        <v>26220</v>
      </c>
      <c r="G2059" s="3">
        <v>0</v>
      </c>
      <c r="H2059" t="s">
        <v>12</v>
      </c>
      <c r="I2059">
        <v>6</v>
      </c>
      <c r="J2059">
        <f t="shared" si="128"/>
        <v>78660</v>
      </c>
      <c r="K2059" s="2">
        <f t="shared" si="129"/>
        <v>45597</v>
      </c>
      <c r="L2059" s="2" t="str">
        <f>VLOOKUP(C2059,Customers!$A$2:$F$401,3,FALSE)</f>
        <v>Banha</v>
      </c>
      <c r="M2059" s="2" t="str">
        <f>VLOOKUP(C2059,Customers!$A$2:$F$401,5,FALSE)</f>
        <v>Small Business</v>
      </c>
      <c r="N2059" s="2" t="str">
        <f>VLOOKUP(D2059,Products!$A$2:$F$21,2,FALSE)</f>
        <v>Laptop Pro 14</v>
      </c>
      <c r="O2059" s="2" t="str">
        <f>VLOOKUP(D2059,Products!$A$2:$F$21,4,FALSE)</f>
        <v>Electronics</v>
      </c>
      <c r="P2059" s="2" t="str">
        <f>VLOOKUP(D2059,Products!$A$2:$F$21,3,FALSE)</f>
        <v>Computers</v>
      </c>
      <c r="Q2059" s="6">
        <f>VLOOKUP(D2059,Products!$A$2:$F$21,6,FALSE)</f>
        <v>22100</v>
      </c>
      <c r="R2059" s="6">
        <f t="shared" si="130"/>
        <v>66300</v>
      </c>
      <c r="S2059" s="6">
        <f t="shared" si="131"/>
        <v>12360</v>
      </c>
    </row>
    <row r="2060" spans="1:19" x14ac:dyDescent="0.25">
      <c r="A2060" t="s">
        <v>2486</v>
      </c>
      <c r="B2060" s="2">
        <v>45659</v>
      </c>
      <c r="C2060" t="s">
        <v>1724</v>
      </c>
      <c r="D2060" t="s">
        <v>24</v>
      </c>
      <c r="E2060">
        <v>3</v>
      </c>
      <c r="F2060">
        <v>1287.5</v>
      </c>
      <c r="G2060" s="3">
        <v>0</v>
      </c>
      <c r="H2060" t="s">
        <v>85</v>
      </c>
      <c r="I2060">
        <v>7</v>
      </c>
      <c r="J2060">
        <f t="shared" si="128"/>
        <v>3862.5</v>
      </c>
      <c r="K2060" s="2">
        <f t="shared" si="129"/>
        <v>45658</v>
      </c>
      <c r="L2060" s="2" t="str">
        <f>VLOOKUP(C2060,Customers!$A$2:$F$401,3,FALSE)</f>
        <v>Giza</v>
      </c>
      <c r="M2060" s="2" t="str">
        <f>VLOOKUP(C2060,Customers!$A$2:$F$401,5,FALSE)</f>
        <v>Consumer</v>
      </c>
      <c r="N2060" s="2" t="str">
        <f>VLOOKUP(D2060,Products!$A$2:$F$21,2,FALSE)</f>
        <v>USB-C Hub</v>
      </c>
      <c r="O2060" s="2" t="str">
        <f>VLOOKUP(D2060,Products!$A$2:$F$21,4,FALSE)</f>
        <v>Electronics</v>
      </c>
      <c r="P2060" s="2" t="str">
        <f>VLOOKUP(D2060,Products!$A$2:$F$21,3,FALSE)</f>
        <v>Accessories</v>
      </c>
      <c r="Q2060" s="6">
        <f>VLOOKUP(D2060,Products!$A$2:$F$21,6,FALSE)</f>
        <v>620</v>
      </c>
      <c r="R2060" s="6">
        <f t="shared" si="130"/>
        <v>1860</v>
      </c>
      <c r="S2060" s="6">
        <f t="shared" si="131"/>
        <v>2002.5</v>
      </c>
    </row>
    <row r="2061" spans="1:19" x14ac:dyDescent="0.25">
      <c r="A2061" t="s">
        <v>2487</v>
      </c>
      <c r="B2061" s="2">
        <v>45823</v>
      </c>
      <c r="C2061" t="s">
        <v>719</v>
      </c>
      <c r="D2061" t="s">
        <v>27</v>
      </c>
      <c r="E2061">
        <v>1</v>
      </c>
      <c r="F2061">
        <v>980</v>
      </c>
      <c r="G2061" s="3">
        <v>0.03</v>
      </c>
      <c r="H2061" t="s">
        <v>12</v>
      </c>
      <c r="I2061">
        <v>3</v>
      </c>
      <c r="J2061">
        <f t="shared" si="128"/>
        <v>950.6</v>
      </c>
      <c r="K2061" s="2">
        <f t="shared" si="129"/>
        <v>45809</v>
      </c>
      <c r="L2061" s="2" t="str">
        <f>VLOOKUP(C2061,Customers!$A$2:$F$401,3,FALSE)</f>
        <v>Alexandria</v>
      </c>
      <c r="M2061" s="2" t="str">
        <f>VLOOKUP(C2061,Customers!$A$2:$F$401,5,FALSE)</f>
        <v>Consumer</v>
      </c>
      <c r="N2061" s="2" t="str">
        <f>VLOOKUP(D2061,Products!$A$2:$F$21,2,FALSE)</f>
        <v>Printer Toner</v>
      </c>
      <c r="O2061" s="2" t="str">
        <f>VLOOKUP(D2061,Products!$A$2:$F$21,4,FALSE)</f>
        <v>Office</v>
      </c>
      <c r="P2061" s="2" t="str">
        <f>VLOOKUP(D2061,Products!$A$2:$F$21,3,FALSE)</f>
        <v>Supplies</v>
      </c>
      <c r="Q2061" s="6">
        <f>VLOOKUP(D2061,Products!$A$2:$F$21,6,FALSE)</f>
        <v>510</v>
      </c>
      <c r="R2061" s="6">
        <f t="shared" si="130"/>
        <v>510</v>
      </c>
      <c r="S2061" s="6">
        <f t="shared" si="131"/>
        <v>440.6</v>
      </c>
    </row>
    <row r="2062" spans="1:19" x14ac:dyDescent="0.25">
      <c r="A2062" t="s">
        <v>2488</v>
      </c>
      <c r="B2062" s="2">
        <v>45476</v>
      </c>
      <c r="C2062" t="s">
        <v>352</v>
      </c>
      <c r="D2062" t="s">
        <v>72</v>
      </c>
      <c r="E2062">
        <v>4</v>
      </c>
      <c r="F2062">
        <v>1890</v>
      </c>
      <c r="G2062" s="3">
        <v>0.1</v>
      </c>
      <c r="H2062" t="s">
        <v>85</v>
      </c>
      <c r="I2062">
        <v>3</v>
      </c>
      <c r="J2062">
        <f t="shared" si="128"/>
        <v>6804</v>
      </c>
      <c r="K2062" s="2">
        <f t="shared" si="129"/>
        <v>45474</v>
      </c>
      <c r="L2062" s="2" t="str">
        <f>VLOOKUP(C2062,Customers!$A$2:$F$401,3,FALSE)</f>
        <v>Giza</v>
      </c>
      <c r="M2062" s="2" t="str">
        <f>VLOOKUP(C2062,Customers!$A$2:$F$401,5,FALSE)</f>
        <v>Corporate</v>
      </c>
      <c r="N2062" s="2" t="str">
        <f>VLOOKUP(D2062,Products!$A$2:$F$21,2,FALSE)</f>
        <v>Wi-Fi Router</v>
      </c>
      <c r="O2062" s="2" t="str">
        <f>VLOOKUP(D2062,Products!$A$2:$F$21,4,FALSE)</f>
        <v>Electronics</v>
      </c>
      <c r="P2062" s="2" t="str">
        <f>VLOOKUP(D2062,Products!$A$2:$F$21,3,FALSE)</f>
        <v>Networking</v>
      </c>
      <c r="Q2062" s="6">
        <f>VLOOKUP(D2062,Products!$A$2:$F$21,6,FALSE)</f>
        <v>1050</v>
      </c>
      <c r="R2062" s="6">
        <f t="shared" si="130"/>
        <v>4200</v>
      </c>
      <c r="S2062" s="6">
        <f t="shared" si="131"/>
        <v>2604</v>
      </c>
    </row>
    <row r="2063" spans="1:19" x14ac:dyDescent="0.25">
      <c r="A2063" t="s">
        <v>2489</v>
      </c>
      <c r="B2063" s="2">
        <v>45117</v>
      </c>
      <c r="C2063" t="s">
        <v>174</v>
      </c>
      <c r="D2063" t="s">
        <v>30</v>
      </c>
      <c r="E2063">
        <v>1</v>
      </c>
      <c r="F2063">
        <v>9476</v>
      </c>
      <c r="G2063" s="3">
        <v>0.15</v>
      </c>
      <c r="H2063" t="s">
        <v>85</v>
      </c>
      <c r="I2063">
        <v>6</v>
      </c>
      <c r="J2063">
        <f t="shared" si="128"/>
        <v>8054.5999999999995</v>
      </c>
      <c r="K2063" s="2">
        <f t="shared" si="129"/>
        <v>45108</v>
      </c>
      <c r="L2063" s="2" t="str">
        <f>VLOOKUP(C2063,Customers!$A$2:$F$401,3,FALSE)</f>
        <v>Asyut</v>
      </c>
      <c r="M2063" s="2" t="str">
        <f>VLOOKUP(C2063,Customers!$A$2:$F$401,5,FALSE)</f>
        <v>Consumer</v>
      </c>
      <c r="N2063" s="2" t="str">
        <f>VLOOKUP(D2063,Products!$A$2:$F$21,2,FALSE)</f>
        <v>Standing Desk</v>
      </c>
      <c r="O2063" s="2" t="str">
        <f>VLOOKUP(D2063,Products!$A$2:$F$21,4,FALSE)</f>
        <v>Office</v>
      </c>
      <c r="P2063" s="2" t="str">
        <f>VLOOKUP(D2063,Products!$A$2:$F$21,3,FALSE)</f>
        <v>Furniture</v>
      </c>
      <c r="Q2063" s="6">
        <f>VLOOKUP(D2063,Products!$A$2:$F$21,6,FALSE)</f>
        <v>6500</v>
      </c>
      <c r="R2063" s="6">
        <f t="shared" si="130"/>
        <v>6500</v>
      </c>
      <c r="S2063" s="6">
        <f t="shared" si="131"/>
        <v>1554.5999999999995</v>
      </c>
    </row>
    <row r="2064" spans="1:19" x14ac:dyDescent="0.25">
      <c r="A2064" t="s">
        <v>2490</v>
      </c>
      <c r="B2064" s="2">
        <v>45690</v>
      </c>
      <c r="C2064" t="s">
        <v>108</v>
      </c>
      <c r="D2064" t="s">
        <v>40</v>
      </c>
      <c r="E2064">
        <v>1</v>
      </c>
      <c r="F2064">
        <v>17940</v>
      </c>
      <c r="G2064" s="3">
        <v>0</v>
      </c>
      <c r="H2064" t="s">
        <v>12</v>
      </c>
      <c r="I2064">
        <v>2</v>
      </c>
      <c r="J2064">
        <f t="shared" si="128"/>
        <v>17940</v>
      </c>
      <c r="K2064" s="2">
        <f t="shared" si="129"/>
        <v>45689</v>
      </c>
      <c r="L2064" s="2" t="str">
        <f>VLOOKUP(C2064,Customers!$A$2:$F$401,3,FALSE)</f>
        <v>Ismailia</v>
      </c>
      <c r="M2064" s="2" t="str">
        <f>VLOOKUP(C2064,Customers!$A$2:$F$401,5,FALSE)</f>
        <v>Small Business</v>
      </c>
      <c r="N2064" s="2" t="str">
        <f>VLOOKUP(D2064,Products!$A$2:$F$21,2,FALSE)</f>
        <v>Laptop Basic 15</v>
      </c>
      <c r="O2064" s="2" t="str">
        <f>VLOOKUP(D2064,Products!$A$2:$F$21,4,FALSE)</f>
        <v>Electronics</v>
      </c>
      <c r="P2064" s="2" t="str">
        <f>VLOOKUP(D2064,Products!$A$2:$F$21,3,FALSE)</f>
        <v>Computers</v>
      </c>
      <c r="Q2064" s="6">
        <f>VLOOKUP(D2064,Products!$A$2:$F$21,6,FALSE)</f>
        <v>15100</v>
      </c>
      <c r="R2064" s="6">
        <f t="shared" si="130"/>
        <v>15100</v>
      </c>
      <c r="S2064" s="6">
        <f t="shared" si="131"/>
        <v>2840</v>
      </c>
    </row>
    <row r="2065" spans="1:19" x14ac:dyDescent="0.25">
      <c r="A2065" t="s">
        <v>2491</v>
      </c>
      <c r="B2065" s="2">
        <v>45628</v>
      </c>
      <c r="C2065" t="s">
        <v>875</v>
      </c>
      <c r="D2065" t="s">
        <v>30</v>
      </c>
      <c r="E2065">
        <v>1</v>
      </c>
      <c r="F2065">
        <v>8924</v>
      </c>
      <c r="G2065" s="3">
        <v>0</v>
      </c>
      <c r="H2065" t="s">
        <v>12</v>
      </c>
      <c r="I2065">
        <v>3</v>
      </c>
      <c r="J2065">
        <f t="shared" si="128"/>
        <v>8924</v>
      </c>
      <c r="K2065" s="2">
        <f t="shared" si="129"/>
        <v>45627</v>
      </c>
      <c r="L2065" s="2" t="str">
        <f>VLOOKUP(C2065,Customers!$A$2:$F$401,3,FALSE)</f>
        <v>Mansoura</v>
      </c>
      <c r="M2065" s="2" t="str">
        <f>VLOOKUP(C2065,Customers!$A$2:$F$401,5,FALSE)</f>
        <v>Consumer</v>
      </c>
      <c r="N2065" s="2" t="str">
        <f>VLOOKUP(D2065,Products!$A$2:$F$21,2,FALSE)</f>
        <v>Standing Desk</v>
      </c>
      <c r="O2065" s="2" t="str">
        <f>VLOOKUP(D2065,Products!$A$2:$F$21,4,FALSE)</f>
        <v>Office</v>
      </c>
      <c r="P2065" s="2" t="str">
        <f>VLOOKUP(D2065,Products!$A$2:$F$21,3,FALSE)</f>
        <v>Furniture</v>
      </c>
      <c r="Q2065" s="6">
        <f>VLOOKUP(D2065,Products!$A$2:$F$21,6,FALSE)</f>
        <v>6500</v>
      </c>
      <c r="R2065" s="6">
        <f t="shared" si="130"/>
        <v>6500</v>
      </c>
      <c r="S2065" s="6">
        <f t="shared" si="131"/>
        <v>2424</v>
      </c>
    </row>
    <row r="2066" spans="1:19" x14ac:dyDescent="0.25">
      <c r="A2066" t="s">
        <v>2492</v>
      </c>
      <c r="B2066" s="2">
        <v>45301</v>
      </c>
      <c r="C2066" t="s">
        <v>1804</v>
      </c>
      <c r="D2066" t="s">
        <v>15</v>
      </c>
      <c r="E2066">
        <v>5</v>
      </c>
      <c r="F2066">
        <v>463.5</v>
      </c>
      <c r="G2066" s="3">
        <v>0.05</v>
      </c>
      <c r="H2066" t="s">
        <v>12</v>
      </c>
      <c r="I2066">
        <v>4</v>
      </c>
      <c r="J2066">
        <f t="shared" si="128"/>
        <v>2201.625</v>
      </c>
      <c r="K2066" s="2">
        <f t="shared" si="129"/>
        <v>45292</v>
      </c>
      <c r="L2066" s="2" t="str">
        <f>VLOOKUP(C2066,Customers!$A$2:$F$401,3,FALSE)</f>
        <v>Fayoum</v>
      </c>
      <c r="M2066" s="2" t="str">
        <f>VLOOKUP(C2066,Customers!$A$2:$F$401,5,FALSE)</f>
        <v>Consumer</v>
      </c>
      <c r="N2066" s="2" t="str">
        <f>VLOOKUP(D2066,Products!$A$2:$F$21,2,FALSE)</f>
        <v>Wireless Mouse</v>
      </c>
      <c r="O2066" s="2" t="str">
        <f>VLOOKUP(D2066,Products!$A$2:$F$21,4,FALSE)</f>
        <v>Electronics</v>
      </c>
      <c r="P2066" s="2" t="str">
        <f>VLOOKUP(D2066,Products!$A$2:$F$21,3,FALSE)</f>
        <v>Accessories</v>
      </c>
      <c r="Q2066" s="6">
        <f>VLOOKUP(D2066,Products!$A$2:$F$21,6,FALSE)</f>
        <v>210</v>
      </c>
      <c r="R2066" s="6">
        <f t="shared" si="130"/>
        <v>1050</v>
      </c>
      <c r="S2066" s="6">
        <f t="shared" si="131"/>
        <v>1151.625</v>
      </c>
    </row>
    <row r="2067" spans="1:19" x14ac:dyDescent="0.25">
      <c r="A2067" t="s">
        <v>2493</v>
      </c>
      <c r="B2067" s="2">
        <v>45160</v>
      </c>
      <c r="C2067" t="s">
        <v>48</v>
      </c>
      <c r="D2067" t="s">
        <v>59</v>
      </c>
      <c r="E2067">
        <v>4</v>
      </c>
      <c r="F2067">
        <v>7400</v>
      </c>
      <c r="G2067" s="3">
        <v>0</v>
      </c>
      <c r="H2067" t="s">
        <v>85</v>
      </c>
      <c r="I2067">
        <v>4</v>
      </c>
      <c r="J2067">
        <f t="shared" si="128"/>
        <v>29600</v>
      </c>
      <c r="K2067" s="2">
        <f t="shared" si="129"/>
        <v>45139</v>
      </c>
      <c r="L2067" s="2" t="str">
        <f>VLOOKUP(C2067,Customers!$A$2:$F$401,3,FALSE)</f>
        <v>Shubra El-Kheima</v>
      </c>
      <c r="M2067" s="2" t="str">
        <f>VLOOKUP(C2067,Customers!$A$2:$F$401,5,FALSE)</f>
        <v>Small Business</v>
      </c>
      <c r="N2067" s="2" t="str">
        <f>VLOOKUP(D2067,Products!$A$2:$F$21,2,FALSE)</f>
        <v>Laser Printer</v>
      </c>
      <c r="O2067" s="2" t="str">
        <f>VLOOKUP(D2067,Products!$A$2:$F$21,4,FALSE)</f>
        <v>Electronics</v>
      </c>
      <c r="P2067" s="2" t="str">
        <f>VLOOKUP(D2067,Products!$A$2:$F$21,3,FALSE)</f>
        <v>Printers</v>
      </c>
      <c r="Q2067" s="6">
        <f>VLOOKUP(D2067,Products!$A$2:$F$21,6,FALSE)</f>
        <v>5600</v>
      </c>
      <c r="R2067" s="6">
        <f t="shared" si="130"/>
        <v>22400</v>
      </c>
      <c r="S2067" s="6">
        <f t="shared" si="131"/>
        <v>7200</v>
      </c>
    </row>
    <row r="2068" spans="1:19" x14ac:dyDescent="0.25">
      <c r="A2068" t="s">
        <v>2494</v>
      </c>
      <c r="B2068" s="2">
        <v>45747</v>
      </c>
      <c r="C2068" t="s">
        <v>604</v>
      </c>
      <c r="D2068" t="s">
        <v>15</v>
      </c>
      <c r="E2068">
        <v>1</v>
      </c>
      <c r="F2068">
        <v>450</v>
      </c>
      <c r="G2068" s="3">
        <v>0.15</v>
      </c>
      <c r="H2068" t="s">
        <v>12</v>
      </c>
      <c r="I2068">
        <v>4</v>
      </c>
      <c r="J2068">
        <f t="shared" si="128"/>
        <v>382.5</v>
      </c>
      <c r="K2068" s="2">
        <f t="shared" si="129"/>
        <v>45717</v>
      </c>
      <c r="L2068" s="2" t="str">
        <f>VLOOKUP(C2068,Customers!$A$2:$F$401,3,FALSE)</f>
        <v>Alexandria</v>
      </c>
      <c r="M2068" s="2" t="str">
        <f>VLOOKUP(C2068,Customers!$A$2:$F$401,5,FALSE)</f>
        <v>Small Business</v>
      </c>
      <c r="N2068" s="2" t="str">
        <f>VLOOKUP(D2068,Products!$A$2:$F$21,2,FALSE)</f>
        <v>Wireless Mouse</v>
      </c>
      <c r="O2068" s="2" t="str">
        <f>VLOOKUP(D2068,Products!$A$2:$F$21,4,FALSE)</f>
        <v>Electronics</v>
      </c>
      <c r="P2068" s="2" t="str">
        <f>VLOOKUP(D2068,Products!$A$2:$F$21,3,FALSE)</f>
        <v>Accessories</v>
      </c>
      <c r="Q2068" s="6">
        <f>VLOOKUP(D2068,Products!$A$2:$F$21,6,FALSE)</f>
        <v>210</v>
      </c>
      <c r="R2068" s="6">
        <f t="shared" si="130"/>
        <v>210</v>
      </c>
      <c r="S2068" s="6">
        <f t="shared" si="131"/>
        <v>172.5</v>
      </c>
    </row>
    <row r="2069" spans="1:19" x14ac:dyDescent="0.25">
      <c r="A2069" t="s">
        <v>2495</v>
      </c>
      <c r="B2069" s="2">
        <v>45746</v>
      </c>
      <c r="C2069" t="s">
        <v>1005</v>
      </c>
      <c r="D2069" t="s">
        <v>46</v>
      </c>
      <c r="E2069">
        <v>1</v>
      </c>
      <c r="F2069">
        <v>267.8</v>
      </c>
      <c r="G2069" s="3">
        <v>0.1</v>
      </c>
      <c r="H2069" t="s">
        <v>12</v>
      </c>
      <c r="I2069">
        <v>7</v>
      </c>
      <c r="J2069">
        <f t="shared" si="128"/>
        <v>241.02</v>
      </c>
      <c r="K2069" s="2">
        <f t="shared" si="129"/>
        <v>45717</v>
      </c>
      <c r="L2069" s="2" t="str">
        <f>VLOOKUP(C2069,Customers!$A$2:$F$401,3,FALSE)</f>
        <v>Asyut</v>
      </c>
      <c r="M2069" s="2" t="str">
        <f>VLOOKUP(C2069,Customers!$A$2:$F$401,5,FALSE)</f>
        <v>Consumer</v>
      </c>
      <c r="N2069" s="2" t="str">
        <f>VLOOKUP(D2069,Products!$A$2:$F$21,2,FALSE)</f>
        <v>Paper A4 Box</v>
      </c>
      <c r="O2069" s="2" t="str">
        <f>VLOOKUP(D2069,Products!$A$2:$F$21,4,FALSE)</f>
        <v>Office</v>
      </c>
      <c r="P2069" s="2" t="str">
        <f>VLOOKUP(D2069,Products!$A$2:$F$21,3,FALSE)</f>
        <v>Stationery</v>
      </c>
      <c r="Q2069" s="6">
        <f>VLOOKUP(D2069,Products!$A$2:$F$21,6,FALSE)</f>
        <v>145</v>
      </c>
      <c r="R2069" s="6">
        <f t="shared" si="130"/>
        <v>145</v>
      </c>
      <c r="S2069" s="6">
        <f t="shared" si="131"/>
        <v>96.02000000000001</v>
      </c>
    </row>
    <row r="2070" spans="1:19" x14ac:dyDescent="0.25">
      <c r="A2070" t="s">
        <v>2496</v>
      </c>
      <c r="B2070" s="2">
        <v>45861</v>
      </c>
      <c r="C2070" t="s">
        <v>896</v>
      </c>
      <c r="D2070" t="s">
        <v>15</v>
      </c>
      <c r="E2070">
        <v>1</v>
      </c>
      <c r="F2070">
        <v>436.5</v>
      </c>
      <c r="G2070" s="3">
        <v>0</v>
      </c>
      <c r="H2070" t="s">
        <v>12</v>
      </c>
      <c r="I2070">
        <v>6</v>
      </c>
      <c r="J2070">
        <f t="shared" si="128"/>
        <v>436.5</v>
      </c>
      <c r="K2070" s="2">
        <f t="shared" si="129"/>
        <v>45839</v>
      </c>
      <c r="L2070" s="2" t="str">
        <f>VLOOKUP(C2070,Customers!$A$2:$F$401,3,FALSE)</f>
        <v>Cairo</v>
      </c>
      <c r="M2070" s="2" t="str">
        <f>VLOOKUP(C2070,Customers!$A$2:$F$401,5,FALSE)</f>
        <v>Consumer</v>
      </c>
      <c r="N2070" s="2" t="str">
        <f>VLOOKUP(D2070,Products!$A$2:$F$21,2,FALSE)</f>
        <v>Wireless Mouse</v>
      </c>
      <c r="O2070" s="2" t="str">
        <f>VLOOKUP(D2070,Products!$A$2:$F$21,4,FALSE)</f>
        <v>Electronics</v>
      </c>
      <c r="P2070" s="2" t="str">
        <f>VLOOKUP(D2070,Products!$A$2:$F$21,3,FALSE)</f>
        <v>Accessories</v>
      </c>
      <c r="Q2070" s="6">
        <f>VLOOKUP(D2070,Products!$A$2:$F$21,6,FALSE)</f>
        <v>210</v>
      </c>
      <c r="R2070" s="6">
        <f t="shared" si="130"/>
        <v>210</v>
      </c>
      <c r="S2070" s="6">
        <f t="shared" si="131"/>
        <v>226.5</v>
      </c>
    </row>
    <row r="2071" spans="1:19" x14ac:dyDescent="0.25">
      <c r="A2071" t="s">
        <v>2497</v>
      </c>
      <c r="B2071" s="2">
        <v>45483</v>
      </c>
      <c r="C2071" t="s">
        <v>1817</v>
      </c>
      <c r="D2071" t="s">
        <v>79</v>
      </c>
      <c r="E2071">
        <v>1</v>
      </c>
      <c r="F2071">
        <v>6200</v>
      </c>
      <c r="G2071" s="3">
        <v>0.05</v>
      </c>
      <c r="H2071" t="s">
        <v>12</v>
      </c>
      <c r="I2071">
        <v>5</v>
      </c>
      <c r="J2071">
        <f t="shared" si="128"/>
        <v>5890</v>
      </c>
      <c r="K2071" s="2">
        <f t="shared" si="129"/>
        <v>45474</v>
      </c>
      <c r="L2071" s="2" t="str">
        <f>VLOOKUP(C2071,Customers!$A$2:$F$401,3,FALSE)</f>
        <v>Asyut</v>
      </c>
      <c r="M2071" s="2" t="str">
        <f>VLOOKUP(C2071,Customers!$A$2:$F$401,5,FALSE)</f>
        <v>Consumer</v>
      </c>
      <c r="N2071" s="2" t="str">
        <f>VLOOKUP(D2071,Products!$A$2:$F$21,2,FALSE)</f>
        <v>27-inch Monitor</v>
      </c>
      <c r="O2071" s="2" t="str">
        <f>VLOOKUP(D2071,Products!$A$2:$F$21,4,FALSE)</f>
        <v>Electronics</v>
      </c>
      <c r="P2071" s="2" t="str">
        <f>VLOOKUP(D2071,Products!$A$2:$F$21,3,FALSE)</f>
        <v>Displays</v>
      </c>
      <c r="Q2071" s="6">
        <f>VLOOKUP(D2071,Products!$A$2:$F$21,6,FALSE)</f>
        <v>4300</v>
      </c>
      <c r="R2071" s="6">
        <f t="shared" si="130"/>
        <v>4300</v>
      </c>
      <c r="S2071" s="6">
        <f t="shared" si="131"/>
        <v>1590</v>
      </c>
    </row>
    <row r="2072" spans="1:19" x14ac:dyDescent="0.25">
      <c r="A2072" t="s">
        <v>2498</v>
      </c>
      <c r="B2072" s="2">
        <v>45716</v>
      </c>
      <c r="C2072" t="s">
        <v>2499</v>
      </c>
      <c r="D2072" t="s">
        <v>79</v>
      </c>
      <c r="E2072">
        <v>1</v>
      </c>
      <c r="F2072">
        <v>6014</v>
      </c>
      <c r="G2072" s="3">
        <v>0.05</v>
      </c>
      <c r="H2072" t="s">
        <v>12</v>
      </c>
      <c r="I2072">
        <v>1</v>
      </c>
      <c r="J2072">
        <f t="shared" si="128"/>
        <v>5713.3</v>
      </c>
      <c r="K2072" s="2">
        <f t="shared" si="129"/>
        <v>45689</v>
      </c>
      <c r="L2072" s="2" t="str">
        <f>VLOOKUP(C2072,Customers!$A$2:$F$401,3,FALSE)</f>
        <v>Port Said</v>
      </c>
      <c r="M2072" s="2" t="str">
        <f>VLOOKUP(C2072,Customers!$A$2:$F$401,5,FALSE)</f>
        <v>Consumer</v>
      </c>
      <c r="N2072" s="2" t="str">
        <f>VLOOKUP(D2072,Products!$A$2:$F$21,2,FALSE)</f>
        <v>27-inch Monitor</v>
      </c>
      <c r="O2072" s="2" t="str">
        <f>VLOOKUP(D2072,Products!$A$2:$F$21,4,FALSE)</f>
        <v>Electronics</v>
      </c>
      <c r="P2072" s="2" t="str">
        <f>VLOOKUP(D2072,Products!$A$2:$F$21,3,FALSE)</f>
        <v>Displays</v>
      </c>
      <c r="Q2072" s="6">
        <f>VLOOKUP(D2072,Products!$A$2:$F$21,6,FALSE)</f>
        <v>4300</v>
      </c>
      <c r="R2072" s="6">
        <f t="shared" si="130"/>
        <v>4300</v>
      </c>
      <c r="S2072" s="6">
        <f t="shared" si="131"/>
        <v>1413.3000000000002</v>
      </c>
    </row>
    <row r="2073" spans="1:19" x14ac:dyDescent="0.25">
      <c r="A2073" t="s">
        <v>2500</v>
      </c>
      <c r="B2073" s="2">
        <v>45906</v>
      </c>
      <c r="C2073" t="s">
        <v>679</v>
      </c>
      <c r="D2073" t="s">
        <v>46</v>
      </c>
      <c r="E2073">
        <v>2</v>
      </c>
      <c r="F2073">
        <v>260</v>
      </c>
      <c r="G2073" s="3">
        <v>0</v>
      </c>
      <c r="H2073" t="s">
        <v>12</v>
      </c>
      <c r="I2073">
        <v>2</v>
      </c>
      <c r="J2073">
        <f t="shared" si="128"/>
        <v>520</v>
      </c>
      <c r="K2073" s="2">
        <f t="shared" si="129"/>
        <v>45901</v>
      </c>
      <c r="L2073" s="2" t="str">
        <f>VLOOKUP(C2073,Customers!$A$2:$F$401,3,FALSE)</f>
        <v>Asyut</v>
      </c>
      <c r="M2073" s="2" t="str">
        <f>VLOOKUP(C2073,Customers!$A$2:$F$401,5,FALSE)</f>
        <v>Consumer</v>
      </c>
      <c r="N2073" s="2" t="str">
        <f>VLOOKUP(D2073,Products!$A$2:$F$21,2,FALSE)</f>
        <v>Paper A4 Box</v>
      </c>
      <c r="O2073" s="2" t="str">
        <f>VLOOKUP(D2073,Products!$A$2:$F$21,4,FALSE)</f>
        <v>Office</v>
      </c>
      <c r="P2073" s="2" t="str">
        <f>VLOOKUP(D2073,Products!$A$2:$F$21,3,FALSE)</f>
        <v>Stationery</v>
      </c>
      <c r="Q2073" s="6">
        <f>VLOOKUP(D2073,Products!$A$2:$F$21,6,FALSE)</f>
        <v>145</v>
      </c>
      <c r="R2073" s="6">
        <f t="shared" si="130"/>
        <v>290</v>
      </c>
      <c r="S2073" s="6">
        <f t="shared" si="131"/>
        <v>230</v>
      </c>
    </row>
    <row r="2074" spans="1:19" x14ac:dyDescent="0.25">
      <c r="A2074" t="s">
        <v>2501</v>
      </c>
      <c r="B2074" s="2">
        <v>45790</v>
      </c>
      <c r="C2074" t="s">
        <v>525</v>
      </c>
      <c r="D2074" t="s">
        <v>79</v>
      </c>
      <c r="E2074">
        <v>1</v>
      </c>
      <c r="F2074">
        <v>5704</v>
      </c>
      <c r="G2074" s="3">
        <v>0</v>
      </c>
      <c r="H2074" t="s">
        <v>12</v>
      </c>
      <c r="I2074">
        <v>5</v>
      </c>
      <c r="J2074">
        <f t="shared" si="128"/>
        <v>5704</v>
      </c>
      <c r="K2074" s="2">
        <f t="shared" si="129"/>
        <v>45778</v>
      </c>
      <c r="L2074" s="2" t="str">
        <f>VLOOKUP(C2074,Customers!$A$2:$F$401,3,FALSE)</f>
        <v>Mansoura</v>
      </c>
      <c r="M2074" s="2" t="str">
        <f>VLOOKUP(C2074,Customers!$A$2:$F$401,5,FALSE)</f>
        <v>Small Business</v>
      </c>
      <c r="N2074" s="2" t="str">
        <f>VLOOKUP(D2074,Products!$A$2:$F$21,2,FALSE)</f>
        <v>27-inch Monitor</v>
      </c>
      <c r="O2074" s="2" t="str">
        <f>VLOOKUP(D2074,Products!$A$2:$F$21,4,FALSE)</f>
        <v>Electronics</v>
      </c>
      <c r="P2074" s="2" t="str">
        <f>VLOOKUP(D2074,Products!$A$2:$F$21,3,FALSE)</f>
        <v>Displays</v>
      </c>
      <c r="Q2074" s="6">
        <f>VLOOKUP(D2074,Products!$A$2:$F$21,6,FALSE)</f>
        <v>4300</v>
      </c>
      <c r="R2074" s="6">
        <f t="shared" si="130"/>
        <v>4300</v>
      </c>
      <c r="S2074" s="6">
        <f t="shared" si="131"/>
        <v>1404</v>
      </c>
    </row>
    <row r="2075" spans="1:19" x14ac:dyDescent="0.25">
      <c r="A2075" t="s">
        <v>2502</v>
      </c>
      <c r="B2075" s="2">
        <v>45268</v>
      </c>
      <c r="C2075" t="s">
        <v>687</v>
      </c>
      <c r="D2075" t="s">
        <v>11</v>
      </c>
      <c r="E2075">
        <v>1</v>
      </c>
      <c r="F2075">
        <v>27645</v>
      </c>
      <c r="G2075" s="3">
        <v>0.1</v>
      </c>
      <c r="H2075" t="s">
        <v>85</v>
      </c>
      <c r="I2075">
        <v>7</v>
      </c>
      <c r="J2075">
        <f t="shared" si="128"/>
        <v>24880.5</v>
      </c>
      <c r="K2075" s="2">
        <f t="shared" si="129"/>
        <v>45261</v>
      </c>
      <c r="L2075" s="2" t="str">
        <f>VLOOKUP(C2075,Customers!$A$2:$F$401,3,FALSE)</f>
        <v>Zagazig</v>
      </c>
      <c r="M2075" s="2" t="str">
        <f>VLOOKUP(C2075,Customers!$A$2:$F$401,5,FALSE)</f>
        <v>Small Business</v>
      </c>
      <c r="N2075" s="2" t="str">
        <f>VLOOKUP(D2075,Products!$A$2:$F$21,2,FALSE)</f>
        <v>Laptop Pro 14</v>
      </c>
      <c r="O2075" s="2" t="str">
        <f>VLOOKUP(D2075,Products!$A$2:$F$21,4,FALSE)</f>
        <v>Electronics</v>
      </c>
      <c r="P2075" s="2" t="str">
        <f>VLOOKUP(D2075,Products!$A$2:$F$21,3,FALSE)</f>
        <v>Computers</v>
      </c>
      <c r="Q2075" s="6">
        <f>VLOOKUP(D2075,Products!$A$2:$F$21,6,FALSE)</f>
        <v>22100</v>
      </c>
      <c r="R2075" s="6">
        <f t="shared" si="130"/>
        <v>22100</v>
      </c>
      <c r="S2075" s="6">
        <f t="shared" si="131"/>
        <v>2780.5</v>
      </c>
    </row>
    <row r="2076" spans="1:19" x14ac:dyDescent="0.25">
      <c r="A2076" t="s">
        <v>2503</v>
      </c>
      <c r="B2076" s="2">
        <v>45158</v>
      </c>
      <c r="C2076" t="s">
        <v>129</v>
      </c>
      <c r="D2076" t="s">
        <v>40</v>
      </c>
      <c r="E2076">
        <v>3</v>
      </c>
      <c r="F2076">
        <v>18915</v>
      </c>
      <c r="G2076" s="3">
        <v>0.15</v>
      </c>
      <c r="H2076" t="s">
        <v>12</v>
      </c>
      <c r="I2076">
        <v>6</v>
      </c>
      <c r="J2076">
        <f t="shared" si="128"/>
        <v>48233.25</v>
      </c>
      <c r="K2076" s="2">
        <f t="shared" si="129"/>
        <v>45139</v>
      </c>
      <c r="L2076" s="2" t="str">
        <f>VLOOKUP(C2076,Customers!$A$2:$F$401,3,FALSE)</f>
        <v>Giza</v>
      </c>
      <c r="M2076" s="2" t="str">
        <f>VLOOKUP(C2076,Customers!$A$2:$F$401,5,FALSE)</f>
        <v>Small Business</v>
      </c>
      <c r="N2076" s="2" t="str">
        <f>VLOOKUP(D2076,Products!$A$2:$F$21,2,FALSE)</f>
        <v>Laptop Basic 15</v>
      </c>
      <c r="O2076" s="2" t="str">
        <f>VLOOKUP(D2076,Products!$A$2:$F$21,4,FALSE)</f>
        <v>Electronics</v>
      </c>
      <c r="P2076" s="2" t="str">
        <f>VLOOKUP(D2076,Products!$A$2:$F$21,3,FALSE)</f>
        <v>Computers</v>
      </c>
      <c r="Q2076" s="6">
        <f>VLOOKUP(D2076,Products!$A$2:$F$21,6,FALSE)</f>
        <v>15100</v>
      </c>
      <c r="R2076" s="6">
        <f t="shared" si="130"/>
        <v>45300</v>
      </c>
      <c r="S2076" s="6">
        <f t="shared" si="131"/>
        <v>2933.25</v>
      </c>
    </row>
    <row r="2077" spans="1:19" x14ac:dyDescent="0.25">
      <c r="A2077" t="s">
        <v>2504</v>
      </c>
      <c r="B2077" s="2">
        <v>45198</v>
      </c>
      <c r="C2077" t="s">
        <v>215</v>
      </c>
      <c r="D2077" t="s">
        <v>49</v>
      </c>
      <c r="E2077">
        <v>1</v>
      </c>
      <c r="F2077">
        <v>4100</v>
      </c>
      <c r="G2077" s="3">
        <v>0.05</v>
      </c>
      <c r="H2077" t="s">
        <v>12</v>
      </c>
      <c r="I2077">
        <v>2</v>
      </c>
      <c r="J2077">
        <f t="shared" si="128"/>
        <v>3895</v>
      </c>
      <c r="K2077" s="2">
        <f t="shared" si="129"/>
        <v>45170</v>
      </c>
      <c r="L2077" s="2" t="str">
        <f>VLOOKUP(C2077,Customers!$A$2:$F$401,3,FALSE)</f>
        <v>Mansoura</v>
      </c>
      <c r="M2077" s="2" t="str">
        <f>VLOOKUP(C2077,Customers!$A$2:$F$401,5,FALSE)</f>
        <v>Small Business</v>
      </c>
      <c r="N2077" s="2" t="str">
        <f>VLOOKUP(D2077,Products!$A$2:$F$21,2,FALSE)</f>
        <v>UPS 1200VA</v>
      </c>
      <c r="O2077" s="2" t="str">
        <f>VLOOKUP(D2077,Products!$A$2:$F$21,4,FALSE)</f>
        <v>Electronics</v>
      </c>
      <c r="P2077" s="2" t="str">
        <f>VLOOKUP(D2077,Products!$A$2:$F$21,3,FALSE)</f>
        <v>Power</v>
      </c>
      <c r="Q2077" s="6">
        <f>VLOOKUP(D2077,Products!$A$2:$F$21,6,FALSE)</f>
        <v>2950</v>
      </c>
      <c r="R2077" s="6">
        <f t="shared" si="130"/>
        <v>2950</v>
      </c>
      <c r="S2077" s="6">
        <f t="shared" si="131"/>
        <v>945</v>
      </c>
    </row>
    <row r="2078" spans="1:19" x14ac:dyDescent="0.25">
      <c r="A2078" t="s">
        <v>2505</v>
      </c>
      <c r="B2078" s="2">
        <v>45047</v>
      </c>
      <c r="C2078" t="s">
        <v>1684</v>
      </c>
      <c r="D2078" t="s">
        <v>27</v>
      </c>
      <c r="E2078">
        <v>1</v>
      </c>
      <c r="F2078">
        <v>980</v>
      </c>
      <c r="G2078" s="3">
        <v>0.05</v>
      </c>
      <c r="H2078" t="s">
        <v>12</v>
      </c>
      <c r="I2078">
        <v>5</v>
      </c>
      <c r="J2078">
        <f t="shared" si="128"/>
        <v>931</v>
      </c>
      <c r="K2078" s="2">
        <f t="shared" si="129"/>
        <v>45047</v>
      </c>
      <c r="L2078" s="2" t="str">
        <f>VLOOKUP(C2078,Customers!$A$2:$F$401,3,FALSE)</f>
        <v>Giza</v>
      </c>
      <c r="M2078" s="2" t="str">
        <f>VLOOKUP(C2078,Customers!$A$2:$F$401,5,FALSE)</f>
        <v>Small Business</v>
      </c>
      <c r="N2078" s="2" t="str">
        <f>VLOOKUP(D2078,Products!$A$2:$F$21,2,FALSE)</f>
        <v>Printer Toner</v>
      </c>
      <c r="O2078" s="2" t="str">
        <f>VLOOKUP(D2078,Products!$A$2:$F$21,4,FALSE)</f>
        <v>Office</v>
      </c>
      <c r="P2078" s="2" t="str">
        <f>VLOOKUP(D2078,Products!$A$2:$F$21,3,FALSE)</f>
        <v>Supplies</v>
      </c>
      <c r="Q2078" s="6">
        <f>VLOOKUP(D2078,Products!$A$2:$F$21,6,FALSE)</f>
        <v>510</v>
      </c>
      <c r="R2078" s="6">
        <f t="shared" si="130"/>
        <v>510</v>
      </c>
      <c r="S2078" s="6">
        <f t="shared" si="131"/>
        <v>421</v>
      </c>
    </row>
    <row r="2079" spans="1:19" x14ac:dyDescent="0.25">
      <c r="A2079" t="s">
        <v>2506</v>
      </c>
      <c r="B2079" s="2">
        <v>45253</v>
      </c>
      <c r="C2079" t="s">
        <v>703</v>
      </c>
      <c r="D2079" t="s">
        <v>43</v>
      </c>
      <c r="E2079">
        <v>3</v>
      </c>
      <c r="F2079">
        <v>3600</v>
      </c>
      <c r="G2079" s="3">
        <v>0</v>
      </c>
      <c r="H2079" t="s">
        <v>12</v>
      </c>
      <c r="I2079">
        <v>1</v>
      </c>
      <c r="J2079">
        <f t="shared" si="128"/>
        <v>10800</v>
      </c>
      <c r="K2079" s="2">
        <f t="shared" si="129"/>
        <v>45231</v>
      </c>
      <c r="L2079" s="2" t="str">
        <f>VLOOKUP(C2079,Customers!$A$2:$F$401,3,FALSE)</f>
        <v>Cairo</v>
      </c>
      <c r="M2079" s="2" t="str">
        <f>VLOOKUP(C2079,Customers!$A$2:$F$401,5,FALSE)</f>
        <v>Corporate</v>
      </c>
      <c r="N2079" s="2" t="str">
        <f>VLOOKUP(D2079,Products!$A$2:$F$21,2,FALSE)</f>
        <v>External SSD 1TB</v>
      </c>
      <c r="O2079" s="2" t="str">
        <f>VLOOKUP(D2079,Products!$A$2:$F$21,4,FALSE)</f>
        <v>Electronics</v>
      </c>
      <c r="P2079" s="2" t="str">
        <f>VLOOKUP(D2079,Products!$A$2:$F$21,3,FALSE)</f>
        <v>Storage</v>
      </c>
      <c r="Q2079" s="6">
        <f>VLOOKUP(D2079,Products!$A$2:$F$21,6,FALSE)</f>
        <v>2450</v>
      </c>
      <c r="R2079" s="6">
        <f t="shared" si="130"/>
        <v>7350</v>
      </c>
      <c r="S2079" s="6">
        <f t="shared" si="131"/>
        <v>3450</v>
      </c>
    </row>
    <row r="2080" spans="1:19" x14ac:dyDescent="0.25">
      <c r="A2080" t="s">
        <v>2507</v>
      </c>
      <c r="B2080" s="2">
        <v>45139</v>
      </c>
      <c r="C2080" t="s">
        <v>456</v>
      </c>
      <c r="D2080" t="s">
        <v>82</v>
      </c>
      <c r="E2080">
        <v>1</v>
      </c>
      <c r="F2080">
        <v>4800</v>
      </c>
      <c r="G2080" s="3">
        <v>0.05</v>
      </c>
      <c r="H2080" t="s">
        <v>12</v>
      </c>
      <c r="I2080">
        <v>1</v>
      </c>
      <c r="J2080">
        <f t="shared" si="128"/>
        <v>4560</v>
      </c>
      <c r="K2080" s="2">
        <f t="shared" si="129"/>
        <v>45139</v>
      </c>
      <c r="L2080" s="2" t="str">
        <f>VLOOKUP(C2080,Customers!$A$2:$F$401,3,FALSE)</f>
        <v>Cairo</v>
      </c>
      <c r="M2080" s="2" t="str">
        <f>VLOOKUP(C2080,Customers!$A$2:$F$401,5,FALSE)</f>
        <v>Corporate</v>
      </c>
      <c r="N2080" s="2" t="str">
        <f>VLOOKUP(D2080,Products!$A$2:$F$21,2,FALSE)</f>
        <v>Office Chair</v>
      </c>
      <c r="O2080" s="2" t="str">
        <f>VLOOKUP(D2080,Products!$A$2:$F$21,4,FALSE)</f>
        <v>Office</v>
      </c>
      <c r="P2080" s="2" t="str">
        <f>VLOOKUP(D2080,Products!$A$2:$F$21,3,FALSE)</f>
        <v>Furniture</v>
      </c>
      <c r="Q2080" s="6">
        <f>VLOOKUP(D2080,Products!$A$2:$F$21,6,FALSE)</f>
        <v>3150</v>
      </c>
      <c r="R2080" s="6">
        <f t="shared" si="130"/>
        <v>3150</v>
      </c>
      <c r="S2080" s="6">
        <f t="shared" si="131"/>
        <v>1410</v>
      </c>
    </row>
    <row r="2081" spans="1:19" x14ac:dyDescent="0.25">
      <c r="A2081" t="s">
        <v>2508</v>
      </c>
      <c r="B2081" s="2">
        <v>45779</v>
      </c>
      <c r="C2081" t="s">
        <v>356</v>
      </c>
      <c r="D2081" t="s">
        <v>24</v>
      </c>
      <c r="E2081">
        <v>2</v>
      </c>
      <c r="F2081">
        <v>1150</v>
      </c>
      <c r="G2081" s="3">
        <v>0.03</v>
      </c>
      <c r="H2081" t="s">
        <v>12</v>
      </c>
      <c r="I2081">
        <v>3</v>
      </c>
      <c r="J2081">
        <f t="shared" si="128"/>
        <v>2231</v>
      </c>
      <c r="K2081" s="2">
        <f t="shared" si="129"/>
        <v>45778</v>
      </c>
      <c r="L2081" s="2" t="str">
        <f>VLOOKUP(C2081,Customers!$A$2:$F$401,3,FALSE)</f>
        <v>Mansoura</v>
      </c>
      <c r="M2081" s="2" t="str">
        <f>VLOOKUP(C2081,Customers!$A$2:$F$401,5,FALSE)</f>
        <v>Consumer</v>
      </c>
      <c r="N2081" s="2" t="str">
        <f>VLOOKUP(D2081,Products!$A$2:$F$21,2,FALSE)</f>
        <v>USB-C Hub</v>
      </c>
      <c r="O2081" s="2" t="str">
        <f>VLOOKUP(D2081,Products!$A$2:$F$21,4,FALSE)</f>
        <v>Electronics</v>
      </c>
      <c r="P2081" s="2" t="str">
        <f>VLOOKUP(D2081,Products!$A$2:$F$21,3,FALSE)</f>
        <v>Accessories</v>
      </c>
      <c r="Q2081" s="6">
        <f>VLOOKUP(D2081,Products!$A$2:$F$21,6,FALSE)</f>
        <v>620</v>
      </c>
      <c r="R2081" s="6">
        <f t="shared" si="130"/>
        <v>1240</v>
      </c>
      <c r="S2081" s="6">
        <f t="shared" si="131"/>
        <v>991</v>
      </c>
    </row>
    <row r="2082" spans="1:19" x14ac:dyDescent="0.25">
      <c r="A2082" t="s">
        <v>2509</v>
      </c>
      <c r="B2082" s="2">
        <v>45915</v>
      </c>
      <c r="C2082" t="s">
        <v>482</v>
      </c>
      <c r="D2082" t="s">
        <v>56</v>
      </c>
      <c r="E2082">
        <v>1</v>
      </c>
      <c r="F2082">
        <v>174.6</v>
      </c>
      <c r="G2082" s="3">
        <v>0.1</v>
      </c>
      <c r="H2082" t="s">
        <v>12</v>
      </c>
      <c r="I2082">
        <v>3</v>
      </c>
      <c r="J2082">
        <f t="shared" si="128"/>
        <v>157.13999999999999</v>
      </c>
      <c r="K2082" s="2">
        <f t="shared" si="129"/>
        <v>45901</v>
      </c>
      <c r="L2082" s="2" t="str">
        <f>VLOOKUP(C2082,Customers!$A$2:$F$401,3,FALSE)</f>
        <v>Zagazig</v>
      </c>
      <c r="M2082" s="2" t="str">
        <f>VLOOKUP(C2082,Customers!$A$2:$F$401,5,FALSE)</f>
        <v>Corporate</v>
      </c>
      <c r="N2082" s="2" t="str">
        <f>VLOOKUP(D2082,Products!$A$2:$F$21,2,FALSE)</f>
        <v>Notebook Pack</v>
      </c>
      <c r="O2082" s="2" t="str">
        <f>VLOOKUP(D2082,Products!$A$2:$F$21,4,FALSE)</f>
        <v>Office</v>
      </c>
      <c r="P2082" s="2" t="str">
        <f>VLOOKUP(D2082,Products!$A$2:$F$21,3,FALSE)</f>
        <v>Stationery</v>
      </c>
      <c r="Q2082" s="6">
        <f>VLOOKUP(D2082,Products!$A$2:$F$21,6,FALSE)</f>
        <v>75</v>
      </c>
      <c r="R2082" s="6">
        <f t="shared" si="130"/>
        <v>75</v>
      </c>
      <c r="S2082" s="6">
        <f t="shared" si="131"/>
        <v>82.139999999999986</v>
      </c>
    </row>
    <row r="2083" spans="1:19" x14ac:dyDescent="0.25">
      <c r="A2083" t="s">
        <v>2510</v>
      </c>
      <c r="B2083" s="2">
        <v>45824</v>
      </c>
      <c r="C2083" t="s">
        <v>78</v>
      </c>
      <c r="D2083" t="s">
        <v>72</v>
      </c>
      <c r="E2083">
        <v>2</v>
      </c>
      <c r="F2083">
        <v>1890</v>
      </c>
      <c r="G2083" s="3">
        <v>0.1</v>
      </c>
      <c r="H2083" t="s">
        <v>12</v>
      </c>
      <c r="I2083">
        <v>3</v>
      </c>
      <c r="J2083">
        <f t="shared" si="128"/>
        <v>3402</v>
      </c>
      <c r="K2083" s="2">
        <f t="shared" si="129"/>
        <v>45809</v>
      </c>
      <c r="L2083" s="2" t="str">
        <f>VLOOKUP(C2083,Customers!$A$2:$F$401,3,FALSE)</f>
        <v>Giza</v>
      </c>
      <c r="M2083" s="2" t="str">
        <f>VLOOKUP(C2083,Customers!$A$2:$F$401,5,FALSE)</f>
        <v>Consumer</v>
      </c>
      <c r="N2083" s="2" t="str">
        <f>VLOOKUP(D2083,Products!$A$2:$F$21,2,FALSE)</f>
        <v>Wi-Fi Router</v>
      </c>
      <c r="O2083" s="2" t="str">
        <f>VLOOKUP(D2083,Products!$A$2:$F$21,4,FALSE)</f>
        <v>Electronics</v>
      </c>
      <c r="P2083" s="2" t="str">
        <f>VLOOKUP(D2083,Products!$A$2:$F$21,3,FALSE)</f>
        <v>Networking</v>
      </c>
      <c r="Q2083" s="6">
        <f>VLOOKUP(D2083,Products!$A$2:$F$21,6,FALSE)</f>
        <v>1050</v>
      </c>
      <c r="R2083" s="6">
        <f t="shared" si="130"/>
        <v>2100</v>
      </c>
      <c r="S2083" s="6">
        <f t="shared" si="131"/>
        <v>1302</v>
      </c>
    </row>
    <row r="2084" spans="1:19" x14ac:dyDescent="0.25">
      <c r="A2084" t="s">
        <v>2511</v>
      </c>
      <c r="B2084" s="2">
        <v>45298</v>
      </c>
      <c r="C2084" t="s">
        <v>1199</v>
      </c>
      <c r="D2084" t="s">
        <v>40</v>
      </c>
      <c r="E2084">
        <v>1</v>
      </c>
      <c r="F2084">
        <v>21060</v>
      </c>
      <c r="G2084" s="3">
        <v>0.03</v>
      </c>
      <c r="H2084" t="s">
        <v>12</v>
      </c>
      <c r="I2084">
        <v>5</v>
      </c>
      <c r="J2084">
        <f t="shared" si="128"/>
        <v>20428.2</v>
      </c>
      <c r="K2084" s="2">
        <f t="shared" si="129"/>
        <v>45292</v>
      </c>
      <c r="L2084" s="2" t="str">
        <f>VLOOKUP(C2084,Customers!$A$2:$F$401,3,FALSE)</f>
        <v>Alexandria</v>
      </c>
      <c r="M2084" s="2" t="str">
        <f>VLOOKUP(C2084,Customers!$A$2:$F$401,5,FALSE)</f>
        <v>Small Business</v>
      </c>
      <c r="N2084" s="2" t="str">
        <f>VLOOKUP(D2084,Products!$A$2:$F$21,2,FALSE)</f>
        <v>Laptop Basic 15</v>
      </c>
      <c r="O2084" s="2" t="str">
        <f>VLOOKUP(D2084,Products!$A$2:$F$21,4,FALSE)</f>
        <v>Electronics</v>
      </c>
      <c r="P2084" s="2" t="str">
        <f>VLOOKUP(D2084,Products!$A$2:$F$21,3,FALSE)</f>
        <v>Computers</v>
      </c>
      <c r="Q2084" s="6">
        <f>VLOOKUP(D2084,Products!$A$2:$F$21,6,FALSE)</f>
        <v>15100</v>
      </c>
      <c r="R2084" s="6">
        <f t="shared" si="130"/>
        <v>15100</v>
      </c>
      <c r="S2084" s="6">
        <f t="shared" si="131"/>
        <v>5328.2000000000007</v>
      </c>
    </row>
    <row r="2085" spans="1:19" x14ac:dyDescent="0.25">
      <c r="A2085" t="s">
        <v>2512</v>
      </c>
      <c r="B2085" s="2">
        <v>45704</v>
      </c>
      <c r="C2085" t="s">
        <v>625</v>
      </c>
      <c r="D2085" t="s">
        <v>56</v>
      </c>
      <c r="E2085">
        <v>1</v>
      </c>
      <c r="F2085">
        <v>194.4</v>
      </c>
      <c r="G2085" s="3">
        <v>0</v>
      </c>
      <c r="H2085" t="s">
        <v>12</v>
      </c>
      <c r="I2085">
        <v>4</v>
      </c>
      <c r="J2085">
        <f t="shared" si="128"/>
        <v>194.4</v>
      </c>
      <c r="K2085" s="2">
        <f t="shared" si="129"/>
        <v>45689</v>
      </c>
      <c r="L2085" s="2" t="str">
        <f>VLOOKUP(C2085,Customers!$A$2:$F$401,3,FALSE)</f>
        <v>Tanta</v>
      </c>
      <c r="M2085" s="2" t="str">
        <f>VLOOKUP(C2085,Customers!$A$2:$F$401,5,FALSE)</f>
        <v>Small Business</v>
      </c>
      <c r="N2085" s="2" t="str">
        <f>VLOOKUP(D2085,Products!$A$2:$F$21,2,FALSE)</f>
        <v>Notebook Pack</v>
      </c>
      <c r="O2085" s="2" t="str">
        <f>VLOOKUP(D2085,Products!$A$2:$F$21,4,FALSE)</f>
        <v>Office</v>
      </c>
      <c r="P2085" s="2" t="str">
        <f>VLOOKUP(D2085,Products!$A$2:$F$21,3,FALSE)</f>
        <v>Stationery</v>
      </c>
      <c r="Q2085" s="6">
        <f>VLOOKUP(D2085,Products!$A$2:$F$21,6,FALSE)</f>
        <v>75</v>
      </c>
      <c r="R2085" s="6">
        <f t="shared" si="130"/>
        <v>75</v>
      </c>
      <c r="S2085" s="6">
        <f t="shared" si="131"/>
        <v>119.4</v>
      </c>
    </row>
    <row r="2086" spans="1:19" x14ac:dyDescent="0.25">
      <c r="A2086" t="s">
        <v>2513</v>
      </c>
      <c r="B2086" s="2">
        <v>45661</v>
      </c>
      <c r="C2086" t="s">
        <v>1817</v>
      </c>
      <c r="D2086" t="s">
        <v>56</v>
      </c>
      <c r="E2086">
        <v>1</v>
      </c>
      <c r="F2086">
        <v>165.6</v>
      </c>
      <c r="G2086" s="3">
        <v>0.05</v>
      </c>
      <c r="H2086" t="s">
        <v>12</v>
      </c>
      <c r="I2086">
        <v>7</v>
      </c>
      <c r="J2086">
        <f t="shared" si="128"/>
        <v>157.32</v>
      </c>
      <c r="K2086" s="2">
        <f t="shared" si="129"/>
        <v>45658</v>
      </c>
      <c r="L2086" s="2" t="str">
        <f>VLOOKUP(C2086,Customers!$A$2:$F$401,3,FALSE)</f>
        <v>Asyut</v>
      </c>
      <c r="M2086" s="2" t="str">
        <f>VLOOKUP(C2086,Customers!$A$2:$F$401,5,FALSE)</f>
        <v>Consumer</v>
      </c>
      <c r="N2086" s="2" t="str">
        <f>VLOOKUP(D2086,Products!$A$2:$F$21,2,FALSE)</f>
        <v>Notebook Pack</v>
      </c>
      <c r="O2086" s="2" t="str">
        <f>VLOOKUP(D2086,Products!$A$2:$F$21,4,FALSE)</f>
        <v>Office</v>
      </c>
      <c r="P2086" s="2" t="str">
        <f>VLOOKUP(D2086,Products!$A$2:$F$21,3,FALSE)</f>
        <v>Stationery</v>
      </c>
      <c r="Q2086" s="6">
        <f>VLOOKUP(D2086,Products!$A$2:$F$21,6,FALSE)</f>
        <v>75</v>
      </c>
      <c r="R2086" s="6">
        <f t="shared" si="130"/>
        <v>75</v>
      </c>
      <c r="S2086" s="6">
        <f t="shared" si="131"/>
        <v>82.32</v>
      </c>
    </row>
    <row r="2087" spans="1:19" x14ac:dyDescent="0.25">
      <c r="A2087" t="s">
        <v>2514</v>
      </c>
      <c r="B2087" s="2">
        <v>44986</v>
      </c>
      <c r="C2087" t="s">
        <v>875</v>
      </c>
      <c r="D2087" t="s">
        <v>72</v>
      </c>
      <c r="E2087">
        <v>1</v>
      </c>
      <c r="F2087">
        <v>1890</v>
      </c>
      <c r="G2087" s="3">
        <v>0.15</v>
      </c>
      <c r="H2087" t="s">
        <v>96</v>
      </c>
      <c r="I2087">
        <v>4</v>
      </c>
      <c r="J2087">
        <f t="shared" si="128"/>
        <v>1606.5</v>
      </c>
      <c r="K2087" s="2">
        <f t="shared" si="129"/>
        <v>44986</v>
      </c>
      <c r="L2087" s="2" t="str">
        <f>VLOOKUP(C2087,Customers!$A$2:$F$401,3,FALSE)</f>
        <v>Mansoura</v>
      </c>
      <c r="M2087" s="2" t="str">
        <f>VLOOKUP(C2087,Customers!$A$2:$F$401,5,FALSE)</f>
        <v>Consumer</v>
      </c>
      <c r="N2087" s="2" t="str">
        <f>VLOOKUP(D2087,Products!$A$2:$F$21,2,FALSE)</f>
        <v>Wi-Fi Router</v>
      </c>
      <c r="O2087" s="2" t="str">
        <f>VLOOKUP(D2087,Products!$A$2:$F$21,4,FALSE)</f>
        <v>Electronics</v>
      </c>
      <c r="P2087" s="2" t="str">
        <f>VLOOKUP(D2087,Products!$A$2:$F$21,3,FALSE)</f>
        <v>Networking</v>
      </c>
      <c r="Q2087" s="6">
        <f>VLOOKUP(D2087,Products!$A$2:$F$21,6,FALSE)</f>
        <v>1050</v>
      </c>
      <c r="R2087" s="6">
        <f t="shared" si="130"/>
        <v>1050</v>
      </c>
      <c r="S2087" s="6">
        <f t="shared" si="131"/>
        <v>556.5</v>
      </c>
    </row>
    <row r="2088" spans="1:19" x14ac:dyDescent="0.25">
      <c r="A2088" t="s">
        <v>2515</v>
      </c>
      <c r="B2088" s="2">
        <v>45194</v>
      </c>
      <c r="C2088" t="s">
        <v>1736</v>
      </c>
      <c r="D2088" t="s">
        <v>109</v>
      </c>
      <c r="E2088">
        <v>2</v>
      </c>
      <c r="F2088">
        <v>13824</v>
      </c>
      <c r="G2088" s="3">
        <v>0.15</v>
      </c>
      <c r="H2088" t="s">
        <v>12</v>
      </c>
      <c r="I2088">
        <v>5</v>
      </c>
      <c r="J2088">
        <f t="shared" si="128"/>
        <v>23500.799999999999</v>
      </c>
      <c r="K2088" s="2">
        <f t="shared" si="129"/>
        <v>45170</v>
      </c>
      <c r="L2088" s="2" t="str">
        <f>VLOOKUP(C2088,Customers!$A$2:$F$401,3,FALSE)</f>
        <v>Tanta</v>
      </c>
      <c r="M2088" s="2" t="str">
        <f>VLOOKUP(C2088,Customers!$A$2:$F$401,5,FALSE)</f>
        <v>Consumer</v>
      </c>
      <c r="N2088" s="2" t="str">
        <f>VLOOKUP(D2088,Products!$A$2:$F$21,2,FALSE)</f>
        <v>Projector</v>
      </c>
      <c r="O2088" s="2" t="str">
        <f>VLOOKUP(D2088,Products!$A$2:$F$21,4,FALSE)</f>
        <v>Electronics</v>
      </c>
      <c r="P2088" s="2" t="str">
        <f>VLOOKUP(D2088,Products!$A$2:$F$21,3,FALSE)</f>
        <v>Displays</v>
      </c>
      <c r="Q2088" s="6">
        <f>VLOOKUP(D2088,Products!$A$2:$F$21,6,FALSE)</f>
        <v>9700</v>
      </c>
      <c r="R2088" s="6">
        <f t="shared" si="130"/>
        <v>19400</v>
      </c>
      <c r="S2088" s="6">
        <f t="shared" si="131"/>
        <v>4100.7999999999993</v>
      </c>
    </row>
    <row r="2089" spans="1:19" x14ac:dyDescent="0.25">
      <c r="A2089" t="s">
        <v>2516</v>
      </c>
      <c r="B2089" s="2">
        <v>45916</v>
      </c>
      <c r="C2089" t="s">
        <v>1306</v>
      </c>
      <c r="D2089" t="s">
        <v>40</v>
      </c>
      <c r="E2089">
        <v>2</v>
      </c>
      <c r="F2089">
        <v>20085</v>
      </c>
      <c r="G2089" s="3">
        <v>0</v>
      </c>
      <c r="H2089" t="s">
        <v>12</v>
      </c>
      <c r="I2089">
        <v>5</v>
      </c>
      <c r="J2089">
        <f t="shared" si="128"/>
        <v>40170</v>
      </c>
      <c r="K2089" s="2">
        <f t="shared" si="129"/>
        <v>45901</v>
      </c>
      <c r="L2089" s="2" t="str">
        <f>VLOOKUP(C2089,Customers!$A$2:$F$401,3,FALSE)</f>
        <v>Asyut</v>
      </c>
      <c r="M2089" s="2" t="str">
        <f>VLOOKUP(C2089,Customers!$A$2:$F$401,5,FALSE)</f>
        <v>Consumer</v>
      </c>
      <c r="N2089" s="2" t="str">
        <f>VLOOKUP(D2089,Products!$A$2:$F$21,2,FALSE)</f>
        <v>Laptop Basic 15</v>
      </c>
      <c r="O2089" s="2" t="str">
        <f>VLOOKUP(D2089,Products!$A$2:$F$21,4,FALSE)</f>
        <v>Electronics</v>
      </c>
      <c r="P2089" s="2" t="str">
        <f>VLOOKUP(D2089,Products!$A$2:$F$21,3,FALSE)</f>
        <v>Computers</v>
      </c>
      <c r="Q2089" s="6">
        <f>VLOOKUP(D2089,Products!$A$2:$F$21,6,FALSE)</f>
        <v>15100</v>
      </c>
      <c r="R2089" s="6">
        <f t="shared" si="130"/>
        <v>30200</v>
      </c>
      <c r="S2089" s="6">
        <f t="shared" si="131"/>
        <v>9970</v>
      </c>
    </row>
    <row r="2090" spans="1:19" x14ac:dyDescent="0.25">
      <c r="A2090" t="s">
        <v>2517</v>
      </c>
      <c r="B2090" s="2">
        <v>45926</v>
      </c>
      <c r="C2090" t="s">
        <v>1038</v>
      </c>
      <c r="D2090" t="s">
        <v>56</v>
      </c>
      <c r="E2090">
        <v>3</v>
      </c>
      <c r="F2090">
        <v>180</v>
      </c>
      <c r="G2090" s="3">
        <v>0</v>
      </c>
      <c r="H2090" t="s">
        <v>12</v>
      </c>
      <c r="I2090">
        <v>3</v>
      </c>
      <c r="J2090">
        <f t="shared" si="128"/>
        <v>540</v>
      </c>
      <c r="K2090" s="2">
        <f t="shared" si="129"/>
        <v>45901</v>
      </c>
      <c r="L2090" s="2" t="str">
        <f>VLOOKUP(C2090,Customers!$A$2:$F$401,3,FALSE)</f>
        <v>Fayoum</v>
      </c>
      <c r="M2090" s="2" t="str">
        <f>VLOOKUP(C2090,Customers!$A$2:$F$401,5,FALSE)</f>
        <v>Consumer</v>
      </c>
      <c r="N2090" s="2" t="str">
        <f>VLOOKUP(D2090,Products!$A$2:$F$21,2,FALSE)</f>
        <v>Notebook Pack</v>
      </c>
      <c r="O2090" s="2" t="str">
        <f>VLOOKUP(D2090,Products!$A$2:$F$21,4,FALSE)</f>
        <v>Office</v>
      </c>
      <c r="P2090" s="2" t="str">
        <f>VLOOKUP(D2090,Products!$A$2:$F$21,3,FALSE)</f>
        <v>Stationery</v>
      </c>
      <c r="Q2090" s="6">
        <f>VLOOKUP(D2090,Products!$A$2:$F$21,6,FALSE)</f>
        <v>75</v>
      </c>
      <c r="R2090" s="6">
        <f t="shared" si="130"/>
        <v>225</v>
      </c>
      <c r="S2090" s="6">
        <f t="shared" si="131"/>
        <v>315</v>
      </c>
    </row>
    <row r="2091" spans="1:19" x14ac:dyDescent="0.25">
      <c r="A2091" t="s">
        <v>2518</v>
      </c>
      <c r="B2091" s="2">
        <v>45158</v>
      </c>
      <c r="C2091" t="s">
        <v>193</v>
      </c>
      <c r="D2091" t="s">
        <v>30</v>
      </c>
      <c r="E2091">
        <v>1</v>
      </c>
      <c r="F2091">
        <v>9200</v>
      </c>
      <c r="G2091" s="3">
        <v>0.1</v>
      </c>
      <c r="H2091" t="s">
        <v>12</v>
      </c>
      <c r="I2091">
        <v>7</v>
      </c>
      <c r="J2091">
        <f t="shared" si="128"/>
        <v>8280</v>
      </c>
      <c r="K2091" s="2">
        <f t="shared" si="129"/>
        <v>45139</v>
      </c>
      <c r="L2091" s="2" t="str">
        <f>VLOOKUP(C2091,Customers!$A$2:$F$401,3,FALSE)</f>
        <v>Alexandria</v>
      </c>
      <c r="M2091" s="2" t="str">
        <f>VLOOKUP(C2091,Customers!$A$2:$F$401,5,FALSE)</f>
        <v>Consumer</v>
      </c>
      <c r="N2091" s="2" t="str">
        <f>VLOOKUP(D2091,Products!$A$2:$F$21,2,FALSE)</f>
        <v>Standing Desk</v>
      </c>
      <c r="O2091" s="2" t="str">
        <f>VLOOKUP(D2091,Products!$A$2:$F$21,4,FALSE)</f>
        <v>Office</v>
      </c>
      <c r="P2091" s="2" t="str">
        <f>VLOOKUP(D2091,Products!$A$2:$F$21,3,FALSE)</f>
        <v>Furniture</v>
      </c>
      <c r="Q2091" s="6">
        <f>VLOOKUP(D2091,Products!$A$2:$F$21,6,FALSE)</f>
        <v>6500</v>
      </c>
      <c r="R2091" s="6">
        <f t="shared" si="130"/>
        <v>6500</v>
      </c>
      <c r="S2091" s="6">
        <f t="shared" si="131"/>
        <v>1780</v>
      </c>
    </row>
    <row r="2092" spans="1:19" x14ac:dyDescent="0.25">
      <c r="A2092" t="s">
        <v>2519</v>
      </c>
      <c r="B2092" s="2">
        <v>45769</v>
      </c>
      <c r="C2092" t="s">
        <v>1195</v>
      </c>
      <c r="D2092" t="s">
        <v>72</v>
      </c>
      <c r="E2092">
        <v>1</v>
      </c>
      <c r="F2092">
        <v>1890</v>
      </c>
      <c r="G2092" s="3">
        <v>0.15</v>
      </c>
      <c r="H2092" t="s">
        <v>12</v>
      </c>
      <c r="I2092">
        <v>6</v>
      </c>
      <c r="J2092">
        <f t="shared" si="128"/>
        <v>1606.5</v>
      </c>
      <c r="K2092" s="2">
        <f t="shared" si="129"/>
        <v>45748</v>
      </c>
      <c r="L2092" s="2" t="str">
        <f>VLOOKUP(C2092,Customers!$A$2:$F$401,3,FALSE)</f>
        <v>Banha</v>
      </c>
      <c r="M2092" s="2" t="str">
        <f>VLOOKUP(C2092,Customers!$A$2:$F$401,5,FALSE)</f>
        <v>Small Business</v>
      </c>
      <c r="N2092" s="2" t="str">
        <f>VLOOKUP(D2092,Products!$A$2:$F$21,2,FALSE)</f>
        <v>Wi-Fi Router</v>
      </c>
      <c r="O2092" s="2" t="str">
        <f>VLOOKUP(D2092,Products!$A$2:$F$21,4,FALSE)</f>
        <v>Electronics</v>
      </c>
      <c r="P2092" s="2" t="str">
        <f>VLOOKUP(D2092,Products!$A$2:$F$21,3,FALSE)</f>
        <v>Networking</v>
      </c>
      <c r="Q2092" s="6">
        <f>VLOOKUP(D2092,Products!$A$2:$F$21,6,FALSE)</f>
        <v>1050</v>
      </c>
      <c r="R2092" s="6">
        <f t="shared" si="130"/>
        <v>1050</v>
      </c>
      <c r="S2092" s="6">
        <f t="shared" si="131"/>
        <v>556.5</v>
      </c>
    </row>
    <row r="2093" spans="1:19" x14ac:dyDescent="0.25">
      <c r="A2093" t="s">
        <v>2520</v>
      </c>
      <c r="B2093" s="2">
        <v>45829</v>
      </c>
      <c r="C2093" t="s">
        <v>384</v>
      </c>
      <c r="D2093" t="s">
        <v>56</v>
      </c>
      <c r="E2093">
        <v>1</v>
      </c>
      <c r="F2093">
        <v>185.4</v>
      </c>
      <c r="G2093" s="3">
        <v>0.05</v>
      </c>
      <c r="H2093" t="s">
        <v>12</v>
      </c>
      <c r="I2093">
        <v>4</v>
      </c>
      <c r="J2093">
        <f t="shared" si="128"/>
        <v>176.13</v>
      </c>
      <c r="K2093" s="2">
        <f t="shared" si="129"/>
        <v>45809</v>
      </c>
      <c r="L2093" s="2" t="str">
        <f>VLOOKUP(C2093,Customers!$A$2:$F$401,3,FALSE)</f>
        <v>Banha</v>
      </c>
      <c r="M2093" s="2" t="str">
        <f>VLOOKUP(C2093,Customers!$A$2:$F$401,5,FALSE)</f>
        <v>Small Business</v>
      </c>
      <c r="N2093" s="2" t="str">
        <f>VLOOKUP(D2093,Products!$A$2:$F$21,2,FALSE)</f>
        <v>Notebook Pack</v>
      </c>
      <c r="O2093" s="2" t="str">
        <f>VLOOKUP(D2093,Products!$A$2:$F$21,4,FALSE)</f>
        <v>Office</v>
      </c>
      <c r="P2093" s="2" t="str">
        <f>VLOOKUP(D2093,Products!$A$2:$F$21,3,FALSE)</f>
        <v>Stationery</v>
      </c>
      <c r="Q2093" s="6">
        <f>VLOOKUP(D2093,Products!$A$2:$F$21,6,FALSE)</f>
        <v>75</v>
      </c>
      <c r="R2093" s="6">
        <f t="shared" si="130"/>
        <v>75</v>
      </c>
      <c r="S2093" s="6">
        <f t="shared" si="131"/>
        <v>101.13</v>
      </c>
    </row>
    <row r="2094" spans="1:19" x14ac:dyDescent="0.25">
      <c r="A2094" t="s">
        <v>2521</v>
      </c>
      <c r="B2094" s="2">
        <v>45021</v>
      </c>
      <c r="C2094" t="s">
        <v>283</v>
      </c>
      <c r="D2094" t="s">
        <v>90</v>
      </c>
      <c r="E2094">
        <v>2</v>
      </c>
      <c r="F2094">
        <v>2163</v>
      </c>
      <c r="G2094" s="3">
        <v>0.05</v>
      </c>
      <c r="H2094" t="s">
        <v>12</v>
      </c>
      <c r="I2094">
        <v>3</v>
      </c>
      <c r="J2094">
        <f t="shared" si="128"/>
        <v>4109.7</v>
      </c>
      <c r="K2094" s="2">
        <f t="shared" si="129"/>
        <v>45017</v>
      </c>
      <c r="L2094" s="2" t="str">
        <f>VLOOKUP(C2094,Customers!$A$2:$F$401,3,FALSE)</f>
        <v>Banha</v>
      </c>
      <c r="M2094" s="2" t="str">
        <f>VLOOKUP(C2094,Customers!$A$2:$F$401,5,FALSE)</f>
        <v>Corporate</v>
      </c>
      <c r="N2094" s="2" t="str">
        <f>VLOOKUP(D2094,Products!$A$2:$F$21,2,FALSE)</f>
        <v>Headset Pro</v>
      </c>
      <c r="O2094" s="2" t="str">
        <f>VLOOKUP(D2094,Products!$A$2:$F$21,4,FALSE)</f>
        <v>Electronics</v>
      </c>
      <c r="P2094" s="2" t="str">
        <f>VLOOKUP(D2094,Products!$A$2:$F$21,3,FALSE)</f>
        <v>Accessories</v>
      </c>
      <c r="Q2094" s="6">
        <f>VLOOKUP(D2094,Products!$A$2:$F$21,6,FALSE)</f>
        <v>1180</v>
      </c>
      <c r="R2094" s="6">
        <f t="shared" si="130"/>
        <v>2360</v>
      </c>
      <c r="S2094" s="6">
        <f t="shared" si="131"/>
        <v>1749.6999999999998</v>
      </c>
    </row>
    <row r="2095" spans="1:19" x14ac:dyDescent="0.25">
      <c r="A2095" t="s">
        <v>2522</v>
      </c>
      <c r="B2095" s="2">
        <v>45056</v>
      </c>
      <c r="C2095" t="s">
        <v>1186</v>
      </c>
      <c r="D2095" t="s">
        <v>21</v>
      </c>
      <c r="E2095">
        <v>1</v>
      </c>
      <c r="F2095">
        <v>1998</v>
      </c>
      <c r="G2095" s="3">
        <v>0.05</v>
      </c>
      <c r="H2095" t="s">
        <v>85</v>
      </c>
      <c r="I2095">
        <v>6</v>
      </c>
      <c r="J2095">
        <f t="shared" si="128"/>
        <v>1898.1</v>
      </c>
      <c r="K2095" s="2">
        <f t="shared" si="129"/>
        <v>45047</v>
      </c>
      <c r="L2095" s="2" t="str">
        <f>VLOOKUP(C2095,Customers!$A$2:$F$401,3,FALSE)</f>
        <v>Ismailia</v>
      </c>
      <c r="M2095" s="2" t="str">
        <f>VLOOKUP(C2095,Customers!$A$2:$F$401,5,FALSE)</f>
        <v>Small Business</v>
      </c>
      <c r="N2095" s="2" t="str">
        <f>VLOOKUP(D2095,Products!$A$2:$F$21,2,FALSE)</f>
        <v>Mechanical Keyboard</v>
      </c>
      <c r="O2095" s="2" t="str">
        <f>VLOOKUP(D2095,Products!$A$2:$F$21,4,FALSE)</f>
        <v>Electronics</v>
      </c>
      <c r="P2095" s="2" t="str">
        <f>VLOOKUP(D2095,Products!$A$2:$F$21,3,FALSE)</f>
        <v>Accessories</v>
      </c>
      <c r="Q2095" s="6">
        <f>VLOOKUP(D2095,Products!$A$2:$F$21,6,FALSE)</f>
        <v>990</v>
      </c>
      <c r="R2095" s="6">
        <f t="shared" si="130"/>
        <v>990</v>
      </c>
      <c r="S2095" s="6">
        <f t="shared" si="131"/>
        <v>908.09999999999991</v>
      </c>
    </row>
    <row r="2096" spans="1:19" x14ac:dyDescent="0.25">
      <c r="A2096" t="s">
        <v>2523</v>
      </c>
      <c r="B2096" s="2">
        <v>45462</v>
      </c>
      <c r="C2096" t="s">
        <v>152</v>
      </c>
      <c r="D2096" t="s">
        <v>72</v>
      </c>
      <c r="E2096">
        <v>20</v>
      </c>
      <c r="F2096">
        <v>1750</v>
      </c>
      <c r="G2096" s="3">
        <v>0</v>
      </c>
      <c r="H2096" t="s">
        <v>12</v>
      </c>
      <c r="I2096">
        <v>5</v>
      </c>
      <c r="J2096">
        <f t="shared" si="128"/>
        <v>35000</v>
      </c>
      <c r="K2096" s="2">
        <f t="shared" si="129"/>
        <v>45444</v>
      </c>
      <c r="L2096" s="2" t="str">
        <f>VLOOKUP(C2096,Customers!$A$2:$F$401,3,FALSE)</f>
        <v>Mansoura</v>
      </c>
      <c r="M2096" s="2" t="str">
        <f>VLOOKUP(C2096,Customers!$A$2:$F$401,5,FALSE)</f>
        <v>Consumer</v>
      </c>
      <c r="N2096" s="2" t="str">
        <f>VLOOKUP(D2096,Products!$A$2:$F$21,2,FALSE)</f>
        <v>Wi-Fi Router</v>
      </c>
      <c r="O2096" s="2" t="str">
        <f>VLOOKUP(D2096,Products!$A$2:$F$21,4,FALSE)</f>
        <v>Electronics</v>
      </c>
      <c r="P2096" s="2" t="str">
        <f>VLOOKUP(D2096,Products!$A$2:$F$21,3,FALSE)</f>
        <v>Networking</v>
      </c>
      <c r="Q2096" s="6">
        <f>VLOOKUP(D2096,Products!$A$2:$F$21,6,FALSE)</f>
        <v>1050</v>
      </c>
      <c r="R2096" s="6">
        <f t="shared" si="130"/>
        <v>21000</v>
      </c>
      <c r="S2096" s="6">
        <f t="shared" si="131"/>
        <v>14000</v>
      </c>
    </row>
    <row r="2097" spans="1:19" x14ac:dyDescent="0.25">
      <c r="A2097" t="s">
        <v>2524</v>
      </c>
      <c r="B2097" s="2">
        <v>45570</v>
      </c>
      <c r="C2097" t="s">
        <v>1764</v>
      </c>
      <c r="D2097" t="s">
        <v>72</v>
      </c>
      <c r="E2097">
        <v>1</v>
      </c>
      <c r="F2097">
        <v>1610</v>
      </c>
      <c r="G2097" s="3">
        <v>0.05</v>
      </c>
      <c r="H2097" t="s">
        <v>12</v>
      </c>
      <c r="I2097">
        <v>4</v>
      </c>
      <c r="J2097">
        <f t="shared" si="128"/>
        <v>1529.5</v>
      </c>
      <c r="K2097" s="2">
        <f t="shared" si="129"/>
        <v>45566</v>
      </c>
      <c r="L2097" s="2" t="str">
        <f>VLOOKUP(C2097,Customers!$A$2:$F$401,3,FALSE)</f>
        <v>Banha</v>
      </c>
      <c r="M2097" s="2" t="str">
        <f>VLOOKUP(C2097,Customers!$A$2:$F$401,5,FALSE)</f>
        <v>Small Business</v>
      </c>
      <c r="N2097" s="2" t="str">
        <f>VLOOKUP(D2097,Products!$A$2:$F$21,2,FALSE)</f>
        <v>Wi-Fi Router</v>
      </c>
      <c r="O2097" s="2" t="str">
        <f>VLOOKUP(D2097,Products!$A$2:$F$21,4,FALSE)</f>
        <v>Electronics</v>
      </c>
      <c r="P2097" s="2" t="str">
        <f>VLOOKUP(D2097,Products!$A$2:$F$21,3,FALSE)</f>
        <v>Networking</v>
      </c>
      <c r="Q2097" s="6">
        <f>VLOOKUP(D2097,Products!$A$2:$F$21,6,FALSE)</f>
        <v>1050</v>
      </c>
      <c r="R2097" s="6">
        <f t="shared" si="130"/>
        <v>1050</v>
      </c>
      <c r="S2097" s="6">
        <f t="shared" si="131"/>
        <v>479.5</v>
      </c>
    </row>
    <row r="2098" spans="1:19" x14ac:dyDescent="0.25">
      <c r="A2098" t="s">
        <v>2525</v>
      </c>
      <c r="B2098" s="2">
        <v>44952</v>
      </c>
      <c r="C2098" t="s">
        <v>709</v>
      </c>
      <c r="D2098" t="s">
        <v>21</v>
      </c>
      <c r="E2098">
        <v>2</v>
      </c>
      <c r="F2098">
        <v>1794.5</v>
      </c>
      <c r="G2098" s="3">
        <v>0.1</v>
      </c>
      <c r="H2098" t="s">
        <v>12</v>
      </c>
      <c r="I2098">
        <v>3</v>
      </c>
      <c r="J2098">
        <f t="shared" si="128"/>
        <v>3230.1</v>
      </c>
      <c r="K2098" s="2">
        <f t="shared" si="129"/>
        <v>44927</v>
      </c>
      <c r="L2098" s="2" t="str">
        <f>VLOOKUP(C2098,Customers!$A$2:$F$401,3,FALSE)</f>
        <v>Tanta</v>
      </c>
      <c r="M2098" s="2" t="str">
        <f>VLOOKUP(C2098,Customers!$A$2:$F$401,5,FALSE)</f>
        <v>Small Business</v>
      </c>
      <c r="N2098" s="2" t="str">
        <f>VLOOKUP(D2098,Products!$A$2:$F$21,2,FALSE)</f>
        <v>Mechanical Keyboard</v>
      </c>
      <c r="O2098" s="2" t="str">
        <f>VLOOKUP(D2098,Products!$A$2:$F$21,4,FALSE)</f>
        <v>Electronics</v>
      </c>
      <c r="P2098" s="2" t="str">
        <f>VLOOKUP(D2098,Products!$A$2:$F$21,3,FALSE)</f>
        <v>Accessories</v>
      </c>
      <c r="Q2098" s="6">
        <f>VLOOKUP(D2098,Products!$A$2:$F$21,6,FALSE)</f>
        <v>990</v>
      </c>
      <c r="R2098" s="6">
        <f t="shared" si="130"/>
        <v>1980</v>
      </c>
      <c r="S2098" s="6">
        <f t="shared" si="131"/>
        <v>1250.0999999999999</v>
      </c>
    </row>
    <row r="2099" spans="1:19" x14ac:dyDescent="0.25">
      <c r="A2099" t="s">
        <v>2526</v>
      </c>
      <c r="B2099" s="2">
        <v>46001</v>
      </c>
      <c r="C2099" t="s">
        <v>2046</v>
      </c>
      <c r="D2099" t="s">
        <v>15</v>
      </c>
      <c r="E2099">
        <v>1</v>
      </c>
      <c r="F2099">
        <v>486</v>
      </c>
      <c r="G2099" s="3">
        <v>0.03</v>
      </c>
      <c r="H2099" t="s">
        <v>12</v>
      </c>
      <c r="I2099">
        <v>3</v>
      </c>
      <c r="J2099">
        <f t="shared" si="128"/>
        <v>471.41999999999996</v>
      </c>
      <c r="K2099" s="2">
        <f t="shared" si="129"/>
        <v>45992</v>
      </c>
      <c r="L2099" s="2" t="str">
        <f>VLOOKUP(C2099,Customers!$A$2:$F$401,3,FALSE)</f>
        <v>Alexandria</v>
      </c>
      <c r="M2099" s="2" t="str">
        <f>VLOOKUP(C2099,Customers!$A$2:$F$401,5,FALSE)</f>
        <v>Consumer</v>
      </c>
      <c r="N2099" s="2" t="str">
        <f>VLOOKUP(D2099,Products!$A$2:$F$21,2,FALSE)</f>
        <v>Wireless Mouse</v>
      </c>
      <c r="O2099" s="2" t="str">
        <f>VLOOKUP(D2099,Products!$A$2:$F$21,4,FALSE)</f>
        <v>Electronics</v>
      </c>
      <c r="P2099" s="2" t="str">
        <f>VLOOKUP(D2099,Products!$A$2:$F$21,3,FALSE)</f>
        <v>Accessories</v>
      </c>
      <c r="Q2099" s="6">
        <f>VLOOKUP(D2099,Products!$A$2:$F$21,6,FALSE)</f>
        <v>210</v>
      </c>
      <c r="R2099" s="6">
        <f t="shared" si="130"/>
        <v>210</v>
      </c>
      <c r="S2099" s="6">
        <f t="shared" si="131"/>
        <v>261.41999999999996</v>
      </c>
    </row>
    <row r="2100" spans="1:19" x14ac:dyDescent="0.25">
      <c r="A2100" t="s">
        <v>2527</v>
      </c>
      <c r="B2100" s="2">
        <v>45385</v>
      </c>
      <c r="C2100" t="s">
        <v>617</v>
      </c>
      <c r="D2100" t="s">
        <v>15</v>
      </c>
      <c r="E2100">
        <v>1</v>
      </c>
      <c r="F2100">
        <v>486</v>
      </c>
      <c r="G2100" s="3">
        <v>0.1</v>
      </c>
      <c r="H2100" t="s">
        <v>12</v>
      </c>
      <c r="I2100">
        <v>7</v>
      </c>
      <c r="J2100">
        <f t="shared" si="128"/>
        <v>437.40000000000003</v>
      </c>
      <c r="K2100" s="2">
        <f t="shared" si="129"/>
        <v>45383</v>
      </c>
      <c r="L2100" s="2" t="str">
        <f>VLOOKUP(C2100,Customers!$A$2:$F$401,3,FALSE)</f>
        <v>Zagazig</v>
      </c>
      <c r="M2100" s="2" t="str">
        <f>VLOOKUP(C2100,Customers!$A$2:$F$401,5,FALSE)</f>
        <v>Small Business</v>
      </c>
      <c r="N2100" s="2" t="str">
        <f>VLOOKUP(D2100,Products!$A$2:$F$21,2,FALSE)</f>
        <v>Wireless Mouse</v>
      </c>
      <c r="O2100" s="2" t="str">
        <f>VLOOKUP(D2100,Products!$A$2:$F$21,4,FALSE)</f>
        <v>Electronics</v>
      </c>
      <c r="P2100" s="2" t="str">
        <f>VLOOKUP(D2100,Products!$A$2:$F$21,3,FALSE)</f>
        <v>Accessories</v>
      </c>
      <c r="Q2100" s="6">
        <f>VLOOKUP(D2100,Products!$A$2:$F$21,6,FALSE)</f>
        <v>210</v>
      </c>
      <c r="R2100" s="6">
        <f t="shared" si="130"/>
        <v>210</v>
      </c>
      <c r="S2100" s="6">
        <f t="shared" si="131"/>
        <v>227.40000000000003</v>
      </c>
    </row>
    <row r="2101" spans="1:19" x14ac:dyDescent="0.25">
      <c r="A2101" t="s">
        <v>2528</v>
      </c>
      <c r="B2101" s="2">
        <v>45619</v>
      </c>
      <c r="C2101" t="s">
        <v>142</v>
      </c>
      <c r="D2101" t="s">
        <v>109</v>
      </c>
      <c r="E2101">
        <v>2</v>
      </c>
      <c r="F2101">
        <v>13184</v>
      </c>
      <c r="G2101" s="3">
        <v>0.05</v>
      </c>
      <c r="H2101" t="s">
        <v>12</v>
      </c>
      <c r="I2101">
        <v>5</v>
      </c>
      <c r="J2101">
        <f t="shared" si="128"/>
        <v>25049.599999999999</v>
      </c>
      <c r="K2101" s="2">
        <f t="shared" si="129"/>
        <v>45597</v>
      </c>
      <c r="L2101" s="2" t="str">
        <f>VLOOKUP(C2101,Customers!$A$2:$F$401,3,FALSE)</f>
        <v>Asyut</v>
      </c>
      <c r="M2101" s="2" t="str">
        <f>VLOOKUP(C2101,Customers!$A$2:$F$401,5,FALSE)</f>
        <v>Small Business</v>
      </c>
      <c r="N2101" s="2" t="str">
        <f>VLOOKUP(D2101,Products!$A$2:$F$21,2,FALSE)</f>
        <v>Projector</v>
      </c>
      <c r="O2101" s="2" t="str">
        <f>VLOOKUP(D2101,Products!$A$2:$F$21,4,FALSE)</f>
        <v>Electronics</v>
      </c>
      <c r="P2101" s="2" t="str">
        <f>VLOOKUP(D2101,Products!$A$2:$F$21,3,FALSE)</f>
        <v>Displays</v>
      </c>
      <c r="Q2101" s="6">
        <f>VLOOKUP(D2101,Products!$A$2:$F$21,6,FALSE)</f>
        <v>9700</v>
      </c>
      <c r="R2101" s="6">
        <f t="shared" si="130"/>
        <v>19400</v>
      </c>
      <c r="S2101" s="6">
        <f t="shared" si="131"/>
        <v>5649.5999999999985</v>
      </c>
    </row>
    <row r="2102" spans="1:19" x14ac:dyDescent="0.25">
      <c r="A2102" t="s">
        <v>2529</v>
      </c>
      <c r="B2102" s="2">
        <v>45990</v>
      </c>
      <c r="C2102" t="s">
        <v>287</v>
      </c>
      <c r="D2102" t="s">
        <v>33</v>
      </c>
      <c r="E2102">
        <v>4</v>
      </c>
      <c r="F2102">
        <v>4017</v>
      </c>
      <c r="G2102" s="3">
        <v>0.03</v>
      </c>
      <c r="H2102" t="s">
        <v>12</v>
      </c>
      <c r="I2102">
        <v>3</v>
      </c>
      <c r="J2102">
        <f t="shared" si="128"/>
        <v>15585.96</v>
      </c>
      <c r="K2102" s="2">
        <f t="shared" si="129"/>
        <v>45962</v>
      </c>
      <c r="L2102" s="2" t="str">
        <f>VLOOKUP(C2102,Customers!$A$2:$F$401,3,FALSE)</f>
        <v>Mansoura</v>
      </c>
      <c r="M2102" s="2" t="str">
        <f>VLOOKUP(C2102,Customers!$A$2:$F$401,5,FALSE)</f>
        <v>Corporate</v>
      </c>
      <c r="N2102" s="2" t="str">
        <f>VLOOKUP(D2102,Products!$A$2:$F$21,2,FALSE)</f>
        <v>Filing Cabinet</v>
      </c>
      <c r="O2102" s="2" t="str">
        <f>VLOOKUP(D2102,Products!$A$2:$F$21,4,FALSE)</f>
        <v>Office</v>
      </c>
      <c r="P2102" s="2" t="str">
        <f>VLOOKUP(D2102,Products!$A$2:$F$21,3,FALSE)</f>
        <v>Furniture</v>
      </c>
      <c r="Q2102" s="6">
        <f>VLOOKUP(D2102,Products!$A$2:$F$21,6,FALSE)</f>
        <v>2650</v>
      </c>
      <c r="R2102" s="6">
        <f t="shared" si="130"/>
        <v>10600</v>
      </c>
      <c r="S2102" s="6">
        <f t="shared" si="131"/>
        <v>4985.9599999999991</v>
      </c>
    </row>
    <row r="2103" spans="1:19" x14ac:dyDescent="0.25">
      <c r="A2103" t="s">
        <v>2530</v>
      </c>
      <c r="B2103" s="2">
        <v>45998</v>
      </c>
      <c r="C2103" t="s">
        <v>806</v>
      </c>
      <c r="D2103" t="s">
        <v>90</v>
      </c>
      <c r="E2103">
        <v>10</v>
      </c>
      <c r="F2103">
        <v>1932</v>
      </c>
      <c r="G2103" s="3">
        <v>0.15</v>
      </c>
      <c r="H2103" t="s">
        <v>12</v>
      </c>
      <c r="I2103">
        <v>2</v>
      </c>
      <c r="J2103">
        <f t="shared" si="128"/>
        <v>16422</v>
      </c>
      <c r="K2103" s="2">
        <f t="shared" si="129"/>
        <v>45992</v>
      </c>
      <c r="L2103" s="2" t="str">
        <f>VLOOKUP(C2103,Customers!$A$2:$F$401,3,FALSE)</f>
        <v>Tanta</v>
      </c>
      <c r="M2103" s="2" t="str">
        <f>VLOOKUP(C2103,Customers!$A$2:$F$401,5,FALSE)</f>
        <v>Corporate</v>
      </c>
      <c r="N2103" s="2" t="str">
        <f>VLOOKUP(D2103,Products!$A$2:$F$21,2,FALSE)</f>
        <v>Headset Pro</v>
      </c>
      <c r="O2103" s="2" t="str">
        <f>VLOOKUP(D2103,Products!$A$2:$F$21,4,FALSE)</f>
        <v>Electronics</v>
      </c>
      <c r="P2103" s="2" t="str">
        <f>VLOOKUP(D2103,Products!$A$2:$F$21,3,FALSE)</f>
        <v>Accessories</v>
      </c>
      <c r="Q2103" s="6">
        <f>VLOOKUP(D2103,Products!$A$2:$F$21,6,FALSE)</f>
        <v>1180</v>
      </c>
      <c r="R2103" s="6">
        <f t="shared" si="130"/>
        <v>11800</v>
      </c>
      <c r="S2103" s="6">
        <f t="shared" si="131"/>
        <v>4622</v>
      </c>
    </row>
    <row r="2104" spans="1:19" x14ac:dyDescent="0.25">
      <c r="A2104" t="s">
        <v>2531</v>
      </c>
      <c r="B2104" s="2">
        <v>45122</v>
      </c>
      <c r="C2104" t="s">
        <v>1494</v>
      </c>
      <c r="D2104" t="s">
        <v>40</v>
      </c>
      <c r="E2104">
        <v>2</v>
      </c>
      <c r="F2104">
        <v>21060</v>
      </c>
      <c r="G2104" s="3">
        <v>0.05</v>
      </c>
      <c r="H2104" t="s">
        <v>85</v>
      </c>
      <c r="I2104">
        <v>7</v>
      </c>
      <c r="J2104">
        <f t="shared" si="128"/>
        <v>40014</v>
      </c>
      <c r="K2104" s="2">
        <f t="shared" si="129"/>
        <v>45108</v>
      </c>
      <c r="L2104" s="2" t="str">
        <f>VLOOKUP(C2104,Customers!$A$2:$F$401,3,FALSE)</f>
        <v>Cairo</v>
      </c>
      <c r="M2104" s="2" t="str">
        <f>VLOOKUP(C2104,Customers!$A$2:$F$401,5,FALSE)</f>
        <v>Consumer</v>
      </c>
      <c r="N2104" s="2" t="str">
        <f>VLOOKUP(D2104,Products!$A$2:$F$21,2,FALSE)</f>
        <v>Laptop Basic 15</v>
      </c>
      <c r="O2104" s="2" t="str">
        <f>VLOOKUP(D2104,Products!$A$2:$F$21,4,FALSE)</f>
        <v>Electronics</v>
      </c>
      <c r="P2104" s="2" t="str">
        <f>VLOOKUP(D2104,Products!$A$2:$F$21,3,FALSE)</f>
        <v>Computers</v>
      </c>
      <c r="Q2104" s="6">
        <f>VLOOKUP(D2104,Products!$A$2:$F$21,6,FALSE)</f>
        <v>15100</v>
      </c>
      <c r="R2104" s="6">
        <f t="shared" si="130"/>
        <v>30200</v>
      </c>
      <c r="S2104" s="6">
        <f t="shared" si="131"/>
        <v>9814</v>
      </c>
    </row>
    <row r="2105" spans="1:19" x14ac:dyDescent="0.25">
      <c r="A2105" t="s">
        <v>2532</v>
      </c>
      <c r="B2105" s="2">
        <v>45813</v>
      </c>
      <c r="C2105" t="s">
        <v>396</v>
      </c>
      <c r="D2105" t="s">
        <v>27</v>
      </c>
      <c r="E2105">
        <v>4</v>
      </c>
      <c r="F2105">
        <v>980</v>
      </c>
      <c r="G2105" s="3">
        <v>0.05</v>
      </c>
      <c r="H2105" t="s">
        <v>12</v>
      </c>
      <c r="I2105">
        <v>5</v>
      </c>
      <c r="J2105">
        <f t="shared" si="128"/>
        <v>3724</v>
      </c>
      <c r="K2105" s="2">
        <f t="shared" si="129"/>
        <v>45809</v>
      </c>
      <c r="L2105" s="2" t="str">
        <f>VLOOKUP(C2105,Customers!$A$2:$F$401,3,FALSE)</f>
        <v>Alexandria</v>
      </c>
      <c r="M2105" s="2" t="str">
        <f>VLOOKUP(C2105,Customers!$A$2:$F$401,5,FALSE)</f>
        <v>Consumer</v>
      </c>
      <c r="N2105" s="2" t="str">
        <f>VLOOKUP(D2105,Products!$A$2:$F$21,2,FALSE)</f>
        <v>Printer Toner</v>
      </c>
      <c r="O2105" s="2" t="str">
        <f>VLOOKUP(D2105,Products!$A$2:$F$21,4,FALSE)</f>
        <v>Office</v>
      </c>
      <c r="P2105" s="2" t="str">
        <f>VLOOKUP(D2105,Products!$A$2:$F$21,3,FALSE)</f>
        <v>Supplies</v>
      </c>
      <c r="Q2105" s="6">
        <f>VLOOKUP(D2105,Products!$A$2:$F$21,6,FALSE)</f>
        <v>510</v>
      </c>
      <c r="R2105" s="6">
        <f t="shared" si="130"/>
        <v>2040</v>
      </c>
      <c r="S2105" s="6">
        <f t="shared" si="131"/>
        <v>1684</v>
      </c>
    </row>
    <row r="2106" spans="1:19" x14ac:dyDescent="0.25">
      <c r="A2106" t="s">
        <v>2533</v>
      </c>
      <c r="B2106" s="2">
        <v>45436</v>
      </c>
      <c r="C2106" t="s">
        <v>119</v>
      </c>
      <c r="D2106" t="s">
        <v>33</v>
      </c>
      <c r="E2106">
        <v>5</v>
      </c>
      <c r="F2106">
        <v>4017</v>
      </c>
      <c r="G2106" s="3">
        <v>0</v>
      </c>
      <c r="H2106" t="s">
        <v>12</v>
      </c>
      <c r="I2106">
        <v>5</v>
      </c>
      <c r="J2106">
        <f t="shared" si="128"/>
        <v>20085</v>
      </c>
      <c r="K2106" s="2">
        <f t="shared" si="129"/>
        <v>45413</v>
      </c>
      <c r="L2106" s="2" t="str">
        <f>VLOOKUP(C2106,Customers!$A$2:$F$401,3,FALSE)</f>
        <v>Banha</v>
      </c>
      <c r="M2106" s="2" t="str">
        <f>VLOOKUP(C2106,Customers!$A$2:$F$401,5,FALSE)</f>
        <v>Consumer</v>
      </c>
      <c r="N2106" s="2" t="str">
        <f>VLOOKUP(D2106,Products!$A$2:$F$21,2,FALSE)</f>
        <v>Filing Cabinet</v>
      </c>
      <c r="O2106" s="2" t="str">
        <f>VLOOKUP(D2106,Products!$A$2:$F$21,4,FALSE)</f>
        <v>Office</v>
      </c>
      <c r="P2106" s="2" t="str">
        <f>VLOOKUP(D2106,Products!$A$2:$F$21,3,FALSE)</f>
        <v>Furniture</v>
      </c>
      <c r="Q2106" s="6">
        <f>VLOOKUP(D2106,Products!$A$2:$F$21,6,FALSE)</f>
        <v>2650</v>
      </c>
      <c r="R2106" s="6">
        <f t="shared" si="130"/>
        <v>13250</v>
      </c>
      <c r="S2106" s="6">
        <f t="shared" si="131"/>
        <v>6835</v>
      </c>
    </row>
    <row r="2107" spans="1:19" x14ac:dyDescent="0.25">
      <c r="A2107" t="s">
        <v>2534</v>
      </c>
      <c r="B2107" s="2">
        <v>45913</v>
      </c>
      <c r="C2107" t="s">
        <v>152</v>
      </c>
      <c r="D2107" t="s">
        <v>56</v>
      </c>
      <c r="E2107">
        <v>5</v>
      </c>
      <c r="F2107">
        <v>165.6</v>
      </c>
      <c r="G2107" s="3">
        <v>0.1</v>
      </c>
      <c r="H2107" t="s">
        <v>12</v>
      </c>
      <c r="I2107">
        <v>2</v>
      </c>
      <c r="J2107">
        <f t="shared" si="128"/>
        <v>745.2</v>
      </c>
      <c r="K2107" s="2">
        <f t="shared" si="129"/>
        <v>45901</v>
      </c>
      <c r="L2107" s="2" t="str">
        <f>VLOOKUP(C2107,Customers!$A$2:$F$401,3,FALSE)</f>
        <v>Mansoura</v>
      </c>
      <c r="M2107" s="2" t="str">
        <f>VLOOKUP(C2107,Customers!$A$2:$F$401,5,FALSE)</f>
        <v>Consumer</v>
      </c>
      <c r="N2107" s="2" t="str">
        <f>VLOOKUP(D2107,Products!$A$2:$F$21,2,FALSE)</f>
        <v>Notebook Pack</v>
      </c>
      <c r="O2107" s="2" t="str">
        <f>VLOOKUP(D2107,Products!$A$2:$F$21,4,FALSE)</f>
        <v>Office</v>
      </c>
      <c r="P2107" s="2" t="str">
        <f>VLOOKUP(D2107,Products!$A$2:$F$21,3,FALSE)</f>
        <v>Stationery</v>
      </c>
      <c r="Q2107" s="6">
        <f>VLOOKUP(D2107,Products!$A$2:$F$21,6,FALSE)</f>
        <v>75</v>
      </c>
      <c r="R2107" s="6">
        <f t="shared" si="130"/>
        <v>375</v>
      </c>
      <c r="S2107" s="6">
        <f t="shared" si="131"/>
        <v>370.20000000000005</v>
      </c>
    </row>
    <row r="2108" spans="1:19" x14ac:dyDescent="0.25">
      <c r="A2108" t="s">
        <v>2535</v>
      </c>
      <c r="B2108" s="2">
        <v>45635</v>
      </c>
      <c r="C2108" t="s">
        <v>434</v>
      </c>
      <c r="D2108" t="s">
        <v>30</v>
      </c>
      <c r="E2108">
        <v>4</v>
      </c>
      <c r="F2108">
        <v>9936</v>
      </c>
      <c r="G2108" s="3">
        <v>0.2</v>
      </c>
      <c r="H2108" t="s">
        <v>96</v>
      </c>
      <c r="I2108">
        <v>1</v>
      </c>
      <c r="J2108">
        <f t="shared" si="128"/>
        <v>31795.200000000001</v>
      </c>
      <c r="K2108" s="2">
        <f t="shared" si="129"/>
        <v>45627</v>
      </c>
      <c r="L2108" s="2" t="str">
        <f>VLOOKUP(C2108,Customers!$A$2:$F$401,3,FALSE)</f>
        <v>Cairo</v>
      </c>
      <c r="M2108" s="2" t="str">
        <f>VLOOKUP(C2108,Customers!$A$2:$F$401,5,FALSE)</f>
        <v>Corporate</v>
      </c>
      <c r="N2108" s="2" t="str">
        <f>VLOOKUP(D2108,Products!$A$2:$F$21,2,FALSE)</f>
        <v>Standing Desk</v>
      </c>
      <c r="O2108" s="2" t="str">
        <f>VLOOKUP(D2108,Products!$A$2:$F$21,4,FALSE)</f>
        <v>Office</v>
      </c>
      <c r="P2108" s="2" t="str">
        <f>VLOOKUP(D2108,Products!$A$2:$F$21,3,FALSE)</f>
        <v>Furniture</v>
      </c>
      <c r="Q2108" s="6">
        <f>VLOOKUP(D2108,Products!$A$2:$F$21,6,FALSE)</f>
        <v>6500</v>
      </c>
      <c r="R2108" s="6">
        <f t="shared" si="130"/>
        <v>26000</v>
      </c>
      <c r="S2108" s="6">
        <f t="shared" si="131"/>
        <v>5795.2000000000007</v>
      </c>
    </row>
    <row r="2109" spans="1:19" x14ac:dyDescent="0.25">
      <c r="A2109" t="s">
        <v>2536</v>
      </c>
      <c r="B2109" s="2">
        <v>45715</v>
      </c>
      <c r="C2109" t="s">
        <v>575</v>
      </c>
      <c r="D2109" t="s">
        <v>40</v>
      </c>
      <c r="E2109">
        <v>1</v>
      </c>
      <c r="F2109">
        <v>17940</v>
      </c>
      <c r="G2109" s="3">
        <v>0</v>
      </c>
      <c r="H2109" t="s">
        <v>12</v>
      </c>
      <c r="I2109">
        <v>7</v>
      </c>
      <c r="J2109">
        <f t="shared" si="128"/>
        <v>17940</v>
      </c>
      <c r="K2109" s="2">
        <f t="shared" si="129"/>
        <v>45689</v>
      </c>
      <c r="L2109" s="2" t="str">
        <f>VLOOKUP(C2109,Customers!$A$2:$F$401,3,FALSE)</f>
        <v>Port Said</v>
      </c>
      <c r="M2109" s="2" t="str">
        <f>VLOOKUP(C2109,Customers!$A$2:$F$401,5,FALSE)</f>
        <v>Small Business</v>
      </c>
      <c r="N2109" s="2" t="str">
        <f>VLOOKUP(D2109,Products!$A$2:$F$21,2,FALSE)</f>
        <v>Laptop Basic 15</v>
      </c>
      <c r="O2109" s="2" t="str">
        <f>VLOOKUP(D2109,Products!$A$2:$F$21,4,FALSE)</f>
        <v>Electronics</v>
      </c>
      <c r="P2109" s="2" t="str">
        <f>VLOOKUP(D2109,Products!$A$2:$F$21,3,FALSE)</f>
        <v>Computers</v>
      </c>
      <c r="Q2109" s="6">
        <f>VLOOKUP(D2109,Products!$A$2:$F$21,6,FALSE)</f>
        <v>15100</v>
      </c>
      <c r="R2109" s="6">
        <f t="shared" si="130"/>
        <v>15100</v>
      </c>
      <c r="S2109" s="6">
        <f t="shared" si="131"/>
        <v>2840</v>
      </c>
    </row>
    <row r="2110" spans="1:19" x14ac:dyDescent="0.25">
      <c r="A2110" t="s">
        <v>2537</v>
      </c>
      <c r="B2110" s="2">
        <v>45231</v>
      </c>
      <c r="C2110" t="s">
        <v>835</v>
      </c>
      <c r="D2110" t="s">
        <v>56</v>
      </c>
      <c r="E2110">
        <v>1</v>
      </c>
      <c r="F2110">
        <v>165.6</v>
      </c>
      <c r="G2110" s="3">
        <v>0.05</v>
      </c>
      <c r="H2110" t="s">
        <v>12</v>
      </c>
      <c r="I2110">
        <v>4</v>
      </c>
      <c r="J2110">
        <f t="shared" si="128"/>
        <v>157.32</v>
      </c>
      <c r="K2110" s="2">
        <f t="shared" si="129"/>
        <v>45231</v>
      </c>
      <c r="L2110" s="2" t="str">
        <f>VLOOKUP(C2110,Customers!$A$2:$F$401,3,FALSE)</f>
        <v>Cairo</v>
      </c>
      <c r="M2110" s="2" t="str">
        <f>VLOOKUP(C2110,Customers!$A$2:$F$401,5,FALSE)</f>
        <v>Consumer</v>
      </c>
      <c r="N2110" s="2" t="str">
        <f>VLOOKUP(D2110,Products!$A$2:$F$21,2,FALSE)</f>
        <v>Notebook Pack</v>
      </c>
      <c r="O2110" s="2" t="str">
        <f>VLOOKUP(D2110,Products!$A$2:$F$21,4,FALSE)</f>
        <v>Office</v>
      </c>
      <c r="P2110" s="2" t="str">
        <f>VLOOKUP(D2110,Products!$A$2:$F$21,3,FALSE)</f>
        <v>Stationery</v>
      </c>
      <c r="Q2110" s="6">
        <f>VLOOKUP(D2110,Products!$A$2:$F$21,6,FALSE)</f>
        <v>75</v>
      </c>
      <c r="R2110" s="6">
        <f t="shared" si="130"/>
        <v>75</v>
      </c>
      <c r="S2110" s="6">
        <f t="shared" si="131"/>
        <v>82.32</v>
      </c>
    </row>
    <row r="2111" spans="1:19" x14ac:dyDescent="0.25">
      <c r="A2111" t="s">
        <v>2538</v>
      </c>
      <c r="B2111" s="2">
        <v>45038</v>
      </c>
      <c r="C2111" t="s">
        <v>201</v>
      </c>
      <c r="D2111" t="s">
        <v>46</v>
      </c>
      <c r="E2111">
        <v>1</v>
      </c>
      <c r="F2111">
        <v>260</v>
      </c>
      <c r="G2111" s="3">
        <v>0.05</v>
      </c>
      <c r="H2111" t="s">
        <v>85</v>
      </c>
      <c r="I2111">
        <v>1</v>
      </c>
      <c r="J2111">
        <f t="shared" si="128"/>
        <v>247</v>
      </c>
      <c r="K2111" s="2">
        <f t="shared" si="129"/>
        <v>45017</v>
      </c>
      <c r="L2111" s="2" t="str">
        <f>VLOOKUP(C2111,Customers!$A$2:$F$401,3,FALSE)</f>
        <v>Giza</v>
      </c>
      <c r="M2111" s="2" t="str">
        <f>VLOOKUP(C2111,Customers!$A$2:$F$401,5,FALSE)</f>
        <v>Consumer</v>
      </c>
      <c r="N2111" s="2" t="str">
        <f>VLOOKUP(D2111,Products!$A$2:$F$21,2,FALSE)</f>
        <v>Paper A4 Box</v>
      </c>
      <c r="O2111" s="2" t="str">
        <f>VLOOKUP(D2111,Products!$A$2:$F$21,4,FALSE)</f>
        <v>Office</v>
      </c>
      <c r="P2111" s="2" t="str">
        <f>VLOOKUP(D2111,Products!$A$2:$F$21,3,FALSE)</f>
        <v>Stationery</v>
      </c>
      <c r="Q2111" s="6">
        <f>VLOOKUP(D2111,Products!$A$2:$F$21,6,FALSE)</f>
        <v>145</v>
      </c>
      <c r="R2111" s="6">
        <f t="shared" si="130"/>
        <v>145</v>
      </c>
      <c r="S2111" s="6">
        <f t="shared" si="131"/>
        <v>102</v>
      </c>
    </row>
    <row r="2112" spans="1:19" x14ac:dyDescent="0.25">
      <c r="A2112" t="s">
        <v>2539</v>
      </c>
      <c r="B2112" s="2">
        <v>44950</v>
      </c>
      <c r="C2112" t="s">
        <v>262</v>
      </c>
      <c r="D2112" t="s">
        <v>90</v>
      </c>
      <c r="E2112">
        <v>2</v>
      </c>
      <c r="F2112">
        <v>2268</v>
      </c>
      <c r="G2112" s="3">
        <v>0.05</v>
      </c>
      <c r="H2112" t="s">
        <v>12</v>
      </c>
      <c r="I2112">
        <v>1</v>
      </c>
      <c r="J2112">
        <f t="shared" si="128"/>
        <v>4309.2</v>
      </c>
      <c r="K2112" s="2">
        <f t="shared" si="129"/>
        <v>44927</v>
      </c>
      <c r="L2112" s="2" t="str">
        <f>VLOOKUP(C2112,Customers!$A$2:$F$401,3,FALSE)</f>
        <v>Mansoura</v>
      </c>
      <c r="M2112" s="2" t="str">
        <f>VLOOKUP(C2112,Customers!$A$2:$F$401,5,FALSE)</f>
        <v>Small Business</v>
      </c>
      <c r="N2112" s="2" t="str">
        <f>VLOOKUP(D2112,Products!$A$2:$F$21,2,FALSE)</f>
        <v>Headset Pro</v>
      </c>
      <c r="O2112" s="2" t="str">
        <f>VLOOKUP(D2112,Products!$A$2:$F$21,4,FALSE)</f>
        <v>Electronics</v>
      </c>
      <c r="P2112" s="2" t="str">
        <f>VLOOKUP(D2112,Products!$A$2:$F$21,3,FALSE)</f>
        <v>Accessories</v>
      </c>
      <c r="Q2112" s="6">
        <f>VLOOKUP(D2112,Products!$A$2:$F$21,6,FALSE)</f>
        <v>1180</v>
      </c>
      <c r="R2112" s="6">
        <f t="shared" si="130"/>
        <v>2360</v>
      </c>
      <c r="S2112" s="6">
        <f t="shared" si="131"/>
        <v>1949.1999999999998</v>
      </c>
    </row>
    <row r="2113" spans="1:19" x14ac:dyDescent="0.25">
      <c r="A2113" t="s">
        <v>2540</v>
      </c>
      <c r="B2113" s="2">
        <v>45248</v>
      </c>
      <c r="C2113" t="s">
        <v>809</v>
      </c>
      <c r="D2113" t="s">
        <v>56</v>
      </c>
      <c r="E2113">
        <v>1</v>
      </c>
      <c r="F2113">
        <v>180</v>
      </c>
      <c r="G2113" s="3">
        <v>0</v>
      </c>
      <c r="H2113" t="s">
        <v>12</v>
      </c>
      <c r="I2113">
        <v>4</v>
      </c>
      <c r="J2113">
        <f t="shared" si="128"/>
        <v>180</v>
      </c>
      <c r="K2113" s="2">
        <f t="shared" si="129"/>
        <v>45231</v>
      </c>
      <c r="L2113" s="2" t="str">
        <f>VLOOKUP(C2113,Customers!$A$2:$F$401,3,FALSE)</f>
        <v>Zagazig</v>
      </c>
      <c r="M2113" s="2" t="str">
        <f>VLOOKUP(C2113,Customers!$A$2:$F$401,5,FALSE)</f>
        <v>Consumer</v>
      </c>
      <c r="N2113" s="2" t="str">
        <f>VLOOKUP(D2113,Products!$A$2:$F$21,2,FALSE)</f>
        <v>Notebook Pack</v>
      </c>
      <c r="O2113" s="2" t="str">
        <f>VLOOKUP(D2113,Products!$A$2:$F$21,4,FALSE)</f>
        <v>Office</v>
      </c>
      <c r="P2113" s="2" t="str">
        <f>VLOOKUP(D2113,Products!$A$2:$F$21,3,FALSE)</f>
        <v>Stationery</v>
      </c>
      <c r="Q2113" s="6">
        <f>VLOOKUP(D2113,Products!$A$2:$F$21,6,FALSE)</f>
        <v>75</v>
      </c>
      <c r="R2113" s="6">
        <f t="shared" si="130"/>
        <v>75</v>
      </c>
      <c r="S2113" s="6">
        <f t="shared" si="131"/>
        <v>105</v>
      </c>
    </row>
    <row r="2114" spans="1:19" x14ac:dyDescent="0.25">
      <c r="A2114" t="s">
        <v>2541</v>
      </c>
      <c r="B2114" s="2">
        <v>45962</v>
      </c>
      <c r="C2114" t="s">
        <v>634</v>
      </c>
      <c r="D2114" t="s">
        <v>27</v>
      </c>
      <c r="E2114">
        <v>4</v>
      </c>
      <c r="F2114">
        <v>980</v>
      </c>
      <c r="G2114" s="3">
        <v>0</v>
      </c>
      <c r="H2114" t="s">
        <v>12</v>
      </c>
      <c r="I2114">
        <v>3</v>
      </c>
      <c r="J2114">
        <f t="shared" si="128"/>
        <v>3920</v>
      </c>
      <c r="K2114" s="2">
        <f t="shared" si="129"/>
        <v>45962</v>
      </c>
      <c r="L2114" s="2" t="str">
        <f>VLOOKUP(C2114,Customers!$A$2:$F$401,3,FALSE)</f>
        <v>Zagazig</v>
      </c>
      <c r="M2114" s="2" t="str">
        <f>VLOOKUP(C2114,Customers!$A$2:$F$401,5,FALSE)</f>
        <v>Consumer</v>
      </c>
      <c r="N2114" s="2" t="str">
        <f>VLOOKUP(D2114,Products!$A$2:$F$21,2,FALSE)</f>
        <v>Printer Toner</v>
      </c>
      <c r="O2114" s="2" t="str">
        <f>VLOOKUP(D2114,Products!$A$2:$F$21,4,FALSE)</f>
        <v>Office</v>
      </c>
      <c r="P2114" s="2" t="str">
        <f>VLOOKUP(D2114,Products!$A$2:$F$21,3,FALSE)</f>
        <v>Supplies</v>
      </c>
      <c r="Q2114" s="6">
        <f>VLOOKUP(D2114,Products!$A$2:$F$21,6,FALSE)</f>
        <v>510</v>
      </c>
      <c r="R2114" s="6">
        <f t="shared" si="130"/>
        <v>2040</v>
      </c>
      <c r="S2114" s="6">
        <f t="shared" si="131"/>
        <v>1880</v>
      </c>
    </row>
    <row r="2115" spans="1:19" x14ac:dyDescent="0.25">
      <c r="A2115" t="s">
        <v>2542</v>
      </c>
      <c r="B2115" s="2">
        <v>45888</v>
      </c>
      <c r="C2115" t="s">
        <v>338</v>
      </c>
      <c r="D2115" t="s">
        <v>90</v>
      </c>
      <c r="E2115">
        <v>3</v>
      </c>
      <c r="F2115">
        <v>2163</v>
      </c>
      <c r="G2115" s="3">
        <v>0.2</v>
      </c>
      <c r="H2115" t="s">
        <v>12</v>
      </c>
      <c r="I2115">
        <v>7</v>
      </c>
      <c r="J2115">
        <f t="shared" ref="J2115:J2178" si="132">E2115*F2115*(1-G2115)</f>
        <v>5191.2000000000007</v>
      </c>
      <c r="K2115" s="2">
        <f t="shared" ref="K2115:K2178" si="133">DATE(YEAR(B2115),MONTH(B2115),1)</f>
        <v>45870</v>
      </c>
      <c r="L2115" s="2" t="str">
        <f>VLOOKUP(C2115,Customers!$A$2:$F$401,3,FALSE)</f>
        <v>Mansoura</v>
      </c>
      <c r="M2115" s="2" t="str">
        <f>VLOOKUP(C2115,Customers!$A$2:$F$401,5,FALSE)</f>
        <v>Consumer</v>
      </c>
      <c r="N2115" s="2" t="str">
        <f>VLOOKUP(D2115,Products!$A$2:$F$21,2,FALSE)</f>
        <v>Headset Pro</v>
      </c>
      <c r="O2115" s="2" t="str">
        <f>VLOOKUP(D2115,Products!$A$2:$F$21,4,FALSE)</f>
        <v>Electronics</v>
      </c>
      <c r="P2115" s="2" t="str">
        <f>VLOOKUP(D2115,Products!$A$2:$F$21,3,FALSE)</f>
        <v>Accessories</v>
      </c>
      <c r="Q2115" s="6">
        <f>VLOOKUP(D2115,Products!$A$2:$F$21,6,FALSE)</f>
        <v>1180</v>
      </c>
      <c r="R2115" s="6">
        <f t="shared" ref="R2115:R2178" si="134">E2115*Q2115</f>
        <v>3540</v>
      </c>
      <c r="S2115" s="6">
        <f t="shared" ref="S2115:S2178" si="135">J2115-R2115</f>
        <v>1651.2000000000007</v>
      </c>
    </row>
    <row r="2116" spans="1:19" x14ac:dyDescent="0.25">
      <c r="A2116" t="s">
        <v>2543</v>
      </c>
      <c r="B2116" s="2">
        <v>45942</v>
      </c>
      <c r="C2116" t="s">
        <v>594</v>
      </c>
      <c r="D2116" t="s">
        <v>43</v>
      </c>
      <c r="E2116">
        <v>1</v>
      </c>
      <c r="F2116">
        <v>3708</v>
      </c>
      <c r="G2116" s="3">
        <v>0</v>
      </c>
      <c r="H2116" t="s">
        <v>12</v>
      </c>
      <c r="I2116">
        <v>1</v>
      </c>
      <c r="J2116">
        <f t="shared" si="132"/>
        <v>3708</v>
      </c>
      <c r="K2116" s="2">
        <f t="shared" si="133"/>
        <v>45931</v>
      </c>
      <c r="L2116" s="2" t="str">
        <f>VLOOKUP(C2116,Customers!$A$2:$F$401,3,FALSE)</f>
        <v>Asyut</v>
      </c>
      <c r="M2116" s="2" t="str">
        <f>VLOOKUP(C2116,Customers!$A$2:$F$401,5,FALSE)</f>
        <v>Small Business</v>
      </c>
      <c r="N2116" s="2" t="str">
        <f>VLOOKUP(D2116,Products!$A$2:$F$21,2,FALSE)</f>
        <v>External SSD 1TB</v>
      </c>
      <c r="O2116" s="2" t="str">
        <f>VLOOKUP(D2116,Products!$A$2:$F$21,4,FALSE)</f>
        <v>Electronics</v>
      </c>
      <c r="P2116" s="2" t="str">
        <f>VLOOKUP(D2116,Products!$A$2:$F$21,3,FALSE)</f>
        <v>Storage</v>
      </c>
      <c r="Q2116" s="6">
        <f>VLOOKUP(D2116,Products!$A$2:$F$21,6,FALSE)</f>
        <v>2450</v>
      </c>
      <c r="R2116" s="6">
        <f t="shared" si="134"/>
        <v>2450</v>
      </c>
      <c r="S2116" s="6">
        <f t="shared" si="135"/>
        <v>1258</v>
      </c>
    </row>
    <row r="2117" spans="1:19" x14ac:dyDescent="0.25">
      <c r="A2117" t="s">
        <v>2544</v>
      </c>
      <c r="B2117" s="2">
        <v>45265</v>
      </c>
      <c r="C2117" t="s">
        <v>689</v>
      </c>
      <c r="D2117" t="s">
        <v>59</v>
      </c>
      <c r="E2117">
        <v>1</v>
      </c>
      <c r="F2117">
        <v>7178</v>
      </c>
      <c r="G2117" s="3">
        <v>0.2</v>
      </c>
      <c r="H2117" t="s">
        <v>12</v>
      </c>
      <c r="I2117">
        <v>7</v>
      </c>
      <c r="J2117">
        <f t="shared" si="132"/>
        <v>5742.4000000000005</v>
      </c>
      <c r="K2117" s="2">
        <f t="shared" si="133"/>
        <v>45261</v>
      </c>
      <c r="L2117" s="2" t="str">
        <f>VLOOKUP(C2117,Customers!$A$2:$F$401,3,FALSE)</f>
        <v>Cairo</v>
      </c>
      <c r="M2117" s="2" t="str">
        <f>VLOOKUP(C2117,Customers!$A$2:$F$401,5,FALSE)</f>
        <v>Consumer</v>
      </c>
      <c r="N2117" s="2" t="str">
        <f>VLOOKUP(D2117,Products!$A$2:$F$21,2,FALSE)</f>
        <v>Laser Printer</v>
      </c>
      <c r="O2117" s="2" t="str">
        <f>VLOOKUP(D2117,Products!$A$2:$F$21,4,FALSE)</f>
        <v>Electronics</v>
      </c>
      <c r="P2117" s="2" t="str">
        <f>VLOOKUP(D2117,Products!$A$2:$F$21,3,FALSE)</f>
        <v>Printers</v>
      </c>
      <c r="Q2117" s="6">
        <f>VLOOKUP(D2117,Products!$A$2:$F$21,6,FALSE)</f>
        <v>5600</v>
      </c>
      <c r="R2117" s="6">
        <f t="shared" si="134"/>
        <v>5600</v>
      </c>
      <c r="S2117" s="6">
        <f t="shared" si="135"/>
        <v>142.40000000000055</v>
      </c>
    </row>
    <row r="2118" spans="1:19" x14ac:dyDescent="0.25">
      <c r="A2118" t="s">
        <v>2545</v>
      </c>
      <c r="B2118" s="2">
        <v>45080</v>
      </c>
      <c r="C2118" t="s">
        <v>592</v>
      </c>
      <c r="D2118" t="s">
        <v>59</v>
      </c>
      <c r="E2118">
        <v>1</v>
      </c>
      <c r="F2118">
        <v>7400</v>
      </c>
      <c r="G2118" s="3">
        <v>0.03</v>
      </c>
      <c r="H2118" t="s">
        <v>12</v>
      </c>
      <c r="I2118">
        <v>4</v>
      </c>
      <c r="J2118">
        <f t="shared" si="132"/>
        <v>7178</v>
      </c>
      <c r="K2118" s="2">
        <f t="shared" si="133"/>
        <v>45078</v>
      </c>
      <c r="L2118" s="2" t="str">
        <f>VLOOKUP(C2118,Customers!$A$2:$F$401,3,FALSE)</f>
        <v>Tanta</v>
      </c>
      <c r="M2118" s="2" t="str">
        <f>VLOOKUP(C2118,Customers!$A$2:$F$401,5,FALSE)</f>
        <v>Consumer</v>
      </c>
      <c r="N2118" s="2" t="str">
        <f>VLOOKUP(D2118,Products!$A$2:$F$21,2,FALSE)</f>
        <v>Laser Printer</v>
      </c>
      <c r="O2118" s="2" t="str">
        <f>VLOOKUP(D2118,Products!$A$2:$F$21,4,FALSE)</f>
        <v>Electronics</v>
      </c>
      <c r="P2118" s="2" t="str">
        <f>VLOOKUP(D2118,Products!$A$2:$F$21,3,FALSE)</f>
        <v>Printers</v>
      </c>
      <c r="Q2118" s="6">
        <f>VLOOKUP(D2118,Products!$A$2:$F$21,6,FALSE)</f>
        <v>5600</v>
      </c>
      <c r="R2118" s="6">
        <f t="shared" si="134"/>
        <v>5600</v>
      </c>
      <c r="S2118" s="6">
        <f t="shared" si="135"/>
        <v>1578</v>
      </c>
    </row>
    <row r="2119" spans="1:19" x14ac:dyDescent="0.25">
      <c r="A2119" t="s">
        <v>2546</v>
      </c>
      <c r="B2119" s="2">
        <v>45933</v>
      </c>
      <c r="C2119" t="s">
        <v>503</v>
      </c>
      <c r="D2119" t="s">
        <v>11</v>
      </c>
      <c r="E2119">
        <v>3</v>
      </c>
      <c r="F2119">
        <v>28500</v>
      </c>
      <c r="G2119" s="3">
        <v>0.1</v>
      </c>
      <c r="H2119" t="s">
        <v>12</v>
      </c>
      <c r="I2119">
        <v>7</v>
      </c>
      <c r="J2119">
        <f t="shared" si="132"/>
        <v>76950</v>
      </c>
      <c r="K2119" s="2">
        <f t="shared" si="133"/>
        <v>45931</v>
      </c>
      <c r="L2119" s="2" t="str">
        <f>VLOOKUP(C2119,Customers!$A$2:$F$401,3,FALSE)</f>
        <v>Banha</v>
      </c>
      <c r="M2119" s="2" t="str">
        <f>VLOOKUP(C2119,Customers!$A$2:$F$401,5,FALSE)</f>
        <v>Consumer</v>
      </c>
      <c r="N2119" s="2" t="str">
        <f>VLOOKUP(D2119,Products!$A$2:$F$21,2,FALSE)</f>
        <v>Laptop Pro 14</v>
      </c>
      <c r="O2119" s="2" t="str">
        <f>VLOOKUP(D2119,Products!$A$2:$F$21,4,FALSE)</f>
        <v>Electronics</v>
      </c>
      <c r="P2119" s="2" t="str">
        <f>VLOOKUP(D2119,Products!$A$2:$F$21,3,FALSE)</f>
        <v>Computers</v>
      </c>
      <c r="Q2119" s="6">
        <f>VLOOKUP(D2119,Products!$A$2:$F$21,6,FALSE)</f>
        <v>22100</v>
      </c>
      <c r="R2119" s="6">
        <f t="shared" si="134"/>
        <v>66300</v>
      </c>
      <c r="S2119" s="6">
        <f t="shared" si="135"/>
        <v>10650</v>
      </c>
    </row>
    <row r="2120" spans="1:19" x14ac:dyDescent="0.25">
      <c r="A2120" t="s">
        <v>2547</v>
      </c>
      <c r="B2120" s="2">
        <v>45583</v>
      </c>
      <c r="C2120" t="s">
        <v>948</v>
      </c>
      <c r="D2120" t="s">
        <v>56</v>
      </c>
      <c r="E2120">
        <v>1</v>
      </c>
      <c r="F2120">
        <v>180</v>
      </c>
      <c r="G2120" s="3">
        <v>0</v>
      </c>
      <c r="H2120" t="s">
        <v>12</v>
      </c>
      <c r="I2120">
        <v>2</v>
      </c>
      <c r="J2120">
        <f t="shared" si="132"/>
        <v>180</v>
      </c>
      <c r="K2120" s="2">
        <f t="shared" si="133"/>
        <v>45566</v>
      </c>
      <c r="L2120" s="2" t="str">
        <f>VLOOKUP(C2120,Customers!$A$2:$F$401,3,FALSE)</f>
        <v>Fayoum</v>
      </c>
      <c r="M2120" s="2" t="str">
        <f>VLOOKUP(C2120,Customers!$A$2:$F$401,5,FALSE)</f>
        <v>Consumer</v>
      </c>
      <c r="N2120" s="2" t="str">
        <f>VLOOKUP(D2120,Products!$A$2:$F$21,2,FALSE)</f>
        <v>Notebook Pack</v>
      </c>
      <c r="O2120" s="2" t="str">
        <f>VLOOKUP(D2120,Products!$A$2:$F$21,4,FALSE)</f>
        <v>Office</v>
      </c>
      <c r="P2120" s="2" t="str">
        <f>VLOOKUP(D2120,Products!$A$2:$F$21,3,FALSE)</f>
        <v>Stationery</v>
      </c>
      <c r="Q2120" s="6">
        <f>VLOOKUP(D2120,Products!$A$2:$F$21,6,FALSE)</f>
        <v>75</v>
      </c>
      <c r="R2120" s="6">
        <f t="shared" si="134"/>
        <v>75</v>
      </c>
      <c r="S2120" s="6">
        <f t="shared" si="135"/>
        <v>105</v>
      </c>
    </row>
    <row r="2121" spans="1:19" x14ac:dyDescent="0.25">
      <c r="A2121" t="s">
        <v>2548</v>
      </c>
      <c r="B2121" s="2">
        <v>45420</v>
      </c>
      <c r="C2121" t="s">
        <v>133</v>
      </c>
      <c r="D2121" t="s">
        <v>18</v>
      </c>
      <c r="E2121">
        <v>1</v>
      </c>
      <c r="F2121">
        <v>1450</v>
      </c>
      <c r="G2121" s="3">
        <v>0.15</v>
      </c>
      <c r="H2121" t="s">
        <v>12</v>
      </c>
      <c r="I2121">
        <v>5</v>
      </c>
      <c r="J2121">
        <f t="shared" si="132"/>
        <v>1232.5</v>
      </c>
      <c r="K2121" s="2">
        <f t="shared" si="133"/>
        <v>45413</v>
      </c>
      <c r="L2121" s="2" t="str">
        <f>VLOOKUP(C2121,Customers!$A$2:$F$401,3,FALSE)</f>
        <v>Ismailia</v>
      </c>
      <c r="M2121" s="2" t="str">
        <f>VLOOKUP(C2121,Customers!$A$2:$F$401,5,FALSE)</f>
        <v>Small Business</v>
      </c>
      <c r="N2121" s="2" t="str">
        <f>VLOOKUP(D2121,Products!$A$2:$F$21,2,FALSE)</f>
        <v>Webcam HD</v>
      </c>
      <c r="O2121" s="2" t="str">
        <f>VLOOKUP(D2121,Products!$A$2:$F$21,4,FALSE)</f>
        <v>Electronics</v>
      </c>
      <c r="P2121" s="2" t="str">
        <f>VLOOKUP(D2121,Products!$A$2:$F$21,3,FALSE)</f>
        <v>Accessories</v>
      </c>
      <c r="Q2121" s="6">
        <f>VLOOKUP(D2121,Products!$A$2:$F$21,6,FALSE)</f>
        <v>790</v>
      </c>
      <c r="R2121" s="6">
        <f t="shared" si="134"/>
        <v>790</v>
      </c>
      <c r="S2121" s="6">
        <f t="shared" si="135"/>
        <v>442.5</v>
      </c>
    </row>
    <row r="2122" spans="1:19" x14ac:dyDescent="0.25">
      <c r="A2122" t="s">
        <v>2549</v>
      </c>
      <c r="B2122" s="2">
        <v>45604</v>
      </c>
      <c r="C2122" t="s">
        <v>521</v>
      </c>
      <c r="D2122" t="s">
        <v>56</v>
      </c>
      <c r="E2122">
        <v>3</v>
      </c>
      <c r="F2122">
        <v>174.6</v>
      </c>
      <c r="G2122" s="3">
        <v>0.15</v>
      </c>
      <c r="H2122" t="s">
        <v>12</v>
      </c>
      <c r="I2122">
        <v>6</v>
      </c>
      <c r="J2122">
        <f t="shared" si="132"/>
        <v>445.22999999999996</v>
      </c>
      <c r="K2122" s="2">
        <f t="shared" si="133"/>
        <v>45597</v>
      </c>
      <c r="L2122" s="2" t="str">
        <f>VLOOKUP(C2122,Customers!$A$2:$F$401,3,FALSE)</f>
        <v>Banha</v>
      </c>
      <c r="M2122" s="2" t="str">
        <f>VLOOKUP(C2122,Customers!$A$2:$F$401,5,FALSE)</f>
        <v>Consumer</v>
      </c>
      <c r="N2122" s="2" t="str">
        <f>VLOOKUP(D2122,Products!$A$2:$F$21,2,FALSE)</f>
        <v>Notebook Pack</v>
      </c>
      <c r="O2122" s="2" t="str">
        <f>VLOOKUP(D2122,Products!$A$2:$F$21,4,FALSE)</f>
        <v>Office</v>
      </c>
      <c r="P2122" s="2" t="str">
        <f>VLOOKUP(D2122,Products!$A$2:$F$21,3,FALSE)</f>
        <v>Stationery</v>
      </c>
      <c r="Q2122" s="6">
        <f>VLOOKUP(D2122,Products!$A$2:$F$21,6,FALSE)</f>
        <v>75</v>
      </c>
      <c r="R2122" s="6">
        <f t="shared" si="134"/>
        <v>225</v>
      </c>
      <c r="S2122" s="6">
        <f t="shared" si="135"/>
        <v>220.22999999999996</v>
      </c>
    </row>
    <row r="2123" spans="1:19" x14ac:dyDescent="0.25">
      <c r="A2123" t="s">
        <v>2550</v>
      </c>
      <c r="B2123" s="2">
        <v>45496</v>
      </c>
      <c r="C2123" t="s">
        <v>399</v>
      </c>
      <c r="D2123" t="s">
        <v>24</v>
      </c>
      <c r="E2123">
        <v>2</v>
      </c>
      <c r="F2123">
        <v>1350</v>
      </c>
      <c r="G2123" s="3">
        <v>0</v>
      </c>
      <c r="H2123" t="s">
        <v>12</v>
      </c>
      <c r="I2123">
        <v>7</v>
      </c>
      <c r="J2123">
        <f t="shared" si="132"/>
        <v>2700</v>
      </c>
      <c r="K2123" s="2">
        <f t="shared" si="133"/>
        <v>45474</v>
      </c>
      <c r="L2123" s="2" t="str">
        <f>VLOOKUP(C2123,Customers!$A$2:$F$401,3,FALSE)</f>
        <v>Cairo</v>
      </c>
      <c r="M2123" s="2" t="str">
        <f>VLOOKUP(C2123,Customers!$A$2:$F$401,5,FALSE)</f>
        <v>Consumer</v>
      </c>
      <c r="N2123" s="2" t="str">
        <f>VLOOKUP(D2123,Products!$A$2:$F$21,2,FALSE)</f>
        <v>USB-C Hub</v>
      </c>
      <c r="O2123" s="2" t="str">
        <f>VLOOKUP(D2123,Products!$A$2:$F$21,4,FALSE)</f>
        <v>Electronics</v>
      </c>
      <c r="P2123" s="2" t="str">
        <f>VLOOKUP(D2123,Products!$A$2:$F$21,3,FALSE)</f>
        <v>Accessories</v>
      </c>
      <c r="Q2123" s="6">
        <f>VLOOKUP(D2123,Products!$A$2:$F$21,6,FALSE)</f>
        <v>620</v>
      </c>
      <c r="R2123" s="6">
        <f t="shared" si="134"/>
        <v>1240</v>
      </c>
      <c r="S2123" s="6">
        <f t="shared" si="135"/>
        <v>1460</v>
      </c>
    </row>
    <row r="2124" spans="1:19" x14ac:dyDescent="0.25">
      <c r="A2124" t="s">
        <v>2551</v>
      </c>
      <c r="B2124" s="2">
        <v>45030</v>
      </c>
      <c r="C2124" t="s">
        <v>2046</v>
      </c>
      <c r="D2124" t="s">
        <v>27</v>
      </c>
      <c r="E2124">
        <v>1</v>
      </c>
      <c r="F2124">
        <v>980</v>
      </c>
      <c r="G2124" s="3">
        <v>0.05</v>
      </c>
      <c r="H2124" t="s">
        <v>96</v>
      </c>
      <c r="I2124">
        <v>7</v>
      </c>
      <c r="J2124">
        <f t="shared" si="132"/>
        <v>931</v>
      </c>
      <c r="K2124" s="2">
        <f t="shared" si="133"/>
        <v>45017</v>
      </c>
      <c r="L2124" s="2" t="str">
        <f>VLOOKUP(C2124,Customers!$A$2:$F$401,3,FALSE)</f>
        <v>Alexandria</v>
      </c>
      <c r="M2124" s="2" t="str">
        <f>VLOOKUP(C2124,Customers!$A$2:$F$401,5,FALSE)</f>
        <v>Consumer</v>
      </c>
      <c r="N2124" s="2" t="str">
        <f>VLOOKUP(D2124,Products!$A$2:$F$21,2,FALSE)</f>
        <v>Printer Toner</v>
      </c>
      <c r="O2124" s="2" t="str">
        <f>VLOOKUP(D2124,Products!$A$2:$F$21,4,FALSE)</f>
        <v>Office</v>
      </c>
      <c r="P2124" s="2" t="str">
        <f>VLOOKUP(D2124,Products!$A$2:$F$21,3,FALSE)</f>
        <v>Supplies</v>
      </c>
      <c r="Q2124" s="6">
        <f>VLOOKUP(D2124,Products!$A$2:$F$21,6,FALSE)</f>
        <v>510</v>
      </c>
      <c r="R2124" s="6">
        <f t="shared" si="134"/>
        <v>510</v>
      </c>
      <c r="S2124" s="6">
        <f t="shared" si="135"/>
        <v>421</v>
      </c>
    </row>
    <row r="2125" spans="1:19" x14ac:dyDescent="0.25">
      <c r="A2125" t="s">
        <v>2552</v>
      </c>
      <c r="B2125" s="2">
        <v>45965</v>
      </c>
      <c r="C2125" t="s">
        <v>892</v>
      </c>
      <c r="D2125" t="s">
        <v>46</v>
      </c>
      <c r="E2125">
        <v>1</v>
      </c>
      <c r="F2125">
        <v>260</v>
      </c>
      <c r="G2125" s="3">
        <v>0.05</v>
      </c>
      <c r="H2125" t="s">
        <v>12</v>
      </c>
      <c r="I2125">
        <v>6</v>
      </c>
      <c r="J2125">
        <f t="shared" si="132"/>
        <v>247</v>
      </c>
      <c r="K2125" s="2">
        <f t="shared" si="133"/>
        <v>45962</v>
      </c>
      <c r="L2125" s="2" t="str">
        <f>VLOOKUP(C2125,Customers!$A$2:$F$401,3,FALSE)</f>
        <v>Zagazig</v>
      </c>
      <c r="M2125" s="2" t="str">
        <f>VLOOKUP(C2125,Customers!$A$2:$F$401,5,FALSE)</f>
        <v>Corporate</v>
      </c>
      <c r="N2125" s="2" t="str">
        <f>VLOOKUP(D2125,Products!$A$2:$F$21,2,FALSE)</f>
        <v>Paper A4 Box</v>
      </c>
      <c r="O2125" s="2" t="str">
        <f>VLOOKUP(D2125,Products!$A$2:$F$21,4,FALSE)</f>
        <v>Office</v>
      </c>
      <c r="P2125" s="2" t="str">
        <f>VLOOKUP(D2125,Products!$A$2:$F$21,3,FALSE)</f>
        <v>Stationery</v>
      </c>
      <c r="Q2125" s="6">
        <f>VLOOKUP(D2125,Products!$A$2:$F$21,6,FALSE)</f>
        <v>145</v>
      </c>
      <c r="R2125" s="6">
        <f t="shared" si="134"/>
        <v>145</v>
      </c>
      <c r="S2125" s="6">
        <f t="shared" si="135"/>
        <v>102</v>
      </c>
    </row>
    <row r="2126" spans="1:19" x14ac:dyDescent="0.25">
      <c r="A2126" t="s">
        <v>2553</v>
      </c>
      <c r="B2126" s="2">
        <v>45383</v>
      </c>
      <c r="C2126" t="s">
        <v>450</v>
      </c>
      <c r="D2126" t="s">
        <v>24</v>
      </c>
      <c r="E2126">
        <v>4</v>
      </c>
      <c r="F2126">
        <v>1212.5</v>
      </c>
      <c r="G2126" s="3">
        <v>0.05</v>
      </c>
      <c r="H2126" t="s">
        <v>12</v>
      </c>
      <c r="I2126">
        <v>3</v>
      </c>
      <c r="J2126">
        <f t="shared" si="132"/>
        <v>4607.5</v>
      </c>
      <c r="K2126" s="2">
        <f t="shared" si="133"/>
        <v>45383</v>
      </c>
      <c r="L2126" s="2" t="str">
        <f>VLOOKUP(C2126,Customers!$A$2:$F$401,3,FALSE)</f>
        <v>Banha</v>
      </c>
      <c r="M2126" s="2" t="str">
        <f>VLOOKUP(C2126,Customers!$A$2:$F$401,5,FALSE)</f>
        <v>Consumer</v>
      </c>
      <c r="N2126" s="2" t="str">
        <f>VLOOKUP(D2126,Products!$A$2:$F$21,2,FALSE)</f>
        <v>USB-C Hub</v>
      </c>
      <c r="O2126" s="2" t="str">
        <f>VLOOKUP(D2126,Products!$A$2:$F$21,4,FALSE)</f>
        <v>Electronics</v>
      </c>
      <c r="P2126" s="2" t="str">
        <f>VLOOKUP(D2126,Products!$A$2:$F$21,3,FALSE)</f>
        <v>Accessories</v>
      </c>
      <c r="Q2126" s="6">
        <f>VLOOKUP(D2126,Products!$A$2:$F$21,6,FALSE)</f>
        <v>620</v>
      </c>
      <c r="R2126" s="6">
        <f t="shared" si="134"/>
        <v>2480</v>
      </c>
      <c r="S2126" s="6">
        <f t="shared" si="135"/>
        <v>2127.5</v>
      </c>
    </row>
    <row r="2127" spans="1:19" x14ac:dyDescent="0.25">
      <c r="A2127" t="s">
        <v>2554</v>
      </c>
      <c r="B2127" s="2">
        <v>45702</v>
      </c>
      <c r="C2127" t="s">
        <v>536</v>
      </c>
      <c r="D2127" t="s">
        <v>24</v>
      </c>
      <c r="E2127">
        <v>1</v>
      </c>
      <c r="F2127">
        <v>1250</v>
      </c>
      <c r="G2127" s="3">
        <v>0</v>
      </c>
      <c r="H2127" t="s">
        <v>96</v>
      </c>
      <c r="I2127">
        <v>5</v>
      </c>
      <c r="J2127">
        <f t="shared" si="132"/>
        <v>1250</v>
      </c>
      <c r="K2127" s="2">
        <f t="shared" si="133"/>
        <v>45689</v>
      </c>
      <c r="L2127" s="2" t="str">
        <f>VLOOKUP(C2127,Customers!$A$2:$F$401,3,FALSE)</f>
        <v>Fayoum</v>
      </c>
      <c r="M2127" s="2" t="str">
        <f>VLOOKUP(C2127,Customers!$A$2:$F$401,5,FALSE)</f>
        <v>Consumer</v>
      </c>
      <c r="N2127" s="2" t="str">
        <f>VLOOKUP(D2127,Products!$A$2:$F$21,2,FALSE)</f>
        <v>USB-C Hub</v>
      </c>
      <c r="O2127" s="2" t="str">
        <f>VLOOKUP(D2127,Products!$A$2:$F$21,4,FALSE)</f>
        <v>Electronics</v>
      </c>
      <c r="P2127" s="2" t="str">
        <f>VLOOKUP(D2127,Products!$A$2:$F$21,3,FALSE)</f>
        <v>Accessories</v>
      </c>
      <c r="Q2127" s="6">
        <f>VLOOKUP(D2127,Products!$A$2:$F$21,6,FALSE)</f>
        <v>620</v>
      </c>
      <c r="R2127" s="6">
        <f t="shared" si="134"/>
        <v>620</v>
      </c>
      <c r="S2127" s="6">
        <f t="shared" si="135"/>
        <v>630</v>
      </c>
    </row>
    <row r="2128" spans="1:19" x14ac:dyDescent="0.25">
      <c r="A2128" t="s">
        <v>2555</v>
      </c>
      <c r="B2128" s="2">
        <v>45752</v>
      </c>
      <c r="C2128" t="s">
        <v>2556</v>
      </c>
      <c r="D2128" t="s">
        <v>11</v>
      </c>
      <c r="E2128">
        <v>4</v>
      </c>
      <c r="F2128">
        <v>27645</v>
      </c>
      <c r="G2128" s="3">
        <v>0.05</v>
      </c>
      <c r="H2128" t="s">
        <v>12</v>
      </c>
      <c r="I2128">
        <v>1</v>
      </c>
      <c r="J2128">
        <f t="shared" si="132"/>
        <v>105051</v>
      </c>
      <c r="K2128" s="2">
        <f t="shared" si="133"/>
        <v>45748</v>
      </c>
      <c r="L2128" s="2" t="str">
        <f>VLOOKUP(C2128,Customers!$A$2:$F$401,3,FALSE)</f>
        <v>Tanta</v>
      </c>
      <c r="M2128" s="2" t="str">
        <f>VLOOKUP(C2128,Customers!$A$2:$F$401,5,FALSE)</f>
        <v>Corporate</v>
      </c>
      <c r="N2128" s="2" t="str">
        <f>VLOOKUP(D2128,Products!$A$2:$F$21,2,FALSE)</f>
        <v>Laptop Pro 14</v>
      </c>
      <c r="O2128" s="2" t="str">
        <f>VLOOKUP(D2128,Products!$A$2:$F$21,4,FALSE)</f>
        <v>Electronics</v>
      </c>
      <c r="P2128" s="2" t="str">
        <f>VLOOKUP(D2128,Products!$A$2:$F$21,3,FALSE)</f>
        <v>Computers</v>
      </c>
      <c r="Q2128" s="6">
        <f>VLOOKUP(D2128,Products!$A$2:$F$21,6,FALSE)</f>
        <v>22100</v>
      </c>
      <c r="R2128" s="6">
        <f t="shared" si="134"/>
        <v>88400</v>
      </c>
      <c r="S2128" s="6">
        <f t="shared" si="135"/>
        <v>16651</v>
      </c>
    </row>
    <row r="2129" spans="1:19" x14ac:dyDescent="0.25">
      <c r="A2129" t="s">
        <v>2557</v>
      </c>
      <c r="B2129" s="2">
        <v>45408</v>
      </c>
      <c r="C2129" t="s">
        <v>615</v>
      </c>
      <c r="D2129" t="s">
        <v>46</v>
      </c>
      <c r="E2129">
        <v>2</v>
      </c>
      <c r="F2129">
        <v>267.8</v>
      </c>
      <c r="G2129" s="3">
        <v>0.03</v>
      </c>
      <c r="H2129" t="s">
        <v>12</v>
      </c>
      <c r="I2129">
        <v>2</v>
      </c>
      <c r="J2129">
        <f t="shared" si="132"/>
        <v>519.53200000000004</v>
      </c>
      <c r="K2129" s="2">
        <f t="shared" si="133"/>
        <v>45383</v>
      </c>
      <c r="L2129" s="2" t="str">
        <f>VLOOKUP(C2129,Customers!$A$2:$F$401,3,FALSE)</f>
        <v>Ismailia</v>
      </c>
      <c r="M2129" s="2" t="str">
        <f>VLOOKUP(C2129,Customers!$A$2:$F$401,5,FALSE)</f>
        <v>Small Business</v>
      </c>
      <c r="N2129" s="2" t="str">
        <f>VLOOKUP(D2129,Products!$A$2:$F$21,2,FALSE)</f>
        <v>Paper A4 Box</v>
      </c>
      <c r="O2129" s="2" t="str">
        <f>VLOOKUP(D2129,Products!$A$2:$F$21,4,FALSE)</f>
        <v>Office</v>
      </c>
      <c r="P2129" s="2" t="str">
        <f>VLOOKUP(D2129,Products!$A$2:$F$21,3,FALSE)</f>
        <v>Stationery</v>
      </c>
      <c r="Q2129" s="6">
        <f>VLOOKUP(D2129,Products!$A$2:$F$21,6,FALSE)</f>
        <v>145</v>
      </c>
      <c r="R2129" s="6">
        <f t="shared" si="134"/>
        <v>290</v>
      </c>
      <c r="S2129" s="6">
        <f t="shared" si="135"/>
        <v>229.53200000000004</v>
      </c>
    </row>
    <row r="2130" spans="1:19" x14ac:dyDescent="0.25">
      <c r="A2130" t="s">
        <v>2558</v>
      </c>
      <c r="B2130" s="2">
        <v>45088</v>
      </c>
      <c r="C2130" t="s">
        <v>266</v>
      </c>
      <c r="D2130" t="s">
        <v>79</v>
      </c>
      <c r="E2130">
        <v>1</v>
      </c>
      <c r="F2130">
        <v>6200</v>
      </c>
      <c r="G2130" s="3">
        <v>0</v>
      </c>
      <c r="H2130" t="s">
        <v>12</v>
      </c>
      <c r="I2130">
        <v>6</v>
      </c>
      <c r="J2130">
        <f t="shared" si="132"/>
        <v>6200</v>
      </c>
      <c r="K2130" s="2">
        <f t="shared" si="133"/>
        <v>45078</v>
      </c>
      <c r="L2130" s="2" t="str">
        <f>VLOOKUP(C2130,Customers!$A$2:$F$401,3,FALSE)</f>
        <v>Shubra El-Kheima</v>
      </c>
      <c r="M2130" s="2" t="str">
        <f>VLOOKUP(C2130,Customers!$A$2:$F$401,5,FALSE)</f>
        <v>Small Business</v>
      </c>
      <c r="N2130" s="2" t="str">
        <f>VLOOKUP(D2130,Products!$A$2:$F$21,2,FALSE)</f>
        <v>27-inch Monitor</v>
      </c>
      <c r="O2130" s="2" t="str">
        <f>VLOOKUP(D2130,Products!$A$2:$F$21,4,FALSE)</f>
        <v>Electronics</v>
      </c>
      <c r="P2130" s="2" t="str">
        <f>VLOOKUP(D2130,Products!$A$2:$F$21,3,FALSE)</f>
        <v>Displays</v>
      </c>
      <c r="Q2130" s="6">
        <f>VLOOKUP(D2130,Products!$A$2:$F$21,6,FALSE)</f>
        <v>4300</v>
      </c>
      <c r="R2130" s="6">
        <f t="shared" si="134"/>
        <v>4300</v>
      </c>
      <c r="S2130" s="6">
        <f t="shared" si="135"/>
        <v>1900</v>
      </c>
    </row>
    <row r="2131" spans="1:19" x14ac:dyDescent="0.25">
      <c r="A2131" t="s">
        <v>2559</v>
      </c>
      <c r="B2131" s="2">
        <v>45867</v>
      </c>
      <c r="C2131" t="s">
        <v>369</v>
      </c>
      <c r="D2131" t="s">
        <v>30</v>
      </c>
      <c r="E2131">
        <v>5</v>
      </c>
      <c r="F2131">
        <v>9936</v>
      </c>
      <c r="G2131" s="3">
        <v>0.2</v>
      </c>
      <c r="H2131" t="s">
        <v>12</v>
      </c>
      <c r="I2131">
        <v>3</v>
      </c>
      <c r="J2131">
        <f t="shared" si="132"/>
        <v>39744</v>
      </c>
      <c r="K2131" s="2">
        <f t="shared" si="133"/>
        <v>45839</v>
      </c>
      <c r="L2131" s="2" t="str">
        <f>VLOOKUP(C2131,Customers!$A$2:$F$401,3,FALSE)</f>
        <v>Tanta</v>
      </c>
      <c r="M2131" s="2" t="str">
        <f>VLOOKUP(C2131,Customers!$A$2:$F$401,5,FALSE)</f>
        <v>Small Business</v>
      </c>
      <c r="N2131" s="2" t="str">
        <f>VLOOKUP(D2131,Products!$A$2:$F$21,2,FALSE)</f>
        <v>Standing Desk</v>
      </c>
      <c r="O2131" s="2" t="str">
        <f>VLOOKUP(D2131,Products!$A$2:$F$21,4,FALSE)</f>
        <v>Office</v>
      </c>
      <c r="P2131" s="2" t="str">
        <f>VLOOKUP(D2131,Products!$A$2:$F$21,3,FALSE)</f>
        <v>Furniture</v>
      </c>
      <c r="Q2131" s="6">
        <f>VLOOKUP(D2131,Products!$A$2:$F$21,6,FALSE)</f>
        <v>6500</v>
      </c>
      <c r="R2131" s="6">
        <f t="shared" si="134"/>
        <v>32500</v>
      </c>
      <c r="S2131" s="6">
        <f t="shared" si="135"/>
        <v>7244</v>
      </c>
    </row>
    <row r="2132" spans="1:19" x14ac:dyDescent="0.25">
      <c r="A2132" t="s">
        <v>2560</v>
      </c>
      <c r="B2132" s="2">
        <v>45836</v>
      </c>
      <c r="C2132" t="s">
        <v>511</v>
      </c>
      <c r="D2132" t="s">
        <v>27</v>
      </c>
      <c r="E2132">
        <v>1</v>
      </c>
      <c r="F2132">
        <v>980</v>
      </c>
      <c r="G2132" s="3">
        <v>0.03</v>
      </c>
      <c r="H2132" t="s">
        <v>12</v>
      </c>
      <c r="I2132">
        <v>3</v>
      </c>
      <c r="J2132">
        <f t="shared" si="132"/>
        <v>950.6</v>
      </c>
      <c r="K2132" s="2">
        <f t="shared" si="133"/>
        <v>45809</v>
      </c>
      <c r="L2132" s="2" t="str">
        <f>VLOOKUP(C2132,Customers!$A$2:$F$401,3,FALSE)</f>
        <v>Tanta</v>
      </c>
      <c r="M2132" s="2" t="str">
        <f>VLOOKUP(C2132,Customers!$A$2:$F$401,5,FALSE)</f>
        <v>Consumer</v>
      </c>
      <c r="N2132" s="2" t="str">
        <f>VLOOKUP(D2132,Products!$A$2:$F$21,2,FALSE)</f>
        <v>Printer Toner</v>
      </c>
      <c r="O2132" s="2" t="str">
        <f>VLOOKUP(D2132,Products!$A$2:$F$21,4,FALSE)</f>
        <v>Office</v>
      </c>
      <c r="P2132" s="2" t="str">
        <f>VLOOKUP(D2132,Products!$A$2:$F$21,3,FALSE)</f>
        <v>Supplies</v>
      </c>
      <c r="Q2132" s="6">
        <f>VLOOKUP(D2132,Products!$A$2:$F$21,6,FALSE)</f>
        <v>510</v>
      </c>
      <c r="R2132" s="6">
        <f t="shared" si="134"/>
        <v>510</v>
      </c>
      <c r="S2132" s="6">
        <f t="shared" si="135"/>
        <v>440.6</v>
      </c>
    </row>
    <row r="2133" spans="1:19" x14ac:dyDescent="0.25">
      <c r="A2133" t="s">
        <v>2561</v>
      </c>
      <c r="B2133" s="2">
        <v>45844</v>
      </c>
      <c r="C2133" t="s">
        <v>473</v>
      </c>
      <c r="D2133" t="s">
        <v>123</v>
      </c>
      <c r="E2133">
        <v>1</v>
      </c>
      <c r="F2133">
        <v>2538</v>
      </c>
      <c r="G2133" s="3">
        <v>0.05</v>
      </c>
      <c r="H2133" t="s">
        <v>12</v>
      </c>
      <c r="I2133">
        <v>2</v>
      </c>
      <c r="J2133">
        <f t="shared" si="132"/>
        <v>2411.1</v>
      </c>
      <c r="K2133" s="2">
        <f t="shared" si="133"/>
        <v>45839</v>
      </c>
      <c r="L2133" s="2" t="str">
        <f>VLOOKUP(C2133,Customers!$A$2:$F$401,3,FALSE)</f>
        <v>Shubra El-Kheima</v>
      </c>
      <c r="M2133" s="2" t="str">
        <f>VLOOKUP(C2133,Customers!$A$2:$F$401,5,FALSE)</f>
        <v>Corporate</v>
      </c>
      <c r="N2133" s="2" t="str">
        <f>VLOOKUP(D2133,Products!$A$2:$F$21,2,FALSE)</f>
        <v>Barcode Scanner</v>
      </c>
      <c r="O2133" s="2" t="str">
        <f>VLOOKUP(D2133,Products!$A$2:$F$21,4,FALSE)</f>
        <v>Electronics</v>
      </c>
      <c r="P2133" s="2" t="str">
        <f>VLOOKUP(D2133,Products!$A$2:$F$21,3,FALSE)</f>
        <v>POS Equipment</v>
      </c>
      <c r="Q2133" s="6">
        <f>VLOOKUP(D2133,Products!$A$2:$F$21,6,FALSE)</f>
        <v>1420</v>
      </c>
      <c r="R2133" s="6">
        <f t="shared" si="134"/>
        <v>1420</v>
      </c>
      <c r="S2133" s="6">
        <f t="shared" si="135"/>
        <v>991.09999999999991</v>
      </c>
    </row>
    <row r="2134" spans="1:19" x14ac:dyDescent="0.25">
      <c r="A2134" t="s">
        <v>2562</v>
      </c>
      <c r="B2134" s="2">
        <v>45107</v>
      </c>
      <c r="C2134" t="s">
        <v>837</v>
      </c>
      <c r="D2134" t="s">
        <v>11</v>
      </c>
      <c r="E2134">
        <v>2</v>
      </c>
      <c r="F2134">
        <v>27645</v>
      </c>
      <c r="G2134" s="3">
        <v>0.05</v>
      </c>
      <c r="H2134" t="s">
        <v>85</v>
      </c>
      <c r="I2134">
        <v>5</v>
      </c>
      <c r="J2134">
        <f t="shared" si="132"/>
        <v>52525.5</v>
      </c>
      <c r="K2134" s="2">
        <f t="shared" si="133"/>
        <v>45078</v>
      </c>
      <c r="L2134" s="2" t="str">
        <f>VLOOKUP(C2134,Customers!$A$2:$F$401,3,FALSE)</f>
        <v>Fayoum</v>
      </c>
      <c r="M2134" s="2" t="str">
        <f>VLOOKUP(C2134,Customers!$A$2:$F$401,5,FALSE)</f>
        <v>Consumer</v>
      </c>
      <c r="N2134" s="2" t="str">
        <f>VLOOKUP(D2134,Products!$A$2:$F$21,2,FALSE)</f>
        <v>Laptop Pro 14</v>
      </c>
      <c r="O2134" s="2" t="str">
        <f>VLOOKUP(D2134,Products!$A$2:$F$21,4,FALSE)</f>
        <v>Electronics</v>
      </c>
      <c r="P2134" s="2" t="str">
        <f>VLOOKUP(D2134,Products!$A$2:$F$21,3,FALSE)</f>
        <v>Computers</v>
      </c>
      <c r="Q2134" s="6">
        <f>VLOOKUP(D2134,Products!$A$2:$F$21,6,FALSE)</f>
        <v>22100</v>
      </c>
      <c r="R2134" s="6">
        <f t="shared" si="134"/>
        <v>44200</v>
      </c>
      <c r="S2134" s="6">
        <f t="shared" si="135"/>
        <v>8325.5</v>
      </c>
    </row>
    <row r="2135" spans="1:19" x14ac:dyDescent="0.25">
      <c r="A2135" t="s">
        <v>2563</v>
      </c>
      <c r="B2135" s="2">
        <v>45947</v>
      </c>
      <c r="C2135" t="s">
        <v>152</v>
      </c>
      <c r="D2135" t="s">
        <v>46</v>
      </c>
      <c r="E2135">
        <v>2</v>
      </c>
      <c r="F2135">
        <v>260</v>
      </c>
      <c r="G2135" s="3">
        <v>0.05</v>
      </c>
      <c r="H2135" t="s">
        <v>12</v>
      </c>
      <c r="I2135">
        <v>5</v>
      </c>
      <c r="J2135">
        <f t="shared" si="132"/>
        <v>494</v>
      </c>
      <c r="K2135" s="2">
        <f t="shared" si="133"/>
        <v>45931</v>
      </c>
      <c r="L2135" s="2" t="str">
        <f>VLOOKUP(C2135,Customers!$A$2:$F$401,3,FALSE)</f>
        <v>Mansoura</v>
      </c>
      <c r="M2135" s="2" t="str">
        <f>VLOOKUP(C2135,Customers!$A$2:$F$401,5,FALSE)</f>
        <v>Consumer</v>
      </c>
      <c r="N2135" s="2" t="str">
        <f>VLOOKUP(D2135,Products!$A$2:$F$21,2,FALSE)</f>
        <v>Paper A4 Box</v>
      </c>
      <c r="O2135" s="2" t="str">
        <f>VLOOKUP(D2135,Products!$A$2:$F$21,4,FALSE)</f>
        <v>Office</v>
      </c>
      <c r="P2135" s="2" t="str">
        <f>VLOOKUP(D2135,Products!$A$2:$F$21,3,FALSE)</f>
        <v>Stationery</v>
      </c>
      <c r="Q2135" s="6">
        <f>VLOOKUP(D2135,Products!$A$2:$F$21,6,FALSE)</f>
        <v>145</v>
      </c>
      <c r="R2135" s="6">
        <f t="shared" si="134"/>
        <v>290</v>
      </c>
      <c r="S2135" s="6">
        <f t="shared" si="135"/>
        <v>204</v>
      </c>
    </row>
    <row r="2136" spans="1:19" x14ac:dyDescent="0.25">
      <c r="A2136" t="s">
        <v>2564</v>
      </c>
      <c r="B2136" s="2">
        <v>45842</v>
      </c>
      <c r="C2136" t="s">
        <v>148</v>
      </c>
      <c r="D2136" t="s">
        <v>21</v>
      </c>
      <c r="E2136">
        <v>3</v>
      </c>
      <c r="F2136">
        <v>1702</v>
      </c>
      <c r="G2136" s="3">
        <v>0.05</v>
      </c>
      <c r="H2136" t="s">
        <v>12</v>
      </c>
      <c r="I2136">
        <v>1</v>
      </c>
      <c r="J2136">
        <f t="shared" si="132"/>
        <v>4850.7</v>
      </c>
      <c r="K2136" s="2">
        <f t="shared" si="133"/>
        <v>45839</v>
      </c>
      <c r="L2136" s="2" t="str">
        <f>VLOOKUP(C2136,Customers!$A$2:$F$401,3,FALSE)</f>
        <v>Mansoura</v>
      </c>
      <c r="M2136" s="2" t="str">
        <f>VLOOKUP(C2136,Customers!$A$2:$F$401,5,FALSE)</f>
        <v>Corporate</v>
      </c>
      <c r="N2136" s="2" t="str">
        <f>VLOOKUP(D2136,Products!$A$2:$F$21,2,FALSE)</f>
        <v>Mechanical Keyboard</v>
      </c>
      <c r="O2136" s="2" t="str">
        <f>VLOOKUP(D2136,Products!$A$2:$F$21,4,FALSE)</f>
        <v>Electronics</v>
      </c>
      <c r="P2136" s="2" t="str">
        <f>VLOOKUP(D2136,Products!$A$2:$F$21,3,FALSE)</f>
        <v>Accessories</v>
      </c>
      <c r="Q2136" s="6">
        <f>VLOOKUP(D2136,Products!$A$2:$F$21,6,FALSE)</f>
        <v>990</v>
      </c>
      <c r="R2136" s="6">
        <f t="shared" si="134"/>
        <v>2970</v>
      </c>
      <c r="S2136" s="6">
        <f t="shared" si="135"/>
        <v>1880.6999999999998</v>
      </c>
    </row>
    <row r="2137" spans="1:19" x14ac:dyDescent="0.25">
      <c r="A2137" t="s">
        <v>2565</v>
      </c>
      <c r="B2137" s="2">
        <v>45574</v>
      </c>
      <c r="C2137" t="s">
        <v>48</v>
      </c>
      <c r="D2137" t="s">
        <v>30</v>
      </c>
      <c r="E2137">
        <v>1</v>
      </c>
      <c r="F2137">
        <v>9936</v>
      </c>
      <c r="G2137" s="3">
        <v>0.05</v>
      </c>
      <c r="H2137" t="s">
        <v>12</v>
      </c>
      <c r="I2137">
        <v>1</v>
      </c>
      <c r="J2137">
        <f t="shared" si="132"/>
        <v>9439.1999999999989</v>
      </c>
      <c r="K2137" s="2">
        <f t="shared" si="133"/>
        <v>45566</v>
      </c>
      <c r="L2137" s="2" t="str">
        <f>VLOOKUP(C2137,Customers!$A$2:$F$401,3,FALSE)</f>
        <v>Shubra El-Kheima</v>
      </c>
      <c r="M2137" s="2" t="str">
        <f>VLOOKUP(C2137,Customers!$A$2:$F$401,5,FALSE)</f>
        <v>Small Business</v>
      </c>
      <c r="N2137" s="2" t="str">
        <f>VLOOKUP(D2137,Products!$A$2:$F$21,2,FALSE)</f>
        <v>Standing Desk</v>
      </c>
      <c r="O2137" s="2" t="str">
        <f>VLOOKUP(D2137,Products!$A$2:$F$21,4,FALSE)</f>
        <v>Office</v>
      </c>
      <c r="P2137" s="2" t="str">
        <f>VLOOKUP(D2137,Products!$A$2:$F$21,3,FALSE)</f>
        <v>Furniture</v>
      </c>
      <c r="Q2137" s="6">
        <f>VLOOKUP(D2137,Products!$A$2:$F$21,6,FALSE)</f>
        <v>6500</v>
      </c>
      <c r="R2137" s="6">
        <f t="shared" si="134"/>
        <v>6500</v>
      </c>
      <c r="S2137" s="6">
        <f t="shared" si="135"/>
        <v>2939.1999999999989</v>
      </c>
    </row>
    <row r="2138" spans="1:19" x14ac:dyDescent="0.25">
      <c r="A2138" t="s">
        <v>2566</v>
      </c>
      <c r="B2138" s="2">
        <v>45170</v>
      </c>
      <c r="C2138" t="s">
        <v>602</v>
      </c>
      <c r="D2138" t="s">
        <v>59</v>
      </c>
      <c r="E2138">
        <v>2</v>
      </c>
      <c r="F2138">
        <v>7400</v>
      </c>
      <c r="G2138" s="3">
        <v>0.15</v>
      </c>
      <c r="H2138" t="s">
        <v>12</v>
      </c>
      <c r="I2138">
        <v>7</v>
      </c>
      <c r="J2138">
        <f t="shared" si="132"/>
        <v>12580</v>
      </c>
      <c r="K2138" s="2">
        <f t="shared" si="133"/>
        <v>45170</v>
      </c>
      <c r="L2138" s="2" t="str">
        <f>VLOOKUP(C2138,Customers!$A$2:$F$401,3,FALSE)</f>
        <v>Ismailia</v>
      </c>
      <c r="M2138" s="2" t="str">
        <f>VLOOKUP(C2138,Customers!$A$2:$F$401,5,FALSE)</f>
        <v>Consumer</v>
      </c>
      <c r="N2138" s="2" t="str">
        <f>VLOOKUP(D2138,Products!$A$2:$F$21,2,FALSE)</f>
        <v>Laser Printer</v>
      </c>
      <c r="O2138" s="2" t="str">
        <f>VLOOKUP(D2138,Products!$A$2:$F$21,4,FALSE)</f>
        <v>Electronics</v>
      </c>
      <c r="P2138" s="2" t="str">
        <f>VLOOKUP(D2138,Products!$A$2:$F$21,3,FALSE)</f>
        <v>Printers</v>
      </c>
      <c r="Q2138" s="6">
        <f>VLOOKUP(D2138,Products!$A$2:$F$21,6,FALSE)</f>
        <v>5600</v>
      </c>
      <c r="R2138" s="6">
        <f t="shared" si="134"/>
        <v>11200</v>
      </c>
      <c r="S2138" s="6">
        <f t="shared" si="135"/>
        <v>1380</v>
      </c>
    </row>
    <row r="2139" spans="1:19" x14ac:dyDescent="0.25">
      <c r="A2139" t="s">
        <v>2567</v>
      </c>
      <c r="B2139" s="2">
        <v>45945</v>
      </c>
      <c r="C2139" t="s">
        <v>1474</v>
      </c>
      <c r="D2139" t="s">
        <v>79</v>
      </c>
      <c r="E2139">
        <v>3</v>
      </c>
      <c r="F2139">
        <v>6200</v>
      </c>
      <c r="G2139" s="3">
        <v>0</v>
      </c>
      <c r="H2139" t="s">
        <v>12</v>
      </c>
      <c r="I2139">
        <v>7</v>
      </c>
      <c r="J2139">
        <f t="shared" si="132"/>
        <v>18600</v>
      </c>
      <c r="K2139" s="2">
        <f t="shared" si="133"/>
        <v>45931</v>
      </c>
      <c r="L2139" s="2" t="str">
        <f>VLOOKUP(C2139,Customers!$A$2:$F$401,3,FALSE)</f>
        <v>Port Said</v>
      </c>
      <c r="M2139" s="2" t="str">
        <f>VLOOKUP(C2139,Customers!$A$2:$F$401,5,FALSE)</f>
        <v>Consumer</v>
      </c>
      <c r="N2139" s="2" t="str">
        <f>VLOOKUP(D2139,Products!$A$2:$F$21,2,FALSE)</f>
        <v>27-inch Monitor</v>
      </c>
      <c r="O2139" s="2" t="str">
        <f>VLOOKUP(D2139,Products!$A$2:$F$21,4,FALSE)</f>
        <v>Electronics</v>
      </c>
      <c r="P2139" s="2" t="str">
        <f>VLOOKUP(D2139,Products!$A$2:$F$21,3,FALSE)</f>
        <v>Displays</v>
      </c>
      <c r="Q2139" s="6">
        <f>VLOOKUP(D2139,Products!$A$2:$F$21,6,FALSE)</f>
        <v>4300</v>
      </c>
      <c r="R2139" s="6">
        <f t="shared" si="134"/>
        <v>12900</v>
      </c>
      <c r="S2139" s="6">
        <f t="shared" si="135"/>
        <v>5700</v>
      </c>
    </row>
    <row r="2140" spans="1:19" x14ac:dyDescent="0.25">
      <c r="A2140" t="s">
        <v>2568</v>
      </c>
      <c r="B2140" s="2">
        <v>44963</v>
      </c>
      <c r="C2140" t="s">
        <v>659</v>
      </c>
      <c r="D2140" t="s">
        <v>46</v>
      </c>
      <c r="E2140">
        <v>2</v>
      </c>
      <c r="F2140">
        <v>267.8</v>
      </c>
      <c r="G2140" s="3">
        <v>0</v>
      </c>
      <c r="H2140" t="s">
        <v>12</v>
      </c>
      <c r="I2140">
        <v>4</v>
      </c>
      <c r="J2140">
        <f t="shared" si="132"/>
        <v>535.6</v>
      </c>
      <c r="K2140" s="2">
        <f t="shared" si="133"/>
        <v>44958</v>
      </c>
      <c r="L2140" s="2" t="str">
        <f>VLOOKUP(C2140,Customers!$A$2:$F$401,3,FALSE)</f>
        <v>Tanta</v>
      </c>
      <c r="M2140" s="2" t="str">
        <f>VLOOKUP(C2140,Customers!$A$2:$F$401,5,FALSE)</f>
        <v>Consumer</v>
      </c>
      <c r="N2140" s="2" t="str">
        <f>VLOOKUP(D2140,Products!$A$2:$F$21,2,FALSE)</f>
        <v>Paper A4 Box</v>
      </c>
      <c r="O2140" s="2" t="str">
        <f>VLOOKUP(D2140,Products!$A$2:$F$21,4,FALSE)</f>
        <v>Office</v>
      </c>
      <c r="P2140" s="2" t="str">
        <f>VLOOKUP(D2140,Products!$A$2:$F$21,3,FALSE)</f>
        <v>Stationery</v>
      </c>
      <c r="Q2140" s="6">
        <f>VLOOKUP(D2140,Products!$A$2:$F$21,6,FALSE)</f>
        <v>145</v>
      </c>
      <c r="R2140" s="6">
        <f t="shared" si="134"/>
        <v>290</v>
      </c>
      <c r="S2140" s="6">
        <f t="shared" si="135"/>
        <v>245.60000000000002</v>
      </c>
    </row>
    <row r="2141" spans="1:19" x14ac:dyDescent="0.25">
      <c r="A2141" t="s">
        <v>2569</v>
      </c>
      <c r="B2141" s="2">
        <v>45137</v>
      </c>
      <c r="C2141" t="s">
        <v>363</v>
      </c>
      <c r="D2141" t="s">
        <v>79</v>
      </c>
      <c r="E2141">
        <v>1</v>
      </c>
      <c r="F2141">
        <v>6386</v>
      </c>
      <c r="G2141" s="3">
        <v>0.1</v>
      </c>
      <c r="H2141" t="s">
        <v>96</v>
      </c>
      <c r="I2141">
        <v>1</v>
      </c>
      <c r="J2141">
        <f t="shared" si="132"/>
        <v>5747.4000000000005</v>
      </c>
      <c r="K2141" s="2">
        <f t="shared" si="133"/>
        <v>45108</v>
      </c>
      <c r="L2141" s="2" t="str">
        <f>VLOOKUP(C2141,Customers!$A$2:$F$401,3,FALSE)</f>
        <v>Asyut</v>
      </c>
      <c r="M2141" s="2" t="str">
        <f>VLOOKUP(C2141,Customers!$A$2:$F$401,5,FALSE)</f>
        <v>Consumer</v>
      </c>
      <c r="N2141" s="2" t="str">
        <f>VLOOKUP(D2141,Products!$A$2:$F$21,2,FALSE)</f>
        <v>27-inch Monitor</v>
      </c>
      <c r="O2141" s="2" t="str">
        <f>VLOOKUP(D2141,Products!$A$2:$F$21,4,FALSE)</f>
        <v>Electronics</v>
      </c>
      <c r="P2141" s="2" t="str">
        <f>VLOOKUP(D2141,Products!$A$2:$F$21,3,FALSE)</f>
        <v>Displays</v>
      </c>
      <c r="Q2141" s="6">
        <f>VLOOKUP(D2141,Products!$A$2:$F$21,6,FALSE)</f>
        <v>4300</v>
      </c>
      <c r="R2141" s="6">
        <f t="shared" si="134"/>
        <v>4300</v>
      </c>
      <c r="S2141" s="6">
        <f t="shared" si="135"/>
        <v>1447.4000000000005</v>
      </c>
    </row>
    <row r="2142" spans="1:19" x14ac:dyDescent="0.25">
      <c r="A2142" t="s">
        <v>2570</v>
      </c>
      <c r="B2142" s="2">
        <v>45753</v>
      </c>
      <c r="C2142" t="s">
        <v>104</v>
      </c>
      <c r="D2142" t="s">
        <v>72</v>
      </c>
      <c r="E2142">
        <v>1</v>
      </c>
      <c r="F2142">
        <v>1750</v>
      </c>
      <c r="G2142" s="3">
        <v>0.1</v>
      </c>
      <c r="H2142" t="s">
        <v>12</v>
      </c>
      <c r="I2142">
        <v>1</v>
      </c>
      <c r="J2142">
        <f t="shared" si="132"/>
        <v>1575</v>
      </c>
      <c r="K2142" s="2">
        <f t="shared" si="133"/>
        <v>45748</v>
      </c>
      <c r="L2142" s="2" t="str">
        <f>VLOOKUP(C2142,Customers!$A$2:$F$401,3,FALSE)</f>
        <v>Alexandria</v>
      </c>
      <c r="M2142" s="2" t="str">
        <f>VLOOKUP(C2142,Customers!$A$2:$F$401,5,FALSE)</f>
        <v>Consumer</v>
      </c>
      <c r="N2142" s="2" t="str">
        <f>VLOOKUP(D2142,Products!$A$2:$F$21,2,FALSE)</f>
        <v>Wi-Fi Router</v>
      </c>
      <c r="O2142" s="2" t="str">
        <f>VLOOKUP(D2142,Products!$A$2:$F$21,4,FALSE)</f>
        <v>Electronics</v>
      </c>
      <c r="P2142" s="2" t="str">
        <f>VLOOKUP(D2142,Products!$A$2:$F$21,3,FALSE)</f>
        <v>Networking</v>
      </c>
      <c r="Q2142" s="6">
        <f>VLOOKUP(D2142,Products!$A$2:$F$21,6,FALSE)</f>
        <v>1050</v>
      </c>
      <c r="R2142" s="6">
        <f t="shared" si="134"/>
        <v>1050</v>
      </c>
      <c r="S2142" s="6">
        <f t="shared" si="135"/>
        <v>525</v>
      </c>
    </row>
    <row r="2143" spans="1:19" x14ac:dyDescent="0.25">
      <c r="A2143" t="s">
        <v>2571</v>
      </c>
      <c r="B2143" s="2">
        <v>45771</v>
      </c>
      <c r="C2143" t="s">
        <v>840</v>
      </c>
      <c r="D2143" t="s">
        <v>15</v>
      </c>
      <c r="E2143">
        <v>2</v>
      </c>
      <c r="F2143">
        <v>486</v>
      </c>
      <c r="G2143" s="3">
        <v>0.15</v>
      </c>
      <c r="H2143" t="s">
        <v>12</v>
      </c>
      <c r="I2143">
        <v>2</v>
      </c>
      <c r="J2143">
        <f t="shared" si="132"/>
        <v>826.19999999999993</v>
      </c>
      <c r="K2143" s="2">
        <f t="shared" si="133"/>
        <v>45748</v>
      </c>
      <c r="L2143" s="2" t="str">
        <f>VLOOKUP(C2143,Customers!$A$2:$F$401,3,FALSE)</f>
        <v>Zagazig</v>
      </c>
      <c r="M2143" s="2" t="str">
        <f>VLOOKUP(C2143,Customers!$A$2:$F$401,5,FALSE)</f>
        <v>Small Business</v>
      </c>
      <c r="N2143" s="2" t="str">
        <f>VLOOKUP(D2143,Products!$A$2:$F$21,2,FALSE)</f>
        <v>Wireless Mouse</v>
      </c>
      <c r="O2143" s="2" t="str">
        <f>VLOOKUP(D2143,Products!$A$2:$F$21,4,FALSE)</f>
        <v>Electronics</v>
      </c>
      <c r="P2143" s="2" t="str">
        <f>VLOOKUP(D2143,Products!$A$2:$F$21,3,FALSE)</f>
        <v>Accessories</v>
      </c>
      <c r="Q2143" s="6">
        <f>VLOOKUP(D2143,Products!$A$2:$F$21,6,FALSE)</f>
        <v>210</v>
      </c>
      <c r="R2143" s="6">
        <f t="shared" si="134"/>
        <v>420</v>
      </c>
      <c r="S2143" s="6">
        <f t="shared" si="135"/>
        <v>406.19999999999993</v>
      </c>
    </row>
    <row r="2144" spans="1:19" x14ac:dyDescent="0.25">
      <c r="A2144" t="s">
        <v>2572</v>
      </c>
      <c r="B2144" s="2">
        <v>45000</v>
      </c>
      <c r="C2144" t="s">
        <v>102</v>
      </c>
      <c r="D2144" t="s">
        <v>59</v>
      </c>
      <c r="E2144">
        <v>2</v>
      </c>
      <c r="F2144">
        <v>7400</v>
      </c>
      <c r="G2144" s="3">
        <v>0.2</v>
      </c>
      <c r="H2144" t="s">
        <v>12</v>
      </c>
      <c r="I2144">
        <v>2</v>
      </c>
      <c r="J2144">
        <f t="shared" si="132"/>
        <v>11840</v>
      </c>
      <c r="K2144" s="2">
        <f t="shared" si="133"/>
        <v>44986</v>
      </c>
      <c r="L2144" s="2" t="str">
        <f>VLOOKUP(C2144,Customers!$A$2:$F$401,3,FALSE)</f>
        <v>Fayoum</v>
      </c>
      <c r="M2144" s="2" t="str">
        <f>VLOOKUP(C2144,Customers!$A$2:$F$401,5,FALSE)</f>
        <v>Consumer</v>
      </c>
      <c r="N2144" s="2" t="str">
        <f>VLOOKUP(D2144,Products!$A$2:$F$21,2,FALSE)</f>
        <v>Laser Printer</v>
      </c>
      <c r="O2144" s="2" t="str">
        <f>VLOOKUP(D2144,Products!$A$2:$F$21,4,FALSE)</f>
        <v>Electronics</v>
      </c>
      <c r="P2144" s="2" t="str">
        <f>VLOOKUP(D2144,Products!$A$2:$F$21,3,FALSE)</f>
        <v>Printers</v>
      </c>
      <c r="Q2144" s="6">
        <f>VLOOKUP(D2144,Products!$A$2:$F$21,6,FALSE)</f>
        <v>5600</v>
      </c>
      <c r="R2144" s="6">
        <f t="shared" si="134"/>
        <v>11200</v>
      </c>
      <c r="S2144" s="6">
        <f t="shared" si="135"/>
        <v>640</v>
      </c>
    </row>
    <row r="2145" spans="1:19" x14ac:dyDescent="0.25">
      <c r="A2145" t="s">
        <v>2573</v>
      </c>
      <c r="B2145" s="2">
        <v>44927</v>
      </c>
      <c r="C2145" t="s">
        <v>180</v>
      </c>
      <c r="D2145" t="s">
        <v>15</v>
      </c>
      <c r="E2145">
        <v>3</v>
      </c>
      <c r="F2145">
        <v>463.5</v>
      </c>
      <c r="G2145" s="3">
        <v>0</v>
      </c>
      <c r="H2145" t="s">
        <v>12</v>
      </c>
      <c r="I2145">
        <v>2</v>
      </c>
      <c r="J2145">
        <f t="shared" si="132"/>
        <v>1390.5</v>
      </c>
      <c r="K2145" s="2">
        <f t="shared" si="133"/>
        <v>44927</v>
      </c>
      <c r="L2145" s="2" t="str">
        <f>VLOOKUP(C2145,Customers!$A$2:$F$401,3,FALSE)</f>
        <v>Fayoum</v>
      </c>
      <c r="M2145" s="2" t="str">
        <f>VLOOKUP(C2145,Customers!$A$2:$F$401,5,FALSE)</f>
        <v>Small Business</v>
      </c>
      <c r="N2145" s="2" t="str">
        <f>VLOOKUP(D2145,Products!$A$2:$F$21,2,FALSE)</f>
        <v>Wireless Mouse</v>
      </c>
      <c r="O2145" s="2" t="str">
        <f>VLOOKUP(D2145,Products!$A$2:$F$21,4,FALSE)</f>
        <v>Electronics</v>
      </c>
      <c r="P2145" s="2" t="str">
        <f>VLOOKUP(D2145,Products!$A$2:$F$21,3,FALSE)</f>
        <v>Accessories</v>
      </c>
      <c r="Q2145" s="6">
        <f>VLOOKUP(D2145,Products!$A$2:$F$21,6,FALSE)</f>
        <v>210</v>
      </c>
      <c r="R2145" s="6">
        <f t="shared" si="134"/>
        <v>630</v>
      </c>
      <c r="S2145" s="6">
        <f t="shared" si="135"/>
        <v>760.5</v>
      </c>
    </row>
    <row r="2146" spans="1:19" x14ac:dyDescent="0.25">
      <c r="A2146" t="s">
        <v>2574</v>
      </c>
      <c r="B2146" s="2">
        <v>45113</v>
      </c>
      <c r="C2146" t="s">
        <v>734</v>
      </c>
      <c r="D2146" t="s">
        <v>18</v>
      </c>
      <c r="E2146">
        <v>1</v>
      </c>
      <c r="F2146">
        <v>1334</v>
      </c>
      <c r="G2146" s="3">
        <v>0.2</v>
      </c>
      <c r="H2146" t="s">
        <v>12</v>
      </c>
      <c r="I2146">
        <v>5</v>
      </c>
      <c r="J2146">
        <f t="shared" si="132"/>
        <v>1067.2</v>
      </c>
      <c r="K2146" s="2">
        <f t="shared" si="133"/>
        <v>45108</v>
      </c>
      <c r="L2146" s="2" t="str">
        <f>VLOOKUP(C2146,Customers!$A$2:$F$401,3,FALSE)</f>
        <v>Cairo</v>
      </c>
      <c r="M2146" s="2" t="str">
        <f>VLOOKUP(C2146,Customers!$A$2:$F$401,5,FALSE)</f>
        <v>Consumer</v>
      </c>
      <c r="N2146" s="2" t="str">
        <f>VLOOKUP(D2146,Products!$A$2:$F$21,2,FALSE)</f>
        <v>Webcam HD</v>
      </c>
      <c r="O2146" s="2" t="str">
        <f>VLOOKUP(D2146,Products!$A$2:$F$21,4,FALSE)</f>
        <v>Electronics</v>
      </c>
      <c r="P2146" s="2" t="str">
        <f>VLOOKUP(D2146,Products!$A$2:$F$21,3,FALSE)</f>
        <v>Accessories</v>
      </c>
      <c r="Q2146" s="6">
        <f>VLOOKUP(D2146,Products!$A$2:$F$21,6,FALSE)</f>
        <v>790</v>
      </c>
      <c r="R2146" s="6">
        <f t="shared" si="134"/>
        <v>790</v>
      </c>
      <c r="S2146" s="6">
        <f t="shared" si="135"/>
        <v>277.20000000000005</v>
      </c>
    </row>
    <row r="2147" spans="1:19" x14ac:dyDescent="0.25">
      <c r="A2147" t="s">
        <v>2575</v>
      </c>
      <c r="B2147" s="2">
        <v>45550</v>
      </c>
      <c r="C2147" t="s">
        <v>390</v>
      </c>
      <c r="D2147" t="s">
        <v>46</v>
      </c>
      <c r="E2147">
        <v>10</v>
      </c>
      <c r="F2147">
        <v>252.2</v>
      </c>
      <c r="G2147" s="3">
        <v>0.05</v>
      </c>
      <c r="H2147" t="s">
        <v>12</v>
      </c>
      <c r="I2147">
        <v>3</v>
      </c>
      <c r="J2147">
        <f t="shared" si="132"/>
        <v>2395.9</v>
      </c>
      <c r="K2147" s="2">
        <f t="shared" si="133"/>
        <v>45536</v>
      </c>
      <c r="L2147" s="2" t="str">
        <f>VLOOKUP(C2147,Customers!$A$2:$F$401,3,FALSE)</f>
        <v>Banha</v>
      </c>
      <c r="M2147" s="2" t="str">
        <f>VLOOKUP(C2147,Customers!$A$2:$F$401,5,FALSE)</f>
        <v>Consumer</v>
      </c>
      <c r="N2147" s="2" t="str">
        <f>VLOOKUP(D2147,Products!$A$2:$F$21,2,FALSE)</f>
        <v>Paper A4 Box</v>
      </c>
      <c r="O2147" s="2" t="str">
        <f>VLOOKUP(D2147,Products!$A$2:$F$21,4,FALSE)</f>
        <v>Office</v>
      </c>
      <c r="P2147" s="2" t="str">
        <f>VLOOKUP(D2147,Products!$A$2:$F$21,3,FALSE)</f>
        <v>Stationery</v>
      </c>
      <c r="Q2147" s="6">
        <f>VLOOKUP(D2147,Products!$A$2:$F$21,6,FALSE)</f>
        <v>145</v>
      </c>
      <c r="R2147" s="6">
        <f t="shared" si="134"/>
        <v>1450</v>
      </c>
      <c r="S2147" s="6">
        <f t="shared" si="135"/>
        <v>945.90000000000009</v>
      </c>
    </row>
    <row r="2148" spans="1:19" x14ac:dyDescent="0.25">
      <c r="A2148" t="s">
        <v>2576</v>
      </c>
      <c r="B2148" s="2">
        <v>45968</v>
      </c>
      <c r="C2148" t="s">
        <v>42</v>
      </c>
      <c r="D2148" t="s">
        <v>79</v>
      </c>
      <c r="E2148">
        <v>10</v>
      </c>
      <c r="F2148">
        <v>6200</v>
      </c>
      <c r="G2148" s="3">
        <v>0</v>
      </c>
      <c r="H2148" t="s">
        <v>12</v>
      </c>
      <c r="I2148">
        <v>7</v>
      </c>
      <c r="J2148">
        <f t="shared" si="132"/>
        <v>62000</v>
      </c>
      <c r="K2148" s="2">
        <f t="shared" si="133"/>
        <v>45962</v>
      </c>
      <c r="L2148" s="2" t="str">
        <f>VLOOKUP(C2148,Customers!$A$2:$F$401,3,FALSE)</f>
        <v>Tanta</v>
      </c>
      <c r="M2148" s="2" t="str">
        <f>VLOOKUP(C2148,Customers!$A$2:$F$401,5,FALSE)</f>
        <v>Small Business</v>
      </c>
      <c r="N2148" s="2" t="str">
        <f>VLOOKUP(D2148,Products!$A$2:$F$21,2,FALSE)</f>
        <v>27-inch Monitor</v>
      </c>
      <c r="O2148" s="2" t="str">
        <f>VLOOKUP(D2148,Products!$A$2:$F$21,4,FALSE)</f>
        <v>Electronics</v>
      </c>
      <c r="P2148" s="2" t="str">
        <f>VLOOKUP(D2148,Products!$A$2:$F$21,3,FALSE)</f>
        <v>Displays</v>
      </c>
      <c r="Q2148" s="6">
        <f>VLOOKUP(D2148,Products!$A$2:$F$21,6,FALSE)</f>
        <v>4300</v>
      </c>
      <c r="R2148" s="6">
        <f t="shared" si="134"/>
        <v>43000</v>
      </c>
      <c r="S2148" s="6">
        <f t="shared" si="135"/>
        <v>19000</v>
      </c>
    </row>
    <row r="2149" spans="1:19" x14ac:dyDescent="0.25">
      <c r="A2149" t="s">
        <v>2577</v>
      </c>
      <c r="B2149" s="2">
        <v>45350</v>
      </c>
      <c r="C2149" t="s">
        <v>437</v>
      </c>
      <c r="D2149" t="s">
        <v>46</v>
      </c>
      <c r="E2149">
        <v>2</v>
      </c>
      <c r="F2149">
        <v>260</v>
      </c>
      <c r="G2149" s="3">
        <v>0.05</v>
      </c>
      <c r="H2149" t="s">
        <v>12</v>
      </c>
      <c r="I2149">
        <v>3</v>
      </c>
      <c r="J2149">
        <f t="shared" si="132"/>
        <v>494</v>
      </c>
      <c r="K2149" s="2">
        <f t="shared" si="133"/>
        <v>45323</v>
      </c>
      <c r="L2149" s="2" t="str">
        <f>VLOOKUP(C2149,Customers!$A$2:$F$401,3,FALSE)</f>
        <v>Cairo</v>
      </c>
      <c r="M2149" s="2" t="str">
        <f>VLOOKUP(C2149,Customers!$A$2:$F$401,5,FALSE)</f>
        <v>Corporate</v>
      </c>
      <c r="N2149" s="2" t="str">
        <f>VLOOKUP(D2149,Products!$A$2:$F$21,2,FALSE)</f>
        <v>Paper A4 Box</v>
      </c>
      <c r="O2149" s="2" t="str">
        <f>VLOOKUP(D2149,Products!$A$2:$F$21,4,FALSE)</f>
        <v>Office</v>
      </c>
      <c r="P2149" s="2" t="str">
        <f>VLOOKUP(D2149,Products!$A$2:$F$21,3,FALSE)</f>
        <v>Stationery</v>
      </c>
      <c r="Q2149" s="6">
        <f>VLOOKUP(D2149,Products!$A$2:$F$21,6,FALSE)</f>
        <v>145</v>
      </c>
      <c r="R2149" s="6">
        <f t="shared" si="134"/>
        <v>290</v>
      </c>
      <c r="S2149" s="6">
        <f t="shared" si="135"/>
        <v>204</v>
      </c>
    </row>
    <row r="2150" spans="1:19" x14ac:dyDescent="0.25">
      <c r="A2150" t="s">
        <v>2578</v>
      </c>
      <c r="B2150" s="2">
        <v>45861</v>
      </c>
      <c r="C2150" t="s">
        <v>32</v>
      </c>
      <c r="D2150" t="s">
        <v>90</v>
      </c>
      <c r="E2150">
        <v>1</v>
      </c>
      <c r="F2150">
        <v>2163</v>
      </c>
      <c r="G2150" s="3">
        <v>0.1</v>
      </c>
      <c r="H2150" t="s">
        <v>12</v>
      </c>
      <c r="I2150">
        <v>3</v>
      </c>
      <c r="J2150">
        <f t="shared" si="132"/>
        <v>1946.7</v>
      </c>
      <c r="K2150" s="2">
        <f t="shared" si="133"/>
        <v>45839</v>
      </c>
      <c r="L2150" s="2" t="str">
        <f>VLOOKUP(C2150,Customers!$A$2:$F$401,3,FALSE)</f>
        <v>Tanta</v>
      </c>
      <c r="M2150" s="2" t="str">
        <f>VLOOKUP(C2150,Customers!$A$2:$F$401,5,FALSE)</f>
        <v>Consumer</v>
      </c>
      <c r="N2150" s="2" t="str">
        <f>VLOOKUP(D2150,Products!$A$2:$F$21,2,FALSE)</f>
        <v>Headset Pro</v>
      </c>
      <c r="O2150" s="2" t="str">
        <f>VLOOKUP(D2150,Products!$A$2:$F$21,4,FALSE)</f>
        <v>Electronics</v>
      </c>
      <c r="P2150" s="2" t="str">
        <f>VLOOKUP(D2150,Products!$A$2:$F$21,3,FALSE)</f>
        <v>Accessories</v>
      </c>
      <c r="Q2150" s="6">
        <f>VLOOKUP(D2150,Products!$A$2:$F$21,6,FALSE)</f>
        <v>1180</v>
      </c>
      <c r="R2150" s="6">
        <f t="shared" si="134"/>
        <v>1180</v>
      </c>
      <c r="S2150" s="6">
        <f t="shared" si="135"/>
        <v>766.7</v>
      </c>
    </row>
    <row r="2151" spans="1:19" x14ac:dyDescent="0.25">
      <c r="A2151" t="s">
        <v>2579</v>
      </c>
      <c r="B2151" s="2">
        <v>45625</v>
      </c>
      <c r="C2151" t="s">
        <v>623</v>
      </c>
      <c r="D2151" t="s">
        <v>40</v>
      </c>
      <c r="E2151">
        <v>1</v>
      </c>
      <c r="F2151">
        <v>19500</v>
      </c>
      <c r="G2151" s="3">
        <v>0.2</v>
      </c>
      <c r="H2151" t="s">
        <v>12</v>
      </c>
      <c r="I2151">
        <v>5</v>
      </c>
      <c r="J2151">
        <f t="shared" si="132"/>
        <v>15600</v>
      </c>
      <c r="K2151" s="2">
        <f t="shared" si="133"/>
        <v>45597</v>
      </c>
      <c r="L2151" s="2" t="str">
        <f>VLOOKUP(C2151,Customers!$A$2:$F$401,3,FALSE)</f>
        <v>Port Said</v>
      </c>
      <c r="M2151" s="2" t="str">
        <f>VLOOKUP(C2151,Customers!$A$2:$F$401,5,FALSE)</f>
        <v>Small Business</v>
      </c>
      <c r="N2151" s="2" t="str">
        <f>VLOOKUP(D2151,Products!$A$2:$F$21,2,FALSE)</f>
        <v>Laptop Basic 15</v>
      </c>
      <c r="O2151" s="2" t="str">
        <f>VLOOKUP(D2151,Products!$A$2:$F$21,4,FALSE)</f>
        <v>Electronics</v>
      </c>
      <c r="P2151" s="2" t="str">
        <f>VLOOKUP(D2151,Products!$A$2:$F$21,3,FALSE)</f>
        <v>Computers</v>
      </c>
      <c r="Q2151" s="6">
        <f>VLOOKUP(D2151,Products!$A$2:$F$21,6,FALSE)</f>
        <v>15100</v>
      </c>
      <c r="R2151" s="6">
        <f t="shared" si="134"/>
        <v>15100</v>
      </c>
      <c r="S2151" s="6">
        <f t="shared" si="135"/>
        <v>500</v>
      </c>
    </row>
    <row r="2152" spans="1:19" x14ac:dyDescent="0.25">
      <c r="A2152" t="s">
        <v>2580</v>
      </c>
      <c r="B2152" s="2">
        <v>45671</v>
      </c>
      <c r="C2152" t="s">
        <v>503</v>
      </c>
      <c r="D2152" t="s">
        <v>43</v>
      </c>
      <c r="E2152">
        <v>2</v>
      </c>
      <c r="F2152">
        <v>3888</v>
      </c>
      <c r="G2152" s="3">
        <v>0.03</v>
      </c>
      <c r="H2152" t="s">
        <v>96</v>
      </c>
      <c r="I2152">
        <v>2</v>
      </c>
      <c r="J2152">
        <f t="shared" si="132"/>
        <v>7542.7199999999993</v>
      </c>
      <c r="K2152" s="2">
        <f t="shared" si="133"/>
        <v>45658</v>
      </c>
      <c r="L2152" s="2" t="str">
        <f>VLOOKUP(C2152,Customers!$A$2:$F$401,3,FALSE)</f>
        <v>Banha</v>
      </c>
      <c r="M2152" s="2" t="str">
        <f>VLOOKUP(C2152,Customers!$A$2:$F$401,5,FALSE)</f>
        <v>Consumer</v>
      </c>
      <c r="N2152" s="2" t="str">
        <f>VLOOKUP(D2152,Products!$A$2:$F$21,2,FALSE)</f>
        <v>External SSD 1TB</v>
      </c>
      <c r="O2152" s="2" t="str">
        <f>VLOOKUP(D2152,Products!$A$2:$F$21,4,FALSE)</f>
        <v>Electronics</v>
      </c>
      <c r="P2152" s="2" t="str">
        <f>VLOOKUP(D2152,Products!$A$2:$F$21,3,FALSE)</f>
        <v>Storage</v>
      </c>
      <c r="Q2152" s="6">
        <f>VLOOKUP(D2152,Products!$A$2:$F$21,6,FALSE)</f>
        <v>2450</v>
      </c>
      <c r="R2152" s="6">
        <f t="shared" si="134"/>
        <v>4900</v>
      </c>
      <c r="S2152" s="6">
        <f t="shared" si="135"/>
        <v>2642.7199999999993</v>
      </c>
    </row>
    <row r="2153" spans="1:19" x14ac:dyDescent="0.25">
      <c r="A2153" t="s">
        <v>2581</v>
      </c>
      <c r="B2153" s="2">
        <v>45038</v>
      </c>
      <c r="C2153" t="s">
        <v>1338</v>
      </c>
      <c r="D2153" t="s">
        <v>15</v>
      </c>
      <c r="E2153">
        <v>2</v>
      </c>
      <c r="F2153">
        <v>463.5</v>
      </c>
      <c r="G2153" s="3">
        <v>0</v>
      </c>
      <c r="H2153" t="s">
        <v>12</v>
      </c>
      <c r="I2153">
        <v>5</v>
      </c>
      <c r="J2153">
        <f t="shared" si="132"/>
        <v>927</v>
      </c>
      <c r="K2153" s="2">
        <f t="shared" si="133"/>
        <v>45017</v>
      </c>
      <c r="L2153" s="2" t="str">
        <f>VLOOKUP(C2153,Customers!$A$2:$F$401,3,FALSE)</f>
        <v>Giza</v>
      </c>
      <c r="M2153" s="2" t="str">
        <f>VLOOKUP(C2153,Customers!$A$2:$F$401,5,FALSE)</f>
        <v>Small Business</v>
      </c>
      <c r="N2153" s="2" t="str">
        <f>VLOOKUP(D2153,Products!$A$2:$F$21,2,FALSE)</f>
        <v>Wireless Mouse</v>
      </c>
      <c r="O2153" s="2" t="str">
        <f>VLOOKUP(D2153,Products!$A$2:$F$21,4,FALSE)</f>
        <v>Electronics</v>
      </c>
      <c r="P2153" s="2" t="str">
        <f>VLOOKUP(D2153,Products!$A$2:$F$21,3,FALSE)</f>
        <v>Accessories</v>
      </c>
      <c r="Q2153" s="6">
        <f>VLOOKUP(D2153,Products!$A$2:$F$21,6,FALSE)</f>
        <v>210</v>
      </c>
      <c r="R2153" s="6">
        <f t="shared" si="134"/>
        <v>420</v>
      </c>
      <c r="S2153" s="6">
        <f t="shared" si="135"/>
        <v>507</v>
      </c>
    </row>
    <row r="2154" spans="1:19" x14ac:dyDescent="0.25">
      <c r="A2154" t="s">
        <v>2582</v>
      </c>
      <c r="B2154" s="2">
        <v>45383</v>
      </c>
      <c r="C2154" t="s">
        <v>1494</v>
      </c>
      <c r="D2154" t="s">
        <v>56</v>
      </c>
      <c r="E2154">
        <v>1</v>
      </c>
      <c r="F2154">
        <v>180</v>
      </c>
      <c r="G2154" s="3">
        <v>0.15</v>
      </c>
      <c r="H2154" t="s">
        <v>12</v>
      </c>
      <c r="I2154">
        <v>2</v>
      </c>
      <c r="J2154">
        <f t="shared" si="132"/>
        <v>153</v>
      </c>
      <c r="K2154" s="2">
        <f t="shared" si="133"/>
        <v>45383</v>
      </c>
      <c r="L2154" s="2" t="str">
        <f>VLOOKUP(C2154,Customers!$A$2:$F$401,3,FALSE)</f>
        <v>Cairo</v>
      </c>
      <c r="M2154" s="2" t="str">
        <f>VLOOKUP(C2154,Customers!$A$2:$F$401,5,FALSE)</f>
        <v>Consumer</v>
      </c>
      <c r="N2154" s="2" t="str">
        <f>VLOOKUP(D2154,Products!$A$2:$F$21,2,FALSE)</f>
        <v>Notebook Pack</v>
      </c>
      <c r="O2154" s="2" t="str">
        <f>VLOOKUP(D2154,Products!$A$2:$F$21,4,FALSE)</f>
        <v>Office</v>
      </c>
      <c r="P2154" s="2" t="str">
        <f>VLOOKUP(D2154,Products!$A$2:$F$21,3,FALSE)</f>
        <v>Stationery</v>
      </c>
      <c r="Q2154" s="6">
        <f>VLOOKUP(D2154,Products!$A$2:$F$21,6,FALSE)</f>
        <v>75</v>
      </c>
      <c r="R2154" s="6">
        <f t="shared" si="134"/>
        <v>75</v>
      </c>
      <c r="S2154" s="6">
        <f t="shared" si="135"/>
        <v>78</v>
      </c>
    </row>
    <row r="2155" spans="1:19" x14ac:dyDescent="0.25">
      <c r="A2155" t="s">
        <v>2583</v>
      </c>
      <c r="B2155" s="2">
        <v>45857</v>
      </c>
      <c r="C2155" t="s">
        <v>168</v>
      </c>
      <c r="D2155" t="s">
        <v>15</v>
      </c>
      <c r="E2155">
        <v>1</v>
      </c>
      <c r="F2155">
        <v>463.5</v>
      </c>
      <c r="G2155" s="3">
        <v>0.15</v>
      </c>
      <c r="H2155" t="s">
        <v>12</v>
      </c>
      <c r="I2155">
        <v>2</v>
      </c>
      <c r="J2155">
        <f t="shared" si="132"/>
        <v>393.97499999999997</v>
      </c>
      <c r="K2155" s="2">
        <f t="shared" si="133"/>
        <v>45839</v>
      </c>
      <c r="L2155" s="2" t="str">
        <f>VLOOKUP(C2155,Customers!$A$2:$F$401,3,FALSE)</f>
        <v>Tanta</v>
      </c>
      <c r="M2155" s="2" t="str">
        <f>VLOOKUP(C2155,Customers!$A$2:$F$401,5,FALSE)</f>
        <v>Small Business</v>
      </c>
      <c r="N2155" s="2" t="str">
        <f>VLOOKUP(D2155,Products!$A$2:$F$21,2,FALSE)</f>
        <v>Wireless Mouse</v>
      </c>
      <c r="O2155" s="2" t="str">
        <f>VLOOKUP(D2155,Products!$A$2:$F$21,4,FALSE)</f>
        <v>Electronics</v>
      </c>
      <c r="P2155" s="2" t="str">
        <f>VLOOKUP(D2155,Products!$A$2:$F$21,3,FALSE)</f>
        <v>Accessories</v>
      </c>
      <c r="Q2155" s="6">
        <f>VLOOKUP(D2155,Products!$A$2:$F$21,6,FALSE)</f>
        <v>210</v>
      </c>
      <c r="R2155" s="6">
        <f t="shared" si="134"/>
        <v>210</v>
      </c>
      <c r="S2155" s="6">
        <f t="shared" si="135"/>
        <v>183.97499999999997</v>
      </c>
    </row>
    <row r="2156" spans="1:19" x14ac:dyDescent="0.25">
      <c r="A2156" t="s">
        <v>2584</v>
      </c>
      <c r="B2156" s="2">
        <v>45606</v>
      </c>
      <c r="C2156" t="s">
        <v>423</v>
      </c>
      <c r="D2156" t="s">
        <v>79</v>
      </c>
      <c r="E2156">
        <v>4</v>
      </c>
      <c r="F2156">
        <v>6014</v>
      </c>
      <c r="G2156" s="3">
        <v>0</v>
      </c>
      <c r="H2156" t="s">
        <v>12</v>
      </c>
      <c r="I2156">
        <v>5</v>
      </c>
      <c r="J2156">
        <f t="shared" si="132"/>
        <v>24056</v>
      </c>
      <c r="K2156" s="2">
        <f t="shared" si="133"/>
        <v>45597</v>
      </c>
      <c r="L2156" s="2" t="str">
        <f>VLOOKUP(C2156,Customers!$A$2:$F$401,3,FALSE)</f>
        <v>Port Said</v>
      </c>
      <c r="M2156" s="2" t="str">
        <f>VLOOKUP(C2156,Customers!$A$2:$F$401,5,FALSE)</f>
        <v>Consumer</v>
      </c>
      <c r="N2156" s="2" t="str">
        <f>VLOOKUP(D2156,Products!$A$2:$F$21,2,FALSE)</f>
        <v>27-inch Monitor</v>
      </c>
      <c r="O2156" s="2" t="str">
        <f>VLOOKUP(D2156,Products!$A$2:$F$21,4,FALSE)</f>
        <v>Electronics</v>
      </c>
      <c r="P2156" s="2" t="str">
        <f>VLOOKUP(D2156,Products!$A$2:$F$21,3,FALSE)</f>
        <v>Displays</v>
      </c>
      <c r="Q2156" s="6">
        <f>VLOOKUP(D2156,Products!$A$2:$F$21,6,FALSE)</f>
        <v>4300</v>
      </c>
      <c r="R2156" s="6">
        <f t="shared" si="134"/>
        <v>17200</v>
      </c>
      <c r="S2156" s="6">
        <f t="shared" si="135"/>
        <v>6856</v>
      </c>
    </row>
    <row r="2157" spans="1:19" x14ac:dyDescent="0.25">
      <c r="A2157" t="s">
        <v>2585</v>
      </c>
      <c r="B2157" s="2">
        <v>45895</v>
      </c>
      <c r="C2157" t="s">
        <v>356</v>
      </c>
      <c r="D2157" t="s">
        <v>46</v>
      </c>
      <c r="E2157">
        <v>1</v>
      </c>
      <c r="F2157">
        <v>260</v>
      </c>
      <c r="G2157" s="3">
        <v>0.03</v>
      </c>
      <c r="H2157" t="s">
        <v>12</v>
      </c>
      <c r="I2157">
        <v>6</v>
      </c>
      <c r="J2157">
        <f t="shared" si="132"/>
        <v>252.2</v>
      </c>
      <c r="K2157" s="2">
        <f t="shared" si="133"/>
        <v>45870</v>
      </c>
      <c r="L2157" s="2" t="str">
        <f>VLOOKUP(C2157,Customers!$A$2:$F$401,3,FALSE)</f>
        <v>Mansoura</v>
      </c>
      <c r="M2157" s="2" t="str">
        <f>VLOOKUP(C2157,Customers!$A$2:$F$401,5,FALSE)</f>
        <v>Consumer</v>
      </c>
      <c r="N2157" s="2" t="str">
        <f>VLOOKUP(D2157,Products!$A$2:$F$21,2,FALSE)</f>
        <v>Paper A4 Box</v>
      </c>
      <c r="O2157" s="2" t="str">
        <f>VLOOKUP(D2157,Products!$A$2:$F$21,4,FALSE)</f>
        <v>Office</v>
      </c>
      <c r="P2157" s="2" t="str">
        <f>VLOOKUP(D2157,Products!$A$2:$F$21,3,FALSE)</f>
        <v>Stationery</v>
      </c>
      <c r="Q2157" s="6">
        <f>VLOOKUP(D2157,Products!$A$2:$F$21,6,FALSE)</f>
        <v>145</v>
      </c>
      <c r="R2157" s="6">
        <f t="shared" si="134"/>
        <v>145</v>
      </c>
      <c r="S2157" s="6">
        <f t="shared" si="135"/>
        <v>107.19999999999999</v>
      </c>
    </row>
    <row r="2158" spans="1:19" x14ac:dyDescent="0.25">
      <c r="A2158" t="s">
        <v>2586</v>
      </c>
      <c r="B2158" s="2">
        <v>45671</v>
      </c>
      <c r="C2158" t="s">
        <v>1195</v>
      </c>
      <c r="D2158" t="s">
        <v>82</v>
      </c>
      <c r="E2158">
        <v>2</v>
      </c>
      <c r="F2158">
        <v>4656</v>
      </c>
      <c r="G2158" s="3">
        <v>0.05</v>
      </c>
      <c r="H2158" t="s">
        <v>12</v>
      </c>
      <c r="I2158">
        <v>6</v>
      </c>
      <c r="J2158">
        <f t="shared" si="132"/>
        <v>8846.4</v>
      </c>
      <c r="K2158" s="2">
        <f t="shared" si="133"/>
        <v>45658</v>
      </c>
      <c r="L2158" s="2" t="str">
        <f>VLOOKUP(C2158,Customers!$A$2:$F$401,3,FALSE)</f>
        <v>Banha</v>
      </c>
      <c r="M2158" s="2" t="str">
        <f>VLOOKUP(C2158,Customers!$A$2:$F$401,5,FALSE)</f>
        <v>Small Business</v>
      </c>
      <c r="N2158" s="2" t="str">
        <f>VLOOKUP(D2158,Products!$A$2:$F$21,2,FALSE)</f>
        <v>Office Chair</v>
      </c>
      <c r="O2158" s="2" t="str">
        <f>VLOOKUP(D2158,Products!$A$2:$F$21,4,FALSE)</f>
        <v>Office</v>
      </c>
      <c r="P2158" s="2" t="str">
        <f>VLOOKUP(D2158,Products!$A$2:$F$21,3,FALSE)</f>
        <v>Furniture</v>
      </c>
      <c r="Q2158" s="6">
        <f>VLOOKUP(D2158,Products!$A$2:$F$21,6,FALSE)</f>
        <v>3150</v>
      </c>
      <c r="R2158" s="6">
        <f t="shared" si="134"/>
        <v>6300</v>
      </c>
      <c r="S2158" s="6">
        <f t="shared" si="135"/>
        <v>2546.3999999999996</v>
      </c>
    </row>
    <row r="2159" spans="1:19" x14ac:dyDescent="0.25">
      <c r="A2159" t="s">
        <v>2587</v>
      </c>
      <c r="B2159" s="2">
        <v>45853</v>
      </c>
      <c r="C2159" t="s">
        <v>1204</v>
      </c>
      <c r="D2159" t="s">
        <v>15</v>
      </c>
      <c r="E2159">
        <v>3</v>
      </c>
      <c r="F2159">
        <v>414</v>
      </c>
      <c r="G2159" s="3">
        <v>0.05</v>
      </c>
      <c r="H2159" t="s">
        <v>12</v>
      </c>
      <c r="I2159">
        <v>2</v>
      </c>
      <c r="J2159">
        <f t="shared" si="132"/>
        <v>1179.8999999999999</v>
      </c>
      <c r="K2159" s="2">
        <f t="shared" si="133"/>
        <v>45839</v>
      </c>
      <c r="L2159" s="2" t="str">
        <f>VLOOKUP(C2159,Customers!$A$2:$F$401,3,FALSE)</f>
        <v>Port Said</v>
      </c>
      <c r="M2159" s="2" t="str">
        <f>VLOOKUP(C2159,Customers!$A$2:$F$401,5,FALSE)</f>
        <v>Consumer</v>
      </c>
      <c r="N2159" s="2" t="str">
        <f>VLOOKUP(D2159,Products!$A$2:$F$21,2,FALSE)</f>
        <v>Wireless Mouse</v>
      </c>
      <c r="O2159" s="2" t="str">
        <f>VLOOKUP(D2159,Products!$A$2:$F$21,4,FALSE)</f>
        <v>Electronics</v>
      </c>
      <c r="P2159" s="2" t="str">
        <f>VLOOKUP(D2159,Products!$A$2:$F$21,3,FALSE)</f>
        <v>Accessories</v>
      </c>
      <c r="Q2159" s="6">
        <f>VLOOKUP(D2159,Products!$A$2:$F$21,6,FALSE)</f>
        <v>210</v>
      </c>
      <c r="R2159" s="6">
        <f t="shared" si="134"/>
        <v>630</v>
      </c>
      <c r="S2159" s="6">
        <f t="shared" si="135"/>
        <v>549.89999999999986</v>
      </c>
    </row>
    <row r="2160" spans="1:19" x14ac:dyDescent="0.25">
      <c r="A2160" t="s">
        <v>2588</v>
      </c>
      <c r="B2160" s="2">
        <v>45160</v>
      </c>
      <c r="C2160" t="s">
        <v>1028</v>
      </c>
      <c r="D2160" t="s">
        <v>82</v>
      </c>
      <c r="E2160">
        <v>3</v>
      </c>
      <c r="F2160">
        <v>4416</v>
      </c>
      <c r="G2160" s="3">
        <v>0.05</v>
      </c>
      <c r="H2160" t="s">
        <v>12</v>
      </c>
      <c r="I2160">
        <v>5</v>
      </c>
      <c r="J2160">
        <f t="shared" si="132"/>
        <v>12585.599999999999</v>
      </c>
      <c r="K2160" s="2">
        <f t="shared" si="133"/>
        <v>45139</v>
      </c>
      <c r="L2160" s="2" t="str">
        <f>VLOOKUP(C2160,Customers!$A$2:$F$401,3,FALSE)</f>
        <v>Zagazig</v>
      </c>
      <c r="M2160" s="2" t="str">
        <f>VLOOKUP(C2160,Customers!$A$2:$F$401,5,FALSE)</f>
        <v>Consumer</v>
      </c>
      <c r="N2160" s="2" t="str">
        <f>VLOOKUP(D2160,Products!$A$2:$F$21,2,FALSE)</f>
        <v>Office Chair</v>
      </c>
      <c r="O2160" s="2" t="str">
        <f>VLOOKUP(D2160,Products!$A$2:$F$21,4,FALSE)</f>
        <v>Office</v>
      </c>
      <c r="P2160" s="2" t="str">
        <f>VLOOKUP(D2160,Products!$A$2:$F$21,3,FALSE)</f>
        <v>Furniture</v>
      </c>
      <c r="Q2160" s="6">
        <f>VLOOKUP(D2160,Products!$A$2:$F$21,6,FALSE)</f>
        <v>3150</v>
      </c>
      <c r="R2160" s="6">
        <f t="shared" si="134"/>
        <v>9450</v>
      </c>
      <c r="S2160" s="6">
        <f t="shared" si="135"/>
        <v>3135.5999999999985</v>
      </c>
    </row>
    <row r="2161" spans="1:19" x14ac:dyDescent="0.25">
      <c r="A2161" t="s">
        <v>2589</v>
      </c>
      <c r="B2161" s="2">
        <v>45126</v>
      </c>
      <c r="C2161" t="s">
        <v>996</v>
      </c>
      <c r="D2161" t="s">
        <v>27</v>
      </c>
      <c r="E2161">
        <v>1</v>
      </c>
      <c r="F2161">
        <v>1009.4</v>
      </c>
      <c r="G2161" s="3">
        <v>0.05</v>
      </c>
      <c r="H2161" t="s">
        <v>12</v>
      </c>
      <c r="I2161">
        <v>1</v>
      </c>
      <c r="J2161">
        <f t="shared" si="132"/>
        <v>958.93</v>
      </c>
      <c r="K2161" s="2">
        <f t="shared" si="133"/>
        <v>45108</v>
      </c>
      <c r="L2161" s="2" t="str">
        <f>VLOOKUP(C2161,Customers!$A$2:$F$401,3,FALSE)</f>
        <v>Fayoum</v>
      </c>
      <c r="M2161" s="2" t="str">
        <f>VLOOKUP(C2161,Customers!$A$2:$F$401,5,FALSE)</f>
        <v>Consumer</v>
      </c>
      <c r="N2161" s="2" t="str">
        <f>VLOOKUP(D2161,Products!$A$2:$F$21,2,FALSE)</f>
        <v>Printer Toner</v>
      </c>
      <c r="O2161" s="2" t="str">
        <f>VLOOKUP(D2161,Products!$A$2:$F$21,4,FALSE)</f>
        <v>Office</v>
      </c>
      <c r="P2161" s="2" t="str">
        <f>VLOOKUP(D2161,Products!$A$2:$F$21,3,FALSE)</f>
        <v>Supplies</v>
      </c>
      <c r="Q2161" s="6">
        <f>VLOOKUP(D2161,Products!$A$2:$F$21,6,FALSE)</f>
        <v>510</v>
      </c>
      <c r="R2161" s="6">
        <f t="shared" si="134"/>
        <v>510</v>
      </c>
      <c r="S2161" s="6">
        <f t="shared" si="135"/>
        <v>448.92999999999995</v>
      </c>
    </row>
    <row r="2162" spans="1:19" x14ac:dyDescent="0.25">
      <c r="A2162" t="s">
        <v>2590</v>
      </c>
      <c r="B2162" s="2">
        <v>45381</v>
      </c>
      <c r="C2162" t="s">
        <v>523</v>
      </c>
      <c r="D2162" t="s">
        <v>56</v>
      </c>
      <c r="E2162">
        <v>1</v>
      </c>
      <c r="F2162">
        <v>194.4</v>
      </c>
      <c r="G2162" s="3">
        <v>0.2</v>
      </c>
      <c r="H2162" t="s">
        <v>12</v>
      </c>
      <c r="I2162">
        <v>4</v>
      </c>
      <c r="J2162">
        <f t="shared" si="132"/>
        <v>155.52000000000001</v>
      </c>
      <c r="K2162" s="2">
        <f t="shared" si="133"/>
        <v>45352</v>
      </c>
      <c r="L2162" s="2" t="str">
        <f>VLOOKUP(C2162,Customers!$A$2:$F$401,3,FALSE)</f>
        <v>Banha</v>
      </c>
      <c r="M2162" s="2" t="str">
        <f>VLOOKUP(C2162,Customers!$A$2:$F$401,5,FALSE)</f>
        <v>Consumer</v>
      </c>
      <c r="N2162" s="2" t="str">
        <f>VLOOKUP(D2162,Products!$A$2:$F$21,2,FALSE)</f>
        <v>Notebook Pack</v>
      </c>
      <c r="O2162" s="2" t="str">
        <f>VLOOKUP(D2162,Products!$A$2:$F$21,4,FALSE)</f>
        <v>Office</v>
      </c>
      <c r="P2162" s="2" t="str">
        <f>VLOOKUP(D2162,Products!$A$2:$F$21,3,FALSE)</f>
        <v>Stationery</v>
      </c>
      <c r="Q2162" s="6">
        <f>VLOOKUP(D2162,Products!$A$2:$F$21,6,FALSE)</f>
        <v>75</v>
      </c>
      <c r="R2162" s="6">
        <f t="shared" si="134"/>
        <v>75</v>
      </c>
      <c r="S2162" s="6">
        <f t="shared" si="135"/>
        <v>80.52000000000001</v>
      </c>
    </row>
    <row r="2163" spans="1:19" x14ac:dyDescent="0.25">
      <c r="A2163" t="s">
        <v>2591</v>
      </c>
      <c r="B2163" s="2">
        <v>44931</v>
      </c>
      <c r="C2163" t="s">
        <v>1199</v>
      </c>
      <c r="D2163" t="s">
        <v>21</v>
      </c>
      <c r="E2163">
        <v>1</v>
      </c>
      <c r="F2163">
        <v>1702</v>
      </c>
      <c r="G2163" s="3">
        <v>0.1</v>
      </c>
      <c r="H2163" t="s">
        <v>12</v>
      </c>
      <c r="I2163">
        <v>1</v>
      </c>
      <c r="J2163">
        <f t="shared" si="132"/>
        <v>1531.8</v>
      </c>
      <c r="K2163" s="2">
        <f t="shared" si="133"/>
        <v>44927</v>
      </c>
      <c r="L2163" s="2" t="str">
        <f>VLOOKUP(C2163,Customers!$A$2:$F$401,3,FALSE)</f>
        <v>Alexandria</v>
      </c>
      <c r="M2163" s="2" t="str">
        <f>VLOOKUP(C2163,Customers!$A$2:$F$401,5,FALSE)</f>
        <v>Small Business</v>
      </c>
      <c r="N2163" s="2" t="str">
        <f>VLOOKUP(D2163,Products!$A$2:$F$21,2,FALSE)</f>
        <v>Mechanical Keyboard</v>
      </c>
      <c r="O2163" s="2" t="str">
        <f>VLOOKUP(D2163,Products!$A$2:$F$21,4,FALSE)</f>
        <v>Electronics</v>
      </c>
      <c r="P2163" s="2" t="str">
        <f>VLOOKUP(D2163,Products!$A$2:$F$21,3,FALSE)</f>
        <v>Accessories</v>
      </c>
      <c r="Q2163" s="6">
        <f>VLOOKUP(D2163,Products!$A$2:$F$21,6,FALSE)</f>
        <v>990</v>
      </c>
      <c r="R2163" s="6">
        <f t="shared" si="134"/>
        <v>990</v>
      </c>
      <c r="S2163" s="6">
        <f t="shared" si="135"/>
        <v>541.79999999999995</v>
      </c>
    </row>
    <row r="2164" spans="1:19" x14ac:dyDescent="0.25">
      <c r="A2164" t="s">
        <v>2592</v>
      </c>
      <c r="B2164" s="2">
        <v>45626</v>
      </c>
      <c r="C2164" t="s">
        <v>568</v>
      </c>
      <c r="D2164" t="s">
        <v>40</v>
      </c>
      <c r="E2164">
        <v>4</v>
      </c>
      <c r="F2164">
        <v>21060</v>
      </c>
      <c r="G2164" s="3">
        <v>0</v>
      </c>
      <c r="H2164" t="s">
        <v>12</v>
      </c>
      <c r="I2164">
        <v>1</v>
      </c>
      <c r="J2164">
        <f t="shared" si="132"/>
        <v>84240</v>
      </c>
      <c r="K2164" s="2">
        <f t="shared" si="133"/>
        <v>45597</v>
      </c>
      <c r="L2164" s="2" t="str">
        <f>VLOOKUP(C2164,Customers!$A$2:$F$401,3,FALSE)</f>
        <v>Tanta</v>
      </c>
      <c r="M2164" s="2" t="str">
        <f>VLOOKUP(C2164,Customers!$A$2:$F$401,5,FALSE)</f>
        <v>Consumer</v>
      </c>
      <c r="N2164" s="2" t="str">
        <f>VLOOKUP(D2164,Products!$A$2:$F$21,2,FALSE)</f>
        <v>Laptop Basic 15</v>
      </c>
      <c r="O2164" s="2" t="str">
        <f>VLOOKUP(D2164,Products!$A$2:$F$21,4,FALSE)</f>
        <v>Electronics</v>
      </c>
      <c r="P2164" s="2" t="str">
        <f>VLOOKUP(D2164,Products!$A$2:$F$21,3,FALSE)</f>
        <v>Computers</v>
      </c>
      <c r="Q2164" s="6">
        <f>VLOOKUP(D2164,Products!$A$2:$F$21,6,FALSE)</f>
        <v>15100</v>
      </c>
      <c r="R2164" s="6">
        <f t="shared" si="134"/>
        <v>60400</v>
      </c>
      <c r="S2164" s="6">
        <f t="shared" si="135"/>
        <v>23840</v>
      </c>
    </row>
    <row r="2165" spans="1:19" x14ac:dyDescent="0.25">
      <c r="A2165" t="s">
        <v>2593</v>
      </c>
      <c r="B2165" s="2">
        <v>45654</v>
      </c>
      <c r="C2165" t="s">
        <v>215</v>
      </c>
      <c r="D2165" t="s">
        <v>43</v>
      </c>
      <c r="E2165">
        <v>1</v>
      </c>
      <c r="F2165">
        <v>3312</v>
      </c>
      <c r="G2165" s="3">
        <v>0</v>
      </c>
      <c r="H2165" t="s">
        <v>12</v>
      </c>
      <c r="I2165">
        <v>3</v>
      </c>
      <c r="J2165">
        <f t="shared" si="132"/>
        <v>3312</v>
      </c>
      <c r="K2165" s="2">
        <f t="shared" si="133"/>
        <v>45627</v>
      </c>
      <c r="L2165" s="2" t="str">
        <f>VLOOKUP(C2165,Customers!$A$2:$F$401,3,FALSE)</f>
        <v>Mansoura</v>
      </c>
      <c r="M2165" s="2" t="str">
        <f>VLOOKUP(C2165,Customers!$A$2:$F$401,5,FALSE)</f>
        <v>Small Business</v>
      </c>
      <c r="N2165" s="2" t="str">
        <f>VLOOKUP(D2165,Products!$A$2:$F$21,2,FALSE)</f>
        <v>External SSD 1TB</v>
      </c>
      <c r="O2165" s="2" t="str">
        <f>VLOOKUP(D2165,Products!$A$2:$F$21,4,FALSE)</f>
        <v>Electronics</v>
      </c>
      <c r="P2165" s="2" t="str">
        <f>VLOOKUP(D2165,Products!$A$2:$F$21,3,FALSE)</f>
        <v>Storage</v>
      </c>
      <c r="Q2165" s="6">
        <f>VLOOKUP(D2165,Products!$A$2:$F$21,6,FALSE)</f>
        <v>2450</v>
      </c>
      <c r="R2165" s="6">
        <f t="shared" si="134"/>
        <v>2450</v>
      </c>
      <c r="S2165" s="6">
        <f t="shared" si="135"/>
        <v>862</v>
      </c>
    </row>
    <row r="2166" spans="1:19" x14ac:dyDescent="0.25">
      <c r="A2166" t="s">
        <v>2594</v>
      </c>
      <c r="B2166" s="2">
        <v>45524</v>
      </c>
      <c r="C2166" t="s">
        <v>914</v>
      </c>
      <c r="D2166" t="s">
        <v>46</v>
      </c>
      <c r="E2166">
        <v>3</v>
      </c>
      <c r="F2166">
        <v>267.8</v>
      </c>
      <c r="G2166" s="3">
        <v>0.1</v>
      </c>
      <c r="H2166" t="s">
        <v>96</v>
      </c>
      <c r="I2166">
        <v>1</v>
      </c>
      <c r="J2166">
        <f t="shared" si="132"/>
        <v>723.06000000000006</v>
      </c>
      <c r="K2166" s="2">
        <f t="shared" si="133"/>
        <v>45505</v>
      </c>
      <c r="L2166" s="2" t="str">
        <f>VLOOKUP(C2166,Customers!$A$2:$F$401,3,FALSE)</f>
        <v>Zagazig</v>
      </c>
      <c r="M2166" s="2" t="str">
        <f>VLOOKUP(C2166,Customers!$A$2:$F$401,5,FALSE)</f>
        <v>Consumer</v>
      </c>
      <c r="N2166" s="2" t="str">
        <f>VLOOKUP(D2166,Products!$A$2:$F$21,2,FALSE)</f>
        <v>Paper A4 Box</v>
      </c>
      <c r="O2166" s="2" t="str">
        <f>VLOOKUP(D2166,Products!$A$2:$F$21,4,FALSE)</f>
        <v>Office</v>
      </c>
      <c r="P2166" s="2" t="str">
        <f>VLOOKUP(D2166,Products!$A$2:$F$21,3,FALSE)</f>
        <v>Stationery</v>
      </c>
      <c r="Q2166" s="6">
        <f>VLOOKUP(D2166,Products!$A$2:$F$21,6,FALSE)</f>
        <v>145</v>
      </c>
      <c r="R2166" s="6">
        <f t="shared" si="134"/>
        <v>435</v>
      </c>
      <c r="S2166" s="6">
        <f t="shared" si="135"/>
        <v>288.06000000000006</v>
      </c>
    </row>
    <row r="2167" spans="1:19" x14ac:dyDescent="0.25">
      <c r="A2167" t="s">
        <v>2595</v>
      </c>
      <c r="B2167" s="2">
        <v>45996</v>
      </c>
      <c r="C2167" t="s">
        <v>780</v>
      </c>
      <c r="D2167" t="s">
        <v>59</v>
      </c>
      <c r="E2167">
        <v>3</v>
      </c>
      <c r="F2167">
        <v>6808</v>
      </c>
      <c r="G2167" s="3">
        <v>0.05</v>
      </c>
      <c r="H2167" t="s">
        <v>12</v>
      </c>
      <c r="I2167">
        <v>3</v>
      </c>
      <c r="J2167">
        <f t="shared" si="132"/>
        <v>19402.8</v>
      </c>
      <c r="K2167" s="2">
        <f t="shared" si="133"/>
        <v>45992</v>
      </c>
      <c r="L2167" s="2" t="str">
        <f>VLOOKUP(C2167,Customers!$A$2:$F$401,3,FALSE)</f>
        <v>Ismailia</v>
      </c>
      <c r="M2167" s="2" t="str">
        <f>VLOOKUP(C2167,Customers!$A$2:$F$401,5,FALSE)</f>
        <v>Consumer</v>
      </c>
      <c r="N2167" s="2" t="str">
        <f>VLOOKUP(D2167,Products!$A$2:$F$21,2,FALSE)</f>
        <v>Laser Printer</v>
      </c>
      <c r="O2167" s="2" t="str">
        <f>VLOOKUP(D2167,Products!$A$2:$F$21,4,FALSE)</f>
        <v>Electronics</v>
      </c>
      <c r="P2167" s="2" t="str">
        <f>VLOOKUP(D2167,Products!$A$2:$F$21,3,FALSE)</f>
        <v>Printers</v>
      </c>
      <c r="Q2167" s="6">
        <f>VLOOKUP(D2167,Products!$A$2:$F$21,6,FALSE)</f>
        <v>5600</v>
      </c>
      <c r="R2167" s="6">
        <f t="shared" si="134"/>
        <v>16800</v>
      </c>
      <c r="S2167" s="6">
        <f t="shared" si="135"/>
        <v>2602.7999999999993</v>
      </c>
    </row>
    <row r="2168" spans="1:19" x14ac:dyDescent="0.25">
      <c r="A2168" t="s">
        <v>2596</v>
      </c>
      <c r="B2168" s="2">
        <v>45692</v>
      </c>
      <c r="C2168" t="s">
        <v>1570</v>
      </c>
      <c r="D2168" t="s">
        <v>79</v>
      </c>
      <c r="E2168">
        <v>1</v>
      </c>
      <c r="F2168">
        <v>6014</v>
      </c>
      <c r="G2168" s="3">
        <v>0.1</v>
      </c>
      <c r="H2168" t="s">
        <v>12</v>
      </c>
      <c r="I2168">
        <v>3</v>
      </c>
      <c r="J2168">
        <f t="shared" si="132"/>
        <v>5412.6</v>
      </c>
      <c r="K2168" s="2">
        <f t="shared" si="133"/>
        <v>45689</v>
      </c>
      <c r="L2168" s="2" t="str">
        <f>VLOOKUP(C2168,Customers!$A$2:$F$401,3,FALSE)</f>
        <v>Port Said</v>
      </c>
      <c r="M2168" s="2" t="str">
        <f>VLOOKUP(C2168,Customers!$A$2:$F$401,5,FALSE)</f>
        <v>Consumer</v>
      </c>
      <c r="N2168" s="2" t="str">
        <f>VLOOKUP(D2168,Products!$A$2:$F$21,2,FALSE)</f>
        <v>27-inch Monitor</v>
      </c>
      <c r="O2168" s="2" t="str">
        <f>VLOOKUP(D2168,Products!$A$2:$F$21,4,FALSE)</f>
        <v>Electronics</v>
      </c>
      <c r="P2168" s="2" t="str">
        <f>VLOOKUP(D2168,Products!$A$2:$F$21,3,FALSE)</f>
        <v>Displays</v>
      </c>
      <c r="Q2168" s="6">
        <f>VLOOKUP(D2168,Products!$A$2:$F$21,6,FALSE)</f>
        <v>4300</v>
      </c>
      <c r="R2168" s="6">
        <f t="shared" si="134"/>
        <v>4300</v>
      </c>
      <c r="S2168" s="6">
        <f t="shared" si="135"/>
        <v>1112.6000000000004</v>
      </c>
    </row>
    <row r="2169" spans="1:19" x14ac:dyDescent="0.25">
      <c r="A2169" t="s">
        <v>2597</v>
      </c>
      <c r="B2169" s="2">
        <v>45144</v>
      </c>
      <c r="C2169" t="s">
        <v>226</v>
      </c>
      <c r="D2169" t="s">
        <v>46</v>
      </c>
      <c r="E2169">
        <v>1</v>
      </c>
      <c r="F2169">
        <v>252.2</v>
      </c>
      <c r="G2169" s="3">
        <v>0</v>
      </c>
      <c r="H2169" t="s">
        <v>12</v>
      </c>
      <c r="I2169">
        <v>2</v>
      </c>
      <c r="J2169">
        <f t="shared" si="132"/>
        <v>252.2</v>
      </c>
      <c r="K2169" s="2">
        <f t="shared" si="133"/>
        <v>45139</v>
      </c>
      <c r="L2169" s="2" t="str">
        <f>VLOOKUP(C2169,Customers!$A$2:$F$401,3,FALSE)</f>
        <v>Giza</v>
      </c>
      <c r="M2169" s="2" t="str">
        <f>VLOOKUP(C2169,Customers!$A$2:$F$401,5,FALSE)</f>
        <v>Consumer</v>
      </c>
      <c r="N2169" s="2" t="str">
        <f>VLOOKUP(D2169,Products!$A$2:$F$21,2,FALSE)</f>
        <v>Paper A4 Box</v>
      </c>
      <c r="O2169" s="2" t="str">
        <f>VLOOKUP(D2169,Products!$A$2:$F$21,4,FALSE)</f>
        <v>Office</v>
      </c>
      <c r="P2169" s="2" t="str">
        <f>VLOOKUP(D2169,Products!$A$2:$F$21,3,FALSE)</f>
        <v>Stationery</v>
      </c>
      <c r="Q2169" s="6">
        <f>VLOOKUP(D2169,Products!$A$2:$F$21,6,FALSE)</f>
        <v>145</v>
      </c>
      <c r="R2169" s="6">
        <f t="shared" si="134"/>
        <v>145</v>
      </c>
      <c r="S2169" s="6">
        <f t="shared" si="135"/>
        <v>107.19999999999999</v>
      </c>
    </row>
    <row r="2170" spans="1:19" x14ac:dyDescent="0.25">
      <c r="A2170" t="s">
        <v>2598</v>
      </c>
      <c r="B2170" s="2">
        <v>45020</v>
      </c>
      <c r="C2170" t="s">
        <v>490</v>
      </c>
      <c r="D2170" t="s">
        <v>24</v>
      </c>
      <c r="E2170">
        <v>5</v>
      </c>
      <c r="F2170">
        <v>1250</v>
      </c>
      <c r="G2170" s="3">
        <v>0.1</v>
      </c>
      <c r="H2170" t="s">
        <v>12</v>
      </c>
      <c r="I2170">
        <v>6</v>
      </c>
      <c r="J2170">
        <f t="shared" si="132"/>
        <v>5625</v>
      </c>
      <c r="K2170" s="2">
        <f t="shared" si="133"/>
        <v>45017</v>
      </c>
      <c r="L2170" s="2" t="str">
        <f>VLOOKUP(C2170,Customers!$A$2:$F$401,3,FALSE)</f>
        <v>Giza</v>
      </c>
      <c r="M2170" s="2" t="str">
        <f>VLOOKUP(C2170,Customers!$A$2:$F$401,5,FALSE)</f>
        <v>Consumer</v>
      </c>
      <c r="N2170" s="2" t="str">
        <f>VLOOKUP(D2170,Products!$A$2:$F$21,2,FALSE)</f>
        <v>USB-C Hub</v>
      </c>
      <c r="O2170" s="2" t="str">
        <f>VLOOKUP(D2170,Products!$A$2:$F$21,4,FALSE)</f>
        <v>Electronics</v>
      </c>
      <c r="P2170" s="2" t="str">
        <f>VLOOKUP(D2170,Products!$A$2:$F$21,3,FALSE)</f>
        <v>Accessories</v>
      </c>
      <c r="Q2170" s="6">
        <f>VLOOKUP(D2170,Products!$A$2:$F$21,6,FALSE)</f>
        <v>620</v>
      </c>
      <c r="R2170" s="6">
        <f t="shared" si="134"/>
        <v>3100</v>
      </c>
      <c r="S2170" s="6">
        <f t="shared" si="135"/>
        <v>2525</v>
      </c>
    </row>
    <row r="2171" spans="1:19" x14ac:dyDescent="0.25">
      <c r="A2171" t="s">
        <v>2599</v>
      </c>
      <c r="B2171" s="2">
        <v>45263</v>
      </c>
      <c r="C2171" t="s">
        <v>487</v>
      </c>
      <c r="D2171" t="s">
        <v>33</v>
      </c>
      <c r="E2171">
        <v>3</v>
      </c>
      <c r="F2171">
        <v>4212</v>
      </c>
      <c r="G2171" s="3">
        <v>0</v>
      </c>
      <c r="H2171" t="s">
        <v>12</v>
      </c>
      <c r="I2171">
        <v>4</v>
      </c>
      <c r="J2171">
        <f t="shared" si="132"/>
        <v>12636</v>
      </c>
      <c r="K2171" s="2">
        <f t="shared" si="133"/>
        <v>45261</v>
      </c>
      <c r="L2171" s="2" t="str">
        <f>VLOOKUP(C2171,Customers!$A$2:$F$401,3,FALSE)</f>
        <v>Zagazig</v>
      </c>
      <c r="M2171" s="2" t="str">
        <f>VLOOKUP(C2171,Customers!$A$2:$F$401,5,FALSE)</f>
        <v>Small Business</v>
      </c>
      <c r="N2171" s="2" t="str">
        <f>VLOOKUP(D2171,Products!$A$2:$F$21,2,FALSE)</f>
        <v>Filing Cabinet</v>
      </c>
      <c r="O2171" s="2" t="str">
        <f>VLOOKUP(D2171,Products!$A$2:$F$21,4,FALSE)</f>
        <v>Office</v>
      </c>
      <c r="P2171" s="2" t="str">
        <f>VLOOKUP(D2171,Products!$A$2:$F$21,3,FALSE)</f>
        <v>Furniture</v>
      </c>
      <c r="Q2171" s="6">
        <f>VLOOKUP(D2171,Products!$A$2:$F$21,6,FALSE)</f>
        <v>2650</v>
      </c>
      <c r="R2171" s="6">
        <f t="shared" si="134"/>
        <v>7950</v>
      </c>
      <c r="S2171" s="6">
        <f t="shared" si="135"/>
        <v>4686</v>
      </c>
    </row>
    <row r="2172" spans="1:19" x14ac:dyDescent="0.25">
      <c r="A2172" t="s">
        <v>2600</v>
      </c>
      <c r="B2172" s="2">
        <v>45935</v>
      </c>
      <c r="C2172" t="s">
        <v>592</v>
      </c>
      <c r="D2172" t="s">
        <v>72</v>
      </c>
      <c r="E2172">
        <v>4</v>
      </c>
      <c r="F2172">
        <v>1802.5</v>
      </c>
      <c r="G2172" s="3">
        <v>0.05</v>
      </c>
      <c r="H2172" t="s">
        <v>12</v>
      </c>
      <c r="I2172">
        <v>2</v>
      </c>
      <c r="J2172">
        <f t="shared" si="132"/>
        <v>6849.5</v>
      </c>
      <c r="K2172" s="2">
        <f t="shared" si="133"/>
        <v>45931</v>
      </c>
      <c r="L2172" s="2" t="str">
        <f>VLOOKUP(C2172,Customers!$A$2:$F$401,3,FALSE)</f>
        <v>Tanta</v>
      </c>
      <c r="M2172" s="2" t="str">
        <f>VLOOKUP(C2172,Customers!$A$2:$F$401,5,FALSE)</f>
        <v>Consumer</v>
      </c>
      <c r="N2172" s="2" t="str">
        <f>VLOOKUP(D2172,Products!$A$2:$F$21,2,FALSE)</f>
        <v>Wi-Fi Router</v>
      </c>
      <c r="O2172" s="2" t="str">
        <f>VLOOKUP(D2172,Products!$A$2:$F$21,4,FALSE)</f>
        <v>Electronics</v>
      </c>
      <c r="P2172" s="2" t="str">
        <f>VLOOKUP(D2172,Products!$A$2:$F$21,3,FALSE)</f>
        <v>Networking</v>
      </c>
      <c r="Q2172" s="6">
        <f>VLOOKUP(D2172,Products!$A$2:$F$21,6,FALSE)</f>
        <v>1050</v>
      </c>
      <c r="R2172" s="6">
        <f t="shared" si="134"/>
        <v>4200</v>
      </c>
      <c r="S2172" s="6">
        <f t="shared" si="135"/>
        <v>2649.5</v>
      </c>
    </row>
    <row r="2173" spans="1:19" x14ac:dyDescent="0.25">
      <c r="A2173" t="s">
        <v>2601</v>
      </c>
      <c r="B2173" s="2">
        <v>45214</v>
      </c>
      <c r="C2173" t="s">
        <v>772</v>
      </c>
      <c r="D2173" t="s">
        <v>30</v>
      </c>
      <c r="E2173">
        <v>1</v>
      </c>
      <c r="F2173">
        <v>8464</v>
      </c>
      <c r="G2173" s="3">
        <v>0</v>
      </c>
      <c r="H2173" t="s">
        <v>12</v>
      </c>
      <c r="I2173">
        <v>4</v>
      </c>
      <c r="J2173">
        <f t="shared" si="132"/>
        <v>8464</v>
      </c>
      <c r="K2173" s="2">
        <f t="shared" si="133"/>
        <v>45200</v>
      </c>
      <c r="L2173" s="2" t="str">
        <f>VLOOKUP(C2173,Customers!$A$2:$F$401,3,FALSE)</f>
        <v>Giza</v>
      </c>
      <c r="M2173" s="2" t="str">
        <f>VLOOKUP(C2173,Customers!$A$2:$F$401,5,FALSE)</f>
        <v>Consumer</v>
      </c>
      <c r="N2173" s="2" t="str">
        <f>VLOOKUP(D2173,Products!$A$2:$F$21,2,FALSE)</f>
        <v>Standing Desk</v>
      </c>
      <c r="O2173" s="2" t="str">
        <f>VLOOKUP(D2173,Products!$A$2:$F$21,4,FALSE)</f>
        <v>Office</v>
      </c>
      <c r="P2173" s="2" t="str">
        <f>VLOOKUP(D2173,Products!$A$2:$F$21,3,FALSE)</f>
        <v>Furniture</v>
      </c>
      <c r="Q2173" s="6">
        <f>VLOOKUP(D2173,Products!$A$2:$F$21,6,FALSE)</f>
        <v>6500</v>
      </c>
      <c r="R2173" s="6">
        <f t="shared" si="134"/>
        <v>6500</v>
      </c>
      <c r="S2173" s="6">
        <f t="shared" si="135"/>
        <v>1964</v>
      </c>
    </row>
    <row r="2174" spans="1:19" x14ac:dyDescent="0.25">
      <c r="A2174" t="s">
        <v>2602</v>
      </c>
      <c r="B2174" s="2">
        <v>45765</v>
      </c>
      <c r="C2174" t="s">
        <v>1125</v>
      </c>
      <c r="D2174" t="s">
        <v>40</v>
      </c>
      <c r="E2174">
        <v>2</v>
      </c>
      <c r="F2174">
        <v>19500</v>
      </c>
      <c r="G2174" s="3">
        <v>0.1</v>
      </c>
      <c r="H2174" t="s">
        <v>12</v>
      </c>
      <c r="I2174">
        <v>6</v>
      </c>
      <c r="J2174">
        <f t="shared" si="132"/>
        <v>35100</v>
      </c>
      <c r="K2174" s="2">
        <f t="shared" si="133"/>
        <v>45748</v>
      </c>
      <c r="L2174" s="2" t="str">
        <f>VLOOKUP(C2174,Customers!$A$2:$F$401,3,FALSE)</f>
        <v>Shubra El-Kheima</v>
      </c>
      <c r="M2174" s="2" t="str">
        <f>VLOOKUP(C2174,Customers!$A$2:$F$401,5,FALSE)</f>
        <v>Consumer</v>
      </c>
      <c r="N2174" s="2" t="str">
        <f>VLOOKUP(D2174,Products!$A$2:$F$21,2,FALSE)</f>
        <v>Laptop Basic 15</v>
      </c>
      <c r="O2174" s="2" t="str">
        <f>VLOOKUP(D2174,Products!$A$2:$F$21,4,FALSE)</f>
        <v>Electronics</v>
      </c>
      <c r="P2174" s="2" t="str">
        <f>VLOOKUP(D2174,Products!$A$2:$F$21,3,FALSE)</f>
        <v>Computers</v>
      </c>
      <c r="Q2174" s="6">
        <f>VLOOKUP(D2174,Products!$A$2:$F$21,6,FALSE)</f>
        <v>15100</v>
      </c>
      <c r="R2174" s="6">
        <f t="shared" si="134"/>
        <v>30200</v>
      </c>
      <c r="S2174" s="6">
        <f t="shared" si="135"/>
        <v>4900</v>
      </c>
    </row>
    <row r="2175" spans="1:19" x14ac:dyDescent="0.25">
      <c r="A2175" t="s">
        <v>2603</v>
      </c>
      <c r="B2175" s="2">
        <v>45146</v>
      </c>
      <c r="C2175" t="s">
        <v>638</v>
      </c>
      <c r="D2175" t="s">
        <v>15</v>
      </c>
      <c r="E2175">
        <v>4</v>
      </c>
      <c r="F2175">
        <v>450</v>
      </c>
      <c r="G2175" s="3">
        <v>0.05</v>
      </c>
      <c r="H2175" t="s">
        <v>12</v>
      </c>
      <c r="I2175">
        <v>4</v>
      </c>
      <c r="J2175">
        <f t="shared" si="132"/>
        <v>1710</v>
      </c>
      <c r="K2175" s="2">
        <f t="shared" si="133"/>
        <v>45139</v>
      </c>
      <c r="L2175" s="2" t="str">
        <f>VLOOKUP(C2175,Customers!$A$2:$F$401,3,FALSE)</f>
        <v>Zagazig</v>
      </c>
      <c r="M2175" s="2" t="str">
        <f>VLOOKUP(C2175,Customers!$A$2:$F$401,5,FALSE)</f>
        <v>Small Business</v>
      </c>
      <c r="N2175" s="2" t="str">
        <f>VLOOKUP(D2175,Products!$A$2:$F$21,2,FALSE)</f>
        <v>Wireless Mouse</v>
      </c>
      <c r="O2175" s="2" t="str">
        <f>VLOOKUP(D2175,Products!$A$2:$F$21,4,FALSE)</f>
        <v>Electronics</v>
      </c>
      <c r="P2175" s="2" t="str">
        <f>VLOOKUP(D2175,Products!$A$2:$F$21,3,FALSE)</f>
        <v>Accessories</v>
      </c>
      <c r="Q2175" s="6">
        <f>VLOOKUP(D2175,Products!$A$2:$F$21,6,FALSE)</f>
        <v>210</v>
      </c>
      <c r="R2175" s="6">
        <f t="shared" si="134"/>
        <v>840</v>
      </c>
      <c r="S2175" s="6">
        <f t="shared" si="135"/>
        <v>870</v>
      </c>
    </row>
    <row r="2176" spans="1:19" x14ac:dyDescent="0.25">
      <c r="A2176" t="s">
        <v>2604</v>
      </c>
      <c r="B2176" s="2">
        <v>45447</v>
      </c>
      <c r="C2176" t="s">
        <v>1854</v>
      </c>
      <c r="D2176" t="s">
        <v>11</v>
      </c>
      <c r="E2176">
        <v>1</v>
      </c>
      <c r="F2176">
        <v>26220</v>
      </c>
      <c r="G2176" s="3">
        <v>0.03</v>
      </c>
      <c r="H2176" t="s">
        <v>85</v>
      </c>
      <c r="I2176">
        <v>5</v>
      </c>
      <c r="J2176">
        <f t="shared" si="132"/>
        <v>25433.399999999998</v>
      </c>
      <c r="K2176" s="2">
        <f t="shared" si="133"/>
        <v>45444</v>
      </c>
      <c r="L2176" s="2" t="str">
        <f>VLOOKUP(C2176,Customers!$A$2:$F$401,3,FALSE)</f>
        <v>Mansoura</v>
      </c>
      <c r="M2176" s="2" t="str">
        <f>VLOOKUP(C2176,Customers!$A$2:$F$401,5,FALSE)</f>
        <v>Corporate</v>
      </c>
      <c r="N2176" s="2" t="str">
        <f>VLOOKUP(D2176,Products!$A$2:$F$21,2,FALSE)</f>
        <v>Laptop Pro 14</v>
      </c>
      <c r="O2176" s="2" t="str">
        <f>VLOOKUP(D2176,Products!$A$2:$F$21,4,FALSE)</f>
        <v>Electronics</v>
      </c>
      <c r="P2176" s="2" t="str">
        <f>VLOOKUP(D2176,Products!$A$2:$F$21,3,FALSE)</f>
        <v>Computers</v>
      </c>
      <c r="Q2176" s="6">
        <f>VLOOKUP(D2176,Products!$A$2:$F$21,6,FALSE)</f>
        <v>22100</v>
      </c>
      <c r="R2176" s="6">
        <f t="shared" si="134"/>
        <v>22100</v>
      </c>
      <c r="S2176" s="6">
        <f t="shared" si="135"/>
        <v>3333.3999999999978</v>
      </c>
    </row>
    <row r="2177" spans="1:19" x14ac:dyDescent="0.25">
      <c r="A2177" t="s">
        <v>2605</v>
      </c>
      <c r="B2177" s="2">
        <v>45328</v>
      </c>
      <c r="C2177" t="s">
        <v>2040</v>
      </c>
      <c r="D2177" t="s">
        <v>33</v>
      </c>
      <c r="E2177">
        <v>1</v>
      </c>
      <c r="F2177">
        <v>4017</v>
      </c>
      <c r="G2177" s="3">
        <v>0.05</v>
      </c>
      <c r="H2177" t="s">
        <v>12</v>
      </c>
      <c r="I2177">
        <v>7</v>
      </c>
      <c r="J2177">
        <f t="shared" si="132"/>
        <v>3816.1499999999996</v>
      </c>
      <c r="K2177" s="2">
        <f t="shared" si="133"/>
        <v>45323</v>
      </c>
      <c r="L2177" s="2" t="str">
        <f>VLOOKUP(C2177,Customers!$A$2:$F$401,3,FALSE)</f>
        <v>Shubra El-Kheima</v>
      </c>
      <c r="M2177" s="2" t="str">
        <f>VLOOKUP(C2177,Customers!$A$2:$F$401,5,FALSE)</f>
        <v>Small Business</v>
      </c>
      <c r="N2177" s="2" t="str">
        <f>VLOOKUP(D2177,Products!$A$2:$F$21,2,FALSE)</f>
        <v>Filing Cabinet</v>
      </c>
      <c r="O2177" s="2" t="str">
        <f>VLOOKUP(D2177,Products!$A$2:$F$21,4,FALSE)</f>
        <v>Office</v>
      </c>
      <c r="P2177" s="2" t="str">
        <f>VLOOKUP(D2177,Products!$A$2:$F$21,3,FALSE)</f>
        <v>Furniture</v>
      </c>
      <c r="Q2177" s="6">
        <f>VLOOKUP(D2177,Products!$A$2:$F$21,6,FALSE)</f>
        <v>2650</v>
      </c>
      <c r="R2177" s="6">
        <f t="shared" si="134"/>
        <v>2650</v>
      </c>
      <c r="S2177" s="6">
        <f t="shared" si="135"/>
        <v>1166.1499999999996</v>
      </c>
    </row>
    <row r="2178" spans="1:19" x14ac:dyDescent="0.25">
      <c r="A2178" t="s">
        <v>2606</v>
      </c>
      <c r="B2178" s="2">
        <v>45311</v>
      </c>
      <c r="C2178" t="s">
        <v>966</v>
      </c>
      <c r="D2178" t="s">
        <v>18</v>
      </c>
      <c r="E2178">
        <v>2</v>
      </c>
      <c r="F2178">
        <v>1566</v>
      </c>
      <c r="G2178" s="3">
        <v>0.15</v>
      </c>
      <c r="H2178" t="s">
        <v>12</v>
      </c>
      <c r="I2178">
        <v>5</v>
      </c>
      <c r="J2178">
        <f t="shared" si="132"/>
        <v>2662.2</v>
      </c>
      <c r="K2178" s="2">
        <f t="shared" si="133"/>
        <v>45292</v>
      </c>
      <c r="L2178" s="2" t="str">
        <f>VLOOKUP(C2178,Customers!$A$2:$F$401,3,FALSE)</f>
        <v>Cairo</v>
      </c>
      <c r="M2178" s="2" t="str">
        <f>VLOOKUP(C2178,Customers!$A$2:$F$401,5,FALSE)</f>
        <v>Small Business</v>
      </c>
      <c r="N2178" s="2" t="str">
        <f>VLOOKUP(D2178,Products!$A$2:$F$21,2,FALSE)</f>
        <v>Webcam HD</v>
      </c>
      <c r="O2178" s="2" t="str">
        <f>VLOOKUP(D2178,Products!$A$2:$F$21,4,FALSE)</f>
        <v>Electronics</v>
      </c>
      <c r="P2178" s="2" t="str">
        <f>VLOOKUP(D2178,Products!$A$2:$F$21,3,FALSE)</f>
        <v>Accessories</v>
      </c>
      <c r="Q2178" s="6">
        <f>VLOOKUP(D2178,Products!$A$2:$F$21,6,FALSE)</f>
        <v>790</v>
      </c>
      <c r="R2178" s="6">
        <f t="shared" si="134"/>
        <v>1580</v>
      </c>
      <c r="S2178" s="6">
        <f t="shared" si="135"/>
        <v>1082.1999999999998</v>
      </c>
    </row>
    <row r="2179" spans="1:19" x14ac:dyDescent="0.25">
      <c r="A2179" t="s">
        <v>2607</v>
      </c>
      <c r="B2179" s="2">
        <v>45174</v>
      </c>
      <c r="C2179" t="s">
        <v>238</v>
      </c>
      <c r="D2179" t="s">
        <v>30</v>
      </c>
      <c r="E2179">
        <v>3</v>
      </c>
      <c r="F2179">
        <v>8924</v>
      </c>
      <c r="G2179" s="3">
        <v>0</v>
      </c>
      <c r="H2179" t="s">
        <v>12</v>
      </c>
      <c r="I2179">
        <v>1</v>
      </c>
      <c r="J2179">
        <f t="shared" ref="J2179:J2242" si="136">E2179*F2179*(1-G2179)</f>
        <v>26772</v>
      </c>
      <c r="K2179" s="2">
        <f t="shared" ref="K2179:K2242" si="137">DATE(YEAR(B2179),MONTH(B2179),1)</f>
        <v>45170</v>
      </c>
      <c r="L2179" s="2" t="str">
        <f>VLOOKUP(C2179,Customers!$A$2:$F$401,3,FALSE)</f>
        <v>Tanta</v>
      </c>
      <c r="M2179" s="2" t="str">
        <f>VLOOKUP(C2179,Customers!$A$2:$F$401,5,FALSE)</f>
        <v>Consumer</v>
      </c>
      <c r="N2179" s="2" t="str">
        <f>VLOOKUP(D2179,Products!$A$2:$F$21,2,FALSE)</f>
        <v>Standing Desk</v>
      </c>
      <c r="O2179" s="2" t="str">
        <f>VLOOKUP(D2179,Products!$A$2:$F$21,4,FALSE)</f>
        <v>Office</v>
      </c>
      <c r="P2179" s="2" t="str">
        <f>VLOOKUP(D2179,Products!$A$2:$F$21,3,FALSE)</f>
        <v>Furniture</v>
      </c>
      <c r="Q2179" s="6">
        <f>VLOOKUP(D2179,Products!$A$2:$F$21,6,FALSE)</f>
        <v>6500</v>
      </c>
      <c r="R2179" s="6">
        <f t="shared" ref="R2179:R2242" si="138">E2179*Q2179</f>
        <v>19500</v>
      </c>
      <c r="S2179" s="6">
        <f t="shared" ref="S2179:S2242" si="139">J2179-R2179</f>
        <v>7272</v>
      </c>
    </row>
    <row r="2180" spans="1:19" x14ac:dyDescent="0.25">
      <c r="A2180" t="s">
        <v>2608</v>
      </c>
      <c r="B2180" s="2">
        <v>45731</v>
      </c>
      <c r="C2180" t="s">
        <v>322</v>
      </c>
      <c r="D2180" t="s">
        <v>33</v>
      </c>
      <c r="E2180">
        <v>2</v>
      </c>
      <c r="F2180">
        <v>3900</v>
      </c>
      <c r="G2180" s="3">
        <v>0.05</v>
      </c>
      <c r="H2180" t="s">
        <v>12</v>
      </c>
      <c r="I2180">
        <v>6</v>
      </c>
      <c r="J2180">
        <f t="shared" si="136"/>
        <v>7410</v>
      </c>
      <c r="K2180" s="2">
        <f t="shared" si="137"/>
        <v>45717</v>
      </c>
      <c r="L2180" s="2" t="str">
        <f>VLOOKUP(C2180,Customers!$A$2:$F$401,3,FALSE)</f>
        <v>Port Said</v>
      </c>
      <c r="M2180" s="2" t="str">
        <f>VLOOKUP(C2180,Customers!$A$2:$F$401,5,FALSE)</f>
        <v>Consumer</v>
      </c>
      <c r="N2180" s="2" t="str">
        <f>VLOOKUP(D2180,Products!$A$2:$F$21,2,FALSE)</f>
        <v>Filing Cabinet</v>
      </c>
      <c r="O2180" s="2" t="str">
        <f>VLOOKUP(D2180,Products!$A$2:$F$21,4,FALSE)</f>
        <v>Office</v>
      </c>
      <c r="P2180" s="2" t="str">
        <f>VLOOKUP(D2180,Products!$A$2:$F$21,3,FALSE)</f>
        <v>Furniture</v>
      </c>
      <c r="Q2180" s="6">
        <f>VLOOKUP(D2180,Products!$A$2:$F$21,6,FALSE)</f>
        <v>2650</v>
      </c>
      <c r="R2180" s="6">
        <f t="shared" si="138"/>
        <v>5300</v>
      </c>
      <c r="S2180" s="6">
        <f t="shared" si="139"/>
        <v>2110</v>
      </c>
    </row>
    <row r="2181" spans="1:19" x14ac:dyDescent="0.25">
      <c r="A2181" t="s">
        <v>2609</v>
      </c>
      <c r="B2181" s="2">
        <v>45368</v>
      </c>
      <c r="C2181" t="s">
        <v>35</v>
      </c>
      <c r="D2181" t="s">
        <v>21</v>
      </c>
      <c r="E2181">
        <v>2</v>
      </c>
      <c r="F2181">
        <v>1702</v>
      </c>
      <c r="G2181" s="3">
        <v>0.2</v>
      </c>
      <c r="H2181" t="s">
        <v>12</v>
      </c>
      <c r="I2181">
        <v>1</v>
      </c>
      <c r="J2181">
        <f t="shared" si="136"/>
        <v>2723.2000000000003</v>
      </c>
      <c r="K2181" s="2">
        <f t="shared" si="137"/>
        <v>45352</v>
      </c>
      <c r="L2181" s="2" t="str">
        <f>VLOOKUP(C2181,Customers!$A$2:$F$401,3,FALSE)</f>
        <v>Asyut</v>
      </c>
      <c r="M2181" s="2" t="str">
        <f>VLOOKUP(C2181,Customers!$A$2:$F$401,5,FALSE)</f>
        <v>Consumer</v>
      </c>
      <c r="N2181" s="2" t="str">
        <f>VLOOKUP(D2181,Products!$A$2:$F$21,2,FALSE)</f>
        <v>Mechanical Keyboard</v>
      </c>
      <c r="O2181" s="2" t="str">
        <f>VLOOKUP(D2181,Products!$A$2:$F$21,4,FALSE)</f>
        <v>Electronics</v>
      </c>
      <c r="P2181" s="2" t="str">
        <f>VLOOKUP(D2181,Products!$A$2:$F$21,3,FALSE)</f>
        <v>Accessories</v>
      </c>
      <c r="Q2181" s="6">
        <f>VLOOKUP(D2181,Products!$A$2:$F$21,6,FALSE)</f>
        <v>990</v>
      </c>
      <c r="R2181" s="6">
        <f t="shared" si="138"/>
        <v>1980</v>
      </c>
      <c r="S2181" s="6">
        <f t="shared" si="139"/>
        <v>743.20000000000027</v>
      </c>
    </row>
    <row r="2182" spans="1:19" x14ac:dyDescent="0.25">
      <c r="A2182" t="s">
        <v>2610</v>
      </c>
      <c r="B2182" s="2">
        <v>45863</v>
      </c>
      <c r="C2182" t="s">
        <v>144</v>
      </c>
      <c r="D2182" t="s">
        <v>56</v>
      </c>
      <c r="E2182">
        <v>4</v>
      </c>
      <c r="F2182">
        <v>174.6</v>
      </c>
      <c r="G2182" s="3">
        <v>0</v>
      </c>
      <c r="H2182" t="s">
        <v>12</v>
      </c>
      <c r="I2182">
        <v>1</v>
      </c>
      <c r="J2182">
        <f t="shared" si="136"/>
        <v>698.4</v>
      </c>
      <c r="K2182" s="2">
        <f t="shared" si="137"/>
        <v>45839</v>
      </c>
      <c r="L2182" s="2" t="str">
        <f>VLOOKUP(C2182,Customers!$A$2:$F$401,3,FALSE)</f>
        <v>Mansoura</v>
      </c>
      <c r="M2182" s="2" t="str">
        <f>VLOOKUP(C2182,Customers!$A$2:$F$401,5,FALSE)</f>
        <v>Consumer</v>
      </c>
      <c r="N2182" s="2" t="str">
        <f>VLOOKUP(D2182,Products!$A$2:$F$21,2,FALSE)</f>
        <v>Notebook Pack</v>
      </c>
      <c r="O2182" s="2" t="str">
        <f>VLOOKUP(D2182,Products!$A$2:$F$21,4,FALSE)</f>
        <v>Office</v>
      </c>
      <c r="P2182" s="2" t="str">
        <f>VLOOKUP(D2182,Products!$A$2:$F$21,3,FALSE)</f>
        <v>Stationery</v>
      </c>
      <c r="Q2182" s="6">
        <f>VLOOKUP(D2182,Products!$A$2:$F$21,6,FALSE)</f>
        <v>75</v>
      </c>
      <c r="R2182" s="6">
        <f t="shared" si="138"/>
        <v>300</v>
      </c>
      <c r="S2182" s="6">
        <f t="shared" si="139"/>
        <v>398.4</v>
      </c>
    </row>
    <row r="2183" spans="1:19" x14ac:dyDescent="0.25">
      <c r="A2183" t="s">
        <v>2611</v>
      </c>
      <c r="B2183" s="2">
        <v>45317</v>
      </c>
      <c r="C2183" t="s">
        <v>113</v>
      </c>
      <c r="D2183" t="s">
        <v>82</v>
      </c>
      <c r="E2183">
        <v>3</v>
      </c>
      <c r="F2183">
        <v>5184</v>
      </c>
      <c r="G2183" s="3">
        <v>0.15</v>
      </c>
      <c r="H2183" t="s">
        <v>12</v>
      </c>
      <c r="I2183">
        <v>2</v>
      </c>
      <c r="J2183">
        <f t="shared" si="136"/>
        <v>13219.199999999999</v>
      </c>
      <c r="K2183" s="2">
        <f t="shared" si="137"/>
        <v>45292</v>
      </c>
      <c r="L2183" s="2" t="str">
        <f>VLOOKUP(C2183,Customers!$A$2:$F$401,3,FALSE)</f>
        <v>Shubra El-Kheima</v>
      </c>
      <c r="M2183" s="2" t="str">
        <f>VLOOKUP(C2183,Customers!$A$2:$F$401,5,FALSE)</f>
        <v>Small Business</v>
      </c>
      <c r="N2183" s="2" t="str">
        <f>VLOOKUP(D2183,Products!$A$2:$F$21,2,FALSE)</f>
        <v>Office Chair</v>
      </c>
      <c r="O2183" s="2" t="str">
        <f>VLOOKUP(D2183,Products!$A$2:$F$21,4,FALSE)</f>
        <v>Office</v>
      </c>
      <c r="P2183" s="2" t="str">
        <f>VLOOKUP(D2183,Products!$A$2:$F$21,3,FALSE)</f>
        <v>Furniture</v>
      </c>
      <c r="Q2183" s="6">
        <f>VLOOKUP(D2183,Products!$A$2:$F$21,6,FALSE)</f>
        <v>3150</v>
      </c>
      <c r="R2183" s="6">
        <f t="shared" si="138"/>
        <v>9450</v>
      </c>
      <c r="S2183" s="6">
        <f t="shared" si="139"/>
        <v>3769.1999999999989</v>
      </c>
    </row>
    <row r="2184" spans="1:19" x14ac:dyDescent="0.25">
      <c r="A2184" t="s">
        <v>2612</v>
      </c>
      <c r="B2184" s="2">
        <v>45619</v>
      </c>
      <c r="C2184" t="s">
        <v>525</v>
      </c>
      <c r="D2184" t="s">
        <v>82</v>
      </c>
      <c r="E2184">
        <v>2</v>
      </c>
      <c r="F2184">
        <v>4656</v>
      </c>
      <c r="G2184" s="3">
        <v>0.1</v>
      </c>
      <c r="H2184" t="s">
        <v>96</v>
      </c>
      <c r="I2184">
        <v>3</v>
      </c>
      <c r="J2184">
        <f t="shared" si="136"/>
        <v>8380.8000000000011</v>
      </c>
      <c r="K2184" s="2">
        <f t="shared" si="137"/>
        <v>45597</v>
      </c>
      <c r="L2184" s="2" t="str">
        <f>VLOOKUP(C2184,Customers!$A$2:$F$401,3,FALSE)</f>
        <v>Mansoura</v>
      </c>
      <c r="M2184" s="2" t="str">
        <f>VLOOKUP(C2184,Customers!$A$2:$F$401,5,FALSE)</f>
        <v>Small Business</v>
      </c>
      <c r="N2184" s="2" t="str">
        <f>VLOOKUP(D2184,Products!$A$2:$F$21,2,FALSE)</f>
        <v>Office Chair</v>
      </c>
      <c r="O2184" s="2" t="str">
        <f>VLOOKUP(D2184,Products!$A$2:$F$21,4,FALSE)</f>
        <v>Office</v>
      </c>
      <c r="P2184" s="2" t="str">
        <f>VLOOKUP(D2184,Products!$A$2:$F$21,3,FALSE)</f>
        <v>Furniture</v>
      </c>
      <c r="Q2184" s="6">
        <f>VLOOKUP(D2184,Products!$A$2:$F$21,6,FALSE)</f>
        <v>3150</v>
      </c>
      <c r="R2184" s="6">
        <f t="shared" si="138"/>
        <v>6300</v>
      </c>
      <c r="S2184" s="6">
        <f t="shared" si="139"/>
        <v>2080.8000000000011</v>
      </c>
    </row>
    <row r="2185" spans="1:19" x14ac:dyDescent="0.25">
      <c r="A2185" t="s">
        <v>2613</v>
      </c>
      <c r="B2185" s="2">
        <v>45147</v>
      </c>
      <c r="C2185" t="s">
        <v>328</v>
      </c>
      <c r="D2185" t="s">
        <v>56</v>
      </c>
      <c r="E2185">
        <v>2</v>
      </c>
      <c r="F2185">
        <v>185.4</v>
      </c>
      <c r="G2185" s="3">
        <v>0.2</v>
      </c>
      <c r="H2185" t="s">
        <v>12</v>
      </c>
      <c r="I2185">
        <v>2</v>
      </c>
      <c r="J2185">
        <f t="shared" si="136"/>
        <v>296.64000000000004</v>
      </c>
      <c r="K2185" s="2">
        <f t="shared" si="137"/>
        <v>45139</v>
      </c>
      <c r="L2185" s="2" t="str">
        <f>VLOOKUP(C2185,Customers!$A$2:$F$401,3,FALSE)</f>
        <v>Ismailia</v>
      </c>
      <c r="M2185" s="2" t="str">
        <f>VLOOKUP(C2185,Customers!$A$2:$F$401,5,FALSE)</f>
        <v>Small Business</v>
      </c>
      <c r="N2185" s="2" t="str">
        <f>VLOOKUP(D2185,Products!$A$2:$F$21,2,FALSE)</f>
        <v>Notebook Pack</v>
      </c>
      <c r="O2185" s="2" t="str">
        <f>VLOOKUP(D2185,Products!$A$2:$F$21,4,FALSE)</f>
        <v>Office</v>
      </c>
      <c r="P2185" s="2" t="str">
        <f>VLOOKUP(D2185,Products!$A$2:$F$21,3,FALSE)</f>
        <v>Stationery</v>
      </c>
      <c r="Q2185" s="6">
        <f>VLOOKUP(D2185,Products!$A$2:$F$21,6,FALSE)</f>
        <v>75</v>
      </c>
      <c r="R2185" s="6">
        <f t="shared" si="138"/>
        <v>150</v>
      </c>
      <c r="S2185" s="6">
        <f t="shared" si="139"/>
        <v>146.64000000000004</v>
      </c>
    </row>
    <row r="2186" spans="1:19" x14ac:dyDescent="0.25">
      <c r="A2186" t="s">
        <v>2614</v>
      </c>
      <c r="B2186" s="2">
        <v>45775</v>
      </c>
      <c r="C2186" t="s">
        <v>273</v>
      </c>
      <c r="D2186" t="s">
        <v>40</v>
      </c>
      <c r="E2186">
        <v>10</v>
      </c>
      <c r="F2186">
        <v>20085</v>
      </c>
      <c r="G2186" s="3">
        <v>0.03</v>
      </c>
      <c r="H2186" t="s">
        <v>12</v>
      </c>
      <c r="I2186">
        <v>2</v>
      </c>
      <c r="J2186">
        <f t="shared" si="136"/>
        <v>194824.5</v>
      </c>
      <c r="K2186" s="2">
        <f t="shared" si="137"/>
        <v>45748</v>
      </c>
      <c r="L2186" s="2" t="str">
        <f>VLOOKUP(C2186,Customers!$A$2:$F$401,3,FALSE)</f>
        <v>Tanta</v>
      </c>
      <c r="M2186" s="2" t="str">
        <f>VLOOKUP(C2186,Customers!$A$2:$F$401,5,FALSE)</f>
        <v>Consumer</v>
      </c>
      <c r="N2186" s="2" t="str">
        <f>VLOOKUP(D2186,Products!$A$2:$F$21,2,FALSE)</f>
        <v>Laptop Basic 15</v>
      </c>
      <c r="O2186" s="2" t="str">
        <f>VLOOKUP(D2186,Products!$A$2:$F$21,4,FALSE)</f>
        <v>Electronics</v>
      </c>
      <c r="P2186" s="2" t="str">
        <f>VLOOKUP(D2186,Products!$A$2:$F$21,3,FALSE)</f>
        <v>Computers</v>
      </c>
      <c r="Q2186" s="6">
        <f>VLOOKUP(D2186,Products!$A$2:$F$21,6,FALSE)</f>
        <v>15100</v>
      </c>
      <c r="R2186" s="6">
        <f t="shared" si="138"/>
        <v>151000</v>
      </c>
      <c r="S2186" s="6">
        <f t="shared" si="139"/>
        <v>43824.5</v>
      </c>
    </row>
    <row r="2187" spans="1:19" x14ac:dyDescent="0.25">
      <c r="A2187" t="s">
        <v>2615</v>
      </c>
      <c r="B2187" s="2">
        <v>45022</v>
      </c>
      <c r="C2187" t="s">
        <v>336</v>
      </c>
      <c r="D2187" t="s">
        <v>18</v>
      </c>
      <c r="E2187">
        <v>1</v>
      </c>
      <c r="F2187">
        <v>1406.5</v>
      </c>
      <c r="G2187" s="3">
        <v>0</v>
      </c>
      <c r="H2187" t="s">
        <v>12</v>
      </c>
      <c r="I2187">
        <v>6</v>
      </c>
      <c r="J2187">
        <f t="shared" si="136"/>
        <v>1406.5</v>
      </c>
      <c r="K2187" s="2">
        <f t="shared" si="137"/>
        <v>45017</v>
      </c>
      <c r="L2187" s="2" t="str">
        <f>VLOOKUP(C2187,Customers!$A$2:$F$401,3,FALSE)</f>
        <v>Asyut</v>
      </c>
      <c r="M2187" s="2" t="str">
        <f>VLOOKUP(C2187,Customers!$A$2:$F$401,5,FALSE)</f>
        <v>Small Business</v>
      </c>
      <c r="N2187" s="2" t="str">
        <f>VLOOKUP(D2187,Products!$A$2:$F$21,2,FALSE)</f>
        <v>Webcam HD</v>
      </c>
      <c r="O2187" s="2" t="str">
        <f>VLOOKUP(D2187,Products!$A$2:$F$21,4,FALSE)</f>
        <v>Electronics</v>
      </c>
      <c r="P2187" s="2" t="str">
        <f>VLOOKUP(D2187,Products!$A$2:$F$21,3,FALSE)</f>
        <v>Accessories</v>
      </c>
      <c r="Q2187" s="6">
        <f>VLOOKUP(D2187,Products!$A$2:$F$21,6,FALSE)</f>
        <v>790</v>
      </c>
      <c r="R2187" s="6">
        <f t="shared" si="138"/>
        <v>790</v>
      </c>
      <c r="S2187" s="6">
        <f t="shared" si="139"/>
        <v>616.5</v>
      </c>
    </row>
    <row r="2188" spans="1:19" x14ac:dyDescent="0.25">
      <c r="A2188" t="s">
        <v>2616</v>
      </c>
      <c r="B2188" s="2">
        <v>45179</v>
      </c>
      <c r="C2188" t="s">
        <v>714</v>
      </c>
      <c r="D2188" t="s">
        <v>109</v>
      </c>
      <c r="E2188">
        <v>4</v>
      </c>
      <c r="F2188">
        <v>12800</v>
      </c>
      <c r="G2188" s="3">
        <v>0.15</v>
      </c>
      <c r="H2188" t="s">
        <v>12</v>
      </c>
      <c r="I2188">
        <v>2</v>
      </c>
      <c r="J2188">
        <f t="shared" si="136"/>
        <v>43520</v>
      </c>
      <c r="K2188" s="2">
        <f t="shared" si="137"/>
        <v>45170</v>
      </c>
      <c r="L2188" s="2" t="str">
        <f>VLOOKUP(C2188,Customers!$A$2:$F$401,3,FALSE)</f>
        <v>Cairo</v>
      </c>
      <c r="M2188" s="2" t="str">
        <f>VLOOKUP(C2188,Customers!$A$2:$F$401,5,FALSE)</f>
        <v>Consumer</v>
      </c>
      <c r="N2188" s="2" t="str">
        <f>VLOOKUP(D2188,Products!$A$2:$F$21,2,FALSE)</f>
        <v>Projector</v>
      </c>
      <c r="O2188" s="2" t="str">
        <f>VLOOKUP(D2188,Products!$A$2:$F$21,4,FALSE)</f>
        <v>Electronics</v>
      </c>
      <c r="P2188" s="2" t="str">
        <f>VLOOKUP(D2188,Products!$A$2:$F$21,3,FALSE)</f>
        <v>Displays</v>
      </c>
      <c r="Q2188" s="6">
        <f>VLOOKUP(D2188,Products!$A$2:$F$21,6,FALSE)</f>
        <v>9700</v>
      </c>
      <c r="R2188" s="6">
        <f t="shared" si="138"/>
        <v>38800</v>
      </c>
      <c r="S2188" s="6">
        <f t="shared" si="139"/>
        <v>4720</v>
      </c>
    </row>
    <row r="2189" spans="1:19" x14ac:dyDescent="0.25">
      <c r="A2189" t="s">
        <v>2617</v>
      </c>
      <c r="B2189" s="2">
        <v>45849</v>
      </c>
      <c r="C2189" t="s">
        <v>392</v>
      </c>
      <c r="D2189" t="s">
        <v>72</v>
      </c>
      <c r="E2189">
        <v>1</v>
      </c>
      <c r="F2189">
        <v>1610</v>
      </c>
      <c r="G2189" s="3">
        <v>0.05</v>
      </c>
      <c r="H2189" t="s">
        <v>12</v>
      </c>
      <c r="I2189">
        <v>7</v>
      </c>
      <c r="J2189">
        <f t="shared" si="136"/>
        <v>1529.5</v>
      </c>
      <c r="K2189" s="2">
        <f t="shared" si="137"/>
        <v>45839</v>
      </c>
      <c r="L2189" s="2" t="str">
        <f>VLOOKUP(C2189,Customers!$A$2:$F$401,3,FALSE)</f>
        <v>Giza</v>
      </c>
      <c r="M2189" s="2" t="str">
        <f>VLOOKUP(C2189,Customers!$A$2:$F$401,5,FALSE)</f>
        <v>Small Business</v>
      </c>
      <c r="N2189" s="2" t="str">
        <f>VLOOKUP(D2189,Products!$A$2:$F$21,2,FALSE)</f>
        <v>Wi-Fi Router</v>
      </c>
      <c r="O2189" s="2" t="str">
        <f>VLOOKUP(D2189,Products!$A$2:$F$21,4,FALSE)</f>
        <v>Electronics</v>
      </c>
      <c r="P2189" s="2" t="str">
        <f>VLOOKUP(D2189,Products!$A$2:$F$21,3,FALSE)</f>
        <v>Networking</v>
      </c>
      <c r="Q2189" s="6">
        <f>VLOOKUP(D2189,Products!$A$2:$F$21,6,FALSE)</f>
        <v>1050</v>
      </c>
      <c r="R2189" s="6">
        <f t="shared" si="138"/>
        <v>1050</v>
      </c>
      <c r="S2189" s="6">
        <f t="shared" si="139"/>
        <v>479.5</v>
      </c>
    </row>
    <row r="2190" spans="1:19" x14ac:dyDescent="0.25">
      <c r="A2190" t="s">
        <v>2618</v>
      </c>
      <c r="B2190" s="2">
        <v>45863</v>
      </c>
      <c r="C2190" t="s">
        <v>219</v>
      </c>
      <c r="D2190" t="s">
        <v>79</v>
      </c>
      <c r="E2190">
        <v>50</v>
      </c>
      <c r="F2190">
        <v>6386</v>
      </c>
      <c r="G2190" s="3">
        <v>0</v>
      </c>
      <c r="H2190" t="s">
        <v>12</v>
      </c>
      <c r="I2190">
        <v>1</v>
      </c>
      <c r="J2190">
        <f t="shared" si="136"/>
        <v>319300</v>
      </c>
      <c r="K2190" s="2">
        <f t="shared" si="137"/>
        <v>45839</v>
      </c>
      <c r="L2190" s="2" t="str">
        <f>VLOOKUP(C2190,Customers!$A$2:$F$401,3,FALSE)</f>
        <v>Cairo</v>
      </c>
      <c r="M2190" s="2" t="str">
        <f>VLOOKUP(C2190,Customers!$A$2:$F$401,5,FALSE)</f>
        <v>Consumer</v>
      </c>
      <c r="N2190" s="2" t="str">
        <f>VLOOKUP(D2190,Products!$A$2:$F$21,2,FALSE)</f>
        <v>27-inch Monitor</v>
      </c>
      <c r="O2190" s="2" t="str">
        <f>VLOOKUP(D2190,Products!$A$2:$F$21,4,FALSE)</f>
        <v>Electronics</v>
      </c>
      <c r="P2190" s="2" t="str">
        <f>VLOOKUP(D2190,Products!$A$2:$F$21,3,FALSE)</f>
        <v>Displays</v>
      </c>
      <c r="Q2190" s="6">
        <f>VLOOKUP(D2190,Products!$A$2:$F$21,6,FALSE)</f>
        <v>4300</v>
      </c>
      <c r="R2190" s="6">
        <f t="shared" si="138"/>
        <v>215000</v>
      </c>
      <c r="S2190" s="6">
        <f t="shared" si="139"/>
        <v>104300</v>
      </c>
    </row>
    <row r="2191" spans="1:19" x14ac:dyDescent="0.25">
      <c r="A2191" t="s">
        <v>2619</v>
      </c>
      <c r="B2191" s="2">
        <v>45959</v>
      </c>
      <c r="C2191" t="s">
        <v>266</v>
      </c>
      <c r="D2191" t="s">
        <v>11</v>
      </c>
      <c r="E2191">
        <v>2</v>
      </c>
      <c r="F2191">
        <v>30780</v>
      </c>
      <c r="G2191" s="3">
        <v>0.2</v>
      </c>
      <c r="H2191" t="s">
        <v>12</v>
      </c>
      <c r="I2191">
        <v>1</v>
      </c>
      <c r="J2191">
        <f t="shared" si="136"/>
        <v>49248</v>
      </c>
      <c r="K2191" s="2">
        <f t="shared" si="137"/>
        <v>45931</v>
      </c>
      <c r="L2191" s="2" t="str">
        <f>VLOOKUP(C2191,Customers!$A$2:$F$401,3,FALSE)</f>
        <v>Shubra El-Kheima</v>
      </c>
      <c r="M2191" s="2" t="str">
        <f>VLOOKUP(C2191,Customers!$A$2:$F$401,5,FALSE)</f>
        <v>Small Business</v>
      </c>
      <c r="N2191" s="2" t="str">
        <f>VLOOKUP(D2191,Products!$A$2:$F$21,2,FALSE)</f>
        <v>Laptop Pro 14</v>
      </c>
      <c r="O2191" s="2" t="str">
        <f>VLOOKUP(D2191,Products!$A$2:$F$21,4,FALSE)</f>
        <v>Electronics</v>
      </c>
      <c r="P2191" s="2" t="str">
        <f>VLOOKUP(D2191,Products!$A$2:$F$21,3,FALSE)</f>
        <v>Computers</v>
      </c>
      <c r="Q2191" s="6">
        <f>VLOOKUP(D2191,Products!$A$2:$F$21,6,FALSE)</f>
        <v>22100</v>
      </c>
      <c r="R2191" s="6">
        <f t="shared" si="138"/>
        <v>44200</v>
      </c>
      <c r="S2191" s="6">
        <f t="shared" si="139"/>
        <v>5048</v>
      </c>
    </row>
    <row r="2192" spans="1:19" x14ac:dyDescent="0.25">
      <c r="A2192" t="s">
        <v>2620</v>
      </c>
      <c r="B2192" s="2">
        <v>45202</v>
      </c>
      <c r="C2192" t="s">
        <v>392</v>
      </c>
      <c r="D2192" t="s">
        <v>82</v>
      </c>
      <c r="E2192">
        <v>1</v>
      </c>
      <c r="F2192">
        <v>4416</v>
      </c>
      <c r="G2192" s="3">
        <v>0.03</v>
      </c>
      <c r="H2192" t="s">
        <v>12</v>
      </c>
      <c r="I2192">
        <v>6</v>
      </c>
      <c r="J2192">
        <f t="shared" si="136"/>
        <v>4283.5199999999995</v>
      </c>
      <c r="K2192" s="2">
        <f t="shared" si="137"/>
        <v>45200</v>
      </c>
      <c r="L2192" s="2" t="str">
        <f>VLOOKUP(C2192,Customers!$A$2:$F$401,3,FALSE)</f>
        <v>Giza</v>
      </c>
      <c r="M2192" s="2" t="str">
        <f>VLOOKUP(C2192,Customers!$A$2:$F$401,5,FALSE)</f>
        <v>Small Business</v>
      </c>
      <c r="N2192" s="2" t="str">
        <f>VLOOKUP(D2192,Products!$A$2:$F$21,2,FALSE)</f>
        <v>Office Chair</v>
      </c>
      <c r="O2192" s="2" t="str">
        <f>VLOOKUP(D2192,Products!$A$2:$F$21,4,FALSE)</f>
        <v>Office</v>
      </c>
      <c r="P2192" s="2" t="str">
        <f>VLOOKUP(D2192,Products!$A$2:$F$21,3,FALSE)</f>
        <v>Furniture</v>
      </c>
      <c r="Q2192" s="6">
        <f>VLOOKUP(D2192,Products!$A$2:$F$21,6,FALSE)</f>
        <v>3150</v>
      </c>
      <c r="R2192" s="6">
        <f t="shared" si="138"/>
        <v>3150</v>
      </c>
      <c r="S2192" s="6">
        <f t="shared" si="139"/>
        <v>1133.5199999999995</v>
      </c>
    </row>
    <row r="2193" spans="1:19" x14ac:dyDescent="0.25">
      <c r="A2193" t="s">
        <v>2621</v>
      </c>
      <c r="B2193" s="2">
        <v>45948</v>
      </c>
      <c r="C2193" t="s">
        <v>89</v>
      </c>
      <c r="D2193" t="s">
        <v>15</v>
      </c>
      <c r="E2193">
        <v>1</v>
      </c>
      <c r="F2193">
        <v>463.5</v>
      </c>
      <c r="G2193" s="3">
        <v>0</v>
      </c>
      <c r="H2193" t="s">
        <v>12</v>
      </c>
      <c r="I2193">
        <v>7</v>
      </c>
      <c r="J2193">
        <f t="shared" si="136"/>
        <v>463.5</v>
      </c>
      <c r="K2193" s="2">
        <f t="shared" si="137"/>
        <v>45931</v>
      </c>
      <c r="L2193" s="2" t="str">
        <f>VLOOKUP(C2193,Customers!$A$2:$F$401,3,FALSE)</f>
        <v>Zagazig</v>
      </c>
      <c r="M2193" s="2" t="str">
        <f>VLOOKUP(C2193,Customers!$A$2:$F$401,5,FALSE)</f>
        <v>Consumer</v>
      </c>
      <c r="N2193" s="2" t="str">
        <f>VLOOKUP(D2193,Products!$A$2:$F$21,2,FALSE)</f>
        <v>Wireless Mouse</v>
      </c>
      <c r="O2193" s="2" t="str">
        <f>VLOOKUP(D2193,Products!$A$2:$F$21,4,FALSE)</f>
        <v>Electronics</v>
      </c>
      <c r="P2193" s="2" t="str">
        <f>VLOOKUP(D2193,Products!$A$2:$F$21,3,FALSE)</f>
        <v>Accessories</v>
      </c>
      <c r="Q2193" s="6">
        <f>VLOOKUP(D2193,Products!$A$2:$F$21,6,FALSE)</f>
        <v>210</v>
      </c>
      <c r="R2193" s="6">
        <f t="shared" si="138"/>
        <v>210</v>
      </c>
      <c r="S2193" s="6">
        <f t="shared" si="139"/>
        <v>253.5</v>
      </c>
    </row>
    <row r="2194" spans="1:19" x14ac:dyDescent="0.25">
      <c r="A2194" t="s">
        <v>2622</v>
      </c>
      <c r="B2194" s="2">
        <v>44935</v>
      </c>
      <c r="C2194" t="s">
        <v>540</v>
      </c>
      <c r="D2194" t="s">
        <v>27</v>
      </c>
      <c r="E2194">
        <v>10</v>
      </c>
      <c r="F2194">
        <v>1058.4000000000001</v>
      </c>
      <c r="G2194" s="3">
        <v>0.1</v>
      </c>
      <c r="H2194" t="s">
        <v>12</v>
      </c>
      <c r="I2194">
        <v>5</v>
      </c>
      <c r="J2194">
        <f t="shared" si="136"/>
        <v>9525.6</v>
      </c>
      <c r="K2194" s="2">
        <f t="shared" si="137"/>
        <v>44927</v>
      </c>
      <c r="L2194" s="2" t="str">
        <f>VLOOKUP(C2194,Customers!$A$2:$F$401,3,FALSE)</f>
        <v>Banha</v>
      </c>
      <c r="M2194" s="2" t="str">
        <f>VLOOKUP(C2194,Customers!$A$2:$F$401,5,FALSE)</f>
        <v>Consumer</v>
      </c>
      <c r="N2194" s="2" t="str">
        <f>VLOOKUP(D2194,Products!$A$2:$F$21,2,FALSE)</f>
        <v>Printer Toner</v>
      </c>
      <c r="O2194" s="2" t="str">
        <f>VLOOKUP(D2194,Products!$A$2:$F$21,4,FALSE)</f>
        <v>Office</v>
      </c>
      <c r="P2194" s="2" t="str">
        <f>VLOOKUP(D2194,Products!$A$2:$F$21,3,FALSE)</f>
        <v>Supplies</v>
      </c>
      <c r="Q2194" s="6">
        <f>VLOOKUP(D2194,Products!$A$2:$F$21,6,FALSE)</f>
        <v>510</v>
      </c>
      <c r="R2194" s="6">
        <f t="shared" si="138"/>
        <v>5100</v>
      </c>
      <c r="S2194" s="6">
        <f t="shared" si="139"/>
        <v>4425.6000000000004</v>
      </c>
    </row>
    <row r="2195" spans="1:19" x14ac:dyDescent="0.25">
      <c r="A2195" t="s">
        <v>2623</v>
      </c>
      <c r="B2195" s="2">
        <v>46013</v>
      </c>
      <c r="C2195" t="s">
        <v>336</v>
      </c>
      <c r="D2195" t="s">
        <v>11</v>
      </c>
      <c r="E2195">
        <v>2</v>
      </c>
      <c r="F2195">
        <v>28500</v>
      </c>
      <c r="G2195" s="3">
        <v>0.03</v>
      </c>
      <c r="H2195" t="s">
        <v>96</v>
      </c>
      <c r="I2195">
        <v>1</v>
      </c>
      <c r="J2195">
        <f t="shared" si="136"/>
        <v>55290</v>
      </c>
      <c r="K2195" s="2">
        <f t="shared" si="137"/>
        <v>45992</v>
      </c>
      <c r="L2195" s="2" t="str">
        <f>VLOOKUP(C2195,Customers!$A$2:$F$401,3,FALSE)</f>
        <v>Asyut</v>
      </c>
      <c r="M2195" s="2" t="str">
        <f>VLOOKUP(C2195,Customers!$A$2:$F$401,5,FALSE)</f>
        <v>Small Business</v>
      </c>
      <c r="N2195" s="2" t="str">
        <f>VLOOKUP(D2195,Products!$A$2:$F$21,2,FALSE)</f>
        <v>Laptop Pro 14</v>
      </c>
      <c r="O2195" s="2" t="str">
        <f>VLOOKUP(D2195,Products!$A$2:$F$21,4,FALSE)</f>
        <v>Electronics</v>
      </c>
      <c r="P2195" s="2" t="str">
        <f>VLOOKUP(D2195,Products!$A$2:$F$21,3,FALSE)</f>
        <v>Computers</v>
      </c>
      <c r="Q2195" s="6">
        <f>VLOOKUP(D2195,Products!$A$2:$F$21,6,FALSE)</f>
        <v>22100</v>
      </c>
      <c r="R2195" s="6">
        <f t="shared" si="138"/>
        <v>44200</v>
      </c>
      <c r="S2195" s="6">
        <f t="shared" si="139"/>
        <v>11090</v>
      </c>
    </row>
    <row r="2196" spans="1:19" x14ac:dyDescent="0.25">
      <c r="A2196" t="s">
        <v>2624</v>
      </c>
      <c r="B2196" s="2">
        <v>45026</v>
      </c>
      <c r="C2196" t="s">
        <v>780</v>
      </c>
      <c r="D2196" t="s">
        <v>109</v>
      </c>
      <c r="E2196">
        <v>2</v>
      </c>
      <c r="F2196">
        <v>12800</v>
      </c>
      <c r="G2196" s="3">
        <v>0.03</v>
      </c>
      <c r="H2196" t="s">
        <v>12</v>
      </c>
      <c r="I2196">
        <v>1</v>
      </c>
      <c r="J2196">
        <f t="shared" si="136"/>
        <v>24832</v>
      </c>
      <c r="K2196" s="2">
        <f t="shared" si="137"/>
        <v>45017</v>
      </c>
      <c r="L2196" s="2" t="str">
        <f>VLOOKUP(C2196,Customers!$A$2:$F$401,3,FALSE)</f>
        <v>Ismailia</v>
      </c>
      <c r="M2196" s="2" t="str">
        <f>VLOOKUP(C2196,Customers!$A$2:$F$401,5,FALSE)</f>
        <v>Consumer</v>
      </c>
      <c r="N2196" s="2" t="str">
        <f>VLOOKUP(D2196,Products!$A$2:$F$21,2,FALSE)</f>
        <v>Projector</v>
      </c>
      <c r="O2196" s="2" t="str">
        <f>VLOOKUP(D2196,Products!$A$2:$F$21,4,FALSE)</f>
        <v>Electronics</v>
      </c>
      <c r="P2196" s="2" t="str">
        <f>VLOOKUP(D2196,Products!$A$2:$F$21,3,FALSE)</f>
        <v>Displays</v>
      </c>
      <c r="Q2196" s="6">
        <f>VLOOKUP(D2196,Products!$A$2:$F$21,6,FALSE)</f>
        <v>9700</v>
      </c>
      <c r="R2196" s="6">
        <f t="shared" si="138"/>
        <v>19400</v>
      </c>
      <c r="S2196" s="6">
        <f t="shared" si="139"/>
        <v>5432</v>
      </c>
    </row>
    <row r="2197" spans="1:19" x14ac:dyDescent="0.25">
      <c r="A2197" t="s">
        <v>2625</v>
      </c>
      <c r="B2197" s="2">
        <v>45813</v>
      </c>
      <c r="C2197" t="s">
        <v>37</v>
      </c>
      <c r="D2197" t="s">
        <v>33</v>
      </c>
      <c r="E2197">
        <v>2</v>
      </c>
      <c r="F2197">
        <v>3783</v>
      </c>
      <c r="G2197" s="3">
        <v>0</v>
      </c>
      <c r="H2197" t="s">
        <v>12</v>
      </c>
      <c r="I2197">
        <v>1</v>
      </c>
      <c r="J2197">
        <f t="shared" si="136"/>
        <v>7566</v>
      </c>
      <c r="K2197" s="2">
        <f t="shared" si="137"/>
        <v>45809</v>
      </c>
      <c r="L2197" s="2" t="str">
        <f>VLOOKUP(C2197,Customers!$A$2:$F$401,3,FALSE)</f>
        <v>Port Said</v>
      </c>
      <c r="M2197" s="2" t="str">
        <f>VLOOKUP(C2197,Customers!$A$2:$F$401,5,FALSE)</f>
        <v>Consumer</v>
      </c>
      <c r="N2197" s="2" t="str">
        <f>VLOOKUP(D2197,Products!$A$2:$F$21,2,FALSE)</f>
        <v>Filing Cabinet</v>
      </c>
      <c r="O2197" s="2" t="str">
        <f>VLOOKUP(D2197,Products!$A$2:$F$21,4,FALSE)</f>
        <v>Office</v>
      </c>
      <c r="P2197" s="2" t="str">
        <f>VLOOKUP(D2197,Products!$A$2:$F$21,3,FALSE)</f>
        <v>Furniture</v>
      </c>
      <c r="Q2197" s="6">
        <f>VLOOKUP(D2197,Products!$A$2:$F$21,6,FALSE)</f>
        <v>2650</v>
      </c>
      <c r="R2197" s="6">
        <f t="shared" si="138"/>
        <v>5300</v>
      </c>
      <c r="S2197" s="6">
        <f t="shared" si="139"/>
        <v>2266</v>
      </c>
    </row>
    <row r="2198" spans="1:19" x14ac:dyDescent="0.25">
      <c r="A2198" t="s">
        <v>2626</v>
      </c>
      <c r="B2198" s="2">
        <v>45916</v>
      </c>
      <c r="C2198" t="s">
        <v>744</v>
      </c>
      <c r="D2198" t="s">
        <v>18</v>
      </c>
      <c r="E2198">
        <v>10</v>
      </c>
      <c r="F2198">
        <v>1334</v>
      </c>
      <c r="G2198" s="3">
        <v>0.15</v>
      </c>
      <c r="H2198" t="s">
        <v>12</v>
      </c>
      <c r="I2198">
        <v>1</v>
      </c>
      <c r="J2198">
        <f t="shared" si="136"/>
        <v>11339</v>
      </c>
      <c r="K2198" s="2">
        <f t="shared" si="137"/>
        <v>45901</v>
      </c>
      <c r="L2198" s="2" t="str">
        <f>VLOOKUP(C2198,Customers!$A$2:$F$401,3,FALSE)</f>
        <v>Cairo</v>
      </c>
      <c r="M2198" s="2" t="str">
        <f>VLOOKUP(C2198,Customers!$A$2:$F$401,5,FALSE)</f>
        <v>Corporate</v>
      </c>
      <c r="N2198" s="2" t="str">
        <f>VLOOKUP(D2198,Products!$A$2:$F$21,2,FALSE)</f>
        <v>Webcam HD</v>
      </c>
      <c r="O2198" s="2" t="str">
        <f>VLOOKUP(D2198,Products!$A$2:$F$21,4,FALSE)</f>
        <v>Electronics</v>
      </c>
      <c r="P2198" s="2" t="str">
        <f>VLOOKUP(D2198,Products!$A$2:$F$21,3,FALSE)</f>
        <v>Accessories</v>
      </c>
      <c r="Q2198" s="6">
        <f>VLOOKUP(D2198,Products!$A$2:$F$21,6,FALSE)</f>
        <v>790</v>
      </c>
      <c r="R2198" s="6">
        <f t="shared" si="138"/>
        <v>7900</v>
      </c>
      <c r="S2198" s="6">
        <f t="shared" si="139"/>
        <v>3439</v>
      </c>
    </row>
    <row r="2199" spans="1:19" x14ac:dyDescent="0.25">
      <c r="A2199" t="s">
        <v>2627</v>
      </c>
      <c r="B2199" s="2">
        <v>45968</v>
      </c>
      <c r="C2199" t="s">
        <v>1771</v>
      </c>
      <c r="D2199" t="s">
        <v>79</v>
      </c>
      <c r="E2199">
        <v>2</v>
      </c>
      <c r="F2199">
        <v>6200</v>
      </c>
      <c r="G2199" s="3">
        <v>0.1</v>
      </c>
      <c r="H2199" t="s">
        <v>12</v>
      </c>
      <c r="I2199">
        <v>2</v>
      </c>
      <c r="J2199">
        <f t="shared" si="136"/>
        <v>11160</v>
      </c>
      <c r="K2199" s="2">
        <f t="shared" si="137"/>
        <v>45962</v>
      </c>
      <c r="L2199" s="2" t="str">
        <f>VLOOKUP(C2199,Customers!$A$2:$F$401,3,FALSE)</f>
        <v>Asyut</v>
      </c>
      <c r="M2199" s="2" t="str">
        <f>VLOOKUP(C2199,Customers!$A$2:$F$401,5,FALSE)</f>
        <v>Small Business</v>
      </c>
      <c r="N2199" s="2" t="str">
        <f>VLOOKUP(D2199,Products!$A$2:$F$21,2,FALSE)</f>
        <v>27-inch Monitor</v>
      </c>
      <c r="O2199" s="2" t="str">
        <f>VLOOKUP(D2199,Products!$A$2:$F$21,4,FALSE)</f>
        <v>Electronics</v>
      </c>
      <c r="P2199" s="2" t="str">
        <f>VLOOKUP(D2199,Products!$A$2:$F$21,3,FALSE)</f>
        <v>Displays</v>
      </c>
      <c r="Q2199" s="6">
        <f>VLOOKUP(D2199,Products!$A$2:$F$21,6,FALSE)</f>
        <v>4300</v>
      </c>
      <c r="R2199" s="6">
        <f t="shared" si="138"/>
        <v>8600</v>
      </c>
      <c r="S2199" s="6">
        <f t="shared" si="139"/>
        <v>2560</v>
      </c>
    </row>
    <row r="2200" spans="1:19" x14ac:dyDescent="0.25">
      <c r="A2200" t="s">
        <v>2628</v>
      </c>
      <c r="B2200" s="2">
        <v>45289</v>
      </c>
      <c r="C2200" t="s">
        <v>71</v>
      </c>
      <c r="D2200" t="s">
        <v>90</v>
      </c>
      <c r="E2200">
        <v>1</v>
      </c>
      <c r="F2200">
        <v>1932</v>
      </c>
      <c r="G2200" s="3">
        <v>0</v>
      </c>
      <c r="H2200" t="s">
        <v>12</v>
      </c>
      <c r="I2200">
        <v>7</v>
      </c>
      <c r="J2200">
        <f t="shared" si="136"/>
        <v>1932</v>
      </c>
      <c r="K2200" s="2">
        <f t="shared" si="137"/>
        <v>45261</v>
      </c>
      <c r="L2200" s="2" t="str">
        <f>VLOOKUP(C2200,Customers!$A$2:$F$401,3,FALSE)</f>
        <v>Mansoura</v>
      </c>
      <c r="M2200" s="2" t="str">
        <f>VLOOKUP(C2200,Customers!$A$2:$F$401,5,FALSE)</f>
        <v>Consumer</v>
      </c>
      <c r="N2200" s="2" t="str">
        <f>VLOOKUP(D2200,Products!$A$2:$F$21,2,FALSE)</f>
        <v>Headset Pro</v>
      </c>
      <c r="O2200" s="2" t="str">
        <f>VLOOKUP(D2200,Products!$A$2:$F$21,4,FALSE)</f>
        <v>Electronics</v>
      </c>
      <c r="P2200" s="2" t="str">
        <f>VLOOKUP(D2200,Products!$A$2:$F$21,3,FALSE)</f>
        <v>Accessories</v>
      </c>
      <c r="Q2200" s="6">
        <f>VLOOKUP(D2200,Products!$A$2:$F$21,6,FALSE)</f>
        <v>1180</v>
      </c>
      <c r="R2200" s="6">
        <f t="shared" si="138"/>
        <v>1180</v>
      </c>
      <c r="S2200" s="6">
        <f t="shared" si="139"/>
        <v>752</v>
      </c>
    </row>
    <row r="2201" spans="1:19" x14ac:dyDescent="0.25">
      <c r="A2201" t="s">
        <v>2629</v>
      </c>
      <c r="B2201" s="2">
        <v>45282</v>
      </c>
      <c r="C2201" t="s">
        <v>1526</v>
      </c>
      <c r="D2201" t="s">
        <v>43</v>
      </c>
      <c r="E2201">
        <v>1</v>
      </c>
      <c r="F2201">
        <v>3600</v>
      </c>
      <c r="G2201" s="3">
        <v>0.1</v>
      </c>
      <c r="H2201" t="s">
        <v>12</v>
      </c>
      <c r="I2201">
        <v>4</v>
      </c>
      <c r="J2201">
        <f t="shared" si="136"/>
        <v>3240</v>
      </c>
      <c r="K2201" s="2">
        <f t="shared" si="137"/>
        <v>45261</v>
      </c>
      <c r="L2201" s="2" t="str">
        <f>VLOOKUP(C2201,Customers!$A$2:$F$401,3,FALSE)</f>
        <v>Giza</v>
      </c>
      <c r="M2201" s="2" t="str">
        <f>VLOOKUP(C2201,Customers!$A$2:$F$401,5,FALSE)</f>
        <v>Small Business</v>
      </c>
      <c r="N2201" s="2" t="str">
        <f>VLOOKUP(D2201,Products!$A$2:$F$21,2,FALSE)</f>
        <v>External SSD 1TB</v>
      </c>
      <c r="O2201" s="2" t="str">
        <f>VLOOKUP(D2201,Products!$A$2:$F$21,4,FALSE)</f>
        <v>Electronics</v>
      </c>
      <c r="P2201" s="2" t="str">
        <f>VLOOKUP(D2201,Products!$A$2:$F$21,3,FALSE)</f>
        <v>Storage</v>
      </c>
      <c r="Q2201" s="6">
        <f>VLOOKUP(D2201,Products!$A$2:$F$21,6,FALSE)</f>
        <v>2450</v>
      </c>
      <c r="R2201" s="6">
        <f t="shared" si="138"/>
        <v>2450</v>
      </c>
      <c r="S2201" s="6">
        <f t="shared" si="139"/>
        <v>790</v>
      </c>
    </row>
    <row r="2202" spans="1:19" x14ac:dyDescent="0.25">
      <c r="A2202" t="s">
        <v>2630</v>
      </c>
      <c r="B2202" s="2">
        <v>45189</v>
      </c>
      <c r="C2202" t="s">
        <v>1406</v>
      </c>
      <c r="D2202" t="s">
        <v>11</v>
      </c>
      <c r="E2202">
        <v>1</v>
      </c>
      <c r="F2202">
        <v>30780</v>
      </c>
      <c r="G2202" s="3">
        <v>0.05</v>
      </c>
      <c r="H2202" t="s">
        <v>12</v>
      </c>
      <c r="I2202">
        <v>5</v>
      </c>
      <c r="J2202">
        <f t="shared" si="136"/>
        <v>29241</v>
      </c>
      <c r="K2202" s="2">
        <f t="shared" si="137"/>
        <v>45170</v>
      </c>
      <c r="L2202" s="2" t="str">
        <f>VLOOKUP(C2202,Customers!$A$2:$F$401,3,FALSE)</f>
        <v>Giza</v>
      </c>
      <c r="M2202" s="2" t="str">
        <f>VLOOKUP(C2202,Customers!$A$2:$F$401,5,FALSE)</f>
        <v>Small Business</v>
      </c>
      <c r="N2202" s="2" t="str">
        <f>VLOOKUP(D2202,Products!$A$2:$F$21,2,FALSE)</f>
        <v>Laptop Pro 14</v>
      </c>
      <c r="O2202" s="2" t="str">
        <f>VLOOKUP(D2202,Products!$A$2:$F$21,4,FALSE)</f>
        <v>Electronics</v>
      </c>
      <c r="P2202" s="2" t="str">
        <f>VLOOKUP(D2202,Products!$A$2:$F$21,3,FALSE)</f>
        <v>Computers</v>
      </c>
      <c r="Q2202" s="6">
        <f>VLOOKUP(D2202,Products!$A$2:$F$21,6,FALSE)</f>
        <v>22100</v>
      </c>
      <c r="R2202" s="6">
        <f t="shared" si="138"/>
        <v>22100</v>
      </c>
      <c r="S2202" s="6">
        <f t="shared" si="139"/>
        <v>7141</v>
      </c>
    </row>
    <row r="2203" spans="1:19" x14ac:dyDescent="0.25">
      <c r="A2203" t="s">
        <v>2631</v>
      </c>
      <c r="B2203" s="2">
        <v>45139</v>
      </c>
      <c r="C2203" t="s">
        <v>74</v>
      </c>
      <c r="D2203" t="s">
        <v>46</v>
      </c>
      <c r="E2203">
        <v>4</v>
      </c>
      <c r="F2203">
        <v>267.8</v>
      </c>
      <c r="G2203" s="3">
        <v>0.05</v>
      </c>
      <c r="H2203" t="s">
        <v>12</v>
      </c>
      <c r="I2203">
        <v>1</v>
      </c>
      <c r="J2203">
        <f t="shared" si="136"/>
        <v>1017.64</v>
      </c>
      <c r="K2203" s="2">
        <f t="shared" si="137"/>
        <v>45139</v>
      </c>
      <c r="L2203" s="2" t="str">
        <f>VLOOKUP(C2203,Customers!$A$2:$F$401,3,FALSE)</f>
        <v>Ismailia</v>
      </c>
      <c r="M2203" s="2" t="str">
        <f>VLOOKUP(C2203,Customers!$A$2:$F$401,5,FALSE)</f>
        <v>Small Business</v>
      </c>
      <c r="N2203" s="2" t="str">
        <f>VLOOKUP(D2203,Products!$A$2:$F$21,2,FALSE)</f>
        <v>Paper A4 Box</v>
      </c>
      <c r="O2203" s="2" t="str">
        <f>VLOOKUP(D2203,Products!$A$2:$F$21,4,FALSE)</f>
        <v>Office</v>
      </c>
      <c r="P2203" s="2" t="str">
        <f>VLOOKUP(D2203,Products!$A$2:$F$21,3,FALSE)</f>
        <v>Stationery</v>
      </c>
      <c r="Q2203" s="6">
        <f>VLOOKUP(D2203,Products!$A$2:$F$21,6,FALSE)</f>
        <v>145</v>
      </c>
      <c r="R2203" s="6">
        <f t="shared" si="138"/>
        <v>580</v>
      </c>
      <c r="S2203" s="6">
        <f t="shared" si="139"/>
        <v>437.64</v>
      </c>
    </row>
    <row r="2204" spans="1:19" x14ac:dyDescent="0.25">
      <c r="A2204" t="s">
        <v>2632</v>
      </c>
      <c r="B2204" s="2">
        <v>45720</v>
      </c>
      <c r="C2204" t="s">
        <v>1005</v>
      </c>
      <c r="D2204" t="s">
        <v>11</v>
      </c>
      <c r="E2204">
        <v>1</v>
      </c>
      <c r="F2204">
        <v>26220</v>
      </c>
      <c r="G2204" s="3">
        <v>0.1</v>
      </c>
      <c r="H2204" t="s">
        <v>12</v>
      </c>
      <c r="I2204">
        <v>5</v>
      </c>
      <c r="J2204">
        <f t="shared" si="136"/>
        <v>23598</v>
      </c>
      <c r="K2204" s="2">
        <f t="shared" si="137"/>
        <v>45717</v>
      </c>
      <c r="L2204" s="2" t="str">
        <f>VLOOKUP(C2204,Customers!$A$2:$F$401,3,FALSE)</f>
        <v>Asyut</v>
      </c>
      <c r="M2204" s="2" t="str">
        <f>VLOOKUP(C2204,Customers!$A$2:$F$401,5,FALSE)</f>
        <v>Consumer</v>
      </c>
      <c r="N2204" s="2" t="str">
        <f>VLOOKUP(D2204,Products!$A$2:$F$21,2,FALSE)</f>
        <v>Laptop Pro 14</v>
      </c>
      <c r="O2204" s="2" t="str">
        <f>VLOOKUP(D2204,Products!$A$2:$F$21,4,FALSE)</f>
        <v>Electronics</v>
      </c>
      <c r="P2204" s="2" t="str">
        <f>VLOOKUP(D2204,Products!$A$2:$F$21,3,FALSE)</f>
        <v>Computers</v>
      </c>
      <c r="Q2204" s="6">
        <f>VLOOKUP(D2204,Products!$A$2:$F$21,6,FALSE)</f>
        <v>22100</v>
      </c>
      <c r="R2204" s="6">
        <f t="shared" si="138"/>
        <v>22100</v>
      </c>
      <c r="S2204" s="6">
        <f t="shared" si="139"/>
        <v>1498</v>
      </c>
    </row>
    <row r="2205" spans="1:19" x14ac:dyDescent="0.25">
      <c r="A2205" t="s">
        <v>2633</v>
      </c>
      <c r="B2205" s="2">
        <v>45586</v>
      </c>
      <c r="C2205" t="s">
        <v>875</v>
      </c>
      <c r="D2205" t="s">
        <v>33</v>
      </c>
      <c r="E2205">
        <v>2</v>
      </c>
      <c r="F2205">
        <v>3783</v>
      </c>
      <c r="G2205" s="3">
        <v>0.1</v>
      </c>
      <c r="H2205" t="s">
        <v>12</v>
      </c>
      <c r="I2205">
        <v>5</v>
      </c>
      <c r="J2205">
        <f t="shared" si="136"/>
        <v>6809.4000000000005</v>
      </c>
      <c r="K2205" s="2">
        <f t="shared" si="137"/>
        <v>45566</v>
      </c>
      <c r="L2205" s="2" t="str">
        <f>VLOOKUP(C2205,Customers!$A$2:$F$401,3,FALSE)</f>
        <v>Mansoura</v>
      </c>
      <c r="M2205" s="2" t="str">
        <f>VLOOKUP(C2205,Customers!$A$2:$F$401,5,FALSE)</f>
        <v>Consumer</v>
      </c>
      <c r="N2205" s="2" t="str">
        <f>VLOOKUP(D2205,Products!$A$2:$F$21,2,FALSE)</f>
        <v>Filing Cabinet</v>
      </c>
      <c r="O2205" s="2" t="str">
        <f>VLOOKUP(D2205,Products!$A$2:$F$21,4,FALSE)</f>
        <v>Office</v>
      </c>
      <c r="P2205" s="2" t="str">
        <f>VLOOKUP(D2205,Products!$A$2:$F$21,3,FALSE)</f>
        <v>Furniture</v>
      </c>
      <c r="Q2205" s="6">
        <f>VLOOKUP(D2205,Products!$A$2:$F$21,6,FALSE)</f>
        <v>2650</v>
      </c>
      <c r="R2205" s="6">
        <f t="shared" si="138"/>
        <v>5300</v>
      </c>
      <c r="S2205" s="6">
        <f t="shared" si="139"/>
        <v>1509.4000000000005</v>
      </c>
    </row>
    <row r="2206" spans="1:19" x14ac:dyDescent="0.25">
      <c r="A2206" t="s">
        <v>2634</v>
      </c>
      <c r="B2206" s="2">
        <v>45959</v>
      </c>
      <c r="C2206" t="s">
        <v>980</v>
      </c>
      <c r="D2206" t="s">
        <v>33</v>
      </c>
      <c r="E2206">
        <v>10</v>
      </c>
      <c r="F2206">
        <v>3783</v>
      </c>
      <c r="G2206" s="3">
        <v>0.2</v>
      </c>
      <c r="H2206" t="s">
        <v>12</v>
      </c>
      <c r="I2206">
        <v>1</v>
      </c>
      <c r="J2206">
        <f t="shared" si="136"/>
        <v>30264</v>
      </c>
      <c r="K2206" s="2">
        <f t="shared" si="137"/>
        <v>45931</v>
      </c>
      <c r="L2206" s="2" t="str">
        <f>VLOOKUP(C2206,Customers!$A$2:$F$401,3,FALSE)</f>
        <v>Mansoura</v>
      </c>
      <c r="M2206" s="2" t="str">
        <f>VLOOKUP(C2206,Customers!$A$2:$F$401,5,FALSE)</f>
        <v>Small Business</v>
      </c>
      <c r="N2206" s="2" t="str">
        <f>VLOOKUP(D2206,Products!$A$2:$F$21,2,FALSE)</f>
        <v>Filing Cabinet</v>
      </c>
      <c r="O2206" s="2" t="str">
        <f>VLOOKUP(D2206,Products!$A$2:$F$21,4,FALSE)</f>
        <v>Office</v>
      </c>
      <c r="P2206" s="2" t="str">
        <f>VLOOKUP(D2206,Products!$A$2:$F$21,3,FALSE)</f>
        <v>Furniture</v>
      </c>
      <c r="Q2206" s="6">
        <f>VLOOKUP(D2206,Products!$A$2:$F$21,6,FALSE)</f>
        <v>2650</v>
      </c>
      <c r="R2206" s="6">
        <f t="shared" si="138"/>
        <v>26500</v>
      </c>
      <c r="S2206" s="6">
        <f t="shared" si="139"/>
        <v>3764</v>
      </c>
    </row>
    <row r="2207" spans="1:19" x14ac:dyDescent="0.25">
      <c r="A2207" t="s">
        <v>2635</v>
      </c>
      <c r="B2207" s="2">
        <v>45714</v>
      </c>
      <c r="C2207" t="s">
        <v>322</v>
      </c>
      <c r="D2207" t="s">
        <v>56</v>
      </c>
      <c r="E2207">
        <v>4</v>
      </c>
      <c r="F2207">
        <v>185.4</v>
      </c>
      <c r="G2207" s="3">
        <v>0</v>
      </c>
      <c r="H2207" t="s">
        <v>12</v>
      </c>
      <c r="I2207">
        <v>2</v>
      </c>
      <c r="J2207">
        <f t="shared" si="136"/>
        <v>741.6</v>
      </c>
      <c r="K2207" s="2">
        <f t="shared" si="137"/>
        <v>45689</v>
      </c>
      <c r="L2207" s="2" t="str">
        <f>VLOOKUP(C2207,Customers!$A$2:$F$401,3,FALSE)</f>
        <v>Port Said</v>
      </c>
      <c r="M2207" s="2" t="str">
        <f>VLOOKUP(C2207,Customers!$A$2:$F$401,5,FALSE)</f>
        <v>Consumer</v>
      </c>
      <c r="N2207" s="2" t="str">
        <f>VLOOKUP(D2207,Products!$A$2:$F$21,2,FALSE)</f>
        <v>Notebook Pack</v>
      </c>
      <c r="O2207" s="2" t="str">
        <f>VLOOKUP(D2207,Products!$A$2:$F$21,4,FALSE)</f>
        <v>Office</v>
      </c>
      <c r="P2207" s="2" t="str">
        <f>VLOOKUP(D2207,Products!$A$2:$F$21,3,FALSE)</f>
        <v>Stationery</v>
      </c>
      <c r="Q2207" s="6">
        <f>VLOOKUP(D2207,Products!$A$2:$F$21,6,FALSE)</f>
        <v>75</v>
      </c>
      <c r="R2207" s="6">
        <f t="shared" si="138"/>
        <v>300</v>
      </c>
      <c r="S2207" s="6">
        <f t="shared" si="139"/>
        <v>441.6</v>
      </c>
    </row>
    <row r="2208" spans="1:19" x14ac:dyDescent="0.25">
      <c r="A2208" t="s">
        <v>2636</v>
      </c>
      <c r="B2208" s="2">
        <v>45784</v>
      </c>
      <c r="C2208" t="s">
        <v>860</v>
      </c>
      <c r="D2208" t="s">
        <v>56</v>
      </c>
      <c r="E2208">
        <v>2</v>
      </c>
      <c r="F2208">
        <v>174.6</v>
      </c>
      <c r="G2208" s="3">
        <v>0.03</v>
      </c>
      <c r="H2208" t="s">
        <v>12</v>
      </c>
      <c r="I2208">
        <v>2</v>
      </c>
      <c r="J2208">
        <f t="shared" si="136"/>
        <v>338.72399999999999</v>
      </c>
      <c r="K2208" s="2">
        <f t="shared" si="137"/>
        <v>45778</v>
      </c>
      <c r="L2208" s="2" t="str">
        <f>VLOOKUP(C2208,Customers!$A$2:$F$401,3,FALSE)</f>
        <v>Cairo</v>
      </c>
      <c r="M2208" s="2" t="str">
        <f>VLOOKUP(C2208,Customers!$A$2:$F$401,5,FALSE)</f>
        <v>Consumer</v>
      </c>
      <c r="N2208" s="2" t="str">
        <f>VLOOKUP(D2208,Products!$A$2:$F$21,2,FALSE)</f>
        <v>Notebook Pack</v>
      </c>
      <c r="O2208" s="2" t="str">
        <f>VLOOKUP(D2208,Products!$A$2:$F$21,4,FALSE)</f>
        <v>Office</v>
      </c>
      <c r="P2208" s="2" t="str">
        <f>VLOOKUP(D2208,Products!$A$2:$F$21,3,FALSE)</f>
        <v>Stationery</v>
      </c>
      <c r="Q2208" s="6">
        <f>VLOOKUP(D2208,Products!$A$2:$F$21,6,FALSE)</f>
        <v>75</v>
      </c>
      <c r="R2208" s="6">
        <f t="shared" si="138"/>
        <v>150</v>
      </c>
      <c r="S2208" s="6">
        <f t="shared" si="139"/>
        <v>188.72399999999999</v>
      </c>
    </row>
    <row r="2209" spans="1:19" x14ac:dyDescent="0.25">
      <c r="A2209" t="s">
        <v>2637</v>
      </c>
      <c r="B2209" s="2">
        <v>45435</v>
      </c>
      <c r="C2209" t="s">
        <v>833</v>
      </c>
      <c r="D2209" t="s">
        <v>24</v>
      </c>
      <c r="E2209">
        <v>1</v>
      </c>
      <c r="F2209">
        <v>1250</v>
      </c>
      <c r="G2209" s="3">
        <v>0</v>
      </c>
      <c r="H2209" t="s">
        <v>12</v>
      </c>
      <c r="I2209">
        <v>7</v>
      </c>
      <c r="J2209">
        <f t="shared" si="136"/>
        <v>1250</v>
      </c>
      <c r="K2209" s="2">
        <f t="shared" si="137"/>
        <v>45413</v>
      </c>
      <c r="L2209" s="2" t="str">
        <f>VLOOKUP(C2209,Customers!$A$2:$F$401,3,FALSE)</f>
        <v>Shubra El-Kheima</v>
      </c>
      <c r="M2209" s="2" t="str">
        <f>VLOOKUP(C2209,Customers!$A$2:$F$401,5,FALSE)</f>
        <v>Consumer</v>
      </c>
      <c r="N2209" s="2" t="str">
        <f>VLOOKUP(D2209,Products!$A$2:$F$21,2,FALSE)</f>
        <v>USB-C Hub</v>
      </c>
      <c r="O2209" s="2" t="str">
        <f>VLOOKUP(D2209,Products!$A$2:$F$21,4,FALSE)</f>
        <v>Electronics</v>
      </c>
      <c r="P2209" s="2" t="str">
        <f>VLOOKUP(D2209,Products!$A$2:$F$21,3,FALSE)</f>
        <v>Accessories</v>
      </c>
      <c r="Q2209" s="6">
        <f>VLOOKUP(D2209,Products!$A$2:$F$21,6,FALSE)</f>
        <v>620</v>
      </c>
      <c r="R2209" s="6">
        <f t="shared" si="138"/>
        <v>620</v>
      </c>
      <c r="S2209" s="6">
        <f t="shared" si="139"/>
        <v>630</v>
      </c>
    </row>
    <row r="2210" spans="1:19" x14ac:dyDescent="0.25">
      <c r="A2210" t="s">
        <v>2638</v>
      </c>
      <c r="B2210" s="2">
        <v>45487</v>
      </c>
      <c r="C2210" t="s">
        <v>443</v>
      </c>
      <c r="D2210" t="s">
        <v>59</v>
      </c>
      <c r="E2210">
        <v>2</v>
      </c>
      <c r="F2210">
        <v>7400</v>
      </c>
      <c r="G2210" s="3">
        <v>0</v>
      </c>
      <c r="H2210" t="s">
        <v>12</v>
      </c>
      <c r="I2210">
        <v>4</v>
      </c>
      <c r="J2210">
        <f t="shared" si="136"/>
        <v>14800</v>
      </c>
      <c r="K2210" s="2">
        <f t="shared" si="137"/>
        <v>45474</v>
      </c>
      <c r="L2210" s="2" t="str">
        <f>VLOOKUP(C2210,Customers!$A$2:$F$401,3,FALSE)</f>
        <v>Asyut</v>
      </c>
      <c r="M2210" s="2" t="str">
        <f>VLOOKUP(C2210,Customers!$A$2:$F$401,5,FALSE)</f>
        <v>Consumer</v>
      </c>
      <c r="N2210" s="2" t="str">
        <f>VLOOKUP(D2210,Products!$A$2:$F$21,2,FALSE)</f>
        <v>Laser Printer</v>
      </c>
      <c r="O2210" s="2" t="str">
        <f>VLOOKUP(D2210,Products!$A$2:$F$21,4,FALSE)</f>
        <v>Electronics</v>
      </c>
      <c r="P2210" s="2" t="str">
        <f>VLOOKUP(D2210,Products!$A$2:$F$21,3,FALSE)</f>
        <v>Printers</v>
      </c>
      <c r="Q2210" s="6">
        <f>VLOOKUP(D2210,Products!$A$2:$F$21,6,FALSE)</f>
        <v>5600</v>
      </c>
      <c r="R2210" s="6">
        <f t="shared" si="138"/>
        <v>11200</v>
      </c>
      <c r="S2210" s="6">
        <f t="shared" si="139"/>
        <v>3600</v>
      </c>
    </row>
    <row r="2211" spans="1:19" x14ac:dyDescent="0.25">
      <c r="A2211" t="s">
        <v>2639</v>
      </c>
      <c r="B2211" s="2">
        <v>45741</v>
      </c>
      <c r="C2211" t="s">
        <v>1355</v>
      </c>
      <c r="D2211" t="s">
        <v>109</v>
      </c>
      <c r="E2211">
        <v>1</v>
      </c>
      <c r="F2211">
        <v>12800</v>
      </c>
      <c r="G2211" s="3">
        <v>0.03</v>
      </c>
      <c r="H2211" t="s">
        <v>12</v>
      </c>
      <c r="I2211">
        <v>6</v>
      </c>
      <c r="J2211">
        <f t="shared" si="136"/>
        <v>12416</v>
      </c>
      <c r="K2211" s="2">
        <f t="shared" si="137"/>
        <v>45717</v>
      </c>
      <c r="L2211" s="2" t="str">
        <f>VLOOKUP(C2211,Customers!$A$2:$F$401,3,FALSE)</f>
        <v>Tanta</v>
      </c>
      <c r="M2211" s="2" t="str">
        <f>VLOOKUP(C2211,Customers!$A$2:$F$401,5,FALSE)</f>
        <v>Small Business</v>
      </c>
      <c r="N2211" s="2" t="str">
        <f>VLOOKUP(D2211,Products!$A$2:$F$21,2,FALSE)</f>
        <v>Projector</v>
      </c>
      <c r="O2211" s="2" t="str">
        <f>VLOOKUP(D2211,Products!$A$2:$F$21,4,FALSE)</f>
        <v>Electronics</v>
      </c>
      <c r="P2211" s="2" t="str">
        <f>VLOOKUP(D2211,Products!$A$2:$F$21,3,FALSE)</f>
        <v>Displays</v>
      </c>
      <c r="Q2211" s="6">
        <f>VLOOKUP(D2211,Products!$A$2:$F$21,6,FALSE)</f>
        <v>9700</v>
      </c>
      <c r="R2211" s="6">
        <f t="shared" si="138"/>
        <v>9700</v>
      </c>
      <c r="S2211" s="6">
        <f t="shared" si="139"/>
        <v>2716</v>
      </c>
    </row>
    <row r="2212" spans="1:19" x14ac:dyDescent="0.25">
      <c r="A2212" t="s">
        <v>2640</v>
      </c>
      <c r="B2212" s="2">
        <v>45629</v>
      </c>
      <c r="C2212" t="s">
        <v>139</v>
      </c>
      <c r="D2212" t="s">
        <v>46</v>
      </c>
      <c r="E2212">
        <v>1</v>
      </c>
      <c r="F2212">
        <v>239.2</v>
      </c>
      <c r="G2212" s="3">
        <v>0</v>
      </c>
      <c r="H2212" t="s">
        <v>12</v>
      </c>
      <c r="I2212">
        <v>2</v>
      </c>
      <c r="J2212">
        <f t="shared" si="136"/>
        <v>239.2</v>
      </c>
      <c r="K2212" s="2">
        <f t="shared" si="137"/>
        <v>45627</v>
      </c>
      <c r="L2212" s="2" t="str">
        <f>VLOOKUP(C2212,Customers!$A$2:$F$401,3,FALSE)</f>
        <v>Zagazig</v>
      </c>
      <c r="M2212" s="2" t="str">
        <f>VLOOKUP(C2212,Customers!$A$2:$F$401,5,FALSE)</f>
        <v>Consumer</v>
      </c>
      <c r="N2212" s="2" t="str">
        <f>VLOOKUP(D2212,Products!$A$2:$F$21,2,FALSE)</f>
        <v>Paper A4 Box</v>
      </c>
      <c r="O2212" s="2" t="str">
        <f>VLOOKUP(D2212,Products!$A$2:$F$21,4,FALSE)</f>
        <v>Office</v>
      </c>
      <c r="P2212" s="2" t="str">
        <f>VLOOKUP(D2212,Products!$A$2:$F$21,3,FALSE)</f>
        <v>Stationery</v>
      </c>
      <c r="Q2212" s="6">
        <f>VLOOKUP(D2212,Products!$A$2:$F$21,6,FALSE)</f>
        <v>145</v>
      </c>
      <c r="R2212" s="6">
        <f t="shared" si="138"/>
        <v>145</v>
      </c>
      <c r="S2212" s="6">
        <f t="shared" si="139"/>
        <v>94.199999999999989</v>
      </c>
    </row>
    <row r="2213" spans="1:19" x14ac:dyDescent="0.25">
      <c r="A2213" t="s">
        <v>2641</v>
      </c>
      <c r="B2213" s="2">
        <v>45529</v>
      </c>
      <c r="C2213" t="s">
        <v>519</v>
      </c>
      <c r="D2213" t="s">
        <v>11</v>
      </c>
      <c r="E2213">
        <v>1</v>
      </c>
      <c r="F2213">
        <v>26220</v>
      </c>
      <c r="G2213" s="3">
        <v>0</v>
      </c>
      <c r="H2213" t="s">
        <v>12</v>
      </c>
      <c r="I2213">
        <v>5</v>
      </c>
      <c r="J2213">
        <f t="shared" si="136"/>
        <v>26220</v>
      </c>
      <c r="K2213" s="2">
        <f t="shared" si="137"/>
        <v>45505</v>
      </c>
      <c r="L2213" s="2" t="str">
        <f>VLOOKUP(C2213,Customers!$A$2:$F$401,3,FALSE)</f>
        <v>Port Said</v>
      </c>
      <c r="M2213" s="2" t="str">
        <f>VLOOKUP(C2213,Customers!$A$2:$F$401,5,FALSE)</f>
        <v>Consumer</v>
      </c>
      <c r="N2213" s="2" t="str">
        <f>VLOOKUP(D2213,Products!$A$2:$F$21,2,FALSE)</f>
        <v>Laptop Pro 14</v>
      </c>
      <c r="O2213" s="2" t="str">
        <f>VLOOKUP(D2213,Products!$A$2:$F$21,4,FALSE)</f>
        <v>Electronics</v>
      </c>
      <c r="P2213" s="2" t="str">
        <f>VLOOKUP(D2213,Products!$A$2:$F$21,3,FALSE)</f>
        <v>Computers</v>
      </c>
      <c r="Q2213" s="6">
        <f>VLOOKUP(D2213,Products!$A$2:$F$21,6,FALSE)</f>
        <v>22100</v>
      </c>
      <c r="R2213" s="6">
        <f t="shared" si="138"/>
        <v>22100</v>
      </c>
      <c r="S2213" s="6">
        <f t="shared" si="139"/>
        <v>4120</v>
      </c>
    </row>
    <row r="2214" spans="1:19" x14ac:dyDescent="0.25">
      <c r="A2214" t="s">
        <v>2642</v>
      </c>
      <c r="B2214" s="2">
        <v>45854</v>
      </c>
      <c r="C2214" t="s">
        <v>1985</v>
      </c>
      <c r="D2214" t="s">
        <v>15</v>
      </c>
      <c r="E2214">
        <v>1</v>
      </c>
      <c r="F2214">
        <v>436.5</v>
      </c>
      <c r="G2214" s="3">
        <v>0</v>
      </c>
      <c r="H2214" t="s">
        <v>85</v>
      </c>
      <c r="I2214">
        <v>5</v>
      </c>
      <c r="J2214">
        <f t="shared" si="136"/>
        <v>436.5</v>
      </c>
      <c r="K2214" s="2">
        <f t="shared" si="137"/>
        <v>45839</v>
      </c>
      <c r="L2214" s="2" t="str">
        <f>VLOOKUP(C2214,Customers!$A$2:$F$401,3,FALSE)</f>
        <v>Alexandria</v>
      </c>
      <c r="M2214" s="2" t="str">
        <f>VLOOKUP(C2214,Customers!$A$2:$F$401,5,FALSE)</f>
        <v>Small Business</v>
      </c>
      <c r="N2214" s="2" t="str">
        <f>VLOOKUP(D2214,Products!$A$2:$F$21,2,FALSE)</f>
        <v>Wireless Mouse</v>
      </c>
      <c r="O2214" s="2" t="str">
        <f>VLOOKUP(D2214,Products!$A$2:$F$21,4,FALSE)</f>
        <v>Electronics</v>
      </c>
      <c r="P2214" s="2" t="str">
        <f>VLOOKUP(D2214,Products!$A$2:$F$21,3,FALSE)</f>
        <v>Accessories</v>
      </c>
      <c r="Q2214" s="6">
        <f>VLOOKUP(D2214,Products!$A$2:$F$21,6,FALSE)</f>
        <v>210</v>
      </c>
      <c r="R2214" s="6">
        <f t="shared" si="138"/>
        <v>210</v>
      </c>
      <c r="S2214" s="6">
        <f t="shared" si="139"/>
        <v>226.5</v>
      </c>
    </row>
    <row r="2215" spans="1:19" x14ac:dyDescent="0.25">
      <c r="A2215" t="s">
        <v>2643</v>
      </c>
      <c r="B2215" s="2">
        <v>45200</v>
      </c>
      <c r="C2215" t="s">
        <v>1355</v>
      </c>
      <c r="D2215" t="s">
        <v>90</v>
      </c>
      <c r="E2215">
        <v>2</v>
      </c>
      <c r="F2215">
        <v>2100</v>
      </c>
      <c r="G2215" s="3">
        <v>0</v>
      </c>
      <c r="H2215" t="s">
        <v>12</v>
      </c>
      <c r="I2215">
        <v>3</v>
      </c>
      <c r="J2215">
        <f t="shared" si="136"/>
        <v>4200</v>
      </c>
      <c r="K2215" s="2">
        <f t="shared" si="137"/>
        <v>45200</v>
      </c>
      <c r="L2215" s="2" t="str">
        <f>VLOOKUP(C2215,Customers!$A$2:$F$401,3,FALSE)</f>
        <v>Tanta</v>
      </c>
      <c r="M2215" s="2" t="str">
        <f>VLOOKUP(C2215,Customers!$A$2:$F$401,5,FALSE)</f>
        <v>Small Business</v>
      </c>
      <c r="N2215" s="2" t="str">
        <f>VLOOKUP(D2215,Products!$A$2:$F$21,2,FALSE)</f>
        <v>Headset Pro</v>
      </c>
      <c r="O2215" s="2" t="str">
        <f>VLOOKUP(D2215,Products!$A$2:$F$21,4,FALSE)</f>
        <v>Electronics</v>
      </c>
      <c r="P2215" s="2" t="str">
        <f>VLOOKUP(D2215,Products!$A$2:$F$21,3,FALSE)</f>
        <v>Accessories</v>
      </c>
      <c r="Q2215" s="6">
        <f>VLOOKUP(D2215,Products!$A$2:$F$21,6,FALSE)</f>
        <v>1180</v>
      </c>
      <c r="R2215" s="6">
        <f t="shared" si="138"/>
        <v>2360</v>
      </c>
      <c r="S2215" s="6">
        <f t="shared" si="139"/>
        <v>1840</v>
      </c>
    </row>
    <row r="2216" spans="1:19" x14ac:dyDescent="0.25">
      <c r="A2216" t="s">
        <v>2644</v>
      </c>
      <c r="B2216" s="2">
        <v>45209</v>
      </c>
      <c r="C2216" t="s">
        <v>14</v>
      </c>
      <c r="D2216" t="s">
        <v>123</v>
      </c>
      <c r="E2216">
        <v>1</v>
      </c>
      <c r="F2216">
        <v>2420.5</v>
      </c>
      <c r="G2216" s="3">
        <v>0.1</v>
      </c>
      <c r="H2216" t="s">
        <v>12</v>
      </c>
      <c r="I2216">
        <v>3</v>
      </c>
      <c r="J2216">
        <f t="shared" si="136"/>
        <v>2178.4500000000003</v>
      </c>
      <c r="K2216" s="2">
        <f t="shared" si="137"/>
        <v>45200</v>
      </c>
      <c r="L2216" s="2" t="str">
        <f>VLOOKUP(C2216,Customers!$A$2:$F$401,3,FALSE)</f>
        <v>Giza</v>
      </c>
      <c r="M2216" s="2" t="str">
        <f>VLOOKUP(C2216,Customers!$A$2:$F$401,5,FALSE)</f>
        <v>Consumer</v>
      </c>
      <c r="N2216" s="2" t="str">
        <f>VLOOKUP(D2216,Products!$A$2:$F$21,2,FALSE)</f>
        <v>Barcode Scanner</v>
      </c>
      <c r="O2216" s="2" t="str">
        <f>VLOOKUP(D2216,Products!$A$2:$F$21,4,FALSE)</f>
        <v>Electronics</v>
      </c>
      <c r="P2216" s="2" t="str">
        <f>VLOOKUP(D2216,Products!$A$2:$F$21,3,FALSE)</f>
        <v>POS Equipment</v>
      </c>
      <c r="Q2216" s="6">
        <f>VLOOKUP(D2216,Products!$A$2:$F$21,6,FALSE)</f>
        <v>1420</v>
      </c>
      <c r="R2216" s="6">
        <f t="shared" si="138"/>
        <v>1420</v>
      </c>
      <c r="S2216" s="6">
        <f t="shared" si="139"/>
        <v>758.45000000000027</v>
      </c>
    </row>
    <row r="2217" spans="1:19" x14ac:dyDescent="0.25">
      <c r="A2217" t="s">
        <v>2645</v>
      </c>
      <c r="B2217" s="2">
        <v>45772</v>
      </c>
      <c r="C2217" t="s">
        <v>87</v>
      </c>
      <c r="D2217" t="s">
        <v>21</v>
      </c>
      <c r="E2217">
        <v>5</v>
      </c>
      <c r="F2217">
        <v>1850</v>
      </c>
      <c r="G2217" s="3">
        <v>0.03</v>
      </c>
      <c r="H2217" t="s">
        <v>12</v>
      </c>
      <c r="I2217">
        <v>3</v>
      </c>
      <c r="J2217">
        <f t="shared" si="136"/>
        <v>8972.5</v>
      </c>
      <c r="K2217" s="2">
        <f t="shared" si="137"/>
        <v>45748</v>
      </c>
      <c r="L2217" s="2" t="str">
        <f>VLOOKUP(C2217,Customers!$A$2:$F$401,3,FALSE)</f>
        <v>Tanta</v>
      </c>
      <c r="M2217" s="2" t="str">
        <f>VLOOKUP(C2217,Customers!$A$2:$F$401,5,FALSE)</f>
        <v>Small Business</v>
      </c>
      <c r="N2217" s="2" t="str">
        <f>VLOOKUP(D2217,Products!$A$2:$F$21,2,FALSE)</f>
        <v>Mechanical Keyboard</v>
      </c>
      <c r="O2217" s="2" t="str">
        <f>VLOOKUP(D2217,Products!$A$2:$F$21,4,FALSE)</f>
        <v>Electronics</v>
      </c>
      <c r="P2217" s="2" t="str">
        <f>VLOOKUP(D2217,Products!$A$2:$F$21,3,FALSE)</f>
        <v>Accessories</v>
      </c>
      <c r="Q2217" s="6">
        <f>VLOOKUP(D2217,Products!$A$2:$F$21,6,FALSE)</f>
        <v>990</v>
      </c>
      <c r="R2217" s="6">
        <f t="shared" si="138"/>
        <v>4950</v>
      </c>
      <c r="S2217" s="6">
        <f t="shared" si="139"/>
        <v>4022.5</v>
      </c>
    </row>
    <row r="2218" spans="1:19" x14ac:dyDescent="0.25">
      <c r="A2218" t="s">
        <v>2646</v>
      </c>
      <c r="B2218" s="2">
        <v>45976</v>
      </c>
      <c r="C2218" t="s">
        <v>837</v>
      </c>
      <c r="D2218" t="s">
        <v>43</v>
      </c>
      <c r="E2218">
        <v>20</v>
      </c>
      <c r="F2218">
        <v>3708</v>
      </c>
      <c r="G2218" s="3">
        <v>0.2</v>
      </c>
      <c r="H2218" t="s">
        <v>12</v>
      </c>
      <c r="I2218">
        <v>3</v>
      </c>
      <c r="J2218">
        <f t="shared" si="136"/>
        <v>59328</v>
      </c>
      <c r="K2218" s="2">
        <f t="shared" si="137"/>
        <v>45962</v>
      </c>
      <c r="L2218" s="2" t="str">
        <f>VLOOKUP(C2218,Customers!$A$2:$F$401,3,FALSE)</f>
        <v>Fayoum</v>
      </c>
      <c r="M2218" s="2" t="str">
        <f>VLOOKUP(C2218,Customers!$A$2:$F$401,5,FALSE)</f>
        <v>Consumer</v>
      </c>
      <c r="N2218" s="2" t="str">
        <f>VLOOKUP(D2218,Products!$A$2:$F$21,2,FALSE)</f>
        <v>External SSD 1TB</v>
      </c>
      <c r="O2218" s="2" t="str">
        <f>VLOOKUP(D2218,Products!$A$2:$F$21,4,FALSE)</f>
        <v>Electronics</v>
      </c>
      <c r="P2218" s="2" t="str">
        <f>VLOOKUP(D2218,Products!$A$2:$F$21,3,FALSE)</f>
        <v>Storage</v>
      </c>
      <c r="Q2218" s="6">
        <f>VLOOKUP(D2218,Products!$A$2:$F$21,6,FALSE)</f>
        <v>2450</v>
      </c>
      <c r="R2218" s="6">
        <f t="shared" si="138"/>
        <v>49000</v>
      </c>
      <c r="S2218" s="6">
        <f t="shared" si="139"/>
        <v>10328</v>
      </c>
    </row>
    <row r="2219" spans="1:19" x14ac:dyDescent="0.25">
      <c r="A2219" t="s">
        <v>2647</v>
      </c>
      <c r="B2219" s="2">
        <v>45539</v>
      </c>
      <c r="C2219" t="s">
        <v>365</v>
      </c>
      <c r="D2219" t="s">
        <v>82</v>
      </c>
      <c r="E2219">
        <v>1</v>
      </c>
      <c r="F2219">
        <v>4416</v>
      </c>
      <c r="G2219" s="3">
        <v>0.03</v>
      </c>
      <c r="H2219" t="s">
        <v>12</v>
      </c>
      <c r="I2219">
        <v>4</v>
      </c>
      <c r="J2219">
        <f t="shared" si="136"/>
        <v>4283.5199999999995</v>
      </c>
      <c r="K2219" s="2">
        <f t="shared" si="137"/>
        <v>45536</v>
      </c>
      <c r="L2219" s="2" t="str">
        <f>VLOOKUP(C2219,Customers!$A$2:$F$401,3,FALSE)</f>
        <v>Alexandria</v>
      </c>
      <c r="M2219" s="2" t="str">
        <f>VLOOKUP(C2219,Customers!$A$2:$F$401,5,FALSE)</f>
        <v>Corporate</v>
      </c>
      <c r="N2219" s="2" t="str">
        <f>VLOOKUP(D2219,Products!$A$2:$F$21,2,FALSE)</f>
        <v>Office Chair</v>
      </c>
      <c r="O2219" s="2" t="str">
        <f>VLOOKUP(D2219,Products!$A$2:$F$21,4,FALSE)</f>
        <v>Office</v>
      </c>
      <c r="P2219" s="2" t="str">
        <f>VLOOKUP(D2219,Products!$A$2:$F$21,3,FALSE)</f>
        <v>Furniture</v>
      </c>
      <c r="Q2219" s="6">
        <f>VLOOKUP(D2219,Products!$A$2:$F$21,6,FALSE)</f>
        <v>3150</v>
      </c>
      <c r="R2219" s="6">
        <f t="shared" si="138"/>
        <v>3150</v>
      </c>
      <c r="S2219" s="6">
        <f t="shared" si="139"/>
        <v>1133.5199999999995</v>
      </c>
    </row>
    <row r="2220" spans="1:19" x14ac:dyDescent="0.25">
      <c r="A2220" t="s">
        <v>2648</v>
      </c>
      <c r="B2220" s="2">
        <v>45569</v>
      </c>
      <c r="C2220" t="s">
        <v>772</v>
      </c>
      <c r="D2220" t="s">
        <v>18</v>
      </c>
      <c r="E2220">
        <v>20</v>
      </c>
      <c r="F2220">
        <v>1450</v>
      </c>
      <c r="G2220" s="3">
        <v>0.05</v>
      </c>
      <c r="H2220" t="s">
        <v>12</v>
      </c>
      <c r="I2220">
        <v>2</v>
      </c>
      <c r="J2220">
        <f t="shared" si="136"/>
        <v>27550</v>
      </c>
      <c r="K2220" s="2">
        <f t="shared" si="137"/>
        <v>45566</v>
      </c>
      <c r="L2220" s="2" t="str">
        <f>VLOOKUP(C2220,Customers!$A$2:$F$401,3,FALSE)</f>
        <v>Giza</v>
      </c>
      <c r="M2220" s="2" t="str">
        <f>VLOOKUP(C2220,Customers!$A$2:$F$401,5,FALSE)</f>
        <v>Consumer</v>
      </c>
      <c r="N2220" s="2" t="str">
        <f>VLOOKUP(D2220,Products!$A$2:$F$21,2,FALSE)</f>
        <v>Webcam HD</v>
      </c>
      <c r="O2220" s="2" t="str">
        <f>VLOOKUP(D2220,Products!$A$2:$F$21,4,FALSE)</f>
        <v>Electronics</v>
      </c>
      <c r="P2220" s="2" t="str">
        <f>VLOOKUP(D2220,Products!$A$2:$F$21,3,FALSE)</f>
        <v>Accessories</v>
      </c>
      <c r="Q2220" s="6">
        <f>VLOOKUP(D2220,Products!$A$2:$F$21,6,FALSE)</f>
        <v>790</v>
      </c>
      <c r="R2220" s="6">
        <f t="shared" si="138"/>
        <v>15800</v>
      </c>
      <c r="S2220" s="6">
        <f t="shared" si="139"/>
        <v>11750</v>
      </c>
    </row>
    <row r="2221" spans="1:19" x14ac:dyDescent="0.25">
      <c r="A2221" t="s">
        <v>2649</v>
      </c>
      <c r="B2221" s="2">
        <v>45372</v>
      </c>
      <c r="C2221" t="s">
        <v>249</v>
      </c>
      <c r="D2221" t="s">
        <v>24</v>
      </c>
      <c r="E2221">
        <v>1</v>
      </c>
      <c r="F2221">
        <v>1287.5</v>
      </c>
      <c r="G2221" s="3">
        <v>0.05</v>
      </c>
      <c r="H2221" t="s">
        <v>12</v>
      </c>
      <c r="I2221">
        <v>3</v>
      </c>
      <c r="J2221">
        <f t="shared" si="136"/>
        <v>1223.125</v>
      </c>
      <c r="K2221" s="2">
        <f t="shared" si="137"/>
        <v>45352</v>
      </c>
      <c r="L2221" s="2" t="str">
        <f>VLOOKUP(C2221,Customers!$A$2:$F$401,3,FALSE)</f>
        <v>Zagazig</v>
      </c>
      <c r="M2221" s="2" t="str">
        <f>VLOOKUP(C2221,Customers!$A$2:$F$401,5,FALSE)</f>
        <v>Small Business</v>
      </c>
      <c r="N2221" s="2" t="str">
        <f>VLOOKUP(D2221,Products!$A$2:$F$21,2,FALSE)</f>
        <v>USB-C Hub</v>
      </c>
      <c r="O2221" s="2" t="str">
        <f>VLOOKUP(D2221,Products!$A$2:$F$21,4,FALSE)</f>
        <v>Electronics</v>
      </c>
      <c r="P2221" s="2" t="str">
        <f>VLOOKUP(D2221,Products!$A$2:$F$21,3,FALSE)</f>
        <v>Accessories</v>
      </c>
      <c r="Q2221" s="6">
        <f>VLOOKUP(D2221,Products!$A$2:$F$21,6,FALSE)</f>
        <v>620</v>
      </c>
      <c r="R2221" s="6">
        <f t="shared" si="138"/>
        <v>620</v>
      </c>
      <c r="S2221" s="6">
        <f t="shared" si="139"/>
        <v>603.125</v>
      </c>
    </row>
    <row r="2222" spans="1:19" x14ac:dyDescent="0.25">
      <c r="A2222" t="s">
        <v>2650</v>
      </c>
      <c r="B2222" s="2">
        <v>45338</v>
      </c>
      <c r="C2222" t="s">
        <v>747</v>
      </c>
      <c r="D2222" t="s">
        <v>90</v>
      </c>
      <c r="E2222">
        <v>3</v>
      </c>
      <c r="F2222">
        <v>2163</v>
      </c>
      <c r="G2222" s="3">
        <v>0.1</v>
      </c>
      <c r="H2222" t="s">
        <v>12</v>
      </c>
      <c r="I2222">
        <v>4</v>
      </c>
      <c r="J2222">
        <f t="shared" si="136"/>
        <v>5840.1</v>
      </c>
      <c r="K2222" s="2">
        <f t="shared" si="137"/>
        <v>45323</v>
      </c>
      <c r="L2222" s="2" t="str">
        <f>VLOOKUP(C2222,Customers!$A$2:$F$401,3,FALSE)</f>
        <v>Tanta</v>
      </c>
      <c r="M2222" s="2" t="str">
        <f>VLOOKUP(C2222,Customers!$A$2:$F$401,5,FALSE)</f>
        <v>Consumer</v>
      </c>
      <c r="N2222" s="2" t="str">
        <f>VLOOKUP(D2222,Products!$A$2:$F$21,2,FALSE)</f>
        <v>Headset Pro</v>
      </c>
      <c r="O2222" s="2" t="str">
        <f>VLOOKUP(D2222,Products!$A$2:$F$21,4,FALSE)</f>
        <v>Electronics</v>
      </c>
      <c r="P2222" s="2" t="str">
        <f>VLOOKUP(D2222,Products!$A$2:$F$21,3,FALSE)</f>
        <v>Accessories</v>
      </c>
      <c r="Q2222" s="6">
        <f>VLOOKUP(D2222,Products!$A$2:$F$21,6,FALSE)</f>
        <v>1180</v>
      </c>
      <c r="R2222" s="6">
        <f t="shared" si="138"/>
        <v>3540</v>
      </c>
      <c r="S2222" s="6">
        <f t="shared" si="139"/>
        <v>2300.1000000000004</v>
      </c>
    </row>
    <row r="2223" spans="1:19" x14ac:dyDescent="0.25">
      <c r="A2223" t="s">
        <v>2651</v>
      </c>
      <c r="B2223" s="2">
        <v>45356</v>
      </c>
      <c r="C2223" t="s">
        <v>379</v>
      </c>
      <c r="D2223" t="s">
        <v>49</v>
      </c>
      <c r="E2223">
        <v>1</v>
      </c>
      <c r="F2223">
        <v>4223</v>
      </c>
      <c r="G2223" s="3">
        <v>0.1</v>
      </c>
      <c r="H2223" t="s">
        <v>12</v>
      </c>
      <c r="I2223">
        <v>3</v>
      </c>
      <c r="J2223">
        <f t="shared" si="136"/>
        <v>3800.7000000000003</v>
      </c>
      <c r="K2223" s="2">
        <f t="shared" si="137"/>
        <v>45352</v>
      </c>
      <c r="L2223" s="2" t="str">
        <f>VLOOKUP(C2223,Customers!$A$2:$F$401,3,FALSE)</f>
        <v>Port Said</v>
      </c>
      <c r="M2223" s="2" t="str">
        <f>VLOOKUP(C2223,Customers!$A$2:$F$401,5,FALSE)</f>
        <v>Small Business</v>
      </c>
      <c r="N2223" s="2" t="str">
        <f>VLOOKUP(D2223,Products!$A$2:$F$21,2,FALSE)</f>
        <v>UPS 1200VA</v>
      </c>
      <c r="O2223" s="2" t="str">
        <f>VLOOKUP(D2223,Products!$A$2:$F$21,4,FALSE)</f>
        <v>Electronics</v>
      </c>
      <c r="P2223" s="2" t="str">
        <f>VLOOKUP(D2223,Products!$A$2:$F$21,3,FALSE)</f>
        <v>Power</v>
      </c>
      <c r="Q2223" s="6">
        <f>VLOOKUP(D2223,Products!$A$2:$F$21,6,FALSE)</f>
        <v>2950</v>
      </c>
      <c r="R2223" s="6">
        <f t="shared" si="138"/>
        <v>2950</v>
      </c>
      <c r="S2223" s="6">
        <f t="shared" si="139"/>
        <v>850.70000000000027</v>
      </c>
    </row>
    <row r="2224" spans="1:19" x14ac:dyDescent="0.25">
      <c r="A2224" t="s">
        <v>2652</v>
      </c>
      <c r="B2224" s="2">
        <v>45522</v>
      </c>
      <c r="C2224" t="s">
        <v>458</v>
      </c>
      <c r="D2224" t="s">
        <v>109</v>
      </c>
      <c r="E2224">
        <v>10</v>
      </c>
      <c r="F2224">
        <v>12416</v>
      </c>
      <c r="G2224" s="3">
        <v>0</v>
      </c>
      <c r="H2224" t="s">
        <v>12</v>
      </c>
      <c r="I2224">
        <v>5</v>
      </c>
      <c r="J2224">
        <f t="shared" si="136"/>
        <v>124160</v>
      </c>
      <c r="K2224" s="2">
        <f t="shared" si="137"/>
        <v>45505</v>
      </c>
      <c r="L2224" s="2" t="str">
        <f>VLOOKUP(C2224,Customers!$A$2:$F$401,3,FALSE)</f>
        <v>Port Said</v>
      </c>
      <c r="M2224" s="2" t="str">
        <f>VLOOKUP(C2224,Customers!$A$2:$F$401,5,FALSE)</f>
        <v>Consumer</v>
      </c>
      <c r="N2224" s="2" t="str">
        <f>VLOOKUP(D2224,Products!$A$2:$F$21,2,FALSE)</f>
        <v>Projector</v>
      </c>
      <c r="O2224" s="2" t="str">
        <f>VLOOKUP(D2224,Products!$A$2:$F$21,4,FALSE)</f>
        <v>Electronics</v>
      </c>
      <c r="P2224" s="2" t="str">
        <f>VLOOKUP(D2224,Products!$A$2:$F$21,3,FALSE)</f>
        <v>Displays</v>
      </c>
      <c r="Q2224" s="6">
        <f>VLOOKUP(D2224,Products!$A$2:$F$21,6,FALSE)</f>
        <v>9700</v>
      </c>
      <c r="R2224" s="6">
        <f t="shared" si="138"/>
        <v>97000</v>
      </c>
      <c r="S2224" s="6">
        <f t="shared" si="139"/>
        <v>27160</v>
      </c>
    </row>
    <row r="2225" spans="1:19" x14ac:dyDescent="0.25">
      <c r="A2225" t="s">
        <v>2653</v>
      </c>
      <c r="B2225" s="2">
        <v>45634</v>
      </c>
      <c r="C2225" t="s">
        <v>421</v>
      </c>
      <c r="D2225" t="s">
        <v>46</v>
      </c>
      <c r="E2225">
        <v>4</v>
      </c>
      <c r="F2225">
        <v>267.8</v>
      </c>
      <c r="G2225" s="3">
        <v>0.05</v>
      </c>
      <c r="H2225" t="s">
        <v>12</v>
      </c>
      <c r="I2225">
        <v>7</v>
      </c>
      <c r="J2225">
        <f t="shared" si="136"/>
        <v>1017.64</v>
      </c>
      <c r="K2225" s="2">
        <f t="shared" si="137"/>
        <v>45627</v>
      </c>
      <c r="L2225" s="2" t="str">
        <f>VLOOKUP(C2225,Customers!$A$2:$F$401,3,FALSE)</f>
        <v>Ismailia</v>
      </c>
      <c r="M2225" s="2" t="str">
        <f>VLOOKUP(C2225,Customers!$A$2:$F$401,5,FALSE)</f>
        <v>Corporate</v>
      </c>
      <c r="N2225" s="2" t="str">
        <f>VLOOKUP(D2225,Products!$A$2:$F$21,2,FALSE)</f>
        <v>Paper A4 Box</v>
      </c>
      <c r="O2225" s="2" t="str">
        <f>VLOOKUP(D2225,Products!$A$2:$F$21,4,FALSE)</f>
        <v>Office</v>
      </c>
      <c r="P2225" s="2" t="str">
        <f>VLOOKUP(D2225,Products!$A$2:$F$21,3,FALSE)</f>
        <v>Stationery</v>
      </c>
      <c r="Q2225" s="6">
        <f>VLOOKUP(D2225,Products!$A$2:$F$21,6,FALSE)</f>
        <v>145</v>
      </c>
      <c r="R2225" s="6">
        <f t="shared" si="138"/>
        <v>580</v>
      </c>
      <c r="S2225" s="6">
        <f t="shared" si="139"/>
        <v>437.64</v>
      </c>
    </row>
    <row r="2226" spans="1:19" x14ac:dyDescent="0.25">
      <c r="A2226" t="s">
        <v>2654</v>
      </c>
      <c r="B2226" s="2">
        <v>45198</v>
      </c>
      <c r="C2226" t="s">
        <v>592</v>
      </c>
      <c r="D2226" t="s">
        <v>27</v>
      </c>
      <c r="E2226">
        <v>2</v>
      </c>
      <c r="F2226">
        <v>901.6</v>
      </c>
      <c r="G2226" s="3">
        <v>0.1</v>
      </c>
      <c r="H2226" t="s">
        <v>12</v>
      </c>
      <c r="I2226">
        <v>6</v>
      </c>
      <c r="J2226">
        <f t="shared" si="136"/>
        <v>1622.88</v>
      </c>
      <c r="K2226" s="2">
        <f t="shared" si="137"/>
        <v>45170</v>
      </c>
      <c r="L2226" s="2" t="str">
        <f>VLOOKUP(C2226,Customers!$A$2:$F$401,3,FALSE)</f>
        <v>Tanta</v>
      </c>
      <c r="M2226" s="2" t="str">
        <f>VLOOKUP(C2226,Customers!$A$2:$F$401,5,FALSE)</f>
        <v>Consumer</v>
      </c>
      <c r="N2226" s="2" t="str">
        <f>VLOOKUP(D2226,Products!$A$2:$F$21,2,FALSE)</f>
        <v>Printer Toner</v>
      </c>
      <c r="O2226" s="2" t="str">
        <f>VLOOKUP(D2226,Products!$A$2:$F$21,4,FALSE)</f>
        <v>Office</v>
      </c>
      <c r="P2226" s="2" t="str">
        <f>VLOOKUP(D2226,Products!$A$2:$F$21,3,FALSE)</f>
        <v>Supplies</v>
      </c>
      <c r="Q2226" s="6">
        <f>VLOOKUP(D2226,Products!$A$2:$F$21,6,FALSE)</f>
        <v>510</v>
      </c>
      <c r="R2226" s="6">
        <f t="shared" si="138"/>
        <v>1020</v>
      </c>
      <c r="S2226" s="6">
        <f t="shared" si="139"/>
        <v>602.88000000000011</v>
      </c>
    </row>
    <row r="2227" spans="1:19" x14ac:dyDescent="0.25">
      <c r="A2227" t="s">
        <v>2655</v>
      </c>
      <c r="B2227" s="2">
        <v>45291</v>
      </c>
      <c r="C2227" t="s">
        <v>1926</v>
      </c>
      <c r="D2227" t="s">
        <v>15</v>
      </c>
      <c r="E2227">
        <v>1</v>
      </c>
      <c r="F2227">
        <v>414</v>
      </c>
      <c r="G2227" s="3">
        <v>0.1</v>
      </c>
      <c r="H2227" t="s">
        <v>12</v>
      </c>
      <c r="I2227">
        <v>5</v>
      </c>
      <c r="J2227">
        <f t="shared" si="136"/>
        <v>372.6</v>
      </c>
      <c r="K2227" s="2">
        <f t="shared" si="137"/>
        <v>45261</v>
      </c>
      <c r="L2227" s="2" t="str">
        <f>VLOOKUP(C2227,Customers!$A$2:$F$401,3,FALSE)</f>
        <v>Tanta</v>
      </c>
      <c r="M2227" s="2" t="str">
        <f>VLOOKUP(C2227,Customers!$A$2:$F$401,5,FALSE)</f>
        <v>Consumer</v>
      </c>
      <c r="N2227" s="2" t="str">
        <f>VLOOKUP(D2227,Products!$A$2:$F$21,2,FALSE)</f>
        <v>Wireless Mouse</v>
      </c>
      <c r="O2227" s="2" t="str">
        <f>VLOOKUP(D2227,Products!$A$2:$F$21,4,FALSE)</f>
        <v>Electronics</v>
      </c>
      <c r="P2227" s="2" t="str">
        <f>VLOOKUP(D2227,Products!$A$2:$F$21,3,FALSE)</f>
        <v>Accessories</v>
      </c>
      <c r="Q2227" s="6">
        <f>VLOOKUP(D2227,Products!$A$2:$F$21,6,FALSE)</f>
        <v>210</v>
      </c>
      <c r="R2227" s="6">
        <f t="shared" si="138"/>
        <v>210</v>
      </c>
      <c r="S2227" s="6">
        <f t="shared" si="139"/>
        <v>162.60000000000002</v>
      </c>
    </row>
    <row r="2228" spans="1:19" x14ac:dyDescent="0.25">
      <c r="A2228" t="s">
        <v>2656</v>
      </c>
      <c r="B2228" s="2">
        <v>45958</v>
      </c>
      <c r="C2228" t="s">
        <v>264</v>
      </c>
      <c r="D2228" t="s">
        <v>56</v>
      </c>
      <c r="E2228">
        <v>20</v>
      </c>
      <c r="F2228">
        <v>174.6</v>
      </c>
      <c r="G2228" s="3">
        <v>0</v>
      </c>
      <c r="H2228" t="s">
        <v>12</v>
      </c>
      <c r="I2228">
        <v>7</v>
      </c>
      <c r="J2228">
        <f t="shared" si="136"/>
        <v>3492</v>
      </c>
      <c r="K2228" s="2">
        <f t="shared" si="137"/>
        <v>45931</v>
      </c>
      <c r="L2228" s="2" t="str">
        <f>VLOOKUP(C2228,Customers!$A$2:$F$401,3,FALSE)</f>
        <v>Ismailia</v>
      </c>
      <c r="M2228" s="2" t="str">
        <f>VLOOKUP(C2228,Customers!$A$2:$F$401,5,FALSE)</f>
        <v>Corporate</v>
      </c>
      <c r="N2228" s="2" t="str">
        <f>VLOOKUP(D2228,Products!$A$2:$F$21,2,FALSE)</f>
        <v>Notebook Pack</v>
      </c>
      <c r="O2228" s="2" t="str">
        <f>VLOOKUP(D2228,Products!$A$2:$F$21,4,FALSE)</f>
        <v>Office</v>
      </c>
      <c r="P2228" s="2" t="str">
        <f>VLOOKUP(D2228,Products!$A$2:$F$21,3,FALSE)</f>
        <v>Stationery</v>
      </c>
      <c r="Q2228" s="6">
        <f>VLOOKUP(D2228,Products!$A$2:$F$21,6,FALSE)</f>
        <v>75</v>
      </c>
      <c r="R2228" s="6">
        <f t="shared" si="138"/>
        <v>1500</v>
      </c>
      <c r="S2228" s="6">
        <f t="shared" si="139"/>
        <v>1992</v>
      </c>
    </row>
    <row r="2229" spans="1:19" x14ac:dyDescent="0.25">
      <c r="A2229" t="s">
        <v>2657</v>
      </c>
      <c r="B2229" s="2">
        <v>45587</v>
      </c>
      <c r="C2229" t="s">
        <v>156</v>
      </c>
      <c r="D2229" t="s">
        <v>15</v>
      </c>
      <c r="E2229">
        <v>1</v>
      </c>
      <c r="F2229">
        <v>463.5</v>
      </c>
      <c r="G2229" s="3">
        <v>0.15</v>
      </c>
      <c r="H2229" t="s">
        <v>12</v>
      </c>
      <c r="I2229">
        <v>5</v>
      </c>
      <c r="J2229">
        <f t="shared" si="136"/>
        <v>393.97499999999997</v>
      </c>
      <c r="K2229" s="2">
        <f t="shared" si="137"/>
        <v>45566</v>
      </c>
      <c r="L2229" s="2" t="str">
        <f>VLOOKUP(C2229,Customers!$A$2:$F$401,3,FALSE)</f>
        <v>Zagazig</v>
      </c>
      <c r="M2229" s="2" t="str">
        <f>VLOOKUP(C2229,Customers!$A$2:$F$401,5,FALSE)</f>
        <v>Corporate</v>
      </c>
      <c r="N2229" s="2" t="str">
        <f>VLOOKUP(D2229,Products!$A$2:$F$21,2,FALSE)</f>
        <v>Wireless Mouse</v>
      </c>
      <c r="O2229" s="2" t="str">
        <f>VLOOKUP(D2229,Products!$A$2:$F$21,4,FALSE)</f>
        <v>Electronics</v>
      </c>
      <c r="P2229" s="2" t="str">
        <f>VLOOKUP(D2229,Products!$A$2:$F$21,3,FALSE)</f>
        <v>Accessories</v>
      </c>
      <c r="Q2229" s="6">
        <f>VLOOKUP(D2229,Products!$A$2:$F$21,6,FALSE)</f>
        <v>210</v>
      </c>
      <c r="R2229" s="6">
        <f t="shared" si="138"/>
        <v>210</v>
      </c>
      <c r="S2229" s="6">
        <f t="shared" si="139"/>
        <v>183.97499999999997</v>
      </c>
    </row>
    <row r="2230" spans="1:19" x14ac:dyDescent="0.25">
      <c r="A2230" t="s">
        <v>2658</v>
      </c>
      <c r="B2230" s="2">
        <v>45163</v>
      </c>
      <c r="C2230" t="s">
        <v>347</v>
      </c>
      <c r="D2230" t="s">
        <v>15</v>
      </c>
      <c r="E2230">
        <v>1</v>
      </c>
      <c r="F2230">
        <v>450</v>
      </c>
      <c r="G2230" s="3">
        <v>0.1</v>
      </c>
      <c r="H2230" t="s">
        <v>12</v>
      </c>
      <c r="I2230">
        <v>3</v>
      </c>
      <c r="J2230">
        <f t="shared" si="136"/>
        <v>405</v>
      </c>
      <c r="K2230" s="2">
        <f t="shared" si="137"/>
        <v>45139</v>
      </c>
      <c r="L2230" s="2" t="str">
        <f>VLOOKUP(C2230,Customers!$A$2:$F$401,3,FALSE)</f>
        <v>Port Said</v>
      </c>
      <c r="M2230" s="2" t="str">
        <f>VLOOKUP(C2230,Customers!$A$2:$F$401,5,FALSE)</f>
        <v>Corporate</v>
      </c>
      <c r="N2230" s="2" t="str">
        <f>VLOOKUP(D2230,Products!$A$2:$F$21,2,FALSE)</f>
        <v>Wireless Mouse</v>
      </c>
      <c r="O2230" s="2" t="str">
        <f>VLOOKUP(D2230,Products!$A$2:$F$21,4,FALSE)</f>
        <v>Electronics</v>
      </c>
      <c r="P2230" s="2" t="str">
        <f>VLOOKUP(D2230,Products!$A$2:$F$21,3,FALSE)</f>
        <v>Accessories</v>
      </c>
      <c r="Q2230" s="6">
        <f>VLOOKUP(D2230,Products!$A$2:$F$21,6,FALSE)</f>
        <v>210</v>
      </c>
      <c r="R2230" s="6">
        <f t="shared" si="138"/>
        <v>210</v>
      </c>
      <c r="S2230" s="6">
        <f t="shared" si="139"/>
        <v>195</v>
      </c>
    </row>
    <row r="2231" spans="1:19" x14ac:dyDescent="0.25">
      <c r="A2231" t="s">
        <v>2659</v>
      </c>
      <c r="B2231" s="2">
        <v>45648</v>
      </c>
      <c r="C2231" t="s">
        <v>412</v>
      </c>
      <c r="D2231" t="s">
        <v>27</v>
      </c>
      <c r="E2231">
        <v>1</v>
      </c>
      <c r="F2231">
        <v>980</v>
      </c>
      <c r="G2231" s="3">
        <v>0</v>
      </c>
      <c r="H2231" t="s">
        <v>12</v>
      </c>
      <c r="I2231">
        <v>1</v>
      </c>
      <c r="J2231">
        <f t="shared" si="136"/>
        <v>980</v>
      </c>
      <c r="K2231" s="2">
        <f t="shared" si="137"/>
        <v>45627</v>
      </c>
      <c r="L2231" s="2" t="str">
        <f>VLOOKUP(C2231,Customers!$A$2:$F$401,3,FALSE)</f>
        <v>Asyut</v>
      </c>
      <c r="M2231" s="2" t="str">
        <f>VLOOKUP(C2231,Customers!$A$2:$F$401,5,FALSE)</f>
        <v>Consumer</v>
      </c>
      <c r="N2231" s="2" t="str">
        <f>VLOOKUP(D2231,Products!$A$2:$F$21,2,FALSE)</f>
        <v>Printer Toner</v>
      </c>
      <c r="O2231" s="2" t="str">
        <f>VLOOKUP(D2231,Products!$A$2:$F$21,4,FALSE)</f>
        <v>Office</v>
      </c>
      <c r="P2231" s="2" t="str">
        <f>VLOOKUP(D2231,Products!$A$2:$F$21,3,FALSE)</f>
        <v>Supplies</v>
      </c>
      <c r="Q2231" s="6">
        <f>VLOOKUP(D2231,Products!$A$2:$F$21,6,FALSE)</f>
        <v>510</v>
      </c>
      <c r="R2231" s="6">
        <f t="shared" si="138"/>
        <v>510</v>
      </c>
      <c r="S2231" s="6">
        <f t="shared" si="139"/>
        <v>470</v>
      </c>
    </row>
    <row r="2232" spans="1:19" x14ac:dyDescent="0.25">
      <c r="A2232" t="s">
        <v>2660</v>
      </c>
      <c r="B2232" s="2">
        <v>45910</v>
      </c>
      <c r="C2232" t="s">
        <v>590</v>
      </c>
      <c r="D2232" t="s">
        <v>49</v>
      </c>
      <c r="E2232">
        <v>3</v>
      </c>
      <c r="F2232">
        <v>4100</v>
      </c>
      <c r="G2232" s="3">
        <v>0.1</v>
      </c>
      <c r="H2232" t="s">
        <v>12</v>
      </c>
      <c r="I2232">
        <v>1</v>
      </c>
      <c r="J2232">
        <f t="shared" si="136"/>
        <v>11070</v>
      </c>
      <c r="K2232" s="2">
        <f t="shared" si="137"/>
        <v>45901</v>
      </c>
      <c r="L2232" s="2" t="str">
        <f>VLOOKUP(C2232,Customers!$A$2:$F$401,3,FALSE)</f>
        <v>Zagazig</v>
      </c>
      <c r="M2232" s="2" t="str">
        <f>VLOOKUP(C2232,Customers!$A$2:$F$401,5,FALSE)</f>
        <v>Consumer</v>
      </c>
      <c r="N2232" s="2" t="str">
        <f>VLOOKUP(D2232,Products!$A$2:$F$21,2,FALSE)</f>
        <v>UPS 1200VA</v>
      </c>
      <c r="O2232" s="2" t="str">
        <f>VLOOKUP(D2232,Products!$A$2:$F$21,4,FALSE)</f>
        <v>Electronics</v>
      </c>
      <c r="P2232" s="2" t="str">
        <f>VLOOKUP(D2232,Products!$A$2:$F$21,3,FALSE)</f>
        <v>Power</v>
      </c>
      <c r="Q2232" s="6">
        <f>VLOOKUP(D2232,Products!$A$2:$F$21,6,FALSE)</f>
        <v>2950</v>
      </c>
      <c r="R2232" s="6">
        <f t="shared" si="138"/>
        <v>8850</v>
      </c>
      <c r="S2232" s="6">
        <f t="shared" si="139"/>
        <v>2220</v>
      </c>
    </row>
    <row r="2233" spans="1:19" x14ac:dyDescent="0.25">
      <c r="A2233" t="s">
        <v>2661</v>
      </c>
      <c r="B2233" s="2">
        <v>45781</v>
      </c>
      <c r="C2233" t="s">
        <v>914</v>
      </c>
      <c r="D2233" t="s">
        <v>40</v>
      </c>
      <c r="E2233">
        <v>2</v>
      </c>
      <c r="F2233">
        <v>18915</v>
      </c>
      <c r="G2233" s="3">
        <v>0.05</v>
      </c>
      <c r="H2233" t="s">
        <v>12</v>
      </c>
      <c r="I2233">
        <v>2</v>
      </c>
      <c r="J2233">
        <f t="shared" si="136"/>
        <v>35938.5</v>
      </c>
      <c r="K2233" s="2">
        <f t="shared" si="137"/>
        <v>45778</v>
      </c>
      <c r="L2233" s="2" t="str">
        <f>VLOOKUP(C2233,Customers!$A$2:$F$401,3,FALSE)</f>
        <v>Zagazig</v>
      </c>
      <c r="M2233" s="2" t="str">
        <f>VLOOKUP(C2233,Customers!$A$2:$F$401,5,FALSE)</f>
        <v>Consumer</v>
      </c>
      <c r="N2233" s="2" t="str">
        <f>VLOOKUP(D2233,Products!$A$2:$F$21,2,FALSE)</f>
        <v>Laptop Basic 15</v>
      </c>
      <c r="O2233" s="2" t="str">
        <f>VLOOKUP(D2233,Products!$A$2:$F$21,4,FALSE)</f>
        <v>Electronics</v>
      </c>
      <c r="P2233" s="2" t="str">
        <f>VLOOKUP(D2233,Products!$A$2:$F$21,3,FALSE)</f>
        <v>Computers</v>
      </c>
      <c r="Q2233" s="6">
        <f>VLOOKUP(D2233,Products!$A$2:$F$21,6,FALSE)</f>
        <v>15100</v>
      </c>
      <c r="R2233" s="6">
        <f t="shared" si="138"/>
        <v>30200</v>
      </c>
      <c r="S2233" s="6">
        <f t="shared" si="139"/>
        <v>5738.5</v>
      </c>
    </row>
    <row r="2234" spans="1:19" x14ac:dyDescent="0.25">
      <c r="A2234" t="s">
        <v>2662</v>
      </c>
      <c r="B2234" s="2">
        <v>46020</v>
      </c>
      <c r="C2234" t="s">
        <v>392</v>
      </c>
      <c r="D2234" t="s">
        <v>56</v>
      </c>
      <c r="E2234">
        <v>4</v>
      </c>
      <c r="F2234">
        <v>185.4</v>
      </c>
      <c r="G2234" s="3">
        <v>0</v>
      </c>
      <c r="H2234" t="s">
        <v>12</v>
      </c>
      <c r="I2234">
        <v>6</v>
      </c>
      <c r="J2234">
        <f t="shared" si="136"/>
        <v>741.6</v>
      </c>
      <c r="K2234" s="2">
        <f t="shared" si="137"/>
        <v>45992</v>
      </c>
      <c r="L2234" s="2" t="str">
        <f>VLOOKUP(C2234,Customers!$A$2:$F$401,3,FALSE)</f>
        <v>Giza</v>
      </c>
      <c r="M2234" s="2" t="str">
        <f>VLOOKUP(C2234,Customers!$A$2:$F$401,5,FALSE)</f>
        <v>Small Business</v>
      </c>
      <c r="N2234" s="2" t="str">
        <f>VLOOKUP(D2234,Products!$A$2:$F$21,2,FALSE)</f>
        <v>Notebook Pack</v>
      </c>
      <c r="O2234" s="2" t="str">
        <f>VLOOKUP(D2234,Products!$A$2:$F$21,4,FALSE)</f>
        <v>Office</v>
      </c>
      <c r="P2234" s="2" t="str">
        <f>VLOOKUP(D2234,Products!$A$2:$F$21,3,FALSE)</f>
        <v>Stationery</v>
      </c>
      <c r="Q2234" s="6">
        <f>VLOOKUP(D2234,Products!$A$2:$F$21,6,FALSE)</f>
        <v>75</v>
      </c>
      <c r="R2234" s="6">
        <f t="shared" si="138"/>
        <v>300</v>
      </c>
      <c r="S2234" s="6">
        <f t="shared" si="139"/>
        <v>441.6</v>
      </c>
    </row>
    <row r="2235" spans="1:19" x14ac:dyDescent="0.25">
      <c r="A2235" t="s">
        <v>2663</v>
      </c>
      <c r="B2235" s="2">
        <v>45512</v>
      </c>
      <c r="C2235" t="s">
        <v>980</v>
      </c>
      <c r="D2235" t="s">
        <v>27</v>
      </c>
      <c r="E2235">
        <v>2</v>
      </c>
      <c r="F2235">
        <v>1058.4000000000001</v>
      </c>
      <c r="G2235" s="3">
        <v>0.1</v>
      </c>
      <c r="H2235" t="s">
        <v>12</v>
      </c>
      <c r="I2235">
        <v>5</v>
      </c>
      <c r="J2235">
        <f t="shared" si="136"/>
        <v>1905.1200000000001</v>
      </c>
      <c r="K2235" s="2">
        <f t="shared" si="137"/>
        <v>45505</v>
      </c>
      <c r="L2235" s="2" t="str">
        <f>VLOOKUP(C2235,Customers!$A$2:$F$401,3,FALSE)</f>
        <v>Mansoura</v>
      </c>
      <c r="M2235" s="2" t="str">
        <f>VLOOKUP(C2235,Customers!$A$2:$F$401,5,FALSE)</f>
        <v>Small Business</v>
      </c>
      <c r="N2235" s="2" t="str">
        <f>VLOOKUP(D2235,Products!$A$2:$F$21,2,FALSE)</f>
        <v>Printer Toner</v>
      </c>
      <c r="O2235" s="2" t="str">
        <f>VLOOKUP(D2235,Products!$A$2:$F$21,4,FALSE)</f>
        <v>Office</v>
      </c>
      <c r="P2235" s="2" t="str">
        <f>VLOOKUP(D2235,Products!$A$2:$F$21,3,FALSE)</f>
        <v>Supplies</v>
      </c>
      <c r="Q2235" s="6">
        <f>VLOOKUP(D2235,Products!$A$2:$F$21,6,FALSE)</f>
        <v>510</v>
      </c>
      <c r="R2235" s="6">
        <f t="shared" si="138"/>
        <v>1020</v>
      </c>
      <c r="S2235" s="6">
        <f t="shared" si="139"/>
        <v>885.12000000000012</v>
      </c>
    </row>
    <row r="2236" spans="1:19" x14ac:dyDescent="0.25">
      <c r="A2236" t="s">
        <v>2664</v>
      </c>
      <c r="B2236" s="2">
        <v>45792</v>
      </c>
      <c r="C2236" t="s">
        <v>1171</v>
      </c>
      <c r="D2236" t="s">
        <v>56</v>
      </c>
      <c r="E2236">
        <v>3</v>
      </c>
      <c r="F2236">
        <v>194.4</v>
      </c>
      <c r="G2236" s="3">
        <v>0</v>
      </c>
      <c r="H2236" t="s">
        <v>12</v>
      </c>
      <c r="I2236">
        <v>3</v>
      </c>
      <c r="J2236">
        <f t="shared" si="136"/>
        <v>583.20000000000005</v>
      </c>
      <c r="K2236" s="2">
        <f t="shared" si="137"/>
        <v>45778</v>
      </c>
      <c r="L2236" s="2" t="str">
        <f>VLOOKUP(C2236,Customers!$A$2:$F$401,3,FALSE)</f>
        <v>Mansoura</v>
      </c>
      <c r="M2236" s="2" t="str">
        <f>VLOOKUP(C2236,Customers!$A$2:$F$401,5,FALSE)</f>
        <v>Consumer</v>
      </c>
      <c r="N2236" s="2" t="str">
        <f>VLOOKUP(D2236,Products!$A$2:$F$21,2,FALSE)</f>
        <v>Notebook Pack</v>
      </c>
      <c r="O2236" s="2" t="str">
        <f>VLOOKUP(D2236,Products!$A$2:$F$21,4,FALSE)</f>
        <v>Office</v>
      </c>
      <c r="P2236" s="2" t="str">
        <f>VLOOKUP(D2236,Products!$A$2:$F$21,3,FALSE)</f>
        <v>Stationery</v>
      </c>
      <c r="Q2236" s="6">
        <f>VLOOKUP(D2236,Products!$A$2:$F$21,6,FALSE)</f>
        <v>75</v>
      </c>
      <c r="R2236" s="6">
        <f t="shared" si="138"/>
        <v>225</v>
      </c>
      <c r="S2236" s="6">
        <f t="shared" si="139"/>
        <v>358.20000000000005</v>
      </c>
    </row>
    <row r="2237" spans="1:19" x14ac:dyDescent="0.25">
      <c r="A2237" t="s">
        <v>2665</v>
      </c>
      <c r="B2237" s="2">
        <v>44953</v>
      </c>
      <c r="C2237" t="s">
        <v>58</v>
      </c>
      <c r="D2237" t="s">
        <v>46</v>
      </c>
      <c r="E2237">
        <v>1</v>
      </c>
      <c r="F2237">
        <v>239.2</v>
      </c>
      <c r="G2237" s="3">
        <v>0.1</v>
      </c>
      <c r="H2237" t="s">
        <v>96</v>
      </c>
      <c r="I2237">
        <v>2</v>
      </c>
      <c r="J2237">
        <f t="shared" si="136"/>
        <v>215.28</v>
      </c>
      <c r="K2237" s="2">
        <f t="shared" si="137"/>
        <v>44927</v>
      </c>
      <c r="L2237" s="2" t="str">
        <f>VLOOKUP(C2237,Customers!$A$2:$F$401,3,FALSE)</f>
        <v>Giza</v>
      </c>
      <c r="M2237" s="2" t="str">
        <f>VLOOKUP(C2237,Customers!$A$2:$F$401,5,FALSE)</f>
        <v>Corporate</v>
      </c>
      <c r="N2237" s="2" t="str">
        <f>VLOOKUP(D2237,Products!$A$2:$F$21,2,FALSE)</f>
        <v>Paper A4 Box</v>
      </c>
      <c r="O2237" s="2" t="str">
        <f>VLOOKUP(D2237,Products!$A$2:$F$21,4,FALSE)</f>
        <v>Office</v>
      </c>
      <c r="P2237" s="2" t="str">
        <f>VLOOKUP(D2237,Products!$A$2:$F$21,3,FALSE)</f>
        <v>Stationery</v>
      </c>
      <c r="Q2237" s="6">
        <f>VLOOKUP(D2237,Products!$A$2:$F$21,6,FALSE)</f>
        <v>145</v>
      </c>
      <c r="R2237" s="6">
        <f t="shared" si="138"/>
        <v>145</v>
      </c>
      <c r="S2237" s="6">
        <f t="shared" si="139"/>
        <v>70.28</v>
      </c>
    </row>
    <row r="2238" spans="1:19" x14ac:dyDescent="0.25">
      <c r="A2238" t="s">
        <v>2666</v>
      </c>
      <c r="B2238" s="2">
        <v>45997</v>
      </c>
      <c r="C2238" t="s">
        <v>287</v>
      </c>
      <c r="D2238" t="s">
        <v>40</v>
      </c>
      <c r="E2238">
        <v>1</v>
      </c>
      <c r="F2238">
        <v>19500</v>
      </c>
      <c r="G2238" s="3">
        <v>0</v>
      </c>
      <c r="H2238" t="s">
        <v>12</v>
      </c>
      <c r="I2238">
        <v>2</v>
      </c>
      <c r="J2238">
        <f t="shared" si="136"/>
        <v>19500</v>
      </c>
      <c r="K2238" s="2">
        <f t="shared" si="137"/>
        <v>45992</v>
      </c>
      <c r="L2238" s="2" t="str">
        <f>VLOOKUP(C2238,Customers!$A$2:$F$401,3,FALSE)</f>
        <v>Mansoura</v>
      </c>
      <c r="M2238" s="2" t="str">
        <f>VLOOKUP(C2238,Customers!$A$2:$F$401,5,FALSE)</f>
        <v>Corporate</v>
      </c>
      <c r="N2238" s="2" t="str">
        <f>VLOOKUP(D2238,Products!$A$2:$F$21,2,FALSE)</f>
        <v>Laptop Basic 15</v>
      </c>
      <c r="O2238" s="2" t="str">
        <f>VLOOKUP(D2238,Products!$A$2:$F$21,4,FALSE)</f>
        <v>Electronics</v>
      </c>
      <c r="P2238" s="2" t="str">
        <f>VLOOKUP(D2238,Products!$A$2:$F$21,3,FALSE)</f>
        <v>Computers</v>
      </c>
      <c r="Q2238" s="6">
        <f>VLOOKUP(D2238,Products!$A$2:$F$21,6,FALSE)</f>
        <v>15100</v>
      </c>
      <c r="R2238" s="6">
        <f t="shared" si="138"/>
        <v>15100</v>
      </c>
      <c r="S2238" s="6">
        <f t="shared" si="139"/>
        <v>4400</v>
      </c>
    </row>
    <row r="2239" spans="1:19" x14ac:dyDescent="0.25">
      <c r="A2239" t="s">
        <v>2667</v>
      </c>
      <c r="B2239" s="2">
        <v>45145</v>
      </c>
      <c r="C2239" t="s">
        <v>977</v>
      </c>
      <c r="D2239" t="s">
        <v>46</v>
      </c>
      <c r="E2239">
        <v>3</v>
      </c>
      <c r="F2239">
        <v>239.2</v>
      </c>
      <c r="G2239" s="3">
        <v>0.03</v>
      </c>
      <c r="H2239" t="s">
        <v>12</v>
      </c>
      <c r="I2239">
        <v>5</v>
      </c>
      <c r="J2239">
        <f t="shared" si="136"/>
        <v>696.07199999999989</v>
      </c>
      <c r="K2239" s="2">
        <f t="shared" si="137"/>
        <v>45139</v>
      </c>
      <c r="L2239" s="2" t="str">
        <f>VLOOKUP(C2239,Customers!$A$2:$F$401,3,FALSE)</f>
        <v>Zagazig</v>
      </c>
      <c r="M2239" s="2" t="str">
        <f>VLOOKUP(C2239,Customers!$A$2:$F$401,5,FALSE)</f>
        <v>Consumer</v>
      </c>
      <c r="N2239" s="2" t="str">
        <f>VLOOKUP(D2239,Products!$A$2:$F$21,2,FALSE)</f>
        <v>Paper A4 Box</v>
      </c>
      <c r="O2239" s="2" t="str">
        <f>VLOOKUP(D2239,Products!$A$2:$F$21,4,FALSE)</f>
        <v>Office</v>
      </c>
      <c r="P2239" s="2" t="str">
        <f>VLOOKUP(D2239,Products!$A$2:$F$21,3,FALSE)</f>
        <v>Stationery</v>
      </c>
      <c r="Q2239" s="6">
        <f>VLOOKUP(D2239,Products!$A$2:$F$21,6,FALSE)</f>
        <v>145</v>
      </c>
      <c r="R2239" s="6">
        <f t="shared" si="138"/>
        <v>435</v>
      </c>
      <c r="S2239" s="6">
        <f t="shared" si="139"/>
        <v>261.07199999999989</v>
      </c>
    </row>
    <row r="2240" spans="1:19" x14ac:dyDescent="0.25">
      <c r="A2240" t="s">
        <v>2668</v>
      </c>
      <c r="B2240" s="2">
        <v>44978</v>
      </c>
      <c r="C2240" t="s">
        <v>315</v>
      </c>
      <c r="D2240" t="s">
        <v>30</v>
      </c>
      <c r="E2240">
        <v>2</v>
      </c>
      <c r="F2240">
        <v>8464</v>
      </c>
      <c r="G2240" s="3">
        <v>0.1</v>
      </c>
      <c r="H2240" t="s">
        <v>12</v>
      </c>
      <c r="I2240">
        <v>5</v>
      </c>
      <c r="J2240">
        <f t="shared" si="136"/>
        <v>15235.2</v>
      </c>
      <c r="K2240" s="2">
        <f t="shared" si="137"/>
        <v>44958</v>
      </c>
      <c r="L2240" s="2" t="str">
        <f>VLOOKUP(C2240,Customers!$A$2:$F$401,3,FALSE)</f>
        <v>Mansoura</v>
      </c>
      <c r="M2240" s="2" t="str">
        <f>VLOOKUP(C2240,Customers!$A$2:$F$401,5,FALSE)</f>
        <v>Consumer</v>
      </c>
      <c r="N2240" s="2" t="str">
        <f>VLOOKUP(D2240,Products!$A$2:$F$21,2,FALSE)</f>
        <v>Standing Desk</v>
      </c>
      <c r="O2240" s="2" t="str">
        <f>VLOOKUP(D2240,Products!$A$2:$F$21,4,FALSE)</f>
        <v>Office</v>
      </c>
      <c r="P2240" s="2" t="str">
        <f>VLOOKUP(D2240,Products!$A$2:$F$21,3,FALSE)</f>
        <v>Furniture</v>
      </c>
      <c r="Q2240" s="6">
        <f>VLOOKUP(D2240,Products!$A$2:$F$21,6,FALSE)</f>
        <v>6500</v>
      </c>
      <c r="R2240" s="6">
        <f t="shared" si="138"/>
        <v>13000</v>
      </c>
      <c r="S2240" s="6">
        <f t="shared" si="139"/>
        <v>2235.2000000000007</v>
      </c>
    </row>
    <row r="2241" spans="1:19" x14ac:dyDescent="0.25">
      <c r="A2241" t="s">
        <v>2669</v>
      </c>
      <c r="B2241" s="2">
        <v>45707</v>
      </c>
      <c r="C2241" t="s">
        <v>647</v>
      </c>
      <c r="D2241" t="s">
        <v>82</v>
      </c>
      <c r="E2241">
        <v>1</v>
      </c>
      <c r="F2241">
        <v>4416</v>
      </c>
      <c r="G2241" s="3">
        <v>0.2</v>
      </c>
      <c r="H2241" t="s">
        <v>12</v>
      </c>
      <c r="I2241">
        <v>5</v>
      </c>
      <c r="J2241">
        <f t="shared" si="136"/>
        <v>3532.8</v>
      </c>
      <c r="K2241" s="2">
        <f t="shared" si="137"/>
        <v>45689</v>
      </c>
      <c r="L2241" s="2" t="str">
        <f>VLOOKUP(C2241,Customers!$A$2:$F$401,3,FALSE)</f>
        <v>Mansoura</v>
      </c>
      <c r="M2241" s="2" t="str">
        <f>VLOOKUP(C2241,Customers!$A$2:$F$401,5,FALSE)</f>
        <v>Consumer</v>
      </c>
      <c r="N2241" s="2" t="str">
        <f>VLOOKUP(D2241,Products!$A$2:$F$21,2,FALSE)</f>
        <v>Office Chair</v>
      </c>
      <c r="O2241" s="2" t="str">
        <f>VLOOKUP(D2241,Products!$A$2:$F$21,4,FALSE)</f>
        <v>Office</v>
      </c>
      <c r="P2241" s="2" t="str">
        <f>VLOOKUP(D2241,Products!$A$2:$F$21,3,FALSE)</f>
        <v>Furniture</v>
      </c>
      <c r="Q2241" s="6">
        <f>VLOOKUP(D2241,Products!$A$2:$F$21,6,FALSE)</f>
        <v>3150</v>
      </c>
      <c r="R2241" s="6">
        <f t="shared" si="138"/>
        <v>3150</v>
      </c>
      <c r="S2241" s="6">
        <f t="shared" si="139"/>
        <v>382.80000000000018</v>
      </c>
    </row>
    <row r="2242" spans="1:19" x14ac:dyDescent="0.25">
      <c r="A2242" t="s">
        <v>2670</v>
      </c>
      <c r="B2242" s="2">
        <v>45224</v>
      </c>
      <c r="C2242" t="s">
        <v>51</v>
      </c>
      <c r="D2242" t="s">
        <v>56</v>
      </c>
      <c r="E2242">
        <v>2</v>
      </c>
      <c r="F2242">
        <v>165.6</v>
      </c>
      <c r="G2242" s="3">
        <v>0</v>
      </c>
      <c r="H2242" t="s">
        <v>12</v>
      </c>
      <c r="I2242">
        <v>1</v>
      </c>
      <c r="J2242">
        <f t="shared" si="136"/>
        <v>331.2</v>
      </c>
      <c r="K2242" s="2">
        <f t="shared" si="137"/>
        <v>45200</v>
      </c>
      <c r="L2242" s="2" t="str">
        <f>VLOOKUP(C2242,Customers!$A$2:$F$401,3,FALSE)</f>
        <v>Fayoum</v>
      </c>
      <c r="M2242" s="2" t="str">
        <f>VLOOKUP(C2242,Customers!$A$2:$F$401,5,FALSE)</f>
        <v>Small Business</v>
      </c>
      <c r="N2242" s="2" t="str">
        <f>VLOOKUP(D2242,Products!$A$2:$F$21,2,FALSE)</f>
        <v>Notebook Pack</v>
      </c>
      <c r="O2242" s="2" t="str">
        <f>VLOOKUP(D2242,Products!$A$2:$F$21,4,FALSE)</f>
        <v>Office</v>
      </c>
      <c r="P2242" s="2" t="str">
        <f>VLOOKUP(D2242,Products!$A$2:$F$21,3,FALSE)</f>
        <v>Stationery</v>
      </c>
      <c r="Q2242" s="6">
        <f>VLOOKUP(D2242,Products!$A$2:$F$21,6,FALSE)</f>
        <v>75</v>
      </c>
      <c r="R2242" s="6">
        <f t="shared" si="138"/>
        <v>150</v>
      </c>
      <c r="S2242" s="6">
        <f t="shared" si="139"/>
        <v>181.2</v>
      </c>
    </row>
    <row r="2243" spans="1:19" x14ac:dyDescent="0.25">
      <c r="A2243" t="s">
        <v>2671</v>
      </c>
      <c r="B2243" s="2">
        <v>45035</v>
      </c>
      <c r="C2243" t="s">
        <v>403</v>
      </c>
      <c r="D2243" t="s">
        <v>109</v>
      </c>
      <c r="E2243">
        <v>1</v>
      </c>
      <c r="F2243">
        <v>13184</v>
      </c>
      <c r="G2243" s="3">
        <v>0.1</v>
      </c>
      <c r="H2243" t="s">
        <v>12</v>
      </c>
      <c r="I2243">
        <v>7</v>
      </c>
      <c r="J2243">
        <f t="shared" ref="J2243:J2306" si="140">E2243*F2243*(1-G2243)</f>
        <v>11865.6</v>
      </c>
      <c r="K2243" s="2">
        <f t="shared" ref="K2243:K2306" si="141">DATE(YEAR(B2243),MONTH(B2243),1)</f>
        <v>45017</v>
      </c>
      <c r="L2243" s="2" t="str">
        <f>VLOOKUP(C2243,Customers!$A$2:$F$401,3,FALSE)</f>
        <v>Shubra El-Kheima</v>
      </c>
      <c r="M2243" s="2" t="str">
        <f>VLOOKUP(C2243,Customers!$A$2:$F$401,5,FALSE)</f>
        <v>Small Business</v>
      </c>
      <c r="N2243" s="2" t="str">
        <f>VLOOKUP(D2243,Products!$A$2:$F$21,2,FALSE)</f>
        <v>Projector</v>
      </c>
      <c r="O2243" s="2" t="str">
        <f>VLOOKUP(D2243,Products!$A$2:$F$21,4,FALSE)</f>
        <v>Electronics</v>
      </c>
      <c r="P2243" s="2" t="str">
        <f>VLOOKUP(D2243,Products!$A$2:$F$21,3,FALSE)</f>
        <v>Displays</v>
      </c>
      <c r="Q2243" s="6">
        <f>VLOOKUP(D2243,Products!$A$2:$F$21,6,FALSE)</f>
        <v>9700</v>
      </c>
      <c r="R2243" s="6">
        <f t="shared" ref="R2243:R2306" si="142">E2243*Q2243</f>
        <v>9700</v>
      </c>
      <c r="S2243" s="6">
        <f t="shared" ref="S2243:S2306" si="143">J2243-R2243</f>
        <v>2165.6000000000004</v>
      </c>
    </row>
    <row r="2244" spans="1:19" x14ac:dyDescent="0.25">
      <c r="A2244" t="s">
        <v>2672</v>
      </c>
      <c r="B2244" s="2">
        <v>45042</v>
      </c>
      <c r="C2244" t="s">
        <v>65</v>
      </c>
      <c r="D2244" t="s">
        <v>18</v>
      </c>
      <c r="E2244">
        <v>1</v>
      </c>
      <c r="F2244">
        <v>1493.5</v>
      </c>
      <c r="G2244" s="3">
        <v>0.1</v>
      </c>
      <c r="H2244" t="s">
        <v>12</v>
      </c>
      <c r="I2244">
        <v>1</v>
      </c>
      <c r="J2244">
        <f t="shared" si="140"/>
        <v>1344.15</v>
      </c>
      <c r="K2244" s="2">
        <f t="shared" si="141"/>
        <v>45017</v>
      </c>
      <c r="L2244" s="2" t="str">
        <f>VLOOKUP(C2244,Customers!$A$2:$F$401,3,FALSE)</f>
        <v>Port Said</v>
      </c>
      <c r="M2244" s="2" t="str">
        <f>VLOOKUP(C2244,Customers!$A$2:$F$401,5,FALSE)</f>
        <v>Small Business</v>
      </c>
      <c r="N2244" s="2" t="str">
        <f>VLOOKUP(D2244,Products!$A$2:$F$21,2,FALSE)</f>
        <v>Webcam HD</v>
      </c>
      <c r="O2244" s="2" t="str">
        <f>VLOOKUP(D2244,Products!$A$2:$F$21,4,FALSE)</f>
        <v>Electronics</v>
      </c>
      <c r="P2244" s="2" t="str">
        <f>VLOOKUP(D2244,Products!$A$2:$F$21,3,FALSE)</f>
        <v>Accessories</v>
      </c>
      <c r="Q2244" s="6">
        <f>VLOOKUP(D2244,Products!$A$2:$F$21,6,FALSE)</f>
        <v>790</v>
      </c>
      <c r="R2244" s="6">
        <f t="shared" si="142"/>
        <v>790</v>
      </c>
      <c r="S2244" s="6">
        <f t="shared" si="143"/>
        <v>554.15000000000009</v>
      </c>
    </row>
    <row r="2245" spans="1:19" x14ac:dyDescent="0.25">
      <c r="A2245" t="s">
        <v>2673</v>
      </c>
      <c r="B2245" s="2">
        <v>45336</v>
      </c>
      <c r="C2245" t="s">
        <v>817</v>
      </c>
      <c r="D2245" t="s">
        <v>72</v>
      </c>
      <c r="E2245">
        <v>4</v>
      </c>
      <c r="F2245">
        <v>1802.5</v>
      </c>
      <c r="G2245" s="3">
        <v>0.15</v>
      </c>
      <c r="H2245" t="s">
        <v>12</v>
      </c>
      <c r="I2245">
        <v>3</v>
      </c>
      <c r="J2245">
        <f t="shared" si="140"/>
        <v>6128.5</v>
      </c>
      <c r="K2245" s="2">
        <f t="shared" si="141"/>
        <v>45323</v>
      </c>
      <c r="L2245" s="2" t="str">
        <f>VLOOKUP(C2245,Customers!$A$2:$F$401,3,FALSE)</f>
        <v>Shubra El-Kheima</v>
      </c>
      <c r="M2245" s="2" t="str">
        <f>VLOOKUP(C2245,Customers!$A$2:$F$401,5,FALSE)</f>
        <v>Consumer</v>
      </c>
      <c r="N2245" s="2" t="str">
        <f>VLOOKUP(D2245,Products!$A$2:$F$21,2,FALSE)</f>
        <v>Wi-Fi Router</v>
      </c>
      <c r="O2245" s="2" t="str">
        <f>VLOOKUP(D2245,Products!$A$2:$F$21,4,FALSE)</f>
        <v>Electronics</v>
      </c>
      <c r="P2245" s="2" t="str">
        <f>VLOOKUP(D2245,Products!$A$2:$F$21,3,FALSE)</f>
        <v>Networking</v>
      </c>
      <c r="Q2245" s="6">
        <f>VLOOKUP(D2245,Products!$A$2:$F$21,6,FALSE)</f>
        <v>1050</v>
      </c>
      <c r="R2245" s="6">
        <f t="shared" si="142"/>
        <v>4200</v>
      </c>
      <c r="S2245" s="6">
        <f t="shared" si="143"/>
        <v>1928.5</v>
      </c>
    </row>
    <row r="2246" spans="1:19" x14ac:dyDescent="0.25">
      <c r="A2246" t="s">
        <v>2674</v>
      </c>
      <c r="B2246" s="2">
        <v>45473</v>
      </c>
      <c r="C2246" t="s">
        <v>677</v>
      </c>
      <c r="D2246" t="s">
        <v>18</v>
      </c>
      <c r="E2246">
        <v>20</v>
      </c>
      <c r="F2246">
        <v>1334</v>
      </c>
      <c r="G2246" s="3">
        <v>0.1</v>
      </c>
      <c r="H2246" t="s">
        <v>12</v>
      </c>
      <c r="I2246">
        <v>5</v>
      </c>
      <c r="J2246">
        <f t="shared" si="140"/>
        <v>24012</v>
      </c>
      <c r="K2246" s="2">
        <f t="shared" si="141"/>
        <v>45444</v>
      </c>
      <c r="L2246" s="2" t="str">
        <f>VLOOKUP(C2246,Customers!$A$2:$F$401,3,FALSE)</f>
        <v>Giza</v>
      </c>
      <c r="M2246" s="2" t="str">
        <f>VLOOKUP(C2246,Customers!$A$2:$F$401,5,FALSE)</f>
        <v>Corporate</v>
      </c>
      <c r="N2246" s="2" t="str">
        <f>VLOOKUP(D2246,Products!$A$2:$F$21,2,FALSE)</f>
        <v>Webcam HD</v>
      </c>
      <c r="O2246" s="2" t="str">
        <f>VLOOKUP(D2246,Products!$A$2:$F$21,4,FALSE)</f>
        <v>Electronics</v>
      </c>
      <c r="P2246" s="2" t="str">
        <f>VLOOKUP(D2246,Products!$A$2:$F$21,3,FALSE)</f>
        <v>Accessories</v>
      </c>
      <c r="Q2246" s="6">
        <f>VLOOKUP(D2246,Products!$A$2:$F$21,6,FALSE)</f>
        <v>790</v>
      </c>
      <c r="R2246" s="6">
        <f t="shared" si="142"/>
        <v>15800</v>
      </c>
      <c r="S2246" s="6">
        <f t="shared" si="143"/>
        <v>8212</v>
      </c>
    </row>
    <row r="2247" spans="1:19" x14ac:dyDescent="0.25">
      <c r="A2247" t="s">
        <v>2675</v>
      </c>
      <c r="B2247" s="2">
        <v>45256</v>
      </c>
      <c r="C2247" t="s">
        <v>1441</v>
      </c>
      <c r="D2247" t="s">
        <v>43</v>
      </c>
      <c r="E2247">
        <v>2</v>
      </c>
      <c r="F2247">
        <v>3888</v>
      </c>
      <c r="G2247" s="3">
        <v>0.03</v>
      </c>
      <c r="H2247" t="s">
        <v>12</v>
      </c>
      <c r="I2247">
        <v>1</v>
      </c>
      <c r="J2247">
        <f t="shared" si="140"/>
        <v>7542.7199999999993</v>
      </c>
      <c r="K2247" s="2">
        <f t="shared" si="141"/>
        <v>45231</v>
      </c>
      <c r="L2247" s="2" t="str">
        <f>VLOOKUP(C2247,Customers!$A$2:$F$401,3,FALSE)</f>
        <v>Asyut</v>
      </c>
      <c r="M2247" s="2" t="str">
        <f>VLOOKUP(C2247,Customers!$A$2:$F$401,5,FALSE)</f>
        <v>Consumer</v>
      </c>
      <c r="N2247" s="2" t="str">
        <f>VLOOKUP(D2247,Products!$A$2:$F$21,2,FALSE)</f>
        <v>External SSD 1TB</v>
      </c>
      <c r="O2247" s="2" t="str">
        <f>VLOOKUP(D2247,Products!$A$2:$F$21,4,FALSE)</f>
        <v>Electronics</v>
      </c>
      <c r="P2247" s="2" t="str">
        <f>VLOOKUP(D2247,Products!$A$2:$F$21,3,FALSE)</f>
        <v>Storage</v>
      </c>
      <c r="Q2247" s="6">
        <f>VLOOKUP(D2247,Products!$A$2:$F$21,6,FALSE)</f>
        <v>2450</v>
      </c>
      <c r="R2247" s="6">
        <f t="shared" si="142"/>
        <v>4900</v>
      </c>
      <c r="S2247" s="6">
        <f t="shared" si="143"/>
        <v>2642.7199999999993</v>
      </c>
    </row>
    <row r="2248" spans="1:19" x14ac:dyDescent="0.25">
      <c r="A2248" t="s">
        <v>2676</v>
      </c>
      <c r="B2248" s="2">
        <v>45513</v>
      </c>
      <c r="C2248" t="s">
        <v>53</v>
      </c>
      <c r="D2248" t="s">
        <v>27</v>
      </c>
      <c r="E2248">
        <v>1</v>
      </c>
      <c r="F2248">
        <v>1009.4</v>
      </c>
      <c r="G2248" s="3">
        <v>0.03</v>
      </c>
      <c r="H2248" t="s">
        <v>12</v>
      </c>
      <c r="I2248">
        <v>2</v>
      </c>
      <c r="J2248">
        <f t="shared" si="140"/>
        <v>979.11799999999994</v>
      </c>
      <c r="K2248" s="2">
        <f t="shared" si="141"/>
        <v>45505</v>
      </c>
      <c r="L2248" s="2" t="str">
        <f>VLOOKUP(C2248,Customers!$A$2:$F$401,3,FALSE)</f>
        <v>Asyut</v>
      </c>
      <c r="M2248" s="2" t="str">
        <f>VLOOKUP(C2248,Customers!$A$2:$F$401,5,FALSE)</f>
        <v>Small Business</v>
      </c>
      <c r="N2248" s="2" t="str">
        <f>VLOOKUP(D2248,Products!$A$2:$F$21,2,FALSE)</f>
        <v>Printer Toner</v>
      </c>
      <c r="O2248" s="2" t="str">
        <f>VLOOKUP(D2248,Products!$A$2:$F$21,4,FALSE)</f>
        <v>Office</v>
      </c>
      <c r="P2248" s="2" t="str">
        <f>VLOOKUP(D2248,Products!$A$2:$F$21,3,FALSE)</f>
        <v>Supplies</v>
      </c>
      <c r="Q2248" s="6">
        <f>VLOOKUP(D2248,Products!$A$2:$F$21,6,FALSE)</f>
        <v>510</v>
      </c>
      <c r="R2248" s="6">
        <f t="shared" si="142"/>
        <v>510</v>
      </c>
      <c r="S2248" s="6">
        <f t="shared" si="143"/>
        <v>469.11799999999994</v>
      </c>
    </row>
    <row r="2249" spans="1:19" x14ac:dyDescent="0.25">
      <c r="A2249" t="s">
        <v>2677</v>
      </c>
      <c r="B2249" s="2">
        <v>45440</v>
      </c>
      <c r="C2249" t="s">
        <v>951</v>
      </c>
      <c r="D2249" t="s">
        <v>18</v>
      </c>
      <c r="E2249">
        <v>2</v>
      </c>
      <c r="F2249">
        <v>1406.5</v>
      </c>
      <c r="G2249" s="3">
        <v>0.05</v>
      </c>
      <c r="H2249" t="s">
        <v>12</v>
      </c>
      <c r="I2249">
        <v>7</v>
      </c>
      <c r="J2249">
        <f t="shared" si="140"/>
        <v>2672.35</v>
      </c>
      <c r="K2249" s="2">
        <f t="shared" si="141"/>
        <v>45413</v>
      </c>
      <c r="L2249" s="2" t="str">
        <f>VLOOKUP(C2249,Customers!$A$2:$F$401,3,FALSE)</f>
        <v>Shubra El-Kheima</v>
      </c>
      <c r="M2249" s="2" t="str">
        <f>VLOOKUP(C2249,Customers!$A$2:$F$401,5,FALSE)</f>
        <v>Small Business</v>
      </c>
      <c r="N2249" s="2" t="str">
        <f>VLOOKUP(D2249,Products!$A$2:$F$21,2,FALSE)</f>
        <v>Webcam HD</v>
      </c>
      <c r="O2249" s="2" t="str">
        <f>VLOOKUP(D2249,Products!$A$2:$F$21,4,FALSE)</f>
        <v>Electronics</v>
      </c>
      <c r="P2249" s="2" t="str">
        <f>VLOOKUP(D2249,Products!$A$2:$F$21,3,FALSE)</f>
        <v>Accessories</v>
      </c>
      <c r="Q2249" s="6">
        <f>VLOOKUP(D2249,Products!$A$2:$F$21,6,FALSE)</f>
        <v>790</v>
      </c>
      <c r="R2249" s="6">
        <f t="shared" si="142"/>
        <v>1580</v>
      </c>
      <c r="S2249" s="6">
        <f t="shared" si="143"/>
        <v>1092.3499999999999</v>
      </c>
    </row>
    <row r="2250" spans="1:19" x14ac:dyDescent="0.25">
      <c r="A2250" t="s">
        <v>2678</v>
      </c>
      <c r="B2250" s="2">
        <v>45226</v>
      </c>
      <c r="C2250" t="s">
        <v>1494</v>
      </c>
      <c r="D2250" t="s">
        <v>56</v>
      </c>
      <c r="E2250">
        <v>1</v>
      </c>
      <c r="F2250">
        <v>174.6</v>
      </c>
      <c r="G2250" s="3">
        <v>0.1</v>
      </c>
      <c r="H2250" t="s">
        <v>12</v>
      </c>
      <c r="I2250">
        <v>1</v>
      </c>
      <c r="J2250">
        <f t="shared" si="140"/>
        <v>157.13999999999999</v>
      </c>
      <c r="K2250" s="2">
        <f t="shared" si="141"/>
        <v>45200</v>
      </c>
      <c r="L2250" s="2" t="str">
        <f>VLOOKUP(C2250,Customers!$A$2:$F$401,3,FALSE)</f>
        <v>Cairo</v>
      </c>
      <c r="M2250" s="2" t="str">
        <f>VLOOKUP(C2250,Customers!$A$2:$F$401,5,FALSE)</f>
        <v>Consumer</v>
      </c>
      <c r="N2250" s="2" t="str">
        <f>VLOOKUP(D2250,Products!$A$2:$F$21,2,FALSE)</f>
        <v>Notebook Pack</v>
      </c>
      <c r="O2250" s="2" t="str">
        <f>VLOOKUP(D2250,Products!$A$2:$F$21,4,FALSE)</f>
        <v>Office</v>
      </c>
      <c r="P2250" s="2" t="str">
        <f>VLOOKUP(D2250,Products!$A$2:$F$21,3,FALSE)</f>
        <v>Stationery</v>
      </c>
      <c r="Q2250" s="6">
        <f>VLOOKUP(D2250,Products!$A$2:$F$21,6,FALSE)</f>
        <v>75</v>
      </c>
      <c r="R2250" s="6">
        <f t="shared" si="142"/>
        <v>75</v>
      </c>
      <c r="S2250" s="6">
        <f t="shared" si="143"/>
        <v>82.139999999999986</v>
      </c>
    </row>
    <row r="2251" spans="1:19" x14ac:dyDescent="0.25">
      <c r="A2251" t="s">
        <v>2679</v>
      </c>
      <c r="B2251" s="2">
        <v>45054</v>
      </c>
      <c r="C2251" t="s">
        <v>158</v>
      </c>
      <c r="D2251" t="s">
        <v>18</v>
      </c>
      <c r="E2251">
        <v>1</v>
      </c>
      <c r="F2251">
        <v>1493.5</v>
      </c>
      <c r="G2251" s="3">
        <v>0</v>
      </c>
      <c r="H2251" t="s">
        <v>12</v>
      </c>
      <c r="I2251">
        <v>6</v>
      </c>
      <c r="J2251">
        <f t="shared" si="140"/>
        <v>1493.5</v>
      </c>
      <c r="K2251" s="2">
        <f t="shared" si="141"/>
        <v>45047</v>
      </c>
      <c r="L2251" s="2" t="str">
        <f>VLOOKUP(C2251,Customers!$A$2:$F$401,3,FALSE)</f>
        <v>Port Said</v>
      </c>
      <c r="M2251" s="2" t="str">
        <f>VLOOKUP(C2251,Customers!$A$2:$F$401,5,FALSE)</f>
        <v>Consumer</v>
      </c>
      <c r="N2251" s="2" t="str">
        <f>VLOOKUP(D2251,Products!$A$2:$F$21,2,FALSE)</f>
        <v>Webcam HD</v>
      </c>
      <c r="O2251" s="2" t="str">
        <f>VLOOKUP(D2251,Products!$A$2:$F$21,4,FALSE)</f>
        <v>Electronics</v>
      </c>
      <c r="P2251" s="2" t="str">
        <f>VLOOKUP(D2251,Products!$A$2:$F$21,3,FALSE)</f>
        <v>Accessories</v>
      </c>
      <c r="Q2251" s="6">
        <f>VLOOKUP(D2251,Products!$A$2:$F$21,6,FALSE)</f>
        <v>790</v>
      </c>
      <c r="R2251" s="6">
        <f t="shared" si="142"/>
        <v>790</v>
      </c>
      <c r="S2251" s="6">
        <f t="shared" si="143"/>
        <v>703.5</v>
      </c>
    </row>
    <row r="2252" spans="1:19" x14ac:dyDescent="0.25">
      <c r="A2252" t="s">
        <v>2680</v>
      </c>
      <c r="B2252" s="2">
        <v>45531</v>
      </c>
      <c r="C2252" t="s">
        <v>604</v>
      </c>
      <c r="D2252" t="s">
        <v>56</v>
      </c>
      <c r="E2252">
        <v>2</v>
      </c>
      <c r="F2252">
        <v>174.6</v>
      </c>
      <c r="G2252" s="3">
        <v>0</v>
      </c>
      <c r="H2252" t="s">
        <v>12</v>
      </c>
      <c r="I2252">
        <v>5</v>
      </c>
      <c r="J2252">
        <f t="shared" si="140"/>
        <v>349.2</v>
      </c>
      <c r="K2252" s="2">
        <f t="shared" si="141"/>
        <v>45505</v>
      </c>
      <c r="L2252" s="2" t="str">
        <f>VLOOKUP(C2252,Customers!$A$2:$F$401,3,FALSE)</f>
        <v>Alexandria</v>
      </c>
      <c r="M2252" s="2" t="str">
        <f>VLOOKUP(C2252,Customers!$A$2:$F$401,5,FALSE)</f>
        <v>Small Business</v>
      </c>
      <c r="N2252" s="2" t="str">
        <f>VLOOKUP(D2252,Products!$A$2:$F$21,2,FALSE)</f>
        <v>Notebook Pack</v>
      </c>
      <c r="O2252" s="2" t="str">
        <f>VLOOKUP(D2252,Products!$A$2:$F$21,4,FALSE)</f>
        <v>Office</v>
      </c>
      <c r="P2252" s="2" t="str">
        <f>VLOOKUP(D2252,Products!$A$2:$F$21,3,FALSE)</f>
        <v>Stationery</v>
      </c>
      <c r="Q2252" s="6">
        <f>VLOOKUP(D2252,Products!$A$2:$F$21,6,FALSE)</f>
        <v>75</v>
      </c>
      <c r="R2252" s="6">
        <f t="shared" si="142"/>
        <v>150</v>
      </c>
      <c r="S2252" s="6">
        <f t="shared" si="143"/>
        <v>199.2</v>
      </c>
    </row>
    <row r="2253" spans="1:19" x14ac:dyDescent="0.25">
      <c r="A2253" t="s">
        <v>2681</v>
      </c>
      <c r="B2253" s="2">
        <v>45344</v>
      </c>
      <c r="C2253" t="s">
        <v>37</v>
      </c>
      <c r="D2253" t="s">
        <v>46</v>
      </c>
      <c r="E2253">
        <v>2</v>
      </c>
      <c r="F2253">
        <v>267.8</v>
      </c>
      <c r="G2253" s="3">
        <v>0</v>
      </c>
      <c r="H2253" t="s">
        <v>12</v>
      </c>
      <c r="I2253">
        <v>1</v>
      </c>
      <c r="J2253">
        <f t="shared" si="140"/>
        <v>535.6</v>
      </c>
      <c r="K2253" s="2">
        <f t="shared" si="141"/>
        <v>45323</v>
      </c>
      <c r="L2253" s="2" t="str">
        <f>VLOOKUP(C2253,Customers!$A$2:$F$401,3,FALSE)</f>
        <v>Port Said</v>
      </c>
      <c r="M2253" s="2" t="str">
        <f>VLOOKUP(C2253,Customers!$A$2:$F$401,5,FALSE)</f>
        <v>Consumer</v>
      </c>
      <c r="N2253" s="2" t="str">
        <f>VLOOKUP(D2253,Products!$A$2:$F$21,2,FALSE)</f>
        <v>Paper A4 Box</v>
      </c>
      <c r="O2253" s="2" t="str">
        <f>VLOOKUP(D2253,Products!$A$2:$F$21,4,FALSE)</f>
        <v>Office</v>
      </c>
      <c r="P2253" s="2" t="str">
        <f>VLOOKUP(D2253,Products!$A$2:$F$21,3,FALSE)</f>
        <v>Stationery</v>
      </c>
      <c r="Q2253" s="6">
        <f>VLOOKUP(D2253,Products!$A$2:$F$21,6,FALSE)</f>
        <v>145</v>
      </c>
      <c r="R2253" s="6">
        <f t="shared" si="142"/>
        <v>290</v>
      </c>
      <c r="S2253" s="6">
        <f t="shared" si="143"/>
        <v>245.60000000000002</v>
      </c>
    </row>
    <row r="2254" spans="1:19" x14ac:dyDescent="0.25">
      <c r="A2254" t="s">
        <v>2682</v>
      </c>
      <c r="B2254" s="2">
        <v>44993</v>
      </c>
      <c r="C2254" t="s">
        <v>217</v>
      </c>
      <c r="D2254" t="s">
        <v>56</v>
      </c>
      <c r="E2254">
        <v>1</v>
      </c>
      <c r="F2254">
        <v>174.6</v>
      </c>
      <c r="G2254" s="3">
        <v>0</v>
      </c>
      <c r="H2254" t="s">
        <v>12</v>
      </c>
      <c r="I2254">
        <v>5</v>
      </c>
      <c r="J2254">
        <f t="shared" si="140"/>
        <v>174.6</v>
      </c>
      <c r="K2254" s="2">
        <f t="shared" si="141"/>
        <v>44986</v>
      </c>
      <c r="L2254" s="2" t="str">
        <f>VLOOKUP(C2254,Customers!$A$2:$F$401,3,FALSE)</f>
        <v>Alexandria</v>
      </c>
      <c r="M2254" s="2" t="str">
        <f>VLOOKUP(C2254,Customers!$A$2:$F$401,5,FALSE)</f>
        <v>Small Business</v>
      </c>
      <c r="N2254" s="2" t="str">
        <f>VLOOKUP(D2254,Products!$A$2:$F$21,2,FALSE)</f>
        <v>Notebook Pack</v>
      </c>
      <c r="O2254" s="2" t="str">
        <f>VLOOKUP(D2254,Products!$A$2:$F$21,4,FALSE)</f>
        <v>Office</v>
      </c>
      <c r="P2254" s="2" t="str">
        <f>VLOOKUP(D2254,Products!$A$2:$F$21,3,FALSE)</f>
        <v>Stationery</v>
      </c>
      <c r="Q2254" s="6">
        <f>VLOOKUP(D2254,Products!$A$2:$F$21,6,FALSE)</f>
        <v>75</v>
      </c>
      <c r="R2254" s="6">
        <f t="shared" si="142"/>
        <v>75</v>
      </c>
      <c r="S2254" s="6">
        <f t="shared" si="143"/>
        <v>99.6</v>
      </c>
    </row>
    <row r="2255" spans="1:19" x14ac:dyDescent="0.25">
      <c r="A2255" t="s">
        <v>2683</v>
      </c>
      <c r="B2255" s="2">
        <v>45661</v>
      </c>
      <c r="C2255" t="s">
        <v>246</v>
      </c>
      <c r="D2255" t="s">
        <v>46</v>
      </c>
      <c r="E2255">
        <v>1</v>
      </c>
      <c r="F2255">
        <v>260</v>
      </c>
      <c r="G2255" s="3">
        <v>0.05</v>
      </c>
      <c r="H2255" t="s">
        <v>12</v>
      </c>
      <c r="I2255">
        <v>6</v>
      </c>
      <c r="J2255">
        <f t="shared" si="140"/>
        <v>247</v>
      </c>
      <c r="K2255" s="2">
        <f t="shared" si="141"/>
        <v>45658</v>
      </c>
      <c r="L2255" s="2" t="str">
        <f>VLOOKUP(C2255,Customers!$A$2:$F$401,3,FALSE)</f>
        <v>Zagazig</v>
      </c>
      <c r="M2255" s="2" t="str">
        <f>VLOOKUP(C2255,Customers!$A$2:$F$401,5,FALSE)</f>
        <v>Small Business</v>
      </c>
      <c r="N2255" s="2" t="str">
        <f>VLOOKUP(D2255,Products!$A$2:$F$21,2,FALSE)</f>
        <v>Paper A4 Box</v>
      </c>
      <c r="O2255" s="2" t="str">
        <f>VLOOKUP(D2255,Products!$A$2:$F$21,4,FALSE)</f>
        <v>Office</v>
      </c>
      <c r="P2255" s="2" t="str">
        <f>VLOOKUP(D2255,Products!$A$2:$F$21,3,FALSE)</f>
        <v>Stationery</v>
      </c>
      <c r="Q2255" s="6">
        <f>VLOOKUP(D2255,Products!$A$2:$F$21,6,FALSE)</f>
        <v>145</v>
      </c>
      <c r="R2255" s="6">
        <f t="shared" si="142"/>
        <v>145</v>
      </c>
      <c r="S2255" s="6">
        <f t="shared" si="143"/>
        <v>102</v>
      </c>
    </row>
    <row r="2256" spans="1:19" x14ac:dyDescent="0.25">
      <c r="A2256" t="s">
        <v>2684</v>
      </c>
      <c r="B2256" s="2">
        <v>45853</v>
      </c>
      <c r="C2256" t="s">
        <v>619</v>
      </c>
      <c r="D2256" t="s">
        <v>59</v>
      </c>
      <c r="E2256">
        <v>2</v>
      </c>
      <c r="F2256">
        <v>7992</v>
      </c>
      <c r="G2256" s="3">
        <v>0</v>
      </c>
      <c r="H2256" t="s">
        <v>12</v>
      </c>
      <c r="I2256">
        <v>3</v>
      </c>
      <c r="J2256">
        <f t="shared" si="140"/>
        <v>15984</v>
      </c>
      <c r="K2256" s="2">
        <f t="shared" si="141"/>
        <v>45839</v>
      </c>
      <c r="L2256" s="2" t="str">
        <f>VLOOKUP(C2256,Customers!$A$2:$F$401,3,FALSE)</f>
        <v>Shubra El-Kheima</v>
      </c>
      <c r="M2256" s="2" t="str">
        <f>VLOOKUP(C2256,Customers!$A$2:$F$401,5,FALSE)</f>
        <v>Small Business</v>
      </c>
      <c r="N2256" s="2" t="str">
        <f>VLOOKUP(D2256,Products!$A$2:$F$21,2,FALSE)</f>
        <v>Laser Printer</v>
      </c>
      <c r="O2256" s="2" t="str">
        <f>VLOOKUP(D2256,Products!$A$2:$F$21,4,FALSE)</f>
        <v>Electronics</v>
      </c>
      <c r="P2256" s="2" t="str">
        <f>VLOOKUP(D2256,Products!$A$2:$F$21,3,FALSE)</f>
        <v>Printers</v>
      </c>
      <c r="Q2256" s="6">
        <f>VLOOKUP(D2256,Products!$A$2:$F$21,6,FALSE)</f>
        <v>5600</v>
      </c>
      <c r="R2256" s="6">
        <f t="shared" si="142"/>
        <v>11200</v>
      </c>
      <c r="S2256" s="6">
        <f t="shared" si="143"/>
        <v>4784</v>
      </c>
    </row>
    <row r="2257" spans="1:19" x14ac:dyDescent="0.25">
      <c r="A2257" t="s">
        <v>2685</v>
      </c>
      <c r="B2257" s="2">
        <v>45136</v>
      </c>
      <c r="C2257" t="s">
        <v>617</v>
      </c>
      <c r="D2257" t="s">
        <v>43</v>
      </c>
      <c r="E2257">
        <v>1</v>
      </c>
      <c r="F2257">
        <v>3492</v>
      </c>
      <c r="G2257" s="3">
        <v>0</v>
      </c>
      <c r="H2257" t="s">
        <v>12</v>
      </c>
      <c r="I2257">
        <v>2</v>
      </c>
      <c r="J2257">
        <f t="shared" si="140"/>
        <v>3492</v>
      </c>
      <c r="K2257" s="2">
        <f t="shared" si="141"/>
        <v>45108</v>
      </c>
      <c r="L2257" s="2" t="str">
        <f>VLOOKUP(C2257,Customers!$A$2:$F$401,3,FALSE)</f>
        <v>Zagazig</v>
      </c>
      <c r="M2257" s="2" t="str">
        <f>VLOOKUP(C2257,Customers!$A$2:$F$401,5,FALSE)</f>
        <v>Small Business</v>
      </c>
      <c r="N2257" s="2" t="str">
        <f>VLOOKUP(D2257,Products!$A$2:$F$21,2,FALSE)</f>
        <v>External SSD 1TB</v>
      </c>
      <c r="O2257" s="2" t="str">
        <f>VLOOKUP(D2257,Products!$A$2:$F$21,4,FALSE)</f>
        <v>Electronics</v>
      </c>
      <c r="P2257" s="2" t="str">
        <f>VLOOKUP(D2257,Products!$A$2:$F$21,3,FALSE)</f>
        <v>Storage</v>
      </c>
      <c r="Q2257" s="6">
        <f>VLOOKUP(D2257,Products!$A$2:$F$21,6,FALSE)</f>
        <v>2450</v>
      </c>
      <c r="R2257" s="6">
        <f t="shared" si="142"/>
        <v>2450</v>
      </c>
      <c r="S2257" s="6">
        <f t="shared" si="143"/>
        <v>1042</v>
      </c>
    </row>
    <row r="2258" spans="1:19" x14ac:dyDescent="0.25">
      <c r="A2258" t="s">
        <v>2686</v>
      </c>
      <c r="B2258" s="2">
        <v>45386</v>
      </c>
      <c r="C2258" t="s">
        <v>948</v>
      </c>
      <c r="D2258" t="s">
        <v>15</v>
      </c>
      <c r="E2258">
        <v>1</v>
      </c>
      <c r="F2258">
        <v>414</v>
      </c>
      <c r="G2258" s="3">
        <v>0.1</v>
      </c>
      <c r="H2258" t="s">
        <v>12</v>
      </c>
      <c r="I2258">
        <v>6</v>
      </c>
      <c r="J2258">
        <f t="shared" si="140"/>
        <v>372.6</v>
      </c>
      <c r="K2258" s="2">
        <f t="shared" si="141"/>
        <v>45383</v>
      </c>
      <c r="L2258" s="2" t="str">
        <f>VLOOKUP(C2258,Customers!$A$2:$F$401,3,FALSE)</f>
        <v>Fayoum</v>
      </c>
      <c r="M2258" s="2" t="str">
        <f>VLOOKUP(C2258,Customers!$A$2:$F$401,5,FALSE)</f>
        <v>Consumer</v>
      </c>
      <c r="N2258" s="2" t="str">
        <f>VLOOKUP(D2258,Products!$A$2:$F$21,2,FALSE)</f>
        <v>Wireless Mouse</v>
      </c>
      <c r="O2258" s="2" t="str">
        <f>VLOOKUP(D2258,Products!$A$2:$F$21,4,FALSE)</f>
        <v>Electronics</v>
      </c>
      <c r="P2258" s="2" t="str">
        <f>VLOOKUP(D2258,Products!$A$2:$F$21,3,FALSE)</f>
        <v>Accessories</v>
      </c>
      <c r="Q2258" s="6">
        <f>VLOOKUP(D2258,Products!$A$2:$F$21,6,FALSE)</f>
        <v>210</v>
      </c>
      <c r="R2258" s="6">
        <f t="shared" si="142"/>
        <v>210</v>
      </c>
      <c r="S2258" s="6">
        <f t="shared" si="143"/>
        <v>162.60000000000002</v>
      </c>
    </row>
    <row r="2259" spans="1:19" x14ac:dyDescent="0.25">
      <c r="A2259" t="s">
        <v>2687</v>
      </c>
      <c r="B2259" s="2">
        <v>45723</v>
      </c>
      <c r="C2259" t="s">
        <v>191</v>
      </c>
      <c r="D2259" t="s">
        <v>72</v>
      </c>
      <c r="E2259">
        <v>1</v>
      </c>
      <c r="F2259">
        <v>1802.5</v>
      </c>
      <c r="G2259" s="3">
        <v>0</v>
      </c>
      <c r="H2259" t="s">
        <v>12</v>
      </c>
      <c r="I2259">
        <v>1</v>
      </c>
      <c r="J2259">
        <f t="shared" si="140"/>
        <v>1802.5</v>
      </c>
      <c r="K2259" s="2">
        <f t="shared" si="141"/>
        <v>45717</v>
      </c>
      <c r="L2259" s="2" t="str">
        <f>VLOOKUP(C2259,Customers!$A$2:$F$401,3,FALSE)</f>
        <v>Fayoum</v>
      </c>
      <c r="M2259" s="2" t="str">
        <f>VLOOKUP(C2259,Customers!$A$2:$F$401,5,FALSE)</f>
        <v>Consumer</v>
      </c>
      <c r="N2259" s="2" t="str">
        <f>VLOOKUP(D2259,Products!$A$2:$F$21,2,FALSE)</f>
        <v>Wi-Fi Router</v>
      </c>
      <c r="O2259" s="2" t="str">
        <f>VLOOKUP(D2259,Products!$A$2:$F$21,4,FALSE)</f>
        <v>Electronics</v>
      </c>
      <c r="P2259" s="2" t="str">
        <f>VLOOKUP(D2259,Products!$A$2:$F$21,3,FALSE)</f>
        <v>Networking</v>
      </c>
      <c r="Q2259" s="6">
        <f>VLOOKUP(D2259,Products!$A$2:$F$21,6,FALSE)</f>
        <v>1050</v>
      </c>
      <c r="R2259" s="6">
        <f t="shared" si="142"/>
        <v>1050</v>
      </c>
      <c r="S2259" s="6">
        <f t="shared" si="143"/>
        <v>752.5</v>
      </c>
    </row>
    <row r="2260" spans="1:19" x14ac:dyDescent="0.25">
      <c r="A2260" t="s">
        <v>2688</v>
      </c>
      <c r="B2260" s="2">
        <v>45413</v>
      </c>
      <c r="C2260" t="s">
        <v>102</v>
      </c>
      <c r="D2260" t="s">
        <v>82</v>
      </c>
      <c r="E2260">
        <v>3</v>
      </c>
      <c r="F2260">
        <v>4800</v>
      </c>
      <c r="G2260" s="3">
        <v>0</v>
      </c>
      <c r="H2260" t="s">
        <v>12</v>
      </c>
      <c r="I2260">
        <v>1</v>
      </c>
      <c r="J2260">
        <f t="shared" si="140"/>
        <v>14400</v>
      </c>
      <c r="K2260" s="2">
        <f t="shared" si="141"/>
        <v>45413</v>
      </c>
      <c r="L2260" s="2" t="str">
        <f>VLOOKUP(C2260,Customers!$A$2:$F$401,3,FALSE)</f>
        <v>Fayoum</v>
      </c>
      <c r="M2260" s="2" t="str">
        <f>VLOOKUP(C2260,Customers!$A$2:$F$401,5,FALSE)</f>
        <v>Consumer</v>
      </c>
      <c r="N2260" s="2" t="str">
        <f>VLOOKUP(D2260,Products!$A$2:$F$21,2,FALSE)</f>
        <v>Office Chair</v>
      </c>
      <c r="O2260" s="2" t="str">
        <f>VLOOKUP(D2260,Products!$A$2:$F$21,4,FALSE)</f>
        <v>Office</v>
      </c>
      <c r="P2260" s="2" t="str">
        <f>VLOOKUP(D2260,Products!$A$2:$F$21,3,FALSE)</f>
        <v>Furniture</v>
      </c>
      <c r="Q2260" s="6">
        <f>VLOOKUP(D2260,Products!$A$2:$F$21,6,FALSE)</f>
        <v>3150</v>
      </c>
      <c r="R2260" s="6">
        <f t="shared" si="142"/>
        <v>9450</v>
      </c>
      <c r="S2260" s="6">
        <f t="shared" si="143"/>
        <v>4950</v>
      </c>
    </row>
    <row r="2261" spans="1:19" x14ac:dyDescent="0.25">
      <c r="A2261" t="s">
        <v>2689</v>
      </c>
      <c r="B2261" s="2">
        <v>45973</v>
      </c>
      <c r="C2261" t="s">
        <v>580</v>
      </c>
      <c r="D2261" t="s">
        <v>21</v>
      </c>
      <c r="E2261">
        <v>3</v>
      </c>
      <c r="F2261">
        <v>1794.5</v>
      </c>
      <c r="G2261" s="3">
        <v>0</v>
      </c>
      <c r="H2261" t="s">
        <v>12</v>
      </c>
      <c r="I2261">
        <v>1</v>
      </c>
      <c r="J2261">
        <f t="shared" si="140"/>
        <v>5383.5</v>
      </c>
      <c r="K2261" s="2">
        <f t="shared" si="141"/>
        <v>45962</v>
      </c>
      <c r="L2261" s="2" t="str">
        <f>VLOOKUP(C2261,Customers!$A$2:$F$401,3,FALSE)</f>
        <v>Banha</v>
      </c>
      <c r="M2261" s="2" t="str">
        <f>VLOOKUP(C2261,Customers!$A$2:$F$401,5,FALSE)</f>
        <v>Corporate</v>
      </c>
      <c r="N2261" s="2" t="str">
        <f>VLOOKUP(D2261,Products!$A$2:$F$21,2,FALSE)</f>
        <v>Mechanical Keyboard</v>
      </c>
      <c r="O2261" s="2" t="str">
        <f>VLOOKUP(D2261,Products!$A$2:$F$21,4,FALSE)</f>
        <v>Electronics</v>
      </c>
      <c r="P2261" s="2" t="str">
        <f>VLOOKUP(D2261,Products!$A$2:$F$21,3,FALSE)</f>
        <v>Accessories</v>
      </c>
      <c r="Q2261" s="6">
        <f>VLOOKUP(D2261,Products!$A$2:$F$21,6,FALSE)</f>
        <v>990</v>
      </c>
      <c r="R2261" s="6">
        <f t="shared" si="142"/>
        <v>2970</v>
      </c>
      <c r="S2261" s="6">
        <f t="shared" si="143"/>
        <v>2413.5</v>
      </c>
    </row>
    <row r="2262" spans="1:19" x14ac:dyDescent="0.25">
      <c r="A2262" t="s">
        <v>2690</v>
      </c>
      <c r="B2262" s="2">
        <v>45516</v>
      </c>
      <c r="C2262" t="s">
        <v>78</v>
      </c>
      <c r="D2262" t="s">
        <v>46</v>
      </c>
      <c r="E2262">
        <v>4</v>
      </c>
      <c r="F2262">
        <v>267.8</v>
      </c>
      <c r="G2262" s="3">
        <v>0</v>
      </c>
      <c r="H2262" t="s">
        <v>12</v>
      </c>
      <c r="I2262">
        <v>1</v>
      </c>
      <c r="J2262">
        <f t="shared" si="140"/>
        <v>1071.2</v>
      </c>
      <c r="K2262" s="2">
        <f t="shared" si="141"/>
        <v>45505</v>
      </c>
      <c r="L2262" s="2" t="str">
        <f>VLOOKUP(C2262,Customers!$A$2:$F$401,3,FALSE)</f>
        <v>Giza</v>
      </c>
      <c r="M2262" s="2" t="str">
        <f>VLOOKUP(C2262,Customers!$A$2:$F$401,5,FALSE)</f>
        <v>Consumer</v>
      </c>
      <c r="N2262" s="2" t="str">
        <f>VLOOKUP(D2262,Products!$A$2:$F$21,2,FALSE)</f>
        <v>Paper A4 Box</v>
      </c>
      <c r="O2262" s="2" t="str">
        <f>VLOOKUP(D2262,Products!$A$2:$F$21,4,FALSE)</f>
        <v>Office</v>
      </c>
      <c r="P2262" s="2" t="str">
        <f>VLOOKUP(D2262,Products!$A$2:$F$21,3,FALSE)</f>
        <v>Stationery</v>
      </c>
      <c r="Q2262" s="6">
        <f>VLOOKUP(D2262,Products!$A$2:$F$21,6,FALSE)</f>
        <v>145</v>
      </c>
      <c r="R2262" s="6">
        <f t="shared" si="142"/>
        <v>580</v>
      </c>
      <c r="S2262" s="6">
        <f t="shared" si="143"/>
        <v>491.20000000000005</v>
      </c>
    </row>
    <row r="2263" spans="1:19" x14ac:dyDescent="0.25">
      <c r="A2263" t="s">
        <v>2691</v>
      </c>
      <c r="B2263" s="2">
        <v>45023</v>
      </c>
      <c r="C2263" t="s">
        <v>580</v>
      </c>
      <c r="D2263" t="s">
        <v>21</v>
      </c>
      <c r="E2263">
        <v>1</v>
      </c>
      <c r="F2263">
        <v>1998</v>
      </c>
      <c r="G2263" s="3">
        <v>0.1</v>
      </c>
      <c r="H2263" t="s">
        <v>85</v>
      </c>
      <c r="I2263">
        <v>2</v>
      </c>
      <c r="J2263">
        <f t="shared" si="140"/>
        <v>1798.2</v>
      </c>
      <c r="K2263" s="2">
        <f t="shared" si="141"/>
        <v>45017</v>
      </c>
      <c r="L2263" s="2" t="str">
        <f>VLOOKUP(C2263,Customers!$A$2:$F$401,3,FALSE)</f>
        <v>Banha</v>
      </c>
      <c r="M2263" s="2" t="str">
        <f>VLOOKUP(C2263,Customers!$A$2:$F$401,5,FALSE)</f>
        <v>Corporate</v>
      </c>
      <c r="N2263" s="2" t="str">
        <f>VLOOKUP(D2263,Products!$A$2:$F$21,2,FALSE)</f>
        <v>Mechanical Keyboard</v>
      </c>
      <c r="O2263" s="2" t="str">
        <f>VLOOKUP(D2263,Products!$A$2:$F$21,4,FALSE)</f>
        <v>Electronics</v>
      </c>
      <c r="P2263" s="2" t="str">
        <f>VLOOKUP(D2263,Products!$A$2:$F$21,3,FALSE)</f>
        <v>Accessories</v>
      </c>
      <c r="Q2263" s="6">
        <f>VLOOKUP(D2263,Products!$A$2:$F$21,6,FALSE)</f>
        <v>990</v>
      </c>
      <c r="R2263" s="6">
        <f t="shared" si="142"/>
        <v>990</v>
      </c>
      <c r="S2263" s="6">
        <f t="shared" si="143"/>
        <v>808.2</v>
      </c>
    </row>
    <row r="2264" spans="1:19" x14ac:dyDescent="0.25">
      <c r="A2264" t="s">
        <v>2692</v>
      </c>
      <c r="B2264" s="2">
        <v>45708</v>
      </c>
      <c r="C2264" t="s">
        <v>492</v>
      </c>
      <c r="D2264" t="s">
        <v>79</v>
      </c>
      <c r="E2264">
        <v>3</v>
      </c>
      <c r="F2264">
        <v>5704</v>
      </c>
      <c r="G2264" s="3">
        <v>0.05</v>
      </c>
      <c r="H2264" t="s">
        <v>12</v>
      </c>
      <c r="I2264">
        <v>5</v>
      </c>
      <c r="J2264">
        <f t="shared" si="140"/>
        <v>16256.4</v>
      </c>
      <c r="K2264" s="2">
        <f t="shared" si="141"/>
        <v>45689</v>
      </c>
      <c r="L2264" s="2" t="str">
        <f>VLOOKUP(C2264,Customers!$A$2:$F$401,3,FALSE)</f>
        <v>Cairo</v>
      </c>
      <c r="M2264" s="2" t="str">
        <f>VLOOKUP(C2264,Customers!$A$2:$F$401,5,FALSE)</f>
        <v>Consumer</v>
      </c>
      <c r="N2264" s="2" t="str">
        <f>VLOOKUP(D2264,Products!$A$2:$F$21,2,FALSE)</f>
        <v>27-inch Monitor</v>
      </c>
      <c r="O2264" s="2" t="str">
        <f>VLOOKUP(D2264,Products!$A$2:$F$21,4,FALSE)</f>
        <v>Electronics</v>
      </c>
      <c r="P2264" s="2" t="str">
        <f>VLOOKUP(D2264,Products!$A$2:$F$21,3,FALSE)</f>
        <v>Displays</v>
      </c>
      <c r="Q2264" s="6">
        <f>VLOOKUP(D2264,Products!$A$2:$F$21,6,FALSE)</f>
        <v>4300</v>
      </c>
      <c r="R2264" s="6">
        <f t="shared" si="142"/>
        <v>12900</v>
      </c>
      <c r="S2264" s="6">
        <f t="shared" si="143"/>
        <v>3356.3999999999996</v>
      </c>
    </row>
    <row r="2265" spans="1:19" x14ac:dyDescent="0.25">
      <c r="A2265" t="s">
        <v>2693</v>
      </c>
      <c r="B2265" s="2">
        <v>45720</v>
      </c>
      <c r="C2265" t="s">
        <v>1202</v>
      </c>
      <c r="D2265" t="s">
        <v>15</v>
      </c>
      <c r="E2265">
        <v>4</v>
      </c>
      <c r="F2265">
        <v>486</v>
      </c>
      <c r="G2265" s="3">
        <v>0</v>
      </c>
      <c r="H2265" t="s">
        <v>12</v>
      </c>
      <c r="I2265">
        <v>3</v>
      </c>
      <c r="J2265">
        <f t="shared" si="140"/>
        <v>1944</v>
      </c>
      <c r="K2265" s="2">
        <f t="shared" si="141"/>
        <v>45717</v>
      </c>
      <c r="L2265" s="2" t="str">
        <f>VLOOKUP(C2265,Customers!$A$2:$F$401,3,FALSE)</f>
        <v>Shubra El-Kheima</v>
      </c>
      <c r="M2265" s="2" t="str">
        <f>VLOOKUP(C2265,Customers!$A$2:$F$401,5,FALSE)</f>
        <v>Corporate</v>
      </c>
      <c r="N2265" s="2" t="str">
        <f>VLOOKUP(D2265,Products!$A$2:$F$21,2,FALSE)</f>
        <v>Wireless Mouse</v>
      </c>
      <c r="O2265" s="2" t="str">
        <f>VLOOKUP(D2265,Products!$A$2:$F$21,4,FALSE)</f>
        <v>Electronics</v>
      </c>
      <c r="P2265" s="2" t="str">
        <f>VLOOKUP(D2265,Products!$A$2:$F$21,3,FALSE)</f>
        <v>Accessories</v>
      </c>
      <c r="Q2265" s="6">
        <f>VLOOKUP(D2265,Products!$A$2:$F$21,6,FALSE)</f>
        <v>210</v>
      </c>
      <c r="R2265" s="6">
        <f t="shared" si="142"/>
        <v>840</v>
      </c>
      <c r="S2265" s="6">
        <f t="shared" si="143"/>
        <v>1104</v>
      </c>
    </row>
    <row r="2266" spans="1:19" x14ac:dyDescent="0.25">
      <c r="A2266" t="s">
        <v>2694</v>
      </c>
      <c r="B2266" s="2">
        <v>45780</v>
      </c>
      <c r="C2266" t="s">
        <v>98</v>
      </c>
      <c r="D2266" t="s">
        <v>33</v>
      </c>
      <c r="E2266">
        <v>2</v>
      </c>
      <c r="F2266">
        <v>3588</v>
      </c>
      <c r="G2266" s="3">
        <v>0.1</v>
      </c>
      <c r="H2266" t="s">
        <v>12</v>
      </c>
      <c r="I2266">
        <v>2</v>
      </c>
      <c r="J2266">
        <f t="shared" si="140"/>
        <v>6458.4000000000005</v>
      </c>
      <c r="K2266" s="2">
        <f t="shared" si="141"/>
        <v>45778</v>
      </c>
      <c r="L2266" s="2" t="str">
        <f>VLOOKUP(C2266,Customers!$A$2:$F$401,3,FALSE)</f>
        <v>Tanta</v>
      </c>
      <c r="M2266" s="2" t="str">
        <f>VLOOKUP(C2266,Customers!$A$2:$F$401,5,FALSE)</f>
        <v>Consumer</v>
      </c>
      <c r="N2266" s="2" t="str">
        <f>VLOOKUP(D2266,Products!$A$2:$F$21,2,FALSE)</f>
        <v>Filing Cabinet</v>
      </c>
      <c r="O2266" s="2" t="str">
        <f>VLOOKUP(D2266,Products!$A$2:$F$21,4,FALSE)</f>
        <v>Office</v>
      </c>
      <c r="P2266" s="2" t="str">
        <f>VLOOKUP(D2266,Products!$A$2:$F$21,3,FALSE)</f>
        <v>Furniture</v>
      </c>
      <c r="Q2266" s="6">
        <f>VLOOKUP(D2266,Products!$A$2:$F$21,6,FALSE)</f>
        <v>2650</v>
      </c>
      <c r="R2266" s="6">
        <f t="shared" si="142"/>
        <v>5300</v>
      </c>
      <c r="S2266" s="6">
        <f t="shared" si="143"/>
        <v>1158.4000000000005</v>
      </c>
    </row>
    <row r="2267" spans="1:19" x14ac:dyDescent="0.25">
      <c r="A2267" t="s">
        <v>2695</v>
      </c>
      <c r="B2267" s="2">
        <v>45567</v>
      </c>
      <c r="C2267" t="s">
        <v>401</v>
      </c>
      <c r="D2267" t="s">
        <v>11</v>
      </c>
      <c r="E2267">
        <v>1</v>
      </c>
      <c r="F2267">
        <v>26220</v>
      </c>
      <c r="G2267" s="3">
        <v>0.03</v>
      </c>
      <c r="H2267" t="s">
        <v>12</v>
      </c>
      <c r="I2267">
        <v>7</v>
      </c>
      <c r="J2267">
        <f t="shared" si="140"/>
        <v>25433.399999999998</v>
      </c>
      <c r="K2267" s="2">
        <f t="shared" si="141"/>
        <v>45566</v>
      </c>
      <c r="L2267" s="2" t="str">
        <f>VLOOKUP(C2267,Customers!$A$2:$F$401,3,FALSE)</f>
        <v>Alexandria</v>
      </c>
      <c r="M2267" s="2" t="str">
        <f>VLOOKUP(C2267,Customers!$A$2:$F$401,5,FALSE)</f>
        <v>Consumer</v>
      </c>
      <c r="N2267" s="2" t="str">
        <f>VLOOKUP(D2267,Products!$A$2:$F$21,2,FALSE)</f>
        <v>Laptop Pro 14</v>
      </c>
      <c r="O2267" s="2" t="str">
        <f>VLOOKUP(D2267,Products!$A$2:$F$21,4,FALSE)</f>
        <v>Electronics</v>
      </c>
      <c r="P2267" s="2" t="str">
        <f>VLOOKUP(D2267,Products!$A$2:$F$21,3,FALSE)</f>
        <v>Computers</v>
      </c>
      <c r="Q2267" s="6">
        <f>VLOOKUP(D2267,Products!$A$2:$F$21,6,FALSE)</f>
        <v>22100</v>
      </c>
      <c r="R2267" s="6">
        <f t="shared" si="142"/>
        <v>22100</v>
      </c>
      <c r="S2267" s="6">
        <f t="shared" si="143"/>
        <v>3333.3999999999978</v>
      </c>
    </row>
    <row r="2268" spans="1:19" x14ac:dyDescent="0.25">
      <c r="A2268" t="s">
        <v>2696</v>
      </c>
      <c r="B2268" s="2">
        <v>45037</v>
      </c>
      <c r="C2268" t="s">
        <v>1212</v>
      </c>
      <c r="D2268" t="s">
        <v>46</v>
      </c>
      <c r="E2268">
        <v>20</v>
      </c>
      <c r="F2268">
        <v>260</v>
      </c>
      <c r="G2268" s="3">
        <v>0.03</v>
      </c>
      <c r="H2268" t="s">
        <v>12</v>
      </c>
      <c r="I2268">
        <v>2</v>
      </c>
      <c r="J2268">
        <f t="shared" si="140"/>
        <v>5044</v>
      </c>
      <c r="K2268" s="2">
        <f t="shared" si="141"/>
        <v>45017</v>
      </c>
      <c r="L2268" s="2" t="str">
        <f>VLOOKUP(C2268,Customers!$A$2:$F$401,3,FALSE)</f>
        <v>Banha</v>
      </c>
      <c r="M2268" s="2" t="str">
        <f>VLOOKUP(C2268,Customers!$A$2:$F$401,5,FALSE)</f>
        <v>Consumer</v>
      </c>
      <c r="N2268" s="2" t="str">
        <f>VLOOKUP(D2268,Products!$A$2:$F$21,2,FALSE)</f>
        <v>Paper A4 Box</v>
      </c>
      <c r="O2268" s="2" t="str">
        <f>VLOOKUP(D2268,Products!$A$2:$F$21,4,FALSE)</f>
        <v>Office</v>
      </c>
      <c r="P2268" s="2" t="str">
        <f>VLOOKUP(D2268,Products!$A$2:$F$21,3,FALSE)</f>
        <v>Stationery</v>
      </c>
      <c r="Q2268" s="6">
        <f>VLOOKUP(D2268,Products!$A$2:$F$21,6,FALSE)</f>
        <v>145</v>
      </c>
      <c r="R2268" s="6">
        <f t="shared" si="142"/>
        <v>2900</v>
      </c>
      <c r="S2268" s="6">
        <f t="shared" si="143"/>
        <v>2144</v>
      </c>
    </row>
    <row r="2269" spans="1:19" x14ac:dyDescent="0.25">
      <c r="A2269" t="s">
        <v>2697</v>
      </c>
      <c r="B2269" s="2">
        <v>44953</v>
      </c>
      <c r="C2269" t="s">
        <v>311</v>
      </c>
      <c r="D2269" t="s">
        <v>43</v>
      </c>
      <c r="E2269">
        <v>4</v>
      </c>
      <c r="F2269">
        <v>3492</v>
      </c>
      <c r="G2269" s="3">
        <v>0.03</v>
      </c>
      <c r="H2269" t="s">
        <v>12</v>
      </c>
      <c r="I2269">
        <v>1</v>
      </c>
      <c r="J2269">
        <f t="shared" si="140"/>
        <v>13548.96</v>
      </c>
      <c r="K2269" s="2">
        <f t="shared" si="141"/>
        <v>44927</v>
      </c>
      <c r="L2269" s="2" t="str">
        <f>VLOOKUP(C2269,Customers!$A$2:$F$401,3,FALSE)</f>
        <v>Port Said</v>
      </c>
      <c r="M2269" s="2" t="str">
        <f>VLOOKUP(C2269,Customers!$A$2:$F$401,5,FALSE)</f>
        <v>Consumer</v>
      </c>
      <c r="N2269" s="2" t="str">
        <f>VLOOKUP(D2269,Products!$A$2:$F$21,2,FALSE)</f>
        <v>External SSD 1TB</v>
      </c>
      <c r="O2269" s="2" t="str">
        <f>VLOOKUP(D2269,Products!$A$2:$F$21,4,FALSE)</f>
        <v>Electronics</v>
      </c>
      <c r="P2269" s="2" t="str">
        <f>VLOOKUP(D2269,Products!$A$2:$F$21,3,FALSE)</f>
        <v>Storage</v>
      </c>
      <c r="Q2269" s="6">
        <f>VLOOKUP(D2269,Products!$A$2:$F$21,6,FALSE)</f>
        <v>2450</v>
      </c>
      <c r="R2269" s="6">
        <f t="shared" si="142"/>
        <v>9800</v>
      </c>
      <c r="S2269" s="6">
        <f t="shared" si="143"/>
        <v>3748.9599999999991</v>
      </c>
    </row>
    <row r="2270" spans="1:19" x14ac:dyDescent="0.25">
      <c r="A2270" t="s">
        <v>2698</v>
      </c>
      <c r="B2270" s="2">
        <v>45441</v>
      </c>
      <c r="C2270" t="s">
        <v>977</v>
      </c>
      <c r="D2270" t="s">
        <v>24</v>
      </c>
      <c r="E2270">
        <v>4</v>
      </c>
      <c r="F2270">
        <v>1250</v>
      </c>
      <c r="G2270" s="3">
        <v>0.15</v>
      </c>
      <c r="H2270" t="s">
        <v>12</v>
      </c>
      <c r="I2270">
        <v>7</v>
      </c>
      <c r="J2270">
        <f t="shared" si="140"/>
        <v>4250</v>
      </c>
      <c r="K2270" s="2">
        <f t="shared" si="141"/>
        <v>45413</v>
      </c>
      <c r="L2270" s="2" t="str">
        <f>VLOOKUP(C2270,Customers!$A$2:$F$401,3,FALSE)</f>
        <v>Zagazig</v>
      </c>
      <c r="M2270" s="2" t="str">
        <f>VLOOKUP(C2270,Customers!$A$2:$F$401,5,FALSE)</f>
        <v>Consumer</v>
      </c>
      <c r="N2270" s="2" t="str">
        <f>VLOOKUP(D2270,Products!$A$2:$F$21,2,FALSE)</f>
        <v>USB-C Hub</v>
      </c>
      <c r="O2270" s="2" t="str">
        <f>VLOOKUP(D2270,Products!$A$2:$F$21,4,FALSE)</f>
        <v>Electronics</v>
      </c>
      <c r="P2270" s="2" t="str">
        <f>VLOOKUP(D2270,Products!$A$2:$F$21,3,FALSE)</f>
        <v>Accessories</v>
      </c>
      <c r="Q2270" s="6">
        <f>VLOOKUP(D2270,Products!$A$2:$F$21,6,FALSE)</f>
        <v>620</v>
      </c>
      <c r="R2270" s="6">
        <f t="shared" si="142"/>
        <v>2480</v>
      </c>
      <c r="S2270" s="6">
        <f t="shared" si="143"/>
        <v>1770</v>
      </c>
    </row>
    <row r="2271" spans="1:19" x14ac:dyDescent="0.25">
      <c r="A2271" t="s">
        <v>2699</v>
      </c>
      <c r="B2271" s="2">
        <v>45342</v>
      </c>
      <c r="C2271" t="s">
        <v>154</v>
      </c>
      <c r="D2271" t="s">
        <v>49</v>
      </c>
      <c r="E2271">
        <v>2</v>
      </c>
      <c r="F2271">
        <v>4428</v>
      </c>
      <c r="G2271" s="3">
        <v>0.1</v>
      </c>
      <c r="H2271" t="s">
        <v>12</v>
      </c>
      <c r="I2271">
        <v>1</v>
      </c>
      <c r="J2271">
        <f t="shared" si="140"/>
        <v>7970.4000000000005</v>
      </c>
      <c r="K2271" s="2">
        <f t="shared" si="141"/>
        <v>45323</v>
      </c>
      <c r="L2271" s="2" t="str">
        <f>VLOOKUP(C2271,Customers!$A$2:$F$401,3,FALSE)</f>
        <v>Zagazig</v>
      </c>
      <c r="M2271" s="2" t="str">
        <f>VLOOKUP(C2271,Customers!$A$2:$F$401,5,FALSE)</f>
        <v>Consumer</v>
      </c>
      <c r="N2271" s="2" t="str">
        <f>VLOOKUP(D2271,Products!$A$2:$F$21,2,FALSE)</f>
        <v>UPS 1200VA</v>
      </c>
      <c r="O2271" s="2" t="str">
        <f>VLOOKUP(D2271,Products!$A$2:$F$21,4,FALSE)</f>
        <v>Electronics</v>
      </c>
      <c r="P2271" s="2" t="str">
        <f>VLOOKUP(D2271,Products!$A$2:$F$21,3,FALSE)</f>
        <v>Power</v>
      </c>
      <c r="Q2271" s="6">
        <f>VLOOKUP(D2271,Products!$A$2:$F$21,6,FALSE)</f>
        <v>2950</v>
      </c>
      <c r="R2271" s="6">
        <f t="shared" si="142"/>
        <v>5900</v>
      </c>
      <c r="S2271" s="6">
        <f t="shared" si="143"/>
        <v>2070.4000000000005</v>
      </c>
    </row>
    <row r="2272" spans="1:19" x14ac:dyDescent="0.25">
      <c r="A2272" t="s">
        <v>2700</v>
      </c>
      <c r="B2272" s="2">
        <v>45834</v>
      </c>
      <c r="C2272" t="s">
        <v>409</v>
      </c>
      <c r="D2272" t="s">
        <v>24</v>
      </c>
      <c r="E2272">
        <v>2</v>
      </c>
      <c r="F2272">
        <v>1250</v>
      </c>
      <c r="G2272" s="3">
        <v>0.1</v>
      </c>
      <c r="H2272" t="s">
        <v>85</v>
      </c>
      <c r="I2272">
        <v>1</v>
      </c>
      <c r="J2272">
        <f t="shared" si="140"/>
        <v>2250</v>
      </c>
      <c r="K2272" s="2">
        <f t="shared" si="141"/>
        <v>45809</v>
      </c>
      <c r="L2272" s="2" t="str">
        <f>VLOOKUP(C2272,Customers!$A$2:$F$401,3,FALSE)</f>
        <v>Mansoura</v>
      </c>
      <c r="M2272" s="2" t="str">
        <f>VLOOKUP(C2272,Customers!$A$2:$F$401,5,FALSE)</f>
        <v>Consumer</v>
      </c>
      <c r="N2272" s="2" t="str">
        <f>VLOOKUP(D2272,Products!$A$2:$F$21,2,FALSE)</f>
        <v>USB-C Hub</v>
      </c>
      <c r="O2272" s="2" t="str">
        <f>VLOOKUP(D2272,Products!$A$2:$F$21,4,FALSE)</f>
        <v>Electronics</v>
      </c>
      <c r="P2272" s="2" t="str">
        <f>VLOOKUP(D2272,Products!$A$2:$F$21,3,FALSE)</f>
        <v>Accessories</v>
      </c>
      <c r="Q2272" s="6">
        <f>VLOOKUP(D2272,Products!$A$2:$F$21,6,FALSE)</f>
        <v>620</v>
      </c>
      <c r="R2272" s="6">
        <f t="shared" si="142"/>
        <v>1240</v>
      </c>
      <c r="S2272" s="6">
        <f t="shared" si="143"/>
        <v>1010</v>
      </c>
    </row>
    <row r="2273" spans="1:19" x14ac:dyDescent="0.25">
      <c r="A2273" t="s">
        <v>2701</v>
      </c>
      <c r="B2273" s="2">
        <v>45388</v>
      </c>
      <c r="C2273" t="s">
        <v>178</v>
      </c>
      <c r="D2273" t="s">
        <v>15</v>
      </c>
      <c r="E2273">
        <v>1</v>
      </c>
      <c r="F2273">
        <v>463.5</v>
      </c>
      <c r="G2273" s="3">
        <v>0.15</v>
      </c>
      <c r="H2273" t="s">
        <v>12</v>
      </c>
      <c r="I2273">
        <v>1</v>
      </c>
      <c r="J2273">
        <f t="shared" si="140"/>
        <v>393.97499999999997</v>
      </c>
      <c r="K2273" s="2">
        <f t="shared" si="141"/>
        <v>45383</v>
      </c>
      <c r="L2273" s="2" t="str">
        <f>VLOOKUP(C2273,Customers!$A$2:$F$401,3,FALSE)</f>
        <v>Banha</v>
      </c>
      <c r="M2273" s="2" t="str">
        <f>VLOOKUP(C2273,Customers!$A$2:$F$401,5,FALSE)</f>
        <v>Consumer</v>
      </c>
      <c r="N2273" s="2" t="str">
        <f>VLOOKUP(D2273,Products!$A$2:$F$21,2,FALSE)</f>
        <v>Wireless Mouse</v>
      </c>
      <c r="O2273" s="2" t="str">
        <f>VLOOKUP(D2273,Products!$A$2:$F$21,4,FALSE)</f>
        <v>Electronics</v>
      </c>
      <c r="P2273" s="2" t="str">
        <f>VLOOKUP(D2273,Products!$A$2:$F$21,3,FALSE)</f>
        <v>Accessories</v>
      </c>
      <c r="Q2273" s="6">
        <f>VLOOKUP(D2273,Products!$A$2:$F$21,6,FALSE)</f>
        <v>210</v>
      </c>
      <c r="R2273" s="6">
        <f t="shared" si="142"/>
        <v>210</v>
      </c>
      <c r="S2273" s="6">
        <f t="shared" si="143"/>
        <v>183.97499999999997</v>
      </c>
    </row>
    <row r="2274" spans="1:19" x14ac:dyDescent="0.25">
      <c r="A2274" t="s">
        <v>2702</v>
      </c>
      <c r="B2274" s="2">
        <v>45680</v>
      </c>
      <c r="C2274" t="s">
        <v>51</v>
      </c>
      <c r="D2274" t="s">
        <v>15</v>
      </c>
      <c r="E2274">
        <v>1</v>
      </c>
      <c r="F2274">
        <v>486</v>
      </c>
      <c r="G2274" s="3">
        <v>0.05</v>
      </c>
      <c r="H2274" t="s">
        <v>12</v>
      </c>
      <c r="I2274">
        <v>3</v>
      </c>
      <c r="J2274">
        <f t="shared" si="140"/>
        <v>461.7</v>
      </c>
      <c r="K2274" s="2">
        <f t="shared" si="141"/>
        <v>45658</v>
      </c>
      <c r="L2274" s="2" t="str">
        <f>VLOOKUP(C2274,Customers!$A$2:$F$401,3,FALSE)</f>
        <v>Fayoum</v>
      </c>
      <c r="M2274" s="2" t="str">
        <f>VLOOKUP(C2274,Customers!$A$2:$F$401,5,FALSE)</f>
        <v>Small Business</v>
      </c>
      <c r="N2274" s="2" t="str">
        <f>VLOOKUP(D2274,Products!$A$2:$F$21,2,FALSE)</f>
        <v>Wireless Mouse</v>
      </c>
      <c r="O2274" s="2" t="str">
        <f>VLOOKUP(D2274,Products!$A$2:$F$21,4,FALSE)</f>
        <v>Electronics</v>
      </c>
      <c r="P2274" s="2" t="str">
        <f>VLOOKUP(D2274,Products!$A$2:$F$21,3,FALSE)</f>
        <v>Accessories</v>
      </c>
      <c r="Q2274" s="6">
        <f>VLOOKUP(D2274,Products!$A$2:$F$21,6,FALSE)</f>
        <v>210</v>
      </c>
      <c r="R2274" s="6">
        <f t="shared" si="142"/>
        <v>210</v>
      </c>
      <c r="S2274" s="6">
        <f t="shared" si="143"/>
        <v>251.7</v>
      </c>
    </row>
    <row r="2275" spans="1:19" x14ac:dyDescent="0.25">
      <c r="A2275" t="s">
        <v>2703</v>
      </c>
      <c r="B2275" s="2">
        <v>45329</v>
      </c>
      <c r="C2275" t="s">
        <v>935</v>
      </c>
      <c r="D2275" t="s">
        <v>21</v>
      </c>
      <c r="E2275">
        <v>4</v>
      </c>
      <c r="F2275">
        <v>1702</v>
      </c>
      <c r="G2275" s="3">
        <v>0.1</v>
      </c>
      <c r="H2275" t="s">
        <v>12</v>
      </c>
      <c r="I2275">
        <v>4</v>
      </c>
      <c r="J2275">
        <f t="shared" si="140"/>
        <v>6127.2</v>
      </c>
      <c r="K2275" s="2">
        <f t="shared" si="141"/>
        <v>45323</v>
      </c>
      <c r="L2275" s="2" t="str">
        <f>VLOOKUP(C2275,Customers!$A$2:$F$401,3,FALSE)</f>
        <v>Asyut</v>
      </c>
      <c r="M2275" s="2" t="str">
        <f>VLOOKUP(C2275,Customers!$A$2:$F$401,5,FALSE)</f>
        <v>Small Business</v>
      </c>
      <c r="N2275" s="2" t="str">
        <f>VLOOKUP(D2275,Products!$A$2:$F$21,2,FALSE)</f>
        <v>Mechanical Keyboard</v>
      </c>
      <c r="O2275" s="2" t="str">
        <f>VLOOKUP(D2275,Products!$A$2:$F$21,4,FALSE)</f>
        <v>Electronics</v>
      </c>
      <c r="P2275" s="2" t="str">
        <f>VLOOKUP(D2275,Products!$A$2:$F$21,3,FALSE)</f>
        <v>Accessories</v>
      </c>
      <c r="Q2275" s="6">
        <f>VLOOKUP(D2275,Products!$A$2:$F$21,6,FALSE)</f>
        <v>990</v>
      </c>
      <c r="R2275" s="6">
        <f t="shared" si="142"/>
        <v>3960</v>
      </c>
      <c r="S2275" s="6">
        <f t="shared" si="143"/>
        <v>2167.1999999999998</v>
      </c>
    </row>
    <row r="2276" spans="1:19" x14ac:dyDescent="0.25">
      <c r="A2276" t="s">
        <v>2704</v>
      </c>
      <c r="B2276" s="2">
        <v>45323</v>
      </c>
      <c r="C2276" t="s">
        <v>966</v>
      </c>
      <c r="D2276" t="s">
        <v>15</v>
      </c>
      <c r="E2276">
        <v>1</v>
      </c>
      <c r="F2276">
        <v>436.5</v>
      </c>
      <c r="G2276" s="3">
        <v>0</v>
      </c>
      <c r="H2276" t="s">
        <v>12</v>
      </c>
      <c r="I2276">
        <v>7</v>
      </c>
      <c r="J2276">
        <f t="shared" si="140"/>
        <v>436.5</v>
      </c>
      <c r="K2276" s="2">
        <f t="shared" si="141"/>
        <v>45323</v>
      </c>
      <c r="L2276" s="2" t="str">
        <f>VLOOKUP(C2276,Customers!$A$2:$F$401,3,FALSE)</f>
        <v>Cairo</v>
      </c>
      <c r="M2276" s="2" t="str">
        <f>VLOOKUP(C2276,Customers!$A$2:$F$401,5,FALSE)</f>
        <v>Small Business</v>
      </c>
      <c r="N2276" s="2" t="str">
        <f>VLOOKUP(D2276,Products!$A$2:$F$21,2,FALSE)</f>
        <v>Wireless Mouse</v>
      </c>
      <c r="O2276" s="2" t="str">
        <f>VLOOKUP(D2276,Products!$A$2:$F$21,4,FALSE)</f>
        <v>Electronics</v>
      </c>
      <c r="P2276" s="2" t="str">
        <f>VLOOKUP(D2276,Products!$A$2:$F$21,3,FALSE)</f>
        <v>Accessories</v>
      </c>
      <c r="Q2276" s="6">
        <f>VLOOKUP(D2276,Products!$A$2:$F$21,6,FALSE)</f>
        <v>210</v>
      </c>
      <c r="R2276" s="6">
        <f t="shared" si="142"/>
        <v>210</v>
      </c>
      <c r="S2276" s="6">
        <f t="shared" si="143"/>
        <v>226.5</v>
      </c>
    </row>
    <row r="2277" spans="1:19" x14ac:dyDescent="0.25">
      <c r="A2277" t="s">
        <v>2705</v>
      </c>
      <c r="B2277" s="2">
        <v>45529</v>
      </c>
      <c r="C2277" t="s">
        <v>287</v>
      </c>
      <c r="D2277" t="s">
        <v>90</v>
      </c>
      <c r="E2277">
        <v>3</v>
      </c>
      <c r="F2277">
        <v>2163</v>
      </c>
      <c r="G2277" s="3">
        <v>0.1</v>
      </c>
      <c r="H2277" t="s">
        <v>12</v>
      </c>
      <c r="I2277">
        <v>1</v>
      </c>
      <c r="J2277">
        <f t="shared" si="140"/>
        <v>5840.1</v>
      </c>
      <c r="K2277" s="2">
        <f t="shared" si="141"/>
        <v>45505</v>
      </c>
      <c r="L2277" s="2" t="str">
        <f>VLOOKUP(C2277,Customers!$A$2:$F$401,3,FALSE)</f>
        <v>Mansoura</v>
      </c>
      <c r="M2277" s="2" t="str">
        <f>VLOOKUP(C2277,Customers!$A$2:$F$401,5,FALSE)</f>
        <v>Corporate</v>
      </c>
      <c r="N2277" s="2" t="str">
        <f>VLOOKUP(D2277,Products!$A$2:$F$21,2,FALSE)</f>
        <v>Headset Pro</v>
      </c>
      <c r="O2277" s="2" t="str">
        <f>VLOOKUP(D2277,Products!$A$2:$F$21,4,FALSE)</f>
        <v>Electronics</v>
      </c>
      <c r="P2277" s="2" t="str">
        <f>VLOOKUP(D2277,Products!$A$2:$F$21,3,FALSE)</f>
        <v>Accessories</v>
      </c>
      <c r="Q2277" s="6">
        <f>VLOOKUP(D2277,Products!$A$2:$F$21,6,FALSE)</f>
        <v>1180</v>
      </c>
      <c r="R2277" s="6">
        <f t="shared" si="142"/>
        <v>3540</v>
      </c>
      <c r="S2277" s="6">
        <f t="shared" si="143"/>
        <v>2300.1000000000004</v>
      </c>
    </row>
    <row r="2278" spans="1:19" x14ac:dyDescent="0.25">
      <c r="A2278" t="s">
        <v>2706</v>
      </c>
      <c r="B2278" s="2">
        <v>45846</v>
      </c>
      <c r="C2278" t="s">
        <v>102</v>
      </c>
      <c r="D2278" t="s">
        <v>24</v>
      </c>
      <c r="E2278">
        <v>1</v>
      </c>
      <c r="F2278">
        <v>1287.5</v>
      </c>
      <c r="G2278" s="3">
        <v>0</v>
      </c>
      <c r="H2278" t="s">
        <v>12</v>
      </c>
      <c r="I2278">
        <v>4</v>
      </c>
      <c r="J2278">
        <f t="shared" si="140"/>
        <v>1287.5</v>
      </c>
      <c r="K2278" s="2">
        <f t="shared" si="141"/>
        <v>45839</v>
      </c>
      <c r="L2278" s="2" t="str">
        <f>VLOOKUP(C2278,Customers!$A$2:$F$401,3,FALSE)</f>
        <v>Fayoum</v>
      </c>
      <c r="M2278" s="2" t="str">
        <f>VLOOKUP(C2278,Customers!$A$2:$F$401,5,FALSE)</f>
        <v>Consumer</v>
      </c>
      <c r="N2278" s="2" t="str">
        <f>VLOOKUP(D2278,Products!$A$2:$F$21,2,FALSE)</f>
        <v>USB-C Hub</v>
      </c>
      <c r="O2278" s="2" t="str">
        <f>VLOOKUP(D2278,Products!$A$2:$F$21,4,FALSE)</f>
        <v>Electronics</v>
      </c>
      <c r="P2278" s="2" t="str">
        <f>VLOOKUP(D2278,Products!$A$2:$F$21,3,FALSE)</f>
        <v>Accessories</v>
      </c>
      <c r="Q2278" s="6">
        <f>VLOOKUP(D2278,Products!$A$2:$F$21,6,FALSE)</f>
        <v>620</v>
      </c>
      <c r="R2278" s="6">
        <f t="shared" si="142"/>
        <v>620</v>
      </c>
      <c r="S2278" s="6">
        <f t="shared" si="143"/>
        <v>667.5</v>
      </c>
    </row>
    <row r="2279" spans="1:19" x14ac:dyDescent="0.25">
      <c r="A2279" t="s">
        <v>2707</v>
      </c>
      <c r="B2279" s="2">
        <v>45290</v>
      </c>
      <c r="C2279" t="s">
        <v>100</v>
      </c>
      <c r="D2279" t="s">
        <v>15</v>
      </c>
      <c r="E2279">
        <v>3</v>
      </c>
      <c r="F2279">
        <v>463.5</v>
      </c>
      <c r="G2279" s="3">
        <v>0.05</v>
      </c>
      <c r="H2279" t="s">
        <v>12</v>
      </c>
      <c r="I2279">
        <v>2</v>
      </c>
      <c r="J2279">
        <f t="shared" si="140"/>
        <v>1320.9749999999999</v>
      </c>
      <c r="K2279" s="2">
        <f t="shared" si="141"/>
        <v>45261</v>
      </c>
      <c r="L2279" s="2" t="str">
        <f>VLOOKUP(C2279,Customers!$A$2:$F$401,3,FALSE)</f>
        <v>Tanta</v>
      </c>
      <c r="M2279" s="2" t="str">
        <f>VLOOKUP(C2279,Customers!$A$2:$F$401,5,FALSE)</f>
        <v>Consumer</v>
      </c>
      <c r="N2279" s="2" t="str">
        <f>VLOOKUP(D2279,Products!$A$2:$F$21,2,FALSE)</f>
        <v>Wireless Mouse</v>
      </c>
      <c r="O2279" s="2" t="str">
        <f>VLOOKUP(D2279,Products!$A$2:$F$21,4,FALSE)</f>
        <v>Electronics</v>
      </c>
      <c r="P2279" s="2" t="str">
        <f>VLOOKUP(D2279,Products!$A$2:$F$21,3,FALSE)</f>
        <v>Accessories</v>
      </c>
      <c r="Q2279" s="6">
        <f>VLOOKUP(D2279,Products!$A$2:$F$21,6,FALSE)</f>
        <v>210</v>
      </c>
      <c r="R2279" s="6">
        <f t="shared" si="142"/>
        <v>630</v>
      </c>
      <c r="S2279" s="6">
        <f t="shared" si="143"/>
        <v>690.97499999999991</v>
      </c>
    </row>
    <row r="2280" spans="1:19" x14ac:dyDescent="0.25">
      <c r="A2280" t="s">
        <v>2708</v>
      </c>
      <c r="B2280" s="2">
        <v>45079</v>
      </c>
      <c r="C2280" t="s">
        <v>81</v>
      </c>
      <c r="D2280" t="s">
        <v>56</v>
      </c>
      <c r="E2280">
        <v>1</v>
      </c>
      <c r="F2280">
        <v>165.6</v>
      </c>
      <c r="G2280" s="3">
        <v>0.05</v>
      </c>
      <c r="H2280" t="s">
        <v>12</v>
      </c>
      <c r="I2280">
        <v>2</v>
      </c>
      <c r="J2280">
        <f t="shared" si="140"/>
        <v>157.32</v>
      </c>
      <c r="K2280" s="2">
        <f t="shared" si="141"/>
        <v>45078</v>
      </c>
      <c r="L2280" s="2" t="str">
        <f>VLOOKUP(C2280,Customers!$A$2:$F$401,3,FALSE)</f>
        <v>Giza</v>
      </c>
      <c r="M2280" s="2" t="str">
        <f>VLOOKUP(C2280,Customers!$A$2:$F$401,5,FALSE)</f>
        <v>Consumer</v>
      </c>
      <c r="N2280" s="2" t="str">
        <f>VLOOKUP(D2280,Products!$A$2:$F$21,2,FALSE)</f>
        <v>Notebook Pack</v>
      </c>
      <c r="O2280" s="2" t="str">
        <f>VLOOKUP(D2280,Products!$A$2:$F$21,4,FALSE)</f>
        <v>Office</v>
      </c>
      <c r="P2280" s="2" t="str">
        <f>VLOOKUP(D2280,Products!$A$2:$F$21,3,FALSE)</f>
        <v>Stationery</v>
      </c>
      <c r="Q2280" s="6">
        <f>VLOOKUP(D2280,Products!$A$2:$F$21,6,FALSE)</f>
        <v>75</v>
      </c>
      <c r="R2280" s="6">
        <f t="shared" si="142"/>
        <v>75</v>
      </c>
      <c r="S2280" s="6">
        <f t="shared" si="143"/>
        <v>82.32</v>
      </c>
    </row>
    <row r="2281" spans="1:19" x14ac:dyDescent="0.25">
      <c r="A2281" t="s">
        <v>2709</v>
      </c>
      <c r="B2281" s="2">
        <v>45309</v>
      </c>
      <c r="C2281" t="s">
        <v>1575</v>
      </c>
      <c r="D2281" t="s">
        <v>56</v>
      </c>
      <c r="E2281">
        <v>1</v>
      </c>
      <c r="F2281">
        <v>185.4</v>
      </c>
      <c r="G2281" s="3">
        <v>0</v>
      </c>
      <c r="H2281" t="s">
        <v>12</v>
      </c>
      <c r="I2281">
        <v>3</v>
      </c>
      <c r="J2281">
        <f t="shared" si="140"/>
        <v>185.4</v>
      </c>
      <c r="K2281" s="2">
        <f t="shared" si="141"/>
        <v>45292</v>
      </c>
      <c r="L2281" s="2" t="str">
        <f>VLOOKUP(C2281,Customers!$A$2:$F$401,3,FALSE)</f>
        <v>Cairo</v>
      </c>
      <c r="M2281" s="2" t="str">
        <f>VLOOKUP(C2281,Customers!$A$2:$F$401,5,FALSE)</f>
        <v>Small Business</v>
      </c>
      <c r="N2281" s="2" t="str">
        <f>VLOOKUP(D2281,Products!$A$2:$F$21,2,FALSE)</f>
        <v>Notebook Pack</v>
      </c>
      <c r="O2281" s="2" t="str">
        <f>VLOOKUP(D2281,Products!$A$2:$F$21,4,FALSE)</f>
        <v>Office</v>
      </c>
      <c r="P2281" s="2" t="str">
        <f>VLOOKUP(D2281,Products!$A$2:$F$21,3,FALSE)</f>
        <v>Stationery</v>
      </c>
      <c r="Q2281" s="6">
        <f>VLOOKUP(D2281,Products!$A$2:$F$21,6,FALSE)</f>
        <v>75</v>
      </c>
      <c r="R2281" s="6">
        <f t="shared" si="142"/>
        <v>75</v>
      </c>
      <c r="S2281" s="6">
        <f t="shared" si="143"/>
        <v>110.4</v>
      </c>
    </row>
    <row r="2282" spans="1:19" x14ac:dyDescent="0.25">
      <c r="A2282" t="s">
        <v>2710</v>
      </c>
      <c r="B2282" s="2">
        <v>45282</v>
      </c>
      <c r="C2282" t="s">
        <v>2499</v>
      </c>
      <c r="D2282" t="s">
        <v>56</v>
      </c>
      <c r="E2282">
        <v>3</v>
      </c>
      <c r="F2282">
        <v>174.6</v>
      </c>
      <c r="G2282" s="3">
        <v>0.03</v>
      </c>
      <c r="H2282" t="s">
        <v>12</v>
      </c>
      <c r="I2282">
        <v>2</v>
      </c>
      <c r="J2282">
        <f t="shared" si="140"/>
        <v>508.08599999999996</v>
      </c>
      <c r="K2282" s="2">
        <f t="shared" si="141"/>
        <v>45261</v>
      </c>
      <c r="L2282" s="2" t="str">
        <f>VLOOKUP(C2282,Customers!$A$2:$F$401,3,FALSE)</f>
        <v>Port Said</v>
      </c>
      <c r="M2282" s="2" t="str">
        <f>VLOOKUP(C2282,Customers!$A$2:$F$401,5,FALSE)</f>
        <v>Consumer</v>
      </c>
      <c r="N2282" s="2" t="str">
        <f>VLOOKUP(D2282,Products!$A$2:$F$21,2,FALSE)</f>
        <v>Notebook Pack</v>
      </c>
      <c r="O2282" s="2" t="str">
        <f>VLOOKUP(D2282,Products!$A$2:$F$21,4,FALSE)</f>
        <v>Office</v>
      </c>
      <c r="P2282" s="2" t="str">
        <f>VLOOKUP(D2282,Products!$A$2:$F$21,3,FALSE)</f>
        <v>Stationery</v>
      </c>
      <c r="Q2282" s="6">
        <f>VLOOKUP(D2282,Products!$A$2:$F$21,6,FALSE)</f>
        <v>75</v>
      </c>
      <c r="R2282" s="6">
        <f t="shared" si="142"/>
        <v>225</v>
      </c>
      <c r="S2282" s="6">
        <f t="shared" si="143"/>
        <v>283.08599999999996</v>
      </c>
    </row>
    <row r="2283" spans="1:19" x14ac:dyDescent="0.25">
      <c r="A2283" t="s">
        <v>2711</v>
      </c>
      <c r="B2283" s="2">
        <v>45979</v>
      </c>
      <c r="C2283" t="s">
        <v>178</v>
      </c>
      <c r="D2283" t="s">
        <v>24</v>
      </c>
      <c r="E2283">
        <v>3</v>
      </c>
      <c r="F2283">
        <v>1350</v>
      </c>
      <c r="G2283" s="3">
        <v>0.03</v>
      </c>
      <c r="H2283" t="s">
        <v>12</v>
      </c>
      <c r="I2283">
        <v>4</v>
      </c>
      <c r="J2283">
        <f t="shared" si="140"/>
        <v>3928.5</v>
      </c>
      <c r="K2283" s="2">
        <f t="shared" si="141"/>
        <v>45962</v>
      </c>
      <c r="L2283" s="2" t="str">
        <f>VLOOKUP(C2283,Customers!$A$2:$F$401,3,FALSE)</f>
        <v>Banha</v>
      </c>
      <c r="M2283" s="2" t="str">
        <f>VLOOKUP(C2283,Customers!$A$2:$F$401,5,FALSE)</f>
        <v>Consumer</v>
      </c>
      <c r="N2283" s="2" t="str">
        <f>VLOOKUP(D2283,Products!$A$2:$F$21,2,FALSE)</f>
        <v>USB-C Hub</v>
      </c>
      <c r="O2283" s="2" t="str">
        <f>VLOOKUP(D2283,Products!$A$2:$F$21,4,FALSE)</f>
        <v>Electronics</v>
      </c>
      <c r="P2283" s="2" t="str">
        <f>VLOOKUP(D2283,Products!$A$2:$F$21,3,FALSE)</f>
        <v>Accessories</v>
      </c>
      <c r="Q2283" s="6">
        <f>VLOOKUP(D2283,Products!$A$2:$F$21,6,FALSE)</f>
        <v>620</v>
      </c>
      <c r="R2283" s="6">
        <f t="shared" si="142"/>
        <v>1860</v>
      </c>
      <c r="S2283" s="6">
        <f t="shared" si="143"/>
        <v>2068.5</v>
      </c>
    </row>
    <row r="2284" spans="1:19" x14ac:dyDescent="0.25">
      <c r="A2284" t="s">
        <v>2712</v>
      </c>
      <c r="B2284" s="2">
        <v>45171</v>
      </c>
      <c r="C2284" t="s">
        <v>251</v>
      </c>
      <c r="D2284" t="s">
        <v>15</v>
      </c>
      <c r="E2284">
        <v>4</v>
      </c>
      <c r="F2284">
        <v>414</v>
      </c>
      <c r="G2284" s="3">
        <v>0.05</v>
      </c>
      <c r="H2284" t="s">
        <v>12</v>
      </c>
      <c r="I2284">
        <v>2</v>
      </c>
      <c r="J2284">
        <f t="shared" si="140"/>
        <v>1573.1999999999998</v>
      </c>
      <c r="K2284" s="2">
        <f t="shared" si="141"/>
        <v>45170</v>
      </c>
      <c r="L2284" s="2" t="str">
        <f>VLOOKUP(C2284,Customers!$A$2:$F$401,3,FALSE)</f>
        <v>Asyut</v>
      </c>
      <c r="M2284" s="2" t="str">
        <f>VLOOKUP(C2284,Customers!$A$2:$F$401,5,FALSE)</f>
        <v>Consumer</v>
      </c>
      <c r="N2284" s="2" t="str">
        <f>VLOOKUP(D2284,Products!$A$2:$F$21,2,FALSE)</f>
        <v>Wireless Mouse</v>
      </c>
      <c r="O2284" s="2" t="str">
        <f>VLOOKUP(D2284,Products!$A$2:$F$21,4,FALSE)</f>
        <v>Electronics</v>
      </c>
      <c r="P2284" s="2" t="str">
        <f>VLOOKUP(D2284,Products!$A$2:$F$21,3,FALSE)</f>
        <v>Accessories</v>
      </c>
      <c r="Q2284" s="6">
        <f>VLOOKUP(D2284,Products!$A$2:$F$21,6,FALSE)</f>
        <v>210</v>
      </c>
      <c r="R2284" s="6">
        <f t="shared" si="142"/>
        <v>840</v>
      </c>
      <c r="S2284" s="6">
        <f t="shared" si="143"/>
        <v>733.19999999999982</v>
      </c>
    </row>
    <row r="2285" spans="1:19" x14ac:dyDescent="0.25">
      <c r="A2285" t="s">
        <v>2713</v>
      </c>
      <c r="B2285" s="2">
        <v>45699</v>
      </c>
      <c r="C2285" t="s">
        <v>1192</v>
      </c>
      <c r="D2285" t="s">
        <v>11</v>
      </c>
      <c r="E2285">
        <v>5</v>
      </c>
      <c r="F2285">
        <v>27645</v>
      </c>
      <c r="G2285" s="3">
        <v>0</v>
      </c>
      <c r="H2285" t="s">
        <v>85</v>
      </c>
      <c r="I2285">
        <v>7</v>
      </c>
      <c r="J2285">
        <f t="shared" si="140"/>
        <v>138225</v>
      </c>
      <c r="K2285" s="2">
        <f t="shared" si="141"/>
        <v>45689</v>
      </c>
      <c r="L2285" s="2" t="str">
        <f>VLOOKUP(C2285,Customers!$A$2:$F$401,3,FALSE)</f>
        <v>Shubra El-Kheima</v>
      </c>
      <c r="M2285" s="2" t="str">
        <f>VLOOKUP(C2285,Customers!$A$2:$F$401,5,FALSE)</f>
        <v>Consumer</v>
      </c>
      <c r="N2285" s="2" t="str">
        <f>VLOOKUP(D2285,Products!$A$2:$F$21,2,FALSE)</f>
        <v>Laptop Pro 14</v>
      </c>
      <c r="O2285" s="2" t="str">
        <f>VLOOKUP(D2285,Products!$A$2:$F$21,4,FALSE)</f>
        <v>Electronics</v>
      </c>
      <c r="P2285" s="2" t="str">
        <f>VLOOKUP(D2285,Products!$A$2:$F$21,3,FALSE)</f>
        <v>Computers</v>
      </c>
      <c r="Q2285" s="6">
        <f>VLOOKUP(D2285,Products!$A$2:$F$21,6,FALSE)</f>
        <v>22100</v>
      </c>
      <c r="R2285" s="6">
        <f t="shared" si="142"/>
        <v>110500</v>
      </c>
      <c r="S2285" s="6">
        <f t="shared" si="143"/>
        <v>27725</v>
      </c>
    </row>
    <row r="2286" spans="1:19" x14ac:dyDescent="0.25">
      <c r="A2286" t="s">
        <v>2714</v>
      </c>
      <c r="B2286" s="2">
        <v>45010</v>
      </c>
      <c r="C2286" t="s">
        <v>133</v>
      </c>
      <c r="D2286" t="s">
        <v>46</v>
      </c>
      <c r="E2286">
        <v>10</v>
      </c>
      <c r="F2286">
        <v>252.2</v>
      </c>
      <c r="G2286" s="3">
        <v>0.1</v>
      </c>
      <c r="H2286" t="s">
        <v>96</v>
      </c>
      <c r="I2286">
        <v>4</v>
      </c>
      <c r="J2286">
        <f t="shared" si="140"/>
        <v>2269.8000000000002</v>
      </c>
      <c r="K2286" s="2">
        <f t="shared" si="141"/>
        <v>44986</v>
      </c>
      <c r="L2286" s="2" t="str">
        <f>VLOOKUP(C2286,Customers!$A$2:$F$401,3,FALSE)</f>
        <v>Ismailia</v>
      </c>
      <c r="M2286" s="2" t="str">
        <f>VLOOKUP(C2286,Customers!$A$2:$F$401,5,FALSE)</f>
        <v>Small Business</v>
      </c>
      <c r="N2286" s="2" t="str">
        <f>VLOOKUP(D2286,Products!$A$2:$F$21,2,FALSE)</f>
        <v>Paper A4 Box</v>
      </c>
      <c r="O2286" s="2" t="str">
        <f>VLOOKUP(D2286,Products!$A$2:$F$21,4,FALSE)</f>
        <v>Office</v>
      </c>
      <c r="P2286" s="2" t="str">
        <f>VLOOKUP(D2286,Products!$A$2:$F$21,3,FALSE)</f>
        <v>Stationery</v>
      </c>
      <c r="Q2286" s="6">
        <f>VLOOKUP(D2286,Products!$A$2:$F$21,6,FALSE)</f>
        <v>145</v>
      </c>
      <c r="R2286" s="6">
        <f t="shared" si="142"/>
        <v>1450</v>
      </c>
      <c r="S2286" s="6">
        <f t="shared" si="143"/>
        <v>819.80000000000018</v>
      </c>
    </row>
    <row r="2287" spans="1:19" x14ac:dyDescent="0.25">
      <c r="A2287" t="s">
        <v>2715</v>
      </c>
      <c r="B2287" s="2">
        <v>45804</v>
      </c>
      <c r="C2287" t="s">
        <v>901</v>
      </c>
      <c r="D2287" t="s">
        <v>56</v>
      </c>
      <c r="E2287">
        <v>1</v>
      </c>
      <c r="F2287">
        <v>194.4</v>
      </c>
      <c r="G2287" s="3">
        <v>0</v>
      </c>
      <c r="H2287" t="s">
        <v>85</v>
      </c>
      <c r="I2287">
        <v>4</v>
      </c>
      <c r="J2287">
        <f t="shared" si="140"/>
        <v>194.4</v>
      </c>
      <c r="K2287" s="2">
        <f t="shared" si="141"/>
        <v>45778</v>
      </c>
      <c r="L2287" s="2" t="str">
        <f>VLOOKUP(C2287,Customers!$A$2:$F$401,3,FALSE)</f>
        <v>Asyut</v>
      </c>
      <c r="M2287" s="2" t="str">
        <f>VLOOKUP(C2287,Customers!$A$2:$F$401,5,FALSE)</f>
        <v>Small Business</v>
      </c>
      <c r="N2287" s="2" t="str">
        <f>VLOOKUP(D2287,Products!$A$2:$F$21,2,FALSE)</f>
        <v>Notebook Pack</v>
      </c>
      <c r="O2287" s="2" t="str">
        <f>VLOOKUP(D2287,Products!$A$2:$F$21,4,FALSE)</f>
        <v>Office</v>
      </c>
      <c r="P2287" s="2" t="str">
        <f>VLOOKUP(D2287,Products!$A$2:$F$21,3,FALSE)</f>
        <v>Stationery</v>
      </c>
      <c r="Q2287" s="6">
        <f>VLOOKUP(D2287,Products!$A$2:$F$21,6,FALSE)</f>
        <v>75</v>
      </c>
      <c r="R2287" s="6">
        <f t="shared" si="142"/>
        <v>75</v>
      </c>
      <c r="S2287" s="6">
        <f t="shared" si="143"/>
        <v>119.4</v>
      </c>
    </row>
    <row r="2288" spans="1:19" x14ac:dyDescent="0.25">
      <c r="A2288" t="s">
        <v>2716</v>
      </c>
      <c r="B2288" s="2">
        <v>45498</v>
      </c>
      <c r="C2288" t="s">
        <v>794</v>
      </c>
      <c r="D2288" t="s">
        <v>18</v>
      </c>
      <c r="E2288">
        <v>2</v>
      </c>
      <c r="F2288">
        <v>1493.5</v>
      </c>
      <c r="G2288" s="3">
        <v>0.15</v>
      </c>
      <c r="H2288" t="s">
        <v>12</v>
      </c>
      <c r="I2288">
        <v>7</v>
      </c>
      <c r="J2288">
        <f t="shared" si="140"/>
        <v>2538.9499999999998</v>
      </c>
      <c r="K2288" s="2">
        <f t="shared" si="141"/>
        <v>45474</v>
      </c>
      <c r="L2288" s="2" t="str">
        <f>VLOOKUP(C2288,Customers!$A$2:$F$401,3,FALSE)</f>
        <v>Asyut</v>
      </c>
      <c r="M2288" s="2" t="str">
        <f>VLOOKUP(C2288,Customers!$A$2:$F$401,5,FALSE)</f>
        <v>Small Business</v>
      </c>
      <c r="N2288" s="2" t="str">
        <f>VLOOKUP(D2288,Products!$A$2:$F$21,2,FALSE)</f>
        <v>Webcam HD</v>
      </c>
      <c r="O2288" s="2" t="str">
        <f>VLOOKUP(D2288,Products!$A$2:$F$21,4,FALSE)</f>
        <v>Electronics</v>
      </c>
      <c r="P2288" s="2" t="str">
        <f>VLOOKUP(D2288,Products!$A$2:$F$21,3,FALSE)</f>
        <v>Accessories</v>
      </c>
      <c r="Q2288" s="6">
        <f>VLOOKUP(D2288,Products!$A$2:$F$21,6,FALSE)</f>
        <v>790</v>
      </c>
      <c r="R2288" s="6">
        <f t="shared" si="142"/>
        <v>1580</v>
      </c>
      <c r="S2288" s="6">
        <f t="shared" si="143"/>
        <v>958.94999999999982</v>
      </c>
    </row>
    <row r="2289" spans="1:19" x14ac:dyDescent="0.25">
      <c r="A2289" t="s">
        <v>2717</v>
      </c>
      <c r="B2289" s="2">
        <v>45468</v>
      </c>
      <c r="C2289" t="s">
        <v>812</v>
      </c>
      <c r="D2289" t="s">
        <v>21</v>
      </c>
      <c r="E2289">
        <v>50</v>
      </c>
      <c r="F2289">
        <v>1998</v>
      </c>
      <c r="G2289" s="3">
        <v>0.1</v>
      </c>
      <c r="H2289" t="s">
        <v>12</v>
      </c>
      <c r="I2289">
        <v>6</v>
      </c>
      <c r="J2289">
        <f t="shared" si="140"/>
        <v>89910</v>
      </c>
      <c r="K2289" s="2">
        <f t="shared" si="141"/>
        <v>45444</v>
      </c>
      <c r="L2289" s="2" t="str">
        <f>VLOOKUP(C2289,Customers!$A$2:$F$401,3,FALSE)</f>
        <v>Tanta</v>
      </c>
      <c r="M2289" s="2" t="str">
        <f>VLOOKUP(C2289,Customers!$A$2:$F$401,5,FALSE)</f>
        <v>Consumer</v>
      </c>
      <c r="N2289" s="2" t="str">
        <f>VLOOKUP(D2289,Products!$A$2:$F$21,2,FALSE)</f>
        <v>Mechanical Keyboard</v>
      </c>
      <c r="O2289" s="2" t="str">
        <f>VLOOKUP(D2289,Products!$A$2:$F$21,4,FALSE)</f>
        <v>Electronics</v>
      </c>
      <c r="P2289" s="2" t="str">
        <f>VLOOKUP(D2289,Products!$A$2:$F$21,3,FALSE)</f>
        <v>Accessories</v>
      </c>
      <c r="Q2289" s="6">
        <f>VLOOKUP(D2289,Products!$A$2:$F$21,6,FALSE)</f>
        <v>990</v>
      </c>
      <c r="R2289" s="6">
        <f t="shared" si="142"/>
        <v>49500</v>
      </c>
      <c r="S2289" s="6">
        <f t="shared" si="143"/>
        <v>40410</v>
      </c>
    </row>
    <row r="2290" spans="1:19" x14ac:dyDescent="0.25">
      <c r="A2290" t="s">
        <v>2718</v>
      </c>
      <c r="B2290" s="2">
        <v>45193</v>
      </c>
      <c r="C2290" t="s">
        <v>287</v>
      </c>
      <c r="D2290" t="s">
        <v>24</v>
      </c>
      <c r="E2290">
        <v>3</v>
      </c>
      <c r="F2290">
        <v>1250</v>
      </c>
      <c r="G2290" s="3">
        <v>0</v>
      </c>
      <c r="H2290" t="s">
        <v>12</v>
      </c>
      <c r="I2290">
        <v>6</v>
      </c>
      <c r="J2290">
        <f t="shared" si="140"/>
        <v>3750</v>
      </c>
      <c r="K2290" s="2">
        <f t="shared" si="141"/>
        <v>45170</v>
      </c>
      <c r="L2290" s="2" t="str">
        <f>VLOOKUP(C2290,Customers!$A$2:$F$401,3,FALSE)</f>
        <v>Mansoura</v>
      </c>
      <c r="M2290" s="2" t="str">
        <f>VLOOKUP(C2290,Customers!$A$2:$F$401,5,FALSE)</f>
        <v>Corporate</v>
      </c>
      <c r="N2290" s="2" t="str">
        <f>VLOOKUP(D2290,Products!$A$2:$F$21,2,FALSE)</f>
        <v>USB-C Hub</v>
      </c>
      <c r="O2290" s="2" t="str">
        <f>VLOOKUP(D2290,Products!$A$2:$F$21,4,FALSE)</f>
        <v>Electronics</v>
      </c>
      <c r="P2290" s="2" t="str">
        <f>VLOOKUP(D2290,Products!$A$2:$F$21,3,FALSE)</f>
        <v>Accessories</v>
      </c>
      <c r="Q2290" s="6">
        <f>VLOOKUP(D2290,Products!$A$2:$F$21,6,FALSE)</f>
        <v>620</v>
      </c>
      <c r="R2290" s="6">
        <f t="shared" si="142"/>
        <v>1860</v>
      </c>
      <c r="S2290" s="6">
        <f t="shared" si="143"/>
        <v>1890</v>
      </c>
    </row>
    <row r="2291" spans="1:19" x14ac:dyDescent="0.25">
      <c r="A2291" t="s">
        <v>2719</v>
      </c>
      <c r="B2291" s="2">
        <v>45256</v>
      </c>
      <c r="C2291" t="s">
        <v>734</v>
      </c>
      <c r="D2291" t="s">
        <v>56</v>
      </c>
      <c r="E2291">
        <v>3</v>
      </c>
      <c r="F2291">
        <v>185.4</v>
      </c>
      <c r="G2291" s="3">
        <v>0</v>
      </c>
      <c r="H2291" t="s">
        <v>12</v>
      </c>
      <c r="I2291">
        <v>1</v>
      </c>
      <c r="J2291">
        <f t="shared" si="140"/>
        <v>556.20000000000005</v>
      </c>
      <c r="K2291" s="2">
        <f t="shared" si="141"/>
        <v>45231</v>
      </c>
      <c r="L2291" s="2" t="str">
        <f>VLOOKUP(C2291,Customers!$A$2:$F$401,3,FALSE)</f>
        <v>Cairo</v>
      </c>
      <c r="M2291" s="2" t="str">
        <f>VLOOKUP(C2291,Customers!$A$2:$F$401,5,FALSE)</f>
        <v>Consumer</v>
      </c>
      <c r="N2291" s="2" t="str">
        <f>VLOOKUP(D2291,Products!$A$2:$F$21,2,FALSE)</f>
        <v>Notebook Pack</v>
      </c>
      <c r="O2291" s="2" t="str">
        <f>VLOOKUP(D2291,Products!$A$2:$F$21,4,FALSE)</f>
        <v>Office</v>
      </c>
      <c r="P2291" s="2" t="str">
        <f>VLOOKUP(D2291,Products!$A$2:$F$21,3,FALSE)</f>
        <v>Stationery</v>
      </c>
      <c r="Q2291" s="6">
        <f>VLOOKUP(D2291,Products!$A$2:$F$21,6,FALSE)</f>
        <v>75</v>
      </c>
      <c r="R2291" s="6">
        <f t="shared" si="142"/>
        <v>225</v>
      </c>
      <c r="S2291" s="6">
        <f t="shared" si="143"/>
        <v>331.20000000000005</v>
      </c>
    </row>
    <row r="2292" spans="1:19" x14ac:dyDescent="0.25">
      <c r="A2292" t="s">
        <v>2720</v>
      </c>
      <c r="B2292" s="2">
        <v>45449</v>
      </c>
      <c r="C2292" t="s">
        <v>1289</v>
      </c>
      <c r="D2292" t="s">
        <v>123</v>
      </c>
      <c r="E2292">
        <v>2</v>
      </c>
      <c r="F2292">
        <v>2420.5</v>
      </c>
      <c r="G2292" s="3">
        <v>0.05</v>
      </c>
      <c r="H2292" t="s">
        <v>12</v>
      </c>
      <c r="I2292">
        <v>1</v>
      </c>
      <c r="J2292">
        <f t="shared" si="140"/>
        <v>4598.95</v>
      </c>
      <c r="K2292" s="2">
        <f t="shared" si="141"/>
        <v>45444</v>
      </c>
      <c r="L2292" s="2" t="str">
        <f>VLOOKUP(C2292,Customers!$A$2:$F$401,3,FALSE)</f>
        <v>Alexandria</v>
      </c>
      <c r="M2292" s="2" t="str">
        <f>VLOOKUP(C2292,Customers!$A$2:$F$401,5,FALSE)</f>
        <v>Corporate</v>
      </c>
      <c r="N2292" s="2" t="str">
        <f>VLOOKUP(D2292,Products!$A$2:$F$21,2,FALSE)</f>
        <v>Barcode Scanner</v>
      </c>
      <c r="O2292" s="2" t="str">
        <f>VLOOKUP(D2292,Products!$A$2:$F$21,4,FALSE)</f>
        <v>Electronics</v>
      </c>
      <c r="P2292" s="2" t="str">
        <f>VLOOKUP(D2292,Products!$A$2:$F$21,3,FALSE)</f>
        <v>POS Equipment</v>
      </c>
      <c r="Q2292" s="6">
        <f>VLOOKUP(D2292,Products!$A$2:$F$21,6,FALSE)</f>
        <v>1420</v>
      </c>
      <c r="R2292" s="6">
        <f t="shared" si="142"/>
        <v>2840</v>
      </c>
      <c r="S2292" s="6">
        <f t="shared" si="143"/>
        <v>1758.9499999999998</v>
      </c>
    </row>
    <row r="2293" spans="1:19" x14ac:dyDescent="0.25">
      <c r="A2293" t="s">
        <v>2721</v>
      </c>
      <c r="B2293" s="2">
        <v>44938</v>
      </c>
      <c r="C2293" t="s">
        <v>429</v>
      </c>
      <c r="D2293" t="s">
        <v>79</v>
      </c>
      <c r="E2293">
        <v>2</v>
      </c>
      <c r="F2293">
        <v>6200</v>
      </c>
      <c r="G2293" s="3">
        <v>0.03</v>
      </c>
      <c r="H2293" t="s">
        <v>12</v>
      </c>
      <c r="I2293">
        <v>4</v>
      </c>
      <c r="J2293">
        <f t="shared" si="140"/>
        <v>12028</v>
      </c>
      <c r="K2293" s="2">
        <f t="shared" si="141"/>
        <v>44927</v>
      </c>
      <c r="L2293" s="2" t="str">
        <f>VLOOKUP(C2293,Customers!$A$2:$F$401,3,FALSE)</f>
        <v>Alexandria</v>
      </c>
      <c r="M2293" s="2" t="str">
        <f>VLOOKUP(C2293,Customers!$A$2:$F$401,5,FALSE)</f>
        <v>Small Business</v>
      </c>
      <c r="N2293" s="2" t="str">
        <f>VLOOKUP(D2293,Products!$A$2:$F$21,2,FALSE)</f>
        <v>27-inch Monitor</v>
      </c>
      <c r="O2293" s="2" t="str">
        <f>VLOOKUP(D2293,Products!$A$2:$F$21,4,FALSE)</f>
        <v>Electronics</v>
      </c>
      <c r="P2293" s="2" t="str">
        <f>VLOOKUP(D2293,Products!$A$2:$F$21,3,FALSE)</f>
        <v>Displays</v>
      </c>
      <c r="Q2293" s="6">
        <f>VLOOKUP(D2293,Products!$A$2:$F$21,6,FALSE)</f>
        <v>4300</v>
      </c>
      <c r="R2293" s="6">
        <f t="shared" si="142"/>
        <v>8600</v>
      </c>
      <c r="S2293" s="6">
        <f t="shared" si="143"/>
        <v>3428</v>
      </c>
    </row>
    <row r="2294" spans="1:19" x14ac:dyDescent="0.25">
      <c r="A2294" t="s">
        <v>2722</v>
      </c>
      <c r="B2294" s="2">
        <v>45603</v>
      </c>
      <c r="C2294" t="s">
        <v>1251</v>
      </c>
      <c r="D2294" t="s">
        <v>56</v>
      </c>
      <c r="E2294">
        <v>2</v>
      </c>
      <c r="F2294">
        <v>180</v>
      </c>
      <c r="G2294" s="3">
        <v>0.03</v>
      </c>
      <c r="H2294" t="s">
        <v>12</v>
      </c>
      <c r="I2294">
        <v>7</v>
      </c>
      <c r="J2294">
        <f t="shared" si="140"/>
        <v>349.2</v>
      </c>
      <c r="K2294" s="2">
        <f t="shared" si="141"/>
        <v>45597</v>
      </c>
      <c r="L2294" s="2" t="str">
        <f>VLOOKUP(C2294,Customers!$A$2:$F$401,3,FALSE)</f>
        <v>Alexandria</v>
      </c>
      <c r="M2294" s="2" t="str">
        <f>VLOOKUP(C2294,Customers!$A$2:$F$401,5,FALSE)</f>
        <v>Consumer</v>
      </c>
      <c r="N2294" s="2" t="str">
        <f>VLOOKUP(D2294,Products!$A$2:$F$21,2,FALSE)</f>
        <v>Notebook Pack</v>
      </c>
      <c r="O2294" s="2" t="str">
        <f>VLOOKUP(D2294,Products!$A$2:$F$21,4,FALSE)</f>
        <v>Office</v>
      </c>
      <c r="P2294" s="2" t="str">
        <f>VLOOKUP(D2294,Products!$A$2:$F$21,3,FALSE)</f>
        <v>Stationery</v>
      </c>
      <c r="Q2294" s="6">
        <f>VLOOKUP(D2294,Products!$A$2:$F$21,6,FALSE)</f>
        <v>75</v>
      </c>
      <c r="R2294" s="6">
        <f t="shared" si="142"/>
        <v>150</v>
      </c>
      <c r="S2294" s="6">
        <f t="shared" si="143"/>
        <v>199.2</v>
      </c>
    </row>
    <row r="2295" spans="1:19" x14ac:dyDescent="0.25">
      <c r="A2295" t="s">
        <v>2723</v>
      </c>
      <c r="B2295" s="2">
        <v>45882</v>
      </c>
      <c r="C2295" t="s">
        <v>2046</v>
      </c>
      <c r="D2295" t="s">
        <v>40</v>
      </c>
      <c r="E2295">
        <v>4</v>
      </c>
      <c r="F2295">
        <v>18915</v>
      </c>
      <c r="G2295" s="3">
        <v>0.1</v>
      </c>
      <c r="H2295" t="s">
        <v>12</v>
      </c>
      <c r="I2295">
        <v>2</v>
      </c>
      <c r="J2295">
        <f t="shared" si="140"/>
        <v>68094</v>
      </c>
      <c r="K2295" s="2">
        <f t="shared" si="141"/>
        <v>45870</v>
      </c>
      <c r="L2295" s="2" t="str">
        <f>VLOOKUP(C2295,Customers!$A$2:$F$401,3,FALSE)</f>
        <v>Alexandria</v>
      </c>
      <c r="M2295" s="2" t="str">
        <f>VLOOKUP(C2295,Customers!$A$2:$F$401,5,FALSE)</f>
        <v>Consumer</v>
      </c>
      <c r="N2295" s="2" t="str">
        <f>VLOOKUP(D2295,Products!$A$2:$F$21,2,FALSE)</f>
        <v>Laptop Basic 15</v>
      </c>
      <c r="O2295" s="2" t="str">
        <f>VLOOKUP(D2295,Products!$A$2:$F$21,4,FALSE)</f>
        <v>Electronics</v>
      </c>
      <c r="P2295" s="2" t="str">
        <f>VLOOKUP(D2295,Products!$A$2:$F$21,3,FALSE)</f>
        <v>Computers</v>
      </c>
      <c r="Q2295" s="6">
        <f>VLOOKUP(D2295,Products!$A$2:$F$21,6,FALSE)</f>
        <v>15100</v>
      </c>
      <c r="R2295" s="6">
        <f t="shared" si="142"/>
        <v>60400</v>
      </c>
      <c r="S2295" s="6">
        <f t="shared" si="143"/>
        <v>7694</v>
      </c>
    </row>
    <row r="2296" spans="1:19" x14ac:dyDescent="0.25">
      <c r="A2296" t="s">
        <v>2724</v>
      </c>
      <c r="B2296" s="2">
        <v>45244</v>
      </c>
      <c r="C2296" t="s">
        <v>739</v>
      </c>
      <c r="D2296" t="s">
        <v>46</v>
      </c>
      <c r="E2296">
        <v>1</v>
      </c>
      <c r="F2296">
        <v>267.8</v>
      </c>
      <c r="G2296" s="3">
        <v>0.1</v>
      </c>
      <c r="H2296" t="s">
        <v>12</v>
      </c>
      <c r="I2296">
        <v>6</v>
      </c>
      <c r="J2296">
        <f t="shared" si="140"/>
        <v>241.02</v>
      </c>
      <c r="K2296" s="2">
        <f t="shared" si="141"/>
        <v>45231</v>
      </c>
      <c r="L2296" s="2" t="str">
        <f>VLOOKUP(C2296,Customers!$A$2:$F$401,3,FALSE)</f>
        <v>Asyut</v>
      </c>
      <c r="M2296" s="2" t="str">
        <f>VLOOKUP(C2296,Customers!$A$2:$F$401,5,FALSE)</f>
        <v>Small Business</v>
      </c>
      <c r="N2296" s="2" t="str">
        <f>VLOOKUP(D2296,Products!$A$2:$F$21,2,FALSE)</f>
        <v>Paper A4 Box</v>
      </c>
      <c r="O2296" s="2" t="str">
        <f>VLOOKUP(D2296,Products!$A$2:$F$21,4,FALSE)</f>
        <v>Office</v>
      </c>
      <c r="P2296" s="2" t="str">
        <f>VLOOKUP(D2296,Products!$A$2:$F$21,3,FALSE)</f>
        <v>Stationery</v>
      </c>
      <c r="Q2296" s="6">
        <f>VLOOKUP(D2296,Products!$A$2:$F$21,6,FALSE)</f>
        <v>145</v>
      </c>
      <c r="R2296" s="6">
        <f t="shared" si="142"/>
        <v>145</v>
      </c>
      <c r="S2296" s="6">
        <f t="shared" si="143"/>
        <v>96.02000000000001</v>
      </c>
    </row>
    <row r="2297" spans="1:19" x14ac:dyDescent="0.25">
      <c r="A2297" t="s">
        <v>2725</v>
      </c>
      <c r="B2297" s="2">
        <v>45008</v>
      </c>
      <c r="C2297" t="s">
        <v>503</v>
      </c>
      <c r="D2297" t="s">
        <v>15</v>
      </c>
      <c r="E2297">
        <v>3</v>
      </c>
      <c r="F2297">
        <v>436.5</v>
      </c>
      <c r="G2297" s="3">
        <v>0.2</v>
      </c>
      <c r="H2297" t="s">
        <v>12</v>
      </c>
      <c r="I2297">
        <v>1</v>
      </c>
      <c r="J2297">
        <f t="shared" si="140"/>
        <v>1047.6000000000001</v>
      </c>
      <c r="K2297" s="2">
        <f t="shared" si="141"/>
        <v>44986</v>
      </c>
      <c r="L2297" s="2" t="str">
        <f>VLOOKUP(C2297,Customers!$A$2:$F$401,3,FALSE)</f>
        <v>Banha</v>
      </c>
      <c r="M2297" s="2" t="str">
        <f>VLOOKUP(C2297,Customers!$A$2:$F$401,5,FALSE)</f>
        <v>Consumer</v>
      </c>
      <c r="N2297" s="2" t="str">
        <f>VLOOKUP(D2297,Products!$A$2:$F$21,2,FALSE)</f>
        <v>Wireless Mouse</v>
      </c>
      <c r="O2297" s="2" t="str">
        <f>VLOOKUP(D2297,Products!$A$2:$F$21,4,FALSE)</f>
        <v>Electronics</v>
      </c>
      <c r="P2297" s="2" t="str">
        <f>VLOOKUP(D2297,Products!$A$2:$F$21,3,FALSE)</f>
        <v>Accessories</v>
      </c>
      <c r="Q2297" s="6">
        <f>VLOOKUP(D2297,Products!$A$2:$F$21,6,FALSE)</f>
        <v>210</v>
      </c>
      <c r="R2297" s="6">
        <f t="shared" si="142"/>
        <v>630</v>
      </c>
      <c r="S2297" s="6">
        <f t="shared" si="143"/>
        <v>417.60000000000014</v>
      </c>
    </row>
    <row r="2298" spans="1:19" x14ac:dyDescent="0.25">
      <c r="A2298" t="s">
        <v>2726</v>
      </c>
      <c r="B2298" s="2">
        <v>45241</v>
      </c>
      <c r="C2298" t="s">
        <v>45</v>
      </c>
      <c r="D2298" t="s">
        <v>40</v>
      </c>
      <c r="E2298">
        <v>4</v>
      </c>
      <c r="F2298">
        <v>19500</v>
      </c>
      <c r="G2298" s="3">
        <v>0.1</v>
      </c>
      <c r="H2298" t="s">
        <v>12</v>
      </c>
      <c r="I2298">
        <v>5</v>
      </c>
      <c r="J2298">
        <f t="shared" si="140"/>
        <v>70200</v>
      </c>
      <c r="K2298" s="2">
        <f t="shared" si="141"/>
        <v>45231</v>
      </c>
      <c r="L2298" s="2" t="str">
        <f>VLOOKUP(C2298,Customers!$A$2:$F$401,3,FALSE)</f>
        <v>Zagazig</v>
      </c>
      <c r="M2298" s="2" t="str">
        <f>VLOOKUP(C2298,Customers!$A$2:$F$401,5,FALSE)</f>
        <v>Small Business</v>
      </c>
      <c r="N2298" s="2" t="str">
        <f>VLOOKUP(D2298,Products!$A$2:$F$21,2,FALSE)</f>
        <v>Laptop Basic 15</v>
      </c>
      <c r="O2298" s="2" t="str">
        <f>VLOOKUP(D2298,Products!$A$2:$F$21,4,FALSE)</f>
        <v>Electronics</v>
      </c>
      <c r="P2298" s="2" t="str">
        <f>VLOOKUP(D2298,Products!$A$2:$F$21,3,FALSE)</f>
        <v>Computers</v>
      </c>
      <c r="Q2298" s="6">
        <f>VLOOKUP(D2298,Products!$A$2:$F$21,6,FALSE)</f>
        <v>15100</v>
      </c>
      <c r="R2298" s="6">
        <f t="shared" si="142"/>
        <v>60400</v>
      </c>
      <c r="S2298" s="6">
        <f t="shared" si="143"/>
        <v>9800</v>
      </c>
    </row>
    <row r="2299" spans="1:19" x14ac:dyDescent="0.25">
      <c r="A2299" t="s">
        <v>2727</v>
      </c>
      <c r="B2299" s="2">
        <v>45587</v>
      </c>
      <c r="C2299" t="s">
        <v>154</v>
      </c>
      <c r="D2299" t="s">
        <v>15</v>
      </c>
      <c r="E2299">
        <v>1</v>
      </c>
      <c r="F2299">
        <v>436.5</v>
      </c>
      <c r="G2299" s="3">
        <v>0</v>
      </c>
      <c r="H2299" t="s">
        <v>12</v>
      </c>
      <c r="I2299">
        <v>5</v>
      </c>
      <c r="J2299">
        <f t="shared" si="140"/>
        <v>436.5</v>
      </c>
      <c r="K2299" s="2">
        <f t="shared" si="141"/>
        <v>45566</v>
      </c>
      <c r="L2299" s="2" t="str">
        <f>VLOOKUP(C2299,Customers!$A$2:$F$401,3,FALSE)</f>
        <v>Zagazig</v>
      </c>
      <c r="M2299" s="2" t="str">
        <f>VLOOKUP(C2299,Customers!$A$2:$F$401,5,FALSE)</f>
        <v>Consumer</v>
      </c>
      <c r="N2299" s="2" t="str">
        <f>VLOOKUP(D2299,Products!$A$2:$F$21,2,FALSE)</f>
        <v>Wireless Mouse</v>
      </c>
      <c r="O2299" s="2" t="str">
        <f>VLOOKUP(D2299,Products!$A$2:$F$21,4,FALSE)</f>
        <v>Electronics</v>
      </c>
      <c r="P2299" s="2" t="str">
        <f>VLOOKUP(D2299,Products!$A$2:$F$21,3,FALSE)</f>
        <v>Accessories</v>
      </c>
      <c r="Q2299" s="6">
        <f>VLOOKUP(D2299,Products!$A$2:$F$21,6,FALSE)</f>
        <v>210</v>
      </c>
      <c r="R2299" s="6">
        <f t="shared" si="142"/>
        <v>210</v>
      </c>
      <c r="S2299" s="6">
        <f t="shared" si="143"/>
        <v>226.5</v>
      </c>
    </row>
    <row r="2300" spans="1:19" x14ac:dyDescent="0.25">
      <c r="A2300" t="s">
        <v>2728</v>
      </c>
      <c r="B2300" s="2">
        <v>45031</v>
      </c>
      <c r="C2300" t="s">
        <v>1559</v>
      </c>
      <c r="D2300" t="s">
        <v>46</v>
      </c>
      <c r="E2300">
        <v>1</v>
      </c>
      <c r="F2300">
        <v>260</v>
      </c>
      <c r="G2300" s="3">
        <v>0.1</v>
      </c>
      <c r="H2300" t="s">
        <v>12</v>
      </c>
      <c r="I2300">
        <v>5</v>
      </c>
      <c r="J2300">
        <f t="shared" si="140"/>
        <v>234</v>
      </c>
      <c r="K2300" s="2">
        <f t="shared" si="141"/>
        <v>45017</v>
      </c>
      <c r="L2300" s="2" t="str">
        <f>VLOOKUP(C2300,Customers!$A$2:$F$401,3,FALSE)</f>
        <v>Ismailia</v>
      </c>
      <c r="M2300" s="2" t="str">
        <f>VLOOKUP(C2300,Customers!$A$2:$F$401,5,FALSE)</f>
        <v>Consumer</v>
      </c>
      <c r="N2300" s="2" t="str">
        <f>VLOOKUP(D2300,Products!$A$2:$F$21,2,FALSE)</f>
        <v>Paper A4 Box</v>
      </c>
      <c r="O2300" s="2" t="str">
        <f>VLOOKUP(D2300,Products!$A$2:$F$21,4,FALSE)</f>
        <v>Office</v>
      </c>
      <c r="P2300" s="2" t="str">
        <f>VLOOKUP(D2300,Products!$A$2:$F$21,3,FALSE)</f>
        <v>Stationery</v>
      </c>
      <c r="Q2300" s="6">
        <f>VLOOKUP(D2300,Products!$A$2:$F$21,6,FALSE)</f>
        <v>145</v>
      </c>
      <c r="R2300" s="6">
        <f t="shared" si="142"/>
        <v>145</v>
      </c>
      <c r="S2300" s="6">
        <f t="shared" si="143"/>
        <v>89</v>
      </c>
    </row>
    <row r="2301" spans="1:19" x14ac:dyDescent="0.25">
      <c r="A2301" t="s">
        <v>2729</v>
      </c>
      <c r="B2301" s="2">
        <v>45543</v>
      </c>
      <c r="C2301" t="s">
        <v>168</v>
      </c>
      <c r="D2301" t="s">
        <v>21</v>
      </c>
      <c r="E2301">
        <v>1</v>
      </c>
      <c r="F2301">
        <v>1702</v>
      </c>
      <c r="G2301" s="3">
        <v>0.1</v>
      </c>
      <c r="H2301" t="s">
        <v>96</v>
      </c>
      <c r="I2301">
        <v>1</v>
      </c>
      <c r="J2301">
        <f t="shared" si="140"/>
        <v>1531.8</v>
      </c>
      <c r="K2301" s="2">
        <f t="shared" si="141"/>
        <v>45536</v>
      </c>
      <c r="L2301" s="2" t="str">
        <f>VLOOKUP(C2301,Customers!$A$2:$F$401,3,FALSE)</f>
        <v>Tanta</v>
      </c>
      <c r="M2301" s="2" t="str">
        <f>VLOOKUP(C2301,Customers!$A$2:$F$401,5,FALSE)</f>
        <v>Small Business</v>
      </c>
      <c r="N2301" s="2" t="str">
        <f>VLOOKUP(D2301,Products!$A$2:$F$21,2,FALSE)</f>
        <v>Mechanical Keyboard</v>
      </c>
      <c r="O2301" s="2" t="str">
        <f>VLOOKUP(D2301,Products!$A$2:$F$21,4,FALSE)</f>
        <v>Electronics</v>
      </c>
      <c r="P2301" s="2" t="str">
        <f>VLOOKUP(D2301,Products!$A$2:$F$21,3,FALSE)</f>
        <v>Accessories</v>
      </c>
      <c r="Q2301" s="6">
        <f>VLOOKUP(D2301,Products!$A$2:$F$21,6,FALSE)</f>
        <v>990</v>
      </c>
      <c r="R2301" s="6">
        <f t="shared" si="142"/>
        <v>990</v>
      </c>
      <c r="S2301" s="6">
        <f t="shared" si="143"/>
        <v>541.79999999999995</v>
      </c>
    </row>
    <row r="2302" spans="1:19" x14ac:dyDescent="0.25">
      <c r="A2302" t="s">
        <v>2730</v>
      </c>
      <c r="B2302" s="2">
        <v>45931</v>
      </c>
      <c r="C2302" t="s">
        <v>146</v>
      </c>
      <c r="D2302" t="s">
        <v>15</v>
      </c>
      <c r="E2302">
        <v>1</v>
      </c>
      <c r="F2302">
        <v>436.5</v>
      </c>
      <c r="G2302" s="3">
        <v>0.1</v>
      </c>
      <c r="H2302" t="s">
        <v>96</v>
      </c>
      <c r="I2302">
        <v>5</v>
      </c>
      <c r="J2302">
        <f t="shared" si="140"/>
        <v>392.85</v>
      </c>
      <c r="K2302" s="2">
        <f t="shared" si="141"/>
        <v>45931</v>
      </c>
      <c r="L2302" s="2" t="str">
        <f>VLOOKUP(C2302,Customers!$A$2:$F$401,3,FALSE)</f>
        <v>Zagazig</v>
      </c>
      <c r="M2302" s="2" t="str">
        <f>VLOOKUP(C2302,Customers!$A$2:$F$401,5,FALSE)</f>
        <v>Consumer</v>
      </c>
      <c r="N2302" s="2" t="str">
        <f>VLOOKUP(D2302,Products!$A$2:$F$21,2,FALSE)</f>
        <v>Wireless Mouse</v>
      </c>
      <c r="O2302" s="2" t="str">
        <f>VLOOKUP(D2302,Products!$A$2:$F$21,4,FALSE)</f>
        <v>Electronics</v>
      </c>
      <c r="P2302" s="2" t="str">
        <f>VLOOKUP(D2302,Products!$A$2:$F$21,3,FALSE)</f>
        <v>Accessories</v>
      </c>
      <c r="Q2302" s="6">
        <f>VLOOKUP(D2302,Products!$A$2:$F$21,6,FALSE)</f>
        <v>210</v>
      </c>
      <c r="R2302" s="6">
        <f t="shared" si="142"/>
        <v>210</v>
      </c>
      <c r="S2302" s="6">
        <f t="shared" si="143"/>
        <v>182.85000000000002</v>
      </c>
    </row>
    <row r="2303" spans="1:19" x14ac:dyDescent="0.25">
      <c r="A2303" t="s">
        <v>2731</v>
      </c>
      <c r="B2303" s="2">
        <v>45660</v>
      </c>
      <c r="C2303" t="s">
        <v>1926</v>
      </c>
      <c r="D2303" t="s">
        <v>72</v>
      </c>
      <c r="E2303">
        <v>1</v>
      </c>
      <c r="F2303">
        <v>1750</v>
      </c>
      <c r="G2303" s="3">
        <v>0</v>
      </c>
      <c r="H2303" t="s">
        <v>12</v>
      </c>
      <c r="I2303">
        <v>4</v>
      </c>
      <c r="J2303">
        <f t="shared" si="140"/>
        <v>1750</v>
      </c>
      <c r="K2303" s="2">
        <f t="shared" si="141"/>
        <v>45658</v>
      </c>
      <c r="L2303" s="2" t="str">
        <f>VLOOKUP(C2303,Customers!$A$2:$F$401,3,FALSE)</f>
        <v>Tanta</v>
      </c>
      <c r="M2303" s="2" t="str">
        <f>VLOOKUP(C2303,Customers!$A$2:$F$401,5,FALSE)</f>
        <v>Consumer</v>
      </c>
      <c r="N2303" s="2" t="str">
        <f>VLOOKUP(D2303,Products!$A$2:$F$21,2,FALSE)</f>
        <v>Wi-Fi Router</v>
      </c>
      <c r="O2303" s="2" t="str">
        <f>VLOOKUP(D2303,Products!$A$2:$F$21,4,FALSE)</f>
        <v>Electronics</v>
      </c>
      <c r="P2303" s="2" t="str">
        <f>VLOOKUP(D2303,Products!$A$2:$F$21,3,FALSE)</f>
        <v>Networking</v>
      </c>
      <c r="Q2303" s="6">
        <f>VLOOKUP(D2303,Products!$A$2:$F$21,6,FALSE)</f>
        <v>1050</v>
      </c>
      <c r="R2303" s="6">
        <f t="shared" si="142"/>
        <v>1050</v>
      </c>
      <c r="S2303" s="6">
        <f t="shared" si="143"/>
        <v>700</v>
      </c>
    </row>
    <row r="2304" spans="1:19" x14ac:dyDescent="0.25">
      <c r="A2304" t="s">
        <v>2732</v>
      </c>
      <c r="B2304" s="2">
        <v>45076</v>
      </c>
      <c r="C2304" t="s">
        <v>254</v>
      </c>
      <c r="D2304" t="s">
        <v>46</v>
      </c>
      <c r="E2304">
        <v>2</v>
      </c>
      <c r="F2304">
        <v>239.2</v>
      </c>
      <c r="G2304" s="3">
        <v>0.15</v>
      </c>
      <c r="H2304" t="s">
        <v>12</v>
      </c>
      <c r="I2304">
        <v>7</v>
      </c>
      <c r="J2304">
        <f t="shared" si="140"/>
        <v>406.64</v>
      </c>
      <c r="K2304" s="2">
        <f t="shared" si="141"/>
        <v>45047</v>
      </c>
      <c r="L2304" s="2" t="str">
        <f>VLOOKUP(C2304,Customers!$A$2:$F$401,3,FALSE)</f>
        <v>Asyut</v>
      </c>
      <c r="M2304" s="2" t="str">
        <f>VLOOKUP(C2304,Customers!$A$2:$F$401,5,FALSE)</f>
        <v>Consumer</v>
      </c>
      <c r="N2304" s="2" t="str">
        <f>VLOOKUP(D2304,Products!$A$2:$F$21,2,FALSE)</f>
        <v>Paper A4 Box</v>
      </c>
      <c r="O2304" s="2" t="str">
        <f>VLOOKUP(D2304,Products!$A$2:$F$21,4,FALSE)</f>
        <v>Office</v>
      </c>
      <c r="P2304" s="2" t="str">
        <f>VLOOKUP(D2304,Products!$A$2:$F$21,3,FALSE)</f>
        <v>Stationery</v>
      </c>
      <c r="Q2304" s="6">
        <f>VLOOKUP(D2304,Products!$A$2:$F$21,6,FALSE)</f>
        <v>145</v>
      </c>
      <c r="R2304" s="6">
        <f t="shared" si="142"/>
        <v>290</v>
      </c>
      <c r="S2304" s="6">
        <f t="shared" si="143"/>
        <v>116.63999999999999</v>
      </c>
    </row>
    <row r="2305" spans="1:19" x14ac:dyDescent="0.25">
      <c r="A2305" t="s">
        <v>2733</v>
      </c>
      <c r="B2305" s="2">
        <v>45577</v>
      </c>
      <c r="C2305" t="s">
        <v>623</v>
      </c>
      <c r="D2305" t="s">
        <v>11</v>
      </c>
      <c r="E2305">
        <v>3</v>
      </c>
      <c r="F2305">
        <v>26220</v>
      </c>
      <c r="G2305" s="3">
        <v>0.03</v>
      </c>
      <c r="H2305" t="s">
        <v>12</v>
      </c>
      <c r="I2305">
        <v>7</v>
      </c>
      <c r="J2305">
        <f t="shared" si="140"/>
        <v>76300.2</v>
      </c>
      <c r="K2305" s="2">
        <f t="shared" si="141"/>
        <v>45566</v>
      </c>
      <c r="L2305" s="2" t="str">
        <f>VLOOKUP(C2305,Customers!$A$2:$F$401,3,FALSE)</f>
        <v>Port Said</v>
      </c>
      <c r="M2305" s="2" t="str">
        <f>VLOOKUP(C2305,Customers!$A$2:$F$401,5,FALSE)</f>
        <v>Small Business</v>
      </c>
      <c r="N2305" s="2" t="str">
        <f>VLOOKUP(D2305,Products!$A$2:$F$21,2,FALSE)</f>
        <v>Laptop Pro 14</v>
      </c>
      <c r="O2305" s="2" t="str">
        <f>VLOOKUP(D2305,Products!$A$2:$F$21,4,FALSE)</f>
        <v>Electronics</v>
      </c>
      <c r="P2305" s="2" t="str">
        <f>VLOOKUP(D2305,Products!$A$2:$F$21,3,FALSE)</f>
        <v>Computers</v>
      </c>
      <c r="Q2305" s="6">
        <f>VLOOKUP(D2305,Products!$A$2:$F$21,6,FALSE)</f>
        <v>22100</v>
      </c>
      <c r="R2305" s="6">
        <f t="shared" si="142"/>
        <v>66300</v>
      </c>
      <c r="S2305" s="6">
        <f t="shared" si="143"/>
        <v>10000.199999999997</v>
      </c>
    </row>
    <row r="2306" spans="1:19" x14ac:dyDescent="0.25">
      <c r="A2306" t="s">
        <v>2734</v>
      </c>
      <c r="B2306" s="2">
        <v>46003</v>
      </c>
      <c r="C2306" t="s">
        <v>845</v>
      </c>
      <c r="D2306" t="s">
        <v>11</v>
      </c>
      <c r="E2306">
        <v>3</v>
      </c>
      <c r="F2306">
        <v>26220</v>
      </c>
      <c r="G2306" s="3">
        <v>0</v>
      </c>
      <c r="H2306" t="s">
        <v>12</v>
      </c>
      <c r="I2306">
        <v>2</v>
      </c>
      <c r="J2306">
        <f t="shared" si="140"/>
        <v>78660</v>
      </c>
      <c r="K2306" s="2">
        <f t="shared" si="141"/>
        <v>45992</v>
      </c>
      <c r="L2306" s="2" t="str">
        <f>VLOOKUP(C2306,Customers!$A$2:$F$401,3,FALSE)</f>
        <v>Fayoum</v>
      </c>
      <c r="M2306" s="2" t="str">
        <f>VLOOKUP(C2306,Customers!$A$2:$F$401,5,FALSE)</f>
        <v>Corporate</v>
      </c>
      <c r="N2306" s="2" t="str">
        <f>VLOOKUP(D2306,Products!$A$2:$F$21,2,FALSE)</f>
        <v>Laptop Pro 14</v>
      </c>
      <c r="O2306" s="2" t="str">
        <f>VLOOKUP(D2306,Products!$A$2:$F$21,4,FALSE)</f>
        <v>Electronics</v>
      </c>
      <c r="P2306" s="2" t="str">
        <f>VLOOKUP(D2306,Products!$A$2:$F$21,3,FALSE)</f>
        <v>Computers</v>
      </c>
      <c r="Q2306" s="6">
        <f>VLOOKUP(D2306,Products!$A$2:$F$21,6,FALSE)</f>
        <v>22100</v>
      </c>
      <c r="R2306" s="6">
        <f t="shared" si="142"/>
        <v>66300</v>
      </c>
      <c r="S2306" s="6">
        <f t="shared" si="143"/>
        <v>12360</v>
      </c>
    </row>
    <row r="2307" spans="1:19" x14ac:dyDescent="0.25">
      <c r="A2307" t="s">
        <v>2735</v>
      </c>
      <c r="B2307" s="2">
        <v>45377</v>
      </c>
      <c r="C2307" t="s">
        <v>160</v>
      </c>
      <c r="D2307" t="s">
        <v>30</v>
      </c>
      <c r="E2307">
        <v>1</v>
      </c>
      <c r="F2307">
        <v>9200</v>
      </c>
      <c r="G2307" s="3">
        <v>0.03</v>
      </c>
      <c r="H2307" t="s">
        <v>12</v>
      </c>
      <c r="I2307">
        <v>1</v>
      </c>
      <c r="J2307">
        <f t="shared" ref="J2307:J2370" si="144">E2307*F2307*(1-G2307)</f>
        <v>8924</v>
      </c>
      <c r="K2307" s="2">
        <f t="shared" ref="K2307:K2370" si="145">DATE(YEAR(B2307),MONTH(B2307),1)</f>
        <v>45352</v>
      </c>
      <c r="L2307" s="2" t="str">
        <f>VLOOKUP(C2307,Customers!$A$2:$F$401,3,FALSE)</f>
        <v>Cairo</v>
      </c>
      <c r="M2307" s="2" t="str">
        <f>VLOOKUP(C2307,Customers!$A$2:$F$401,5,FALSE)</f>
        <v>Corporate</v>
      </c>
      <c r="N2307" s="2" t="str">
        <f>VLOOKUP(D2307,Products!$A$2:$F$21,2,FALSE)</f>
        <v>Standing Desk</v>
      </c>
      <c r="O2307" s="2" t="str">
        <f>VLOOKUP(D2307,Products!$A$2:$F$21,4,FALSE)</f>
        <v>Office</v>
      </c>
      <c r="P2307" s="2" t="str">
        <f>VLOOKUP(D2307,Products!$A$2:$F$21,3,FALSE)</f>
        <v>Furniture</v>
      </c>
      <c r="Q2307" s="6">
        <f>VLOOKUP(D2307,Products!$A$2:$F$21,6,FALSE)</f>
        <v>6500</v>
      </c>
      <c r="R2307" s="6">
        <f t="shared" ref="R2307:R2370" si="146">E2307*Q2307</f>
        <v>6500</v>
      </c>
      <c r="S2307" s="6">
        <f t="shared" ref="S2307:S2370" si="147">J2307-R2307</f>
        <v>2424</v>
      </c>
    </row>
    <row r="2308" spans="1:19" x14ac:dyDescent="0.25">
      <c r="A2308" t="s">
        <v>2736</v>
      </c>
      <c r="B2308" s="2">
        <v>45303</v>
      </c>
      <c r="C2308" t="s">
        <v>479</v>
      </c>
      <c r="D2308" t="s">
        <v>46</v>
      </c>
      <c r="E2308">
        <v>1</v>
      </c>
      <c r="F2308">
        <v>260</v>
      </c>
      <c r="G2308" s="3">
        <v>0.1</v>
      </c>
      <c r="H2308" t="s">
        <v>12</v>
      </c>
      <c r="I2308">
        <v>2</v>
      </c>
      <c r="J2308">
        <f t="shared" si="144"/>
        <v>234</v>
      </c>
      <c r="K2308" s="2">
        <f t="shared" si="145"/>
        <v>45292</v>
      </c>
      <c r="L2308" s="2" t="str">
        <f>VLOOKUP(C2308,Customers!$A$2:$F$401,3,FALSE)</f>
        <v>Asyut</v>
      </c>
      <c r="M2308" s="2" t="str">
        <f>VLOOKUP(C2308,Customers!$A$2:$F$401,5,FALSE)</f>
        <v>Small Business</v>
      </c>
      <c r="N2308" s="2" t="str">
        <f>VLOOKUP(D2308,Products!$A$2:$F$21,2,FALSE)</f>
        <v>Paper A4 Box</v>
      </c>
      <c r="O2308" s="2" t="str">
        <f>VLOOKUP(D2308,Products!$A$2:$F$21,4,FALSE)</f>
        <v>Office</v>
      </c>
      <c r="P2308" s="2" t="str">
        <f>VLOOKUP(D2308,Products!$A$2:$F$21,3,FALSE)</f>
        <v>Stationery</v>
      </c>
      <c r="Q2308" s="6">
        <f>VLOOKUP(D2308,Products!$A$2:$F$21,6,FALSE)</f>
        <v>145</v>
      </c>
      <c r="R2308" s="6">
        <f t="shared" si="146"/>
        <v>145</v>
      </c>
      <c r="S2308" s="6">
        <f t="shared" si="147"/>
        <v>89</v>
      </c>
    </row>
    <row r="2309" spans="1:19" x14ac:dyDescent="0.25">
      <c r="A2309" t="s">
        <v>2737</v>
      </c>
      <c r="B2309" s="2">
        <v>45993</v>
      </c>
      <c r="C2309" t="s">
        <v>164</v>
      </c>
      <c r="D2309" t="s">
        <v>33</v>
      </c>
      <c r="E2309">
        <v>2</v>
      </c>
      <c r="F2309">
        <v>4212</v>
      </c>
      <c r="G2309" s="3">
        <v>0</v>
      </c>
      <c r="H2309" t="s">
        <v>12</v>
      </c>
      <c r="I2309">
        <v>3</v>
      </c>
      <c r="J2309">
        <f t="shared" si="144"/>
        <v>8424</v>
      </c>
      <c r="K2309" s="2">
        <f t="shared" si="145"/>
        <v>45992</v>
      </c>
      <c r="L2309" s="2" t="str">
        <f>VLOOKUP(C2309,Customers!$A$2:$F$401,3,FALSE)</f>
        <v>Mansoura</v>
      </c>
      <c r="M2309" s="2" t="str">
        <f>VLOOKUP(C2309,Customers!$A$2:$F$401,5,FALSE)</f>
        <v>Consumer</v>
      </c>
      <c r="N2309" s="2" t="str">
        <f>VLOOKUP(D2309,Products!$A$2:$F$21,2,FALSE)</f>
        <v>Filing Cabinet</v>
      </c>
      <c r="O2309" s="2" t="str">
        <f>VLOOKUP(D2309,Products!$A$2:$F$21,4,FALSE)</f>
        <v>Office</v>
      </c>
      <c r="P2309" s="2" t="str">
        <f>VLOOKUP(D2309,Products!$A$2:$F$21,3,FALSE)</f>
        <v>Furniture</v>
      </c>
      <c r="Q2309" s="6">
        <f>VLOOKUP(D2309,Products!$A$2:$F$21,6,FALSE)</f>
        <v>2650</v>
      </c>
      <c r="R2309" s="6">
        <f t="shared" si="146"/>
        <v>5300</v>
      </c>
      <c r="S2309" s="6">
        <f t="shared" si="147"/>
        <v>3124</v>
      </c>
    </row>
    <row r="2310" spans="1:19" x14ac:dyDescent="0.25">
      <c r="A2310" t="s">
        <v>2738</v>
      </c>
      <c r="B2310" s="2">
        <v>45066</v>
      </c>
      <c r="C2310" t="s">
        <v>117</v>
      </c>
      <c r="D2310" t="s">
        <v>21</v>
      </c>
      <c r="E2310">
        <v>4</v>
      </c>
      <c r="F2310">
        <v>1998</v>
      </c>
      <c r="G2310" s="3">
        <v>0.1</v>
      </c>
      <c r="H2310" t="s">
        <v>12</v>
      </c>
      <c r="I2310">
        <v>5</v>
      </c>
      <c r="J2310">
        <f t="shared" si="144"/>
        <v>7192.8</v>
      </c>
      <c r="K2310" s="2">
        <f t="shared" si="145"/>
        <v>45047</v>
      </c>
      <c r="L2310" s="2" t="str">
        <f>VLOOKUP(C2310,Customers!$A$2:$F$401,3,FALSE)</f>
        <v>Cairo</v>
      </c>
      <c r="M2310" s="2" t="str">
        <f>VLOOKUP(C2310,Customers!$A$2:$F$401,5,FALSE)</f>
        <v>Consumer</v>
      </c>
      <c r="N2310" s="2" t="str">
        <f>VLOOKUP(D2310,Products!$A$2:$F$21,2,FALSE)</f>
        <v>Mechanical Keyboard</v>
      </c>
      <c r="O2310" s="2" t="str">
        <f>VLOOKUP(D2310,Products!$A$2:$F$21,4,FALSE)</f>
        <v>Electronics</v>
      </c>
      <c r="P2310" s="2" t="str">
        <f>VLOOKUP(D2310,Products!$A$2:$F$21,3,FALSE)</f>
        <v>Accessories</v>
      </c>
      <c r="Q2310" s="6">
        <f>VLOOKUP(D2310,Products!$A$2:$F$21,6,FALSE)</f>
        <v>990</v>
      </c>
      <c r="R2310" s="6">
        <f t="shared" si="146"/>
        <v>3960</v>
      </c>
      <c r="S2310" s="6">
        <f t="shared" si="147"/>
        <v>3232.8</v>
      </c>
    </row>
    <row r="2311" spans="1:19" x14ac:dyDescent="0.25">
      <c r="A2311" t="s">
        <v>2739</v>
      </c>
      <c r="B2311" s="2">
        <v>45961</v>
      </c>
      <c r="C2311" t="s">
        <v>222</v>
      </c>
      <c r="D2311" t="s">
        <v>24</v>
      </c>
      <c r="E2311">
        <v>2</v>
      </c>
      <c r="F2311">
        <v>1350</v>
      </c>
      <c r="G2311" s="3">
        <v>0</v>
      </c>
      <c r="H2311" t="s">
        <v>12</v>
      </c>
      <c r="I2311">
        <v>2</v>
      </c>
      <c r="J2311">
        <f t="shared" si="144"/>
        <v>2700</v>
      </c>
      <c r="K2311" s="2">
        <f t="shared" si="145"/>
        <v>45931</v>
      </c>
      <c r="L2311" s="2" t="str">
        <f>VLOOKUP(C2311,Customers!$A$2:$F$401,3,FALSE)</f>
        <v>Asyut</v>
      </c>
      <c r="M2311" s="2" t="str">
        <f>VLOOKUP(C2311,Customers!$A$2:$F$401,5,FALSE)</f>
        <v>Corporate</v>
      </c>
      <c r="N2311" s="2" t="str">
        <f>VLOOKUP(D2311,Products!$A$2:$F$21,2,FALSE)</f>
        <v>USB-C Hub</v>
      </c>
      <c r="O2311" s="2" t="str">
        <f>VLOOKUP(D2311,Products!$A$2:$F$21,4,FALSE)</f>
        <v>Electronics</v>
      </c>
      <c r="P2311" s="2" t="str">
        <f>VLOOKUP(D2311,Products!$A$2:$F$21,3,FALSE)</f>
        <v>Accessories</v>
      </c>
      <c r="Q2311" s="6">
        <f>VLOOKUP(D2311,Products!$A$2:$F$21,6,FALSE)</f>
        <v>620</v>
      </c>
      <c r="R2311" s="6">
        <f t="shared" si="146"/>
        <v>1240</v>
      </c>
      <c r="S2311" s="6">
        <f t="shared" si="147"/>
        <v>1460</v>
      </c>
    </row>
    <row r="2312" spans="1:19" x14ac:dyDescent="0.25">
      <c r="A2312" t="s">
        <v>2740</v>
      </c>
      <c r="B2312" s="2">
        <v>45253</v>
      </c>
      <c r="C2312" t="s">
        <v>231</v>
      </c>
      <c r="D2312" t="s">
        <v>49</v>
      </c>
      <c r="E2312">
        <v>1</v>
      </c>
      <c r="F2312">
        <v>3772</v>
      </c>
      <c r="G2312" s="3">
        <v>0</v>
      </c>
      <c r="H2312" t="s">
        <v>12</v>
      </c>
      <c r="I2312">
        <v>7</v>
      </c>
      <c r="J2312">
        <f t="shared" si="144"/>
        <v>3772</v>
      </c>
      <c r="K2312" s="2">
        <f t="shared" si="145"/>
        <v>45231</v>
      </c>
      <c r="L2312" s="2" t="str">
        <f>VLOOKUP(C2312,Customers!$A$2:$F$401,3,FALSE)</f>
        <v>Zagazig</v>
      </c>
      <c r="M2312" s="2" t="str">
        <f>VLOOKUP(C2312,Customers!$A$2:$F$401,5,FALSE)</f>
        <v>Consumer</v>
      </c>
      <c r="N2312" s="2" t="str">
        <f>VLOOKUP(D2312,Products!$A$2:$F$21,2,FALSE)</f>
        <v>UPS 1200VA</v>
      </c>
      <c r="O2312" s="2" t="str">
        <f>VLOOKUP(D2312,Products!$A$2:$F$21,4,FALSE)</f>
        <v>Electronics</v>
      </c>
      <c r="P2312" s="2" t="str">
        <f>VLOOKUP(D2312,Products!$A$2:$F$21,3,FALSE)</f>
        <v>Power</v>
      </c>
      <c r="Q2312" s="6">
        <f>VLOOKUP(D2312,Products!$A$2:$F$21,6,FALSE)</f>
        <v>2950</v>
      </c>
      <c r="R2312" s="6">
        <f t="shared" si="146"/>
        <v>2950</v>
      </c>
      <c r="S2312" s="6">
        <f t="shared" si="147"/>
        <v>822</v>
      </c>
    </row>
    <row r="2313" spans="1:19" x14ac:dyDescent="0.25">
      <c r="A2313" t="s">
        <v>2741</v>
      </c>
      <c r="B2313" s="2">
        <v>45778</v>
      </c>
      <c r="C2313" t="s">
        <v>294</v>
      </c>
      <c r="D2313" t="s">
        <v>82</v>
      </c>
      <c r="E2313">
        <v>2</v>
      </c>
      <c r="F2313">
        <v>4800</v>
      </c>
      <c r="G2313" s="3">
        <v>0.2</v>
      </c>
      <c r="H2313" t="s">
        <v>12</v>
      </c>
      <c r="I2313">
        <v>4</v>
      </c>
      <c r="J2313">
        <f t="shared" si="144"/>
        <v>7680</v>
      </c>
      <c r="K2313" s="2">
        <f t="shared" si="145"/>
        <v>45778</v>
      </c>
      <c r="L2313" s="2" t="str">
        <f>VLOOKUP(C2313,Customers!$A$2:$F$401,3,FALSE)</f>
        <v>Ismailia</v>
      </c>
      <c r="M2313" s="2" t="str">
        <f>VLOOKUP(C2313,Customers!$A$2:$F$401,5,FALSE)</f>
        <v>Consumer</v>
      </c>
      <c r="N2313" s="2" t="str">
        <f>VLOOKUP(D2313,Products!$A$2:$F$21,2,FALSE)</f>
        <v>Office Chair</v>
      </c>
      <c r="O2313" s="2" t="str">
        <f>VLOOKUP(D2313,Products!$A$2:$F$21,4,FALSE)</f>
        <v>Office</v>
      </c>
      <c r="P2313" s="2" t="str">
        <f>VLOOKUP(D2313,Products!$A$2:$F$21,3,FALSE)</f>
        <v>Furniture</v>
      </c>
      <c r="Q2313" s="6">
        <f>VLOOKUP(D2313,Products!$A$2:$F$21,6,FALSE)</f>
        <v>3150</v>
      </c>
      <c r="R2313" s="6">
        <f t="shared" si="146"/>
        <v>6300</v>
      </c>
      <c r="S2313" s="6">
        <f t="shared" si="147"/>
        <v>1380</v>
      </c>
    </row>
    <row r="2314" spans="1:19" x14ac:dyDescent="0.25">
      <c r="A2314" t="s">
        <v>2742</v>
      </c>
      <c r="B2314" s="2">
        <v>45753</v>
      </c>
      <c r="C2314" t="s">
        <v>892</v>
      </c>
      <c r="D2314" t="s">
        <v>11</v>
      </c>
      <c r="E2314">
        <v>3</v>
      </c>
      <c r="F2314">
        <v>29355</v>
      </c>
      <c r="G2314" s="3">
        <v>0.03</v>
      </c>
      <c r="H2314" t="s">
        <v>12</v>
      </c>
      <c r="I2314">
        <v>2</v>
      </c>
      <c r="J2314">
        <f t="shared" si="144"/>
        <v>85423.05</v>
      </c>
      <c r="K2314" s="2">
        <f t="shared" si="145"/>
        <v>45748</v>
      </c>
      <c r="L2314" s="2" t="str">
        <f>VLOOKUP(C2314,Customers!$A$2:$F$401,3,FALSE)</f>
        <v>Zagazig</v>
      </c>
      <c r="M2314" s="2" t="str">
        <f>VLOOKUP(C2314,Customers!$A$2:$F$401,5,FALSE)</f>
        <v>Corporate</v>
      </c>
      <c r="N2314" s="2" t="str">
        <f>VLOOKUP(D2314,Products!$A$2:$F$21,2,FALSE)</f>
        <v>Laptop Pro 14</v>
      </c>
      <c r="O2314" s="2" t="str">
        <f>VLOOKUP(D2314,Products!$A$2:$F$21,4,FALSE)</f>
        <v>Electronics</v>
      </c>
      <c r="P2314" s="2" t="str">
        <f>VLOOKUP(D2314,Products!$A$2:$F$21,3,FALSE)</f>
        <v>Computers</v>
      </c>
      <c r="Q2314" s="6">
        <f>VLOOKUP(D2314,Products!$A$2:$F$21,6,FALSE)</f>
        <v>22100</v>
      </c>
      <c r="R2314" s="6">
        <f t="shared" si="146"/>
        <v>66300</v>
      </c>
      <c r="S2314" s="6">
        <f t="shared" si="147"/>
        <v>19123.050000000003</v>
      </c>
    </row>
    <row r="2315" spans="1:19" x14ac:dyDescent="0.25">
      <c r="A2315" t="s">
        <v>2743</v>
      </c>
      <c r="B2315" s="2">
        <v>45115</v>
      </c>
      <c r="C2315" t="s">
        <v>42</v>
      </c>
      <c r="D2315" t="s">
        <v>56</v>
      </c>
      <c r="E2315">
        <v>2</v>
      </c>
      <c r="F2315">
        <v>180</v>
      </c>
      <c r="G2315" s="3">
        <v>0.03</v>
      </c>
      <c r="H2315" t="s">
        <v>12</v>
      </c>
      <c r="I2315">
        <v>4</v>
      </c>
      <c r="J2315">
        <f t="shared" si="144"/>
        <v>349.2</v>
      </c>
      <c r="K2315" s="2">
        <f t="shared" si="145"/>
        <v>45108</v>
      </c>
      <c r="L2315" s="2" t="str">
        <f>VLOOKUP(C2315,Customers!$A$2:$F$401,3,FALSE)</f>
        <v>Tanta</v>
      </c>
      <c r="M2315" s="2" t="str">
        <f>VLOOKUP(C2315,Customers!$A$2:$F$401,5,FALSE)</f>
        <v>Small Business</v>
      </c>
      <c r="N2315" s="2" t="str">
        <f>VLOOKUP(D2315,Products!$A$2:$F$21,2,FALSE)</f>
        <v>Notebook Pack</v>
      </c>
      <c r="O2315" s="2" t="str">
        <f>VLOOKUP(D2315,Products!$A$2:$F$21,4,FALSE)</f>
        <v>Office</v>
      </c>
      <c r="P2315" s="2" t="str">
        <f>VLOOKUP(D2315,Products!$A$2:$F$21,3,FALSE)</f>
        <v>Stationery</v>
      </c>
      <c r="Q2315" s="6">
        <f>VLOOKUP(D2315,Products!$A$2:$F$21,6,FALSE)</f>
        <v>75</v>
      </c>
      <c r="R2315" s="6">
        <f t="shared" si="146"/>
        <v>150</v>
      </c>
      <c r="S2315" s="6">
        <f t="shared" si="147"/>
        <v>199.2</v>
      </c>
    </row>
    <row r="2316" spans="1:19" x14ac:dyDescent="0.25">
      <c r="A2316" t="s">
        <v>2744</v>
      </c>
      <c r="B2316" s="2">
        <v>45642</v>
      </c>
      <c r="C2316" t="s">
        <v>747</v>
      </c>
      <c r="D2316" t="s">
        <v>79</v>
      </c>
      <c r="E2316">
        <v>2</v>
      </c>
      <c r="F2316">
        <v>6200</v>
      </c>
      <c r="G2316" s="3">
        <v>0</v>
      </c>
      <c r="H2316" t="s">
        <v>12</v>
      </c>
      <c r="I2316">
        <v>5</v>
      </c>
      <c r="J2316">
        <f t="shared" si="144"/>
        <v>12400</v>
      </c>
      <c r="K2316" s="2">
        <f t="shared" si="145"/>
        <v>45627</v>
      </c>
      <c r="L2316" s="2" t="str">
        <f>VLOOKUP(C2316,Customers!$A$2:$F$401,3,FALSE)</f>
        <v>Tanta</v>
      </c>
      <c r="M2316" s="2" t="str">
        <f>VLOOKUP(C2316,Customers!$A$2:$F$401,5,FALSE)</f>
        <v>Consumer</v>
      </c>
      <c r="N2316" s="2" t="str">
        <f>VLOOKUP(D2316,Products!$A$2:$F$21,2,FALSE)</f>
        <v>27-inch Monitor</v>
      </c>
      <c r="O2316" s="2" t="str">
        <f>VLOOKUP(D2316,Products!$A$2:$F$21,4,FALSE)</f>
        <v>Electronics</v>
      </c>
      <c r="P2316" s="2" t="str">
        <f>VLOOKUP(D2316,Products!$A$2:$F$21,3,FALSE)</f>
        <v>Displays</v>
      </c>
      <c r="Q2316" s="6">
        <f>VLOOKUP(D2316,Products!$A$2:$F$21,6,FALSE)</f>
        <v>4300</v>
      </c>
      <c r="R2316" s="6">
        <f t="shared" si="146"/>
        <v>8600</v>
      </c>
      <c r="S2316" s="6">
        <f t="shared" si="147"/>
        <v>3800</v>
      </c>
    </row>
    <row r="2317" spans="1:19" x14ac:dyDescent="0.25">
      <c r="A2317" t="s">
        <v>2745</v>
      </c>
      <c r="B2317" s="2">
        <v>45380</v>
      </c>
      <c r="C2317" t="s">
        <v>63</v>
      </c>
      <c r="D2317" t="s">
        <v>46</v>
      </c>
      <c r="E2317">
        <v>1</v>
      </c>
      <c r="F2317">
        <v>239.2</v>
      </c>
      <c r="G2317" s="3">
        <v>0.03</v>
      </c>
      <c r="H2317" t="s">
        <v>12</v>
      </c>
      <c r="I2317">
        <v>3</v>
      </c>
      <c r="J2317">
        <f t="shared" si="144"/>
        <v>232.02399999999997</v>
      </c>
      <c r="K2317" s="2">
        <f t="shared" si="145"/>
        <v>45352</v>
      </c>
      <c r="L2317" s="2" t="str">
        <f>VLOOKUP(C2317,Customers!$A$2:$F$401,3,FALSE)</f>
        <v>Banha</v>
      </c>
      <c r="M2317" s="2" t="str">
        <f>VLOOKUP(C2317,Customers!$A$2:$F$401,5,FALSE)</f>
        <v>Consumer</v>
      </c>
      <c r="N2317" s="2" t="str">
        <f>VLOOKUP(D2317,Products!$A$2:$F$21,2,FALSE)</f>
        <v>Paper A4 Box</v>
      </c>
      <c r="O2317" s="2" t="str">
        <f>VLOOKUP(D2317,Products!$A$2:$F$21,4,FALSE)</f>
        <v>Office</v>
      </c>
      <c r="P2317" s="2" t="str">
        <f>VLOOKUP(D2317,Products!$A$2:$F$21,3,FALSE)</f>
        <v>Stationery</v>
      </c>
      <c r="Q2317" s="6">
        <f>VLOOKUP(D2317,Products!$A$2:$F$21,6,FALSE)</f>
        <v>145</v>
      </c>
      <c r="R2317" s="6">
        <f t="shared" si="146"/>
        <v>145</v>
      </c>
      <c r="S2317" s="6">
        <f t="shared" si="147"/>
        <v>87.023999999999972</v>
      </c>
    </row>
    <row r="2318" spans="1:19" x14ac:dyDescent="0.25">
      <c r="A2318" t="s">
        <v>2746</v>
      </c>
      <c r="B2318" s="2">
        <v>45363</v>
      </c>
      <c r="C2318" t="s">
        <v>951</v>
      </c>
      <c r="D2318" t="s">
        <v>90</v>
      </c>
      <c r="E2318">
        <v>1</v>
      </c>
      <c r="F2318">
        <v>2268</v>
      </c>
      <c r="G2318" s="3">
        <v>0</v>
      </c>
      <c r="H2318" t="s">
        <v>12</v>
      </c>
      <c r="I2318">
        <v>1</v>
      </c>
      <c r="J2318">
        <f t="shared" si="144"/>
        <v>2268</v>
      </c>
      <c r="K2318" s="2">
        <f t="shared" si="145"/>
        <v>45352</v>
      </c>
      <c r="L2318" s="2" t="str">
        <f>VLOOKUP(C2318,Customers!$A$2:$F$401,3,FALSE)</f>
        <v>Shubra El-Kheima</v>
      </c>
      <c r="M2318" s="2" t="str">
        <f>VLOOKUP(C2318,Customers!$A$2:$F$401,5,FALSE)</f>
        <v>Small Business</v>
      </c>
      <c r="N2318" s="2" t="str">
        <f>VLOOKUP(D2318,Products!$A$2:$F$21,2,FALSE)</f>
        <v>Headset Pro</v>
      </c>
      <c r="O2318" s="2" t="str">
        <f>VLOOKUP(D2318,Products!$A$2:$F$21,4,FALSE)</f>
        <v>Electronics</v>
      </c>
      <c r="P2318" s="2" t="str">
        <f>VLOOKUP(D2318,Products!$A$2:$F$21,3,FALSE)</f>
        <v>Accessories</v>
      </c>
      <c r="Q2318" s="6">
        <f>VLOOKUP(D2318,Products!$A$2:$F$21,6,FALSE)</f>
        <v>1180</v>
      </c>
      <c r="R2318" s="6">
        <f t="shared" si="146"/>
        <v>1180</v>
      </c>
      <c r="S2318" s="6">
        <f t="shared" si="147"/>
        <v>1088</v>
      </c>
    </row>
    <row r="2319" spans="1:19" x14ac:dyDescent="0.25">
      <c r="A2319" t="s">
        <v>2747</v>
      </c>
      <c r="B2319" s="2">
        <v>45606</v>
      </c>
      <c r="C2319" t="s">
        <v>703</v>
      </c>
      <c r="D2319" t="s">
        <v>59</v>
      </c>
      <c r="E2319">
        <v>2</v>
      </c>
      <c r="F2319">
        <v>7178</v>
      </c>
      <c r="G2319" s="3">
        <v>0</v>
      </c>
      <c r="H2319" t="s">
        <v>12</v>
      </c>
      <c r="I2319">
        <v>3</v>
      </c>
      <c r="J2319">
        <f t="shared" si="144"/>
        <v>14356</v>
      </c>
      <c r="K2319" s="2">
        <f t="shared" si="145"/>
        <v>45597</v>
      </c>
      <c r="L2319" s="2" t="str">
        <f>VLOOKUP(C2319,Customers!$A$2:$F$401,3,FALSE)</f>
        <v>Cairo</v>
      </c>
      <c r="M2319" s="2" t="str">
        <f>VLOOKUP(C2319,Customers!$A$2:$F$401,5,FALSE)</f>
        <v>Corporate</v>
      </c>
      <c r="N2319" s="2" t="str">
        <f>VLOOKUP(D2319,Products!$A$2:$F$21,2,FALSE)</f>
        <v>Laser Printer</v>
      </c>
      <c r="O2319" s="2" t="str">
        <f>VLOOKUP(D2319,Products!$A$2:$F$21,4,FALSE)</f>
        <v>Electronics</v>
      </c>
      <c r="P2319" s="2" t="str">
        <f>VLOOKUP(D2319,Products!$A$2:$F$21,3,FALSE)</f>
        <v>Printers</v>
      </c>
      <c r="Q2319" s="6">
        <f>VLOOKUP(D2319,Products!$A$2:$F$21,6,FALSE)</f>
        <v>5600</v>
      </c>
      <c r="R2319" s="6">
        <f t="shared" si="146"/>
        <v>11200</v>
      </c>
      <c r="S2319" s="6">
        <f t="shared" si="147"/>
        <v>3156</v>
      </c>
    </row>
    <row r="2320" spans="1:19" x14ac:dyDescent="0.25">
      <c r="A2320" t="s">
        <v>2748</v>
      </c>
      <c r="B2320" s="2">
        <v>45605</v>
      </c>
      <c r="C2320" t="s">
        <v>1009</v>
      </c>
      <c r="D2320" t="s">
        <v>72</v>
      </c>
      <c r="E2320">
        <v>4</v>
      </c>
      <c r="F2320">
        <v>1697.5</v>
      </c>
      <c r="G2320" s="3">
        <v>0.05</v>
      </c>
      <c r="H2320" t="s">
        <v>12</v>
      </c>
      <c r="I2320">
        <v>5</v>
      </c>
      <c r="J2320">
        <f t="shared" si="144"/>
        <v>6450.5</v>
      </c>
      <c r="K2320" s="2">
        <f t="shared" si="145"/>
        <v>45597</v>
      </c>
      <c r="L2320" s="2" t="str">
        <f>VLOOKUP(C2320,Customers!$A$2:$F$401,3,FALSE)</f>
        <v>Ismailia</v>
      </c>
      <c r="M2320" s="2" t="str">
        <f>VLOOKUP(C2320,Customers!$A$2:$F$401,5,FALSE)</f>
        <v>Small Business</v>
      </c>
      <c r="N2320" s="2" t="str">
        <f>VLOOKUP(D2320,Products!$A$2:$F$21,2,FALSE)</f>
        <v>Wi-Fi Router</v>
      </c>
      <c r="O2320" s="2" t="str">
        <f>VLOOKUP(D2320,Products!$A$2:$F$21,4,FALSE)</f>
        <v>Electronics</v>
      </c>
      <c r="P2320" s="2" t="str">
        <f>VLOOKUP(D2320,Products!$A$2:$F$21,3,FALSE)</f>
        <v>Networking</v>
      </c>
      <c r="Q2320" s="6">
        <f>VLOOKUP(D2320,Products!$A$2:$F$21,6,FALSE)</f>
        <v>1050</v>
      </c>
      <c r="R2320" s="6">
        <f t="shared" si="146"/>
        <v>4200</v>
      </c>
      <c r="S2320" s="6">
        <f t="shared" si="147"/>
        <v>2250.5</v>
      </c>
    </row>
    <row r="2321" spans="1:19" x14ac:dyDescent="0.25">
      <c r="A2321" t="s">
        <v>2749</v>
      </c>
      <c r="B2321" s="2">
        <v>45665</v>
      </c>
      <c r="C2321" t="s">
        <v>369</v>
      </c>
      <c r="D2321" t="s">
        <v>59</v>
      </c>
      <c r="E2321">
        <v>2</v>
      </c>
      <c r="F2321">
        <v>7178</v>
      </c>
      <c r="G2321" s="3">
        <v>0.15</v>
      </c>
      <c r="H2321" t="s">
        <v>12</v>
      </c>
      <c r="I2321">
        <v>2</v>
      </c>
      <c r="J2321">
        <f t="shared" si="144"/>
        <v>12202.6</v>
      </c>
      <c r="K2321" s="2">
        <f t="shared" si="145"/>
        <v>45658</v>
      </c>
      <c r="L2321" s="2" t="str">
        <f>VLOOKUP(C2321,Customers!$A$2:$F$401,3,FALSE)</f>
        <v>Tanta</v>
      </c>
      <c r="M2321" s="2" t="str">
        <f>VLOOKUP(C2321,Customers!$A$2:$F$401,5,FALSE)</f>
        <v>Small Business</v>
      </c>
      <c r="N2321" s="2" t="str">
        <f>VLOOKUP(D2321,Products!$A$2:$F$21,2,FALSE)</f>
        <v>Laser Printer</v>
      </c>
      <c r="O2321" s="2" t="str">
        <f>VLOOKUP(D2321,Products!$A$2:$F$21,4,FALSE)</f>
        <v>Electronics</v>
      </c>
      <c r="P2321" s="2" t="str">
        <f>VLOOKUP(D2321,Products!$A$2:$F$21,3,FALSE)</f>
        <v>Printers</v>
      </c>
      <c r="Q2321" s="6">
        <f>VLOOKUP(D2321,Products!$A$2:$F$21,6,FALSE)</f>
        <v>5600</v>
      </c>
      <c r="R2321" s="6">
        <f t="shared" si="146"/>
        <v>11200</v>
      </c>
      <c r="S2321" s="6">
        <f t="shared" si="147"/>
        <v>1002.6000000000004</v>
      </c>
    </row>
    <row r="2322" spans="1:19" x14ac:dyDescent="0.25">
      <c r="A2322" t="s">
        <v>2750</v>
      </c>
      <c r="B2322" s="2">
        <v>45528</v>
      </c>
      <c r="C2322" t="s">
        <v>602</v>
      </c>
      <c r="D2322" t="s">
        <v>21</v>
      </c>
      <c r="E2322">
        <v>1</v>
      </c>
      <c r="F2322">
        <v>1794.5</v>
      </c>
      <c r="G2322" s="3">
        <v>0</v>
      </c>
      <c r="H2322" t="s">
        <v>12</v>
      </c>
      <c r="I2322">
        <v>2</v>
      </c>
      <c r="J2322">
        <f t="shared" si="144"/>
        <v>1794.5</v>
      </c>
      <c r="K2322" s="2">
        <f t="shared" si="145"/>
        <v>45505</v>
      </c>
      <c r="L2322" s="2" t="str">
        <f>VLOOKUP(C2322,Customers!$A$2:$F$401,3,FALSE)</f>
        <v>Ismailia</v>
      </c>
      <c r="M2322" s="2" t="str">
        <f>VLOOKUP(C2322,Customers!$A$2:$F$401,5,FALSE)</f>
        <v>Consumer</v>
      </c>
      <c r="N2322" s="2" t="str">
        <f>VLOOKUP(D2322,Products!$A$2:$F$21,2,FALSE)</f>
        <v>Mechanical Keyboard</v>
      </c>
      <c r="O2322" s="2" t="str">
        <f>VLOOKUP(D2322,Products!$A$2:$F$21,4,FALSE)</f>
        <v>Electronics</v>
      </c>
      <c r="P2322" s="2" t="str">
        <f>VLOOKUP(D2322,Products!$A$2:$F$21,3,FALSE)</f>
        <v>Accessories</v>
      </c>
      <c r="Q2322" s="6">
        <f>VLOOKUP(D2322,Products!$A$2:$F$21,6,FALSE)</f>
        <v>990</v>
      </c>
      <c r="R2322" s="6">
        <f t="shared" si="146"/>
        <v>990</v>
      </c>
      <c r="S2322" s="6">
        <f t="shared" si="147"/>
        <v>804.5</v>
      </c>
    </row>
    <row r="2323" spans="1:19" x14ac:dyDescent="0.25">
      <c r="A2323" t="s">
        <v>2751</v>
      </c>
      <c r="B2323" s="2">
        <v>45374</v>
      </c>
      <c r="C2323" t="s">
        <v>531</v>
      </c>
      <c r="D2323" t="s">
        <v>46</v>
      </c>
      <c r="E2323">
        <v>3</v>
      </c>
      <c r="F2323">
        <v>260</v>
      </c>
      <c r="G2323" s="3">
        <v>0.15</v>
      </c>
      <c r="H2323" t="s">
        <v>12</v>
      </c>
      <c r="I2323">
        <v>5</v>
      </c>
      <c r="J2323">
        <f t="shared" si="144"/>
        <v>663</v>
      </c>
      <c r="K2323" s="2">
        <f t="shared" si="145"/>
        <v>45352</v>
      </c>
      <c r="L2323" s="2" t="str">
        <f>VLOOKUP(C2323,Customers!$A$2:$F$401,3,FALSE)</f>
        <v>Port Said</v>
      </c>
      <c r="M2323" s="2" t="str">
        <f>VLOOKUP(C2323,Customers!$A$2:$F$401,5,FALSE)</f>
        <v>Corporate</v>
      </c>
      <c r="N2323" s="2" t="str">
        <f>VLOOKUP(D2323,Products!$A$2:$F$21,2,FALSE)</f>
        <v>Paper A4 Box</v>
      </c>
      <c r="O2323" s="2" t="str">
        <f>VLOOKUP(D2323,Products!$A$2:$F$21,4,FALSE)</f>
        <v>Office</v>
      </c>
      <c r="P2323" s="2" t="str">
        <f>VLOOKUP(D2323,Products!$A$2:$F$21,3,FALSE)</f>
        <v>Stationery</v>
      </c>
      <c r="Q2323" s="6">
        <f>VLOOKUP(D2323,Products!$A$2:$F$21,6,FALSE)</f>
        <v>145</v>
      </c>
      <c r="R2323" s="6">
        <f t="shared" si="146"/>
        <v>435</v>
      </c>
      <c r="S2323" s="6">
        <f t="shared" si="147"/>
        <v>228</v>
      </c>
    </row>
    <row r="2324" spans="1:19" x14ac:dyDescent="0.25">
      <c r="A2324" t="s">
        <v>2752</v>
      </c>
      <c r="B2324" s="2">
        <v>46013</v>
      </c>
      <c r="C2324" t="s">
        <v>899</v>
      </c>
      <c r="D2324" t="s">
        <v>46</v>
      </c>
      <c r="E2324">
        <v>20</v>
      </c>
      <c r="F2324">
        <v>260</v>
      </c>
      <c r="G2324" s="3">
        <v>0.03</v>
      </c>
      <c r="H2324" t="s">
        <v>12</v>
      </c>
      <c r="I2324">
        <v>1</v>
      </c>
      <c r="J2324">
        <f t="shared" si="144"/>
        <v>5044</v>
      </c>
      <c r="K2324" s="2">
        <f t="shared" si="145"/>
        <v>45992</v>
      </c>
      <c r="L2324" s="2" t="str">
        <f>VLOOKUP(C2324,Customers!$A$2:$F$401,3,FALSE)</f>
        <v>Ismailia</v>
      </c>
      <c r="M2324" s="2" t="str">
        <f>VLOOKUP(C2324,Customers!$A$2:$F$401,5,FALSE)</f>
        <v>Small Business</v>
      </c>
      <c r="N2324" s="2" t="str">
        <f>VLOOKUP(D2324,Products!$A$2:$F$21,2,FALSE)</f>
        <v>Paper A4 Box</v>
      </c>
      <c r="O2324" s="2" t="str">
        <f>VLOOKUP(D2324,Products!$A$2:$F$21,4,FALSE)</f>
        <v>Office</v>
      </c>
      <c r="P2324" s="2" t="str">
        <f>VLOOKUP(D2324,Products!$A$2:$F$21,3,FALSE)</f>
        <v>Stationery</v>
      </c>
      <c r="Q2324" s="6">
        <f>VLOOKUP(D2324,Products!$A$2:$F$21,6,FALSE)</f>
        <v>145</v>
      </c>
      <c r="R2324" s="6">
        <f t="shared" si="146"/>
        <v>2900</v>
      </c>
      <c r="S2324" s="6">
        <f t="shared" si="147"/>
        <v>2144</v>
      </c>
    </row>
    <row r="2325" spans="1:19" x14ac:dyDescent="0.25">
      <c r="A2325" t="s">
        <v>2753</v>
      </c>
      <c r="B2325" s="2">
        <v>45899</v>
      </c>
      <c r="C2325" t="s">
        <v>1538</v>
      </c>
      <c r="D2325" t="s">
        <v>21</v>
      </c>
      <c r="E2325">
        <v>2</v>
      </c>
      <c r="F2325">
        <v>1998</v>
      </c>
      <c r="G2325" s="3">
        <v>0.1</v>
      </c>
      <c r="H2325" t="s">
        <v>12</v>
      </c>
      <c r="I2325">
        <v>7</v>
      </c>
      <c r="J2325">
        <f t="shared" si="144"/>
        <v>3596.4</v>
      </c>
      <c r="K2325" s="2">
        <f t="shared" si="145"/>
        <v>45870</v>
      </c>
      <c r="L2325" s="2" t="str">
        <f>VLOOKUP(C2325,Customers!$A$2:$F$401,3,FALSE)</f>
        <v>Giza</v>
      </c>
      <c r="M2325" s="2" t="str">
        <f>VLOOKUP(C2325,Customers!$A$2:$F$401,5,FALSE)</f>
        <v>Small Business</v>
      </c>
      <c r="N2325" s="2" t="str">
        <f>VLOOKUP(D2325,Products!$A$2:$F$21,2,FALSE)</f>
        <v>Mechanical Keyboard</v>
      </c>
      <c r="O2325" s="2" t="str">
        <f>VLOOKUP(D2325,Products!$A$2:$F$21,4,FALSE)</f>
        <v>Electronics</v>
      </c>
      <c r="P2325" s="2" t="str">
        <f>VLOOKUP(D2325,Products!$A$2:$F$21,3,FALSE)</f>
        <v>Accessories</v>
      </c>
      <c r="Q2325" s="6">
        <f>VLOOKUP(D2325,Products!$A$2:$F$21,6,FALSE)</f>
        <v>990</v>
      </c>
      <c r="R2325" s="6">
        <f t="shared" si="146"/>
        <v>1980</v>
      </c>
      <c r="S2325" s="6">
        <f t="shared" si="147"/>
        <v>1616.4</v>
      </c>
    </row>
    <row r="2326" spans="1:19" x14ac:dyDescent="0.25">
      <c r="A2326" t="s">
        <v>2754</v>
      </c>
      <c r="B2326" s="2">
        <v>44945</v>
      </c>
      <c r="C2326" t="s">
        <v>594</v>
      </c>
      <c r="D2326" t="s">
        <v>15</v>
      </c>
      <c r="E2326">
        <v>3</v>
      </c>
      <c r="F2326">
        <v>436.5</v>
      </c>
      <c r="G2326" s="3">
        <v>0</v>
      </c>
      <c r="H2326" t="s">
        <v>12</v>
      </c>
      <c r="I2326">
        <v>7</v>
      </c>
      <c r="J2326">
        <f t="shared" si="144"/>
        <v>1309.5</v>
      </c>
      <c r="K2326" s="2">
        <f t="shared" si="145"/>
        <v>44927</v>
      </c>
      <c r="L2326" s="2" t="str">
        <f>VLOOKUP(C2326,Customers!$A$2:$F$401,3,FALSE)</f>
        <v>Asyut</v>
      </c>
      <c r="M2326" s="2" t="str">
        <f>VLOOKUP(C2326,Customers!$A$2:$F$401,5,FALSE)</f>
        <v>Small Business</v>
      </c>
      <c r="N2326" s="2" t="str">
        <f>VLOOKUP(D2326,Products!$A$2:$F$21,2,FALSE)</f>
        <v>Wireless Mouse</v>
      </c>
      <c r="O2326" s="2" t="str">
        <f>VLOOKUP(D2326,Products!$A$2:$F$21,4,FALSE)</f>
        <v>Electronics</v>
      </c>
      <c r="P2326" s="2" t="str">
        <f>VLOOKUP(D2326,Products!$A$2:$F$21,3,FALSE)</f>
        <v>Accessories</v>
      </c>
      <c r="Q2326" s="6">
        <f>VLOOKUP(D2326,Products!$A$2:$F$21,6,FALSE)</f>
        <v>210</v>
      </c>
      <c r="R2326" s="6">
        <f t="shared" si="146"/>
        <v>630</v>
      </c>
      <c r="S2326" s="6">
        <f t="shared" si="147"/>
        <v>679.5</v>
      </c>
    </row>
    <row r="2327" spans="1:19" x14ac:dyDescent="0.25">
      <c r="A2327" t="s">
        <v>2755</v>
      </c>
      <c r="B2327" s="2">
        <v>45161</v>
      </c>
      <c r="C2327" t="s">
        <v>283</v>
      </c>
      <c r="D2327" t="s">
        <v>21</v>
      </c>
      <c r="E2327">
        <v>2</v>
      </c>
      <c r="F2327">
        <v>1794.5</v>
      </c>
      <c r="G2327" s="3">
        <v>0</v>
      </c>
      <c r="H2327" t="s">
        <v>12</v>
      </c>
      <c r="I2327">
        <v>3</v>
      </c>
      <c r="J2327">
        <f t="shared" si="144"/>
        <v>3589</v>
      </c>
      <c r="K2327" s="2">
        <f t="shared" si="145"/>
        <v>45139</v>
      </c>
      <c r="L2327" s="2" t="str">
        <f>VLOOKUP(C2327,Customers!$A$2:$F$401,3,FALSE)</f>
        <v>Banha</v>
      </c>
      <c r="M2327" s="2" t="str">
        <f>VLOOKUP(C2327,Customers!$A$2:$F$401,5,FALSE)</f>
        <v>Corporate</v>
      </c>
      <c r="N2327" s="2" t="str">
        <f>VLOOKUP(D2327,Products!$A$2:$F$21,2,FALSE)</f>
        <v>Mechanical Keyboard</v>
      </c>
      <c r="O2327" s="2" t="str">
        <f>VLOOKUP(D2327,Products!$A$2:$F$21,4,FALSE)</f>
        <v>Electronics</v>
      </c>
      <c r="P2327" s="2" t="str">
        <f>VLOOKUP(D2327,Products!$A$2:$F$21,3,FALSE)</f>
        <v>Accessories</v>
      </c>
      <c r="Q2327" s="6">
        <f>VLOOKUP(D2327,Products!$A$2:$F$21,6,FALSE)</f>
        <v>990</v>
      </c>
      <c r="R2327" s="6">
        <f t="shared" si="146"/>
        <v>1980</v>
      </c>
      <c r="S2327" s="6">
        <f t="shared" si="147"/>
        <v>1609</v>
      </c>
    </row>
    <row r="2328" spans="1:19" x14ac:dyDescent="0.25">
      <c r="A2328" t="s">
        <v>2756</v>
      </c>
      <c r="B2328" s="2">
        <v>45635</v>
      </c>
      <c r="C2328" t="s">
        <v>687</v>
      </c>
      <c r="D2328" t="s">
        <v>59</v>
      </c>
      <c r="E2328">
        <v>2</v>
      </c>
      <c r="F2328">
        <v>7178</v>
      </c>
      <c r="G2328" s="3">
        <v>0</v>
      </c>
      <c r="H2328" t="s">
        <v>12</v>
      </c>
      <c r="I2328">
        <v>7</v>
      </c>
      <c r="J2328">
        <f t="shared" si="144"/>
        <v>14356</v>
      </c>
      <c r="K2328" s="2">
        <f t="shared" si="145"/>
        <v>45627</v>
      </c>
      <c r="L2328" s="2" t="str">
        <f>VLOOKUP(C2328,Customers!$A$2:$F$401,3,FALSE)</f>
        <v>Zagazig</v>
      </c>
      <c r="M2328" s="2" t="str">
        <f>VLOOKUP(C2328,Customers!$A$2:$F$401,5,FALSE)</f>
        <v>Small Business</v>
      </c>
      <c r="N2328" s="2" t="str">
        <f>VLOOKUP(D2328,Products!$A$2:$F$21,2,FALSE)</f>
        <v>Laser Printer</v>
      </c>
      <c r="O2328" s="2" t="str">
        <f>VLOOKUP(D2328,Products!$A$2:$F$21,4,FALSE)</f>
        <v>Electronics</v>
      </c>
      <c r="P2328" s="2" t="str">
        <f>VLOOKUP(D2328,Products!$A$2:$F$21,3,FALSE)</f>
        <v>Printers</v>
      </c>
      <c r="Q2328" s="6">
        <f>VLOOKUP(D2328,Products!$A$2:$F$21,6,FALSE)</f>
        <v>5600</v>
      </c>
      <c r="R2328" s="6">
        <f t="shared" si="146"/>
        <v>11200</v>
      </c>
      <c r="S2328" s="6">
        <f t="shared" si="147"/>
        <v>3156</v>
      </c>
    </row>
    <row r="2329" spans="1:19" x14ac:dyDescent="0.25">
      <c r="A2329" t="s">
        <v>2757</v>
      </c>
      <c r="B2329" s="2">
        <v>45839</v>
      </c>
      <c r="C2329" t="s">
        <v>1632</v>
      </c>
      <c r="D2329" t="s">
        <v>79</v>
      </c>
      <c r="E2329">
        <v>1</v>
      </c>
      <c r="F2329">
        <v>6696</v>
      </c>
      <c r="G2329" s="3">
        <v>0</v>
      </c>
      <c r="H2329" t="s">
        <v>12</v>
      </c>
      <c r="I2329">
        <v>7</v>
      </c>
      <c r="J2329">
        <f t="shared" si="144"/>
        <v>6696</v>
      </c>
      <c r="K2329" s="2">
        <f t="shared" si="145"/>
        <v>45839</v>
      </c>
      <c r="L2329" s="2" t="str">
        <f>VLOOKUP(C2329,Customers!$A$2:$F$401,3,FALSE)</f>
        <v>Banha</v>
      </c>
      <c r="M2329" s="2" t="str">
        <f>VLOOKUP(C2329,Customers!$A$2:$F$401,5,FALSE)</f>
        <v>Consumer</v>
      </c>
      <c r="N2329" s="2" t="str">
        <f>VLOOKUP(D2329,Products!$A$2:$F$21,2,FALSE)</f>
        <v>27-inch Monitor</v>
      </c>
      <c r="O2329" s="2" t="str">
        <f>VLOOKUP(D2329,Products!$A$2:$F$21,4,FALSE)</f>
        <v>Electronics</v>
      </c>
      <c r="P2329" s="2" t="str">
        <f>VLOOKUP(D2329,Products!$A$2:$F$21,3,FALSE)</f>
        <v>Displays</v>
      </c>
      <c r="Q2329" s="6">
        <f>VLOOKUP(D2329,Products!$A$2:$F$21,6,FALSE)</f>
        <v>4300</v>
      </c>
      <c r="R2329" s="6">
        <f t="shared" si="146"/>
        <v>4300</v>
      </c>
      <c r="S2329" s="6">
        <f t="shared" si="147"/>
        <v>2396</v>
      </c>
    </row>
    <row r="2330" spans="1:19" x14ac:dyDescent="0.25">
      <c r="A2330" t="s">
        <v>2758</v>
      </c>
      <c r="B2330" s="2">
        <v>45419</v>
      </c>
      <c r="C2330" t="s">
        <v>645</v>
      </c>
      <c r="D2330" t="s">
        <v>27</v>
      </c>
      <c r="E2330">
        <v>5</v>
      </c>
      <c r="F2330">
        <v>1058.4000000000001</v>
      </c>
      <c r="G2330" s="3">
        <v>0.05</v>
      </c>
      <c r="H2330" t="s">
        <v>12</v>
      </c>
      <c r="I2330">
        <v>1</v>
      </c>
      <c r="J2330">
        <f t="shared" si="144"/>
        <v>5027.3999999999996</v>
      </c>
      <c r="K2330" s="2">
        <f t="shared" si="145"/>
        <v>45413</v>
      </c>
      <c r="L2330" s="2" t="str">
        <f>VLOOKUP(C2330,Customers!$A$2:$F$401,3,FALSE)</f>
        <v>Shubra El-Kheima</v>
      </c>
      <c r="M2330" s="2" t="str">
        <f>VLOOKUP(C2330,Customers!$A$2:$F$401,5,FALSE)</f>
        <v>Consumer</v>
      </c>
      <c r="N2330" s="2" t="str">
        <f>VLOOKUP(D2330,Products!$A$2:$F$21,2,FALSE)</f>
        <v>Printer Toner</v>
      </c>
      <c r="O2330" s="2" t="str">
        <f>VLOOKUP(D2330,Products!$A$2:$F$21,4,FALSE)</f>
        <v>Office</v>
      </c>
      <c r="P2330" s="2" t="str">
        <f>VLOOKUP(D2330,Products!$A$2:$F$21,3,FALSE)</f>
        <v>Supplies</v>
      </c>
      <c r="Q2330" s="6">
        <f>VLOOKUP(D2330,Products!$A$2:$F$21,6,FALSE)</f>
        <v>510</v>
      </c>
      <c r="R2330" s="6">
        <f t="shared" si="146"/>
        <v>2550</v>
      </c>
      <c r="S2330" s="6">
        <f t="shared" si="147"/>
        <v>2477.3999999999996</v>
      </c>
    </row>
    <row r="2331" spans="1:19" x14ac:dyDescent="0.25">
      <c r="A2331" t="s">
        <v>2759</v>
      </c>
      <c r="B2331" s="2">
        <v>45426</v>
      </c>
      <c r="C2331" t="s">
        <v>1601</v>
      </c>
      <c r="D2331" t="s">
        <v>40</v>
      </c>
      <c r="E2331">
        <v>10</v>
      </c>
      <c r="F2331">
        <v>20085</v>
      </c>
      <c r="G2331" s="3">
        <v>0</v>
      </c>
      <c r="H2331" t="s">
        <v>12</v>
      </c>
      <c r="I2331">
        <v>3</v>
      </c>
      <c r="J2331">
        <f t="shared" si="144"/>
        <v>200850</v>
      </c>
      <c r="K2331" s="2">
        <f t="shared" si="145"/>
        <v>45413</v>
      </c>
      <c r="L2331" s="2" t="str">
        <f>VLOOKUP(C2331,Customers!$A$2:$F$401,3,FALSE)</f>
        <v>Cairo</v>
      </c>
      <c r="M2331" s="2" t="str">
        <f>VLOOKUP(C2331,Customers!$A$2:$F$401,5,FALSE)</f>
        <v>Corporate</v>
      </c>
      <c r="N2331" s="2" t="str">
        <f>VLOOKUP(D2331,Products!$A$2:$F$21,2,FALSE)</f>
        <v>Laptop Basic 15</v>
      </c>
      <c r="O2331" s="2" t="str">
        <f>VLOOKUP(D2331,Products!$A$2:$F$21,4,FALSE)</f>
        <v>Electronics</v>
      </c>
      <c r="P2331" s="2" t="str">
        <f>VLOOKUP(D2331,Products!$A$2:$F$21,3,FALSE)</f>
        <v>Computers</v>
      </c>
      <c r="Q2331" s="6">
        <f>VLOOKUP(D2331,Products!$A$2:$F$21,6,FALSE)</f>
        <v>15100</v>
      </c>
      <c r="R2331" s="6">
        <f t="shared" si="146"/>
        <v>151000</v>
      </c>
      <c r="S2331" s="6">
        <f t="shared" si="147"/>
        <v>49850</v>
      </c>
    </row>
    <row r="2332" spans="1:19" x14ac:dyDescent="0.25">
      <c r="A2332" t="s">
        <v>2760</v>
      </c>
      <c r="B2332" s="2">
        <v>45008</v>
      </c>
      <c r="C2332" t="s">
        <v>360</v>
      </c>
      <c r="D2332" t="s">
        <v>27</v>
      </c>
      <c r="E2332">
        <v>1</v>
      </c>
      <c r="F2332">
        <v>901.6</v>
      </c>
      <c r="G2332" s="3">
        <v>0.03</v>
      </c>
      <c r="H2332" t="s">
        <v>12</v>
      </c>
      <c r="I2332">
        <v>7</v>
      </c>
      <c r="J2332">
        <f t="shared" si="144"/>
        <v>874.55200000000002</v>
      </c>
      <c r="K2332" s="2">
        <f t="shared" si="145"/>
        <v>44986</v>
      </c>
      <c r="L2332" s="2" t="str">
        <f>VLOOKUP(C2332,Customers!$A$2:$F$401,3,FALSE)</f>
        <v>Mansoura</v>
      </c>
      <c r="M2332" s="2" t="str">
        <f>VLOOKUP(C2332,Customers!$A$2:$F$401,5,FALSE)</f>
        <v>Consumer</v>
      </c>
      <c r="N2332" s="2" t="str">
        <f>VLOOKUP(D2332,Products!$A$2:$F$21,2,FALSE)</f>
        <v>Printer Toner</v>
      </c>
      <c r="O2332" s="2" t="str">
        <f>VLOOKUP(D2332,Products!$A$2:$F$21,4,FALSE)</f>
        <v>Office</v>
      </c>
      <c r="P2332" s="2" t="str">
        <f>VLOOKUP(D2332,Products!$A$2:$F$21,3,FALSE)</f>
        <v>Supplies</v>
      </c>
      <c r="Q2332" s="6">
        <f>VLOOKUP(D2332,Products!$A$2:$F$21,6,FALSE)</f>
        <v>510</v>
      </c>
      <c r="R2332" s="6">
        <f t="shared" si="146"/>
        <v>510</v>
      </c>
      <c r="S2332" s="6">
        <f t="shared" si="147"/>
        <v>364.55200000000002</v>
      </c>
    </row>
    <row r="2333" spans="1:19" x14ac:dyDescent="0.25">
      <c r="A2333" t="s">
        <v>2761</v>
      </c>
      <c r="B2333" s="2">
        <v>45584</v>
      </c>
      <c r="C2333" t="s">
        <v>759</v>
      </c>
      <c r="D2333" t="s">
        <v>79</v>
      </c>
      <c r="E2333">
        <v>2</v>
      </c>
      <c r="F2333">
        <v>6386</v>
      </c>
      <c r="G2333" s="3">
        <v>0.03</v>
      </c>
      <c r="H2333" t="s">
        <v>96</v>
      </c>
      <c r="I2333">
        <v>1</v>
      </c>
      <c r="J2333">
        <f t="shared" si="144"/>
        <v>12388.84</v>
      </c>
      <c r="K2333" s="2">
        <f t="shared" si="145"/>
        <v>45566</v>
      </c>
      <c r="L2333" s="2" t="str">
        <f>VLOOKUP(C2333,Customers!$A$2:$F$401,3,FALSE)</f>
        <v>Giza</v>
      </c>
      <c r="M2333" s="2" t="str">
        <f>VLOOKUP(C2333,Customers!$A$2:$F$401,5,FALSE)</f>
        <v>Small Business</v>
      </c>
      <c r="N2333" s="2" t="str">
        <f>VLOOKUP(D2333,Products!$A$2:$F$21,2,FALSE)</f>
        <v>27-inch Monitor</v>
      </c>
      <c r="O2333" s="2" t="str">
        <f>VLOOKUP(D2333,Products!$A$2:$F$21,4,FALSE)</f>
        <v>Electronics</v>
      </c>
      <c r="P2333" s="2" t="str">
        <f>VLOOKUP(D2333,Products!$A$2:$F$21,3,FALSE)</f>
        <v>Displays</v>
      </c>
      <c r="Q2333" s="6">
        <f>VLOOKUP(D2333,Products!$A$2:$F$21,6,FALSE)</f>
        <v>4300</v>
      </c>
      <c r="R2333" s="6">
        <f t="shared" si="146"/>
        <v>8600</v>
      </c>
      <c r="S2333" s="6">
        <f t="shared" si="147"/>
        <v>3788.84</v>
      </c>
    </row>
    <row r="2334" spans="1:19" x14ac:dyDescent="0.25">
      <c r="A2334" t="s">
        <v>2762</v>
      </c>
      <c r="B2334" s="2">
        <v>45708</v>
      </c>
      <c r="C2334" t="s">
        <v>843</v>
      </c>
      <c r="D2334" t="s">
        <v>27</v>
      </c>
      <c r="E2334">
        <v>1</v>
      </c>
      <c r="F2334">
        <v>901.6</v>
      </c>
      <c r="G2334" s="3">
        <v>0.1</v>
      </c>
      <c r="H2334" t="s">
        <v>12</v>
      </c>
      <c r="I2334">
        <v>3</v>
      </c>
      <c r="J2334">
        <f t="shared" si="144"/>
        <v>811.44</v>
      </c>
      <c r="K2334" s="2">
        <f t="shared" si="145"/>
        <v>45689</v>
      </c>
      <c r="L2334" s="2" t="str">
        <f>VLOOKUP(C2334,Customers!$A$2:$F$401,3,FALSE)</f>
        <v>Giza</v>
      </c>
      <c r="M2334" s="2" t="str">
        <f>VLOOKUP(C2334,Customers!$A$2:$F$401,5,FALSE)</f>
        <v>Corporate</v>
      </c>
      <c r="N2334" s="2" t="str">
        <f>VLOOKUP(D2334,Products!$A$2:$F$21,2,FALSE)</f>
        <v>Printer Toner</v>
      </c>
      <c r="O2334" s="2" t="str">
        <f>VLOOKUP(D2334,Products!$A$2:$F$21,4,FALSE)</f>
        <v>Office</v>
      </c>
      <c r="P2334" s="2" t="str">
        <f>VLOOKUP(D2334,Products!$A$2:$F$21,3,FALSE)</f>
        <v>Supplies</v>
      </c>
      <c r="Q2334" s="6">
        <f>VLOOKUP(D2334,Products!$A$2:$F$21,6,FALSE)</f>
        <v>510</v>
      </c>
      <c r="R2334" s="6">
        <f t="shared" si="146"/>
        <v>510</v>
      </c>
      <c r="S2334" s="6">
        <f t="shared" si="147"/>
        <v>301.44000000000005</v>
      </c>
    </row>
    <row r="2335" spans="1:19" x14ac:dyDescent="0.25">
      <c r="A2335" t="s">
        <v>2763</v>
      </c>
      <c r="B2335" s="2">
        <v>45159</v>
      </c>
      <c r="C2335" t="s">
        <v>48</v>
      </c>
      <c r="D2335" t="s">
        <v>21</v>
      </c>
      <c r="E2335">
        <v>1</v>
      </c>
      <c r="F2335">
        <v>1905.5</v>
      </c>
      <c r="G2335" s="3">
        <v>0.15</v>
      </c>
      <c r="H2335" t="s">
        <v>12</v>
      </c>
      <c r="I2335">
        <v>3</v>
      </c>
      <c r="J2335">
        <f t="shared" si="144"/>
        <v>1619.675</v>
      </c>
      <c r="K2335" s="2">
        <f t="shared" si="145"/>
        <v>45139</v>
      </c>
      <c r="L2335" s="2" t="str">
        <f>VLOOKUP(C2335,Customers!$A$2:$F$401,3,FALSE)</f>
        <v>Shubra El-Kheima</v>
      </c>
      <c r="M2335" s="2" t="str">
        <f>VLOOKUP(C2335,Customers!$A$2:$F$401,5,FALSE)</f>
        <v>Small Business</v>
      </c>
      <c r="N2335" s="2" t="str">
        <f>VLOOKUP(D2335,Products!$A$2:$F$21,2,FALSE)</f>
        <v>Mechanical Keyboard</v>
      </c>
      <c r="O2335" s="2" t="str">
        <f>VLOOKUP(D2335,Products!$A$2:$F$21,4,FALSE)</f>
        <v>Electronics</v>
      </c>
      <c r="P2335" s="2" t="str">
        <f>VLOOKUP(D2335,Products!$A$2:$F$21,3,FALSE)</f>
        <v>Accessories</v>
      </c>
      <c r="Q2335" s="6">
        <f>VLOOKUP(D2335,Products!$A$2:$F$21,6,FALSE)</f>
        <v>990</v>
      </c>
      <c r="R2335" s="6">
        <f t="shared" si="146"/>
        <v>990</v>
      </c>
      <c r="S2335" s="6">
        <f t="shared" si="147"/>
        <v>629.67499999999995</v>
      </c>
    </row>
    <row r="2336" spans="1:19" x14ac:dyDescent="0.25">
      <c r="A2336" t="s">
        <v>2764</v>
      </c>
      <c r="B2336" s="2">
        <v>45717</v>
      </c>
      <c r="C2336" t="s">
        <v>379</v>
      </c>
      <c r="D2336" t="s">
        <v>15</v>
      </c>
      <c r="E2336">
        <v>2</v>
      </c>
      <c r="F2336">
        <v>463.5</v>
      </c>
      <c r="G2336" s="3">
        <v>0</v>
      </c>
      <c r="H2336" t="s">
        <v>12</v>
      </c>
      <c r="I2336">
        <v>2</v>
      </c>
      <c r="J2336">
        <f t="shared" si="144"/>
        <v>927</v>
      </c>
      <c r="K2336" s="2">
        <f t="shared" si="145"/>
        <v>45717</v>
      </c>
      <c r="L2336" s="2" t="str">
        <f>VLOOKUP(C2336,Customers!$A$2:$F$401,3,FALSE)</f>
        <v>Port Said</v>
      </c>
      <c r="M2336" s="2" t="str">
        <f>VLOOKUP(C2336,Customers!$A$2:$F$401,5,FALSE)</f>
        <v>Small Business</v>
      </c>
      <c r="N2336" s="2" t="str">
        <f>VLOOKUP(D2336,Products!$A$2:$F$21,2,FALSE)</f>
        <v>Wireless Mouse</v>
      </c>
      <c r="O2336" s="2" t="str">
        <f>VLOOKUP(D2336,Products!$A$2:$F$21,4,FALSE)</f>
        <v>Electronics</v>
      </c>
      <c r="P2336" s="2" t="str">
        <f>VLOOKUP(D2336,Products!$A$2:$F$21,3,FALSE)</f>
        <v>Accessories</v>
      </c>
      <c r="Q2336" s="6">
        <f>VLOOKUP(D2336,Products!$A$2:$F$21,6,FALSE)</f>
        <v>210</v>
      </c>
      <c r="R2336" s="6">
        <f t="shared" si="146"/>
        <v>420</v>
      </c>
      <c r="S2336" s="6">
        <f t="shared" si="147"/>
        <v>507</v>
      </c>
    </row>
    <row r="2337" spans="1:19" x14ac:dyDescent="0.25">
      <c r="A2337" t="s">
        <v>2765</v>
      </c>
      <c r="B2337" s="2">
        <v>45452</v>
      </c>
      <c r="C2337" t="s">
        <v>144</v>
      </c>
      <c r="D2337" t="s">
        <v>18</v>
      </c>
      <c r="E2337">
        <v>2</v>
      </c>
      <c r="F2337">
        <v>1493.5</v>
      </c>
      <c r="G2337" s="3">
        <v>0.1</v>
      </c>
      <c r="H2337" t="s">
        <v>12</v>
      </c>
      <c r="I2337">
        <v>1</v>
      </c>
      <c r="J2337">
        <f t="shared" si="144"/>
        <v>2688.3</v>
      </c>
      <c r="K2337" s="2">
        <f t="shared" si="145"/>
        <v>45444</v>
      </c>
      <c r="L2337" s="2" t="str">
        <f>VLOOKUP(C2337,Customers!$A$2:$F$401,3,FALSE)</f>
        <v>Mansoura</v>
      </c>
      <c r="M2337" s="2" t="str">
        <f>VLOOKUP(C2337,Customers!$A$2:$F$401,5,FALSE)</f>
        <v>Consumer</v>
      </c>
      <c r="N2337" s="2" t="str">
        <f>VLOOKUP(D2337,Products!$A$2:$F$21,2,FALSE)</f>
        <v>Webcam HD</v>
      </c>
      <c r="O2337" s="2" t="str">
        <f>VLOOKUP(D2337,Products!$A$2:$F$21,4,FALSE)</f>
        <v>Electronics</v>
      </c>
      <c r="P2337" s="2" t="str">
        <f>VLOOKUP(D2337,Products!$A$2:$F$21,3,FALSE)</f>
        <v>Accessories</v>
      </c>
      <c r="Q2337" s="6">
        <f>VLOOKUP(D2337,Products!$A$2:$F$21,6,FALSE)</f>
        <v>790</v>
      </c>
      <c r="R2337" s="6">
        <f t="shared" si="146"/>
        <v>1580</v>
      </c>
      <c r="S2337" s="6">
        <f t="shared" si="147"/>
        <v>1108.3000000000002</v>
      </c>
    </row>
    <row r="2338" spans="1:19" x14ac:dyDescent="0.25">
      <c r="A2338" t="s">
        <v>2766</v>
      </c>
      <c r="B2338" s="2">
        <v>45506</v>
      </c>
      <c r="C2338" t="s">
        <v>1156</v>
      </c>
      <c r="D2338" t="s">
        <v>59</v>
      </c>
      <c r="E2338">
        <v>2</v>
      </c>
      <c r="F2338">
        <v>7992</v>
      </c>
      <c r="G2338" s="3">
        <v>0.15</v>
      </c>
      <c r="H2338" t="s">
        <v>12</v>
      </c>
      <c r="I2338">
        <v>2</v>
      </c>
      <c r="J2338">
        <f t="shared" si="144"/>
        <v>13586.4</v>
      </c>
      <c r="K2338" s="2">
        <f t="shared" si="145"/>
        <v>45505</v>
      </c>
      <c r="L2338" s="2" t="str">
        <f>VLOOKUP(C2338,Customers!$A$2:$F$401,3,FALSE)</f>
        <v>Asyut</v>
      </c>
      <c r="M2338" s="2" t="str">
        <f>VLOOKUP(C2338,Customers!$A$2:$F$401,5,FALSE)</f>
        <v>Consumer</v>
      </c>
      <c r="N2338" s="2" t="str">
        <f>VLOOKUP(D2338,Products!$A$2:$F$21,2,FALSE)</f>
        <v>Laser Printer</v>
      </c>
      <c r="O2338" s="2" t="str">
        <f>VLOOKUP(D2338,Products!$A$2:$F$21,4,FALSE)</f>
        <v>Electronics</v>
      </c>
      <c r="P2338" s="2" t="str">
        <f>VLOOKUP(D2338,Products!$A$2:$F$21,3,FALSE)</f>
        <v>Printers</v>
      </c>
      <c r="Q2338" s="6">
        <f>VLOOKUP(D2338,Products!$A$2:$F$21,6,FALSE)</f>
        <v>5600</v>
      </c>
      <c r="R2338" s="6">
        <f t="shared" si="146"/>
        <v>11200</v>
      </c>
      <c r="S2338" s="6">
        <f t="shared" si="147"/>
        <v>2386.3999999999996</v>
      </c>
    </row>
    <row r="2339" spans="1:19" x14ac:dyDescent="0.25">
      <c r="A2339" t="s">
        <v>2767</v>
      </c>
      <c r="B2339" s="2">
        <v>44977</v>
      </c>
      <c r="C2339" t="s">
        <v>131</v>
      </c>
      <c r="D2339" t="s">
        <v>79</v>
      </c>
      <c r="E2339">
        <v>1</v>
      </c>
      <c r="F2339">
        <v>5704</v>
      </c>
      <c r="G2339" s="3">
        <v>0</v>
      </c>
      <c r="H2339" t="s">
        <v>12</v>
      </c>
      <c r="I2339">
        <v>7</v>
      </c>
      <c r="J2339">
        <f t="shared" si="144"/>
        <v>5704</v>
      </c>
      <c r="K2339" s="2">
        <f t="shared" si="145"/>
        <v>44958</v>
      </c>
      <c r="L2339" s="2" t="str">
        <f>VLOOKUP(C2339,Customers!$A$2:$F$401,3,FALSE)</f>
        <v>Zagazig</v>
      </c>
      <c r="M2339" s="2" t="str">
        <f>VLOOKUP(C2339,Customers!$A$2:$F$401,5,FALSE)</f>
        <v>Small Business</v>
      </c>
      <c r="N2339" s="2" t="str">
        <f>VLOOKUP(D2339,Products!$A$2:$F$21,2,FALSE)</f>
        <v>27-inch Monitor</v>
      </c>
      <c r="O2339" s="2" t="str">
        <f>VLOOKUP(D2339,Products!$A$2:$F$21,4,FALSE)</f>
        <v>Electronics</v>
      </c>
      <c r="P2339" s="2" t="str">
        <f>VLOOKUP(D2339,Products!$A$2:$F$21,3,FALSE)</f>
        <v>Displays</v>
      </c>
      <c r="Q2339" s="6">
        <f>VLOOKUP(D2339,Products!$A$2:$F$21,6,FALSE)</f>
        <v>4300</v>
      </c>
      <c r="R2339" s="6">
        <f t="shared" si="146"/>
        <v>4300</v>
      </c>
      <c r="S2339" s="6">
        <f t="shared" si="147"/>
        <v>1404</v>
      </c>
    </row>
    <row r="2340" spans="1:19" x14ac:dyDescent="0.25">
      <c r="A2340" t="s">
        <v>2768</v>
      </c>
      <c r="B2340" s="2">
        <v>45985</v>
      </c>
      <c r="C2340" t="s">
        <v>996</v>
      </c>
      <c r="D2340" t="s">
        <v>24</v>
      </c>
      <c r="E2340">
        <v>1</v>
      </c>
      <c r="F2340">
        <v>1250</v>
      </c>
      <c r="G2340" s="3">
        <v>0</v>
      </c>
      <c r="H2340" t="s">
        <v>12</v>
      </c>
      <c r="I2340">
        <v>1</v>
      </c>
      <c r="J2340">
        <f t="shared" si="144"/>
        <v>1250</v>
      </c>
      <c r="K2340" s="2">
        <f t="shared" si="145"/>
        <v>45962</v>
      </c>
      <c r="L2340" s="2" t="str">
        <f>VLOOKUP(C2340,Customers!$A$2:$F$401,3,FALSE)</f>
        <v>Fayoum</v>
      </c>
      <c r="M2340" s="2" t="str">
        <f>VLOOKUP(C2340,Customers!$A$2:$F$401,5,FALSE)</f>
        <v>Consumer</v>
      </c>
      <c r="N2340" s="2" t="str">
        <f>VLOOKUP(D2340,Products!$A$2:$F$21,2,FALSE)</f>
        <v>USB-C Hub</v>
      </c>
      <c r="O2340" s="2" t="str">
        <f>VLOOKUP(D2340,Products!$A$2:$F$21,4,FALSE)</f>
        <v>Electronics</v>
      </c>
      <c r="P2340" s="2" t="str">
        <f>VLOOKUP(D2340,Products!$A$2:$F$21,3,FALSE)</f>
        <v>Accessories</v>
      </c>
      <c r="Q2340" s="6">
        <f>VLOOKUP(D2340,Products!$A$2:$F$21,6,FALSE)</f>
        <v>620</v>
      </c>
      <c r="R2340" s="6">
        <f t="shared" si="146"/>
        <v>620</v>
      </c>
      <c r="S2340" s="6">
        <f t="shared" si="147"/>
        <v>630</v>
      </c>
    </row>
    <row r="2341" spans="1:19" x14ac:dyDescent="0.25">
      <c r="A2341" t="s">
        <v>2769</v>
      </c>
      <c r="B2341" s="2">
        <v>45694</v>
      </c>
      <c r="C2341" t="s">
        <v>817</v>
      </c>
      <c r="D2341" t="s">
        <v>27</v>
      </c>
      <c r="E2341">
        <v>1</v>
      </c>
      <c r="F2341">
        <v>901.6</v>
      </c>
      <c r="G2341" s="3">
        <v>0.05</v>
      </c>
      <c r="H2341" t="s">
        <v>12</v>
      </c>
      <c r="I2341">
        <v>5</v>
      </c>
      <c r="J2341">
        <f t="shared" si="144"/>
        <v>856.52</v>
      </c>
      <c r="K2341" s="2">
        <f t="shared" si="145"/>
        <v>45689</v>
      </c>
      <c r="L2341" s="2" t="str">
        <f>VLOOKUP(C2341,Customers!$A$2:$F$401,3,FALSE)</f>
        <v>Shubra El-Kheima</v>
      </c>
      <c r="M2341" s="2" t="str">
        <f>VLOOKUP(C2341,Customers!$A$2:$F$401,5,FALSE)</f>
        <v>Consumer</v>
      </c>
      <c r="N2341" s="2" t="str">
        <f>VLOOKUP(D2341,Products!$A$2:$F$21,2,FALSE)</f>
        <v>Printer Toner</v>
      </c>
      <c r="O2341" s="2" t="str">
        <f>VLOOKUP(D2341,Products!$A$2:$F$21,4,FALSE)</f>
        <v>Office</v>
      </c>
      <c r="P2341" s="2" t="str">
        <f>VLOOKUP(D2341,Products!$A$2:$F$21,3,FALSE)</f>
        <v>Supplies</v>
      </c>
      <c r="Q2341" s="6">
        <f>VLOOKUP(D2341,Products!$A$2:$F$21,6,FALSE)</f>
        <v>510</v>
      </c>
      <c r="R2341" s="6">
        <f t="shared" si="146"/>
        <v>510</v>
      </c>
      <c r="S2341" s="6">
        <f t="shared" si="147"/>
        <v>346.52</v>
      </c>
    </row>
    <row r="2342" spans="1:19" x14ac:dyDescent="0.25">
      <c r="A2342" t="s">
        <v>2770</v>
      </c>
      <c r="B2342" s="2">
        <v>45980</v>
      </c>
      <c r="C2342" t="s">
        <v>443</v>
      </c>
      <c r="D2342" t="s">
        <v>56</v>
      </c>
      <c r="E2342">
        <v>1</v>
      </c>
      <c r="F2342">
        <v>194.4</v>
      </c>
      <c r="G2342" s="3">
        <v>0.2</v>
      </c>
      <c r="H2342" t="s">
        <v>12</v>
      </c>
      <c r="I2342">
        <v>6</v>
      </c>
      <c r="J2342">
        <f t="shared" si="144"/>
        <v>155.52000000000001</v>
      </c>
      <c r="K2342" s="2">
        <f t="shared" si="145"/>
        <v>45962</v>
      </c>
      <c r="L2342" s="2" t="str">
        <f>VLOOKUP(C2342,Customers!$A$2:$F$401,3,FALSE)</f>
        <v>Asyut</v>
      </c>
      <c r="M2342" s="2" t="str">
        <f>VLOOKUP(C2342,Customers!$A$2:$F$401,5,FALSE)</f>
        <v>Consumer</v>
      </c>
      <c r="N2342" s="2" t="str">
        <f>VLOOKUP(D2342,Products!$A$2:$F$21,2,FALSE)</f>
        <v>Notebook Pack</v>
      </c>
      <c r="O2342" s="2" t="str">
        <f>VLOOKUP(D2342,Products!$A$2:$F$21,4,FALSE)</f>
        <v>Office</v>
      </c>
      <c r="P2342" s="2" t="str">
        <f>VLOOKUP(D2342,Products!$A$2:$F$21,3,FALSE)</f>
        <v>Stationery</v>
      </c>
      <c r="Q2342" s="6">
        <f>VLOOKUP(D2342,Products!$A$2:$F$21,6,FALSE)</f>
        <v>75</v>
      </c>
      <c r="R2342" s="6">
        <f t="shared" si="146"/>
        <v>75</v>
      </c>
      <c r="S2342" s="6">
        <f t="shared" si="147"/>
        <v>80.52000000000001</v>
      </c>
    </row>
    <row r="2343" spans="1:19" x14ac:dyDescent="0.25">
      <c r="A2343" t="s">
        <v>2771</v>
      </c>
      <c r="B2343" s="2">
        <v>45968</v>
      </c>
      <c r="C2343" t="s">
        <v>226</v>
      </c>
      <c r="D2343" t="s">
        <v>21</v>
      </c>
      <c r="E2343">
        <v>1</v>
      </c>
      <c r="F2343">
        <v>1702</v>
      </c>
      <c r="G2343" s="3">
        <v>0.05</v>
      </c>
      <c r="H2343" t="s">
        <v>12</v>
      </c>
      <c r="I2343">
        <v>7</v>
      </c>
      <c r="J2343">
        <f t="shared" si="144"/>
        <v>1616.8999999999999</v>
      </c>
      <c r="K2343" s="2">
        <f t="shared" si="145"/>
        <v>45962</v>
      </c>
      <c r="L2343" s="2" t="str">
        <f>VLOOKUP(C2343,Customers!$A$2:$F$401,3,FALSE)</f>
        <v>Giza</v>
      </c>
      <c r="M2343" s="2" t="str">
        <f>VLOOKUP(C2343,Customers!$A$2:$F$401,5,FALSE)</f>
        <v>Consumer</v>
      </c>
      <c r="N2343" s="2" t="str">
        <f>VLOOKUP(D2343,Products!$A$2:$F$21,2,FALSE)</f>
        <v>Mechanical Keyboard</v>
      </c>
      <c r="O2343" s="2" t="str">
        <f>VLOOKUP(D2343,Products!$A$2:$F$21,4,FALSE)</f>
        <v>Electronics</v>
      </c>
      <c r="P2343" s="2" t="str">
        <f>VLOOKUP(D2343,Products!$A$2:$F$21,3,FALSE)</f>
        <v>Accessories</v>
      </c>
      <c r="Q2343" s="6">
        <f>VLOOKUP(D2343,Products!$A$2:$F$21,6,FALSE)</f>
        <v>990</v>
      </c>
      <c r="R2343" s="6">
        <f t="shared" si="146"/>
        <v>990</v>
      </c>
      <c r="S2343" s="6">
        <f t="shared" si="147"/>
        <v>626.89999999999986</v>
      </c>
    </row>
    <row r="2344" spans="1:19" x14ac:dyDescent="0.25">
      <c r="A2344" t="s">
        <v>2772</v>
      </c>
      <c r="B2344" s="2">
        <v>45839</v>
      </c>
      <c r="C2344" t="s">
        <v>944</v>
      </c>
      <c r="D2344" t="s">
        <v>21</v>
      </c>
      <c r="E2344">
        <v>1</v>
      </c>
      <c r="F2344">
        <v>1998</v>
      </c>
      <c r="G2344" s="3">
        <v>0.1</v>
      </c>
      <c r="H2344" t="s">
        <v>12</v>
      </c>
      <c r="I2344">
        <v>6</v>
      </c>
      <c r="J2344">
        <f t="shared" si="144"/>
        <v>1798.2</v>
      </c>
      <c r="K2344" s="2">
        <f t="shared" si="145"/>
        <v>45839</v>
      </c>
      <c r="L2344" s="2" t="str">
        <f>VLOOKUP(C2344,Customers!$A$2:$F$401,3,FALSE)</f>
        <v>Asyut</v>
      </c>
      <c r="M2344" s="2" t="str">
        <f>VLOOKUP(C2344,Customers!$A$2:$F$401,5,FALSE)</f>
        <v>Small Business</v>
      </c>
      <c r="N2344" s="2" t="str">
        <f>VLOOKUP(D2344,Products!$A$2:$F$21,2,FALSE)</f>
        <v>Mechanical Keyboard</v>
      </c>
      <c r="O2344" s="2" t="str">
        <f>VLOOKUP(D2344,Products!$A$2:$F$21,4,FALSE)</f>
        <v>Electronics</v>
      </c>
      <c r="P2344" s="2" t="str">
        <f>VLOOKUP(D2344,Products!$A$2:$F$21,3,FALSE)</f>
        <v>Accessories</v>
      </c>
      <c r="Q2344" s="6">
        <f>VLOOKUP(D2344,Products!$A$2:$F$21,6,FALSE)</f>
        <v>990</v>
      </c>
      <c r="R2344" s="6">
        <f t="shared" si="146"/>
        <v>990</v>
      </c>
      <c r="S2344" s="6">
        <f t="shared" si="147"/>
        <v>808.2</v>
      </c>
    </row>
    <row r="2345" spans="1:19" x14ac:dyDescent="0.25">
      <c r="A2345" t="s">
        <v>2773</v>
      </c>
      <c r="B2345" s="2">
        <v>45923</v>
      </c>
      <c r="C2345" t="s">
        <v>246</v>
      </c>
      <c r="D2345" t="s">
        <v>33</v>
      </c>
      <c r="E2345">
        <v>1</v>
      </c>
      <c r="F2345">
        <v>4212</v>
      </c>
      <c r="G2345" s="3">
        <v>0.05</v>
      </c>
      <c r="H2345" t="s">
        <v>12</v>
      </c>
      <c r="I2345">
        <v>4</v>
      </c>
      <c r="J2345">
        <f t="shared" si="144"/>
        <v>4001.3999999999996</v>
      </c>
      <c r="K2345" s="2">
        <f t="shared" si="145"/>
        <v>45901</v>
      </c>
      <c r="L2345" s="2" t="str">
        <f>VLOOKUP(C2345,Customers!$A$2:$F$401,3,FALSE)</f>
        <v>Zagazig</v>
      </c>
      <c r="M2345" s="2" t="str">
        <f>VLOOKUP(C2345,Customers!$A$2:$F$401,5,FALSE)</f>
        <v>Small Business</v>
      </c>
      <c r="N2345" s="2" t="str">
        <f>VLOOKUP(D2345,Products!$A$2:$F$21,2,FALSE)</f>
        <v>Filing Cabinet</v>
      </c>
      <c r="O2345" s="2" t="str">
        <f>VLOOKUP(D2345,Products!$A$2:$F$21,4,FALSE)</f>
        <v>Office</v>
      </c>
      <c r="P2345" s="2" t="str">
        <f>VLOOKUP(D2345,Products!$A$2:$F$21,3,FALSE)</f>
        <v>Furniture</v>
      </c>
      <c r="Q2345" s="6">
        <f>VLOOKUP(D2345,Products!$A$2:$F$21,6,FALSE)</f>
        <v>2650</v>
      </c>
      <c r="R2345" s="6">
        <f t="shared" si="146"/>
        <v>2650</v>
      </c>
      <c r="S2345" s="6">
        <f t="shared" si="147"/>
        <v>1351.3999999999996</v>
      </c>
    </row>
    <row r="2346" spans="1:19" x14ac:dyDescent="0.25">
      <c r="A2346" t="s">
        <v>2774</v>
      </c>
      <c r="B2346" s="2">
        <v>45016</v>
      </c>
      <c r="C2346" t="s">
        <v>460</v>
      </c>
      <c r="D2346" t="s">
        <v>27</v>
      </c>
      <c r="E2346">
        <v>1</v>
      </c>
      <c r="F2346">
        <v>950.6</v>
      </c>
      <c r="G2346" s="3">
        <v>0.15</v>
      </c>
      <c r="H2346" t="s">
        <v>12</v>
      </c>
      <c r="I2346">
        <v>5</v>
      </c>
      <c r="J2346">
        <f t="shared" si="144"/>
        <v>808.01</v>
      </c>
      <c r="K2346" s="2">
        <f t="shared" si="145"/>
        <v>44986</v>
      </c>
      <c r="L2346" s="2" t="str">
        <f>VLOOKUP(C2346,Customers!$A$2:$F$401,3,FALSE)</f>
        <v>Asyut</v>
      </c>
      <c r="M2346" s="2" t="str">
        <f>VLOOKUP(C2346,Customers!$A$2:$F$401,5,FALSE)</f>
        <v>Consumer</v>
      </c>
      <c r="N2346" s="2" t="str">
        <f>VLOOKUP(D2346,Products!$A$2:$F$21,2,FALSE)</f>
        <v>Printer Toner</v>
      </c>
      <c r="O2346" s="2" t="str">
        <f>VLOOKUP(D2346,Products!$A$2:$F$21,4,FALSE)</f>
        <v>Office</v>
      </c>
      <c r="P2346" s="2" t="str">
        <f>VLOOKUP(D2346,Products!$A$2:$F$21,3,FALSE)</f>
        <v>Supplies</v>
      </c>
      <c r="Q2346" s="6">
        <f>VLOOKUP(D2346,Products!$A$2:$F$21,6,FALSE)</f>
        <v>510</v>
      </c>
      <c r="R2346" s="6">
        <f t="shared" si="146"/>
        <v>510</v>
      </c>
      <c r="S2346" s="6">
        <f t="shared" si="147"/>
        <v>298.01</v>
      </c>
    </row>
    <row r="2347" spans="1:19" x14ac:dyDescent="0.25">
      <c r="A2347" t="s">
        <v>2775</v>
      </c>
      <c r="B2347" s="2">
        <v>45534</v>
      </c>
      <c r="C2347" t="s">
        <v>10</v>
      </c>
      <c r="D2347" t="s">
        <v>27</v>
      </c>
      <c r="E2347">
        <v>2</v>
      </c>
      <c r="F2347">
        <v>901.6</v>
      </c>
      <c r="G2347" s="3">
        <v>0.03</v>
      </c>
      <c r="H2347" t="s">
        <v>12</v>
      </c>
      <c r="I2347">
        <v>1</v>
      </c>
      <c r="J2347">
        <f t="shared" si="144"/>
        <v>1749.104</v>
      </c>
      <c r="K2347" s="2">
        <f t="shared" si="145"/>
        <v>45505</v>
      </c>
      <c r="L2347" s="2" t="str">
        <f>VLOOKUP(C2347,Customers!$A$2:$F$401,3,FALSE)</f>
        <v>Shubra El-Kheima</v>
      </c>
      <c r="M2347" s="2" t="str">
        <f>VLOOKUP(C2347,Customers!$A$2:$F$401,5,FALSE)</f>
        <v>Consumer</v>
      </c>
      <c r="N2347" s="2" t="str">
        <f>VLOOKUP(D2347,Products!$A$2:$F$21,2,FALSE)</f>
        <v>Printer Toner</v>
      </c>
      <c r="O2347" s="2" t="str">
        <f>VLOOKUP(D2347,Products!$A$2:$F$21,4,FALSE)</f>
        <v>Office</v>
      </c>
      <c r="P2347" s="2" t="str">
        <f>VLOOKUP(D2347,Products!$A$2:$F$21,3,FALSE)</f>
        <v>Supplies</v>
      </c>
      <c r="Q2347" s="6">
        <f>VLOOKUP(D2347,Products!$A$2:$F$21,6,FALSE)</f>
        <v>510</v>
      </c>
      <c r="R2347" s="6">
        <f t="shared" si="146"/>
        <v>1020</v>
      </c>
      <c r="S2347" s="6">
        <f t="shared" si="147"/>
        <v>729.10400000000004</v>
      </c>
    </row>
    <row r="2348" spans="1:19" x14ac:dyDescent="0.25">
      <c r="A2348" t="s">
        <v>2776</v>
      </c>
      <c r="B2348" s="2">
        <v>45321</v>
      </c>
      <c r="C2348" t="s">
        <v>158</v>
      </c>
      <c r="D2348" t="s">
        <v>15</v>
      </c>
      <c r="E2348">
        <v>3</v>
      </c>
      <c r="F2348">
        <v>450</v>
      </c>
      <c r="G2348" s="3">
        <v>0.2</v>
      </c>
      <c r="H2348" t="s">
        <v>12</v>
      </c>
      <c r="I2348">
        <v>5</v>
      </c>
      <c r="J2348">
        <f t="shared" si="144"/>
        <v>1080</v>
      </c>
      <c r="K2348" s="2">
        <f t="shared" si="145"/>
        <v>45292</v>
      </c>
      <c r="L2348" s="2" t="str">
        <f>VLOOKUP(C2348,Customers!$A$2:$F$401,3,FALSE)</f>
        <v>Port Said</v>
      </c>
      <c r="M2348" s="2" t="str">
        <f>VLOOKUP(C2348,Customers!$A$2:$F$401,5,FALSE)</f>
        <v>Consumer</v>
      </c>
      <c r="N2348" s="2" t="str">
        <f>VLOOKUP(D2348,Products!$A$2:$F$21,2,FALSE)</f>
        <v>Wireless Mouse</v>
      </c>
      <c r="O2348" s="2" t="str">
        <f>VLOOKUP(D2348,Products!$A$2:$F$21,4,FALSE)</f>
        <v>Electronics</v>
      </c>
      <c r="P2348" s="2" t="str">
        <f>VLOOKUP(D2348,Products!$A$2:$F$21,3,FALSE)</f>
        <v>Accessories</v>
      </c>
      <c r="Q2348" s="6">
        <f>VLOOKUP(D2348,Products!$A$2:$F$21,6,FALSE)</f>
        <v>210</v>
      </c>
      <c r="R2348" s="6">
        <f t="shared" si="146"/>
        <v>630</v>
      </c>
      <c r="S2348" s="6">
        <f t="shared" si="147"/>
        <v>450</v>
      </c>
    </row>
    <row r="2349" spans="1:19" x14ac:dyDescent="0.25">
      <c r="A2349" t="s">
        <v>2777</v>
      </c>
      <c r="B2349" s="2">
        <v>45583</v>
      </c>
      <c r="C2349" t="s">
        <v>456</v>
      </c>
      <c r="D2349" t="s">
        <v>24</v>
      </c>
      <c r="E2349">
        <v>3</v>
      </c>
      <c r="F2349">
        <v>1250</v>
      </c>
      <c r="G2349" s="3">
        <v>0.1</v>
      </c>
      <c r="H2349" t="s">
        <v>12</v>
      </c>
      <c r="I2349">
        <v>7</v>
      </c>
      <c r="J2349">
        <f t="shared" si="144"/>
        <v>3375</v>
      </c>
      <c r="K2349" s="2">
        <f t="shared" si="145"/>
        <v>45566</v>
      </c>
      <c r="L2349" s="2" t="str">
        <f>VLOOKUP(C2349,Customers!$A$2:$F$401,3,FALSE)</f>
        <v>Cairo</v>
      </c>
      <c r="M2349" s="2" t="str">
        <f>VLOOKUP(C2349,Customers!$A$2:$F$401,5,FALSE)</f>
        <v>Corporate</v>
      </c>
      <c r="N2349" s="2" t="str">
        <f>VLOOKUP(D2349,Products!$A$2:$F$21,2,FALSE)</f>
        <v>USB-C Hub</v>
      </c>
      <c r="O2349" s="2" t="str">
        <f>VLOOKUP(D2349,Products!$A$2:$F$21,4,FALSE)</f>
        <v>Electronics</v>
      </c>
      <c r="P2349" s="2" t="str">
        <f>VLOOKUP(D2349,Products!$A$2:$F$21,3,FALSE)</f>
        <v>Accessories</v>
      </c>
      <c r="Q2349" s="6">
        <f>VLOOKUP(D2349,Products!$A$2:$F$21,6,FALSE)</f>
        <v>620</v>
      </c>
      <c r="R2349" s="6">
        <f t="shared" si="146"/>
        <v>1860</v>
      </c>
      <c r="S2349" s="6">
        <f t="shared" si="147"/>
        <v>1515</v>
      </c>
    </row>
    <row r="2350" spans="1:19" x14ac:dyDescent="0.25">
      <c r="A2350" t="s">
        <v>2778</v>
      </c>
      <c r="B2350" s="2">
        <v>45979</v>
      </c>
      <c r="C2350" t="s">
        <v>703</v>
      </c>
      <c r="D2350" t="s">
        <v>90</v>
      </c>
      <c r="E2350">
        <v>20</v>
      </c>
      <c r="F2350">
        <v>2100</v>
      </c>
      <c r="G2350" s="3">
        <v>0.1</v>
      </c>
      <c r="H2350" t="s">
        <v>12</v>
      </c>
      <c r="I2350">
        <v>4</v>
      </c>
      <c r="J2350">
        <f t="shared" si="144"/>
        <v>37800</v>
      </c>
      <c r="K2350" s="2">
        <f t="shared" si="145"/>
        <v>45962</v>
      </c>
      <c r="L2350" s="2" t="str">
        <f>VLOOKUP(C2350,Customers!$A$2:$F$401,3,FALSE)</f>
        <v>Cairo</v>
      </c>
      <c r="M2350" s="2" t="str">
        <f>VLOOKUP(C2350,Customers!$A$2:$F$401,5,FALSE)</f>
        <v>Corporate</v>
      </c>
      <c r="N2350" s="2" t="str">
        <f>VLOOKUP(D2350,Products!$A$2:$F$21,2,FALSE)</f>
        <v>Headset Pro</v>
      </c>
      <c r="O2350" s="2" t="str">
        <f>VLOOKUP(D2350,Products!$A$2:$F$21,4,FALSE)</f>
        <v>Electronics</v>
      </c>
      <c r="P2350" s="2" t="str">
        <f>VLOOKUP(D2350,Products!$A$2:$F$21,3,FALSE)</f>
        <v>Accessories</v>
      </c>
      <c r="Q2350" s="6">
        <f>VLOOKUP(D2350,Products!$A$2:$F$21,6,FALSE)</f>
        <v>1180</v>
      </c>
      <c r="R2350" s="6">
        <f t="shared" si="146"/>
        <v>23600</v>
      </c>
      <c r="S2350" s="6">
        <f t="shared" si="147"/>
        <v>14200</v>
      </c>
    </row>
    <row r="2351" spans="1:19" x14ac:dyDescent="0.25">
      <c r="A2351" t="s">
        <v>2779</v>
      </c>
      <c r="B2351" s="2">
        <v>45095</v>
      </c>
      <c r="C2351" t="s">
        <v>602</v>
      </c>
      <c r="D2351" t="s">
        <v>15</v>
      </c>
      <c r="E2351">
        <v>1</v>
      </c>
      <c r="F2351">
        <v>486</v>
      </c>
      <c r="G2351" s="3">
        <v>0</v>
      </c>
      <c r="H2351" t="s">
        <v>12</v>
      </c>
      <c r="I2351">
        <v>6</v>
      </c>
      <c r="J2351">
        <f t="shared" si="144"/>
        <v>486</v>
      </c>
      <c r="K2351" s="2">
        <f t="shared" si="145"/>
        <v>45078</v>
      </c>
      <c r="L2351" s="2" t="str">
        <f>VLOOKUP(C2351,Customers!$A$2:$F$401,3,FALSE)</f>
        <v>Ismailia</v>
      </c>
      <c r="M2351" s="2" t="str">
        <f>VLOOKUP(C2351,Customers!$A$2:$F$401,5,FALSE)</f>
        <v>Consumer</v>
      </c>
      <c r="N2351" s="2" t="str">
        <f>VLOOKUP(D2351,Products!$A$2:$F$21,2,FALSE)</f>
        <v>Wireless Mouse</v>
      </c>
      <c r="O2351" s="2" t="str">
        <f>VLOOKUP(D2351,Products!$A$2:$F$21,4,FALSE)</f>
        <v>Electronics</v>
      </c>
      <c r="P2351" s="2" t="str">
        <f>VLOOKUP(D2351,Products!$A$2:$F$21,3,FALSE)</f>
        <v>Accessories</v>
      </c>
      <c r="Q2351" s="6">
        <f>VLOOKUP(D2351,Products!$A$2:$F$21,6,FALSE)</f>
        <v>210</v>
      </c>
      <c r="R2351" s="6">
        <f t="shared" si="146"/>
        <v>210</v>
      </c>
      <c r="S2351" s="6">
        <f t="shared" si="147"/>
        <v>276</v>
      </c>
    </row>
    <row r="2352" spans="1:19" x14ac:dyDescent="0.25">
      <c r="A2352" t="s">
        <v>2780</v>
      </c>
      <c r="B2352" s="2">
        <v>45123</v>
      </c>
      <c r="C2352" t="s">
        <v>162</v>
      </c>
      <c r="D2352" t="s">
        <v>27</v>
      </c>
      <c r="E2352">
        <v>1</v>
      </c>
      <c r="F2352">
        <v>950.6</v>
      </c>
      <c r="G2352" s="3">
        <v>0.15</v>
      </c>
      <c r="H2352" t="s">
        <v>12</v>
      </c>
      <c r="I2352">
        <v>3</v>
      </c>
      <c r="J2352">
        <f t="shared" si="144"/>
        <v>808.01</v>
      </c>
      <c r="K2352" s="2">
        <f t="shared" si="145"/>
        <v>45108</v>
      </c>
      <c r="L2352" s="2" t="str">
        <f>VLOOKUP(C2352,Customers!$A$2:$F$401,3,FALSE)</f>
        <v>Banha</v>
      </c>
      <c r="M2352" s="2" t="str">
        <f>VLOOKUP(C2352,Customers!$A$2:$F$401,5,FALSE)</f>
        <v>Small Business</v>
      </c>
      <c r="N2352" s="2" t="str">
        <f>VLOOKUP(D2352,Products!$A$2:$F$21,2,FALSE)</f>
        <v>Printer Toner</v>
      </c>
      <c r="O2352" s="2" t="str">
        <f>VLOOKUP(D2352,Products!$A$2:$F$21,4,FALSE)</f>
        <v>Office</v>
      </c>
      <c r="P2352" s="2" t="str">
        <f>VLOOKUP(D2352,Products!$A$2:$F$21,3,FALSE)</f>
        <v>Supplies</v>
      </c>
      <c r="Q2352" s="6">
        <f>VLOOKUP(D2352,Products!$A$2:$F$21,6,FALSE)</f>
        <v>510</v>
      </c>
      <c r="R2352" s="6">
        <f t="shared" si="146"/>
        <v>510</v>
      </c>
      <c r="S2352" s="6">
        <f t="shared" si="147"/>
        <v>298.01</v>
      </c>
    </row>
    <row r="2353" spans="1:19" x14ac:dyDescent="0.25">
      <c r="A2353" t="s">
        <v>2781</v>
      </c>
      <c r="B2353" s="2">
        <v>45269</v>
      </c>
      <c r="C2353" t="s">
        <v>279</v>
      </c>
      <c r="D2353" t="s">
        <v>90</v>
      </c>
      <c r="E2353">
        <v>3</v>
      </c>
      <c r="F2353">
        <v>2163</v>
      </c>
      <c r="G2353" s="3">
        <v>0</v>
      </c>
      <c r="H2353" t="s">
        <v>12</v>
      </c>
      <c r="I2353">
        <v>2</v>
      </c>
      <c r="J2353">
        <f t="shared" si="144"/>
        <v>6489</v>
      </c>
      <c r="K2353" s="2">
        <f t="shared" si="145"/>
        <v>45261</v>
      </c>
      <c r="L2353" s="2" t="str">
        <f>VLOOKUP(C2353,Customers!$A$2:$F$401,3,FALSE)</f>
        <v>Fayoum</v>
      </c>
      <c r="M2353" s="2" t="str">
        <f>VLOOKUP(C2353,Customers!$A$2:$F$401,5,FALSE)</f>
        <v>Small Business</v>
      </c>
      <c r="N2353" s="2" t="str">
        <f>VLOOKUP(D2353,Products!$A$2:$F$21,2,FALSE)</f>
        <v>Headset Pro</v>
      </c>
      <c r="O2353" s="2" t="str">
        <f>VLOOKUP(D2353,Products!$A$2:$F$21,4,FALSE)</f>
        <v>Electronics</v>
      </c>
      <c r="P2353" s="2" t="str">
        <f>VLOOKUP(D2353,Products!$A$2:$F$21,3,FALSE)</f>
        <v>Accessories</v>
      </c>
      <c r="Q2353" s="6">
        <f>VLOOKUP(D2353,Products!$A$2:$F$21,6,FALSE)</f>
        <v>1180</v>
      </c>
      <c r="R2353" s="6">
        <f t="shared" si="146"/>
        <v>3540</v>
      </c>
      <c r="S2353" s="6">
        <f t="shared" si="147"/>
        <v>2949</v>
      </c>
    </row>
    <row r="2354" spans="1:19" x14ac:dyDescent="0.25">
      <c r="A2354" t="s">
        <v>2782</v>
      </c>
      <c r="B2354" s="2">
        <v>46019</v>
      </c>
      <c r="C2354" t="s">
        <v>336</v>
      </c>
      <c r="D2354" t="s">
        <v>46</v>
      </c>
      <c r="E2354">
        <v>3</v>
      </c>
      <c r="F2354">
        <v>280.8</v>
      </c>
      <c r="G2354" s="3">
        <v>0</v>
      </c>
      <c r="H2354" t="s">
        <v>12</v>
      </c>
      <c r="I2354">
        <v>6</v>
      </c>
      <c r="J2354">
        <f t="shared" si="144"/>
        <v>842.40000000000009</v>
      </c>
      <c r="K2354" s="2">
        <f t="shared" si="145"/>
        <v>45992</v>
      </c>
      <c r="L2354" s="2" t="str">
        <f>VLOOKUP(C2354,Customers!$A$2:$F$401,3,FALSE)</f>
        <v>Asyut</v>
      </c>
      <c r="M2354" s="2" t="str">
        <f>VLOOKUP(C2354,Customers!$A$2:$F$401,5,FALSE)</f>
        <v>Small Business</v>
      </c>
      <c r="N2354" s="2" t="str">
        <f>VLOOKUP(D2354,Products!$A$2:$F$21,2,FALSE)</f>
        <v>Paper A4 Box</v>
      </c>
      <c r="O2354" s="2" t="str">
        <f>VLOOKUP(D2354,Products!$A$2:$F$21,4,FALSE)</f>
        <v>Office</v>
      </c>
      <c r="P2354" s="2" t="str">
        <f>VLOOKUP(D2354,Products!$A$2:$F$21,3,FALSE)</f>
        <v>Stationery</v>
      </c>
      <c r="Q2354" s="6">
        <f>VLOOKUP(D2354,Products!$A$2:$F$21,6,FALSE)</f>
        <v>145</v>
      </c>
      <c r="R2354" s="6">
        <f t="shared" si="146"/>
        <v>435</v>
      </c>
      <c r="S2354" s="6">
        <f t="shared" si="147"/>
        <v>407.40000000000009</v>
      </c>
    </row>
    <row r="2355" spans="1:19" x14ac:dyDescent="0.25">
      <c r="A2355" t="s">
        <v>2783</v>
      </c>
      <c r="B2355" s="2">
        <v>44942</v>
      </c>
      <c r="C2355" t="s">
        <v>1538</v>
      </c>
      <c r="D2355" t="s">
        <v>109</v>
      </c>
      <c r="E2355">
        <v>1</v>
      </c>
      <c r="F2355">
        <v>12800</v>
      </c>
      <c r="G2355" s="3">
        <v>0.05</v>
      </c>
      <c r="H2355" t="s">
        <v>12</v>
      </c>
      <c r="I2355">
        <v>2</v>
      </c>
      <c r="J2355">
        <f t="shared" si="144"/>
        <v>12160</v>
      </c>
      <c r="K2355" s="2">
        <f t="shared" si="145"/>
        <v>44927</v>
      </c>
      <c r="L2355" s="2" t="str">
        <f>VLOOKUP(C2355,Customers!$A$2:$F$401,3,FALSE)</f>
        <v>Giza</v>
      </c>
      <c r="M2355" s="2" t="str">
        <f>VLOOKUP(C2355,Customers!$A$2:$F$401,5,FALSE)</f>
        <v>Small Business</v>
      </c>
      <c r="N2355" s="2" t="str">
        <f>VLOOKUP(D2355,Products!$A$2:$F$21,2,FALSE)</f>
        <v>Projector</v>
      </c>
      <c r="O2355" s="2" t="str">
        <f>VLOOKUP(D2355,Products!$A$2:$F$21,4,FALSE)</f>
        <v>Electronics</v>
      </c>
      <c r="P2355" s="2" t="str">
        <f>VLOOKUP(D2355,Products!$A$2:$F$21,3,FALSE)</f>
        <v>Displays</v>
      </c>
      <c r="Q2355" s="6">
        <f>VLOOKUP(D2355,Products!$A$2:$F$21,6,FALSE)</f>
        <v>9700</v>
      </c>
      <c r="R2355" s="6">
        <f t="shared" si="146"/>
        <v>9700</v>
      </c>
      <c r="S2355" s="6">
        <f t="shared" si="147"/>
        <v>2460</v>
      </c>
    </row>
    <row r="2356" spans="1:19" x14ac:dyDescent="0.25">
      <c r="A2356" t="s">
        <v>2784</v>
      </c>
      <c r="B2356" s="2">
        <v>45061</v>
      </c>
      <c r="C2356" t="s">
        <v>326</v>
      </c>
      <c r="D2356" t="s">
        <v>27</v>
      </c>
      <c r="E2356">
        <v>4</v>
      </c>
      <c r="F2356">
        <v>901.6</v>
      </c>
      <c r="G2356" s="3">
        <v>0</v>
      </c>
      <c r="H2356" t="s">
        <v>85</v>
      </c>
      <c r="I2356">
        <v>7</v>
      </c>
      <c r="J2356">
        <f t="shared" si="144"/>
        <v>3606.4</v>
      </c>
      <c r="K2356" s="2">
        <f t="shared" si="145"/>
        <v>45047</v>
      </c>
      <c r="L2356" s="2" t="str">
        <f>VLOOKUP(C2356,Customers!$A$2:$F$401,3,FALSE)</f>
        <v>Cairo</v>
      </c>
      <c r="M2356" s="2" t="str">
        <f>VLOOKUP(C2356,Customers!$A$2:$F$401,5,FALSE)</f>
        <v>Consumer</v>
      </c>
      <c r="N2356" s="2" t="str">
        <f>VLOOKUP(D2356,Products!$A$2:$F$21,2,FALSE)</f>
        <v>Printer Toner</v>
      </c>
      <c r="O2356" s="2" t="str">
        <f>VLOOKUP(D2356,Products!$A$2:$F$21,4,FALSE)</f>
        <v>Office</v>
      </c>
      <c r="P2356" s="2" t="str">
        <f>VLOOKUP(D2356,Products!$A$2:$F$21,3,FALSE)</f>
        <v>Supplies</v>
      </c>
      <c r="Q2356" s="6">
        <f>VLOOKUP(D2356,Products!$A$2:$F$21,6,FALSE)</f>
        <v>510</v>
      </c>
      <c r="R2356" s="6">
        <f t="shared" si="146"/>
        <v>2040</v>
      </c>
      <c r="S2356" s="6">
        <f t="shared" si="147"/>
        <v>1566.4</v>
      </c>
    </row>
    <row r="2357" spans="1:19" x14ac:dyDescent="0.25">
      <c r="A2357" t="s">
        <v>2785</v>
      </c>
      <c r="B2357" s="2">
        <v>45358</v>
      </c>
      <c r="C2357" t="s">
        <v>867</v>
      </c>
      <c r="D2357" t="s">
        <v>15</v>
      </c>
      <c r="E2357">
        <v>1</v>
      </c>
      <c r="F2357">
        <v>486</v>
      </c>
      <c r="G2357" s="3">
        <v>0.05</v>
      </c>
      <c r="H2357" t="s">
        <v>12</v>
      </c>
      <c r="I2357">
        <v>7</v>
      </c>
      <c r="J2357">
        <f t="shared" si="144"/>
        <v>461.7</v>
      </c>
      <c r="K2357" s="2">
        <f t="shared" si="145"/>
        <v>45352</v>
      </c>
      <c r="L2357" s="2" t="str">
        <f>VLOOKUP(C2357,Customers!$A$2:$F$401,3,FALSE)</f>
        <v>Fayoum</v>
      </c>
      <c r="M2357" s="2" t="str">
        <f>VLOOKUP(C2357,Customers!$A$2:$F$401,5,FALSE)</f>
        <v>Corporate</v>
      </c>
      <c r="N2357" s="2" t="str">
        <f>VLOOKUP(D2357,Products!$A$2:$F$21,2,FALSE)</f>
        <v>Wireless Mouse</v>
      </c>
      <c r="O2357" s="2" t="str">
        <f>VLOOKUP(D2357,Products!$A$2:$F$21,4,FALSE)</f>
        <v>Electronics</v>
      </c>
      <c r="P2357" s="2" t="str">
        <f>VLOOKUP(D2357,Products!$A$2:$F$21,3,FALSE)</f>
        <v>Accessories</v>
      </c>
      <c r="Q2357" s="6">
        <f>VLOOKUP(D2357,Products!$A$2:$F$21,6,FALSE)</f>
        <v>210</v>
      </c>
      <c r="R2357" s="6">
        <f t="shared" si="146"/>
        <v>210</v>
      </c>
      <c r="S2357" s="6">
        <f t="shared" si="147"/>
        <v>251.7</v>
      </c>
    </row>
    <row r="2358" spans="1:19" x14ac:dyDescent="0.25">
      <c r="A2358" t="s">
        <v>2786</v>
      </c>
      <c r="B2358" s="2">
        <v>45363</v>
      </c>
      <c r="C2358" t="s">
        <v>584</v>
      </c>
      <c r="D2358" t="s">
        <v>11</v>
      </c>
      <c r="E2358">
        <v>2</v>
      </c>
      <c r="F2358">
        <v>29355</v>
      </c>
      <c r="G2358" s="3">
        <v>0</v>
      </c>
      <c r="H2358" t="s">
        <v>12</v>
      </c>
      <c r="I2358">
        <v>1</v>
      </c>
      <c r="J2358">
        <f t="shared" si="144"/>
        <v>58710</v>
      </c>
      <c r="K2358" s="2">
        <f t="shared" si="145"/>
        <v>45352</v>
      </c>
      <c r="L2358" s="2" t="str">
        <f>VLOOKUP(C2358,Customers!$A$2:$F$401,3,FALSE)</f>
        <v>Banha</v>
      </c>
      <c r="M2358" s="2" t="str">
        <f>VLOOKUP(C2358,Customers!$A$2:$F$401,5,FALSE)</f>
        <v>Small Business</v>
      </c>
      <c r="N2358" s="2" t="str">
        <f>VLOOKUP(D2358,Products!$A$2:$F$21,2,FALSE)</f>
        <v>Laptop Pro 14</v>
      </c>
      <c r="O2358" s="2" t="str">
        <f>VLOOKUP(D2358,Products!$A$2:$F$21,4,FALSE)</f>
        <v>Electronics</v>
      </c>
      <c r="P2358" s="2" t="str">
        <f>VLOOKUP(D2358,Products!$A$2:$F$21,3,FALSE)</f>
        <v>Computers</v>
      </c>
      <c r="Q2358" s="6">
        <f>VLOOKUP(D2358,Products!$A$2:$F$21,6,FALSE)</f>
        <v>22100</v>
      </c>
      <c r="R2358" s="6">
        <f t="shared" si="146"/>
        <v>44200</v>
      </c>
      <c r="S2358" s="6">
        <f t="shared" si="147"/>
        <v>14510</v>
      </c>
    </row>
    <row r="2359" spans="1:19" x14ac:dyDescent="0.25">
      <c r="A2359" t="s">
        <v>2787</v>
      </c>
      <c r="B2359" s="2">
        <v>45795</v>
      </c>
      <c r="C2359" t="s">
        <v>458</v>
      </c>
      <c r="D2359" t="s">
        <v>15</v>
      </c>
      <c r="E2359">
        <v>1</v>
      </c>
      <c r="F2359">
        <v>450</v>
      </c>
      <c r="G2359" s="3">
        <v>0.1</v>
      </c>
      <c r="H2359" t="s">
        <v>12</v>
      </c>
      <c r="I2359">
        <v>5</v>
      </c>
      <c r="J2359">
        <f t="shared" si="144"/>
        <v>405</v>
      </c>
      <c r="K2359" s="2">
        <f t="shared" si="145"/>
        <v>45778</v>
      </c>
      <c r="L2359" s="2" t="str">
        <f>VLOOKUP(C2359,Customers!$A$2:$F$401,3,FALSE)</f>
        <v>Port Said</v>
      </c>
      <c r="M2359" s="2" t="str">
        <f>VLOOKUP(C2359,Customers!$A$2:$F$401,5,FALSE)</f>
        <v>Consumer</v>
      </c>
      <c r="N2359" s="2" t="str">
        <f>VLOOKUP(D2359,Products!$A$2:$F$21,2,FALSE)</f>
        <v>Wireless Mouse</v>
      </c>
      <c r="O2359" s="2" t="str">
        <f>VLOOKUP(D2359,Products!$A$2:$F$21,4,FALSE)</f>
        <v>Electronics</v>
      </c>
      <c r="P2359" s="2" t="str">
        <f>VLOOKUP(D2359,Products!$A$2:$F$21,3,FALSE)</f>
        <v>Accessories</v>
      </c>
      <c r="Q2359" s="6">
        <f>VLOOKUP(D2359,Products!$A$2:$F$21,6,FALSE)</f>
        <v>210</v>
      </c>
      <c r="R2359" s="6">
        <f t="shared" si="146"/>
        <v>210</v>
      </c>
      <c r="S2359" s="6">
        <f t="shared" si="147"/>
        <v>195</v>
      </c>
    </row>
    <row r="2360" spans="1:19" x14ac:dyDescent="0.25">
      <c r="A2360" t="s">
        <v>2788</v>
      </c>
      <c r="B2360" s="2">
        <v>45139</v>
      </c>
      <c r="C2360" t="s">
        <v>594</v>
      </c>
      <c r="D2360" t="s">
        <v>24</v>
      </c>
      <c r="E2360">
        <v>1</v>
      </c>
      <c r="F2360">
        <v>1287.5</v>
      </c>
      <c r="G2360" s="3">
        <v>0.1</v>
      </c>
      <c r="H2360" t="s">
        <v>12</v>
      </c>
      <c r="I2360">
        <v>1</v>
      </c>
      <c r="J2360">
        <f t="shared" si="144"/>
        <v>1158.75</v>
      </c>
      <c r="K2360" s="2">
        <f t="shared" si="145"/>
        <v>45139</v>
      </c>
      <c r="L2360" s="2" t="str">
        <f>VLOOKUP(C2360,Customers!$A$2:$F$401,3,FALSE)</f>
        <v>Asyut</v>
      </c>
      <c r="M2360" s="2" t="str">
        <f>VLOOKUP(C2360,Customers!$A$2:$F$401,5,FALSE)</f>
        <v>Small Business</v>
      </c>
      <c r="N2360" s="2" t="str">
        <f>VLOOKUP(D2360,Products!$A$2:$F$21,2,FALSE)</f>
        <v>USB-C Hub</v>
      </c>
      <c r="O2360" s="2" t="str">
        <f>VLOOKUP(D2360,Products!$A$2:$F$21,4,FALSE)</f>
        <v>Electronics</v>
      </c>
      <c r="P2360" s="2" t="str">
        <f>VLOOKUP(D2360,Products!$A$2:$F$21,3,FALSE)</f>
        <v>Accessories</v>
      </c>
      <c r="Q2360" s="6">
        <f>VLOOKUP(D2360,Products!$A$2:$F$21,6,FALSE)</f>
        <v>620</v>
      </c>
      <c r="R2360" s="6">
        <f t="shared" si="146"/>
        <v>620</v>
      </c>
      <c r="S2360" s="6">
        <f t="shared" si="147"/>
        <v>538.75</v>
      </c>
    </row>
    <row r="2361" spans="1:19" x14ac:dyDescent="0.25">
      <c r="A2361" t="s">
        <v>2789</v>
      </c>
      <c r="B2361" s="2">
        <v>45348</v>
      </c>
      <c r="C2361" t="s">
        <v>311</v>
      </c>
      <c r="D2361" t="s">
        <v>18</v>
      </c>
      <c r="E2361">
        <v>1</v>
      </c>
      <c r="F2361">
        <v>1334</v>
      </c>
      <c r="G2361" s="3">
        <v>0.05</v>
      </c>
      <c r="H2361" t="s">
        <v>12</v>
      </c>
      <c r="I2361">
        <v>7</v>
      </c>
      <c r="J2361">
        <f t="shared" si="144"/>
        <v>1267.3</v>
      </c>
      <c r="K2361" s="2">
        <f t="shared" si="145"/>
        <v>45323</v>
      </c>
      <c r="L2361" s="2" t="str">
        <f>VLOOKUP(C2361,Customers!$A$2:$F$401,3,FALSE)</f>
        <v>Port Said</v>
      </c>
      <c r="M2361" s="2" t="str">
        <f>VLOOKUP(C2361,Customers!$A$2:$F$401,5,FALSE)</f>
        <v>Consumer</v>
      </c>
      <c r="N2361" s="2" t="str">
        <f>VLOOKUP(D2361,Products!$A$2:$F$21,2,FALSE)</f>
        <v>Webcam HD</v>
      </c>
      <c r="O2361" s="2" t="str">
        <f>VLOOKUP(D2361,Products!$A$2:$F$21,4,FALSE)</f>
        <v>Electronics</v>
      </c>
      <c r="P2361" s="2" t="str">
        <f>VLOOKUP(D2361,Products!$A$2:$F$21,3,FALSE)</f>
        <v>Accessories</v>
      </c>
      <c r="Q2361" s="6">
        <f>VLOOKUP(D2361,Products!$A$2:$F$21,6,FALSE)</f>
        <v>790</v>
      </c>
      <c r="R2361" s="6">
        <f t="shared" si="146"/>
        <v>790</v>
      </c>
      <c r="S2361" s="6">
        <f t="shared" si="147"/>
        <v>477.29999999999995</v>
      </c>
    </row>
    <row r="2362" spans="1:19" x14ac:dyDescent="0.25">
      <c r="A2362" t="s">
        <v>2790</v>
      </c>
      <c r="B2362" s="2">
        <v>45818</v>
      </c>
      <c r="C2362" t="s">
        <v>144</v>
      </c>
      <c r="D2362" t="s">
        <v>15</v>
      </c>
      <c r="E2362">
        <v>1</v>
      </c>
      <c r="F2362">
        <v>436.5</v>
      </c>
      <c r="G2362" s="3">
        <v>0</v>
      </c>
      <c r="H2362" t="s">
        <v>12</v>
      </c>
      <c r="I2362">
        <v>1</v>
      </c>
      <c r="J2362">
        <f t="shared" si="144"/>
        <v>436.5</v>
      </c>
      <c r="K2362" s="2">
        <f t="shared" si="145"/>
        <v>45809</v>
      </c>
      <c r="L2362" s="2" t="str">
        <f>VLOOKUP(C2362,Customers!$A$2:$F$401,3,FALSE)</f>
        <v>Mansoura</v>
      </c>
      <c r="M2362" s="2" t="str">
        <f>VLOOKUP(C2362,Customers!$A$2:$F$401,5,FALSE)</f>
        <v>Consumer</v>
      </c>
      <c r="N2362" s="2" t="str">
        <f>VLOOKUP(D2362,Products!$A$2:$F$21,2,FALSE)</f>
        <v>Wireless Mouse</v>
      </c>
      <c r="O2362" s="2" t="str">
        <f>VLOOKUP(D2362,Products!$A$2:$F$21,4,FALSE)</f>
        <v>Electronics</v>
      </c>
      <c r="P2362" s="2" t="str">
        <f>VLOOKUP(D2362,Products!$A$2:$F$21,3,FALSE)</f>
        <v>Accessories</v>
      </c>
      <c r="Q2362" s="6">
        <f>VLOOKUP(D2362,Products!$A$2:$F$21,6,FALSE)</f>
        <v>210</v>
      </c>
      <c r="R2362" s="6">
        <f t="shared" si="146"/>
        <v>210</v>
      </c>
      <c r="S2362" s="6">
        <f t="shared" si="147"/>
        <v>226.5</v>
      </c>
    </row>
    <row r="2363" spans="1:19" x14ac:dyDescent="0.25">
      <c r="A2363" t="s">
        <v>2791</v>
      </c>
      <c r="B2363" s="2">
        <v>45074</v>
      </c>
      <c r="C2363" t="s">
        <v>634</v>
      </c>
      <c r="D2363" t="s">
        <v>123</v>
      </c>
      <c r="E2363">
        <v>1</v>
      </c>
      <c r="F2363">
        <v>2162</v>
      </c>
      <c r="G2363" s="3">
        <v>0.1</v>
      </c>
      <c r="H2363" t="s">
        <v>12</v>
      </c>
      <c r="I2363">
        <v>1</v>
      </c>
      <c r="J2363">
        <f t="shared" si="144"/>
        <v>1945.8</v>
      </c>
      <c r="K2363" s="2">
        <f t="shared" si="145"/>
        <v>45047</v>
      </c>
      <c r="L2363" s="2" t="str">
        <f>VLOOKUP(C2363,Customers!$A$2:$F$401,3,FALSE)</f>
        <v>Zagazig</v>
      </c>
      <c r="M2363" s="2" t="str">
        <f>VLOOKUP(C2363,Customers!$A$2:$F$401,5,FALSE)</f>
        <v>Consumer</v>
      </c>
      <c r="N2363" s="2" t="str">
        <f>VLOOKUP(D2363,Products!$A$2:$F$21,2,FALSE)</f>
        <v>Barcode Scanner</v>
      </c>
      <c r="O2363" s="2" t="str">
        <f>VLOOKUP(D2363,Products!$A$2:$F$21,4,FALSE)</f>
        <v>Electronics</v>
      </c>
      <c r="P2363" s="2" t="str">
        <f>VLOOKUP(D2363,Products!$A$2:$F$21,3,FALSE)</f>
        <v>POS Equipment</v>
      </c>
      <c r="Q2363" s="6">
        <f>VLOOKUP(D2363,Products!$A$2:$F$21,6,FALSE)</f>
        <v>1420</v>
      </c>
      <c r="R2363" s="6">
        <f t="shared" si="146"/>
        <v>1420</v>
      </c>
      <c r="S2363" s="6">
        <f t="shared" si="147"/>
        <v>525.79999999999995</v>
      </c>
    </row>
    <row r="2364" spans="1:19" x14ac:dyDescent="0.25">
      <c r="A2364" t="s">
        <v>2792</v>
      </c>
      <c r="B2364" s="2">
        <v>45241</v>
      </c>
      <c r="C2364" t="s">
        <v>837</v>
      </c>
      <c r="D2364" t="s">
        <v>109</v>
      </c>
      <c r="E2364">
        <v>2</v>
      </c>
      <c r="F2364">
        <v>11776</v>
      </c>
      <c r="G2364" s="3">
        <v>0.03</v>
      </c>
      <c r="H2364" t="s">
        <v>12</v>
      </c>
      <c r="I2364">
        <v>1</v>
      </c>
      <c r="J2364">
        <f t="shared" si="144"/>
        <v>22845.439999999999</v>
      </c>
      <c r="K2364" s="2">
        <f t="shared" si="145"/>
        <v>45231</v>
      </c>
      <c r="L2364" s="2" t="str">
        <f>VLOOKUP(C2364,Customers!$A$2:$F$401,3,FALSE)</f>
        <v>Fayoum</v>
      </c>
      <c r="M2364" s="2" t="str">
        <f>VLOOKUP(C2364,Customers!$A$2:$F$401,5,FALSE)</f>
        <v>Consumer</v>
      </c>
      <c r="N2364" s="2" t="str">
        <f>VLOOKUP(D2364,Products!$A$2:$F$21,2,FALSE)</f>
        <v>Projector</v>
      </c>
      <c r="O2364" s="2" t="str">
        <f>VLOOKUP(D2364,Products!$A$2:$F$21,4,FALSE)</f>
        <v>Electronics</v>
      </c>
      <c r="P2364" s="2" t="str">
        <f>VLOOKUP(D2364,Products!$A$2:$F$21,3,FALSE)</f>
        <v>Displays</v>
      </c>
      <c r="Q2364" s="6">
        <f>VLOOKUP(D2364,Products!$A$2:$F$21,6,FALSE)</f>
        <v>9700</v>
      </c>
      <c r="R2364" s="6">
        <f t="shared" si="146"/>
        <v>19400</v>
      </c>
      <c r="S2364" s="6">
        <f t="shared" si="147"/>
        <v>3445.4399999999987</v>
      </c>
    </row>
    <row r="2365" spans="1:19" x14ac:dyDescent="0.25">
      <c r="A2365" t="s">
        <v>2793</v>
      </c>
      <c r="B2365" s="2">
        <v>44975</v>
      </c>
      <c r="C2365" t="s">
        <v>747</v>
      </c>
      <c r="D2365" t="s">
        <v>33</v>
      </c>
      <c r="E2365">
        <v>1</v>
      </c>
      <c r="F2365">
        <v>3588</v>
      </c>
      <c r="G2365" s="3">
        <v>0.05</v>
      </c>
      <c r="H2365" t="s">
        <v>12</v>
      </c>
      <c r="I2365">
        <v>2</v>
      </c>
      <c r="J2365">
        <f t="shared" si="144"/>
        <v>3408.6</v>
      </c>
      <c r="K2365" s="2">
        <f t="shared" si="145"/>
        <v>44958</v>
      </c>
      <c r="L2365" s="2" t="str">
        <f>VLOOKUP(C2365,Customers!$A$2:$F$401,3,FALSE)</f>
        <v>Tanta</v>
      </c>
      <c r="M2365" s="2" t="str">
        <f>VLOOKUP(C2365,Customers!$A$2:$F$401,5,FALSE)</f>
        <v>Consumer</v>
      </c>
      <c r="N2365" s="2" t="str">
        <f>VLOOKUP(D2365,Products!$A$2:$F$21,2,FALSE)</f>
        <v>Filing Cabinet</v>
      </c>
      <c r="O2365" s="2" t="str">
        <f>VLOOKUP(D2365,Products!$A$2:$F$21,4,FALSE)</f>
        <v>Office</v>
      </c>
      <c r="P2365" s="2" t="str">
        <f>VLOOKUP(D2365,Products!$A$2:$F$21,3,FALSE)</f>
        <v>Furniture</v>
      </c>
      <c r="Q2365" s="6">
        <f>VLOOKUP(D2365,Products!$A$2:$F$21,6,FALSE)</f>
        <v>2650</v>
      </c>
      <c r="R2365" s="6">
        <f t="shared" si="146"/>
        <v>2650</v>
      </c>
      <c r="S2365" s="6">
        <f t="shared" si="147"/>
        <v>758.59999999999991</v>
      </c>
    </row>
    <row r="2366" spans="1:19" x14ac:dyDescent="0.25">
      <c r="A2366" t="s">
        <v>2794</v>
      </c>
      <c r="B2366" s="2">
        <v>45867</v>
      </c>
      <c r="C2366" t="s">
        <v>1294</v>
      </c>
      <c r="D2366" t="s">
        <v>82</v>
      </c>
      <c r="E2366">
        <v>3</v>
      </c>
      <c r="F2366">
        <v>4800</v>
      </c>
      <c r="G2366" s="3">
        <v>0</v>
      </c>
      <c r="H2366" t="s">
        <v>12</v>
      </c>
      <c r="I2366">
        <v>2</v>
      </c>
      <c r="J2366">
        <f t="shared" si="144"/>
        <v>14400</v>
      </c>
      <c r="K2366" s="2">
        <f t="shared" si="145"/>
        <v>45839</v>
      </c>
      <c r="L2366" s="2" t="str">
        <f>VLOOKUP(C2366,Customers!$A$2:$F$401,3,FALSE)</f>
        <v>Banha</v>
      </c>
      <c r="M2366" s="2" t="str">
        <f>VLOOKUP(C2366,Customers!$A$2:$F$401,5,FALSE)</f>
        <v>Small Business</v>
      </c>
      <c r="N2366" s="2" t="str">
        <f>VLOOKUP(D2366,Products!$A$2:$F$21,2,FALSE)</f>
        <v>Office Chair</v>
      </c>
      <c r="O2366" s="2" t="str">
        <f>VLOOKUP(D2366,Products!$A$2:$F$21,4,FALSE)</f>
        <v>Office</v>
      </c>
      <c r="P2366" s="2" t="str">
        <f>VLOOKUP(D2366,Products!$A$2:$F$21,3,FALSE)</f>
        <v>Furniture</v>
      </c>
      <c r="Q2366" s="6">
        <f>VLOOKUP(D2366,Products!$A$2:$F$21,6,FALSE)</f>
        <v>3150</v>
      </c>
      <c r="R2366" s="6">
        <f t="shared" si="146"/>
        <v>9450</v>
      </c>
      <c r="S2366" s="6">
        <f t="shared" si="147"/>
        <v>4950</v>
      </c>
    </row>
    <row r="2367" spans="1:19" x14ac:dyDescent="0.25">
      <c r="A2367" t="s">
        <v>2795</v>
      </c>
      <c r="B2367" s="2">
        <v>45606</v>
      </c>
      <c r="C2367" t="s">
        <v>55</v>
      </c>
      <c r="D2367" t="s">
        <v>56</v>
      </c>
      <c r="E2367">
        <v>1</v>
      </c>
      <c r="F2367">
        <v>165.6</v>
      </c>
      <c r="G2367" s="3">
        <v>0.05</v>
      </c>
      <c r="H2367" t="s">
        <v>12</v>
      </c>
      <c r="I2367">
        <v>2</v>
      </c>
      <c r="J2367">
        <f t="shared" si="144"/>
        <v>157.32</v>
      </c>
      <c r="K2367" s="2">
        <f t="shared" si="145"/>
        <v>45597</v>
      </c>
      <c r="L2367" s="2" t="str">
        <f>VLOOKUP(C2367,Customers!$A$2:$F$401,3,FALSE)</f>
        <v>Fayoum</v>
      </c>
      <c r="M2367" s="2" t="str">
        <f>VLOOKUP(C2367,Customers!$A$2:$F$401,5,FALSE)</f>
        <v>Consumer</v>
      </c>
      <c r="N2367" s="2" t="str">
        <f>VLOOKUP(D2367,Products!$A$2:$F$21,2,FALSE)</f>
        <v>Notebook Pack</v>
      </c>
      <c r="O2367" s="2" t="str">
        <f>VLOOKUP(D2367,Products!$A$2:$F$21,4,FALSE)</f>
        <v>Office</v>
      </c>
      <c r="P2367" s="2" t="str">
        <f>VLOOKUP(D2367,Products!$A$2:$F$21,3,FALSE)</f>
        <v>Stationery</v>
      </c>
      <c r="Q2367" s="6">
        <f>VLOOKUP(D2367,Products!$A$2:$F$21,6,FALSE)</f>
        <v>75</v>
      </c>
      <c r="R2367" s="6">
        <f t="shared" si="146"/>
        <v>75</v>
      </c>
      <c r="S2367" s="6">
        <f t="shared" si="147"/>
        <v>82.32</v>
      </c>
    </row>
    <row r="2368" spans="1:19" x14ac:dyDescent="0.25">
      <c r="A2368" t="s">
        <v>2796</v>
      </c>
      <c r="B2368" s="2">
        <v>45004</v>
      </c>
      <c r="C2368" t="s">
        <v>340</v>
      </c>
      <c r="D2368" t="s">
        <v>46</v>
      </c>
      <c r="E2368">
        <v>1</v>
      </c>
      <c r="F2368">
        <v>252.2</v>
      </c>
      <c r="G2368" s="3">
        <v>0.1</v>
      </c>
      <c r="H2368" t="s">
        <v>12</v>
      </c>
      <c r="I2368">
        <v>6</v>
      </c>
      <c r="J2368">
        <f t="shared" si="144"/>
        <v>226.98</v>
      </c>
      <c r="K2368" s="2">
        <f t="shared" si="145"/>
        <v>44986</v>
      </c>
      <c r="L2368" s="2" t="str">
        <f>VLOOKUP(C2368,Customers!$A$2:$F$401,3,FALSE)</f>
        <v>Port Said</v>
      </c>
      <c r="M2368" s="2" t="str">
        <f>VLOOKUP(C2368,Customers!$A$2:$F$401,5,FALSE)</f>
        <v>Corporate</v>
      </c>
      <c r="N2368" s="2" t="str">
        <f>VLOOKUP(D2368,Products!$A$2:$F$21,2,FALSE)</f>
        <v>Paper A4 Box</v>
      </c>
      <c r="O2368" s="2" t="str">
        <f>VLOOKUP(D2368,Products!$A$2:$F$21,4,FALSE)</f>
        <v>Office</v>
      </c>
      <c r="P2368" s="2" t="str">
        <f>VLOOKUP(D2368,Products!$A$2:$F$21,3,FALSE)</f>
        <v>Stationery</v>
      </c>
      <c r="Q2368" s="6">
        <f>VLOOKUP(D2368,Products!$A$2:$F$21,6,FALSE)</f>
        <v>145</v>
      </c>
      <c r="R2368" s="6">
        <f t="shared" si="146"/>
        <v>145</v>
      </c>
      <c r="S2368" s="6">
        <f t="shared" si="147"/>
        <v>81.97999999999999</v>
      </c>
    </row>
    <row r="2369" spans="1:19" x14ac:dyDescent="0.25">
      <c r="A2369" t="s">
        <v>2797</v>
      </c>
      <c r="B2369" s="2">
        <v>45106</v>
      </c>
      <c r="C2369" t="s">
        <v>262</v>
      </c>
      <c r="D2369" t="s">
        <v>109</v>
      </c>
      <c r="E2369">
        <v>1</v>
      </c>
      <c r="F2369">
        <v>11776</v>
      </c>
      <c r="G2369" s="3">
        <v>0.2</v>
      </c>
      <c r="H2369" t="s">
        <v>12</v>
      </c>
      <c r="I2369">
        <v>2</v>
      </c>
      <c r="J2369">
        <f t="shared" si="144"/>
        <v>9420.8000000000011</v>
      </c>
      <c r="K2369" s="2">
        <f t="shared" si="145"/>
        <v>45078</v>
      </c>
      <c r="L2369" s="2" t="str">
        <f>VLOOKUP(C2369,Customers!$A$2:$F$401,3,FALSE)</f>
        <v>Mansoura</v>
      </c>
      <c r="M2369" s="2" t="str">
        <f>VLOOKUP(C2369,Customers!$A$2:$F$401,5,FALSE)</f>
        <v>Small Business</v>
      </c>
      <c r="N2369" s="2" t="str">
        <f>VLOOKUP(D2369,Products!$A$2:$F$21,2,FALSE)</f>
        <v>Projector</v>
      </c>
      <c r="O2369" s="2" t="str">
        <f>VLOOKUP(D2369,Products!$A$2:$F$21,4,FALSE)</f>
        <v>Electronics</v>
      </c>
      <c r="P2369" s="2" t="str">
        <f>VLOOKUP(D2369,Products!$A$2:$F$21,3,FALSE)</f>
        <v>Displays</v>
      </c>
      <c r="Q2369" s="6">
        <f>VLOOKUP(D2369,Products!$A$2:$F$21,6,FALSE)</f>
        <v>9700</v>
      </c>
      <c r="R2369" s="6">
        <f t="shared" si="146"/>
        <v>9700</v>
      </c>
      <c r="S2369" s="6">
        <f t="shared" si="147"/>
        <v>-279.19999999999891</v>
      </c>
    </row>
    <row r="2370" spans="1:19" x14ac:dyDescent="0.25">
      <c r="A2370" t="s">
        <v>2798</v>
      </c>
      <c r="B2370" s="2">
        <v>45077</v>
      </c>
      <c r="C2370" t="s">
        <v>1724</v>
      </c>
      <c r="D2370" t="s">
        <v>18</v>
      </c>
      <c r="E2370">
        <v>1</v>
      </c>
      <c r="F2370">
        <v>1450</v>
      </c>
      <c r="G2370" s="3">
        <v>0</v>
      </c>
      <c r="H2370" t="s">
        <v>12</v>
      </c>
      <c r="I2370">
        <v>4</v>
      </c>
      <c r="J2370">
        <f t="shared" si="144"/>
        <v>1450</v>
      </c>
      <c r="K2370" s="2">
        <f t="shared" si="145"/>
        <v>45047</v>
      </c>
      <c r="L2370" s="2" t="str">
        <f>VLOOKUP(C2370,Customers!$A$2:$F$401,3,FALSE)</f>
        <v>Giza</v>
      </c>
      <c r="M2370" s="2" t="str">
        <f>VLOOKUP(C2370,Customers!$A$2:$F$401,5,FALSE)</f>
        <v>Consumer</v>
      </c>
      <c r="N2370" s="2" t="str">
        <f>VLOOKUP(D2370,Products!$A$2:$F$21,2,FALSE)</f>
        <v>Webcam HD</v>
      </c>
      <c r="O2370" s="2" t="str">
        <f>VLOOKUP(D2370,Products!$A$2:$F$21,4,FALSE)</f>
        <v>Electronics</v>
      </c>
      <c r="P2370" s="2" t="str">
        <f>VLOOKUP(D2370,Products!$A$2:$F$21,3,FALSE)</f>
        <v>Accessories</v>
      </c>
      <c r="Q2370" s="6">
        <f>VLOOKUP(D2370,Products!$A$2:$F$21,6,FALSE)</f>
        <v>790</v>
      </c>
      <c r="R2370" s="6">
        <f t="shared" si="146"/>
        <v>790</v>
      </c>
      <c r="S2370" s="6">
        <f t="shared" si="147"/>
        <v>660</v>
      </c>
    </row>
    <row r="2371" spans="1:19" x14ac:dyDescent="0.25">
      <c r="A2371" t="s">
        <v>2799</v>
      </c>
      <c r="B2371" s="2">
        <v>45038</v>
      </c>
      <c r="C2371" t="s">
        <v>821</v>
      </c>
      <c r="D2371" t="s">
        <v>15</v>
      </c>
      <c r="E2371">
        <v>2</v>
      </c>
      <c r="F2371">
        <v>463.5</v>
      </c>
      <c r="G2371" s="3">
        <v>0.05</v>
      </c>
      <c r="H2371" t="s">
        <v>12</v>
      </c>
      <c r="I2371">
        <v>4</v>
      </c>
      <c r="J2371">
        <f t="shared" ref="J2371:J2434" si="148">E2371*F2371*(1-G2371)</f>
        <v>880.65</v>
      </c>
      <c r="K2371" s="2">
        <f t="shared" ref="K2371:K2434" si="149">DATE(YEAR(B2371),MONTH(B2371),1)</f>
        <v>45017</v>
      </c>
      <c r="L2371" s="2" t="str">
        <f>VLOOKUP(C2371,Customers!$A$2:$F$401,3,FALSE)</f>
        <v>Fayoum</v>
      </c>
      <c r="M2371" s="2" t="str">
        <f>VLOOKUP(C2371,Customers!$A$2:$F$401,5,FALSE)</f>
        <v>Corporate</v>
      </c>
      <c r="N2371" s="2" t="str">
        <f>VLOOKUP(D2371,Products!$A$2:$F$21,2,FALSE)</f>
        <v>Wireless Mouse</v>
      </c>
      <c r="O2371" s="2" t="str">
        <f>VLOOKUP(D2371,Products!$A$2:$F$21,4,FALSE)</f>
        <v>Electronics</v>
      </c>
      <c r="P2371" s="2" t="str">
        <f>VLOOKUP(D2371,Products!$A$2:$F$21,3,FALSE)</f>
        <v>Accessories</v>
      </c>
      <c r="Q2371" s="6">
        <f>VLOOKUP(D2371,Products!$A$2:$F$21,6,FALSE)</f>
        <v>210</v>
      </c>
      <c r="R2371" s="6">
        <f t="shared" ref="R2371:R2434" si="150">E2371*Q2371</f>
        <v>420</v>
      </c>
      <c r="S2371" s="6">
        <f t="shared" ref="S2371:S2434" si="151">J2371-R2371</f>
        <v>460.65</v>
      </c>
    </row>
    <row r="2372" spans="1:19" x14ac:dyDescent="0.25">
      <c r="A2372" t="s">
        <v>2800</v>
      </c>
      <c r="B2372" s="2">
        <v>45291</v>
      </c>
      <c r="C2372" t="s">
        <v>332</v>
      </c>
      <c r="D2372" t="s">
        <v>46</v>
      </c>
      <c r="E2372">
        <v>1</v>
      </c>
      <c r="F2372">
        <v>252.2</v>
      </c>
      <c r="G2372" s="3">
        <v>0.1</v>
      </c>
      <c r="H2372" t="s">
        <v>12</v>
      </c>
      <c r="I2372">
        <v>2</v>
      </c>
      <c r="J2372">
        <f t="shared" si="148"/>
        <v>226.98</v>
      </c>
      <c r="K2372" s="2">
        <f t="shared" si="149"/>
        <v>45261</v>
      </c>
      <c r="L2372" s="2" t="str">
        <f>VLOOKUP(C2372,Customers!$A$2:$F$401,3,FALSE)</f>
        <v>Banha</v>
      </c>
      <c r="M2372" s="2" t="str">
        <f>VLOOKUP(C2372,Customers!$A$2:$F$401,5,FALSE)</f>
        <v>Small Business</v>
      </c>
      <c r="N2372" s="2" t="str">
        <f>VLOOKUP(D2372,Products!$A$2:$F$21,2,FALSE)</f>
        <v>Paper A4 Box</v>
      </c>
      <c r="O2372" s="2" t="str">
        <f>VLOOKUP(D2372,Products!$A$2:$F$21,4,FALSE)</f>
        <v>Office</v>
      </c>
      <c r="P2372" s="2" t="str">
        <f>VLOOKUP(D2372,Products!$A$2:$F$21,3,FALSE)</f>
        <v>Stationery</v>
      </c>
      <c r="Q2372" s="6">
        <f>VLOOKUP(D2372,Products!$A$2:$F$21,6,FALSE)</f>
        <v>145</v>
      </c>
      <c r="R2372" s="6">
        <f t="shared" si="150"/>
        <v>145</v>
      </c>
      <c r="S2372" s="6">
        <f t="shared" si="151"/>
        <v>81.97999999999999</v>
      </c>
    </row>
    <row r="2373" spans="1:19" x14ac:dyDescent="0.25">
      <c r="A2373" t="s">
        <v>2801</v>
      </c>
      <c r="B2373" s="2">
        <v>45442</v>
      </c>
      <c r="C2373" t="s">
        <v>407</v>
      </c>
      <c r="D2373" t="s">
        <v>27</v>
      </c>
      <c r="E2373">
        <v>4</v>
      </c>
      <c r="F2373">
        <v>1009.4</v>
      </c>
      <c r="G2373" s="3">
        <v>0.1</v>
      </c>
      <c r="H2373" t="s">
        <v>12</v>
      </c>
      <c r="I2373">
        <v>7</v>
      </c>
      <c r="J2373">
        <f t="shared" si="148"/>
        <v>3633.84</v>
      </c>
      <c r="K2373" s="2">
        <f t="shared" si="149"/>
        <v>45413</v>
      </c>
      <c r="L2373" s="2" t="str">
        <f>VLOOKUP(C2373,Customers!$A$2:$F$401,3,FALSE)</f>
        <v>Shubra El-Kheima</v>
      </c>
      <c r="M2373" s="2" t="str">
        <f>VLOOKUP(C2373,Customers!$A$2:$F$401,5,FALSE)</f>
        <v>Corporate</v>
      </c>
      <c r="N2373" s="2" t="str">
        <f>VLOOKUP(D2373,Products!$A$2:$F$21,2,FALSE)</f>
        <v>Printer Toner</v>
      </c>
      <c r="O2373" s="2" t="str">
        <f>VLOOKUP(D2373,Products!$A$2:$F$21,4,FALSE)</f>
        <v>Office</v>
      </c>
      <c r="P2373" s="2" t="str">
        <f>VLOOKUP(D2373,Products!$A$2:$F$21,3,FALSE)</f>
        <v>Supplies</v>
      </c>
      <c r="Q2373" s="6">
        <f>VLOOKUP(D2373,Products!$A$2:$F$21,6,FALSE)</f>
        <v>510</v>
      </c>
      <c r="R2373" s="6">
        <f t="shared" si="150"/>
        <v>2040</v>
      </c>
      <c r="S2373" s="6">
        <f t="shared" si="151"/>
        <v>1593.8400000000001</v>
      </c>
    </row>
    <row r="2374" spans="1:19" x14ac:dyDescent="0.25">
      <c r="A2374" t="s">
        <v>2802</v>
      </c>
      <c r="B2374" s="2">
        <v>45071</v>
      </c>
      <c r="C2374" t="s">
        <v>328</v>
      </c>
      <c r="D2374" t="s">
        <v>24</v>
      </c>
      <c r="E2374">
        <v>2</v>
      </c>
      <c r="F2374">
        <v>1150</v>
      </c>
      <c r="G2374" s="3">
        <v>0.2</v>
      </c>
      <c r="H2374" t="s">
        <v>12</v>
      </c>
      <c r="I2374">
        <v>4</v>
      </c>
      <c r="J2374">
        <f t="shared" si="148"/>
        <v>1840</v>
      </c>
      <c r="K2374" s="2">
        <f t="shared" si="149"/>
        <v>45047</v>
      </c>
      <c r="L2374" s="2" t="str">
        <f>VLOOKUP(C2374,Customers!$A$2:$F$401,3,FALSE)</f>
        <v>Ismailia</v>
      </c>
      <c r="M2374" s="2" t="str">
        <f>VLOOKUP(C2374,Customers!$A$2:$F$401,5,FALSE)</f>
        <v>Small Business</v>
      </c>
      <c r="N2374" s="2" t="str">
        <f>VLOOKUP(D2374,Products!$A$2:$F$21,2,FALSE)</f>
        <v>USB-C Hub</v>
      </c>
      <c r="O2374" s="2" t="str">
        <f>VLOOKUP(D2374,Products!$A$2:$F$21,4,FALSE)</f>
        <v>Electronics</v>
      </c>
      <c r="P2374" s="2" t="str">
        <f>VLOOKUP(D2374,Products!$A$2:$F$21,3,FALSE)</f>
        <v>Accessories</v>
      </c>
      <c r="Q2374" s="6">
        <f>VLOOKUP(D2374,Products!$A$2:$F$21,6,FALSE)</f>
        <v>620</v>
      </c>
      <c r="R2374" s="6">
        <f t="shared" si="150"/>
        <v>1240</v>
      </c>
      <c r="S2374" s="6">
        <f t="shared" si="151"/>
        <v>600</v>
      </c>
    </row>
    <row r="2375" spans="1:19" x14ac:dyDescent="0.25">
      <c r="A2375" t="s">
        <v>2803</v>
      </c>
      <c r="B2375" s="2">
        <v>45393</v>
      </c>
      <c r="C2375" t="s">
        <v>275</v>
      </c>
      <c r="D2375" t="s">
        <v>27</v>
      </c>
      <c r="E2375">
        <v>1</v>
      </c>
      <c r="F2375">
        <v>980</v>
      </c>
      <c r="G2375" s="3">
        <v>0.1</v>
      </c>
      <c r="H2375" t="s">
        <v>12</v>
      </c>
      <c r="I2375">
        <v>2</v>
      </c>
      <c r="J2375">
        <f t="shared" si="148"/>
        <v>882</v>
      </c>
      <c r="K2375" s="2">
        <f t="shared" si="149"/>
        <v>45383</v>
      </c>
      <c r="L2375" s="2" t="str">
        <f>VLOOKUP(C2375,Customers!$A$2:$F$401,3,FALSE)</f>
        <v>Giza</v>
      </c>
      <c r="M2375" s="2" t="str">
        <f>VLOOKUP(C2375,Customers!$A$2:$F$401,5,FALSE)</f>
        <v>Small Business</v>
      </c>
      <c r="N2375" s="2" t="str">
        <f>VLOOKUP(D2375,Products!$A$2:$F$21,2,FALSE)</f>
        <v>Printer Toner</v>
      </c>
      <c r="O2375" s="2" t="str">
        <f>VLOOKUP(D2375,Products!$A$2:$F$21,4,FALSE)</f>
        <v>Office</v>
      </c>
      <c r="P2375" s="2" t="str">
        <f>VLOOKUP(D2375,Products!$A$2:$F$21,3,FALSE)</f>
        <v>Supplies</v>
      </c>
      <c r="Q2375" s="6">
        <f>VLOOKUP(D2375,Products!$A$2:$F$21,6,FALSE)</f>
        <v>510</v>
      </c>
      <c r="R2375" s="6">
        <f t="shared" si="150"/>
        <v>510</v>
      </c>
      <c r="S2375" s="6">
        <f t="shared" si="151"/>
        <v>372</v>
      </c>
    </row>
    <row r="2376" spans="1:19" x14ac:dyDescent="0.25">
      <c r="A2376" t="s">
        <v>2804</v>
      </c>
      <c r="B2376" s="2">
        <v>45456</v>
      </c>
      <c r="C2376" t="s">
        <v>571</v>
      </c>
      <c r="D2376" t="s">
        <v>79</v>
      </c>
      <c r="E2376">
        <v>2</v>
      </c>
      <c r="F2376">
        <v>6200</v>
      </c>
      <c r="G2376" s="3">
        <v>0.1</v>
      </c>
      <c r="H2376" t="s">
        <v>12</v>
      </c>
      <c r="I2376">
        <v>4</v>
      </c>
      <c r="J2376">
        <f t="shared" si="148"/>
        <v>11160</v>
      </c>
      <c r="K2376" s="2">
        <f t="shared" si="149"/>
        <v>45444</v>
      </c>
      <c r="L2376" s="2" t="str">
        <f>VLOOKUP(C2376,Customers!$A$2:$F$401,3,FALSE)</f>
        <v>Mansoura</v>
      </c>
      <c r="M2376" s="2" t="str">
        <f>VLOOKUP(C2376,Customers!$A$2:$F$401,5,FALSE)</f>
        <v>Consumer</v>
      </c>
      <c r="N2376" s="2" t="str">
        <f>VLOOKUP(D2376,Products!$A$2:$F$21,2,FALSE)</f>
        <v>27-inch Monitor</v>
      </c>
      <c r="O2376" s="2" t="str">
        <f>VLOOKUP(D2376,Products!$A$2:$F$21,4,FALSE)</f>
        <v>Electronics</v>
      </c>
      <c r="P2376" s="2" t="str">
        <f>VLOOKUP(D2376,Products!$A$2:$F$21,3,FALSE)</f>
        <v>Displays</v>
      </c>
      <c r="Q2376" s="6">
        <f>VLOOKUP(D2376,Products!$A$2:$F$21,6,FALSE)</f>
        <v>4300</v>
      </c>
      <c r="R2376" s="6">
        <f t="shared" si="150"/>
        <v>8600</v>
      </c>
      <c r="S2376" s="6">
        <f t="shared" si="151"/>
        <v>2560</v>
      </c>
    </row>
    <row r="2377" spans="1:19" x14ac:dyDescent="0.25">
      <c r="A2377" t="s">
        <v>2805</v>
      </c>
      <c r="B2377" s="2">
        <v>45761</v>
      </c>
      <c r="C2377" t="s">
        <v>544</v>
      </c>
      <c r="D2377" t="s">
        <v>15</v>
      </c>
      <c r="E2377">
        <v>1</v>
      </c>
      <c r="F2377">
        <v>450</v>
      </c>
      <c r="G2377" s="3">
        <v>0.1</v>
      </c>
      <c r="H2377" t="s">
        <v>12</v>
      </c>
      <c r="I2377">
        <v>4</v>
      </c>
      <c r="J2377">
        <f t="shared" si="148"/>
        <v>405</v>
      </c>
      <c r="K2377" s="2">
        <f t="shared" si="149"/>
        <v>45748</v>
      </c>
      <c r="L2377" s="2" t="str">
        <f>VLOOKUP(C2377,Customers!$A$2:$F$401,3,FALSE)</f>
        <v>Shubra El-Kheima</v>
      </c>
      <c r="M2377" s="2" t="str">
        <f>VLOOKUP(C2377,Customers!$A$2:$F$401,5,FALSE)</f>
        <v>Small Business</v>
      </c>
      <c r="N2377" s="2" t="str">
        <f>VLOOKUP(D2377,Products!$A$2:$F$21,2,FALSE)</f>
        <v>Wireless Mouse</v>
      </c>
      <c r="O2377" s="2" t="str">
        <f>VLOOKUP(D2377,Products!$A$2:$F$21,4,FALSE)</f>
        <v>Electronics</v>
      </c>
      <c r="P2377" s="2" t="str">
        <f>VLOOKUP(D2377,Products!$A$2:$F$21,3,FALSE)</f>
        <v>Accessories</v>
      </c>
      <c r="Q2377" s="6">
        <f>VLOOKUP(D2377,Products!$A$2:$F$21,6,FALSE)</f>
        <v>210</v>
      </c>
      <c r="R2377" s="6">
        <f t="shared" si="150"/>
        <v>210</v>
      </c>
      <c r="S2377" s="6">
        <f t="shared" si="151"/>
        <v>195</v>
      </c>
    </row>
    <row r="2378" spans="1:19" x14ac:dyDescent="0.25">
      <c r="A2378" t="s">
        <v>2806</v>
      </c>
      <c r="B2378" s="2">
        <v>45721</v>
      </c>
      <c r="C2378" t="s">
        <v>1422</v>
      </c>
      <c r="D2378" t="s">
        <v>59</v>
      </c>
      <c r="E2378">
        <v>2</v>
      </c>
      <c r="F2378">
        <v>6808</v>
      </c>
      <c r="G2378" s="3">
        <v>0</v>
      </c>
      <c r="H2378" t="s">
        <v>12</v>
      </c>
      <c r="I2378">
        <v>7</v>
      </c>
      <c r="J2378">
        <f t="shared" si="148"/>
        <v>13616</v>
      </c>
      <c r="K2378" s="2">
        <f t="shared" si="149"/>
        <v>45717</v>
      </c>
      <c r="L2378" s="2" t="str">
        <f>VLOOKUP(C2378,Customers!$A$2:$F$401,3,FALSE)</f>
        <v>Cairo</v>
      </c>
      <c r="M2378" s="2" t="str">
        <f>VLOOKUP(C2378,Customers!$A$2:$F$401,5,FALSE)</f>
        <v>Consumer</v>
      </c>
      <c r="N2378" s="2" t="str">
        <f>VLOOKUP(D2378,Products!$A$2:$F$21,2,FALSE)</f>
        <v>Laser Printer</v>
      </c>
      <c r="O2378" s="2" t="str">
        <f>VLOOKUP(D2378,Products!$A$2:$F$21,4,FALSE)</f>
        <v>Electronics</v>
      </c>
      <c r="P2378" s="2" t="str">
        <f>VLOOKUP(D2378,Products!$A$2:$F$21,3,FALSE)</f>
        <v>Printers</v>
      </c>
      <c r="Q2378" s="6">
        <f>VLOOKUP(D2378,Products!$A$2:$F$21,6,FALSE)</f>
        <v>5600</v>
      </c>
      <c r="R2378" s="6">
        <f t="shared" si="150"/>
        <v>11200</v>
      </c>
      <c r="S2378" s="6">
        <f t="shared" si="151"/>
        <v>2416</v>
      </c>
    </row>
    <row r="2379" spans="1:19" x14ac:dyDescent="0.25">
      <c r="A2379" t="s">
        <v>2807</v>
      </c>
      <c r="B2379" s="2">
        <v>45850</v>
      </c>
      <c r="C2379" t="s">
        <v>1494</v>
      </c>
      <c r="D2379" t="s">
        <v>56</v>
      </c>
      <c r="E2379">
        <v>1</v>
      </c>
      <c r="F2379">
        <v>174.6</v>
      </c>
      <c r="G2379" s="3">
        <v>0.03</v>
      </c>
      <c r="H2379" t="s">
        <v>12</v>
      </c>
      <c r="I2379">
        <v>3</v>
      </c>
      <c r="J2379">
        <f t="shared" si="148"/>
        <v>169.36199999999999</v>
      </c>
      <c r="K2379" s="2">
        <f t="shared" si="149"/>
        <v>45839</v>
      </c>
      <c r="L2379" s="2" t="str">
        <f>VLOOKUP(C2379,Customers!$A$2:$F$401,3,FALSE)</f>
        <v>Cairo</v>
      </c>
      <c r="M2379" s="2" t="str">
        <f>VLOOKUP(C2379,Customers!$A$2:$F$401,5,FALSE)</f>
        <v>Consumer</v>
      </c>
      <c r="N2379" s="2" t="str">
        <f>VLOOKUP(D2379,Products!$A$2:$F$21,2,FALSE)</f>
        <v>Notebook Pack</v>
      </c>
      <c r="O2379" s="2" t="str">
        <f>VLOOKUP(D2379,Products!$A$2:$F$21,4,FALSE)</f>
        <v>Office</v>
      </c>
      <c r="P2379" s="2" t="str">
        <f>VLOOKUP(D2379,Products!$A$2:$F$21,3,FALSE)</f>
        <v>Stationery</v>
      </c>
      <c r="Q2379" s="6">
        <f>VLOOKUP(D2379,Products!$A$2:$F$21,6,FALSE)</f>
        <v>75</v>
      </c>
      <c r="R2379" s="6">
        <f t="shared" si="150"/>
        <v>75</v>
      </c>
      <c r="S2379" s="6">
        <f t="shared" si="151"/>
        <v>94.361999999999995</v>
      </c>
    </row>
    <row r="2380" spans="1:19" x14ac:dyDescent="0.25">
      <c r="A2380" t="s">
        <v>2808</v>
      </c>
      <c r="B2380" s="2">
        <v>45755</v>
      </c>
      <c r="C2380" t="s">
        <v>602</v>
      </c>
      <c r="D2380" t="s">
        <v>18</v>
      </c>
      <c r="E2380">
        <v>1</v>
      </c>
      <c r="F2380">
        <v>1493.5</v>
      </c>
      <c r="G2380" s="3">
        <v>0.1</v>
      </c>
      <c r="H2380" t="s">
        <v>12</v>
      </c>
      <c r="I2380">
        <v>6</v>
      </c>
      <c r="J2380">
        <f t="shared" si="148"/>
        <v>1344.15</v>
      </c>
      <c r="K2380" s="2">
        <f t="shared" si="149"/>
        <v>45748</v>
      </c>
      <c r="L2380" s="2" t="str">
        <f>VLOOKUP(C2380,Customers!$A$2:$F$401,3,FALSE)</f>
        <v>Ismailia</v>
      </c>
      <c r="M2380" s="2" t="str">
        <f>VLOOKUP(C2380,Customers!$A$2:$F$401,5,FALSE)</f>
        <v>Consumer</v>
      </c>
      <c r="N2380" s="2" t="str">
        <f>VLOOKUP(D2380,Products!$A$2:$F$21,2,FALSE)</f>
        <v>Webcam HD</v>
      </c>
      <c r="O2380" s="2" t="str">
        <f>VLOOKUP(D2380,Products!$A$2:$F$21,4,FALSE)</f>
        <v>Electronics</v>
      </c>
      <c r="P2380" s="2" t="str">
        <f>VLOOKUP(D2380,Products!$A$2:$F$21,3,FALSE)</f>
        <v>Accessories</v>
      </c>
      <c r="Q2380" s="6">
        <f>VLOOKUP(D2380,Products!$A$2:$F$21,6,FALSE)</f>
        <v>790</v>
      </c>
      <c r="R2380" s="6">
        <f t="shared" si="150"/>
        <v>790</v>
      </c>
      <c r="S2380" s="6">
        <f t="shared" si="151"/>
        <v>554.15000000000009</v>
      </c>
    </row>
    <row r="2381" spans="1:19" x14ac:dyDescent="0.25">
      <c r="A2381" t="s">
        <v>2809</v>
      </c>
      <c r="B2381" s="2">
        <v>45813</v>
      </c>
      <c r="C2381" t="s">
        <v>392</v>
      </c>
      <c r="D2381" t="s">
        <v>11</v>
      </c>
      <c r="E2381">
        <v>2</v>
      </c>
      <c r="F2381">
        <v>27645</v>
      </c>
      <c r="G2381" s="3">
        <v>0.05</v>
      </c>
      <c r="H2381" t="s">
        <v>12</v>
      </c>
      <c r="I2381">
        <v>3</v>
      </c>
      <c r="J2381">
        <f t="shared" si="148"/>
        <v>52525.5</v>
      </c>
      <c r="K2381" s="2">
        <f t="shared" si="149"/>
        <v>45809</v>
      </c>
      <c r="L2381" s="2" t="str">
        <f>VLOOKUP(C2381,Customers!$A$2:$F$401,3,FALSE)</f>
        <v>Giza</v>
      </c>
      <c r="M2381" s="2" t="str">
        <f>VLOOKUP(C2381,Customers!$A$2:$F$401,5,FALSE)</f>
        <v>Small Business</v>
      </c>
      <c r="N2381" s="2" t="str">
        <f>VLOOKUP(D2381,Products!$A$2:$F$21,2,FALSE)</f>
        <v>Laptop Pro 14</v>
      </c>
      <c r="O2381" s="2" t="str">
        <f>VLOOKUP(D2381,Products!$A$2:$F$21,4,FALSE)</f>
        <v>Electronics</v>
      </c>
      <c r="P2381" s="2" t="str">
        <f>VLOOKUP(D2381,Products!$A$2:$F$21,3,FALSE)</f>
        <v>Computers</v>
      </c>
      <c r="Q2381" s="6">
        <f>VLOOKUP(D2381,Products!$A$2:$F$21,6,FALSE)</f>
        <v>22100</v>
      </c>
      <c r="R2381" s="6">
        <f t="shared" si="150"/>
        <v>44200</v>
      </c>
      <c r="S2381" s="6">
        <f t="shared" si="151"/>
        <v>8325.5</v>
      </c>
    </row>
    <row r="2382" spans="1:19" x14ac:dyDescent="0.25">
      <c r="A2382" t="s">
        <v>2810</v>
      </c>
      <c r="B2382" s="2">
        <v>45574</v>
      </c>
      <c r="C2382" t="s">
        <v>544</v>
      </c>
      <c r="D2382" t="s">
        <v>56</v>
      </c>
      <c r="E2382">
        <v>1</v>
      </c>
      <c r="F2382">
        <v>185.4</v>
      </c>
      <c r="G2382" s="3">
        <v>0.1</v>
      </c>
      <c r="H2382" t="s">
        <v>12</v>
      </c>
      <c r="I2382">
        <v>7</v>
      </c>
      <c r="J2382">
        <f t="shared" si="148"/>
        <v>166.86</v>
      </c>
      <c r="K2382" s="2">
        <f t="shared" si="149"/>
        <v>45566</v>
      </c>
      <c r="L2382" s="2" t="str">
        <f>VLOOKUP(C2382,Customers!$A$2:$F$401,3,FALSE)</f>
        <v>Shubra El-Kheima</v>
      </c>
      <c r="M2382" s="2" t="str">
        <f>VLOOKUP(C2382,Customers!$A$2:$F$401,5,FALSE)</f>
        <v>Small Business</v>
      </c>
      <c r="N2382" s="2" t="str">
        <f>VLOOKUP(D2382,Products!$A$2:$F$21,2,FALSE)</f>
        <v>Notebook Pack</v>
      </c>
      <c r="O2382" s="2" t="str">
        <f>VLOOKUP(D2382,Products!$A$2:$F$21,4,FALSE)</f>
        <v>Office</v>
      </c>
      <c r="P2382" s="2" t="str">
        <f>VLOOKUP(D2382,Products!$A$2:$F$21,3,FALSE)</f>
        <v>Stationery</v>
      </c>
      <c r="Q2382" s="6">
        <f>VLOOKUP(D2382,Products!$A$2:$F$21,6,FALSE)</f>
        <v>75</v>
      </c>
      <c r="R2382" s="6">
        <f t="shared" si="150"/>
        <v>75</v>
      </c>
      <c r="S2382" s="6">
        <f t="shared" si="151"/>
        <v>91.860000000000014</v>
      </c>
    </row>
    <row r="2383" spans="1:19" x14ac:dyDescent="0.25">
      <c r="A2383" t="s">
        <v>2811</v>
      </c>
      <c r="B2383" s="2">
        <v>44961</v>
      </c>
      <c r="C2383" t="s">
        <v>709</v>
      </c>
      <c r="D2383" t="s">
        <v>27</v>
      </c>
      <c r="E2383">
        <v>4</v>
      </c>
      <c r="F2383">
        <v>901.6</v>
      </c>
      <c r="G2383" s="3">
        <v>0.05</v>
      </c>
      <c r="H2383" t="s">
        <v>12</v>
      </c>
      <c r="I2383">
        <v>5</v>
      </c>
      <c r="J2383">
        <f t="shared" si="148"/>
        <v>3426.08</v>
      </c>
      <c r="K2383" s="2">
        <f t="shared" si="149"/>
        <v>44958</v>
      </c>
      <c r="L2383" s="2" t="str">
        <f>VLOOKUP(C2383,Customers!$A$2:$F$401,3,FALSE)</f>
        <v>Tanta</v>
      </c>
      <c r="M2383" s="2" t="str">
        <f>VLOOKUP(C2383,Customers!$A$2:$F$401,5,FALSE)</f>
        <v>Small Business</v>
      </c>
      <c r="N2383" s="2" t="str">
        <f>VLOOKUP(D2383,Products!$A$2:$F$21,2,FALSE)</f>
        <v>Printer Toner</v>
      </c>
      <c r="O2383" s="2" t="str">
        <f>VLOOKUP(D2383,Products!$A$2:$F$21,4,FALSE)</f>
        <v>Office</v>
      </c>
      <c r="P2383" s="2" t="str">
        <f>VLOOKUP(D2383,Products!$A$2:$F$21,3,FALSE)</f>
        <v>Supplies</v>
      </c>
      <c r="Q2383" s="6">
        <f>VLOOKUP(D2383,Products!$A$2:$F$21,6,FALSE)</f>
        <v>510</v>
      </c>
      <c r="R2383" s="6">
        <f t="shared" si="150"/>
        <v>2040</v>
      </c>
      <c r="S2383" s="6">
        <f t="shared" si="151"/>
        <v>1386.08</v>
      </c>
    </row>
    <row r="2384" spans="1:19" x14ac:dyDescent="0.25">
      <c r="A2384" t="s">
        <v>2812</v>
      </c>
      <c r="B2384" s="2">
        <v>45724</v>
      </c>
      <c r="C2384" t="s">
        <v>340</v>
      </c>
      <c r="D2384" t="s">
        <v>40</v>
      </c>
      <c r="E2384">
        <v>2</v>
      </c>
      <c r="F2384">
        <v>19500</v>
      </c>
      <c r="G2384" s="3">
        <v>0.05</v>
      </c>
      <c r="H2384" t="s">
        <v>12</v>
      </c>
      <c r="I2384">
        <v>4</v>
      </c>
      <c r="J2384">
        <f t="shared" si="148"/>
        <v>37050</v>
      </c>
      <c r="K2384" s="2">
        <f t="shared" si="149"/>
        <v>45717</v>
      </c>
      <c r="L2384" s="2" t="str">
        <f>VLOOKUP(C2384,Customers!$A$2:$F$401,3,FALSE)</f>
        <v>Port Said</v>
      </c>
      <c r="M2384" s="2" t="str">
        <f>VLOOKUP(C2384,Customers!$A$2:$F$401,5,FALSE)</f>
        <v>Corporate</v>
      </c>
      <c r="N2384" s="2" t="str">
        <f>VLOOKUP(D2384,Products!$A$2:$F$21,2,FALSE)</f>
        <v>Laptop Basic 15</v>
      </c>
      <c r="O2384" s="2" t="str">
        <f>VLOOKUP(D2384,Products!$A$2:$F$21,4,FALSE)</f>
        <v>Electronics</v>
      </c>
      <c r="P2384" s="2" t="str">
        <f>VLOOKUP(D2384,Products!$A$2:$F$21,3,FALSE)</f>
        <v>Computers</v>
      </c>
      <c r="Q2384" s="6">
        <f>VLOOKUP(D2384,Products!$A$2:$F$21,6,FALSE)</f>
        <v>15100</v>
      </c>
      <c r="R2384" s="6">
        <f t="shared" si="150"/>
        <v>30200</v>
      </c>
      <c r="S2384" s="6">
        <f t="shared" si="151"/>
        <v>6850</v>
      </c>
    </row>
    <row r="2385" spans="1:19" x14ac:dyDescent="0.25">
      <c r="A2385" t="s">
        <v>2813</v>
      </c>
      <c r="B2385" s="2">
        <v>45169</v>
      </c>
      <c r="C2385" t="s">
        <v>617</v>
      </c>
      <c r="D2385" t="s">
        <v>90</v>
      </c>
      <c r="E2385">
        <v>1</v>
      </c>
      <c r="F2385">
        <v>2268</v>
      </c>
      <c r="G2385" s="3">
        <v>0.2</v>
      </c>
      <c r="H2385" t="s">
        <v>12</v>
      </c>
      <c r="I2385">
        <v>3</v>
      </c>
      <c r="J2385">
        <f t="shared" si="148"/>
        <v>1814.4</v>
      </c>
      <c r="K2385" s="2">
        <f t="shared" si="149"/>
        <v>45139</v>
      </c>
      <c r="L2385" s="2" t="str">
        <f>VLOOKUP(C2385,Customers!$A$2:$F$401,3,FALSE)</f>
        <v>Zagazig</v>
      </c>
      <c r="M2385" s="2" t="str">
        <f>VLOOKUP(C2385,Customers!$A$2:$F$401,5,FALSE)</f>
        <v>Small Business</v>
      </c>
      <c r="N2385" s="2" t="str">
        <f>VLOOKUP(D2385,Products!$A$2:$F$21,2,FALSE)</f>
        <v>Headset Pro</v>
      </c>
      <c r="O2385" s="2" t="str">
        <f>VLOOKUP(D2385,Products!$A$2:$F$21,4,FALSE)</f>
        <v>Electronics</v>
      </c>
      <c r="P2385" s="2" t="str">
        <f>VLOOKUP(D2385,Products!$A$2:$F$21,3,FALSE)</f>
        <v>Accessories</v>
      </c>
      <c r="Q2385" s="6">
        <f>VLOOKUP(D2385,Products!$A$2:$F$21,6,FALSE)</f>
        <v>1180</v>
      </c>
      <c r="R2385" s="6">
        <f t="shared" si="150"/>
        <v>1180</v>
      </c>
      <c r="S2385" s="6">
        <f t="shared" si="151"/>
        <v>634.40000000000009</v>
      </c>
    </row>
    <row r="2386" spans="1:19" x14ac:dyDescent="0.25">
      <c r="A2386" t="s">
        <v>2814</v>
      </c>
      <c r="B2386" s="2">
        <v>46022</v>
      </c>
      <c r="C2386" t="s">
        <v>356</v>
      </c>
      <c r="D2386" t="s">
        <v>15</v>
      </c>
      <c r="E2386">
        <v>1</v>
      </c>
      <c r="F2386">
        <v>463.5</v>
      </c>
      <c r="G2386" s="3">
        <v>0</v>
      </c>
      <c r="H2386" t="s">
        <v>12</v>
      </c>
      <c r="I2386">
        <v>7</v>
      </c>
      <c r="J2386">
        <f t="shared" si="148"/>
        <v>463.5</v>
      </c>
      <c r="K2386" s="2">
        <f t="shared" si="149"/>
        <v>45992</v>
      </c>
      <c r="L2386" s="2" t="str">
        <f>VLOOKUP(C2386,Customers!$A$2:$F$401,3,FALSE)</f>
        <v>Mansoura</v>
      </c>
      <c r="M2386" s="2" t="str">
        <f>VLOOKUP(C2386,Customers!$A$2:$F$401,5,FALSE)</f>
        <v>Consumer</v>
      </c>
      <c r="N2386" s="2" t="str">
        <f>VLOOKUP(D2386,Products!$A$2:$F$21,2,FALSE)</f>
        <v>Wireless Mouse</v>
      </c>
      <c r="O2386" s="2" t="str">
        <f>VLOOKUP(D2386,Products!$A$2:$F$21,4,FALSE)</f>
        <v>Electronics</v>
      </c>
      <c r="P2386" s="2" t="str">
        <f>VLOOKUP(D2386,Products!$A$2:$F$21,3,FALSE)</f>
        <v>Accessories</v>
      </c>
      <c r="Q2386" s="6">
        <f>VLOOKUP(D2386,Products!$A$2:$F$21,6,FALSE)</f>
        <v>210</v>
      </c>
      <c r="R2386" s="6">
        <f t="shared" si="150"/>
        <v>210</v>
      </c>
      <c r="S2386" s="6">
        <f t="shared" si="151"/>
        <v>253.5</v>
      </c>
    </row>
    <row r="2387" spans="1:19" x14ac:dyDescent="0.25">
      <c r="A2387" t="s">
        <v>2815</v>
      </c>
      <c r="B2387" s="2">
        <v>44939</v>
      </c>
      <c r="C2387" t="s">
        <v>999</v>
      </c>
      <c r="D2387" t="s">
        <v>43</v>
      </c>
      <c r="E2387">
        <v>4</v>
      </c>
      <c r="F2387">
        <v>3600</v>
      </c>
      <c r="G2387" s="3">
        <v>0.15</v>
      </c>
      <c r="H2387" t="s">
        <v>12</v>
      </c>
      <c r="I2387">
        <v>2</v>
      </c>
      <c r="J2387">
        <f t="shared" si="148"/>
        <v>12240</v>
      </c>
      <c r="K2387" s="2">
        <f t="shared" si="149"/>
        <v>44927</v>
      </c>
      <c r="L2387" s="2" t="str">
        <f>VLOOKUP(C2387,Customers!$A$2:$F$401,3,FALSE)</f>
        <v>Fayoum</v>
      </c>
      <c r="M2387" s="2" t="str">
        <f>VLOOKUP(C2387,Customers!$A$2:$F$401,5,FALSE)</f>
        <v>Small Business</v>
      </c>
      <c r="N2387" s="2" t="str">
        <f>VLOOKUP(D2387,Products!$A$2:$F$21,2,FALSE)</f>
        <v>External SSD 1TB</v>
      </c>
      <c r="O2387" s="2" t="str">
        <f>VLOOKUP(D2387,Products!$A$2:$F$21,4,FALSE)</f>
        <v>Electronics</v>
      </c>
      <c r="P2387" s="2" t="str">
        <f>VLOOKUP(D2387,Products!$A$2:$F$21,3,FALSE)</f>
        <v>Storage</v>
      </c>
      <c r="Q2387" s="6">
        <f>VLOOKUP(D2387,Products!$A$2:$F$21,6,FALSE)</f>
        <v>2450</v>
      </c>
      <c r="R2387" s="6">
        <f t="shared" si="150"/>
        <v>9800</v>
      </c>
      <c r="S2387" s="6">
        <f t="shared" si="151"/>
        <v>2440</v>
      </c>
    </row>
    <row r="2388" spans="1:19" x14ac:dyDescent="0.25">
      <c r="A2388" t="s">
        <v>2816</v>
      </c>
      <c r="B2388" s="2">
        <v>45056</v>
      </c>
      <c r="C2388" t="s">
        <v>1437</v>
      </c>
      <c r="D2388" t="s">
        <v>43</v>
      </c>
      <c r="E2388">
        <v>3</v>
      </c>
      <c r="F2388">
        <v>3708</v>
      </c>
      <c r="G2388" s="3">
        <v>0.05</v>
      </c>
      <c r="H2388" t="s">
        <v>12</v>
      </c>
      <c r="I2388">
        <v>7</v>
      </c>
      <c r="J2388">
        <f t="shared" si="148"/>
        <v>10567.8</v>
      </c>
      <c r="K2388" s="2">
        <f t="shared" si="149"/>
        <v>45047</v>
      </c>
      <c r="L2388" s="2" t="str">
        <f>VLOOKUP(C2388,Customers!$A$2:$F$401,3,FALSE)</f>
        <v>Mansoura</v>
      </c>
      <c r="M2388" s="2" t="str">
        <f>VLOOKUP(C2388,Customers!$A$2:$F$401,5,FALSE)</f>
        <v>Small Business</v>
      </c>
      <c r="N2388" s="2" t="str">
        <f>VLOOKUP(D2388,Products!$A$2:$F$21,2,FALSE)</f>
        <v>External SSD 1TB</v>
      </c>
      <c r="O2388" s="2" t="str">
        <f>VLOOKUP(D2388,Products!$A$2:$F$21,4,FALSE)</f>
        <v>Electronics</v>
      </c>
      <c r="P2388" s="2" t="str">
        <f>VLOOKUP(D2388,Products!$A$2:$F$21,3,FALSE)</f>
        <v>Storage</v>
      </c>
      <c r="Q2388" s="6">
        <f>VLOOKUP(D2388,Products!$A$2:$F$21,6,FALSE)</f>
        <v>2450</v>
      </c>
      <c r="R2388" s="6">
        <f t="shared" si="150"/>
        <v>7350</v>
      </c>
      <c r="S2388" s="6">
        <f t="shared" si="151"/>
        <v>3217.7999999999993</v>
      </c>
    </row>
    <row r="2389" spans="1:19" x14ac:dyDescent="0.25">
      <c r="A2389" t="s">
        <v>2817</v>
      </c>
      <c r="B2389" s="2">
        <v>45020</v>
      </c>
      <c r="C2389" t="s">
        <v>590</v>
      </c>
      <c r="D2389" t="s">
        <v>40</v>
      </c>
      <c r="E2389">
        <v>1</v>
      </c>
      <c r="F2389">
        <v>17940</v>
      </c>
      <c r="G2389" s="3">
        <v>0.05</v>
      </c>
      <c r="H2389" t="s">
        <v>12</v>
      </c>
      <c r="I2389">
        <v>6</v>
      </c>
      <c r="J2389">
        <f t="shared" si="148"/>
        <v>17043</v>
      </c>
      <c r="K2389" s="2">
        <f t="shared" si="149"/>
        <v>45017</v>
      </c>
      <c r="L2389" s="2" t="str">
        <f>VLOOKUP(C2389,Customers!$A$2:$F$401,3,FALSE)</f>
        <v>Zagazig</v>
      </c>
      <c r="M2389" s="2" t="str">
        <f>VLOOKUP(C2389,Customers!$A$2:$F$401,5,FALSE)</f>
        <v>Consumer</v>
      </c>
      <c r="N2389" s="2" t="str">
        <f>VLOOKUP(D2389,Products!$A$2:$F$21,2,FALSE)</f>
        <v>Laptop Basic 15</v>
      </c>
      <c r="O2389" s="2" t="str">
        <f>VLOOKUP(D2389,Products!$A$2:$F$21,4,FALSE)</f>
        <v>Electronics</v>
      </c>
      <c r="P2389" s="2" t="str">
        <f>VLOOKUP(D2389,Products!$A$2:$F$21,3,FALSE)</f>
        <v>Computers</v>
      </c>
      <c r="Q2389" s="6">
        <f>VLOOKUP(D2389,Products!$A$2:$F$21,6,FALSE)</f>
        <v>15100</v>
      </c>
      <c r="R2389" s="6">
        <f t="shared" si="150"/>
        <v>15100</v>
      </c>
      <c r="S2389" s="6">
        <f t="shared" si="151"/>
        <v>1943</v>
      </c>
    </row>
    <row r="2390" spans="1:19" x14ac:dyDescent="0.25">
      <c r="A2390" t="s">
        <v>2818</v>
      </c>
      <c r="B2390" s="2">
        <v>45075</v>
      </c>
      <c r="C2390" t="s">
        <v>369</v>
      </c>
      <c r="D2390" t="s">
        <v>27</v>
      </c>
      <c r="E2390">
        <v>5</v>
      </c>
      <c r="F2390">
        <v>950.6</v>
      </c>
      <c r="G2390" s="3">
        <v>0.05</v>
      </c>
      <c r="H2390" t="s">
        <v>85</v>
      </c>
      <c r="I2390">
        <v>2</v>
      </c>
      <c r="J2390">
        <f t="shared" si="148"/>
        <v>4515.3499999999995</v>
      </c>
      <c r="K2390" s="2">
        <f t="shared" si="149"/>
        <v>45047</v>
      </c>
      <c r="L2390" s="2" t="str">
        <f>VLOOKUP(C2390,Customers!$A$2:$F$401,3,FALSE)</f>
        <v>Tanta</v>
      </c>
      <c r="M2390" s="2" t="str">
        <f>VLOOKUP(C2390,Customers!$A$2:$F$401,5,FALSE)</f>
        <v>Small Business</v>
      </c>
      <c r="N2390" s="2" t="str">
        <f>VLOOKUP(D2390,Products!$A$2:$F$21,2,FALSE)</f>
        <v>Printer Toner</v>
      </c>
      <c r="O2390" s="2" t="str">
        <f>VLOOKUP(D2390,Products!$A$2:$F$21,4,FALSE)</f>
        <v>Office</v>
      </c>
      <c r="P2390" s="2" t="str">
        <f>VLOOKUP(D2390,Products!$A$2:$F$21,3,FALSE)</f>
        <v>Supplies</v>
      </c>
      <c r="Q2390" s="6">
        <f>VLOOKUP(D2390,Products!$A$2:$F$21,6,FALSE)</f>
        <v>510</v>
      </c>
      <c r="R2390" s="6">
        <f t="shared" si="150"/>
        <v>2550</v>
      </c>
      <c r="S2390" s="6">
        <f t="shared" si="151"/>
        <v>1965.3499999999995</v>
      </c>
    </row>
    <row r="2391" spans="1:19" x14ac:dyDescent="0.25">
      <c r="A2391" t="s">
        <v>2819</v>
      </c>
      <c r="B2391" s="2">
        <v>45659</v>
      </c>
      <c r="C2391" t="s">
        <v>347</v>
      </c>
      <c r="D2391" t="s">
        <v>27</v>
      </c>
      <c r="E2391">
        <v>1</v>
      </c>
      <c r="F2391">
        <v>1058.4000000000001</v>
      </c>
      <c r="G2391" s="3">
        <v>0.03</v>
      </c>
      <c r="H2391" t="s">
        <v>12</v>
      </c>
      <c r="I2391">
        <v>4</v>
      </c>
      <c r="J2391">
        <f t="shared" si="148"/>
        <v>1026.6480000000001</v>
      </c>
      <c r="K2391" s="2">
        <f t="shared" si="149"/>
        <v>45658</v>
      </c>
      <c r="L2391" s="2" t="str">
        <f>VLOOKUP(C2391,Customers!$A$2:$F$401,3,FALSE)</f>
        <v>Port Said</v>
      </c>
      <c r="M2391" s="2" t="str">
        <f>VLOOKUP(C2391,Customers!$A$2:$F$401,5,FALSE)</f>
        <v>Corporate</v>
      </c>
      <c r="N2391" s="2" t="str">
        <f>VLOOKUP(D2391,Products!$A$2:$F$21,2,FALSE)</f>
        <v>Printer Toner</v>
      </c>
      <c r="O2391" s="2" t="str">
        <f>VLOOKUP(D2391,Products!$A$2:$F$21,4,FALSE)</f>
        <v>Office</v>
      </c>
      <c r="P2391" s="2" t="str">
        <f>VLOOKUP(D2391,Products!$A$2:$F$21,3,FALSE)</f>
        <v>Supplies</v>
      </c>
      <c r="Q2391" s="6">
        <f>VLOOKUP(D2391,Products!$A$2:$F$21,6,FALSE)</f>
        <v>510</v>
      </c>
      <c r="R2391" s="6">
        <f t="shared" si="150"/>
        <v>510</v>
      </c>
      <c r="S2391" s="6">
        <f t="shared" si="151"/>
        <v>516.64800000000014</v>
      </c>
    </row>
    <row r="2392" spans="1:19" x14ac:dyDescent="0.25">
      <c r="A2392" t="s">
        <v>2820</v>
      </c>
      <c r="B2392" s="2">
        <v>45956</v>
      </c>
      <c r="C2392" t="s">
        <v>242</v>
      </c>
      <c r="D2392" t="s">
        <v>43</v>
      </c>
      <c r="E2392">
        <v>1</v>
      </c>
      <c r="F2392">
        <v>3600</v>
      </c>
      <c r="G2392" s="3">
        <v>0.2</v>
      </c>
      <c r="H2392" t="s">
        <v>12</v>
      </c>
      <c r="I2392">
        <v>7</v>
      </c>
      <c r="J2392">
        <f t="shared" si="148"/>
        <v>2880</v>
      </c>
      <c r="K2392" s="2">
        <f t="shared" si="149"/>
        <v>45931</v>
      </c>
      <c r="L2392" s="2" t="str">
        <f>VLOOKUP(C2392,Customers!$A$2:$F$401,3,FALSE)</f>
        <v>Tanta</v>
      </c>
      <c r="M2392" s="2" t="str">
        <f>VLOOKUP(C2392,Customers!$A$2:$F$401,5,FALSE)</f>
        <v>Small Business</v>
      </c>
      <c r="N2392" s="2" t="str">
        <f>VLOOKUP(D2392,Products!$A$2:$F$21,2,FALSE)</f>
        <v>External SSD 1TB</v>
      </c>
      <c r="O2392" s="2" t="str">
        <f>VLOOKUP(D2392,Products!$A$2:$F$21,4,FALSE)</f>
        <v>Electronics</v>
      </c>
      <c r="P2392" s="2" t="str">
        <f>VLOOKUP(D2392,Products!$A$2:$F$21,3,FALSE)</f>
        <v>Storage</v>
      </c>
      <c r="Q2392" s="6">
        <f>VLOOKUP(D2392,Products!$A$2:$F$21,6,FALSE)</f>
        <v>2450</v>
      </c>
      <c r="R2392" s="6">
        <f t="shared" si="150"/>
        <v>2450</v>
      </c>
      <c r="S2392" s="6">
        <f t="shared" si="151"/>
        <v>430</v>
      </c>
    </row>
    <row r="2393" spans="1:19" x14ac:dyDescent="0.25">
      <c r="A2393" t="s">
        <v>2821</v>
      </c>
      <c r="B2393" s="2">
        <v>45144</v>
      </c>
      <c r="C2393" t="s">
        <v>369</v>
      </c>
      <c r="D2393" t="s">
        <v>46</v>
      </c>
      <c r="E2393">
        <v>1</v>
      </c>
      <c r="F2393">
        <v>239.2</v>
      </c>
      <c r="G2393" s="3">
        <v>0</v>
      </c>
      <c r="H2393" t="s">
        <v>12</v>
      </c>
      <c r="I2393">
        <v>3</v>
      </c>
      <c r="J2393">
        <f t="shared" si="148"/>
        <v>239.2</v>
      </c>
      <c r="K2393" s="2">
        <f t="shared" si="149"/>
        <v>45139</v>
      </c>
      <c r="L2393" s="2" t="str">
        <f>VLOOKUP(C2393,Customers!$A$2:$F$401,3,FALSE)</f>
        <v>Tanta</v>
      </c>
      <c r="M2393" s="2" t="str">
        <f>VLOOKUP(C2393,Customers!$A$2:$F$401,5,FALSE)</f>
        <v>Small Business</v>
      </c>
      <c r="N2393" s="2" t="str">
        <f>VLOOKUP(D2393,Products!$A$2:$F$21,2,FALSE)</f>
        <v>Paper A4 Box</v>
      </c>
      <c r="O2393" s="2" t="str">
        <f>VLOOKUP(D2393,Products!$A$2:$F$21,4,FALSE)</f>
        <v>Office</v>
      </c>
      <c r="P2393" s="2" t="str">
        <f>VLOOKUP(D2393,Products!$A$2:$F$21,3,FALSE)</f>
        <v>Stationery</v>
      </c>
      <c r="Q2393" s="6">
        <f>VLOOKUP(D2393,Products!$A$2:$F$21,6,FALSE)</f>
        <v>145</v>
      </c>
      <c r="R2393" s="6">
        <f t="shared" si="150"/>
        <v>145</v>
      </c>
      <c r="S2393" s="6">
        <f t="shared" si="151"/>
        <v>94.199999999999989</v>
      </c>
    </row>
    <row r="2394" spans="1:19" x14ac:dyDescent="0.25">
      <c r="A2394" t="s">
        <v>2822</v>
      </c>
      <c r="B2394" s="2">
        <v>45520</v>
      </c>
      <c r="C2394" t="s">
        <v>51</v>
      </c>
      <c r="D2394" t="s">
        <v>33</v>
      </c>
      <c r="E2394">
        <v>2</v>
      </c>
      <c r="F2394">
        <v>3783</v>
      </c>
      <c r="G2394" s="3">
        <v>0</v>
      </c>
      <c r="H2394" t="s">
        <v>12</v>
      </c>
      <c r="I2394">
        <v>4</v>
      </c>
      <c r="J2394">
        <f t="shared" si="148"/>
        <v>7566</v>
      </c>
      <c r="K2394" s="2">
        <f t="shared" si="149"/>
        <v>45505</v>
      </c>
      <c r="L2394" s="2" t="str">
        <f>VLOOKUP(C2394,Customers!$A$2:$F$401,3,FALSE)</f>
        <v>Fayoum</v>
      </c>
      <c r="M2394" s="2" t="str">
        <f>VLOOKUP(C2394,Customers!$A$2:$F$401,5,FALSE)</f>
        <v>Small Business</v>
      </c>
      <c r="N2394" s="2" t="str">
        <f>VLOOKUP(D2394,Products!$A$2:$F$21,2,FALSE)</f>
        <v>Filing Cabinet</v>
      </c>
      <c r="O2394" s="2" t="str">
        <f>VLOOKUP(D2394,Products!$A$2:$F$21,4,FALSE)</f>
        <v>Office</v>
      </c>
      <c r="P2394" s="2" t="str">
        <f>VLOOKUP(D2394,Products!$A$2:$F$21,3,FALSE)</f>
        <v>Furniture</v>
      </c>
      <c r="Q2394" s="6">
        <f>VLOOKUP(D2394,Products!$A$2:$F$21,6,FALSE)</f>
        <v>2650</v>
      </c>
      <c r="R2394" s="6">
        <f t="shared" si="150"/>
        <v>5300</v>
      </c>
      <c r="S2394" s="6">
        <f t="shared" si="151"/>
        <v>2266</v>
      </c>
    </row>
    <row r="2395" spans="1:19" x14ac:dyDescent="0.25">
      <c r="A2395" t="s">
        <v>2823</v>
      </c>
      <c r="B2395" s="2">
        <v>45544</v>
      </c>
      <c r="C2395" t="s">
        <v>951</v>
      </c>
      <c r="D2395" t="s">
        <v>43</v>
      </c>
      <c r="E2395">
        <v>4</v>
      </c>
      <c r="F2395">
        <v>3708</v>
      </c>
      <c r="G2395" s="3">
        <v>0.1</v>
      </c>
      <c r="H2395" t="s">
        <v>85</v>
      </c>
      <c r="I2395">
        <v>1</v>
      </c>
      <c r="J2395">
        <f t="shared" si="148"/>
        <v>13348.800000000001</v>
      </c>
      <c r="K2395" s="2">
        <f t="shared" si="149"/>
        <v>45536</v>
      </c>
      <c r="L2395" s="2" t="str">
        <f>VLOOKUP(C2395,Customers!$A$2:$F$401,3,FALSE)</f>
        <v>Shubra El-Kheima</v>
      </c>
      <c r="M2395" s="2" t="str">
        <f>VLOOKUP(C2395,Customers!$A$2:$F$401,5,FALSE)</f>
        <v>Small Business</v>
      </c>
      <c r="N2395" s="2" t="str">
        <f>VLOOKUP(D2395,Products!$A$2:$F$21,2,FALSE)</f>
        <v>External SSD 1TB</v>
      </c>
      <c r="O2395" s="2" t="str">
        <f>VLOOKUP(D2395,Products!$A$2:$F$21,4,FALSE)</f>
        <v>Electronics</v>
      </c>
      <c r="P2395" s="2" t="str">
        <f>VLOOKUP(D2395,Products!$A$2:$F$21,3,FALSE)</f>
        <v>Storage</v>
      </c>
      <c r="Q2395" s="6">
        <f>VLOOKUP(D2395,Products!$A$2:$F$21,6,FALSE)</f>
        <v>2450</v>
      </c>
      <c r="R2395" s="6">
        <f t="shared" si="150"/>
        <v>9800</v>
      </c>
      <c r="S2395" s="6">
        <f t="shared" si="151"/>
        <v>3548.8000000000011</v>
      </c>
    </row>
    <row r="2396" spans="1:19" x14ac:dyDescent="0.25">
      <c r="A2396" t="s">
        <v>2824</v>
      </c>
      <c r="B2396" s="2">
        <v>45104</v>
      </c>
      <c r="C2396" t="s">
        <v>523</v>
      </c>
      <c r="D2396" t="s">
        <v>59</v>
      </c>
      <c r="E2396">
        <v>1</v>
      </c>
      <c r="F2396">
        <v>7178</v>
      </c>
      <c r="G2396" s="3">
        <v>0.05</v>
      </c>
      <c r="H2396" t="s">
        <v>85</v>
      </c>
      <c r="I2396">
        <v>4</v>
      </c>
      <c r="J2396">
        <f t="shared" si="148"/>
        <v>6819.0999999999995</v>
      </c>
      <c r="K2396" s="2">
        <f t="shared" si="149"/>
        <v>45078</v>
      </c>
      <c r="L2396" s="2" t="str">
        <f>VLOOKUP(C2396,Customers!$A$2:$F$401,3,FALSE)</f>
        <v>Banha</v>
      </c>
      <c r="M2396" s="2" t="str">
        <f>VLOOKUP(C2396,Customers!$A$2:$F$401,5,FALSE)</f>
        <v>Consumer</v>
      </c>
      <c r="N2396" s="2" t="str">
        <f>VLOOKUP(D2396,Products!$A$2:$F$21,2,FALSE)</f>
        <v>Laser Printer</v>
      </c>
      <c r="O2396" s="2" t="str">
        <f>VLOOKUP(D2396,Products!$A$2:$F$21,4,FALSE)</f>
        <v>Electronics</v>
      </c>
      <c r="P2396" s="2" t="str">
        <f>VLOOKUP(D2396,Products!$A$2:$F$21,3,FALSE)</f>
        <v>Printers</v>
      </c>
      <c r="Q2396" s="6">
        <f>VLOOKUP(D2396,Products!$A$2:$F$21,6,FALSE)</f>
        <v>5600</v>
      </c>
      <c r="R2396" s="6">
        <f t="shared" si="150"/>
        <v>5600</v>
      </c>
      <c r="S2396" s="6">
        <f t="shared" si="151"/>
        <v>1219.0999999999995</v>
      </c>
    </row>
    <row r="2397" spans="1:19" x14ac:dyDescent="0.25">
      <c r="A2397" t="s">
        <v>2825</v>
      </c>
      <c r="B2397" s="2">
        <v>45503</v>
      </c>
      <c r="C2397" t="s">
        <v>115</v>
      </c>
      <c r="D2397" t="s">
        <v>33</v>
      </c>
      <c r="E2397">
        <v>1</v>
      </c>
      <c r="F2397">
        <v>3588</v>
      </c>
      <c r="G2397" s="3">
        <v>0.05</v>
      </c>
      <c r="H2397" t="s">
        <v>12</v>
      </c>
      <c r="I2397">
        <v>4</v>
      </c>
      <c r="J2397">
        <f t="shared" si="148"/>
        <v>3408.6</v>
      </c>
      <c r="K2397" s="2">
        <f t="shared" si="149"/>
        <v>45474</v>
      </c>
      <c r="L2397" s="2" t="str">
        <f>VLOOKUP(C2397,Customers!$A$2:$F$401,3,FALSE)</f>
        <v>Ismailia</v>
      </c>
      <c r="M2397" s="2" t="str">
        <f>VLOOKUP(C2397,Customers!$A$2:$F$401,5,FALSE)</f>
        <v>Consumer</v>
      </c>
      <c r="N2397" s="2" t="str">
        <f>VLOOKUP(D2397,Products!$A$2:$F$21,2,FALSE)</f>
        <v>Filing Cabinet</v>
      </c>
      <c r="O2397" s="2" t="str">
        <f>VLOOKUP(D2397,Products!$A$2:$F$21,4,FALSE)</f>
        <v>Office</v>
      </c>
      <c r="P2397" s="2" t="str">
        <f>VLOOKUP(D2397,Products!$A$2:$F$21,3,FALSE)</f>
        <v>Furniture</v>
      </c>
      <c r="Q2397" s="6">
        <f>VLOOKUP(D2397,Products!$A$2:$F$21,6,FALSE)</f>
        <v>2650</v>
      </c>
      <c r="R2397" s="6">
        <f t="shared" si="150"/>
        <v>2650</v>
      </c>
      <c r="S2397" s="6">
        <f t="shared" si="151"/>
        <v>758.59999999999991</v>
      </c>
    </row>
    <row r="2398" spans="1:19" x14ac:dyDescent="0.25">
      <c r="A2398" t="s">
        <v>2826</v>
      </c>
      <c r="B2398" s="2">
        <v>45823</v>
      </c>
      <c r="C2398" t="s">
        <v>224</v>
      </c>
      <c r="D2398" t="s">
        <v>56</v>
      </c>
      <c r="E2398">
        <v>2</v>
      </c>
      <c r="F2398">
        <v>174.6</v>
      </c>
      <c r="G2398" s="3">
        <v>0.05</v>
      </c>
      <c r="H2398" t="s">
        <v>12</v>
      </c>
      <c r="I2398">
        <v>5</v>
      </c>
      <c r="J2398">
        <f t="shared" si="148"/>
        <v>331.73999999999995</v>
      </c>
      <c r="K2398" s="2">
        <f t="shared" si="149"/>
        <v>45809</v>
      </c>
      <c r="L2398" s="2" t="str">
        <f>VLOOKUP(C2398,Customers!$A$2:$F$401,3,FALSE)</f>
        <v>Ismailia</v>
      </c>
      <c r="M2398" s="2" t="str">
        <f>VLOOKUP(C2398,Customers!$A$2:$F$401,5,FALSE)</f>
        <v>Consumer</v>
      </c>
      <c r="N2398" s="2" t="str">
        <f>VLOOKUP(D2398,Products!$A$2:$F$21,2,FALSE)</f>
        <v>Notebook Pack</v>
      </c>
      <c r="O2398" s="2" t="str">
        <f>VLOOKUP(D2398,Products!$A$2:$F$21,4,FALSE)</f>
        <v>Office</v>
      </c>
      <c r="P2398" s="2" t="str">
        <f>VLOOKUP(D2398,Products!$A$2:$F$21,3,FALSE)</f>
        <v>Stationery</v>
      </c>
      <c r="Q2398" s="6">
        <f>VLOOKUP(D2398,Products!$A$2:$F$21,6,FALSE)</f>
        <v>75</v>
      </c>
      <c r="R2398" s="6">
        <f t="shared" si="150"/>
        <v>150</v>
      </c>
      <c r="S2398" s="6">
        <f t="shared" si="151"/>
        <v>181.73999999999995</v>
      </c>
    </row>
    <row r="2399" spans="1:19" x14ac:dyDescent="0.25">
      <c r="A2399" t="s">
        <v>2827</v>
      </c>
      <c r="B2399" s="2">
        <v>45708</v>
      </c>
      <c r="C2399" t="s">
        <v>407</v>
      </c>
      <c r="D2399" t="s">
        <v>46</v>
      </c>
      <c r="E2399">
        <v>1</v>
      </c>
      <c r="F2399">
        <v>252.2</v>
      </c>
      <c r="G2399" s="3">
        <v>0.05</v>
      </c>
      <c r="H2399" t="s">
        <v>12</v>
      </c>
      <c r="I2399">
        <v>6</v>
      </c>
      <c r="J2399">
        <f t="shared" si="148"/>
        <v>239.58999999999997</v>
      </c>
      <c r="K2399" s="2">
        <f t="shared" si="149"/>
        <v>45689</v>
      </c>
      <c r="L2399" s="2" t="str">
        <f>VLOOKUP(C2399,Customers!$A$2:$F$401,3,FALSE)</f>
        <v>Shubra El-Kheima</v>
      </c>
      <c r="M2399" s="2" t="str">
        <f>VLOOKUP(C2399,Customers!$A$2:$F$401,5,FALSE)</f>
        <v>Corporate</v>
      </c>
      <c r="N2399" s="2" t="str">
        <f>VLOOKUP(D2399,Products!$A$2:$F$21,2,FALSE)</f>
        <v>Paper A4 Box</v>
      </c>
      <c r="O2399" s="2" t="str">
        <f>VLOOKUP(D2399,Products!$A$2:$F$21,4,FALSE)</f>
        <v>Office</v>
      </c>
      <c r="P2399" s="2" t="str">
        <f>VLOOKUP(D2399,Products!$A$2:$F$21,3,FALSE)</f>
        <v>Stationery</v>
      </c>
      <c r="Q2399" s="6">
        <f>VLOOKUP(D2399,Products!$A$2:$F$21,6,FALSE)</f>
        <v>145</v>
      </c>
      <c r="R2399" s="6">
        <f t="shared" si="150"/>
        <v>145</v>
      </c>
      <c r="S2399" s="6">
        <f t="shared" si="151"/>
        <v>94.589999999999975</v>
      </c>
    </row>
    <row r="2400" spans="1:19" x14ac:dyDescent="0.25">
      <c r="A2400" t="s">
        <v>2828</v>
      </c>
      <c r="B2400" s="2">
        <v>45736</v>
      </c>
      <c r="C2400" t="s">
        <v>342</v>
      </c>
      <c r="D2400" t="s">
        <v>46</v>
      </c>
      <c r="E2400">
        <v>2</v>
      </c>
      <c r="F2400">
        <v>280.8</v>
      </c>
      <c r="G2400" s="3">
        <v>0.15</v>
      </c>
      <c r="H2400" t="s">
        <v>12</v>
      </c>
      <c r="I2400">
        <v>4</v>
      </c>
      <c r="J2400">
        <f t="shared" si="148"/>
        <v>477.36</v>
      </c>
      <c r="K2400" s="2">
        <f t="shared" si="149"/>
        <v>45717</v>
      </c>
      <c r="L2400" s="2" t="str">
        <f>VLOOKUP(C2400,Customers!$A$2:$F$401,3,FALSE)</f>
        <v>Alexandria</v>
      </c>
      <c r="M2400" s="2" t="str">
        <f>VLOOKUP(C2400,Customers!$A$2:$F$401,5,FALSE)</f>
        <v>Corporate</v>
      </c>
      <c r="N2400" s="2" t="str">
        <f>VLOOKUP(D2400,Products!$A$2:$F$21,2,FALSE)</f>
        <v>Paper A4 Box</v>
      </c>
      <c r="O2400" s="2" t="str">
        <f>VLOOKUP(D2400,Products!$A$2:$F$21,4,FALSE)</f>
        <v>Office</v>
      </c>
      <c r="P2400" s="2" t="str">
        <f>VLOOKUP(D2400,Products!$A$2:$F$21,3,FALSE)</f>
        <v>Stationery</v>
      </c>
      <c r="Q2400" s="6">
        <f>VLOOKUP(D2400,Products!$A$2:$F$21,6,FALSE)</f>
        <v>145</v>
      </c>
      <c r="R2400" s="6">
        <f t="shared" si="150"/>
        <v>290</v>
      </c>
      <c r="S2400" s="6">
        <f t="shared" si="151"/>
        <v>187.36</v>
      </c>
    </row>
    <row r="2401" spans="1:19" x14ac:dyDescent="0.25">
      <c r="A2401" t="s">
        <v>2829</v>
      </c>
      <c r="B2401" s="2">
        <v>44990</v>
      </c>
      <c r="C2401" t="s">
        <v>365</v>
      </c>
      <c r="D2401" t="s">
        <v>49</v>
      </c>
      <c r="E2401">
        <v>3</v>
      </c>
      <c r="F2401">
        <v>4100</v>
      </c>
      <c r="G2401" s="3">
        <v>0.1</v>
      </c>
      <c r="H2401" t="s">
        <v>12</v>
      </c>
      <c r="I2401">
        <v>7</v>
      </c>
      <c r="J2401">
        <f t="shared" si="148"/>
        <v>11070</v>
      </c>
      <c r="K2401" s="2">
        <f t="shared" si="149"/>
        <v>44986</v>
      </c>
      <c r="L2401" s="2" t="str">
        <f>VLOOKUP(C2401,Customers!$A$2:$F$401,3,FALSE)</f>
        <v>Alexandria</v>
      </c>
      <c r="M2401" s="2" t="str">
        <f>VLOOKUP(C2401,Customers!$A$2:$F$401,5,FALSE)</f>
        <v>Corporate</v>
      </c>
      <c r="N2401" s="2" t="str">
        <f>VLOOKUP(D2401,Products!$A$2:$F$21,2,FALSE)</f>
        <v>UPS 1200VA</v>
      </c>
      <c r="O2401" s="2" t="str">
        <f>VLOOKUP(D2401,Products!$A$2:$F$21,4,FALSE)</f>
        <v>Electronics</v>
      </c>
      <c r="P2401" s="2" t="str">
        <f>VLOOKUP(D2401,Products!$A$2:$F$21,3,FALSE)</f>
        <v>Power</v>
      </c>
      <c r="Q2401" s="6">
        <f>VLOOKUP(D2401,Products!$A$2:$F$21,6,FALSE)</f>
        <v>2950</v>
      </c>
      <c r="R2401" s="6">
        <f t="shared" si="150"/>
        <v>8850</v>
      </c>
      <c r="S2401" s="6">
        <f t="shared" si="151"/>
        <v>2220</v>
      </c>
    </row>
    <row r="2402" spans="1:19" x14ac:dyDescent="0.25">
      <c r="A2402" t="s">
        <v>2830</v>
      </c>
      <c r="B2402" s="2">
        <v>45897</v>
      </c>
      <c r="C2402" t="s">
        <v>142</v>
      </c>
      <c r="D2402" t="s">
        <v>11</v>
      </c>
      <c r="E2402">
        <v>2</v>
      </c>
      <c r="F2402">
        <v>30780</v>
      </c>
      <c r="G2402" s="3">
        <v>0</v>
      </c>
      <c r="H2402" t="s">
        <v>12</v>
      </c>
      <c r="I2402">
        <v>6</v>
      </c>
      <c r="J2402">
        <f t="shared" si="148"/>
        <v>61560</v>
      </c>
      <c r="K2402" s="2">
        <f t="shared" si="149"/>
        <v>45870</v>
      </c>
      <c r="L2402" s="2" t="str">
        <f>VLOOKUP(C2402,Customers!$A$2:$F$401,3,FALSE)</f>
        <v>Asyut</v>
      </c>
      <c r="M2402" s="2" t="str">
        <f>VLOOKUP(C2402,Customers!$A$2:$F$401,5,FALSE)</f>
        <v>Small Business</v>
      </c>
      <c r="N2402" s="2" t="str">
        <f>VLOOKUP(D2402,Products!$A$2:$F$21,2,FALSE)</f>
        <v>Laptop Pro 14</v>
      </c>
      <c r="O2402" s="2" t="str">
        <f>VLOOKUP(D2402,Products!$A$2:$F$21,4,FALSE)</f>
        <v>Electronics</v>
      </c>
      <c r="P2402" s="2" t="str">
        <f>VLOOKUP(D2402,Products!$A$2:$F$21,3,FALSE)</f>
        <v>Computers</v>
      </c>
      <c r="Q2402" s="6">
        <f>VLOOKUP(D2402,Products!$A$2:$F$21,6,FALSE)</f>
        <v>22100</v>
      </c>
      <c r="R2402" s="6">
        <f t="shared" si="150"/>
        <v>44200</v>
      </c>
      <c r="S2402" s="6">
        <f t="shared" si="151"/>
        <v>17360</v>
      </c>
    </row>
    <row r="2403" spans="1:19" x14ac:dyDescent="0.25">
      <c r="A2403" t="s">
        <v>2831</v>
      </c>
      <c r="B2403" s="2">
        <v>45247</v>
      </c>
      <c r="C2403" t="s">
        <v>152</v>
      </c>
      <c r="D2403" t="s">
        <v>56</v>
      </c>
      <c r="E2403">
        <v>2</v>
      </c>
      <c r="F2403">
        <v>194.4</v>
      </c>
      <c r="G2403" s="3">
        <v>0.05</v>
      </c>
      <c r="H2403" t="s">
        <v>12</v>
      </c>
      <c r="I2403">
        <v>1</v>
      </c>
      <c r="J2403">
        <f t="shared" si="148"/>
        <v>369.36</v>
      </c>
      <c r="K2403" s="2">
        <f t="shared" si="149"/>
        <v>45231</v>
      </c>
      <c r="L2403" s="2" t="str">
        <f>VLOOKUP(C2403,Customers!$A$2:$F$401,3,FALSE)</f>
        <v>Mansoura</v>
      </c>
      <c r="M2403" s="2" t="str">
        <f>VLOOKUP(C2403,Customers!$A$2:$F$401,5,FALSE)</f>
        <v>Consumer</v>
      </c>
      <c r="N2403" s="2" t="str">
        <f>VLOOKUP(D2403,Products!$A$2:$F$21,2,FALSE)</f>
        <v>Notebook Pack</v>
      </c>
      <c r="O2403" s="2" t="str">
        <f>VLOOKUP(D2403,Products!$A$2:$F$21,4,FALSE)</f>
        <v>Office</v>
      </c>
      <c r="P2403" s="2" t="str">
        <f>VLOOKUP(D2403,Products!$A$2:$F$21,3,FALSE)</f>
        <v>Stationery</v>
      </c>
      <c r="Q2403" s="6">
        <f>VLOOKUP(D2403,Products!$A$2:$F$21,6,FALSE)</f>
        <v>75</v>
      </c>
      <c r="R2403" s="6">
        <f t="shared" si="150"/>
        <v>150</v>
      </c>
      <c r="S2403" s="6">
        <f t="shared" si="151"/>
        <v>219.36</v>
      </c>
    </row>
    <row r="2404" spans="1:19" x14ac:dyDescent="0.25">
      <c r="A2404" t="s">
        <v>2832</v>
      </c>
      <c r="B2404" s="2">
        <v>46019</v>
      </c>
      <c r="C2404" t="s">
        <v>48</v>
      </c>
      <c r="D2404" t="s">
        <v>59</v>
      </c>
      <c r="E2404">
        <v>3</v>
      </c>
      <c r="F2404">
        <v>7622</v>
      </c>
      <c r="G2404" s="3">
        <v>0</v>
      </c>
      <c r="H2404" t="s">
        <v>12</v>
      </c>
      <c r="I2404">
        <v>2</v>
      </c>
      <c r="J2404">
        <f t="shared" si="148"/>
        <v>22866</v>
      </c>
      <c r="K2404" s="2">
        <f t="shared" si="149"/>
        <v>45992</v>
      </c>
      <c r="L2404" s="2" t="str">
        <f>VLOOKUP(C2404,Customers!$A$2:$F$401,3,FALSE)</f>
        <v>Shubra El-Kheima</v>
      </c>
      <c r="M2404" s="2" t="str">
        <f>VLOOKUP(C2404,Customers!$A$2:$F$401,5,FALSE)</f>
        <v>Small Business</v>
      </c>
      <c r="N2404" s="2" t="str">
        <f>VLOOKUP(D2404,Products!$A$2:$F$21,2,FALSE)</f>
        <v>Laser Printer</v>
      </c>
      <c r="O2404" s="2" t="str">
        <f>VLOOKUP(D2404,Products!$A$2:$F$21,4,FALSE)</f>
        <v>Electronics</v>
      </c>
      <c r="P2404" s="2" t="str">
        <f>VLOOKUP(D2404,Products!$A$2:$F$21,3,FALSE)</f>
        <v>Printers</v>
      </c>
      <c r="Q2404" s="6">
        <f>VLOOKUP(D2404,Products!$A$2:$F$21,6,FALSE)</f>
        <v>5600</v>
      </c>
      <c r="R2404" s="6">
        <f t="shared" si="150"/>
        <v>16800</v>
      </c>
      <c r="S2404" s="6">
        <f t="shared" si="151"/>
        <v>6066</v>
      </c>
    </row>
    <row r="2405" spans="1:19" x14ac:dyDescent="0.25">
      <c r="A2405" t="s">
        <v>2833</v>
      </c>
      <c r="B2405" s="2">
        <v>45377</v>
      </c>
      <c r="C2405" t="s">
        <v>320</v>
      </c>
      <c r="D2405" t="s">
        <v>46</v>
      </c>
      <c r="E2405">
        <v>1</v>
      </c>
      <c r="F2405">
        <v>252.2</v>
      </c>
      <c r="G2405" s="3">
        <v>0.05</v>
      </c>
      <c r="H2405" t="s">
        <v>96</v>
      </c>
      <c r="I2405">
        <v>1</v>
      </c>
      <c r="J2405">
        <f t="shared" si="148"/>
        <v>239.58999999999997</v>
      </c>
      <c r="K2405" s="2">
        <f t="shared" si="149"/>
        <v>45352</v>
      </c>
      <c r="L2405" s="2" t="str">
        <f>VLOOKUP(C2405,Customers!$A$2:$F$401,3,FALSE)</f>
        <v>Tanta</v>
      </c>
      <c r="M2405" s="2" t="str">
        <f>VLOOKUP(C2405,Customers!$A$2:$F$401,5,FALSE)</f>
        <v>Consumer</v>
      </c>
      <c r="N2405" s="2" t="str">
        <f>VLOOKUP(D2405,Products!$A$2:$F$21,2,FALSE)</f>
        <v>Paper A4 Box</v>
      </c>
      <c r="O2405" s="2" t="str">
        <f>VLOOKUP(D2405,Products!$A$2:$F$21,4,FALSE)</f>
        <v>Office</v>
      </c>
      <c r="P2405" s="2" t="str">
        <f>VLOOKUP(D2405,Products!$A$2:$F$21,3,FALSE)</f>
        <v>Stationery</v>
      </c>
      <c r="Q2405" s="6">
        <f>VLOOKUP(D2405,Products!$A$2:$F$21,6,FALSE)</f>
        <v>145</v>
      </c>
      <c r="R2405" s="6">
        <f t="shared" si="150"/>
        <v>145</v>
      </c>
      <c r="S2405" s="6">
        <f t="shared" si="151"/>
        <v>94.589999999999975</v>
      </c>
    </row>
    <row r="2406" spans="1:19" x14ac:dyDescent="0.25">
      <c r="A2406" t="s">
        <v>2834</v>
      </c>
      <c r="B2406" s="2">
        <v>45206</v>
      </c>
      <c r="C2406" t="s">
        <v>84</v>
      </c>
      <c r="D2406" t="s">
        <v>56</v>
      </c>
      <c r="E2406">
        <v>2</v>
      </c>
      <c r="F2406">
        <v>194.4</v>
      </c>
      <c r="G2406" s="3">
        <v>0.1</v>
      </c>
      <c r="H2406" t="s">
        <v>12</v>
      </c>
      <c r="I2406">
        <v>5</v>
      </c>
      <c r="J2406">
        <f t="shared" si="148"/>
        <v>349.92</v>
      </c>
      <c r="K2406" s="2">
        <f t="shared" si="149"/>
        <v>45200</v>
      </c>
      <c r="L2406" s="2" t="str">
        <f>VLOOKUP(C2406,Customers!$A$2:$F$401,3,FALSE)</f>
        <v>Asyut</v>
      </c>
      <c r="M2406" s="2" t="str">
        <f>VLOOKUP(C2406,Customers!$A$2:$F$401,5,FALSE)</f>
        <v>Small Business</v>
      </c>
      <c r="N2406" s="2" t="str">
        <f>VLOOKUP(D2406,Products!$A$2:$F$21,2,FALSE)</f>
        <v>Notebook Pack</v>
      </c>
      <c r="O2406" s="2" t="str">
        <f>VLOOKUP(D2406,Products!$A$2:$F$21,4,FALSE)</f>
        <v>Office</v>
      </c>
      <c r="P2406" s="2" t="str">
        <f>VLOOKUP(D2406,Products!$A$2:$F$21,3,FALSE)</f>
        <v>Stationery</v>
      </c>
      <c r="Q2406" s="6">
        <f>VLOOKUP(D2406,Products!$A$2:$F$21,6,FALSE)</f>
        <v>75</v>
      </c>
      <c r="R2406" s="6">
        <f t="shared" si="150"/>
        <v>150</v>
      </c>
      <c r="S2406" s="6">
        <f t="shared" si="151"/>
        <v>199.92000000000002</v>
      </c>
    </row>
    <row r="2407" spans="1:19" x14ac:dyDescent="0.25">
      <c r="A2407" t="s">
        <v>2835</v>
      </c>
      <c r="B2407" s="2">
        <v>45727</v>
      </c>
      <c r="C2407" t="s">
        <v>1156</v>
      </c>
      <c r="D2407" t="s">
        <v>46</v>
      </c>
      <c r="E2407">
        <v>2</v>
      </c>
      <c r="F2407">
        <v>280.8</v>
      </c>
      <c r="G2407" s="3">
        <v>0</v>
      </c>
      <c r="H2407" t="s">
        <v>12</v>
      </c>
      <c r="I2407">
        <v>7</v>
      </c>
      <c r="J2407">
        <f t="shared" si="148"/>
        <v>561.6</v>
      </c>
      <c r="K2407" s="2">
        <f t="shared" si="149"/>
        <v>45717</v>
      </c>
      <c r="L2407" s="2" t="str">
        <f>VLOOKUP(C2407,Customers!$A$2:$F$401,3,FALSE)</f>
        <v>Asyut</v>
      </c>
      <c r="M2407" s="2" t="str">
        <f>VLOOKUP(C2407,Customers!$A$2:$F$401,5,FALSE)</f>
        <v>Consumer</v>
      </c>
      <c r="N2407" s="2" t="str">
        <f>VLOOKUP(D2407,Products!$A$2:$F$21,2,FALSE)</f>
        <v>Paper A4 Box</v>
      </c>
      <c r="O2407" s="2" t="str">
        <f>VLOOKUP(D2407,Products!$A$2:$F$21,4,FALSE)</f>
        <v>Office</v>
      </c>
      <c r="P2407" s="2" t="str">
        <f>VLOOKUP(D2407,Products!$A$2:$F$21,3,FALSE)</f>
        <v>Stationery</v>
      </c>
      <c r="Q2407" s="6">
        <f>VLOOKUP(D2407,Products!$A$2:$F$21,6,FALSE)</f>
        <v>145</v>
      </c>
      <c r="R2407" s="6">
        <f t="shared" si="150"/>
        <v>290</v>
      </c>
      <c r="S2407" s="6">
        <f t="shared" si="151"/>
        <v>271.60000000000002</v>
      </c>
    </row>
    <row r="2408" spans="1:19" x14ac:dyDescent="0.25">
      <c r="A2408" t="s">
        <v>2836</v>
      </c>
      <c r="B2408" s="2">
        <v>45531</v>
      </c>
      <c r="C2408" t="s">
        <v>863</v>
      </c>
      <c r="D2408" t="s">
        <v>15</v>
      </c>
      <c r="E2408">
        <v>2</v>
      </c>
      <c r="F2408">
        <v>463.5</v>
      </c>
      <c r="G2408" s="3">
        <v>0.1</v>
      </c>
      <c r="H2408" t="s">
        <v>85</v>
      </c>
      <c r="I2408">
        <v>5</v>
      </c>
      <c r="J2408">
        <f t="shared" si="148"/>
        <v>834.30000000000007</v>
      </c>
      <c r="K2408" s="2">
        <f t="shared" si="149"/>
        <v>45505</v>
      </c>
      <c r="L2408" s="2" t="str">
        <f>VLOOKUP(C2408,Customers!$A$2:$F$401,3,FALSE)</f>
        <v>Alexandria</v>
      </c>
      <c r="M2408" s="2" t="str">
        <f>VLOOKUP(C2408,Customers!$A$2:$F$401,5,FALSE)</f>
        <v>Consumer</v>
      </c>
      <c r="N2408" s="2" t="str">
        <f>VLOOKUP(D2408,Products!$A$2:$F$21,2,FALSE)</f>
        <v>Wireless Mouse</v>
      </c>
      <c r="O2408" s="2" t="str">
        <f>VLOOKUP(D2408,Products!$A$2:$F$21,4,FALSE)</f>
        <v>Electronics</v>
      </c>
      <c r="P2408" s="2" t="str">
        <f>VLOOKUP(D2408,Products!$A$2:$F$21,3,FALSE)</f>
        <v>Accessories</v>
      </c>
      <c r="Q2408" s="6">
        <f>VLOOKUP(D2408,Products!$A$2:$F$21,6,FALSE)</f>
        <v>210</v>
      </c>
      <c r="R2408" s="6">
        <f t="shared" si="150"/>
        <v>420</v>
      </c>
      <c r="S2408" s="6">
        <f t="shared" si="151"/>
        <v>414.30000000000007</v>
      </c>
    </row>
    <row r="2409" spans="1:19" x14ac:dyDescent="0.25">
      <c r="A2409" t="s">
        <v>2837</v>
      </c>
      <c r="B2409" s="2">
        <v>45222</v>
      </c>
      <c r="C2409" t="s">
        <v>482</v>
      </c>
      <c r="D2409" t="s">
        <v>30</v>
      </c>
      <c r="E2409">
        <v>2</v>
      </c>
      <c r="F2409">
        <v>8924</v>
      </c>
      <c r="G2409" s="3">
        <v>0.03</v>
      </c>
      <c r="H2409" t="s">
        <v>12</v>
      </c>
      <c r="I2409">
        <v>1</v>
      </c>
      <c r="J2409">
        <f t="shared" si="148"/>
        <v>17312.560000000001</v>
      </c>
      <c r="K2409" s="2">
        <f t="shared" si="149"/>
        <v>45200</v>
      </c>
      <c r="L2409" s="2" t="str">
        <f>VLOOKUP(C2409,Customers!$A$2:$F$401,3,FALSE)</f>
        <v>Zagazig</v>
      </c>
      <c r="M2409" s="2" t="str">
        <f>VLOOKUP(C2409,Customers!$A$2:$F$401,5,FALSE)</f>
        <v>Corporate</v>
      </c>
      <c r="N2409" s="2" t="str">
        <f>VLOOKUP(D2409,Products!$A$2:$F$21,2,FALSE)</f>
        <v>Standing Desk</v>
      </c>
      <c r="O2409" s="2" t="str">
        <f>VLOOKUP(D2409,Products!$A$2:$F$21,4,FALSE)</f>
        <v>Office</v>
      </c>
      <c r="P2409" s="2" t="str">
        <f>VLOOKUP(D2409,Products!$A$2:$F$21,3,FALSE)</f>
        <v>Furniture</v>
      </c>
      <c r="Q2409" s="6">
        <f>VLOOKUP(D2409,Products!$A$2:$F$21,6,FALSE)</f>
        <v>6500</v>
      </c>
      <c r="R2409" s="6">
        <f t="shared" si="150"/>
        <v>13000</v>
      </c>
      <c r="S2409" s="6">
        <f t="shared" si="151"/>
        <v>4312.5600000000013</v>
      </c>
    </row>
    <row r="2410" spans="1:19" x14ac:dyDescent="0.25">
      <c r="A2410" t="s">
        <v>2838</v>
      </c>
      <c r="B2410" s="2">
        <v>45537</v>
      </c>
      <c r="C2410" t="s">
        <v>342</v>
      </c>
      <c r="D2410" t="s">
        <v>15</v>
      </c>
      <c r="E2410">
        <v>2</v>
      </c>
      <c r="F2410">
        <v>436.5</v>
      </c>
      <c r="G2410" s="3">
        <v>0.2</v>
      </c>
      <c r="H2410" t="s">
        <v>12</v>
      </c>
      <c r="I2410">
        <v>7</v>
      </c>
      <c r="J2410">
        <f t="shared" si="148"/>
        <v>698.40000000000009</v>
      </c>
      <c r="K2410" s="2">
        <f t="shared" si="149"/>
        <v>45536</v>
      </c>
      <c r="L2410" s="2" t="str">
        <f>VLOOKUP(C2410,Customers!$A$2:$F$401,3,FALSE)</f>
        <v>Alexandria</v>
      </c>
      <c r="M2410" s="2" t="str">
        <f>VLOOKUP(C2410,Customers!$A$2:$F$401,5,FALSE)</f>
        <v>Corporate</v>
      </c>
      <c r="N2410" s="2" t="str">
        <f>VLOOKUP(D2410,Products!$A$2:$F$21,2,FALSE)</f>
        <v>Wireless Mouse</v>
      </c>
      <c r="O2410" s="2" t="str">
        <f>VLOOKUP(D2410,Products!$A$2:$F$21,4,FALSE)</f>
        <v>Electronics</v>
      </c>
      <c r="P2410" s="2" t="str">
        <f>VLOOKUP(D2410,Products!$A$2:$F$21,3,FALSE)</f>
        <v>Accessories</v>
      </c>
      <c r="Q2410" s="6">
        <f>VLOOKUP(D2410,Products!$A$2:$F$21,6,FALSE)</f>
        <v>210</v>
      </c>
      <c r="R2410" s="6">
        <f t="shared" si="150"/>
        <v>420</v>
      </c>
      <c r="S2410" s="6">
        <f t="shared" si="151"/>
        <v>278.40000000000009</v>
      </c>
    </row>
    <row r="2411" spans="1:19" x14ac:dyDescent="0.25">
      <c r="A2411" t="s">
        <v>2839</v>
      </c>
      <c r="B2411" s="2">
        <v>45691</v>
      </c>
      <c r="C2411" t="s">
        <v>1289</v>
      </c>
      <c r="D2411" t="s">
        <v>21</v>
      </c>
      <c r="E2411">
        <v>1</v>
      </c>
      <c r="F2411">
        <v>1998</v>
      </c>
      <c r="G2411" s="3">
        <v>0.1</v>
      </c>
      <c r="H2411" t="s">
        <v>12</v>
      </c>
      <c r="I2411">
        <v>3</v>
      </c>
      <c r="J2411">
        <f t="shared" si="148"/>
        <v>1798.2</v>
      </c>
      <c r="K2411" s="2">
        <f t="shared" si="149"/>
        <v>45689</v>
      </c>
      <c r="L2411" s="2" t="str">
        <f>VLOOKUP(C2411,Customers!$A$2:$F$401,3,FALSE)</f>
        <v>Alexandria</v>
      </c>
      <c r="M2411" s="2" t="str">
        <f>VLOOKUP(C2411,Customers!$A$2:$F$401,5,FALSE)</f>
        <v>Corporate</v>
      </c>
      <c r="N2411" s="2" t="str">
        <f>VLOOKUP(D2411,Products!$A$2:$F$21,2,FALSE)</f>
        <v>Mechanical Keyboard</v>
      </c>
      <c r="O2411" s="2" t="str">
        <f>VLOOKUP(D2411,Products!$A$2:$F$21,4,FALSE)</f>
        <v>Electronics</v>
      </c>
      <c r="P2411" s="2" t="str">
        <f>VLOOKUP(D2411,Products!$A$2:$F$21,3,FALSE)</f>
        <v>Accessories</v>
      </c>
      <c r="Q2411" s="6">
        <f>VLOOKUP(D2411,Products!$A$2:$F$21,6,FALSE)</f>
        <v>990</v>
      </c>
      <c r="R2411" s="6">
        <f t="shared" si="150"/>
        <v>990</v>
      </c>
      <c r="S2411" s="6">
        <f t="shared" si="151"/>
        <v>808.2</v>
      </c>
    </row>
    <row r="2412" spans="1:19" x14ac:dyDescent="0.25">
      <c r="A2412" t="s">
        <v>2840</v>
      </c>
      <c r="B2412" s="2">
        <v>44949</v>
      </c>
      <c r="C2412" t="s">
        <v>260</v>
      </c>
      <c r="D2412" t="s">
        <v>72</v>
      </c>
      <c r="E2412">
        <v>20</v>
      </c>
      <c r="F2412">
        <v>1802.5</v>
      </c>
      <c r="G2412" s="3">
        <v>0</v>
      </c>
      <c r="H2412" t="s">
        <v>12</v>
      </c>
      <c r="I2412">
        <v>2</v>
      </c>
      <c r="J2412">
        <f t="shared" si="148"/>
        <v>36050</v>
      </c>
      <c r="K2412" s="2">
        <f t="shared" si="149"/>
        <v>44927</v>
      </c>
      <c r="L2412" s="2" t="str">
        <f>VLOOKUP(C2412,Customers!$A$2:$F$401,3,FALSE)</f>
        <v>Mansoura</v>
      </c>
      <c r="M2412" s="2" t="str">
        <f>VLOOKUP(C2412,Customers!$A$2:$F$401,5,FALSE)</f>
        <v>Consumer</v>
      </c>
      <c r="N2412" s="2" t="str">
        <f>VLOOKUP(D2412,Products!$A$2:$F$21,2,FALSE)</f>
        <v>Wi-Fi Router</v>
      </c>
      <c r="O2412" s="2" t="str">
        <f>VLOOKUP(D2412,Products!$A$2:$F$21,4,FALSE)</f>
        <v>Electronics</v>
      </c>
      <c r="P2412" s="2" t="str">
        <f>VLOOKUP(D2412,Products!$A$2:$F$21,3,FALSE)</f>
        <v>Networking</v>
      </c>
      <c r="Q2412" s="6">
        <f>VLOOKUP(D2412,Products!$A$2:$F$21,6,FALSE)</f>
        <v>1050</v>
      </c>
      <c r="R2412" s="6">
        <f t="shared" si="150"/>
        <v>21000</v>
      </c>
      <c r="S2412" s="6">
        <f t="shared" si="151"/>
        <v>15050</v>
      </c>
    </row>
    <row r="2413" spans="1:19" x14ac:dyDescent="0.25">
      <c r="A2413" t="s">
        <v>2841</v>
      </c>
      <c r="B2413" s="2">
        <v>45216</v>
      </c>
      <c r="C2413" t="s">
        <v>185</v>
      </c>
      <c r="D2413" t="s">
        <v>11</v>
      </c>
      <c r="E2413">
        <v>4</v>
      </c>
      <c r="F2413">
        <v>29355</v>
      </c>
      <c r="G2413" s="3">
        <v>0</v>
      </c>
      <c r="H2413" t="s">
        <v>12</v>
      </c>
      <c r="I2413">
        <v>5</v>
      </c>
      <c r="J2413">
        <f t="shared" si="148"/>
        <v>117420</v>
      </c>
      <c r="K2413" s="2">
        <f t="shared" si="149"/>
        <v>45200</v>
      </c>
      <c r="L2413" s="2" t="str">
        <f>VLOOKUP(C2413,Customers!$A$2:$F$401,3,FALSE)</f>
        <v>Giza</v>
      </c>
      <c r="M2413" s="2" t="str">
        <f>VLOOKUP(C2413,Customers!$A$2:$F$401,5,FALSE)</f>
        <v>Small Business</v>
      </c>
      <c r="N2413" s="2" t="str">
        <f>VLOOKUP(D2413,Products!$A$2:$F$21,2,FALSE)</f>
        <v>Laptop Pro 14</v>
      </c>
      <c r="O2413" s="2" t="str">
        <f>VLOOKUP(D2413,Products!$A$2:$F$21,4,FALSE)</f>
        <v>Electronics</v>
      </c>
      <c r="P2413" s="2" t="str">
        <f>VLOOKUP(D2413,Products!$A$2:$F$21,3,FALSE)</f>
        <v>Computers</v>
      </c>
      <c r="Q2413" s="6">
        <f>VLOOKUP(D2413,Products!$A$2:$F$21,6,FALSE)</f>
        <v>22100</v>
      </c>
      <c r="R2413" s="6">
        <f t="shared" si="150"/>
        <v>88400</v>
      </c>
      <c r="S2413" s="6">
        <f t="shared" si="151"/>
        <v>29020</v>
      </c>
    </row>
    <row r="2414" spans="1:19" x14ac:dyDescent="0.25">
      <c r="A2414" t="s">
        <v>2842</v>
      </c>
      <c r="B2414" s="2">
        <v>45179</v>
      </c>
      <c r="C2414" t="s">
        <v>74</v>
      </c>
      <c r="D2414" t="s">
        <v>56</v>
      </c>
      <c r="E2414">
        <v>1</v>
      </c>
      <c r="F2414">
        <v>194.4</v>
      </c>
      <c r="G2414" s="3">
        <v>0.1</v>
      </c>
      <c r="H2414" t="s">
        <v>12</v>
      </c>
      <c r="I2414">
        <v>7</v>
      </c>
      <c r="J2414">
        <f t="shared" si="148"/>
        <v>174.96</v>
      </c>
      <c r="K2414" s="2">
        <f t="shared" si="149"/>
        <v>45170</v>
      </c>
      <c r="L2414" s="2" t="str">
        <f>VLOOKUP(C2414,Customers!$A$2:$F$401,3,FALSE)</f>
        <v>Ismailia</v>
      </c>
      <c r="M2414" s="2" t="str">
        <f>VLOOKUP(C2414,Customers!$A$2:$F$401,5,FALSE)</f>
        <v>Small Business</v>
      </c>
      <c r="N2414" s="2" t="str">
        <f>VLOOKUP(D2414,Products!$A$2:$F$21,2,FALSE)</f>
        <v>Notebook Pack</v>
      </c>
      <c r="O2414" s="2" t="str">
        <f>VLOOKUP(D2414,Products!$A$2:$F$21,4,FALSE)</f>
        <v>Office</v>
      </c>
      <c r="P2414" s="2" t="str">
        <f>VLOOKUP(D2414,Products!$A$2:$F$21,3,FALSE)</f>
        <v>Stationery</v>
      </c>
      <c r="Q2414" s="6">
        <f>VLOOKUP(D2414,Products!$A$2:$F$21,6,FALSE)</f>
        <v>75</v>
      </c>
      <c r="R2414" s="6">
        <f t="shared" si="150"/>
        <v>75</v>
      </c>
      <c r="S2414" s="6">
        <f t="shared" si="151"/>
        <v>99.960000000000008</v>
      </c>
    </row>
    <row r="2415" spans="1:19" x14ac:dyDescent="0.25">
      <c r="A2415" t="s">
        <v>2843</v>
      </c>
      <c r="B2415" s="2">
        <v>45012</v>
      </c>
      <c r="C2415" t="s">
        <v>156</v>
      </c>
      <c r="D2415" t="s">
        <v>21</v>
      </c>
      <c r="E2415">
        <v>3</v>
      </c>
      <c r="F2415">
        <v>1702</v>
      </c>
      <c r="G2415" s="3">
        <v>0.05</v>
      </c>
      <c r="H2415" t="s">
        <v>12</v>
      </c>
      <c r="I2415">
        <v>4</v>
      </c>
      <c r="J2415">
        <f t="shared" si="148"/>
        <v>4850.7</v>
      </c>
      <c r="K2415" s="2">
        <f t="shared" si="149"/>
        <v>44986</v>
      </c>
      <c r="L2415" s="2" t="str">
        <f>VLOOKUP(C2415,Customers!$A$2:$F$401,3,FALSE)</f>
        <v>Zagazig</v>
      </c>
      <c r="M2415" s="2" t="str">
        <f>VLOOKUP(C2415,Customers!$A$2:$F$401,5,FALSE)</f>
        <v>Corporate</v>
      </c>
      <c r="N2415" s="2" t="str">
        <f>VLOOKUP(D2415,Products!$A$2:$F$21,2,FALSE)</f>
        <v>Mechanical Keyboard</v>
      </c>
      <c r="O2415" s="2" t="str">
        <f>VLOOKUP(D2415,Products!$A$2:$F$21,4,FALSE)</f>
        <v>Electronics</v>
      </c>
      <c r="P2415" s="2" t="str">
        <f>VLOOKUP(D2415,Products!$A$2:$F$21,3,FALSE)</f>
        <v>Accessories</v>
      </c>
      <c r="Q2415" s="6">
        <f>VLOOKUP(D2415,Products!$A$2:$F$21,6,FALSE)</f>
        <v>990</v>
      </c>
      <c r="R2415" s="6">
        <f t="shared" si="150"/>
        <v>2970</v>
      </c>
      <c r="S2415" s="6">
        <f t="shared" si="151"/>
        <v>1880.6999999999998</v>
      </c>
    </row>
    <row r="2416" spans="1:19" x14ac:dyDescent="0.25">
      <c r="A2416" t="s">
        <v>2844</v>
      </c>
      <c r="B2416" s="2">
        <v>44937</v>
      </c>
      <c r="C2416" t="s">
        <v>164</v>
      </c>
      <c r="D2416" t="s">
        <v>56</v>
      </c>
      <c r="E2416">
        <v>1</v>
      </c>
      <c r="F2416">
        <v>185.4</v>
      </c>
      <c r="G2416" s="3">
        <v>0.2</v>
      </c>
      <c r="H2416" t="s">
        <v>12</v>
      </c>
      <c r="I2416">
        <v>2</v>
      </c>
      <c r="J2416">
        <f t="shared" si="148"/>
        <v>148.32000000000002</v>
      </c>
      <c r="K2416" s="2">
        <f t="shared" si="149"/>
        <v>44927</v>
      </c>
      <c r="L2416" s="2" t="str">
        <f>VLOOKUP(C2416,Customers!$A$2:$F$401,3,FALSE)</f>
        <v>Mansoura</v>
      </c>
      <c r="M2416" s="2" t="str">
        <f>VLOOKUP(C2416,Customers!$A$2:$F$401,5,FALSE)</f>
        <v>Consumer</v>
      </c>
      <c r="N2416" s="2" t="str">
        <f>VLOOKUP(D2416,Products!$A$2:$F$21,2,FALSE)</f>
        <v>Notebook Pack</v>
      </c>
      <c r="O2416" s="2" t="str">
        <f>VLOOKUP(D2416,Products!$A$2:$F$21,4,FALSE)</f>
        <v>Office</v>
      </c>
      <c r="P2416" s="2" t="str">
        <f>VLOOKUP(D2416,Products!$A$2:$F$21,3,FALSE)</f>
        <v>Stationery</v>
      </c>
      <c r="Q2416" s="6">
        <f>VLOOKUP(D2416,Products!$A$2:$F$21,6,FALSE)</f>
        <v>75</v>
      </c>
      <c r="R2416" s="6">
        <f t="shared" si="150"/>
        <v>75</v>
      </c>
      <c r="S2416" s="6">
        <f t="shared" si="151"/>
        <v>73.320000000000022</v>
      </c>
    </row>
    <row r="2417" spans="1:19" x14ac:dyDescent="0.25">
      <c r="A2417" t="s">
        <v>2845</v>
      </c>
      <c r="B2417" s="2">
        <v>45734</v>
      </c>
      <c r="C2417" t="s">
        <v>845</v>
      </c>
      <c r="D2417" t="s">
        <v>43</v>
      </c>
      <c r="E2417">
        <v>4</v>
      </c>
      <c r="F2417">
        <v>3888</v>
      </c>
      <c r="G2417" s="3">
        <v>0.05</v>
      </c>
      <c r="H2417" t="s">
        <v>12</v>
      </c>
      <c r="I2417">
        <v>1</v>
      </c>
      <c r="J2417">
        <f t="shared" si="148"/>
        <v>14774.4</v>
      </c>
      <c r="K2417" s="2">
        <f t="shared" si="149"/>
        <v>45717</v>
      </c>
      <c r="L2417" s="2" t="str">
        <f>VLOOKUP(C2417,Customers!$A$2:$F$401,3,FALSE)</f>
        <v>Fayoum</v>
      </c>
      <c r="M2417" s="2" t="str">
        <f>VLOOKUP(C2417,Customers!$A$2:$F$401,5,FALSE)</f>
        <v>Corporate</v>
      </c>
      <c r="N2417" s="2" t="str">
        <f>VLOOKUP(D2417,Products!$A$2:$F$21,2,FALSE)</f>
        <v>External SSD 1TB</v>
      </c>
      <c r="O2417" s="2" t="str">
        <f>VLOOKUP(D2417,Products!$A$2:$F$21,4,FALSE)</f>
        <v>Electronics</v>
      </c>
      <c r="P2417" s="2" t="str">
        <f>VLOOKUP(D2417,Products!$A$2:$F$21,3,FALSE)</f>
        <v>Storage</v>
      </c>
      <c r="Q2417" s="6">
        <f>VLOOKUP(D2417,Products!$A$2:$F$21,6,FALSE)</f>
        <v>2450</v>
      </c>
      <c r="R2417" s="6">
        <f t="shared" si="150"/>
        <v>9800</v>
      </c>
      <c r="S2417" s="6">
        <f t="shared" si="151"/>
        <v>4974.3999999999996</v>
      </c>
    </row>
    <row r="2418" spans="1:19" x14ac:dyDescent="0.25">
      <c r="A2418" t="s">
        <v>2846</v>
      </c>
      <c r="B2418" s="2">
        <v>45101</v>
      </c>
      <c r="C2418" t="s">
        <v>531</v>
      </c>
      <c r="D2418" t="s">
        <v>40</v>
      </c>
      <c r="E2418">
        <v>4</v>
      </c>
      <c r="F2418">
        <v>21060</v>
      </c>
      <c r="G2418" s="3">
        <v>0.15</v>
      </c>
      <c r="H2418" t="s">
        <v>12</v>
      </c>
      <c r="I2418">
        <v>7</v>
      </c>
      <c r="J2418">
        <f t="shared" si="148"/>
        <v>71604</v>
      </c>
      <c r="K2418" s="2">
        <f t="shared" si="149"/>
        <v>45078</v>
      </c>
      <c r="L2418" s="2" t="str">
        <f>VLOOKUP(C2418,Customers!$A$2:$F$401,3,FALSE)</f>
        <v>Port Said</v>
      </c>
      <c r="M2418" s="2" t="str">
        <f>VLOOKUP(C2418,Customers!$A$2:$F$401,5,FALSE)</f>
        <v>Corporate</v>
      </c>
      <c r="N2418" s="2" t="str">
        <f>VLOOKUP(D2418,Products!$A$2:$F$21,2,FALSE)</f>
        <v>Laptop Basic 15</v>
      </c>
      <c r="O2418" s="2" t="str">
        <f>VLOOKUP(D2418,Products!$A$2:$F$21,4,FALSE)</f>
        <v>Electronics</v>
      </c>
      <c r="P2418" s="2" t="str">
        <f>VLOOKUP(D2418,Products!$A$2:$F$21,3,FALSE)</f>
        <v>Computers</v>
      </c>
      <c r="Q2418" s="6">
        <f>VLOOKUP(D2418,Products!$A$2:$F$21,6,FALSE)</f>
        <v>15100</v>
      </c>
      <c r="R2418" s="6">
        <f t="shared" si="150"/>
        <v>60400</v>
      </c>
      <c r="S2418" s="6">
        <f t="shared" si="151"/>
        <v>11204</v>
      </c>
    </row>
    <row r="2419" spans="1:19" x14ac:dyDescent="0.25">
      <c r="A2419" t="s">
        <v>2847</v>
      </c>
      <c r="B2419" s="2">
        <v>45551</v>
      </c>
      <c r="C2419" t="s">
        <v>759</v>
      </c>
      <c r="D2419" t="s">
        <v>43</v>
      </c>
      <c r="E2419">
        <v>1</v>
      </c>
      <c r="F2419">
        <v>3492</v>
      </c>
      <c r="G2419" s="3">
        <v>0.15</v>
      </c>
      <c r="H2419" t="s">
        <v>12</v>
      </c>
      <c r="I2419">
        <v>1</v>
      </c>
      <c r="J2419">
        <f t="shared" si="148"/>
        <v>2968.2</v>
      </c>
      <c r="K2419" s="2">
        <f t="shared" si="149"/>
        <v>45536</v>
      </c>
      <c r="L2419" s="2" t="str">
        <f>VLOOKUP(C2419,Customers!$A$2:$F$401,3,FALSE)</f>
        <v>Giza</v>
      </c>
      <c r="M2419" s="2" t="str">
        <f>VLOOKUP(C2419,Customers!$A$2:$F$401,5,FALSE)</f>
        <v>Small Business</v>
      </c>
      <c r="N2419" s="2" t="str">
        <f>VLOOKUP(D2419,Products!$A$2:$F$21,2,FALSE)</f>
        <v>External SSD 1TB</v>
      </c>
      <c r="O2419" s="2" t="str">
        <f>VLOOKUP(D2419,Products!$A$2:$F$21,4,FALSE)</f>
        <v>Electronics</v>
      </c>
      <c r="P2419" s="2" t="str">
        <f>VLOOKUP(D2419,Products!$A$2:$F$21,3,FALSE)</f>
        <v>Storage</v>
      </c>
      <c r="Q2419" s="6">
        <f>VLOOKUP(D2419,Products!$A$2:$F$21,6,FALSE)</f>
        <v>2450</v>
      </c>
      <c r="R2419" s="6">
        <f t="shared" si="150"/>
        <v>2450</v>
      </c>
      <c r="S2419" s="6">
        <f t="shared" si="151"/>
        <v>518.19999999999982</v>
      </c>
    </row>
    <row r="2420" spans="1:19" x14ac:dyDescent="0.25">
      <c r="A2420" t="s">
        <v>2848</v>
      </c>
      <c r="B2420" s="2">
        <v>45357</v>
      </c>
      <c r="C2420" t="s">
        <v>334</v>
      </c>
      <c r="D2420" t="s">
        <v>56</v>
      </c>
      <c r="E2420">
        <v>20</v>
      </c>
      <c r="F2420">
        <v>185.4</v>
      </c>
      <c r="G2420" s="3">
        <v>0.05</v>
      </c>
      <c r="H2420" t="s">
        <v>12</v>
      </c>
      <c r="I2420">
        <v>1</v>
      </c>
      <c r="J2420">
        <f t="shared" si="148"/>
        <v>3522.6</v>
      </c>
      <c r="K2420" s="2">
        <f t="shared" si="149"/>
        <v>45352</v>
      </c>
      <c r="L2420" s="2" t="str">
        <f>VLOOKUP(C2420,Customers!$A$2:$F$401,3,FALSE)</f>
        <v>Alexandria</v>
      </c>
      <c r="M2420" s="2" t="str">
        <f>VLOOKUP(C2420,Customers!$A$2:$F$401,5,FALSE)</f>
        <v>Consumer</v>
      </c>
      <c r="N2420" s="2" t="str">
        <f>VLOOKUP(D2420,Products!$A$2:$F$21,2,FALSE)</f>
        <v>Notebook Pack</v>
      </c>
      <c r="O2420" s="2" t="str">
        <f>VLOOKUP(D2420,Products!$A$2:$F$21,4,FALSE)</f>
        <v>Office</v>
      </c>
      <c r="P2420" s="2" t="str">
        <f>VLOOKUP(D2420,Products!$A$2:$F$21,3,FALSE)</f>
        <v>Stationery</v>
      </c>
      <c r="Q2420" s="6">
        <f>VLOOKUP(D2420,Products!$A$2:$F$21,6,FALSE)</f>
        <v>75</v>
      </c>
      <c r="R2420" s="6">
        <f t="shared" si="150"/>
        <v>1500</v>
      </c>
      <c r="S2420" s="6">
        <f t="shared" si="151"/>
        <v>2022.6</v>
      </c>
    </row>
    <row r="2421" spans="1:19" x14ac:dyDescent="0.25">
      <c r="A2421" t="s">
        <v>2849</v>
      </c>
      <c r="B2421" s="2">
        <v>45631</v>
      </c>
      <c r="C2421" t="s">
        <v>1736</v>
      </c>
      <c r="D2421" t="s">
        <v>15</v>
      </c>
      <c r="E2421">
        <v>2</v>
      </c>
      <c r="F2421">
        <v>414</v>
      </c>
      <c r="G2421" s="3">
        <v>0.05</v>
      </c>
      <c r="H2421" t="s">
        <v>85</v>
      </c>
      <c r="I2421">
        <v>7</v>
      </c>
      <c r="J2421">
        <f t="shared" si="148"/>
        <v>786.59999999999991</v>
      </c>
      <c r="K2421" s="2">
        <f t="shared" si="149"/>
        <v>45627</v>
      </c>
      <c r="L2421" s="2" t="str">
        <f>VLOOKUP(C2421,Customers!$A$2:$F$401,3,FALSE)</f>
        <v>Tanta</v>
      </c>
      <c r="M2421" s="2" t="str">
        <f>VLOOKUP(C2421,Customers!$A$2:$F$401,5,FALSE)</f>
        <v>Consumer</v>
      </c>
      <c r="N2421" s="2" t="str">
        <f>VLOOKUP(D2421,Products!$A$2:$F$21,2,FALSE)</f>
        <v>Wireless Mouse</v>
      </c>
      <c r="O2421" s="2" t="str">
        <f>VLOOKUP(D2421,Products!$A$2:$F$21,4,FALSE)</f>
        <v>Electronics</v>
      </c>
      <c r="P2421" s="2" t="str">
        <f>VLOOKUP(D2421,Products!$A$2:$F$21,3,FALSE)</f>
        <v>Accessories</v>
      </c>
      <c r="Q2421" s="6">
        <f>VLOOKUP(D2421,Products!$A$2:$F$21,6,FALSE)</f>
        <v>210</v>
      </c>
      <c r="R2421" s="6">
        <f t="shared" si="150"/>
        <v>420</v>
      </c>
      <c r="S2421" s="6">
        <f t="shared" si="151"/>
        <v>366.59999999999991</v>
      </c>
    </row>
    <row r="2422" spans="1:19" x14ac:dyDescent="0.25">
      <c r="A2422" t="s">
        <v>2850</v>
      </c>
      <c r="B2422" s="2">
        <v>45360</v>
      </c>
      <c r="C2422" t="s">
        <v>1156</v>
      </c>
      <c r="D2422" t="s">
        <v>40</v>
      </c>
      <c r="E2422">
        <v>1</v>
      </c>
      <c r="F2422">
        <v>21060</v>
      </c>
      <c r="G2422" s="3">
        <v>0</v>
      </c>
      <c r="H2422" t="s">
        <v>85</v>
      </c>
      <c r="I2422">
        <v>5</v>
      </c>
      <c r="J2422">
        <f t="shared" si="148"/>
        <v>21060</v>
      </c>
      <c r="K2422" s="2">
        <f t="shared" si="149"/>
        <v>45352</v>
      </c>
      <c r="L2422" s="2" t="str">
        <f>VLOOKUP(C2422,Customers!$A$2:$F$401,3,FALSE)</f>
        <v>Asyut</v>
      </c>
      <c r="M2422" s="2" t="str">
        <f>VLOOKUP(C2422,Customers!$A$2:$F$401,5,FALSE)</f>
        <v>Consumer</v>
      </c>
      <c r="N2422" s="2" t="str">
        <f>VLOOKUP(D2422,Products!$A$2:$F$21,2,FALSE)</f>
        <v>Laptop Basic 15</v>
      </c>
      <c r="O2422" s="2" t="str">
        <f>VLOOKUP(D2422,Products!$A$2:$F$21,4,FALSE)</f>
        <v>Electronics</v>
      </c>
      <c r="P2422" s="2" t="str">
        <f>VLOOKUP(D2422,Products!$A$2:$F$21,3,FALSE)</f>
        <v>Computers</v>
      </c>
      <c r="Q2422" s="6">
        <f>VLOOKUP(D2422,Products!$A$2:$F$21,6,FALSE)</f>
        <v>15100</v>
      </c>
      <c r="R2422" s="6">
        <f t="shared" si="150"/>
        <v>15100</v>
      </c>
      <c r="S2422" s="6">
        <f t="shared" si="151"/>
        <v>5960</v>
      </c>
    </row>
    <row r="2423" spans="1:19" x14ac:dyDescent="0.25">
      <c r="A2423" t="s">
        <v>2851</v>
      </c>
      <c r="B2423" s="2">
        <v>45772</v>
      </c>
      <c r="C2423" t="s">
        <v>178</v>
      </c>
      <c r="D2423" t="s">
        <v>15</v>
      </c>
      <c r="E2423">
        <v>1</v>
      </c>
      <c r="F2423">
        <v>450</v>
      </c>
      <c r="G2423" s="3">
        <v>0.15</v>
      </c>
      <c r="H2423" t="s">
        <v>12</v>
      </c>
      <c r="I2423">
        <v>1</v>
      </c>
      <c r="J2423">
        <f t="shared" si="148"/>
        <v>382.5</v>
      </c>
      <c r="K2423" s="2">
        <f t="shared" si="149"/>
        <v>45748</v>
      </c>
      <c r="L2423" s="2" t="str">
        <f>VLOOKUP(C2423,Customers!$A$2:$F$401,3,FALSE)</f>
        <v>Banha</v>
      </c>
      <c r="M2423" s="2" t="str">
        <f>VLOOKUP(C2423,Customers!$A$2:$F$401,5,FALSE)</f>
        <v>Consumer</v>
      </c>
      <c r="N2423" s="2" t="str">
        <f>VLOOKUP(D2423,Products!$A$2:$F$21,2,FALSE)</f>
        <v>Wireless Mouse</v>
      </c>
      <c r="O2423" s="2" t="str">
        <f>VLOOKUP(D2423,Products!$A$2:$F$21,4,FALSE)</f>
        <v>Electronics</v>
      </c>
      <c r="P2423" s="2" t="str">
        <f>VLOOKUP(D2423,Products!$A$2:$F$21,3,FALSE)</f>
        <v>Accessories</v>
      </c>
      <c r="Q2423" s="6">
        <f>VLOOKUP(D2423,Products!$A$2:$F$21,6,FALSE)</f>
        <v>210</v>
      </c>
      <c r="R2423" s="6">
        <f t="shared" si="150"/>
        <v>210</v>
      </c>
      <c r="S2423" s="6">
        <f t="shared" si="151"/>
        <v>172.5</v>
      </c>
    </row>
    <row r="2424" spans="1:19" x14ac:dyDescent="0.25">
      <c r="A2424" t="s">
        <v>2852</v>
      </c>
      <c r="B2424" s="2">
        <v>45976</v>
      </c>
      <c r="C2424" t="s">
        <v>58</v>
      </c>
      <c r="D2424" t="s">
        <v>43</v>
      </c>
      <c r="E2424">
        <v>2</v>
      </c>
      <c r="F2424">
        <v>3888</v>
      </c>
      <c r="G2424" s="3">
        <v>0.05</v>
      </c>
      <c r="H2424" t="s">
        <v>12</v>
      </c>
      <c r="I2424">
        <v>3</v>
      </c>
      <c r="J2424">
        <f t="shared" si="148"/>
        <v>7387.2</v>
      </c>
      <c r="K2424" s="2">
        <f t="shared" si="149"/>
        <v>45962</v>
      </c>
      <c r="L2424" s="2" t="str">
        <f>VLOOKUP(C2424,Customers!$A$2:$F$401,3,FALSE)</f>
        <v>Giza</v>
      </c>
      <c r="M2424" s="2" t="str">
        <f>VLOOKUP(C2424,Customers!$A$2:$F$401,5,FALSE)</f>
        <v>Corporate</v>
      </c>
      <c r="N2424" s="2" t="str">
        <f>VLOOKUP(D2424,Products!$A$2:$F$21,2,FALSE)</f>
        <v>External SSD 1TB</v>
      </c>
      <c r="O2424" s="2" t="str">
        <f>VLOOKUP(D2424,Products!$A$2:$F$21,4,FALSE)</f>
        <v>Electronics</v>
      </c>
      <c r="P2424" s="2" t="str">
        <f>VLOOKUP(D2424,Products!$A$2:$F$21,3,FALSE)</f>
        <v>Storage</v>
      </c>
      <c r="Q2424" s="6">
        <f>VLOOKUP(D2424,Products!$A$2:$F$21,6,FALSE)</f>
        <v>2450</v>
      </c>
      <c r="R2424" s="6">
        <f t="shared" si="150"/>
        <v>4900</v>
      </c>
      <c r="S2424" s="6">
        <f t="shared" si="151"/>
        <v>2487.1999999999998</v>
      </c>
    </row>
    <row r="2425" spans="1:19" x14ac:dyDescent="0.25">
      <c r="A2425" t="s">
        <v>2853</v>
      </c>
      <c r="B2425" s="2">
        <v>45218</v>
      </c>
      <c r="C2425" t="s">
        <v>761</v>
      </c>
      <c r="D2425" t="s">
        <v>123</v>
      </c>
      <c r="E2425">
        <v>2</v>
      </c>
      <c r="F2425">
        <v>2420.5</v>
      </c>
      <c r="G2425" s="3">
        <v>0.05</v>
      </c>
      <c r="H2425" t="s">
        <v>12</v>
      </c>
      <c r="I2425">
        <v>4</v>
      </c>
      <c r="J2425">
        <f t="shared" si="148"/>
        <v>4598.95</v>
      </c>
      <c r="K2425" s="2">
        <f t="shared" si="149"/>
        <v>45200</v>
      </c>
      <c r="L2425" s="2" t="str">
        <f>VLOOKUP(C2425,Customers!$A$2:$F$401,3,FALSE)</f>
        <v>Port Said</v>
      </c>
      <c r="M2425" s="2" t="str">
        <f>VLOOKUP(C2425,Customers!$A$2:$F$401,5,FALSE)</f>
        <v>Small Business</v>
      </c>
      <c r="N2425" s="2" t="str">
        <f>VLOOKUP(D2425,Products!$A$2:$F$21,2,FALSE)</f>
        <v>Barcode Scanner</v>
      </c>
      <c r="O2425" s="2" t="str">
        <f>VLOOKUP(D2425,Products!$A$2:$F$21,4,FALSE)</f>
        <v>Electronics</v>
      </c>
      <c r="P2425" s="2" t="str">
        <f>VLOOKUP(D2425,Products!$A$2:$F$21,3,FALSE)</f>
        <v>POS Equipment</v>
      </c>
      <c r="Q2425" s="6">
        <f>VLOOKUP(D2425,Products!$A$2:$F$21,6,FALSE)</f>
        <v>1420</v>
      </c>
      <c r="R2425" s="6">
        <f t="shared" si="150"/>
        <v>2840</v>
      </c>
      <c r="S2425" s="6">
        <f t="shared" si="151"/>
        <v>1758.9499999999998</v>
      </c>
    </row>
    <row r="2426" spans="1:19" x14ac:dyDescent="0.25">
      <c r="A2426" t="s">
        <v>2854</v>
      </c>
      <c r="B2426" s="2">
        <v>45256</v>
      </c>
      <c r="C2426" t="s">
        <v>94</v>
      </c>
      <c r="D2426" t="s">
        <v>56</v>
      </c>
      <c r="E2426">
        <v>5</v>
      </c>
      <c r="F2426">
        <v>165.6</v>
      </c>
      <c r="G2426" s="3">
        <v>0.1</v>
      </c>
      <c r="H2426" t="s">
        <v>85</v>
      </c>
      <c r="I2426">
        <v>4</v>
      </c>
      <c r="J2426">
        <f t="shared" si="148"/>
        <v>745.2</v>
      </c>
      <c r="K2426" s="2">
        <f t="shared" si="149"/>
        <v>45231</v>
      </c>
      <c r="L2426" s="2" t="str">
        <f>VLOOKUP(C2426,Customers!$A$2:$F$401,3,FALSE)</f>
        <v>Tanta</v>
      </c>
      <c r="M2426" s="2" t="str">
        <f>VLOOKUP(C2426,Customers!$A$2:$F$401,5,FALSE)</f>
        <v>Corporate</v>
      </c>
      <c r="N2426" s="2" t="str">
        <f>VLOOKUP(D2426,Products!$A$2:$F$21,2,FALSE)</f>
        <v>Notebook Pack</v>
      </c>
      <c r="O2426" s="2" t="str">
        <f>VLOOKUP(D2426,Products!$A$2:$F$21,4,FALSE)</f>
        <v>Office</v>
      </c>
      <c r="P2426" s="2" t="str">
        <f>VLOOKUP(D2426,Products!$A$2:$F$21,3,FALSE)</f>
        <v>Stationery</v>
      </c>
      <c r="Q2426" s="6">
        <f>VLOOKUP(D2426,Products!$A$2:$F$21,6,FALSE)</f>
        <v>75</v>
      </c>
      <c r="R2426" s="6">
        <f t="shared" si="150"/>
        <v>375</v>
      </c>
      <c r="S2426" s="6">
        <f t="shared" si="151"/>
        <v>370.20000000000005</v>
      </c>
    </row>
    <row r="2427" spans="1:19" x14ac:dyDescent="0.25">
      <c r="A2427" t="s">
        <v>2855</v>
      </c>
      <c r="B2427" s="2">
        <v>45303</v>
      </c>
      <c r="C2427" t="s">
        <v>703</v>
      </c>
      <c r="D2427" t="s">
        <v>46</v>
      </c>
      <c r="E2427">
        <v>3</v>
      </c>
      <c r="F2427">
        <v>267.8</v>
      </c>
      <c r="G2427" s="3">
        <v>0.03</v>
      </c>
      <c r="H2427" t="s">
        <v>12</v>
      </c>
      <c r="I2427">
        <v>1</v>
      </c>
      <c r="J2427">
        <f t="shared" si="148"/>
        <v>779.29800000000012</v>
      </c>
      <c r="K2427" s="2">
        <f t="shared" si="149"/>
        <v>45292</v>
      </c>
      <c r="L2427" s="2" t="str">
        <f>VLOOKUP(C2427,Customers!$A$2:$F$401,3,FALSE)</f>
        <v>Cairo</v>
      </c>
      <c r="M2427" s="2" t="str">
        <f>VLOOKUP(C2427,Customers!$A$2:$F$401,5,FALSE)</f>
        <v>Corporate</v>
      </c>
      <c r="N2427" s="2" t="str">
        <f>VLOOKUP(D2427,Products!$A$2:$F$21,2,FALSE)</f>
        <v>Paper A4 Box</v>
      </c>
      <c r="O2427" s="2" t="str">
        <f>VLOOKUP(D2427,Products!$A$2:$F$21,4,FALSE)</f>
        <v>Office</v>
      </c>
      <c r="P2427" s="2" t="str">
        <f>VLOOKUP(D2427,Products!$A$2:$F$21,3,FALSE)</f>
        <v>Stationery</v>
      </c>
      <c r="Q2427" s="6">
        <f>VLOOKUP(D2427,Products!$A$2:$F$21,6,FALSE)</f>
        <v>145</v>
      </c>
      <c r="R2427" s="6">
        <f t="shared" si="150"/>
        <v>435</v>
      </c>
      <c r="S2427" s="6">
        <f t="shared" si="151"/>
        <v>344.29800000000012</v>
      </c>
    </row>
    <row r="2428" spans="1:19" x14ac:dyDescent="0.25">
      <c r="A2428" t="s">
        <v>2856</v>
      </c>
      <c r="B2428" s="2">
        <v>45379</v>
      </c>
      <c r="C2428" t="s">
        <v>709</v>
      </c>
      <c r="D2428" t="s">
        <v>56</v>
      </c>
      <c r="E2428">
        <v>1</v>
      </c>
      <c r="F2428">
        <v>165.6</v>
      </c>
      <c r="G2428" s="3">
        <v>0.05</v>
      </c>
      <c r="H2428" t="s">
        <v>12</v>
      </c>
      <c r="I2428">
        <v>7</v>
      </c>
      <c r="J2428">
        <f t="shared" si="148"/>
        <v>157.32</v>
      </c>
      <c r="K2428" s="2">
        <f t="shared" si="149"/>
        <v>45352</v>
      </c>
      <c r="L2428" s="2" t="str">
        <f>VLOOKUP(C2428,Customers!$A$2:$F$401,3,FALSE)</f>
        <v>Tanta</v>
      </c>
      <c r="M2428" s="2" t="str">
        <f>VLOOKUP(C2428,Customers!$A$2:$F$401,5,FALSE)</f>
        <v>Small Business</v>
      </c>
      <c r="N2428" s="2" t="str">
        <f>VLOOKUP(D2428,Products!$A$2:$F$21,2,FALSE)</f>
        <v>Notebook Pack</v>
      </c>
      <c r="O2428" s="2" t="str">
        <f>VLOOKUP(D2428,Products!$A$2:$F$21,4,FALSE)</f>
        <v>Office</v>
      </c>
      <c r="P2428" s="2" t="str">
        <f>VLOOKUP(D2428,Products!$A$2:$F$21,3,FALSE)</f>
        <v>Stationery</v>
      </c>
      <c r="Q2428" s="6">
        <f>VLOOKUP(D2428,Products!$A$2:$F$21,6,FALSE)</f>
        <v>75</v>
      </c>
      <c r="R2428" s="6">
        <f t="shared" si="150"/>
        <v>75</v>
      </c>
      <c r="S2428" s="6">
        <f t="shared" si="151"/>
        <v>82.32</v>
      </c>
    </row>
    <row r="2429" spans="1:19" x14ac:dyDescent="0.25">
      <c r="A2429" t="s">
        <v>2857</v>
      </c>
      <c r="B2429" s="2">
        <v>45444</v>
      </c>
      <c r="C2429" t="s">
        <v>249</v>
      </c>
      <c r="D2429" t="s">
        <v>15</v>
      </c>
      <c r="E2429">
        <v>1</v>
      </c>
      <c r="F2429">
        <v>450</v>
      </c>
      <c r="G2429" s="3">
        <v>0</v>
      </c>
      <c r="H2429" t="s">
        <v>12</v>
      </c>
      <c r="I2429">
        <v>7</v>
      </c>
      <c r="J2429">
        <f t="shared" si="148"/>
        <v>450</v>
      </c>
      <c r="K2429" s="2">
        <f t="shared" si="149"/>
        <v>45444</v>
      </c>
      <c r="L2429" s="2" t="str">
        <f>VLOOKUP(C2429,Customers!$A$2:$F$401,3,FALSE)</f>
        <v>Zagazig</v>
      </c>
      <c r="M2429" s="2" t="str">
        <f>VLOOKUP(C2429,Customers!$A$2:$F$401,5,FALSE)</f>
        <v>Small Business</v>
      </c>
      <c r="N2429" s="2" t="str">
        <f>VLOOKUP(D2429,Products!$A$2:$F$21,2,FALSE)</f>
        <v>Wireless Mouse</v>
      </c>
      <c r="O2429" s="2" t="str">
        <f>VLOOKUP(D2429,Products!$A$2:$F$21,4,FALSE)</f>
        <v>Electronics</v>
      </c>
      <c r="P2429" s="2" t="str">
        <f>VLOOKUP(D2429,Products!$A$2:$F$21,3,FALSE)</f>
        <v>Accessories</v>
      </c>
      <c r="Q2429" s="6">
        <f>VLOOKUP(D2429,Products!$A$2:$F$21,6,FALSE)</f>
        <v>210</v>
      </c>
      <c r="R2429" s="6">
        <f t="shared" si="150"/>
        <v>210</v>
      </c>
      <c r="S2429" s="6">
        <f t="shared" si="151"/>
        <v>240</v>
      </c>
    </row>
    <row r="2430" spans="1:19" x14ac:dyDescent="0.25">
      <c r="A2430" t="s">
        <v>2858</v>
      </c>
      <c r="B2430" s="2">
        <v>45324</v>
      </c>
      <c r="C2430" t="s">
        <v>301</v>
      </c>
      <c r="D2430" t="s">
        <v>27</v>
      </c>
      <c r="E2430">
        <v>2</v>
      </c>
      <c r="F2430">
        <v>980</v>
      </c>
      <c r="G2430" s="3">
        <v>0.03</v>
      </c>
      <c r="H2430" t="s">
        <v>12</v>
      </c>
      <c r="I2430">
        <v>7</v>
      </c>
      <c r="J2430">
        <f t="shared" si="148"/>
        <v>1901.2</v>
      </c>
      <c r="K2430" s="2">
        <f t="shared" si="149"/>
        <v>45323</v>
      </c>
      <c r="L2430" s="2" t="str">
        <f>VLOOKUP(C2430,Customers!$A$2:$F$401,3,FALSE)</f>
        <v>Giza</v>
      </c>
      <c r="M2430" s="2" t="str">
        <f>VLOOKUP(C2430,Customers!$A$2:$F$401,5,FALSE)</f>
        <v>Consumer</v>
      </c>
      <c r="N2430" s="2" t="str">
        <f>VLOOKUP(D2430,Products!$A$2:$F$21,2,FALSE)</f>
        <v>Printer Toner</v>
      </c>
      <c r="O2430" s="2" t="str">
        <f>VLOOKUP(D2430,Products!$A$2:$F$21,4,FALSE)</f>
        <v>Office</v>
      </c>
      <c r="P2430" s="2" t="str">
        <f>VLOOKUP(D2430,Products!$A$2:$F$21,3,FALSE)</f>
        <v>Supplies</v>
      </c>
      <c r="Q2430" s="6">
        <f>VLOOKUP(D2430,Products!$A$2:$F$21,6,FALSE)</f>
        <v>510</v>
      </c>
      <c r="R2430" s="6">
        <f t="shared" si="150"/>
        <v>1020</v>
      </c>
      <c r="S2430" s="6">
        <f t="shared" si="151"/>
        <v>881.2</v>
      </c>
    </row>
    <row r="2431" spans="1:19" x14ac:dyDescent="0.25">
      <c r="A2431" t="s">
        <v>2859</v>
      </c>
      <c r="B2431" s="2">
        <v>45161</v>
      </c>
      <c r="C2431" t="s">
        <v>246</v>
      </c>
      <c r="D2431" t="s">
        <v>46</v>
      </c>
      <c r="E2431">
        <v>1</v>
      </c>
      <c r="F2431">
        <v>239.2</v>
      </c>
      <c r="G2431" s="3">
        <v>0.1</v>
      </c>
      <c r="H2431" t="s">
        <v>12</v>
      </c>
      <c r="I2431">
        <v>6</v>
      </c>
      <c r="J2431">
        <f t="shared" si="148"/>
        <v>215.28</v>
      </c>
      <c r="K2431" s="2">
        <f t="shared" si="149"/>
        <v>45139</v>
      </c>
      <c r="L2431" s="2" t="str">
        <f>VLOOKUP(C2431,Customers!$A$2:$F$401,3,FALSE)</f>
        <v>Zagazig</v>
      </c>
      <c r="M2431" s="2" t="str">
        <f>VLOOKUP(C2431,Customers!$A$2:$F$401,5,FALSE)</f>
        <v>Small Business</v>
      </c>
      <c r="N2431" s="2" t="str">
        <f>VLOOKUP(D2431,Products!$A$2:$F$21,2,FALSE)</f>
        <v>Paper A4 Box</v>
      </c>
      <c r="O2431" s="2" t="str">
        <f>VLOOKUP(D2431,Products!$A$2:$F$21,4,FALSE)</f>
        <v>Office</v>
      </c>
      <c r="P2431" s="2" t="str">
        <f>VLOOKUP(D2431,Products!$A$2:$F$21,3,FALSE)</f>
        <v>Stationery</v>
      </c>
      <c r="Q2431" s="6">
        <f>VLOOKUP(D2431,Products!$A$2:$F$21,6,FALSE)</f>
        <v>145</v>
      </c>
      <c r="R2431" s="6">
        <f t="shared" si="150"/>
        <v>145</v>
      </c>
      <c r="S2431" s="6">
        <f t="shared" si="151"/>
        <v>70.28</v>
      </c>
    </row>
    <row r="2432" spans="1:19" x14ac:dyDescent="0.25">
      <c r="A2432" t="s">
        <v>2860</v>
      </c>
      <c r="B2432" s="2">
        <v>45298</v>
      </c>
      <c r="C2432" t="s">
        <v>837</v>
      </c>
      <c r="D2432" t="s">
        <v>109</v>
      </c>
      <c r="E2432">
        <v>1</v>
      </c>
      <c r="F2432">
        <v>12800</v>
      </c>
      <c r="G2432" s="3">
        <v>0</v>
      </c>
      <c r="H2432" t="s">
        <v>12</v>
      </c>
      <c r="I2432">
        <v>5</v>
      </c>
      <c r="J2432">
        <f t="shared" si="148"/>
        <v>12800</v>
      </c>
      <c r="K2432" s="2">
        <f t="shared" si="149"/>
        <v>45292</v>
      </c>
      <c r="L2432" s="2" t="str">
        <f>VLOOKUP(C2432,Customers!$A$2:$F$401,3,FALSE)</f>
        <v>Fayoum</v>
      </c>
      <c r="M2432" s="2" t="str">
        <f>VLOOKUP(C2432,Customers!$A$2:$F$401,5,FALSE)</f>
        <v>Consumer</v>
      </c>
      <c r="N2432" s="2" t="str">
        <f>VLOOKUP(D2432,Products!$A$2:$F$21,2,FALSE)</f>
        <v>Projector</v>
      </c>
      <c r="O2432" s="2" t="str">
        <f>VLOOKUP(D2432,Products!$A$2:$F$21,4,FALSE)</f>
        <v>Electronics</v>
      </c>
      <c r="P2432" s="2" t="str">
        <f>VLOOKUP(D2432,Products!$A$2:$F$21,3,FALSE)</f>
        <v>Displays</v>
      </c>
      <c r="Q2432" s="6">
        <f>VLOOKUP(D2432,Products!$A$2:$F$21,6,FALSE)</f>
        <v>9700</v>
      </c>
      <c r="R2432" s="6">
        <f t="shared" si="150"/>
        <v>9700</v>
      </c>
      <c r="S2432" s="6">
        <f t="shared" si="151"/>
        <v>3100</v>
      </c>
    </row>
    <row r="2433" spans="1:19" x14ac:dyDescent="0.25">
      <c r="A2433" t="s">
        <v>2861</v>
      </c>
      <c r="B2433" s="2">
        <v>45038</v>
      </c>
      <c r="C2433" t="s">
        <v>727</v>
      </c>
      <c r="D2433" t="s">
        <v>40</v>
      </c>
      <c r="E2433">
        <v>10</v>
      </c>
      <c r="F2433">
        <v>20085</v>
      </c>
      <c r="G2433" s="3">
        <v>0.03</v>
      </c>
      <c r="H2433" t="s">
        <v>12</v>
      </c>
      <c r="I2433">
        <v>5</v>
      </c>
      <c r="J2433">
        <f t="shared" si="148"/>
        <v>194824.5</v>
      </c>
      <c r="K2433" s="2">
        <f t="shared" si="149"/>
        <v>45017</v>
      </c>
      <c r="L2433" s="2" t="str">
        <f>VLOOKUP(C2433,Customers!$A$2:$F$401,3,FALSE)</f>
        <v>Tanta</v>
      </c>
      <c r="M2433" s="2" t="str">
        <f>VLOOKUP(C2433,Customers!$A$2:$F$401,5,FALSE)</f>
        <v>Small Business</v>
      </c>
      <c r="N2433" s="2" t="str">
        <f>VLOOKUP(D2433,Products!$A$2:$F$21,2,FALSE)</f>
        <v>Laptop Basic 15</v>
      </c>
      <c r="O2433" s="2" t="str">
        <f>VLOOKUP(D2433,Products!$A$2:$F$21,4,FALSE)</f>
        <v>Electronics</v>
      </c>
      <c r="P2433" s="2" t="str">
        <f>VLOOKUP(D2433,Products!$A$2:$F$21,3,FALSE)</f>
        <v>Computers</v>
      </c>
      <c r="Q2433" s="6">
        <f>VLOOKUP(D2433,Products!$A$2:$F$21,6,FALSE)</f>
        <v>15100</v>
      </c>
      <c r="R2433" s="6">
        <f t="shared" si="150"/>
        <v>151000</v>
      </c>
      <c r="S2433" s="6">
        <f t="shared" si="151"/>
        <v>43824.5</v>
      </c>
    </row>
    <row r="2434" spans="1:19" x14ac:dyDescent="0.25">
      <c r="A2434" t="s">
        <v>2862</v>
      </c>
      <c r="B2434" s="2">
        <v>45871</v>
      </c>
      <c r="C2434" t="s">
        <v>174</v>
      </c>
      <c r="D2434" t="s">
        <v>33</v>
      </c>
      <c r="E2434">
        <v>2</v>
      </c>
      <c r="F2434">
        <v>3588</v>
      </c>
      <c r="G2434" s="3">
        <v>0</v>
      </c>
      <c r="H2434" t="s">
        <v>12</v>
      </c>
      <c r="I2434">
        <v>7</v>
      </c>
      <c r="J2434">
        <f t="shared" si="148"/>
        <v>7176</v>
      </c>
      <c r="K2434" s="2">
        <f t="shared" si="149"/>
        <v>45870</v>
      </c>
      <c r="L2434" s="2" t="str">
        <f>VLOOKUP(C2434,Customers!$A$2:$F$401,3,FALSE)</f>
        <v>Asyut</v>
      </c>
      <c r="M2434" s="2" t="str">
        <f>VLOOKUP(C2434,Customers!$A$2:$F$401,5,FALSE)</f>
        <v>Consumer</v>
      </c>
      <c r="N2434" s="2" t="str">
        <f>VLOOKUP(D2434,Products!$A$2:$F$21,2,FALSE)</f>
        <v>Filing Cabinet</v>
      </c>
      <c r="O2434" s="2" t="str">
        <f>VLOOKUP(D2434,Products!$A$2:$F$21,4,FALSE)</f>
        <v>Office</v>
      </c>
      <c r="P2434" s="2" t="str">
        <f>VLOOKUP(D2434,Products!$A$2:$F$21,3,FALSE)</f>
        <v>Furniture</v>
      </c>
      <c r="Q2434" s="6">
        <f>VLOOKUP(D2434,Products!$A$2:$F$21,6,FALSE)</f>
        <v>2650</v>
      </c>
      <c r="R2434" s="6">
        <f t="shared" si="150"/>
        <v>5300</v>
      </c>
      <c r="S2434" s="6">
        <f t="shared" si="151"/>
        <v>1876</v>
      </c>
    </row>
    <row r="2435" spans="1:19" x14ac:dyDescent="0.25">
      <c r="A2435" t="s">
        <v>2863</v>
      </c>
      <c r="B2435" s="2">
        <v>45076</v>
      </c>
      <c r="C2435" t="s">
        <v>226</v>
      </c>
      <c r="D2435" t="s">
        <v>56</v>
      </c>
      <c r="E2435">
        <v>5</v>
      </c>
      <c r="F2435">
        <v>180</v>
      </c>
      <c r="G2435" s="3">
        <v>0</v>
      </c>
      <c r="H2435" t="s">
        <v>12</v>
      </c>
      <c r="I2435">
        <v>7</v>
      </c>
      <c r="J2435">
        <f t="shared" ref="J2435:J2498" si="152">E2435*F2435*(1-G2435)</f>
        <v>900</v>
      </c>
      <c r="K2435" s="2">
        <f t="shared" ref="K2435:K2498" si="153">DATE(YEAR(B2435),MONTH(B2435),1)</f>
        <v>45047</v>
      </c>
      <c r="L2435" s="2" t="str">
        <f>VLOOKUP(C2435,Customers!$A$2:$F$401,3,FALSE)</f>
        <v>Giza</v>
      </c>
      <c r="M2435" s="2" t="str">
        <f>VLOOKUP(C2435,Customers!$A$2:$F$401,5,FALSE)</f>
        <v>Consumer</v>
      </c>
      <c r="N2435" s="2" t="str">
        <f>VLOOKUP(D2435,Products!$A$2:$F$21,2,FALSE)</f>
        <v>Notebook Pack</v>
      </c>
      <c r="O2435" s="2" t="str">
        <f>VLOOKUP(D2435,Products!$A$2:$F$21,4,FALSE)</f>
        <v>Office</v>
      </c>
      <c r="P2435" s="2" t="str">
        <f>VLOOKUP(D2435,Products!$A$2:$F$21,3,FALSE)</f>
        <v>Stationery</v>
      </c>
      <c r="Q2435" s="6">
        <f>VLOOKUP(D2435,Products!$A$2:$F$21,6,FALSE)</f>
        <v>75</v>
      </c>
      <c r="R2435" s="6">
        <f t="shared" ref="R2435:R2498" si="154">E2435*Q2435</f>
        <v>375</v>
      </c>
      <c r="S2435" s="6">
        <f t="shared" ref="S2435:S2498" si="155">J2435-R2435</f>
        <v>525</v>
      </c>
    </row>
    <row r="2436" spans="1:19" x14ac:dyDescent="0.25">
      <c r="A2436" t="s">
        <v>2864</v>
      </c>
      <c r="B2436" s="2">
        <v>45522</v>
      </c>
      <c r="C2436" t="s">
        <v>1764</v>
      </c>
      <c r="D2436" t="s">
        <v>72</v>
      </c>
      <c r="E2436">
        <v>1</v>
      </c>
      <c r="F2436">
        <v>1750</v>
      </c>
      <c r="G2436" s="3">
        <v>0.03</v>
      </c>
      <c r="H2436" t="s">
        <v>12</v>
      </c>
      <c r="I2436">
        <v>4</v>
      </c>
      <c r="J2436">
        <f t="shared" si="152"/>
        <v>1697.5</v>
      </c>
      <c r="K2436" s="2">
        <f t="shared" si="153"/>
        <v>45505</v>
      </c>
      <c r="L2436" s="2" t="str">
        <f>VLOOKUP(C2436,Customers!$A$2:$F$401,3,FALSE)</f>
        <v>Banha</v>
      </c>
      <c r="M2436" s="2" t="str">
        <f>VLOOKUP(C2436,Customers!$A$2:$F$401,5,FALSE)</f>
        <v>Small Business</v>
      </c>
      <c r="N2436" s="2" t="str">
        <f>VLOOKUP(D2436,Products!$A$2:$F$21,2,FALSE)</f>
        <v>Wi-Fi Router</v>
      </c>
      <c r="O2436" s="2" t="str">
        <f>VLOOKUP(D2436,Products!$A$2:$F$21,4,FALSE)</f>
        <v>Electronics</v>
      </c>
      <c r="P2436" s="2" t="str">
        <f>VLOOKUP(D2436,Products!$A$2:$F$21,3,FALSE)</f>
        <v>Networking</v>
      </c>
      <c r="Q2436" s="6">
        <f>VLOOKUP(D2436,Products!$A$2:$F$21,6,FALSE)</f>
        <v>1050</v>
      </c>
      <c r="R2436" s="6">
        <f t="shared" si="154"/>
        <v>1050</v>
      </c>
      <c r="S2436" s="6">
        <f t="shared" si="155"/>
        <v>647.5</v>
      </c>
    </row>
    <row r="2437" spans="1:19" x14ac:dyDescent="0.25">
      <c r="A2437" t="s">
        <v>2865</v>
      </c>
      <c r="B2437" s="2">
        <v>45064</v>
      </c>
      <c r="C2437" t="s">
        <v>332</v>
      </c>
      <c r="D2437" t="s">
        <v>21</v>
      </c>
      <c r="E2437">
        <v>1</v>
      </c>
      <c r="F2437">
        <v>1998</v>
      </c>
      <c r="G2437" s="3">
        <v>0.1</v>
      </c>
      <c r="H2437" t="s">
        <v>12</v>
      </c>
      <c r="I2437">
        <v>7</v>
      </c>
      <c r="J2437">
        <f t="shared" si="152"/>
        <v>1798.2</v>
      </c>
      <c r="K2437" s="2">
        <f t="shared" si="153"/>
        <v>45047</v>
      </c>
      <c r="L2437" s="2" t="str">
        <f>VLOOKUP(C2437,Customers!$A$2:$F$401,3,FALSE)</f>
        <v>Banha</v>
      </c>
      <c r="M2437" s="2" t="str">
        <f>VLOOKUP(C2437,Customers!$A$2:$F$401,5,FALSE)</f>
        <v>Small Business</v>
      </c>
      <c r="N2437" s="2" t="str">
        <f>VLOOKUP(D2437,Products!$A$2:$F$21,2,FALSE)</f>
        <v>Mechanical Keyboard</v>
      </c>
      <c r="O2437" s="2" t="str">
        <f>VLOOKUP(D2437,Products!$A$2:$F$21,4,FALSE)</f>
        <v>Electronics</v>
      </c>
      <c r="P2437" s="2" t="str">
        <f>VLOOKUP(D2437,Products!$A$2:$F$21,3,FALSE)</f>
        <v>Accessories</v>
      </c>
      <c r="Q2437" s="6">
        <f>VLOOKUP(D2437,Products!$A$2:$F$21,6,FALSE)</f>
        <v>990</v>
      </c>
      <c r="R2437" s="6">
        <f t="shared" si="154"/>
        <v>990</v>
      </c>
      <c r="S2437" s="6">
        <f t="shared" si="155"/>
        <v>808.2</v>
      </c>
    </row>
    <row r="2438" spans="1:19" x14ac:dyDescent="0.25">
      <c r="A2438" t="s">
        <v>2866</v>
      </c>
      <c r="B2438" s="2">
        <v>45440</v>
      </c>
      <c r="C2438" t="s">
        <v>920</v>
      </c>
      <c r="D2438" t="s">
        <v>109</v>
      </c>
      <c r="E2438">
        <v>1</v>
      </c>
      <c r="F2438">
        <v>12416</v>
      </c>
      <c r="G2438" s="3">
        <v>0.15</v>
      </c>
      <c r="H2438" t="s">
        <v>12</v>
      </c>
      <c r="I2438">
        <v>3</v>
      </c>
      <c r="J2438">
        <f t="shared" si="152"/>
        <v>10553.6</v>
      </c>
      <c r="K2438" s="2">
        <f t="shared" si="153"/>
        <v>45413</v>
      </c>
      <c r="L2438" s="2" t="str">
        <f>VLOOKUP(C2438,Customers!$A$2:$F$401,3,FALSE)</f>
        <v>Tanta</v>
      </c>
      <c r="M2438" s="2" t="str">
        <f>VLOOKUP(C2438,Customers!$A$2:$F$401,5,FALSE)</f>
        <v>Consumer</v>
      </c>
      <c r="N2438" s="2" t="str">
        <f>VLOOKUP(D2438,Products!$A$2:$F$21,2,FALSE)</f>
        <v>Projector</v>
      </c>
      <c r="O2438" s="2" t="str">
        <f>VLOOKUP(D2438,Products!$A$2:$F$21,4,FALSE)</f>
        <v>Electronics</v>
      </c>
      <c r="P2438" s="2" t="str">
        <f>VLOOKUP(D2438,Products!$A$2:$F$21,3,FALSE)</f>
        <v>Displays</v>
      </c>
      <c r="Q2438" s="6">
        <f>VLOOKUP(D2438,Products!$A$2:$F$21,6,FALSE)</f>
        <v>9700</v>
      </c>
      <c r="R2438" s="6">
        <f t="shared" si="154"/>
        <v>9700</v>
      </c>
      <c r="S2438" s="6">
        <f t="shared" si="155"/>
        <v>853.60000000000036</v>
      </c>
    </row>
    <row r="2439" spans="1:19" x14ac:dyDescent="0.25">
      <c r="A2439" t="s">
        <v>2867</v>
      </c>
      <c r="B2439" s="2">
        <v>45128</v>
      </c>
      <c r="C2439" t="s">
        <v>328</v>
      </c>
      <c r="D2439" t="s">
        <v>46</v>
      </c>
      <c r="E2439">
        <v>2</v>
      </c>
      <c r="F2439">
        <v>239.2</v>
      </c>
      <c r="G2439" s="3">
        <v>0.03</v>
      </c>
      <c r="H2439" t="s">
        <v>12</v>
      </c>
      <c r="I2439">
        <v>4</v>
      </c>
      <c r="J2439">
        <f t="shared" si="152"/>
        <v>464.04799999999994</v>
      </c>
      <c r="K2439" s="2">
        <f t="shared" si="153"/>
        <v>45108</v>
      </c>
      <c r="L2439" s="2" t="str">
        <f>VLOOKUP(C2439,Customers!$A$2:$F$401,3,FALSE)</f>
        <v>Ismailia</v>
      </c>
      <c r="M2439" s="2" t="str">
        <f>VLOOKUP(C2439,Customers!$A$2:$F$401,5,FALSE)</f>
        <v>Small Business</v>
      </c>
      <c r="N2439" s="2" t="str">
        <f>VLOOKUP(D2439,Products!$A$2:$F$21,2,FALSE)</f>
        <v>Paper A4 Box</v>
      </c>
      <c r="O2439" s="2" t="str">
        <f>VLOOKUP(D2439,Products!$A$2:$F$21,4,FALSE)</f>
        <v>Office</v>
      </c>
      <c r="P2439" s="2" t="str">
        <f>VLOOKUP(D2439,Products!$A$2:$F$21,3,FALSE)</f>
        <v>Stationery</v>
      </c>
      <c r="Q2439" s="6">
        <f>VLOOKUP(D2439,Products!$A$2:$F$21,6,FALSE)</f>
        <v>145</v>
      </c>
      <c r="R2439" s="6">
        <f t="shared" si="154"/>
        <v>290</v>
      </c>
      <c r="S2439" s="6">
        <f t="shared" si="155"/>
        <v>174.04799999999994</v>
      </c>
    </row>
    <row r="2440" spans="1:19" x14ac:dyDescent="0.25">
      <c r="A2440" t="s">
        <v>2868</v>
      </c>
      <c r="B2440" s="2">
        <v>45331</v>
      </c>
      <c r="C2440" t="s">
        <v>484</v>
      </c>
      <c r="D2440" t="s">
        <v>49</v>
      </c>
      <c r="E2440">
        <v>2</v>
      </c>
      <c r="F2440">
        <v>4100</v>
      </c>
      <c r="G2440" s="3">
        <v>0.15</v>
      </c>
      <c r="H2440" t="s">
        <v>12</v>
      </c>
      <c r="I2440">
        <v>2</v>
      </c>
      <c r="J2440">
        <f t="shared" si="152"/>
        <v>6970</v>
      </c>
      <c r="K2440" s="2">
        <f t="shared" si="153"/>
        <v>45323</v>
      </c>
      <c r="L2440" s="2" t="str">
        <f>VLOOKUP(C2440,Customers!$A$2:$F$401,3,FALSE)</f>
        <v>Shubra El-Kheima</v>
      </c>
      <c r="M2440" s="2" t="str">
        <f>VLOOKUP(C2440,Customers!$A$2:$F$401,5,FALSE)</f>
        <v>Consumer</v>
      </c>
      <c r="N2440" s="2" t="str">
        <f>VLOOKUP(D2440,Products!$A$2:$F$21,2,FALSE)</f>
        <v>UPS 1200VA</v>
      </c>
      <c r="O2440" s="2" t="str">
        <f>VLOOKUP(D2440,Products!$A$2:$F$21,4,FALSE)</f>
        <v>Electronics</v>
      </c>
      <c r="P2440" s="2" t="str">
        <f>VLOOKUP(D2440,Products!$A$2:$F$21,3,FALSE)</f>
        <v>Power</v>
      </c>
      <c r="Q2440" s="6">
        <f>VLOOKUP(D2440,Products!$A$2:$F$21,6,FALSE)</f>
        <v>2950</v>
      </c>
      <c r="R2440" s="6">
        <f t="shared" si="154"/>
        <v>5900</v>
      </c>
      <c r="S2440" s="6">
        <f t="shared" si="155"/>
        <v>1070</v>
      </c>
    </row>
    <row r="2441" spans="1:19" x14ac:dyDescent="0.25">
      <c r="A2441" t="s">
        <v>2869</v>
      </c>
      <c r="B2441" s="2">
        <v>45924</v>
      </c>
      <c r="C2441" t="s">
        <v>350</v>
      </c>
      <c r="D2441" t="s">
        <v>49</v>
      </c>
      <c r="E2441">
        <v>1</v>
      </c>
      <c r="F2441">
        <v>3772</v>
      </c>
      <c r="G2441" s="3">
        <v>0.03</v>
      </c>
      <c r="H2441" t="s">
        <v>12</v>
      </c>
      <c r="I2441">
        <v>5</v>
      </c>
      <c r="J2441">
        <f t="shared" si="152"/>
        <v>3658.8399999999997</v>
      </c>
      <c r="K2441" s="2">
        <f t="shared" si="153"/>
        <v>45901</v>
      </c>
      <c r="L2441" s="2" t="str">
        <f>VLOOKUP(C2441,Customers!$A$2:$F$401,3,FALSE)</f>
        <v>Alexandria</v>
      </c>
      <c r="M2441" s="2" t="str">
        <f>VLOOKUP(C2441,Customers!$A$2:$F$401,5,FALSE)</f>
        <v>Consumer</v>
      </c>
      <c r="N2441" s="2" t="str">
        <f>VLOOKUP(D2441,Products!$A$2:$F$21,2,FALSE)</f>
        <v>UPS 1200VA</v>
      </c>
      <c r="O2441" s="2" t="str">
        <f>VLOOKUP(D2441,Products!$A$2:$F$21,4,FALSE)</f>
        <v>Electronics</v>
      </c>
      <c r="P2441" s="2" t="str">
        <f>VLOOKUP(D2441,Products!$A$2:$F$21,3,FALSE)</f>
        <v>Power</v>
      </c>
      <c r="Q2441" s="6">
        <f>VLOOKUP(D2441,Products!$A$2:$F$21,6,FALSE)</f>
        <v>2950</v>
      </c>
      <c r="R2441" s="6">
        <f t="shared" si="154"/>
        <v>2950</v>
      </c>
      <c r="S2441" s="6">
        <f t="shared" si="155"/>
        <v>708.83999999999969</v>
      </c>
    </row>
    <row r="2442" spans="1:19" x14ac:dyDescent="0.25">
      <c r="A2442" t="s">
        <v>2870</v>
      </c>
      <c r="B2442" s="2">
        <v>45604</v>
      </c>
      <c r="C2442" t="s">
        <v>285</v>
      </c>
      <c r="D2442" t="s">
        <v>72</v>
      </c>
      <c r="E2442">
        <v>1</v>
      </c>
      <c r="F2442">
        <v>1890</v>
      </c>
      <c r="G2442" s="3">
        <v>0</v>
      </c>
      <c r="H2442" t="s">
        <v>12</v>
      </c>
      <c r="I2442">
        <v>3</v>
      </c>
      <c r="J2442">
        <f t="shared" si="152"/>
        <v>1890</v>
      </c>
      <c r="K2442" s="2">
        <f t="shared" si="153"/>
        <v>45597</v>
      </c>
      <c r="L2442" s="2" t="str">
        <f>VLOOKUP(C2442,Customers!$A$2:$F$401,3,FALSE)</f>
        <v>Banha</v>
      </c>
      <c r="M2442" s="2" t="str">
        <f>VLOOKUP(C2442,Customers!$A$2:$F$401,5,FALSE)</f>
        <v>Small Business</v>
      </c>
      <c r="N2442" s="2" t="str">
        <f>VLOOKUP(D2442,Products!$A$2:$F$21,2,FALSE)</f>
        <v>Wi-Fi Router</v>
      </c>
      <c r="O2442" s="2" t="str">
        <f>VLOOKUP(D2442,Products!$A$2:$F$21,4,FALSE)</f>
        <v>Electronics</v>
      </c>
      <c r="P2442" s="2" t="str">
        <f>VLOOKUP(D2442,Products!$A$2:$F$21,3,FALSE)</f>
        <v>Networking</v>
      </c>
      <c r="Q2442" s="6">
        <f>VLOOKUP(D2442,Products!$A$2:$F$21,6,FALSE)</f>
        <v>1050</v>
      </c>
      <c r="R2442" s="6">
        <f t="shared" si="154"/>
        <v>1050</v>
      </c>
      <c r="S2442" s="6">
        <f t="shared" si="155"/>
        <v>840</v>
      </c>
    </row>
    <row r="2443" spans="1:19" x14ac:dyDescent="0.25">
      <c r="A2443" t="s">
        <v>2871</v>
      </c>
      <c r="B2443" s="2">
        <v>45658</v>
      </c>
      <c r="C2443" t="s">
        <v>217</v>
      </c>
      <c r="D2443" t="s">
        <v>59</v>
      </c>
      <c r="E2443">
        <v>10</v>
      </c>
      <c r="F2443">
        <v>7178</v>
      </c>
      <c r="G2443" s="3">
        <v>0</v>
      </c>
      <c r="H2443" t="s">
        <v>12</v>
      </c>
      <c r="I2443">
        <v>3</v>
      </c>
      <c r="J2443">
        <f t="shared" si="152"/>
        <v>71780</v>
      </c>
      <c r="K2443" s="2">
        <f t="shared" si="153"/>
        <v>45658</v>
      </c>
      <c r="L2443" s="2" t="str">
        <f>VLOOKUP(C2443,Customers!$A$2:$F$401,3,FALSE)</f>
        <v>Alexandria</v>
      </c>
      <c r="M2443" s="2" t="str">
        <f>VLOOKUP(C2443,Customers!$A$2:$F$401,5,FALSE)</f>
        <v>Small Business</v>
      </c>
      <c r="N2443" s="2" t="str">
        <f>VLOOKUP(D2443,Products!$A$2:$F$21,2,FALSE)</f>
        <v>Laser Printer</v>
      </c>
      <c r="O2443" s="2" t="str">
        <f>VLOOKUP(D2443,Products!$A$2:$F$21,4,FALSE)</f>
        <v>Electronics</v>
      </c>
      <c r="P2443" s="2" t="str">
        <f>VLOOKUP(D2443,Products!$A$2:$F$21,3,FALSE)</f>
        <v>Printers</v>
      </c>
      <c r="Q2443" s="6">
        <f>VLOOKUP(D2443,Products!$A$2:$F$21,6,FALSE)</f>
        <v>5600</v>
      </c>
      <c r="R2443" s="6">
        <f t="shared" si="154"/>
        <v>56000</v>
      </c>
      <c r="S2443" s="6">
        <f t="shared" si="155"/>
        <v>15780</v>
      </c>
    </row>
    <row r="2444" spans="1:19" x14ac:dyDescent="0.25">
      <c r="A2444" t="s">
        <v>2872</v>
      </c>
      <c r="B2444" s="2">
        <v>45189</v>
      </c>
      <c r="C2444" t="s">
        <v>1241</v>
      </c>
      <c r="D2444" t="s">
        <v>15</v>
      </c>
      <c r="E2444">
        <v>1</v>
      </c>
      <c r="F2444">
        <v>436.5</v>
      </c>
      <c r="G2444" s="3">
        <v>0.2</v>
      </c>
      <c r="H2444" t="s">
        <v>12</v>
      </c>
      <c r="I2444">
        <v>2</v>
      </c>
      <c r="J2444">
        <f t="shared" si="152"/>
        <v>349.20000000000005</v>
      </c>
      <c r="K2444" s="2">
        <f t="shared" si="153"/>
        <v>45170</v>
      </c>
      <c r="L2444" s="2" t="str">
        <f>VLOOKUP(C2444,Customers!$A$2:$F$401,3,FALSE)</f>
        <v>Giza</v>
      </c>
      <c r="M2444" s="2" t="str">
        <f>VLOOKUP(C2444,Customers!$A$2:$F$401,5,FALSE)</f>
        <v>Small Business</v>
      </c>
      <c r="N2444" s="2" t="str">
        <f>VLOOKUP(D2444,Products!$A$2:$F$21,2,FALSE)</f>
        <v>Wireless Mouse</v>
      </c>
      <c r="O2444" s="2" t="str">
        <f>VLOOKUP(D2444,Products!$A$2:$F$21,4,FALSE)</f>
        <v>Electronics</v>
      </c>
      <c r="P2444" s="2" t="str">
        <f>VLOOKUP(D2444,Products!$A$2:$F$21,3,FALSE)</f>
        <v>Accessories</v>
      </c>
      <c r="Q2444" s="6">
        <f>VLOOKUP(D2444,Products!$A$2:$F$21,6,FALSE)</f>
        <v>210</v>
      </c>
      <c r="R2444" s="6">
        <f t="shared" si="154"/>
        <v>210</v>
      </c>
      <c r="S2444" s="6">
        <f t="shared" si="155"/>
        <v>139.20000000000005</v>
      </c>
    </row>
    <row r="2445" spans="1:19" x14ac:dyDescent="0.25">
      <c r="A2445" t="s">
        <v>2873</v>
      </c>
      <c r="B2445" s="2">
        <v>45407</v>
      </c>
      <c r="C2445" t="s">
        <v>197</v>
      </c>
      <c r="D2445" t="s">
        <v>11</v>
      </c>
      <c r="E2445">
        <v>1</v>
      </c>
      <c r="F2445">
        <v>29355</v>
      </c>
      <c r="G2445" s="3">
        <v>0.2</v>
      </c>
      <c r="H2445" t="s">
        <v>12</v>
      </c>
      <c r="I2445">
        <v>4</v>
      </c>
      <c r="J2445">
        <f t="shared" si="152"/>
        <v>23484</v>
      </c>
      <c r="K2445" s="2">
        <f t="shared" si="153"/>
        <v>45383</v>
      </c>
      <c r="L2445" s="2" t="str">
        <f>VLOOKUP(C2445,Customers!$A$2:$F$401,3,FALSE)</f>
        <v>Alexandria</v>
      </c>
      <c r="M2445" s="2" t="str">
        <f>VLOOKUP(C2445,Customers!$A$2:$F$401,5,FALSE)</f>
        <v>Small Business</v>
      </c>
      <c r="N2445" s="2" t="str">
        <f>VLOOKUP(D2445,Products!$A$2:$F$21,2,FALSE)</f>
        <v>Laptop Pro 14</v>
      </c>
      <c r="O2445" s="2" t="str">
        <f>VLOOKUP(D2445,Products!$A$2:$F$21,4,FALSE)</f>
        <v>Electronics</v>
      </c>
      <c r="P2445" s="2" t="str">
        <f>VLOOKUP(D2445,Products!$A$2:$F$21,3,FALSE)</f>
        <v>Computers</v>
      </c>
      <c r="Q2445" s="6">
        <f>VLOOKUP(D2445,Products!$A$2:$F$21,6,FALSE)</f>
        <v>22100</v>
      </c>
      <c r="R2445" s="6">
        <f t="shared" si="154"/>
        <v>22100</v>
      </c>
      <c r="S2445" s="6">
        <f t="shared" si="155"/>
        <v>1384</v>
      </c>
    </row>
    <row r="2446" spans="1:19" x14ac:dyDescent="0.25">
      <c r="A2446" t="s">
        <v>2874</v>
      </c>
      <c r="B2446" s="2">
        <v>45131</v>
      </c>
      <c r="C2446" t="s">
        <v>638</v>
      </c>
      <c r="D2446" t="s">
        <v>15</v>
      </c>
      <c r="E2446">
        <v>1</v>
      </c>
      <c r="F2446">
        <v>486</v>
      </c>
      <c r="G2446" s="3">
        <v>0.15</v>
      </c>
      <c r="H2446" t="s">
        <v>85</v>
      </c>
      <c r="I2446">
        <v>6</v>
      </c>
      <c r="J2446">
        <f t="shared" si="152"/>
        <v>413.09999999999997</v>
      </c>
      <c r="K2446" s="2">
        <f t="shared" si="153"/>
        <v>45108</v>
      </c>
      <c r="L2446" s="2" t="str">
        <f>VLOOKUP(C2446,Customers!$A$2:$F$401,3,FALSE)</f>
        <v>Zagazig</v>
      </c>
      <c r="M2446" s="2" t="str">
        <f>VLOOKUP(C2446,Customers!$A$2:$F$401,5,FALSE)</f>
        <v>Small Business</v>
      </c>
      <c r="N2446" s="2" t="str">
        <f>VLOOKUP(D2446,Products!$A$2:$F$21,2,FALSE)</f>
        <v>Wireless Mouse</v>
      </c>
      <c r="O2446" s="2" t="str">
        <f>VLOOKUP(D2446,Products!$A$2:$F$21,4,FALSE)</f>
        <v>Electronics</v>
      </c>
      <c r="P2446" s="2" t="str">
        <f>VLOOKUP(D2446,Products!$A$2:$F$21,3,FALSE)</f>
        <v>Accessories</v>
      </c>
      <c r="Q2446" s="6">
        <f>VLOOKUP(D2446,Products!$A$2:$F$21,6,FALSE)</f>
        <v>210</v>
      </c>
      <c r="R2446" s="6">
        <f t="shared" si="154"/>
        <v>210</v>
      </c>
      <c r="S2446" s="6">
        <f t="shared" si="155"/>
        <v>203.09999999999997</v>
      </c>
    </row>
    <row r="2447" spans="1:19" x14ac:dyDescent="0.25">
      <c r="A2447" t="s">
        <v>2875</v>
      </c>
      <c r="B2447" s="2">
        <v>45510</v>
      </c>
      <c r="C2447" t="s">
        <v>37</v>
      </c>
      <c r="D2447" t="s">
        <v>46</v>
      </c>
      <c r="E2447">
        <v>5</v>
      </c>
      <c r="F2447">
        <v>280.8</v>
      </c>
      <c r="G2447" s="3">
        <v>0.1</v>
      </c>
      <c r="H2447" t="s">
        <v>12</v>
      </c>
      <c r="I2447">
        <v>2</v>
      </c>
      <c r="J2447">
        <f t="shared" si="152"/>
        <v>1263.6000000000001</v>
      </c>
      <c r="K2447" s="2">
        <f t="shared" si="153"/>
        <v>45505</v>
      </c>
      <c r="L2447" s="2" t="str">
        <f>VLOOKUP(C2447,Customers!$A$2:$F$401,3,FALSE)</f>
        <v>Port Said</v>
      </c>
      <c r="M2447" s="2" t="str">
        <f>VLOOKUP(C2447,Customers!$A$2:$F$401,5,FALSE)</f>
        <v>Consumer</v>
      </c>
      <c r="N2447" s="2" t="str">
        <f>VLOOKUP(D2447,Products!$A$2:$F$21,2,FALSE)</f>
        <v>Paper A4 Box</v>
      </c>
      <c r="O2447" s="2" t="str">
        <f>VLOOKUP(D2447,Products!$A$2:$F$21,4,FALSE)</f>
        <v>Office</v>
      </c>
      <c r="P2447" s="2" t="str">
        <f>VLOOKUP(D2447,Products!$A$2:$F$21,3,FALSE)</f>
        <v>Stationery</v>
      </c>
      <c r="Q2447" s="6">
        <f>VLOOKUP(D2447,Products!$A$2:$F$21,6,FALSE)</f>
        <v>145</v>
      </c>
      <c r="R2447" s="6">
        <f t="shared" si="154"/>
        <v>725</v>
      </c>
      <c r="S2447" s="6">
        <f t="shared" si="155"/>
        <v>538.60000000000014</v>
      </c>
    </row>
    <row r="2448" spans="1:19" x14ac:dyDescent="0.25">
      <c r="A2448" t="s">
        <v>2876</v>
      </c>
      <c r="B2448" s="2">
        <v>45069</v>
      </c>
      <c r="C2448" t="s">
        <v>412</v>
      </c>
      <c r="D2448" t="s">
        <v>15</v>
      </c>
      <c r="E2448">
        <v>2</v>
      </c>
      <c r="F2448">
        <v>463.5</v>
      </c>
      <c r="G2448" s="3">
        <v>0.15</v>
      </c>
      <c r="H2448" t="s">
        <v>12</v>
      </c>
      <c r="I2448">
        <v>5</v>
      </c>
      <c r="J2448">
        <f t="shared" si="152"/>
        <v>787.94999999999993</v>
      </c>
      <c r="K2448" s="2">
        <f t="shared" si="153"/>
        <v>45047</v>
      </c>
      <c r="L2448" s="2" t="str">
        <f>VLOOKUP(C2448,Customers!$A$2:$F$401,3,FALSE)</f>
        <v>Asyut</v>
      </c>
      <c r="M2448" s="2" t="str">
        <f>VLOOKUP(C2448,Customers!$A$2:$F$401,5,FALSE)</f>
        <v>Consumer</v>
      </c>
      <c r="N2448" s="2" t="str">
        <f>VLOOKUP(D2448,Products!$A$2:$F$21,2,FALSE)</f>
        <v>Wireless Mouse</v>
      </c>
      <c r="O2448" s="2" t="str">
        <f>VLOOKUP(D2448,Products!$A$2:$F$21,4,FALSE)</f>
        <v>Electronics</v>
      </c>
      <c r="P2448" s="2" t="str">
        <f>VLOOKUP(D2448,Products!$A$2:$F$21,3,FALSE)</f>
        <v>Accessories</v>
      </c>
      <c r="Q2448" s="6">
        <f>VLOOKUP(D2448,Products!$A$2:$F$21,6,FALSE)</f>
        <v>210</v>
      </c>
      <c r="R2448" s="6">
        <f t="shared" si="154"/>
        <v>420</v>
      </c>
      <c r="S2448" s="6">
        <f t="shared" si="155"/>
        <v>367.94999999999993</v>
      </c>
    </row>
    <row r="2449" spans="1:19" x14ac:dyDescent="0.25">
      <c r="A2449" t="s">
        <v>2877</v>
      </c>
      <c r="B2449" s="2">
        <v>45323</v>
      </c>
      <c r="C2449" t="s">
        <v>215</v>
      </c>
      <c r="D2449" t="s">
        <v>56</v>
      </c>
      <c r="E2449">
        <v>2</v>
      </c>
      <c r="F2449">
        <v>174.6</v>
      </c>
      <c r="G2449" s="3">
        <v>0.03</v>
      </c>
      <c r="H2449" t="s">
        <v>12</v>
      </c>
      <c r="I2449">
        <v>1</v>
      </c>
      <c r="J2449">
        <f t="shared" si="152"/>
        <v>338.72399999999999</v>
      </c>
      <c r="K2449" s="2">
        <f t="shared" si="153"/>
        <v>45323</v>
      </c>
      <c r="L2449" s="2" t="str">
        <f>VLOOKUP(C2449,Customers!$A$2:$F$401,3,FALSE)</f>
        <v>Mansoura</v>
      </c>
      <c r="M2449" s="2" t="str">
        <f>VLOOKUP(C2449,Customers!$A$2:$F$401,5,FALSE)</f>
        <v>Small Business</v>
      </c>
      <c r="N2449" s="2" t="str">
        <f>VLOOKUP(D2449,Products!$A$2:$F$21,2,FALSE)</f>
        <v>Notebook Pack</v>
      </c>
      <c r="O2449" s="2" t="str">
        <f>VLOOKUP(D2449,Products!$A$2:$F$21,4,FALSE)</f>
        <v>Office</v>
      </c>
      <c r="P2449" s="2" t="str">
        <f>VLOOKUP(D2449,Products!$A$2:$F$21,3,FALSE)</f>
        <v>Stationery</v>
      </c>
      <c r="Q2449" s="6">
        <f>VLOOKUP(D2449,Products!$A$2:$F$21,6,FALSE)</f>
        <v>75</v>
      </c>
      <c r="R2449" s="6">
        <f t="shared" si="154"/>
        <v>150</v>
      </c>
      <c r="S2449" s="6">
        <f t="shared" si="155"/>
        <v>188.72399999999999</v>
      </c>
    </row>
    <row r="2450" spans="1:19" x14ac:dyDescent="0.25">
      <c r="A2450" t="s">
        <v>2878</v>
      </c>
      <c r="B2450" s="2">
        <v>45577</v>
      </c>
      <c r="C2450" t="s">
        <v>409</v>
      </c>
      <c r="D2450" t="s">
        <v>79</v>
      </c>
      <c r="E2450">
        <v>1</v>
      </c>
      <c r="F2450">
        <v>6014</v>
      </c>
      <c r="G2450" s="3">
        <v>0</v>
      </c>
      <c r="H2450" t="s">
        <v>85</v>
      </c>
      <c r="I2450">
        <v>7</v>
      </c>
      <c r="J2450">
        <f t="shared" si="152"/>
        <v>6014</v>
      </c>
      <c r="K2450" s="2">
        <f t="shared" si="153"/>
        <v>45566</v>
      </c>
      <c r="L2450" s="2" t="str">
        <f>VLOOKUP(C2450,Customers!$A$2:$F$401,3,FALSE)</f>
        <v>Mansoura</v>
      </c>
      <c r="M2450" s="2" t="str">
        <f>VLOOKUP(C2450,Customers!$A$2:$F$401,5,FALSE)</f>
        <v>Consumer</v>
      </c>
      <c r="N2450" s="2" t="str">
        <f>VLOOKUP(D2450,Products!$A$2:$F$21,2,FALSE)</f>
        <v>27-inch Monitor</v>
      </c>
      <c r="O2450" s="2" t="str">
        <f>VLOOKUP(D2450,Products!$A$2:$F$21,4,FALSE)</f>
        <v>Electronics</v>
      </c>
      <c r="P2450" s="2" t="str">
        <f>VLOOKUP(D2450,Products!$A$2:$F$21,3,FALSE)</f>
        <v>Displays</v>
      </c>
      <c r="Q2450" s="6">
        <f>VLOOKUP(D2450,Products!$A$2:$F$21,6,FALSE)</f>
        <v>4300</v>
      </c>
      <c r="R2450" s="6">
        <f t="shared" si="154"/>
        <v>4300</v>
      </c>
      <c r="S2450" s="6">
        <f t="shared" si="155"/>
        <v>1714</v>
      </c>
    </row>
    <row r="2451" spans="1:19" x14ac:dyDescent="0.25">
      <c r="A2451" t="s">
        <v>2879</v>
      </c>
      <c r="B2451" s="2">
        <v>45922</v>
      </c>
      <c r="C2451" t="s">
        <v>896</v>
      </c>
      <c r="D2451" t="s">
        <v>21</v>
      </c>
      <c r="E2451">
        <v>4</v>
      </c>
      <c r="F2451">
        <v>1702</v>
      </c>
      <c r="G2451" s="3">
        <v>0.03</v>
      </c>
      <c r="H2451" t="s">
        <v>12</v>
      </c>
      <c r="I2451">
        <v>6</v>
      </c>
      <c r="J2451">
        <f t="shared" si="152"/>
        <v>6603.76</v>
      </c>
      <c r="K2451" s="2">
        <f t="shared" si="153"/>
        <v>45901</v>
      </c>
      <c r="L2451" s="2" t="str">
        <f>VLOOKUP(C2451,Customers!$A$2:$F$401,3,FALSE)</f>
        <v>Cairo</v>
      </c>
      <c r="M2451" s="2" t="str">
        <f>VLOOKUP(C2451,Customers!$A$2:$F$401,5,FALSE)</f>
        <v>Consumer</v>
      </c>
      <c r="N2451" s="2" t="str">
        <f>VLOOKUP(D2451,Products!$A$2:$F$21,2,FALSE)</f>
        <v>Mechanical Keyboard</v>
      </c>
      <c r="O2451" s="2" t="str">
        <f>VLOOKUP(D2451,Products!$A$2:$F$21,4,FALSE)</f>
        <v>Electronics</v>
      </c>
      <c r="P2451" s="2" t="str">
        <f>VLOOKUP(D2451,Products!$A$2:$F$21,3,FALSE)</f>
        <v>Accessories</v>
      </c>
      <c r="Q2451" s="6">
        <f>VLOOKUP(D2451,Products!$A$2:$F$21,6,FALSE)</f>
        <v>990</v>
      </c>
      <c r="R2451" s="6">
        <f t="shared" si="154"/>
        <v>3960</v>
      </c>
      <c r="S2451" s="6">
        <f t="shared" si="155"/>
        <v>2643.76</v>
      </c>
    </row>
    <row r="2452" spans="1:19" x14ac:dyDescent="0.25">
      <c r="A2452" t="s">
        <v>2880</v>
      </c>
      <c r="B2452" s="2">
        <v>45849</v>
      </c>
      <c r="C2452" t="s">
        <v>26</v>
      </c>
      <c r="D2452" t="s">
        <v>15</v>
      </c>
      <c r="E2452">
        <v>2</v>
      </c>
      <c r="F2452">
        <v>436.5</v>
      </c>
      <c r="G2452" s="3">
        <v>0.2</v>
      </c>
      <c r="H2452" t="s">
        <v>12</v>
      </c>
      <c r="I2452">
        <v>1</v>
      </c>
      <c r="J2452">
        <f t="shared" si="152"/>
        <v>698.40000000000009</v>
      </c>
      <c r="K2452" s="2">
        <f t="shared" si="153"/>
        <v>45839</v>
      </c>
      <c r="L2452" s="2" t="str">
        <f>VLOOKUP(C2452,Customers!$A$2:$F$401,3,FALSE)</f>
        <v>Mansoura</v>
      </c>
      <c r="M2452" s="2" t="str">
        <f>VLOOKUP(C2452,Customers!$A$2:$F$401,5,FALSE)</f>
        <v>Consumer</v>
      </c>
      <c r="N2452" s="2" t="str">
        <f>VLOOKUP(D2452,Products!$A$2:$F$21,2,FALSE)</f>
        <v>Wireless Mouse</v>
      </c>
      <c r="O2452" s="2" t="str">
        <f>VLOOKUP(D2452,Products!$A$2:$F$21,4,FALSE)</f>
        <v>Electronics</v>
      </c>
      <c r="P2452" s="2" t="str">
        <f>VLOOKUP(D2452,Products!$A$2:$F$21,3,FALSE)</f>
        <v>Accessories</v>
      </c>
      <c r="Q2452" s="6">
        <f>VLOOKUP(D2452,Products!$A$2:$F$21,6,FALSE)</f>
        <v>210</v>
      </c>
      <c r="R2452" s="6">
        <f t="shared" si="154"/>
        <v>420</v>
      </c>
      <c r="S2452" s="6">
        <f t="shared" si="155"/>
        <v>278.40000000000009</v>
      </c>
    </row>
    <row r="2453" spans="1:19" x14ac:dyDescent="0.25">
      <c r="A2453" t="s">
        <v>2881</v>
      </c>
      <c r="B2453" s="2">
        <v>45599</v>
      </c>
      <c r="C2453" t="s">
        <v>494</v>
      </c>
      <c r="D2453" t="s">
        <v>11</v>
      </c>
      <c r="E2453">
        <v>1</v>
      </c>
      <c r="F2453">
        <v>26220</v>
      </c>
      <c r="G2453" s="3">
        <v>0.1</v>
      </c>
      <c r="H2453" t="s">
        <v>12</v>
      </c>
      <c r="I2453">
        <v>4</v>
      </c>
      <c r="J2453">
        <f t="shared" si="152"/>
        <v>23598</v>
      </c>
      <c r="K2453" s="2">
        <f t="shared" si="153"/>
        <v>45597</v>
      </c>
      <c r="L2453" s="2" t="str">
        <f>VLOOKUP(C2453,Customers!$A$2:$F$401,3,FALSE)</f>
        <v>Alexandria</v>
      </c>
      <c r="M2453" s="2" t="str">
        <f>VLOOKUP(C2453,Customers!$A$2:$F$401,5,FALSE)</f>
        <v>Consumer</v>
      </c>
      <c r="N2453" s="2" t="str">
        <f>VLOOKUP(D2453,Products!$A$2:$F$21,2,FALSE)</f>
        <v>Laptop Pro 14</v>
      </c>
      <c r="O2453" s="2" t="str">
        <f>VLOOKUP(D2453,Products!$A$2:$F$21,4,FALSE)</f>
        <v>Electronics</v>
      </c>
      <c r="P2453" s="2" t="str">
        <f>VLOOKUP(D2453,Products!$A$2:$F$21,3,FALSE)</f>
        <v>Computers</v>
      </c>
      <c r="Q2453" s="6">
        <f>VLOOKUP(D2453,Products!$A$2:$F$21,6,FALSE)</f>
        <v>22100</v>
      </c>
      <c r="R2453" s="6">
        <f t="shared" si="154"/>
        <v>22100</v>
      </c>
      <c r="S2453" s="6">
        <f t="shared" si="155"/>
        <v>1498</v>
      </c>
    </row>
    <row r="2454" spans="1:19" x14ac:dyDescent="0.25">
      <c r="A2454" t="s">
        <v>2882</v>
      </c>
      <c r="B2454" s="2">
        <v>45553</v>
      </c>
      <c r="C2454" t="s">
        <v>714</v>
      </c>
      <c r="D2454" t="s">
        <v>109</v>
      </c>
      <c r="E2454">
        <v>4</v>
      </c>
      <c r="F2454">
        <v>11776</v>
      </c>
      <c r="G2454" s="3">
        <v>0.2</v>
      </c>
      <c r="H2454" t="s">
        <v>12</v>
      </c>
      <c r="I2454">
        <v>6</v>
      </c>
      <c r="J2454">
        <f t="shared" si="152"/>
        <v>37683.200000000004</v>
      </c>
      <c r="K2454" s="2">
        <f t="shared" si="153"/>
        <v>45536</v>
      </c>
      <c r="L2454" s="2" t="str">
        <f>VLOOKUP(C2454,Customers!$A$2:$F$401,3,FALSE)</f>
        <v>Cairo</v>
      </c>
      <c r="M2454" s="2" t="str">
        <f>VLOOKUP(C2454,Customers!$A$2:$F$401,5,FALSE)</f>
        <v>Consumer</v>
      </c>
      <c r="N2454" s="2" t="str">
        <f>VLOOKUP(D2454,Products!$A$2:$F$21,2,FALSE)</f>
        <v>Projector</v>
      </c>
      <c r="O2454" s="2" t="str">
        <f>VLOOKUP(D2454,Products!$A$2:$F$21,4,FALSE)</f>
        <v>Electronics</v>
      </c>
      <c r="P2454" s="2" t="str">
        <f>VLOOKUP(D2454,Products!$A$2:$F$21,3,FALSE)</f>
        <v>Displays</v>
      </c>
      <c r="Q2454" s="6">
        <f>VLOOKUP(D2454,Products!$A$2:$F$21,6,FALSE)</f>
        <v>9700</v>
      </c>
      <c r="R2454" s="6">
        <f t="shared" si="154"/>
        <v>38800</v>
      </c>
      <c r="S2454" s="6">
        <f t="shared" si="155"/>
        <v>-1116.7999999999956</v>
      </c>
    </row>
    <row r="2455" spans="1:19" x14ac:dyDescent="0.25">
      <c r="A2455" t="s">
        <v>2883</v>
      </c>
      <c r="B2455" s="2">
        <v>45239</v>
      </c>
      <c r="C2455" t="s">
        <v>369</v>
      </c>
      <c r="D2455" t="s">
        <v>43</v>
      </c>
      <c r="E2455">
        <v>4</v>
      </c>
      <c r="F2455">
        <v>3888</v>
      </c>
      <c r="G2455" s="3">
        <v>0</v>
      </c>
      <c r="H2455" t="s">
        <v>12</v>
      </c>
      <c r="I2455">
        <v>1</v>
      </c>
      <c r="J2455">
        <f t="shared" si="152"/>
        <v>15552</v>
      </c>
      <c r="K2455" s="2">
        <f t="shared" si="153"/>
        <v>45231</v>
      </c>
      <c r="L2455" s="2" t="str">
        <f>VLOOKUP(C2455,Customers!$A$2:$F$401,3,FALSE)</f>
        <v>Tanta</v>
      </c>
      <c r="M2455" s="2" t="str">
        <f>VLOOKUP(C2455,Customers!$A$2:$F$401,5,FALSE)</f>
        <v>Small Business</v>
      </c>
      <c r="N2455" s="2" t="str">
        <f>VLOOKUP(D2455,Products!$A$2:$F$21,2,FALSE)</f>
        <v>External SSD 1TB</v>
      </c>
      <c r="O2455" s="2" t="str">
        <f>VLOOKUP(D2455,Products!$A$2:$F$21,4,FALSE)</f>
        <v>Electronics</v>
      </c>
      <c r="P2455" s="2" t="str">
        <f>VLOOKUP(D2455,Products!$A$2:$F$21,3,FALSE)</f>
        <v>Storage</v>
      </c>
      <c r="Q2455" s="6">
        <f>VLOOKUP(D2455,Products!$A$2:$F$21,6,FALSE)</f>
        <v>2450</v>
      </c>
      <c r="R2455" s="6">
        <f t="shared" si="154"/>
        <v>9800</v>
      </c>
      <c r="S2455" s="6">
        <f t="shared" si="155"/>
        <v>5752</v>
      </c>
    </row>
    <row r="2456" spans="1:19" x14ac:dyDescent="0.25">
      <c r="A2456" t="s">
        <v>2884</v>
      </c>
      <c r="B2456" s="2">
        <v>45673</v>
      </c>
      <c r="C2456" t="s">
        <v>460</v>
      </c>
      <c r="D2456" t="s">
        <v>15</v>
      </c>
      <c r="E2456">
        <v>2</v>
      </c>
      <c r="F2456">
        <v>436.5</v>
      </c>
      <c r="G2456" s="3">
        <v>0.15</v>
      </c>
      <c r="H2456" t="s">
        <v>12</v>
      </c>
      <c r="I2456">
        <v>4</v>
      </c>
      <c r="J2456">
        <f t="shared" si="152"/>
        <v>742.05</v>
      </c>
      <c r="K2456" s="2">
        <f t="shared" si="153"/>
        <v>45658</v>
      </c>
      <c r="L2456" s="2" t="str">
        <f>VLOOKUP(C2456,Customers!$A$2:$F$401,3,FALSE)</f>
        <v>Asyut</v>
      </c>
      <c r="M2456" s="2" t="str">
        <f>VLOOKUP(C2456,Customers!$A$2:$F$401,5,FALSE)</f>
        <v>Consumer</v>
      </c>
      <c r="N2456" s="2" t="str">
        <f>VLOOKUP(D2456,Products!$A$2:$F$21,2,FALSE)</f>
        <v>Wireless Mouse</v>
      </c>
      <c r="O2456" s="2" t="str">
        <f>VLOOKUP(D2456,Products!$A$2:$F$21,4,FALSE)</f>
        <v>Electronics</v>
      </c>
      <c r="P2456" s="2" t="str">
        <f>VLOOKUP(D2456,Products!$A$2:$F$21,3,FALSE)</f>
        <v>Accessories</v>
      </c>
      <c r="Q2456" s="6">
        <f>VLOOKUP(D2456,Products!$A$2:$F$21,6,FALSE)</f>
        <v>210</v>
      </c>
      <c r="R2456" s="6">
        <f t="shared" si="154"/>
        <v>420</v>
      </c>
      <c r="S2456" s="6">
        <f t="shared" si="155"/>
        <v>322.04999999999995</v>
      </c>
    </row>
    <row r="2457" spans="1:19" x14ac:dyDescent="0.25">
      <c r="A2457" t="s">
        <v>2885</v>
      </c>
      <c r="B2457" s="2">
        <v>45574</v>
      </c>
      <c r="C2457" t="s">
        <v>20</v>
      </c>
      <c r="D2457" t="s">
        <v>15</v>
      </c>
      <c r="E2457">
        <v>2</v>
      </c>
      <c r="F2457">
        <v>463.5</v>
      </c>
      <c r="G2457" s="3">
        <v>0.1</v>
      </c>
      <c r="H2457" t="s">
        <v>12</v>
      </c>
      <c r="I2457">
        <v>4</v>
      </c>
      <c r="J2457">
        <f t="shared" si="152"/>
        <v>834.30000000000007</v>
      </c>
      <c r="K2457" s="2">
        <f t="shared" si="153"/>
        <v>45566</v>
      </c>
      <c r="L2457" s="2" t="str">
        <f>VLOOKUP(C2457,Customers!$A$2:$F$401,3,FALSE)</f>
        <v>Tanta</v>
      </c>
      <c r="M2457" s="2" t="str">
        <f>VLOOKUP(C2457,Customers!$A$2:$F$401,5,FALSE)</f>
        <v>Consumer</v>
      </c>
      <c r="N2457" s="2" t="str">
        <f>VLOOKUP(D2457,Products!$A$2:$F$21,2,FALSE)</f>
        <v>Wireless Mouse</v>
      </c>
      <c r="O2457" s="2" t="str">
        <f>VLOOKUP(D2457,Products!$A$2:$F$21,4,FALSE)</f>
        <v>Electronics</v>
      </c>
      <c r="P2457" s="2" t="str">
        <f>VLOOKUP(D2457,Products!$A$2:$F$21,3,FALSE)</f>
        <v>Accessories</v>
      </c>
      <c r="Q2457" s="6">
        <f>VLOOKUP(D2457,Products!$A$2:$F$21,6,FALSE)</f>
        <v>210</v>
      </c>
      <c r="R2457" s="6">
        <f t="shared" si="154"/>
        <v>420</v>
      </c>
      <c r="S2457" s="6">
        <f t="shared" si="155"/>
        <v>414.30000000000007</v>
      </c>
    </row>
    <row r="2458" spans="1:19" x14ac:dyDescent="0.25">
      <c r="A2458" t="s">
        <v>2886</v>
      </c>
      <c r="B2458" s="2">
        <v>45804</v>
      </c>
      <c r="C2458" t="s">
        <v>61</v>
      </c>
      <c r="D2458" t="s">
        <v>79</v>
      </c>
      <c r="E2458">
        <v>3</v>
      </c>
      <c r="F2458">
        <v>6014</v>
      </c>
      <c r="G2458" s="3">
        <v>0</v>
      </c>
      <c r="H2458" t="s">
        <v>12</v>
      </c>
      <c r="I2458">
        <v>5</v>
      </c>
      <c r="J2458">
        <f t="shared" si="152"/>
        <v>18042</v>
      </c>
      <c r="K2458" s="2">
        <f t="shared" si="153"/>
        <v>45778</v>
      </c>
      <c r="L2458" s="2" t="str">
        <f>VLOOKUP(C2458,Customers!$A$2:$F$401,3,FALSE)</f>
        <v>Asyut</v>
      </c>
      <c r="M2458" s="2" t="str">
        <f>VLOOKUP(C2458,Customers!$A$2:$F$401,5,FALSE)</f>
        <v>Consumer</v>
      </c>
      <c r="N2458" s="2" t="str">
        <f>VLOOKUP(D2458,Products!$A$2:$F$21,2,FALSE)</f>
        <v>27-inch Monitor</v>
      </c>
      <c r="O2458" s="2" t="str">
        <f>VLOOKUP(D2458,Products!$A$2:$F$21,4,FALSE)</f>
        <v>Electronics</v>
      </c>
      <c r="P2458" s="2" t="str">
        <f>VLOOKUP(D2458,Products!$A$2:$F$21,3,FALSE)</f>
        <v>Displays</v>
      </c>
      <c r="Q2458" s="6">
        <f>VLOOKUP(D2458,Products!$A$2:$F$21,6,FALSE)</f>
        <v>4300</v>
      </c>
      <c r="R2458" s="6">
        <f t="shared" si="154"/>
        <v>12900</v>
      </c>
      <c r="S2458" s="6">
        <f t="shared" si="155"/>
        <v>5142</v>
      </c>
    </row>
    <row r="2459" spans="1:19" x14ac:dyDescent="0.25">
      <c r="A2459" t="s">
        <v>2887</v>
      </c>
      <c r="B2459" s="2">
        <v>45272</v>
      </c>
      <c r="C2459" t="s">
        <v>1742</v>
      </c>
      <c r="D2459" t="s">
        <v>49</v>
      </c>
      <c r="E2459">
        <v>1</v>
      </c>
      <c r="F2459">
        <v>4428</v>
      </c>
      <c r="G2459" s="3">
        <v>0</v>
      </c>
      <c r="H2459" t="s">
        <v>12</v>
      </c>
      <c r="I2459">
        <v>2</v>
      </c>
      <c r="J2459">
        <f t="shared" si="152"/>
        <v>4428</v>
      </c>
      <c r="K2459" s="2">
        <f t="shared" si="153"/>
        <v>45261</v>
      </c>
      <c r="L2459" s="2" t="str">
        <f>VLOOKUP(C2459,Customers!$A$2:$F$401,3,FALSE)</f>
        <v>Zagazig</v>
      </c>
      <c r="M2459" s="2" t="str">
        <f>VLOOKUP(C2459,Customers!$A$2:$F$401,5,FALSE)</f>
        <v>Consumer</v>
      </c>
      <c r="N2459" s="2" t="str">
        <f>VLOOKUP(D2459,Products!$A$2:$F$21,2,FALSE)</f>
        <v>UPS 1200VA</v>
      </c>
      <c r="O2459" s="2" t="str">
        <f>VLOOKUP(D2459,Products!$A$2:$F$21,4,FALSE)</f>
        <v>Electronics</v>
      </c>
      <c r="P2459" s="2" t="str">
        <f>VLOOKUP(D2459,Products!$A$2:$F$21,3,FALSE)</f>
        <v>Power</v>
      </c>
      <c r="Q2459" s="6">
        <f>VLOOKUP(D2459,Products!$A$2:$F$21,6,FALSE)</f>
        <v>2950</v>
      </c>
      <c r="R2459" s="6">
        <f t="shared" si="154"/>
        <v>2950</v>
      </c>
      <c r="S2459" s="6">
        <f t="shared" si="155"/>
        <v>1478</v>
      </c>
    </row>
    <row r="2460" spans="1:19" x14ac:dyDescent="0.25">
      <c r="A2460" t="s">
        <v>2888</v>
      </c>
      <c r="B2460" s="2">
        <v>44936</v>
      </c>
      <c r="C2460" t="s">
        <v>217</v>
      </c>
      <c r="D2460" t="s">
        <v>11</v>
      </c>
      <c r="E2460">
        <v>50</v>
      </c>
      <c r="F2460">
        <v>29355</v>
      </c>
      <c r="G2460" s="3">
        <v>0.05</v>
      </c>
      <c r="H2460" t="s">
        <v>12</v>
      </c>
      <c r="I2460">
        <v>5</v>
      </c>
      <c r="J2460">
        <f t="shared" si="152"/>
        <v>1394362.5</v>
      </c>
      <c r="K2460" s="2">
        <f t="shared" si="153"/>
        <v>44927</v>
      </c>
      <c r="L2460" s="2" t="str">
        <f>VLOOKUP(C2460,Customers!$A$2:$F$401,3,FALSE)</f>
        <v>Alexandria</v>
      </c>
      <c r="M2460" s="2" t="str">
        <f>VLOOKUP(C2460,Customers!$A$2:$F$401,5,FALSE)</f>
        <v>Small Business</v>
      </c>
      <c r="N2460" s="2" t="str">
        <f>VLOOKUP(D2460,Products!$A$2:$F$21,2,FALSE)</f>
        <v>Laptop Pro 14</v>
      </c>
      <c r="O2460" s="2" t="str">
        <f>VLOOKUP(D2460,Products!$A$2:$F$21,4,FALSE)</f>
        <v>Electronics</v>
      </c>
      <c r="P2460" s="2" t="str">
        <f>VLOOKUP(D2460,Products!$A$2:$F$21,3,FALSE)</f>
        <v>Computers</v>
      </c>
      <c r="Q2460" s="6">
        <f>VLOOKUP(D2460,Products!$A$2:$F$21,6,FALSE)</f>
        <v>22100</v>
      </c>
      <c r="R2460" s="6">
        <f t="shared" si="154"/>
        <v>1105000</v>
      </c>
      <c r="S2460" s="6">
        <f t="shared" si="155"/>
        <v>289362.5</v>
      </c>
    </row>
    <row r="2461" spans="1:19" x14ac:dyDescent="0.25">
      <c r="A2461" t="s">
        <v>2889</v>
      </c>
      <c r="B2461" s="2">
        <v>45568</v>
      </c>
      <c r="C2461" t="s">
        <v>695</v>
      </c>
      <c r="D2461" t="s">
        <v>109</v>
      </c>
      <c r="E2461">
        <v>5</v>
      </c>
      <c r="F2461">
        <v>13184</v>
      </c>
      <c r="G2461" s="3">
        <v>0</v>
      </c>
      <c r="H2461" t="s">
        <v>85</v>
      </c>
      <c r="I2461">
        <v>7</v>
      </c>
      <c r="J2461">
        <f t="shared" si="152"/>
        <v>65920</v>
      </c>
      <c r="K2461" s="2">
        <f t="shared" si="153"/>
        <v>45566</v>
      </c>
      <c r="L2461" s="2" t="str">
        <f>VLOOKUP(C2461,Customers!$A$2:$F$401,3,FALSE)</f>
        <v>Ismailia</v>
      </c>
      <c r="M2461" s="2" t="str">
        <f>VLOOKUP(C2461,Customers!$A$2:$F$401,5,FALSE)</f>
        <v>Consumer</v>
      </c>
      <c r="N2461" s="2" t="str">
        <f>VLOOKUP(D2461,Products!$A$2:$F$21,2,FALSE)</f>
        <v>Projector</v>
      </c>
      <c r="O2461" s="2" t="str">
        <f>VLOOKUP(D2461,Products!$A$2:$F$21,4,FALSE)</f>
        <v>Electronics</v>
      </c>
      <c r="P2461" s="2" t="str">
        <f>VLOOKUP(D2461,Products!$A$2:$F$21,3,FALSE)</f>
        <v>Displays</v>
      </c>
      <c r="Q2461" s="6">
        <f>VLOOKUP(D2461,Products!$A$2:$F$21,6,FALSE)</f>
        <v>9700</v>
      </c>
      <c r="R2461" s="6">
        <f t="shared" si="154"/>
        <v>48500</v>
      </c>
      <c r="S2461" s="6">
        <f t="shared" si="155"/>
        <v>17420</v>
      </c>
    </row>
    <row r="2462" spans="1:19" x14ac:dyDescent="0.25">
      <c r="A2462" t="s">
        <v>2890</v>
      </c>
      <c r="B2462" s="2">
        <v>45431</v>
      </c>
      <c r="C2462" t="s">
        <v>369</v>
      </c>
      <c r="D2462" t="s">
        <v>72</v>
      </c>
      <c r="E2462">
        <v>2</v>
      </c>
      <c r="F2462">
        <v>1750</v>
      </c>
      <c r="G2462" s="3">
        <v>0.03</v>
      </c>
      <c r="H2462" t="s">
        <v>12</v>
      </c>
      <c r="I2462">
        <v>1</v>
      </c>
      <c r="J2462">
        <f t="shared" si="152"/>
        <v>3395</v>
      </c>
      <c r="K2462" s="2">
        <f t="shared" si="153"/>
        <v>45413</v>
      </c>
      <c r="L2462" s="2" t="str">
        <f>VLOOKUP(C2462,Customers!$A$2:$F$401,3,FALSE)</f>
        <v>Tanta</v>
      </c>
      <c r="M2462" s="2" t="str">
        <f>VLOOKUP(C2462,Customers!$A$2:$F$401,5,FALSE)</f>
        <v>Small Business</v>
      </c>
      <c r="N2462" s="2" t="str">
        <f>VLOOKUP(D2462,Products!$A$2:$F$21,2,FALSE)</f>
        <v>Wi-Fi Router</v>
      </c>
      <c r="O2462" s="2" t="str">
        <f>VLOOKUP(D2462,Products!$A$2:$F$21,4,FALSE)</f>
        <v>Electronics</v>
      </c>
      <c r="P2462" s="2" t="str">
        <f>VLOOKUP(D2462,Products!$A$2:$F$21,3,FALSE)</f>
        <v>Networking</v>
      </c>
      <c r="Q2462" s="6">
        <f>VLOOKUP(D2462,Products!$A$2:$F$21,6,FALSE)</f>
        <v>1050</v>
      </c>
      <c r="R2462" s="6">
        <f t="shared" si="154"/>
        <v>2100</v>
      </c>
      <c r="S2462" s="6">
        <f t="shared" si="155"/>
        <v>1295</v>
      </c>
    </row>
    <row r="2463" spans="1:19" x14ac:dyDescent="0.25">
      <c r="A2463" t="s">
        <v>2891</v>
      </c>
      <c r="B2463" s="2">
        <v>45380</v>
      </c>
      <c r="C2463" t="s">
        <v>590</v>
      </c>
      <c r="D2463" t="s">
        <v>40</v>
      </c>
      <c r="E2463">
        <v>1</v>
      </c>
      <c r="F2463">
        <v>17940</v>
      </c>
      <c r="G2463" s="3">
        <v>0.05</v>
      </c>
      <c r="H2463" t="s">
        <v>12</v>
      </c>
      <c r="I2463">
        <v>1</v>
      </c>
      <c r="J2463">
        <f t="shared" si="152"/>
        <v>17043</v>
      </c>
      <c r="K2463" s="2">
        <f t="shared" si="153"/>
        <v>45352</v>
      </c>
      <c r="L2463" s="2" t="str">
        <f>VLOOKUP(C2463,Customers!$A$2:$F$401,3,FALSE)</f>
        <v>Zagazig</v>
      </c>
      <c r="M2463" s="2" t="str">
        <f>VLOOKUP(C2463,Customers!$A$2:$F$401,5,FALSE)</f>
        <v>Consumer</v>
      </c>
      <c r="N2463" s="2" t="str">
        <f>VLOOKUP(D2463,Products!$A$2:$F$21,2,FALSE)</f>
        <v>Laptop Basic 15</v>
      </c>
      <c r="O2463" s="2" t="str">
        <f>VLOOKUP(D2463,Products!$A$2:$F$21,4,FALSE)</f>
        <v>Electronics</v>
      </c>
      <c r="P2463" s="2" t="str">
        <f>VLOOKUP(D2463,Products!$A$2:$F$21,3,FALSE)</f>
        <v>Computers</v>
      </c>
      <c r="Q2463" s="6">
        <f>VLOOKUP(D2463,Products!$A$2:$F$21,6,FALSE)</f>
        <v>15100</v>
      </c>
      <c r="R2463" s="6">
        <f t="shared" si="154"/>
        <v>15100</v>
      </c>
      <c r="S2463" s="6">
        <f t="shared" si="155"/>
        <v>1943</v>
      </c>
    </row>
    <row r="2464" spans="1:19" x14ac:dyDescent="0.25">
      <c r="A2464" t="s">
        <v>2892</v>
      </c>
      <c r="B2464" s="2">
        <v>45820</v>
      </c>
      <c r="C2464" t="s">
        <v>892</v>
      </c>
      <c r="D2464" t="s">
        <v>109</v>
      </c>
      <c r="E2464">
        <v>2</v>
      </c>
      <c r="F2464">
        <v>13184</v>
      </c>
      <c r="G2464" s="3">
        <v>0</v>
      </c>
      <c r="H2464" t="s">
        <v>12</v>
      </c>
      <c r="I2464">
        <v>6</v>
      </c>
      <c r="J2464">
        <f t="shared" si="152"/>
        <v>26368</v>
      </c>
      <c r="K2464" s="2">
        <f t="shared" si="153"/>
        <v>45809</v>
      </c>
      <c r="L2464" s="2" t="str">
        <f>VLOOKUP(C2464,Customers!$A$2:$F$401,3,FALSE)</f>
        <v>Zagazig</v>
      </c>
      <c r="M2464" s="2" t="str">
        <f>VLOOKUP(C2464,Customers!$A$2:$F$401,5,FALSE)</f>
        <v>Corporate</v>
      </c>
      <c r="N2464" s="2" t="str">
        <f>VLOOKUP(D2464,Products!$A$2:$F$21,2,FALSE)</f>
        <v>Projector</v>
      </c>
      <c r="O2464" s="2" t="str">
        <f>VLOOKUP(D2464,Products!$A$2:$F$21,4,FALSE)</f>
        <v>Electronics</v>
      </c>
      <c r="P2464" s="2" t="str">
        <f>VLOOKUP(D2464,Products!$A$2:$F$21,3,FALSE)</f>
        <v>Displays</v>
      </c>
      <c r="Q2464" s="6">
        <f>VLOOKUP(D2464,Products!$A$2:$F$21,6,FALSE)</f>
        <v>9700</v>
      </c>
      <c r="R2464" s="6">
        <f t="shared" si="154"/>
        <v>19400</v>
      </c>
      <c r="S2464" s="6">
        <f t="shared" si="155"/>
        <v>6968</v>
      </c>
    </row>
    <row r="2465" spans="1:19" x14ac:dyDescent="0.25">
      <c r="A2465" t="s">
        <v>2893</v>
      </c>
      <c r="B2465" s="2">
        <v>45493</v>
      </c>
      <c r="C2465" t="s">
        <v>178</v>
      </c>
      <c r="D2465" t="s">
        <v>43</v>
      </c>
      <c r="E2465">
        <v>1</v>
      </c>
      <c r="F2465">
        <v>3312</v>
      </c>
      <c r="G2465" s="3">
        <v>0.03</v>
      </c>
      <c r="H2465" t="s">
        <v>12</v>
      </c>
      <c r="I2465">
        <v>3</v>
      </c>
      <c r="J2465">
        <f t="shared" si="152"/>
        <v>3212.64</v>
      </c>
      <c r="K2465" s="2">
        <f t="shared" si="153"/>
        <v>45474</v>
      </c>
      <c r="L2465" s="2" t="str">
        <f>VLOOKUP(C2465,Customers!$A$2:$F$401,3,FALSE)</f>
        <v>Banha</v>
      </c>
      <c r="M2465" s="2" t="str">
        <f>VLOOKUP(C2465,Customers!$A$2:$F$401,5,FALSE)</f>
        <v>Consumer</v>
      </c>
      <c r="N2465" s="2" t="str">
        <f>VLOOKUP(D2465,Products!$A$2:$F$21,2,FALSE)</f>
        <v>External SSD 1TB</v>
      </c>
      <c r="O2465" s="2" t="str">
        <f>VLOOKUP(D2465,Products!$A$2:$F$21,4,FALSE)</f>
        <v>Electronics</v>
      </c>
      <c r="P2465" s="2" t="str">
        <f>VLOOKUP(D2465,Products!$A$2:$F$21,3,FALSE)</f>
        <v>Storage</v>
      </c>
      <c r="Q2465" s="6">
        <f>VLOOKUP(D2465,Products!$A$2:$F$21,6,FALSE)</f>
        <v>2450</v>
      </c>
      <c r="R2465" s="6">
        <f t="shared" si="154"/>
        <v>2450</v>
      </c>
      <c r="S2465" s="6">
        <f t="shared" si="155"/>
        <v>762.63999999999987</v>
      </c>
    </row>
    <row r="2466" spans="1:19" x14ac:dyDescent="0.25">
      <c r="A2466" t="s">
        <v>2894</v>
      </c>
      <c r="B2466" s="2">
        <v>45663</v>
      </c>
      <c r="C2466" t="s">
        <v>1123</v>
      </c>
      <c r="D2466" t="s">
        <v>56</v>
      </c>
      <c r="E2466">
        <v>3</v>
      </c>
      <c r="F2466">
        <v>180</v>
      </c>
      <c r="G2466" s="3">
        <v>0</v>
      </c>
      <c r="H2466" t="s">
        <v>12</v>
      </c>
      <c r="I2466">
        <v>2</v>
      </c>
      <c r="J2466">
        <f t="shared" si="152"/>
        <v>540</v>
      </c>
      <c r="K2466" s="2">
        <f t="shared" si="153"/>
        <v>45658</v>
      </c>
      <c r="L2466" s="2" t="str">
        <f>VLOOKUP(C2466,Customers!$A$2:$F$401,3,FALSE)</f>
        <v>Giza</v>
      </c>
      <c r="M2466" s="2" t="str">
        <f>VLOOKUP(C2466,Customers!$A$2:$F$401,5,FALSE)</f>
        <v>Small Business</v>
      </c>
      <c r="N2466" s="2" t="str">
        <f>VLOOKUP(D2466,Products!$A$2:$F$21,2,FALSE)</f>
        <v>Notebook Pack</v>
      </c>
      <c r="O2466" s="2" t="str">
        <f>VLOOKUP(D2466,Products!$A$2:$F$21,4,FALSE)</f>
        <v>Office</v>
      </c>
      <c r="P2466" s="2" t="str">
        <f>VLOOKUP(D2466,Products!$A$2:$F$21,3,FALSE)</f>
        <v>Stationery</v>
      </c>
      <c r="Q2466" s="6">
        <f>VLOOKUP(D2466,Products!$A$2:$F$21,6,FALSE)</f>
        <v>75</v>
      </c>
      <c r="R2466" s="6">
        <f t="shared" si="154"/>
        <v>225</v>
      </c>
      <c r="S2466" s="6">
        <f t="shared" si="155"/>
        <v>315</v>
      </c>
    </row>
    <row r="2467" spans="1:19" x14ac:dyDescent="0.25">
      <c r="A2467" t="s">
        <v>2895</v>
      </c>
      <c r="B2467" s="2">
        <v>45202</v>
      </c>
      <c r="C2467" t="s">
        <v>262</v>
      </c>
      <c r="D2467" t="s">
        <v>56</v>
      </c>
      <c r="E2467">
        <v>1</v>
      </c>
      <c r="F2467">
        <v>185.4</v>
      </c>
      <c r="G2467" s="3">
        <v>0</v>
      </c>
      <c r="H2467" t="s">
        <v>12</v>
      </c>
      <c r="I2467">
        <v>4</v>
      </c>
      <c r="J2467">
        <f t="shared" si="152"/>
        <v>185.4</v>
      </c>
      <c r="K2467" s="2">
        <f t="shared" si="153"/>
        <v>45200</v>
      </c>
      <c r="L2467" s="2" t="str">
        <f>VLOOKUP(C2467,Customers!$A$2:$F$401,3,FALSE)</f>
        <v>Mansoura</v>
      </c>
      <c r="M2467" s="2" t="str">
        <f>VLOOKUP(C2467,Customers!$A$2:$F$401,5,FALSE)</f>
        <v>Small Business</v>
      </c>
      <c r="N2467" s="2" t="str">
        <f>VLOOKUP(D2467,Products!$A$2:$F$21,2,FALSE)</f>
        <v>Notebook Pack</v>
      </c>
      <c r="O2467" s="2" t="str">
        <f>VLOOKUP(D2467,Products!$A$2:$F$21,4,FALSE)</f>
        <v>Office</v>
      </c>
      <c r="P2467" s="2" t="str">
        <f>VLOOKUP(D2467,Products!$A$2:$F$21,3,FALSE)</f>
        <v>Stationery</v>
      </c>
      <c r="Q2467" s="6">
        <f>VLOOKUP(D2467,Products!$A$2:$F$21,6,FALSE)</f>
        <v>75</v>
      </c>
      <c r="R2467" s="6">
        <f t="shared" si="154"/>
        <v>75</v>
      </c>
      <c r="S2467" s="6">
        <f t="shared" si="155"/>
        <v>110.4</v>
      </c>
    </row>
    <row r="2468" spans="1:19" x14ac:dyDescent="0.25">
      <c r="A2468" t="s">
        <v>2896</v>
      </c>
      <c r="B2468" s="2">
        <v>45606</v>
      </c>
      <c r="C2468" t="s">
        <v>115</v>
      </c>
      <c r="D2468" t="s">
        <v>56</v>
      </c>
      <c r="E2468">
        <v>1</v>
      </c>
      <c r="F2468">
        <v>185.4</v>
      </c>
      <c r="G2468" s="3">
        <v>0.2</v>
      </c>
      <c r="H2468" t="s">
        <v>12</v>
      </c>
      <c r="I2468">
        <v>2</v>
      </c>
      <c r="J2468">
        <f t="shared" si="152"/>
        <v>148.32000000000002</v>
      </c>
      <c r="K2468" s="2">
        <f t="shared" si="153"/>
        <v>45597</v>
      </c>
      <c r="L2468" s="2" t="str">
        <f>VLOOKUP(C2468,Customers!$A$2:$F$401,3,FALSE)</f>
        <v>Ismailia</v>
      </c>
      <c r="M2468" s="2" t="str">
        <f>VLOOKUP(C2468,Customers!$A$2:$F$401,5,FALSE)</f>
        <v>Consumer</v>
      </c>
      <c r="N2468" s="2" t="str">
        <f>VLOOKUP(D2468,Products!$A$2:$F$21,2,FALSE)</f>
        <v>Notebook Pack</v>
      </c>
      <c r="O2468" s="2" t="str">
        <f>VLOOKUP(D2468,Products!$A$2:$F$21,4,FALSE)</f>
        <v>Office</v>
      </c>
      <c r="P2468" s="2" t="str">
        <f>VLOOKUP(D2468,Products!$A$2:$F$21,3,FALSE)</f>
        <v>Stationery</v>
      </c>
      <c r="Q2468" s="6">
        <f>VLOOKUP(D2468,Products!$A$2:$F$21,6,FALSE)</f>
        <v>75</v>
      </c>
      <c r="R2468" s="6">
        <f t="shared" si="154"/>
        <v>75</v>
      </c>
      <c r="S2468" s="6">
        <f t="shared" si="155"/>
        <v>73.320000000000022</v>
      </c>
    </row>
    <row r="2469" spans="1:19" x14ac:dyDescent="0.25">
      <c r="A2469" t="s">
        <v>2897</v>
      </c>
      <c r="B2469" s="2">
        <v>45909</v>
      </c>
      <c r="C2469" t="s">
        <v>104</v>
      </c>
      <c r="D2469" t="s">
        <v>30</v>
      </c>
      <c r="E2469">
        <v>2</v>
      </c>
      <c r="F2469">
        <v>8924</v>
      </c>
      <c r="G2469" s="3">
        <v>0.2</v>
      </c>
      <c r="H2469" t="s">
        <v>12</v>
      </c>
      <c r="I2469">
        <v>3</v>
      </c>
      <c r="J2469">
        <f t="shared" si="152"/>
        <v>14278.400000000001</v>
      </c>
      <c r="K2469" s="2">
        <f t="shared" si="153"/>
        <v>45901</v>
      </c>
      <c r="L2469" s="2" t="str">
        <f>VLOOKUP(C2469,Customers!$A$2:$F$401,3,FALSE)</f>
        <v>Alexandria</v>
      </c>
      <c r="M2469" s="2" t="str">
        <f>VLOOKUP(C2469,Customers!$A$2:$F$401,5,FALSE)</f>
        <v>Consumer</v>
      </c>
      <c r="N2469" s="2" t="str">
        <f>VLOOKUP(D2469,Products!$A$2:$F$21,2,FALSE)</f>
        <v>Standing Desk</v>
      </c>
      <c r="O2469" s="2" t="str">
        <f>VLOOKUP(D2469,Products!$A$2:$F$21,4,FALSE)</f>
        <v>Office</v>
      </c>
      <c r="P2469" s="2" t="str">
        <f>VLOOKUP(D2469,Products!$A$2:$F$21,3,FALSE)</f>
        <v>Furniture</v>
      </c>
      <c r="Q2469" s="6">
        <f>VLOOKUP(D2469,Products!$A$2:$F$21,6,FALSE)</f>
        <v>6500</v>
      </c>
      <c r="R2469" s="6">
        <f t="shared" si="154"/>
        <v>13000</v>
      </c>
      <c r="S2469" s="6">
        <f t="shared" si="155"/>
        <v>1278.4000000000015</v>
      </c>
    </row>
    <row r="2470" spans="1:19" x14ac:dyDescent="0.25">
      <c r="A2470" t="s">
        <v>2898</v>
      </c>
      <c r="B2470" s="2">
        <v>45874</v>
      </c>
      <c r="C2470" t="s">
        <v>1494</v>
      </c>
      <c r="D2470" t="s">
        <v>46</v>
      </c>
      <c r="E2470">
        <v>4</v>
      </c>
      <c r="F2470">
        <v>280.8</v>
      </c>
      <c r="G2470" s="3">
        <v>0.1</v>
      </c>
      <c r="H2470" t="s">
        <v>12</v>
      </c>
      <c r="I2470">
        <v>5</v>
      </c>
      <c r="J2470">
        <f t="shared" si="152"/>
        <v>1010.8800000000001</v>
      </c>
      <c r="K2470" s="2">
        <f t="shared" si="153"/>
        <v>45870</v>
      </c>
      <c r="L2470" s="2" t="str">
        <f>VLOOKUP(C2470,Customers!$A$2:$F$401,3,FALSE)</f>
        <v>Cairo</v>
      </c>
      <c r="M2470" s="2" t="str">
        <f>VLOOKUP(C2470,Customers!$A$2:$F$401,5,FALSE)</f>
        <v>Consumer</v>
      </c>
      <c r="N2470" s="2" t="str">
        <f>VLOOKUP(D2470,Products!$A$2:$F$21,2,FALSE)</f>
        <v>Paper A4 Box</v>
      </c>
      <c r="O2470" s="2" t="str">
        <f>VLOOKUP(D2470,Products!$A$2:$F$21,4,FALSE)</f>
        <v>Office</v>
      </c>
      <c r="P2470" s="2" t="str">
        <f>VLOOKUP(D2470,Products!$A$2:$F$21,3,FALSE)</f>
        <v>Stationery</v>
      </c>
      <c r="Q2470" s="6">
        <f>VLOOKUP(D2470,Products!$A$2:$F$21,6,FALSE)</f>
        <v>145</v>
      </c>
      <c r="R2470" s="6">
        <f t="shared" si="154"/>
        <v>580</v>
      </c>
      <c r="S2470" s="6">
        <f t="shared" si="155"/>
        <v>430.88000000000011</v>
      </c>
    </row>
    <row r="2471" spans="1:19" x14ac:dyDescent="0.25">
      <c r="A2471" t="s">
        <v>2899</v>
      </c>
      <c r="B2471" s="2">
        <v>45839</v>
      </c>
      <c r="C2471" t="s">
        <v>403</v>
      </c>
      <c r="D2471" t="s">
        <v>56</v>
      </c>
      <c r="E2471">
        <v>2</v>
      </c>
      <c r="F2471">
        <v>174.6</v>
      </c>
      <c r="G2471" s="3">
        <v>0</v>
      </c>
      <c r="H2471" t="s">
        <v>12</v>
      </c>
      <c r="I2471">
        <v>3</v>
      </c>
      <c r="J2471">
        <f t="shared" si="152"/>
        <v>349.2</v>
      </c>
      <c r="K2471" s="2">
        <f t="shared" si="153"/>
        <v>45839</v>
      </c>
      <c r="L2471" s="2" t="str">
        <f>VLOOKUP(C2471,Customers!$A$2:$F$401,3,FALSE)</f>
        <v>Shubra El-Kheima</v>
      </c>
      <c r="M2471" s="2" t="str">
        <f>VLOOKUP(C2471,Customers!$A$2:$F$401,5,FALSE)</f>
        <v>Small Business</v>
      </c>
      <c r="N2471" s="2" t="str">
        <f>VLOOKUP(D2471,Products!$A$2:$F$21,2,FALSE)</f>
        <v>Notebook Pack</v>
      </c>
      <c r="O2471" s="2" t="str">
        <f>VLOOKUP(D2471,Products!$A$2:$F$21,4,FALSE)</f>
        <v>Office</v>
      </c>
      <c r="P2471" s="2" t="str">
        <f>VLOOKUP(D2471,Products!$A$2:$F$21,3,FALSE)</f>
        <v>Stationery</v>
      </c>
      <c r="Q2471" s="6">
        <f>VLOOKUP(D2471,Products!$A$2:$F$21,6,FALSE)</f>
        <v>75</v>
      </c>
      <c r="R2471" s="6">
        <f t="shared" si="154"/>
        <v>150</v>
      </c>
      <c r="S2471" s="6">
        <f t="shared" si="155"/>
        <v>199.2</v>
      </c>
    </row>
    <row r="2472" spans="1:19" x14ac:dyDescent="0.25">
      <c r="A2472" t="s">
        <v>2900</v>
      </c>
      <c r="B2472" s="2">
        <v>45661</v>
      </c>
      <c r="C2472" t="s">
        <v>71</v>
      </c>
      <c r="D2472" t="s">
        <v>46</v>
      </c>
      <c r="E2472">
        <v>1</v>
      </c>
      <c r="F2472">
        <v>267.8</v>
      </c>
      <c r="G2472" s="3">
        <v>0</v>
      </c>
      <c r="H2472" t="s">
        <v>12</v>
      </c>
      <c r="I2472">
        <v>7</v>
      </c>
      <c r="J2472">
        <f t="shared" si="152"/>
        <v>267.8</v>
      </c>
      <c r="K2472" s="2">
        <f t="shared" si="153"/>
        <v>45658</v>
      </c>
      <c r="L2472" s="2" t="str">
        <f>VLOOKUP(C2472,Customers!$A$2:$F$401,3,FALSE)</f>
        <v>Mansoura</v>
      </c>
      <c r="M2472" s="2" t="str">
        <f>VLOOKUP(C2472,Customers!$A$2:$F$401,5,FALSE)</f>
        <v>Consumer</v>
      </c>
      <c r="N2472" s="2" t="str">
        <f>VLOOKUP(D2472,Products!$A$2:$F$21,2,FALSE)</f>
        <v>Paper A4 Box</v>
      </c>
      <c r="O2472" s="2" t="str">
        <f>VLOOKUP(D2472,Products!$A$2:$F$21,4,FALSE)</f>
        <v>Office</v>
      </c>
      <c r="P2472" s="2" t="str">
        <f>VLOOKUP(D2472,Products!$A$2:$F$21,3,FALSE)</f>
        <v>Stationery</v>
      </c>
      <c r="Q2472" s="6">
        <f>VLOOKUP(D2472,Products!$A$2:$F$21,6,FALSE)</f>
        <v>145</v>
      </c>
      <c r="R2472" s="6">
        <f t="shared" si="154"/>
        <v>145</v>
      </c>
      <c r="S2472" s="6">
        <f t="shared" si="155"/>
        <v>122.80000000000001</v>
      </c>
    </row>
    <row r="2473" spans="1:19" x14ac:dyDescent="0.25">
      <c r="A2473" t="s">
        <v>2901</v>
      </c>
      <c r="B2473" s="2">
        <v>45552</v>
      </c>
      <c r="C2473" t="s">
        <v>892</v>
      </c>
      <c r="D2473" t="s">
        <v>79</v>
      </c>
      <c r="E2473">
        <v>1</v>
      </c>
      <c r="F2473">
        <v>6696</v>
      </c>
      <c r="G2473" s="3">
        <v>0.03</v>
      </c>
      <c r="H2473" t="s">
        <v>12</v>
      </c>
      <c r="I2473">
        <v>2</v>
      </c>
      <c r="J2473">
        <f t="shared" si="152"/>
        <v>6495.12</v>
      </c>
      <c r="K2473" s="2">
        <f t="shared" si="153"/>
        <v>45536</v>
      </c>
      <c r="L2473" s="2" t="str">
        <f>VLOOKUP(C2473,Customers!$A$2:$F$401,3,FALSE)</f>
        <v>Zagazig</v>
      </c>
      <c r="M2473" s="2" t="str">
        <f>VLOOKUP(C2473,Customers!$A$2:$F$401,5,FALSE)</f>
        <v>Corporate</v>
      </c>
      <c r="N2473" s="2" t="str">
        <f>VLOOKUP(D2473,Products!$A$2:$F$21,2,FALSE)</f>
        <v>27-inch Monitor</v>
      </c>
      <c r="O2473" s="2" t="str">
        <f>VLOOKUP(D2473,Products!$A$2:$F$21,4,FALSE)</f>
        <v>Electronics</v>
      </c>
      <c r="P2473" s="2" t="str">
        <f>VLOOKUP(D2473,Products!$A$2:$F$21,3,FALSE)</f>
        <v>Displays</v>
      </c>
      <c r="Q2473" s="6">
        <f>VLOOKUP(D2473,Products!$A$2:$F$21,6,FALSE)</f>
        <v>4300</v>
      </c>
      <c r="R2473" s="6">
        <f t="shared" si="154"/>
        <v>4300</v>
      </c>
      <c r="S2473" s="6">
        <f t="shared" si="155"/>
        <v>2195.12</v>
      </c>
    </row>
    <row r="2474" spans="1:19" x14ac:dyDescent="0.25">
      <c r="A2474" t="s">
        <v>2902</v>
      </c>
      <c r="B2474" s="2">
        <v>45924</v>
      </c>
      <c r="C2474" t="s">
        <v>32</v>
      </c>
      <c r="D2474" t="s">
        <v>79</v>
      </c>
      <c r="E2474">
        <v>5</v>
      </c>
      <c r="F2474">
        <v>5704</v>
      </c>
      <c r="G2474" s="3">
        <v>0.1</v>
      </c>
      <c r="H2474" t="s">
        <v>12</v>
      </c>
      <c r="I2474">
        <v>3</v>
      </c>
      <c r="J2474">
        <f t="shared" si="152"/>
        <v>25668</v>
      </c>
      <c r="K2474" s="2">
        <f t="shared" si="153"/>
        <v>45901</v>
      </c>
      <c r="L2474" s="2" t="str">
        <f>VLOOKUP(C2474,Customers!$A$2:$F$401,3,FALSE)</f>
        <v>Tanta</v>
      </c>
      <c r="M2474" s="2" t="str">
        <f>VLOOKUP(C2474,Customers!$A$2:$F$401,5,FALSE)</f>
        <v>Consumer</v>
      </c>
      <c r="N2474" s="2" t="str">
        <f>VLOOKUP(D2474,Products!$A$2:$F$21,2,FALSE)</f>
        <v>27-inch Monitor</v>
      </c>
      <c r="O2474" s="2" t="str">
        <f>VLOOKUP(D2474,Products!$A$2:$F$21,4,FALSE)</f>
        <v>Electronics</v>
      </c>
      <c r="P2474" s="2" t="str">
        <f>VLOOKUP(D2474,Products!$A$2:$F$21,3,FALSE)</f>
        <v>Displays</v>
      </c>
      <c r="Q2474" s="6">
        <f>VLOOKUP(D2474,Products!$A$2:$F$21,6,FALSE)</f>
        <v>4300</v>
      </c>
      <c r="R2474" s="6">
        <f t="shared" si="154"/>
        <v>21500</v>
      </c>
      <c r="S2474" s="6">
        <f t="shared" si="155"/>
        <v>4168</v>
      </c>
    </row>
    <row r="2475" spans="1:19" x14ac:dyDescent="0.25">
      <c r="A2475" t="s">
        <v>2903</v>
      </c>
      <c r="B2475" s="2">
        <v>45149</v>
      </c>
      <c r="C2475" t="s">
        <v>104</v>
      </c>
      <c r="D2475" t="s">
        <v>40</v>
      </c>
      <c r="E2475">
        <v>2</v>
      </c>
      <c r="F2475">
        <v>20085</v>
      </c>
      <c r="G2475" s="3">
        <v>0.05</v>
      </c>
      <c r="H2475" t="s">
        <v>96</v>
      </c>
      <c r="I2475">
        <v>6</v>
      </c>
      <c r="J2475">
        <f t="shared" si="152"/>
        <v>38161.5</v>
      </c>
      <c r="K2475" s="2">
        <f t="shared" si="153"/>
        <v>45139</v>
      </c>
      <c r="L2475" s="2" t="str">
        <f>VLOOKUP(C2475,Customers!$A$2:$F$401,3,FALSE)</f>
        <v>Alexandria</v>
      </c>
      <c r="M2475" s="2" t="str">
        <f>VLOOKUP(C2475,Customers!$A$2:$F$401,5,FALSE)</f>
        <v>Consumer</v>
      </c>
      <c r="N2475" s="2" t="str">
        <f>VLOOKUP(D2475,Products!$A$2:$F$21,2,FALSE)</f>
        <v>Laptop Basic 15</v>
      </c>
      <c r="O2475" s="2" t="str">
        <f>VLOOKUP(D2475,Products!$A$2:$F$21,4,FALSE)</f>
        <v>Electronics</v>
      </c>
      <c r="P2475" s="2" t="str">
        <f>VLOOKUP(D2475,Products!$A$2:$F$21,3,FALSE)</f>
        <v>Computers</v>
      </c>
      <c r="Q2475" s="6">
        <f>VLOOKUP(D2475,Products!$A$2:$F$21,6,FALSE)</f>
        <v>15100</v>
      </c>
      <c r="R2475" s="6">
        <f t="shared" si="154"/>
        <v>30200</v>
      </c>
      <c r="S2475" s="6">
        <f t="shared" si="155"/>
        <v>7961.5</v>
      </c>
    </row>
    <row r="2476" spans="1:19" x14ac:dyDescent="0.25">
      <c r="A2476" t="s">
        <v>2904</v>
      </c>
      <c r="B2476" s="2">
        <v>45286</v>
      </c>
      <c r="C2476" t="s">
        <v>1739</v>
      </c>
      <c r="D2476" t="s">
        <v>59</v>
      </c>
      <c r="E2476">
        <v>20</v>
      </c>
      <c r="F2476">
        <v>6808</v>
      </c>
      <c r="G2476" s="3">
        <v>0.05</v>
      </c>
      <c r="H2476" t="s">
        <v>12</v>
      </c>
      <c r="I2476">
        <v>6</v>
      </c>
      <c r="J2476">
        <f t="shared" si="152"/>
        <v>129352</v>
      </c>
      <c r="K2476" s="2">
        <f t="shared" si="153"/>
        <v>45261</v>
      </c>
      <c r="L2476" s="2" t="str">
        <f>VLOOKUP(C2476,Customers!$A$2:$F$401,3,FALSE)</f>
        <v>Asyut</v>
      </c>
      <c r="M2476" s="2" t="str">
        <f>VLOOKUP(C2476,Customers!$A$2:$F$401,5,FALSE)</f>
        <v>Consumer</v>
      </c>
      <c r="N2476" s="2" t="str">
        <f>VLOOKUP(D2476,Products!$A$2:$F$21,2,FALSE)</f>
        <v>Laser Printer</v>
      </c>
      <c r="O2476" s="2" t="str">
        <f>VLOOKUP(D2476,Products!$A$2:$F$21,4,FALSE)</f>
        <v>Electronics</v>
      </c>
      <c r="P2476" s="2" t="str">
        <f>VLOOKUP(D2476,Products!$A$2:$F$21,3,FALSE)</f>
        <v>Printers</v>
      </c>
      <c r="Q2476" s="6">
        <f>VLOOKUP(D2476,Products!$A$2:$F$21,6,FALSE)</f>
        <v>5600</v>
      </c>
      <c r="R2476" s="6">
        <f t="shared" si="154"/>
        <v>112000</v>
      </c>
      <c r="S2476" s="6">
        <f t="shared" si="155"/>
        <v>17352</v>
      </c>
    </row>
    <row r="2477" spans="1:19" x14ac:dyDescent="0.25">
      <c r="A2477" t="s">
        <v>2905</v>
      </c>
      <c r="B2477" s="2">
        <v>45094</v>
      </c>
      <c r="C2477" t="s">
        <v>338</v>
      </c>
      <c r="D2477" t="s">
        <v>15</v>
      </c>
      <c r="E2477">
        <v>2</v>
      </c>
      <c r="F2477">
        <v>414</v>
      </c>
      <c r="G2477" s="3">
        <v>0</v>
      </c>
      <c r="H2477" t="s">
        <v>12</v>
      </c>
      <c r="I2477">
        <v>3</v>
      </c>
      <c r="J2477">
        <f t="shared" si="152"/>
        <v>828</v>
      </c>
      <c r="K2477" s="2">
        <f t="shared" si="153"/>
        <v>45078</v>
      </c>
      <c r="L2477" s="2" t="str">
        <f>VLOOKUP(C2477,Customers!$A$2:$F$401,3,FALSE)</f>
        <v>Mansoura</v>
      </c>
      <c r="M2477" s="2" t="str">
        <f>VLOOKUP(C2477,Customers!$A$2:$F$401,5,FALSE)</f>
        <v>Consumer</v>
      </c>
      <c r="N2477" s="2" t="str">
        <f>VLOOKUP(D2477,Products!$A$2:$F$21,2,FALSE)</f>
        <v>Wireless Mouse</v>
      </c>
      <c r="O2477" s="2" t="str">
        <f>VLOOKUP(D2477,Products!$A$2:$F$21,4,FALSE)</f>
        <v>Electronics</v>
      </c>
      <c r="P2477" s="2" t="str">
        <f>VLOOKUP(D2477,Products!$A$2:$F$21,3,FALSE)</f>
        <v>Accessories</v>
      </c>
      <c r="Q2477" s="6">
        <f>VLOOKUP(D2477,Products!$A$2:$F$21,6,FALSE)</f>
        <v>210</v>
      </c>
      <c r="R2477" s="6">
        <f t="shared" si="154"/>
        <v>420</v>
      </c>
      <c r="S2477" s="6">
        <f t="shared" si="155"/>
        <v>408</v>
      </c>
    </row>
    <row r="2478" spans="1:19" x14ac:dyDescent="0.25">
      <c r="A2478" t="s">
        <v>2906</v>
      </c>
      <c r="B2478" s="2">
        <v>45501</v>
      </c>
      <c r="C2478" t="s">
        <v>396</v>
      </c>
      <c r="D2478" t="s">
        <v>11</v>
      </c>
      <c r="E2478">
        <v>2</v>
      </c>
      <c r="F2478">
        <v>28500</v>
      </c>
      <c r="G2478" s="3">
        <v>0.05</v>
      </c>
      <c r="H2478" t="s">
        <v>12</v>
      </c>
      <c r="I2478">
        <v>5</v>
      </c>
      <c r="J2478">
        <f t="shared" si="152"/>
        <v>54150</v>
      </c>
      <c r="K2478" s="2">
        <f t="shared" si="153"/>
        <v>45474</v>
      </c>
      <c r="L2478" s="2" t="str">
        <f>VLOOKUP(C2478,Customers!$A$2:$F$401,3,FALSE)</f>
        <v>Alexandria</v>
      </c>
      <c r="M2478" s="2" t="str">
        <f>VLOOKUP(C2478,Customers!$A$2:$F$401,5,FALSE)</f>
        <v>Consumer</v>
      </c>
      <c r="N2478" s="2" t="str">
        <f>VLOOKUP(D2478,Products!$A$2:$F$21,2,FALSE)</f>
        <v>Laptop Pro 14</v>
      </c>
      <c r="O2478" s="2" t="str">
        <f>VLOOKUP(D2478,Products!$A$2:$F$21,4,FALSE)</f>
        <v>Electronics</v>
      </c>
      <c r="P2478" s="2" t="str">
        <f>VLOOKUP(D2478,Products!$A$2:$F$21,3,FALSE)</f>
        <v>Computers</v>
      </c>
      <c r="Q2478" s="6">
        <f>VLOOKUP(D2478,Products!$A$2:$F$21,6,FALSE)</f>
        <v>22100</v>
      </c>
      <c r="R2478" s="6">
        <f t="shared" si="154"/>
        <v>44200</v>
      </c>
      <c r="S2478" s="6">
        <f t="shared" si="155"/>
        <v>9950</v>
      </c>
    </row>
    <row r="2479" spans="1:19" x14ac:dyDescent="0.25">
      <c r="A2479" t="s">
        <v>2907</v>
      </c>
      <c r="B2479" s="2">
        <v>45213</v>
      </c>
      <c r="C2479" t="s">
        <v>525</v>
      </c>
      <c r="D2479" t="s">
        <v>90</v>
      </c>
      <c r="E2479">
        <v>3</v>
      </c>
      <c r="F2479">
        <v>1932</v>
      </c>
      <c r="G2479" s="3">
        <v>0.03</v>
      </c>
      <c r="H2479" t="s">
        <v>12</v>
      </c>
      <c r="I2479">
        <v>3</v>
      </c>
      <c r="J2479">
        <f t="shared" si="152"/>
        <v>5622.12</v>
      </c>
      <c r="K2479" s="2">
        <f t="shared" si="153"/>
        <v>45200</v>
      </c>
      <c r="L2479" s="2" t="str">
        <f>VLOOKUP(C2479,Customers!$A$2:$F$401,3,FALSE)</f>
        <v>Mansoura</v>
      </c>
      <c r="M2479" s="2" t="str">
        <f>VLOOKUP(C2479,Customers!$A$2:$F$401,5,FALSE)</f>
        <v>Small Business</v>
      </c>
      <c r="N2479" s="2" t="str">
        <f>VLOOKUP(D2479,Products!$A$2:$F$21,2,FALSE)</f>
        <v>Headset Pro</v>
      </c>
      <c r="O2479" s="2" t="str">
        <f>VLOOKUP(D2479,Products!$A$2:$F$21,4,FALSE)</f>
        <v>Electronics</v>
      </c>
      <c r="P2479" s="2" t="str">
        <f>VLOOKUP(D2479,Products!$A$2:$F$21,3,FALSE)</f>
        <v>Accessories</v>
      </c>
      <c r="Q2479" s="6">
        <f>VLOOKUP(D2479,Products!$A$2:$F$21,6,FALSE)</f>
        <v>1180</v>
      </c>
      <c r="R2479" s="6">
        <f t="shared" si="154"/>
        <v>3540</v>
      </c>
      <c r="S2479" s="6">
        <f t="shared" si="155"/>
        <v>2082.12</v>
      </c>
    </row>
    <row r="2480" spans="1:19" x14ac:dyDescent="0.25">
      <c r="A2480" t="s">
        <v>2908</v>
      </c>
      <c r="B2480" s="2">
        <v>45329</v>
      </c>
      <c r="C2480" t="s">
        <v>144</v>
      </c>
      <c r="D2480" t="s">
        <v>79</v>
      </c>
      <c r="E2480">
        <v>1</v>
      </c>
      <c r="F2480">
        <v>6200</v>
      </c>
      <c r="G2480" s="3">
        <v>0</v>
      </c>
      <c r="H2480" t="s">
        <v>12</v>
      </c>
      <c r="I2480">
        <v>4</v>
      </c>
      <c r="J2480">
        <f t="shared" si="152"/>
        <v>6200</v>
      </c>
      <c r="K2480" s="2">
        <f t="shared" si="153"/>
        <v>45323</v>
      </c>
      <c r="L2480" s="2" t="str">
        <f>VLOOKUP(C2480,Customers!$A$2:$F$401,3,FALSE)</f>
        <v>Mansoura</v>
      </c>
      <c r="M2480" s="2" t="str">
        <f>VLOOKUP(C2480,Customers!$A$2:$F$401,5,FALSE)</f>
        <v>Consumer</v>
      </c>
      <c r="N2480" s="2" t="str">
        <f>VLOOKUP(D2480,Products!$A$2:$F$21,2,FALSE)</f>
        <v>27-inch Monitor</v>
      </c>
      <c r="O2480" s="2" t="str">
        <f>VLOOKUP(D2480,Products!$A$2:$F$21,4,FALSE)</f>
        <v>Electronics</v>
      </c>
      <c r="P2480" s="2" t="str">
        <f>VLOOKUP(D2480,Products!$A$2:$F$21,3,FALSE)</f>
        <v>Displays</v>
      </c>
      <c r="Q2480" s="6">
        <f>VLOOKUP(D2480,Products!$A$2:$F$21,6,FALSE)</f>
        <v>4300</v>
      </c>
      <c r="R2480" s="6">
        <f t="shared" si="154"/>
        <v>4300</v>
      </c>
      <c r="S2480" s="6">
        <f t="shared" si="155"/>
        <v>1900</v>
      </c>
    </row>
    <row r="2481" spans="1:19" x14ac:dyDescent="0.25">
      <c r="A2481" t="s">
        <v>2909</v>
      </c>
      <c r="B2481" s="2">
        <v>45466</v>
      </c>
      <c r="C2481" t="s">
        <v>154</v>
      </c>
      <c r="D2481" t="s">
        <v>11</v>
      </c>
      <c r="E2481">
        <v>4</v>
      </c>
      <c r="F2481">
        <v>26220</v>
      </c>
      <c r="G2481" s="3">
        <v>0</v>
      </c>
      <c r="H2481" t="s">
        <v>12</v>
      </c>
      <c r="I2481">
        <v>2</v>
      </c>
      <c r="J2481">
        <f t="shared" si="152"/>
        <v>104880</v>
      </c>
      <c r="K2481" s="2">
        <f t="shared" si="153"/>
        <v>45444</v>
      </c>
      <c r="L2481" s="2" t="str">
        <f>VLOOKUP(C2481,Customers!$A$2:$F$401,3,FALSE)</f>
        <v>Zagazig</v>
      </c>
      <c r="M2481" s="2" t="str">
        <f>VLOOKUP(C2481,Customers!$A$2:$F$401,5,FALSE)</f>
        <v>Consumer</v>
      </c>
      <c r="N2481" s="2" t="str">
        <f>VLOOKUP(D2481,Products!$A$2:$F$21,2,FALSE)</f>
        <v>Laptop Pro 14</v>
      </c>
      <c r="O2481" s="2" t="str">
        <f>VLOOKUP(D2481,Products!$A$2:$F$21,4,FALSE)</f>
        <v>Electronics</v>
      </c>
      <c r="P2481" s="2" t="str">
        <f>VLOOKUP(D2481,Products!$A$2:$F$21,3,FALSE)</f>
        <v>Computers</v>
      </c>
      <c r="Q2481" s="6">
        <f>VLOOKUP(D2481,Products!$A$2:$F$21,6,FALSE)</f>
        <v>22100</v>
      </c>
      <c r="R2481" s="6">
        <f t="shared" si="154"/>
        <v>88400</v>
      </c>
      <c r="S2481" s="6">
        <f t="shared" si="155"/>
        <v>16480</v>
      </c>
    </row>
    <row r="2482" spans="1:19" x14ac:dyDescent="0.25">
      <c r="A2482" t="s">
        <v>2910</v>
      </c>
      <c r="B2482" s="2">
        <v>45083</v>
      </c>
      <c r="C2482" t="s">
        <v>377</v>
      </c>
      <c r="D2482" t="s">
        <v>46</v>
      </c>
      <c r="E2482">
        <v>3</v>
      </c>
      <c r="F2482">
        <v>260</v>
      </c>
      <c r="G2482" s="3">
        <v>0.15</v>
      </c>
      <c r="H2482" t="s">
        <v>12</v>
      </c>
      <c r="I2482">
        <v>3</v>
      </c>
      <c r="J2482">
        <f t="shared" si="152"/>
        <v>663</v>
      </c>
      <c r="K2482" s="2">
        <f t="shared" si="153"/>
        <v>45078</v>
      </c>
      <c r="L2482" s="2" t="str">
        <f>VLOOKUP(C2482,Customers!$A$2:$F$401,3,FALSE)</f>
        <v>Mansoura</v>
      </c>
      <c r="M2482" s="2" t="str">
        <f>VLOOKUP(C2482,Customers!$A$2:$F$401,5,FALSE)</f>
        <v>Consumer</v>
      </c>
      <c r="N2482" s="2" t="str">
        <f>VLOOKUP(D2482,Products!$A$2:$F$21,2,FALSE)</f>
        <v>Paper A4 Box</v>
      </c>
      <c r="O2482" s="2" t="str">
        <f>VLOOKUP(D2482,Products!$A$2:$F$21,4,FALSE)</f>
        <v>Office</v>
      </c>
      <c r="P2482" s="2" t="str">
        <f>VLOOKUP(D2482,Products!$A$2:$F$21,3,FALSE)</f>
        <v>Stationery</v>
      </c>
      <c r="Q2482" s="6">
        <f>VLOOKUP(D2482,Products!$A$2:$F$21,6,FALSE)</f>
        <v>145</v>
      </c>
      <c r="R2482" s="6">
        <f t="shared" si="154"/>
        <v>435</v>
      </c>
      <c r="S2482" s="6">
        <f t="shared" si="155"/>
        <v>228</v>
      </c>
    </row>
    <row r="2483" spans="1:19" x14ac:dyDescent="0.25">
      <c r="A2483" t="s">
        <v>2911</v>
      </c>
      <c r="B2483" s="2">
        <v>45081</v>
      </c>
      <c r="C2483" t="s">
        <v>434</v>
      </c>
      <c r="D2483" t="s">
        <v>49</v>
      </c>
      <c r="E2483">
        <v>1</v>
      </c>
      <c r="F2483">
        <v>4428</v>
      </c>
      <c r="G2483" s="3">
        <v>0</v>
      </c>
      <c r="H2483" t="s">
        <v>12</v>
      </c>
      <c r="I2483">
        <v>5</v>
      </c>
      <c r="J2483">
        <f t="shared" si="152"/>
        <v>4428</v>
      </c>
      <c r="K2483" s="2">
        <f t="shared" si="153"/>
        <v>45078</v>
      </c>
      <c r="L2483" s="2" t="str">
        <f>VLOOKUP(C2483,Customers!$A$2:$F$401,3,FALSE)</f>
        <v>Cairo</v>
      </c>
      <c r="M2483" s="2" t="str">
        <f>VLOOKUP(C2483,Customers!$A$2:$F$401,5,FALSE)</f>
        <v>Corporate</v>
      </c>
      <c r="N2483" s="2" t="str">
        <f>VLOOKUP(D2483,Products!$A$2:$F$21,2,FALSE)</f>
        <v>UPS 1200VA</v>
      </c>
      <c r="O2483" s="2" t="str">
        <f>VLOOKUP(D2483,Products!$A$2:$F$21,4,FALSE)</f>
        <v>Electronics</v>
      </c>
      <c r="P2483" s="2" t="str">
        <f>VLOOKUP(D2483,Products!$A$2:$F$21,3,FALSE)</f>
        <v>Power</v>
      </c>
      <c r="Q2483" s="6">
        <f>VLOOKUP(D2483,Products!$A$2:$F$21,6,FALSE)</f>
        <v>2950</v>
      </c>
      <c r="R2483" s="6">
        <f t="shared" si="154"/>
        <v>2950</v>
      </c>
      <c r="S2483" s="6">
        <f t="shared" si="155"/>
        <v>1478</v>
      </c>
    </row>
    <row r="2484" spans="1:19" x14ac:dyDescent="0.25">
      <c r="A2484" t="s">
        <v>2912</v>
      </c>
      <c r="B2484" s="2">
        <v>44965</v>
      </c>
      <c r="C2484" t="s">
        <v>403</v>
      </c>
      <c r="D2484" t="s">
        <v>11</v>
      </c>
      <c r="E2484">
        <v>2</v>
      </c>
      <c r="F2484">
        <v>29355</v>
      </c>
      <c r="G2484" s="3">
        <v>0.1</v>
      </c>
      <c r="H2484" t="s">
        <v>12</v>
      </c>
      <c r="I2484">
        <v>6</v>
      </c>
      <c r="J2484">
        <f t="shared" si="152"/>
        <v>52839</v>
      </c>
      <c r="K2484" s="2">
        <f t="shared" si="153"/>
        <v>44958</v>
      </c>
      <c r="L2484" s="2" t="str">
        <f>VLOOKUP(C2484,Customers!$A$2:$F$401,3,FALSE)</f>
        <v>Shubra El-Kheima</v>
      </c>
      <c r="M2484" s="2" t="str">
        <f>VLOOKUP(C2484,Customers!$A$2:$F$401,5,FALSE)</f>
        <v>Small Business</v>
      </c>
      <c r="N2484" s="2" t="str">
        <f>VLOOKUP(D2484,Products!$A$2:$F$21,2,FALSE)</f>
        <v>Laptop Pro 14</v>
      </c>
      <c r="O2484" s="2" t="str">
        <f>VLOOKUP(D2484,Products!$A$2:$F$21,4,FALSE)</f>
        <v>Electronics</v>
      </c>
      <c r="P2484" s="2" t="str">
        <f>VLOOKUP(D2484,Products!$A$2:$F$21,3,FALSE)</f>
        <v>Computers</v>
      </c>
      <c r="Q2484" s="6">
        <f>VLOOKUP(D2484,Products!$A$2:$F$21,6,FALSE)</f>
        <v>22100</v>
      </c>
      <c r="R2484" s="6">
        <f t="shared" si="154"/>
        <v>44200</v>
      </c>
      <c r="S2484" s="6">
        <f t="shared" si="155"/>
        <v>8639</v>
      </c>
    </row>
    <row r="2485" spans="1:19" x14ac:dyDescent="0.25">
      <c r="A2485" t="s">
        <v>2913</v>
      </c>
      <c r="B2485" s="2">
        <v>45965</v>
      </c>
      <c r="C2485" t="s">
        <v>315</v>
      </c>
      <c r="D2485" t="s">
        <v>90</v>
      </c>
      <c r="E2485">
        <v>2</v>
      </c>
      <c r="F2485">
        <v>2268</v>
      </c>
      <c r="G2485" s="3">
        <v>0.05</v>
      </c>
      <c r="H2485" t="s">
        <v>12</v>
      </c>
      <c r="I2485">
        <v>3</v>
      </c>
      <c r="J2485">
        <f t="shared" si="152"/>
        <v>4309.2</v>
      </c>
      <c r="K2485" s="2">
        <f t="shared" si="153"/>
        <v>45962</v>
      </c>
      <c r="L2485" s="2" t="str">
        <f>VLOOKUP(C2485,Customers!$A$2:$F$401,3,FALSE)</f>
        <v>Mansoura</v>
      </c>
      <c r="M2485" s="2" t="str">
        <f>VLOOKUP(C2485,Customers!$A$2:$F$401,5,FALSE)</f>
        <v>Consumer</v>
      </c>
      <c r="N2485" s="2" t="str">
        <f>VLOOKUP(D2485,Products!$A$2:$F$21,2,FALSE)</f>
        <v>Headset Pro</v>
      </c>
      <c r="O2485" s="2" t="str">
        <f>VLOOKUP(D2485,Products!$A$2:$F$21,4,FALSE)</f>
        <v>Electronics</v>
      </c>
      <c r="P2485" s="2" t="str">
        <f>VLOOKUP(D2485,Products!$A$2:$F$21,3,FALSE)</f>
        <v>Accessories</v>
      </c>
      <c r="Q2485" s="6">
        <f>VLOOKUP(D2485,Products!$A$2:$F$21,6,FALSE)</f>
        <v>1180</v>
      </c>
      <c r="R2485" s="6">
        <f t="shared" si="154"/>
        <v>2360</v>
      </c>
      <c r="S2485" s="6">
        <f t="shared" si="155"/>
        <v>1949.1999999999998</v>
      </c>
    </row>
    <row r="2486" spans="1:19" x14ac:dyDescent="0.25">
      <c r="A2486" t="s">
        <v>2914</v>
      </c>
      <c r="B2486" s="2">
        <v>44990</v>
      </c>
      <c r="C2486" t="s">
        <v>627</v>
      </c>
      <c r="D2486" t="s">
        <v>27</v>
      </c>
      <c r="E2486">
        <v>3</v>
      </c>
      <c r="F2486">
        <v>1009.4</v>
      </c>
      <c r="G2486" s="3">
        <v>0.05</v>
      </c>
      <c r="H2486" t="s">
        <v>12</v>
      </c>
      <c r="I2486">
        <v>4</v>
      </c>
      <c r="J2486">
        <f t="shared" si="152"/>
        <v>2876.7899999999995</v>
      </c>
      <c r="K2486" s="2">
        <f t="shared" si="153"/>
        <v>44986</v>
      </c>
      <c r="L2486" s="2" t="str">
        <f>VLOOKUP(C2486,Customers!$A$2:$F$401,3,FALSE)</f>
        <v>Port Said</v>
      </c>
      <c r="M2486" s="2" t="str">
        <f>VLOOKUP(C2486,Customers!$A$2:$F$401,5,FALSE)</f>
        <v>Small Business</v>
      </c>
      <c r="N2486" s="2" t="str">
        <f>VLOOKUP(D2486,Products!$A$2:$F$21,2,FALSE)</f>
        <v>Printer Toner</v>
      </c>
      <c r="O2486" s="2" t="str">
        <f>VLOOKUP(D2486,Products!$A$2:$F$21,4,FALSE)</f>
        <v>Office</v>
      </c>
      <c r="P2486" s="2" t="str">
        <f>VLOOKUP(D2486,Products!$A$2:$F$21,3,FALSE)</f>
        <v>Supplies</v>
      </c>
      <c r="Q2486" s="6">
        <f>VLOOKUP(D2486,Products!$A$2:$F$21,6,FALSE)</f>
        <v>510</v>
      </c>
      <c r="R2486" s="6">
        <f t="shared" si="154"/>
        <v>1530</v>
      </c>
      <c r="S2486" s="6">
        <f t="shared" si="155"/>
        <v>1346.7899999999995</v>
      </c>
    </row>
    <row r="2487" spans="1:19" x14ac:dyDescent="0.25">
      <c r="A2487" t="s">
        <v>2915</v>
      </c>
      <c r="B2487" s="2">
        <v>45756</v>
      </c>
      <c r="C2487" t="s">
        <v>896</v>
      </c>
      <c r="D2487" t="s">
        <v>24</v>
      </c>
      <c r="E2487">
        <v>3</v>
      </c>
      <c r="F2487">
        <v>1150</v>
      </c>
      <c r="G2487" s="3">
        <v>0.2</v>
      </c>
      <c r="H2487" t="s">
        <v>12</v>
      </c>
      <c r="I2487">
        <v>6</v>
      </c>
      <c r="J2487">
        <f t="shared" si="152"/>
        <v>2760</v>
      </c>
      <c r="K2487" s="2">
        <f t="shared" si="153"/>
        <v>45748</v>
      </c>
      <c r="L2487" s="2" t="str">
        <f>VLOOKUP(C2487,Customers!$A$2:$F$401,3,FALSE)</f>
        <v>Cairo</v>
      </c>
      <c r="M2487" s="2" t="str">
        <f>VLOOKUP(C2487,Customers!$A$2:$F$401,5,FALSE)</f>
        <v>Consumer</v>
      </c>
      <c r="N2487" s="2" t="str">
        <f>VLOOKUP(D2487,Products!$A$2:$F$21,2,FALSE)</f>
        <v>USB-C Hub</v>
      </c>
      <c r="O2487" s="2" t="str">
        <f>VLOOKUP(D2487,Products!$A$2:$F$21,4,FALSE)</f>
        <v>Electronics</v>
      </c>
      <c r="P2487" s="2" t="str">
        <f>VLOOKUP(D2487,Products!$A$2:$F$21,3,FALSE)</f>
        <v>Accessories</v>
      </c>
      <c r="Q2487" s="6">
        <f>VLOOKUP(D2487,Products!$A$2:$F$21,6,FALSE)</f>
        <v>620</v>
      </c>
      <c r="R2487" s="6">
        <f t="shared" si="154"/>
        <v>1860</v>
      </c>
      <c r="S2487" s="6">
        <f t="shared" si="155"/>
        <v>900</v>
      </c>
    </row>
    <row r="2488" spans="1:19" x14ac:dyDescent="0.25">
      <c r="A2488" t="s">
        <v>2916</v>
      </c>
      <c r="B2488" s="2">
        <v>45362</v>
      </c>
      <c r="C2488" t="s">
        <v>69</v>
      </c>
      <c r="D2488" t="s">
        <v>56</v>
      </c>
      <c r="E2488">
        <v>1</v>
      </c>
      <c r="F2488">
        <v>174.6</v>
      </c>
      <c r="G2488" s="3">
        <v>0.1</v>
      </c>
      <c r="H2488" t="s">
        <v>12</v>
      </c>
      <c r="I2488">
        <v>4</v>
      </c>
      <c r="J2488">
        <f t="shared" si="152"/>
        <v>157.13999999999999</v>
      </c>
      <c r="K2488" s="2">
        <f t="shared" si="153"/>
        <v>45352</v>
      </c>
      <c r="L2488" s="2" t="str">
        <f>VLOOKUP(C2488,Customers!$A$2:$F$401,3,FALSE)</f>
        <v>Mansoura</v>
      </c>
      <c r="M2488" s="2" t="str">
        <f>VLOOKUP(C2488,Customers!$A$2:$F$401,5,FALSE)</f>
        <v>Consumer</v>
      </c>
      <c r="N2488" s="2" t="str">
        <f>VLOOKUP(D2488,Products!$A$2:$F$21,2,FALSE)</f>
        <v>Notebook Pack</v>
      </c>
      <c r="O2488" s="2" t="str">
        <f>VLOOKUP(D2488,Products!$A$2:$F$21,4,FALSE)</f>
        <v>Office</v>
      </c>
      <c r="P2488" s="2" t="str">
        <f>VLOOKUP(D2488,Products!$A$2:$F$21,3,FALSE)</f>
        <v>Stationery</v>
      </c>
      <c r="Q2488" s="6">
        <f>VLOOKUP(D2488,Products!$A$2:$F$21,6,FALSE)</f>
        <v>75</v>
      </c>
      <c r="R2488" s="6">
        <f t="shared" si="154"/>
        <v>75</v>
      </c>
      <c r="S2488" s="6">
        <f t="shared" si="155"/>
        <v>82.139999999999986</v>
      </c>
    </row>
    <row r="2489" spans="1:19" x14ac:dyDescent="0.25">
      <c r="A2489" t="s">
        <v>2917</v>
      </c>
      <c r="B2489" s="2">
        <v>45002</v>
      </c>
      <c r="C2489" t="s">
        <v>29</v>
      </c>
      <c r="D2489" t="s">
        <v>15</v>
      </c>
      <c r="E2489">
        <v>5</v>
      </c>
      <c r="F2489">
        <v>486</v>
      </c>
      <c r="G2489" s="3">
        <v>0.2</v>
      </c>
      <c r="H2489" t="s">
        <v>12</v>
      </c>
      <c r="I2489">
        <v>7</v>
      </c>
      <c r="J2489">
        <f t="shared" si="152"/>
        <v>1944</v>
      </c>
      <c r="K2489" s="2">
        <f t="shared" si="153"/>
        <v>44986</v>
      </c>
      <c r="L2489" s="2" t="str">
        <f>VLOOKUP(C2489,Customers!$A$2:$F$401,3,FALSE)</f>
        <v>Zagazig</v>
      </c>
      <c r="M2489" s="2" t="str">
        <f>VLOOKUP(C2489,Customers!$A$2:$F$401,5,FALSE)</f>
        <v>Small Business</v>
      </c>
      <c r="N2489" s="2" t="str">
        <f>VLOOKUP(D2489,Products!$A$2:$F$21,2,FALSE)</f>
        <v>Wireless Mouse</v>
      </c>
      <c r="O2489" s="2" t="str">
        <f>VLOOKUP(D2489,Products!$A$2:$F$21,4,FALSE)</f>
        <v>Electronics</v>
      </c>
      <c r="P2489" s="2" t="str">
        <f>VLOOKUP(D2489,Products!$A$2:$F$21,3,FALSE)</f>
        <v>Accessories</v>
      </c>
      <c r="Q2489" s="6">
        <f>VLOOKUP(D2489,Products!$A$2:$F$21,6,FALSE)</f>
        <v>210</v>
      </c>
      <c r="R2489" s="6">
        <f t="shared" si="154"/>
        <v>1050</v>
      </c>
      <c r="S2489" s="6">
        <f t="shared" si="155"/>
        <v>894</v>
      </c>
    </row>
    <row r="2490" spans="1:19" x14ac:dyDescent="0.25">
      <c r="A2490" t="s">
        <v>2918</v>
      </c>
      <c r="B2490" s="2">
        <v>45460</v>
      </c>
      <c r="C2490" t="s">
        <v>224</v>
      </c>
      <c r="D2490" t="s">
        <v>11</v>
      </c>
      <c r="E2490">
        <v>5</v>
      </c>
      <c r="F2490">
        <v>29355</v>
      </c>
      <c r="G2490" s="3">
        <v>0.05</v>
      </c>
      <c r="H2490" t="s">
        <v>12</v>
      </c>
      <c r="I2490">
        <v>5</v>
      </c>
      <c r="J2490">
        <f t="shared" si="152"/>
        <v>139436.25</v>
      </c>
      <c r="K2490" s="2">
        <f t="shared" si="153"/>
        <v>45444</v>
      </c>
      <c r="L2490" s="2" t="str">
        <f>VLOOKUP(C2490,Customers!$A$2:$F$401,3,FALSE)</f>
        <v>Ismailia</v>
      </c>
      <c r="M2490" s="2" t="str">
        <f>VLOOKUP(C2490,Customers!$A$2:$F$401,5,FALSE)</f>
        <v>Consumer</v>
      </c>
      <c r="N2490" s="2" t="str">
        <f>VLOOKUP(D2490,Products!$A$2:$F$21,2,FALSE)</f>
        <v>Laptop Pro 14</v>
      </c>
      <c r="O2490" s="2" t="str">
        <f>VLOOKUP(D2490,Products!$A$2:$F$21,4,FALSE)</f>
        <v>Electronics</v>
      </c>
      <c r="P2490" s="2" t="str">
        <f>VLOOKUP(D2490,Products!$A$2:$F$21,3,FALSE)</f>
        <v>Computers</v>
      </c>
      <c r="Q2490" s="6">
        <f>VLOOKUP(D2490,Products!$A$2:$F$21,6,FALSE)</f>
        <v>22100</v>
      </c>
      <c r="R2490" s="6">
        <f t="shared" si="154"/>
        <v>110500</v>
      </c>
      <c r="S2490" s="6">
        <f t="shared" si="155"/>
        <v>28936.25</v>
      </c>
    </row>
    <row r="2491" spans="1:19" x14ac:dyDescent="0.25">
      <c r="A2491" t="s">
        <v>2919</v>
      </c>
      <c r="B2491" s="2">
        <v>45893</v>
      </c>
      <c r="C2491" t="s">
        <v>76</v>
      </c>
      <c r="D2491" t="s">
        <v>59</v>
      </c>
      <c r="E2491">
        <v>2</v>
      </c>
      <c r="F2491">
        <v>6808</v>
      </c>
      <c r="G2491" s="3">
        <v>0.2</v>
      </c>
      <c r="H2491" t="s">
        <v>12</v>
      </c>
      <c r="I2491">
        <v>5</v>
      </c>
      <c r="J2491">
        <f t="shared" si="152"/>
        <v>10892.800000000001</v>
      </c>
      <c r="K2491" s="2">
        <f t="shared" si="153"/>
        <v>45870</v>
      </c>
      <c r="L2491" s="2" t="str">
        <f>VLOOKUP(C2491,Customers!$A$2:$F$401,3,FALSE)</f>
        <v>Banha</v>
      </c>
      <c r="M2491" s="2" t="str">
        <f>VLOOKUP(C2491,Customers!$A$2:$F$401,5,FALSE)</f>
        <v>Consumer</v>
      </c>
      <c r="N2491" s="2" t="str">
        <f>VLOOKUP(D2491,Products!$A$2:$F$21,2,FALSE)</f>
        <v>Laser Printer</v>
      </c>
      <c r="O2491" s="2" t="str">
        <f>VLOOKUP(D2491,Products!$A$2:$F$21,4,FALSE)</f>
        <v>Electronics</v>
      </c>
      <c r="P2491" s="2" t="str">
        <f>VLOOKUP(D2491,Products!$A$2:$F$21,3,FALSE)</f>
        <v>Printers</v>
      </c>
      <c r="Q2491" s="6">
        <f>VLOOKUP(D2491,Products!$A$2:$F$21,6,FALSE)</f>
        <v>5600</v>
      </c>
      <c r="R2491" s="6">
        <f t="shared" si="154"/>
        <v>11200</v>
      </c>
      <c r="S2491" s="6">
        <f t="shared" si="155"/>
        <v>-307.19999999999891</v>
      </c>
    </row>
    <row r="2492" spans="1:19" x14ac:dyDescent="0.25">
      <c r="A2492" t="s">
        <v>2920</v>
      </c>
      <c r="B2492" s="2">
        <v>45231</v>
      </c>
      <c r="C2492" t="s">
        <v>759</v>
      </c>
      <c r="D2492" t="s">
        <v>18</v>
      </c>
      <c r="E2492">
        <v>2</v>
      </c>
      <c r="F2492">
        <v>1450</v>
      </c>
      <c r="G2492" s="3">
        <v>0.15</v>
      </c>
      <c r="H2492" t="s">
        <v>12</v>
      </c>
      <c r="I2492">
        <v>2</v>
      </c>
      <c r="J2492">
        <f t="shared" si="152"/>
        <v>2465</v>
      </c>
      <c r="K2492" s="2">
        <f t="shared" si="153"/>
        <v>45231</v>
      </c>
      <c r="L2492" s="2" t="str">
        <f>VLOOKUP(C2492,Customers!$A$2:$F$401,3,FALSE)</f>
        <v>Giza</v>
      </c>
      <c r="M2492" s="2" t="str">
        <f>VLOOKUP(C2492,Customers!$A$2:$F$401,5,FALSE)</f>
        <v>Small Business</v>
      </c>
      <c r="N2492" s="2" t="str">
        <f>VLOOKUP(D2492,Products!$A$2:$F$21,2,FALSE)</f>
        <v>Webcam HD</v>
      </c>
      <c r="O2492" s="2" t="str">
        <f>VLOOKUP(D2492,Products!$A$2:$F$21,4,FALSE)</f>
        <v>Electronics</v>
      </c>
      <c r="P2492" s="2" t="str">
        <f>VLOOKUP(D2492,Products!$A$2:$F$21,3,FALSE)</f>
        <v>Accessories</v>
      </c>
      <c r="Q2492" s="6">
        <f>VLOOKUP(D2492,Products!$A$2:$F$21,6,FALSE)</f>
        <v>790</v>
      </c>
      <c r="R2492" s="6">
        <f t="shared" si="154"/>
        <v>1580</v>
      </c>
      <c r="S2492" s="6">
        <f t="shared" si="155"/>
        <v>885</v>
      </c>
    </row>
    <row r="2493" spans="1:19" x14ac:dyDescent="0.25">
      <c r="A2493" t="s">
        <v>2921</v>
      </c>
      <c r="B2493" s="2">
        <v>45676</v>
      </c>
      <c r="C2493" t="s">
        <v>135</v>
      </c>
      <c r="D2493" t="s">
        <v>18</v>
      </c>
      <c r="E2493">
        <v>4</v>
      </c>
      <c r="F2493">
        <v>1493.5</v>
      </c>
      <c r="G2493" s="3">
        <v>0</v>
      </c>
      <c r="H2493" t="s">
        <v>12</v>
      </c>
      <c r="I2493">
        <v>3</v>
      </c>
      <c r="J2493">
        <f t="shared" si="152"/>
        <v>5974</v>
      </c>
      <c r="K2493" s="2">
        <f t="shared" si="153"/>
        <v>45658</v>
      </c>
      <c r="L2493" s="2" t="str">
        <f>VLOOKUP(C2493,Customers!$A$2:$F$401,3,FALSE)</f>
        <v>Asyut</v>
      </c>
      <c r="M2493" s="2" t="str">
        <f>VLOOKUP(C2493,Customers!$A$2:$F$401,5,FALSE)</f>
        <v>Corporate</v>
      </c>
      <c r="N2493" s="2" t="str">
        <f>VLOOKUP(D2493,Products!$A$2:$F$21,2,FALSE)</f>
        <v>Webcam HD</v>
      </c>
      <c r="O2493" s="2" t="str">
        <f>VLOOKUP(D2493,Products!$A$2:$F$21,4,FALSE)</f>
        <v>Electronics</v>
      </c>
      <c r="P2493" s="2" t="str">
        <f>VLOOKUP(D2493,Products!$A$2:$F$21,3,FALSE)</f>
        <v>Accessories</v>
      </c>
      <c r="Q2493" s="6">
        <f>VLOOKUP(D2493,Products!$A$2:$F$21,6,FALSE)</f>
        <v>790</v>
      </c>
      <c r="R2493" s="6">
        <f t="shared" si="154"/>
        <v>3160</v>
      </c>
      <c r="S2493" s="6">
        <f t="shared" si="155"/>
        <v>2814</v>
      </c>
    </row>
    <row r="2494" spans="1:19" x14ac:dyDescent="0.25">
      <c r="A2494" t="s">
        <v>2922</v>
      </c>
      <c r="B2494" s="2">
        <v>45730</v>
      </c>
      <c r="C2494" t="s">
        <v>242</v>
      </c>
      <c r="D2494" t="s">
        <v>59</v>
      </c>
      <c r="E2494">
        <v>1</v>
      </c>
      <c r="F2494">
        <v>7178</v>
      </c>
      <c r="G2494" s="3">
        <v>0.1</v>
      </c>
      <c r="H2494" t="s">
        <v>12</v>
      </c>
      <c r="I2494">
        <v>6</v>
      </c>
      <c r="J2494">
        <f t="shared" si="152"/>
        <v>6460.2</v>
      </c>
      <c r="K2494" s="2">
        <f t="shared" si="153"/>
        <v>45717</v>
      </c>
      <c r="L2494" s="2" t="str">
        <f>VLOOKUP(C2494,Customers!$A$2:$F$401,3,FALSE)</f>
        <v>Tanta</v>
      </c>
      <c r="M2494" s="2" t="str">
        <f>VLOOKUP(C2494,Customers!$A$2:$F$401,5,FALSE)</f>
        <v>Small Business</v>
      </c>
      <c r="N2494" s="2" t="str">
        <f>VLOOKUP(D2494,Products!$A$2:$F$21,2,FALSE)</f>
        <v>Laser Printer</v>
      </c>
      <c r="O2494" s="2" t="str">
        <f>VLOOKUP(D2494,Products!$A$2:$F$21,4,FALSE)</f>
        <v>Electronics</v>
      </c>
      <c r="P2494" s="2" t="str">
        <f>VLOOKUP(D2494,Products!$A$2:$F$21,3,FALSE)</f>
        <v>Printers</v>
      </c>
      <c r="Q2494" s="6">
        <f>VLOOKUP(D2494,Products!$A$2:$F$21,6,FALSE)</f>
        <v>5600</v>
      </c>
      <c r="R2494" s="6">
        <f t="shared" si="154"/>
        <v>5600</v>
      </c>
      <c r="S2494" s="6">
        <f t="shared" si="155"/>
        <v>860.19999999999982</v>
      </c>
    </row>
    <row r="2495" spans="1:19" x14ac:dyDescent="0.25">
      <c r="A2495" t="s">
        <v>2923</v>
      </c>
      <c r="B2495" s="2">
        <v>45384</v>
      </c>
      <c r="C2495" t="s">
        <v>1804</v>
      </c>
      <c r="D2495" t="s">
        <v>40</v>
      </c>
      <c r="E2495">
        <v>2</v>
      </c>
      <c r="F2495">
        <v>17940</v>
      </c>
      <c r="G2495" s="3">
        <v>0</v>
      </c>
      <c r="H2495" t="s">
        <v>12</v>
      </c>
      <c r="I2495">
        <v>6</v>
      </c>
      <c r="J2495">
        <f t="shared" si="152"/>
        <v>35880</v>
      </c>
      <c r="K2495" s="2">
        <f t="shared" si="153"/>
        <v>45383</v>
      </c>
      <c r="L2495" s="2" t="str">
        <f>VLOOKUP(C2495,Customers!$A$2:$F$401,3,FALSE)</f>
        <v>Fayoum</v>
      </c>
      <c r="M2495" s="2" t="str">
        <f>VLOOKUP(C2495,Customers!$A$2:$F$401,5,FALSE)</f>
        <v>Consumer</v>
      </c>
      <c r="N2495" s="2" t="str">
        <f>VLOOKUP(D2495,Products!$A$2:$F$21,2,FALSE)</f>
        <v>Laptop Basic 15</v>
      </c>
      <c r="O2495" s="2" t="str">
        <f>VLOOKUP(D2495,Products!$A$2:$F$21,4,FALSE)</f>
        <v>Electronics</v>
      </c>
      <c r="P2495" s="2" t="str">
        <f>VLOOKUP(D2495,Products!$A$2:$F$21,3,FALSE)</f>
        <v>Computers</v>
      </c>
      <c r="Q2495" s="6">
        <f>VLOOKUP(D2495,Products!$A$2:$F$21,6,FALSE)</f>
        <v>15100</v>
      </c>
      <c r="R2495" s="6">
        <f t="shared" si="154"/>
        <v>30200</v>
      </c>
      <c r="S2495" s="6">
        <f t="shared" si="155"/>
        <v>5680</v>
      </c>
    </row>
    <row r="2496" spans="1:19" x14ac:dyDescent="0.25">
      <c r="A2496" t="s">
        <v>2924</v>
      </c>
      <c r="B2496" s="2">
        <v>45522</v>
      </c>
      <c r="C2496" t="s">
        <v>1156</v>
      </c>
      <c r="D2496" t="s">
        <v>43</v>
      </c>
      <c r="E2496">
        <v>1</v>
      </c>
      <c r="F2496">
        <v>3600</v>
      </c>
      <c r="G2496" s="3">
        <v>0</v>
      </c>
      <c r="H2496" t="s">
        <v>85</v>
      </c>
      <c r="I2496">
        <v>6</v>
      </c>
      <c r="J2496">
        <f t="shared" si="152"/>
        <v>3600</v>
      </c>
      <c r="K2496" s="2">
        <f t="shared" si="153"/>
        <v>45505</v>
      </c>
      <c r="L2496" s="2" t="str">
        <f>VLOOKUP(C2496,Customers!$A$2:$F$401,3,FALSE)</f>
        <v>Asyut</v>
      </c>
      <c r="M2496" s="2" t="str">
        <f>VLOOKUP(C2496,Customers!$A$2:$F$401,5,FALSE)</f>
        <v>Consumer</v>
      </c>
      <c r="N2496" s="2" t="str">
        <f>VLOOKUP(D2496,Products!$A$2:$F$21,2,FALSE)</f>
        <v>External SSD 1TB</v>
      </c>
      <c r="O2496" s="2" t="str">
        <f>VLOOKUP(D2496,Products!$A$2:$F$21,4,FALSE)</f>
        <v>Electronics</v>
      </c>
      <c r="P2496" s="2" t="str">
        <f>VLOOKUP(D2496,Products!$A$2:$F$21,3,FALSE)</f>
        <v>Storage</v>
      </c>
      <c r="Q2496" s="6">
        <f>VLOOKUP(D2496,Products!$A$2:$F$21,6,FALSE)</f>
        <v>2450</v>
      </c>
      <c r="R2496" s="6">
        <f t="shared" si="154"/>
        <v>2450</v>
      </c>
      <c r="S2496" s="6">
        <f t="shared" si="155"/>
        <v>1150</v>
      </c>
    </row>
    <row r="2497" spans="1:19" x14ac:dyDescent="0.25">
      <c r="A2497" t="s">
        <v>2925</v>
      </c>
      <c r="B2497" s="2">
        <v>45201</v>
      </c>
      <c r="C2497" t="s">
        <v>739</v>
      </c>
      <c r="D2497" t="s">
        <v>11</v>
      </c>
      <c r="E2497">
        <v>10</v>
      </c>
      <c r="F2497">
        <v>28500</v>
      </c>
      <c r="G2497" s="3">
        <v>0.1</v>
      </c>
      <c r="H2497" t="s">
        <v>12</v>
      </c>
      <c r="I2497">
        <v>6</v>
      </c>
      <c r="J2497">
        <f t="shared" si="152"/>
        <v>256500</v>
      </c>
      <c r="K2497" s="2">
        <f t="shared" si="153"/>
        <v>45200</v>
      </c>
      <c r="L2497" s="2" t="str">
        <f>VLOOKUP(C2497,Customers!$A$2:$F$401,3,FALSE)</f>
        <v>Asyut</v>
      </c>
      <c r="M2497" s="2" t="str">
        <f>VLOOKUP(C2497,Customers!$A$2:$F$401,5,FALSE)</f>
        <v>Small Business</v>
      </c>
      <c r="N2497" s="2" t="str">
        <f>VLOOKUP(D2497,Products!$A$2:$F$21,2,FALSE)</f>
        <v>Laptop Pro 14</v>
      </c>
      <c r="O2497" s="2" t="str">
        <f>VLOOKUP(D2497,Products!$A$2:$F$21,4,FALSE)</f>
        <v>Electronics</v>
      </c>
      <c r="P2497" s="2" t="str">
        <f>VLOOKUP(D2497,Products!$A$2:$F$21,3,FALSE)</f>
        <v>Computers</v>
      </c>
      <c r="Q2497" s="6">
        <f>VLOOKUP(D2497,Products!$A$2:$F$21,6,FALSE)</f>
        <v>22100</v>
      </c>
      <c r="R2497" s="6">
        <f t="shared" si="154"/>
        <v>221000</v>
      </c>
      <c r="S2497" s="6">
        <f t="shared" si="155"/>
        <v>35500</v>
      </c>
    </row>
    <row r="2498" spans="1:19" x14ac:dyDescent="0.25">
      <c r="A2498" t="s">
        <v>2926</v>
      </c>
      <c r="B2498" s="2">
        <v>45878</v>
      </c>
      <c r="C2498" t="s">
        <v>647</v>
      </c>
      <c r="D2498" t="s">
        <v>18</v>
      </c>
      <c r="E2498">
        <v>4</v>
      </c>
      <c r="F2498">
        <v>1406.5</v>
      </c>
      <c r="G2498" s="3">
        <v>0.15</v>
      </c>
      <c r="H2498" t="s">
        <v>85</v>
      </c>
      <c r="I2498">
        <v>1</v>
      </c>
      <c r="J2498">
        <f t="shared" si="152"/>
        <v>4782.0999999999995</v>
      </c>
      <c r="K2498" s="2">
        <f t="shared" si="153"/>
        <v>45870</v>
      </c>
      <c r="L2498" s="2" t="str">
        <f>VLOOKUP(C2498,Customers!$A$2:$F$401,3,FALSE)</f>
        <v>Mansoura</v>
      </c>
      <c r="M2498" s="2" t="str">
        <f>VLOOKUP(C2498,Customers!$A$2:$F$401,5,FALSE)</f>
        <v>Consumer</v>
      </c>
      <c r="N2498" s="2" t="str">
        <f>VLOOKUP(D2498,Products!$A$2:$F$21,2,FALSE)</f>
        <v>Webcam HD</v>
      </c>
      <c r="O2498" s="2" t="str">
        <f>VLOOKUP(D2498,Products!$A$2:$F$21,4,FALSE)</f>
        <v>Electronics</v>
      </c>
      <c r="P2498" s="2" t="str">
        <f>VLOOKUP(D2498,Products!$A$2:$F$21,3,FALSE)</f>
        <v>Accessories</v>
      </c>
      <c r="Q2498" s="6">
        <f>VLOOKUP(D2498,Products!$A$2:$F$21,6,FALSE)</f>
        <v>790</v>
      </c>
      <c r="R2498" s="6">
        <f t="shared" si="154"/>
        <v>3160</v>
      </c>
      <c r="S2498" s="6">
        <f t="shared" si="155"/>
        <v>1622.0999999999995</v>
      </c>
    </row>
    <row r="2499" spans="1:19" x14ac:dyDescent="0.25">
      <c r="A2499" t="s">
        <v>2927</v>
      </c>
      <c r="B2499" s="2">
        <v>45953</v>
      </c>
      <c r="C2499" t="s">
        <v>67</v>
      </c>
      <c r="D2499" t="s">
        <v>56</v>
      </c>
      <c r="E2499">
        <v>1</v>
      </c>
      <c r="F2499">
        <v>165.6</v>
      </c>
      <c r="G2499" s="3">
        <v>0.1</v>
      </c>
      <c r="H2499" t="s">
        <v>12</v>
      </c>
      <c r="I2499">
        <v>6</v>
      </c>
      <c r="J2499">
        <f t="shared" ref="J2499:J2562" si="156">E2499*F2499*(1-G2499)</f>
        <v>149.04</v>
      </c>
      <c r="K2499" s="2">
        <f t="shared" ref="K2499:K2562" si="157">DATE(YEAR(B2499),MONTH(B2499),1)</f>
        <v>45931</v>
      </c>
      <c r="L2499" s="2" t="str">
        <f>VLOOKUP(C2499,Customers!$A$2:$F$401,3,FALSE)</f>
        <v>Banha</v>
      </c>
      <c r="M2499" s="2" t="str">
        <f>VLOOKUP(C2499,Customers!$A$2:$F$401,5,FALSE)</f>
        <v>Consumer</v>
      </c>
      <c r="N2499" s="2" t="str">
        <f>VLOOKUP(D2499,Products!$A$2:$F$21,2,FALSE)</f>
        <v>Notebook Pack</v>
      </c>
      <c r="O2499" s="2" t="str">
        <f>VLOOKUP(D2499,Products!$A$2:$F$21,4,FALSE)</f>
        <v>Office</v>
      </c>
      <c r="P2499" s="2" t="str">
        <f>VLOOKUP(D2499,Products!$A$2:$F$21,3,FALSE)</f>
        <v>Stationery</v>
      </c>
      <c r="Q2499" s="6">
        <f>VLOOKUP(D2499,Products!$A$2:$F$21,6,FALSE)</f>
        <v>75</v>
      </c>
      <c r="R2499" s="6">
        <f t="shared" ref="R2499:R2562" si="158">E2499*Q2499</f>
        <v>75</v>
      </c>
      <c r="S2499" s="6">
        <f t="shared" ref="S2499:S2562" si="159">J2499-R2499</f>
        <v>74.039999999999992</v>
      </c>
    </row>
    <row r="2500" spans="1:19" x14ac:dyDescent="0.25">
      <c r="A2500" t="s">
        <v>2928</v>
      </c>
      <c r="B2500" s="2">
        <v>45972</v>
      </c>
      <c r="C2500" t="s">
        <v>74</v>
      </c>
      <c r="D2500" t="s">
        <v>21</v>
      </c>
      <c r="E2500">
        <v>2</v>
      </c>
      <c r="F2500">
        <v>1905.5</v>
      </c>
      <c r="G2500" s="3">
        <v>0.1</v>
      </c>
      <c r="H2500" t="s">
        <v>96</v>
      </c>
      <c r="I2500">
        <v>2</v>
      </c>
      <c r="J2500">
        <f t="shared" si="156"/>
        <v>3429.9</v>
      </c>
      <c r="K2500" s="2">
        <f t="shared" si="157"/>
        <v>45962</v>
      </c>
      <c r="L2500" s="2" t="str">
        <f>VLOOKUP(C2500,Customers!$A$2:$F$401,3,FALSE)</f>
        <v>Ismailia</v>
      </c>
      <c r="M2500" s="2" t="str">
        <f>VLOOKUP(C2500,Customers!$A$2:$F$401,5,FALSE)</f>
        <v>Small Business</v>
      </c>
      <c r="N2500" s="2" t="str">
        <f>VLOOKUP(D2500,Products!$A$2:$F$21,2,FALSE)</f>
        <v>Mechanical Keyboard</v>
      </c>
      <c r="O2500" s="2" t="str">
        <f>VLOOKUP(D2500,Products!$A$2:$F$21,4,FALSE)</f>
        <v>Electronics</v>
      </c>
      <c r="P2500" s="2" t="str">
        <f>VLOOKUP(D2500,Products!$A$2:$F$21,3,FALSE)</f>
        <v>Accessories</v>
      </c>
      <c r="Q2500" s="6">
        <f>VLOOKUP(D2500,Products!$A$2:$F$21,6,FALSE)</f>
        <v>990</v>
      </c>
      <c r="R2500" s="6">
        <f t="shared" si="158"/>
        <v>1980</v>
      </c>
      <c r="S2500" s="6">
        <f t="shared" si="159"/>
        <v>1449.9</v>
      </c>
    </row>
    <row r="2501" spans="1:19" x14ac:dyDescent="0.25">
      <c r="A2501" t="s">
        <v>2929</v>
      </c>
      <c r="B2501" s="2">
        <v>45112</v>
      </c>
      <c r="C2501" t="s">
        <v>843</v>
      </c>
      <c r="D2501" t="s">
        <v>46</v>
      </c>
      <c r="E2501">
        <v>1</v>
      </c>
      <c r="F2501">
        <v>280.8</v>
      </c>
      <c r="G2501" s="3">
        <v>0.03</v>
      </c>
      <c r="H2501" t="s">
        <v>12</v>
      </c>
      <c r="I2501">
        <v>2</v>
      </c>
      <c r="J2501">
        <f t="shared" si="156"/>
        <v>272.37599999999998</v>
      </c>
      <c r="K2501" s="2">
        <f t="shared" si="157"/>
        <v>45108</v>
      </c>
      <c r="L2501" s="2" t="str">
        <f>VLOOKUP(C2501,Customers!$A$2:$F$401,3,FALSE)</f>
        <v>Giza</v>
      </c>
      <c r="M2501" s="2" t="str">
        <f>VLOOKUP(C2501,Customers!$A$2:$F$401,5,FALSE)</f>
        <v>Corporate</v>
      </c>
      <c r="N2501" s="2" t="str">
        <f>VLOOKUP(D2501,Products!$A$2:$F$21,2,FALSE)</f>
        <v>Paper A4 Box</v>
      </c>
      <c r="O2501" s="2" t="str">
        <f>VLOOKUP(D2501,Products!$A$2:$F$21,4,FALSE)</f>
        <v>Office</v>
      </c>
      <c r="P2501" s="2" t="str">
        <f>VLOOKUP(D2501,Products!$A$2:$F$21,3,FALSE)</f>
        <v>Stationery</v>
      </c>
      <c r="Q2501" s="6">
        <f>VLOOKUP(D2501,Products!$A$2:$F$21,6,FALSE)</f>
        <v>145</v>
      </c>
      <c r="R2501" s="6">
        <f t="shared" si="158"/>
        <v>145</v>
      </c>
      <c r="S2501" s="6">
        <f t="shared" si="159"/>
        <v>127.37599999999998</v>
      </c>
    </row>
    <row r="2502" spans="1:19" x14ac:dyDescent="0.25">
      <c r="A2502" t="s">
        <v>2930</v>
      </c>
      <c r="B2502" s="2">
        <v>45739</v>
      </c>
      <c r="C2502" t="s">
        <v>1005</v>
      </c>
      <c r="D2502" t="s">
        <v>49</v>
      </c>
      <c r="E2502">
        <v>3</v>
      </c>
      <c r="F2502">
        <v>3772</v>
      </c>
      <c r="G2502" s="3">
        <v>0.1</v>
      </c>
      <c r="H2502" t="s">
        <v>12</v>
      </c>
      <c r="I2502">
        <v>2</v>
      </c>
      <c r="J2502">
        <f t="shared" si="156"/>
        <v>10184.4</v>
      </c>
      <c r="K2502" s="2">
        <f t="shared" si="157"/>
        <v>45717</v>
      </c>
      <c r="L2502" s="2" t="str">
        <f>VLOOKUP(C2502,Customers!$A$2:$F$401,3,FALSE)</f>
        <v>Asyut</v>
      </c>
      <c r="M2502" s="2" t="str">
        <f>VLOOKUP(C2502,Customers!$A$2:$F$401,5,FALSE)</f>
        <v>Consumer</v>
      </c>
      <c r="N2502" s="2" t="str">
        <f>VLOOKUP(D2502,Products!$A$2:$F$21,2,FALSE)</f>
        <v>UPS 1200VA</v>
      </c>
      <c r="O2502" s="2" t="str">
        <f>VLOOKUP(D2502,Products!$A$2:$F$21,4,FALSE)</f>
        <v>Electronics</v>
      </c>
      <c r="P2502" s="2" t="str">
        <f>VLOOKUP(D2502,Products!$A$2:$F$21,3,FALSE)</f>
        <v>Power</v>
      </c>
      <c r="Q2502" s="6">
        <f>VLOOKUP(D2502,Products!$A$2:$F$21,6,FALSE)</f>
        <v>2950</v>
      </c>
      <c r="R2502" s="6">
        <f t="shared" si="158"/>
        <v>8850</v>
      </c>
      <c r="S2502" s="6">
        <f t="shared" si="159"/>
        <v>1334.3999999999996</v>
      </c>
    </row>
    <row r="2503" spans="1:19" x14ac:dyDescent="0.25">
      <c r="A2503" t="s">
        <v>2931</v>
      </c>
      <c r="B2503" s="2">
        <v>45672</v>
      </c>
      <c r="C2503" t="s">
        <v>1684</v>
      </c>
      <c r="D2503" t="s">
        <v>82</v>
      </c>
      <c r="E2503">
        <v>5</v>
      </c>
      <c r="F2503">
        <v>4416</v>
      </c>
      <c r="G2503" s="3">
        <v>0</v>
      </c>
      <c r="H2503" t="s">
        <v>12</v>
      </c>
      <c r="I2503">
        <v>4</v>
      </c>
      <c r="J2503">
        <f t="shared" si="156"/>
        <v>22080</v>
      </c>
      <c r="K2503" s="2">
        <f t="shared" si="157"/>
        <v>45658</v>
      </c>
      <c r="L2503" s="2" t="str">
        <f>VLOOKUP(C2503,Customers!$A$2:$F$401,3,FALSE)</f>
        <v>Giza</v>
      </c>
      <c r="M2503" s="2" t="str">
        <f>VLOOKUP(C2503,Customers!$A$2:$F$401,5,FALSE)</f>
        <v>Small Business</v>
      </c>
      <c r="N2503" s="2" t="str">
        <f>VLOOKUP(D2503,Products!$A$2:$F$21,2,FALSE)</f>
        <v>Office Chair</v>
      </c>
      <c r="O2503" s="2" t="str">
        <f>VLOOKUP(D2503,Products!$A$2:$F$21,4,FALSE)</f>
        <v>Office</v>
      </c>
      <c r="P2503" s="2" t="str">
        <f>VLOOKUP(D2503,Products!$A$2:$F$21,3,FALSE)</f>
        <v>Furniture</v>
      </c>
      <c r="Q2503" s="6">
        <f>VLOOKUP(D2503,Products!$A$2:$F$21,6,FALSE)</f>
        <v>3150</v>
      </c>
      <c r="R2503" s="6">
        <f t="shared" si="158"/>
        <v>15750</v>
      </c>
      <c r="S2503" s="6">
        <f t="shared" si="159"/>
        <v>6330</v>
      </c>
    </row>
    <row r="2504" spans="1:19" x14ac:dyDescent="0.25">
      <c r="A2504" t="s">
        <v>2932</v>
      </c>
      <c r="B2504" s="2">
        <v>45955</v>
      </c>
      <c r="C2504" t="s">
        <v>356</v>
      </c>
      <c r="D2504" t="s">
        <v>11</v>
      </c>
      <c r="E2504">
        <v>1</v>
      </c>
      <c r="F2504">
        <v>26220</v>
      </c>
      <c r="G2504" s="3">
        <v>0.03</v>
      </c>
      <c r="H2504" t="s">
        <v>12</v>
      </c>
      <c r="I2504">
        <v>7</v>
      </c>
      <c r="J2504">
        <f t="shared" si="156"/>
        <v>25433.399999999998</v>
      </c>
      <c r="K2504" s="2">
        <f t="shared" si="157"/>
        <v>45931</v>
      </c>
      <c r="L2504" s="2" t="str">
        <f>VLOOKUP(C2504,Customers!$A$2:$F$401,3,FALSE)</f>
        <v>Mansoura</v>
      </c>
      <c r="M2504" s="2" t="str">
        <f>VLOOKUP(C2504,Customers!$A$2:$F$401,5,FALSE)</f>
        <v>Consumer</v>
      </c>
      <c r="N2504" s="2" t="str">
        <f>VLOOKUP(D2504,Products!$A$2:$F$21,2,FALSE)</f>
        <v>Laptop Pro 14</v>
      </c>
      <c r="O2504" s="2" t="str">
        <f>VLOOKUP(D2504,Products!$A$2:$F$21,4,FALSE)</f>
        <v>Electronics</v>
      </c>
      <c r="P2504" s="2" t="str">
        <f>VLOOKUP(D2504,Products!$A$2:$F$21,3,FALSE)</f>
        <v>Computers</v>
      </c>
      <c r="Q2504" s="6">
        <f>VLOOKUP(D2504,Products!$A$2:$F$21,6,FALSE)</f>
        <v>22100</v>
      </c>
      <c r="R2504" s="6">
        <f t="shared" si="158"/>
        <v>22100</v>
      </c>
      <c r="S2504" s="6">
        <f t="shared" si="159"/>
        <v>3333.3999999999978</v>
      </c>
    </row>
    <row r="2505" spans="1:19" x14ac:dyDescent="0.25">
      <c r="A2505" t="s">
        <v>2933</v>
      </c>
      <c r="B2505" s="2">
        <v>44948</v>
      </c>
      <c r="C2505" t="s">
        <v>172</v>
      </c>
      <c r="D2505" t="s">
        <v>11</v>
      </c>
      <c r="E2505">
        <v>1</v>
      </c>
      <c r="F2505">
        <v>30780</v>
      </c>
      <c r="G2505" s="3">
        <v>0.15</v>
      </c>
      <c r="H2505" t="s">
        <v>12</v>
      </c>
      <c r="I2505">
        <v>6</v>
      </c>
      <c r="J2505">
        <f t="shared" si="156"/>
        <v>26163</v>
      </c>
      <c r="K2505" s="2">
        <f t="shared" si="157"/>
        <v>44927</v>
      </c>
      <c r="L2505" s="2" t="str">
        <f>VLOOKUP(C2505,Customers!$A$2:$F$401,3,FALSE)</f>
        <v>Port Said</v>
      </c>
      <c r="M2505" s="2" t="str">
        <f>VLOOKUP(C2505,Customers!$A$2:$F$401,5,FALSE)</f>
        <v>Small Business</v>
      </c>
      <c r="N2505" s="2" t="str">
        <f>VLOOKUP(D2505,Products!$A$2:$F$21,2,FALSE)</f>
        <v>Laptop Pro 14</v>
      </c>
      <c r="O2505" s="2" t="str">
        <f>VLOOKUP(D2505,Products!$A$2:$F$21,4,FALSE)</f>
        <v>Electronics</v>
      </c>
      <c r="P2505" s="2" t="str">
        <f>VLOOKUP(D2505,Products!$A$2:$F$21,3,FALSE)</f>
        <v>Computers</v>
      </c>
      <c r="Q2505" s="6">
        <f>VLOOKUP(D2505,Products!$A$2:$F$21,6,FALSE)</f>
        <v>22100</v>
      </c>
      <c r="R2505" s="6">
        <f t="shared" si="158"/>
        <v>22100</v>
      </c>
      <c r="S2505" s="6">
        <f t="shared" si="159"/>
        <v>4063</v>
      </c>
    </row>
    <row r="2506" spans="1:19" x14ac:dyDescent="0.25">
      <c r="A2506" t="s">
        <v>2934</v>
      </c>
      <c r="B2506" s="2">
        <v>45416</v>
      </c>
      <c r="C2506" t="s">
        <v>336</v>
      </c>
      <c r="D2506" t="s">
        <v>30</v>
      </c>
      <c r="E2506">
        <v>2</v>
      </c>
      <c r="F2506">
        <v>9936</v>
      </c>
      <c r="G2506" s="3">
        <v>0</v>
      </c>
      <c r="H2506" t="s">
        <v>12</v>
      </c>
      <c r="I2506">
        <v>5</v>
      </c>
      <c r="J2506">
        <f t="shared" si="156"/>
        <v>19872</v>
      </c>
      <c r="K2506" s="2">
        <f t="shared" si="157"/>
        <v>45413</v>
      </c>
      <c r="L2506" s="2" t="str">
        <f>VLOOKUP(C2506,Customers!$A$2:$F$401,3,FALSE)</f>
        <v>Asyut</v>
      </c>
      <c r="M2506" s="2" t="str">
        <f>VLOOKUP(C2506,Customers!$A$2:$F$401,5,FALSE)</f>
        <v>Small Business</v>
      </c>
      <c r="N2506" s="2" t="str">
        <f>VLOOKUP(D2506,Products!$A$2:$F$21,2,FALSE)</f>
        <v>Standing Desk</v>
      </c>
      <c r="O2506" s="2" t="str">
        <f>VLOOKUP(D2506,Products!$A$2:$F$21,4,FALSE)</f>
        <v>Office</v>
      </c>
      <c r="P2506" s="2" t="str">
        <f>VLOOKUP(D2506,Products!$A$2:$F$21,3,FALSE)</f>
        <v>Furniture</v>
      </c>
      <c r="Q2506" s="6">
        <f>VLOOKUP(D2506,Products!$A$2:$F$21,6,FALSE)</f>
        <v>6500</v>
      </c>
      <c r="R2506" s="6">
        <f t="shared" si="158"/>
        <v>13000</v>
      </c>
      <c r="S2506" s="6">
        <f t="shared" si="159"/>
        <v>6872</v>
      </c>
    </row>
    <row r="2507" spans="1:19" x14ac:dyDescent="0.25">
      <c r="A2507" t="s">
        <v>2935</v>
      </c>
      <c r="B2507" s="2">
        <v>45266</v>
      </c>
      <c r="C2507" t="s">
        <v>977</v>
      </c>
      <c r="D2507" t="s">
        <v>11</v>
      </c>
      <c r="E2507">
        <v>20</v>
      </c>
      <c r="F2507">
        <v>26220</v>
      </c>
      <c r="G2507" s="3">
        <v>0.1</v>
      </c>
      <c r="H2507" t="s">
        <v>12</v>
      </c>
      <c r="I2507">
        <v>1</v>
      </c>
      <c r="J2507">
        <f t="shared" si="156"/>
        <v>471960</v>
      </c>
      <c r="K2507" s="2">
        <f t="shared" si="157"/>
        <v>45261</v>
      </c>
      <c r="L2507" s="2" t="str">
        <f>VLOOKUP(C2507,Customers!$A$2:$F$401,3,FALSE)</f>
        <v>Zagazig</v>
      </c>
      <c r="M2507" s="2" t="str">
        <f>VLOOKUP(C2507,Customers!$A$2:$F$401,5,FALSE)</f>
        <v>Consumer</v>
      </c>
      <c r="N2507" s="2" t="str">
        <f>VLOOKUP(D2507,Products!$A$2:$F$21,2,FALSE)</f>
        <v>Laptop Pro 14</v>
      </c>
      <c r="O2507" s="2" t="str">
        <f>VLOOKUP(D2507,Products!$A$2:$F$21,4,FALSE)</f>
        <v>Electronics</v>
      </c>
      <c r="P2507" s="2" t="str">
        <f>VLOOKUP(D2507,Products!$A$2:$F$21,3,FALSE)</f>
        <v>Computers</v>
      </c>
      <c r="Q2507" s="6">
        <f>VLOOKUP(D2507,Products!$A$2:$F$21,6,FALSE)</f>
        <v>22100</v>
      </c>
      <c r="R2507" s="6">
        <f t="shared" si="158"/>
        <v>442000</v>
      </c>
      <c r="S2507" s="6">
        <f t="shared" si="159"/>
        <v>29960</v>
      </c>
    </row>
    <row r="2508" spans="1:19" x14ac:dyDescent="0.25">
      <c r="A2508" t="s">
        <v>2936</v>
      </c>
      <c r="B2508" s="2">
        <v>45979</v>
      </c>
      <c r="C2508" t="s">
        <v>523</v>
      </c>
      <c r="D2508" t="s">
        <v>15</v>
      </c>
      <c r="E2508">
        <v>1</v>
      </c>
      <c r="F2508">
        <v>450</v>
      </c>
      <c r="G2508" s="3">
        <v>0.03</v>
      </c>
      <c r="H2508" t="s">
        <v>12</v>
      </c>
      <c r="I2508">
        <v>7</v>
      </c>
      <c r="J2508">
        <f t="shared" si="156"/>
        <v>436.5</v>
      </c>
      <c r="K2508" s="2">
        <f t="shared" si="157"/>
        <v>45962</v>
      </c>
      <c r="L2508" s="2" t="str">
        <f>VLOOKUP(C2508,Customers!$A$2:$F$401,3,FALSE)</f>
        <v>Banha</v>
      </c>
      <c r="M2508" s="2" t="str">
        <f>VLOOKUP(C2508,Customers!$A$2:$F$401,5,FALSE)</f>
        <v>Consumer</v>
      </c>
      <c r="N2508" s="2" t="str">
        <f>VLOOKUP(D2508,Products!$A$2:$F$21,2,FALSE)</f>
        <v>Wireless Mouse</v>
      </c>
      <c r="O2508" s="2" t="str">
        <f>VLOOKUP(D2508,Products!$A$2:$F$21,4,FALSE)</f>
        <v>Electronics</v>
      </c>
      <c r="P2508" s="2" t="str">
        <f>VLOOKUP(D2508,Products!$A$2:$F$21,3,FALSE)</f>
        <v>Accessories</v>
      </c>
      <c r="Q2508" s="6">
        <f>VLOOKUP(D2508,Products!$A$2:$F$21,6,FALSE)</f>
        <v>210</v>
      </c>
      <c r="R2508" s="6">
        <f t="shared" si="158"/>
        <v>210</v>
      </c>
      <c r="S2508" s="6">
        <f t="shared" si="159"/>
        <v>226.5</v>
      </c>
    </row>
    <row r="2509" spans="1:19" x14ac:dyDescent="0.25">
      <c r="A2509" t="s">
        <v>2937</v>
      </c>
      <c r="B2509" s="2">
        <v>45214</v>
      </c>
      <c r="C2509" t="s">
        <v>104</v>
      </c>
      <c r="D2509" t="s">
        <v>109</v>
      </c>
      <c r="E2509">
        <v>1</v>
      </c>
      <c r="F2509">
        <v>13184</v>
      </c>
      <c r="G2509" s="3">
        <v>0.1</v>
      </c>
      <c r="H2509" t="s">
        <v>12</v>
      </c>
      <c r="I2509">
        <v>7</v>
      </c>
      <c r="J2509">
        <f t="shared" si="156"/>
        <v>11865.6</v>
      </c>
      <c r="K2509" s="2">
        <f t="shared" si="157"/>
        <v>45200</v>
      </c>
      <c r="L2509" s="2" t="str">
        <f>VLOOKUP(C2509,Customers!$A$2:$F$401,3,FALSE)</f>
        <v>Alexandria</v>
      </c>
      <c r="M2509" s="2" t="str">
        <f>VLOOKUP(C2509,Customers!$A$2:$F$401,5,FALSE)</f>
        <v>Consumer</v>
      </c>
      <c r="N2509" s="2" t="str">
        <f>VLOOKUP(D2509,Products!$A$2:$F$21,2,FALSE)</f>
        <v>Projector</v>
      </c>
      <c r="O2509" s="2" t="str">
        <f>VLOOKUP(D2509,Products!$A$2:$F$21,4,FALSE)</f>
        <v>Electronics</v>
      </c>
      <c r="P2509" s="2" t="str">
        <f>VLOOKUP(D2509,Products!$A$2:$F$21,3,FALSE)</f>
        <v>Displays</v>
      </c>
      <c r="Q2509" s="6">
        <f>VLOOKUP(D2509,Products!$A$2:$F$21,6,FALSE)</f>
        <v>9700</v>
      </c>
      <c r="R2509" s="6">
        <f t="shared" si="158"/>
        <v>9700</v>
      </c>
      <c r="S2509" s="6">
        <f t="shared" si="159"/>
        <v>2165.6000000000004</v>
      </c>
    </row>
    <row r="2510" spans="1:19" x14ac:dyDescent="0.25">
      <c r="A2510" t="s">
        <v>2938</v>
      </c>
      <c r="B2510" s="2">
        <v>45840</v>
      </c>
      <c r="C2510" t="s">
        <v>1742</v>
      </c>
      <c r="D2510" t="s">
        <v>40</v>
      </c>
      <c r="E2510">
        <v>4</v>
      </c>
      <c r="F2510">
        <v>20085</v>
      </c>
      <c r="G2510" s="3">
        <v>0</v>
      </c>
      <c r="H2510" t="s">
        <v>12</v>
      </c>
      <c r="I2510">
        <v>5</v>
      </c>
      <c r="J2510">
        <f t="shared" si="156"/>
        <v>80340</v>
      </c>
      <c r="K2510" s="2">
        <f t="shared" si="157"/>
        <v>45839</v>
      </c>
      <c r="L2510" s="2" t="str">
        <f>VLOOKUP(C2510,Customers!$A$2:$F$401,3,FALSE)</f>
        <v>Zagazig</v>
      </c>
      <c r="M2510" s="2" t="str">
        <f>VLOOKUP(C2510,Customers!$A$2:$F$401,5,FALSE)</f>
        <v>Consumer</v>
      </c>
      <c r="N2510" s="2" t="str">
        <f>VLOOKUP(D2510,Products!$A$2:$F$21,2,FALSE)</f>
        <v>Laptop Basic 15</v>
      </c>
      <c r="O2510" s="2" t="str">
        <f>VLOOKUP(D2510,Products!$A$2:$F$21,4,FALSE)</f>
        <v>Electronics</v>
      </c>
      <c r="P2510" s="2" t="str">
        <f>VLOOKUP(D2510,Products!$A$2:$F$21,3,FALSE)</f>
        <v>Computers</v>
      </c>
      <c r="Q2510" s="6">
        <f>VLOOKUP(D2510,Products!$A$2:$F$21,6,FALSE)</f>
        <v>15100</v>
      </c>
      <c r="R2510" s="6">
        <f t="shared" si="158"/>
        <v>60400</v>
      </c>
      <c r="S2510" s="6">
        <f t="shared" si="159"/>
        <v>19940</v>
      </c>
    </row>
    <row r="2511" spans="1:19" x14ac:dyDescent="0.25">
      <c r="A2511" t="s">
        <v>2939</v>
      </c>
      <c r="B2511" s="2">
        <v>45253</v>
      </c>
      <c r="C2511" t="s">
        <v>2556</v>
      </c>
      <c r="D2511" t="s">
        <v>30</v>
      </c>
      <c r="E2511">
        <v>4</v>
      </c>
      <c r="F2511">
        <v>9476</v>
      </c>
      <c r="G2511" s="3">
        <v>0.03</v>
      </c>
      <c r="H2511" t="s">
        <v>12</v>
      </c>
      <c r="I2511">
        <v>4</v>
      </c>
      <c r="J2511">
        <f t="shared" si="156"/>
        <v>36766.879999999997</v>
      </c>
      <c r="K2511" s="2">
        <f t="shared" si="157"/>
        <v>45231</v>
      </c>
      <c r="L2511" s="2" t="str">
        <f>VLOOKUP(C2511,Customers!$A$2:$F$401,3,FALSE)</f>
        <v>Tanta</v>
      </c>
      <c r="M2511" s="2" t="str">
        <f>VLOOKUP(C2511,Customers!$A$2:$F$401,5,FALSE)</f>
        <v>Corporate</v>
      </c>
      <c r="N2511" s="2" t="str">
        <f>VLOOKUP(D2511,Products!$A$2:$F$21,2,FALSE)</f>
        <v>Standing Desk</v>
      </c>
      <c r="O2511" s="2" t="str">
        <f>VLOOKUP(D2511,Products!$A$2:$F$21,4,FALSE)</f>
        <v>Office</v>
      </c>
      <c r="P2511" s="2" t="str">
        <f>VLOOKUP(D2511,Products!$A$2:$F$21,3,FALSE)</f>
        <v>Furniture</v>
      </c>
      <c r="Q2511" s="6">
        <f>VLOOKUP(D2511,Products!$A$2:$F$21,6,FALSE)</f>
        <v>6500</v>
      </c>
      <c r="R2511" s="6">
        <f t="shared" si="158"/>
        <v>26000</v>
      </c>
      <c r="S2511" s="6">
        <f t="shared" si="159"/>
        <v>10766.879999999997</v>
      </c>
    </row>
    <row r="2512" spans="1:19" x14ac:dyDescent="0.25">
      <c r="A2512" t="s">
        <v>2940</v>
      </c>
      <c r="B2512" s="2">
        <v>45293</v>
      </c>
      <c r="C2512" t="s">
        <v>193</v>
      </c>
      <c r="D2512" t="s">
        <v>109</v>
      </c>
      <c r="E2512">
        <v>1</v>
      </c>
      <c r="F2512">
        <v>12800</v>
      </c>
      <c r="G2512" s="3">
        <v>0.2</v>
      </c>
      <c r="H2512" t="s">
        <v>12</v>
      </c>
      <c r="I2512">
        <v>2</v>
      </c>
      <c r="J2512">
        <f t="shared" si="156"/>
        <v>10240</v>
      </c>
      <c r="K2512" s="2">
        <f t="shared" si="157"/>
        <v>45292</v>
      </c>
      <c r="L2512" s="2" t="str">
        <f>VLOOKUP(C2512,Customers!$A$2:$F$401,3,FALSE)</f>
        <v>Alexandria</v>
      </c>
      <c r="M2512" s="2" t="str">
        <f>VLOOKUP(C2512,Customers!$A$2:$F$401,5,FALSE)</f>
        <v>Consumer</v>
      </c>
      <c r="N2512" s="2" t="str">
        <f>VLOOKUP(D2512,Products!$A$2:$F$21,2,FALSE)</f>
        <v>Projector</v>
      </c>
      <c r="O2512" s="2" t="str">
        <f>VLOOKUP(D2512,Products!$A$2:$F$21,4,FALSE)</f>
        <v>Electronics</v>
      </c>
      <c r="P2512" s="2" t="str">
        <f>VLOOKUP(D2512,Products!$A$2:$F$21,3,FALSE)</f>
        <v>Displays</v>
      </c>
      <c r="Q2512" s="6">
        <f>VLOOKUP(D2512,Products!$A$2:$F$21,6,FALSE)</f>
        <v>9700</v>
      </c>
      <c r="R2512" s="6">
        <f t="shared" si="158"/>
        <v>9700</v>
      </c>
      <c r="S2512" s="6">
        <f t="shared" si="159"/>
        <v>540</v>
      </c>
    </row>
    <row r="2513" spans="1:19" x14ac:dyDescent="0.25">
      <c r="A2513" t="s">
        <v>2941</v>
      </c>
      <c r="B2513" s="2">
        <v>45226</v>
      </c>
      <c r="C2513" t="s">
        <v>1860</v>
      </c>
      <c r="D2513" t="s">
        <v>11</v>
      </c>
      <c r="E2513">
        <v>3</v>
      </c>
      <c r="F2513">
        <v>30780</v>
      </c>
      <c r="G2513" s="3">
        <v>0</v>
      </c>
      <c r="H2513" t="s">
        <v>12</v>
      </c>
      <c r="I2513">
        <v>3</v>
      </c>
      <c r="J2513">
        <f t="shared" si="156"/>
        <v>92340</v>
      </c>
      <c r="K2513" s="2">
        <f t="shared" si="157"/>
        <v>45200</v>
      </c>
      <c r="L2513" s="2" t="str">
        <f>VLOOKUP(C2513,Customers!$A$2:$F$401,3,FALSE)</f>
        <v>Asyut</v>
      </c>
      <c r="M2513" s="2" t="str">
        <f>VLOOKUP(C2513,Customers!$A$2:$F$401,5,FALSE)</f>
        <v>Consumer</v>
      </c>
      <c r="N2513" s="2" t="str">
        <f>VLOOKUP(D2513,Products!$A$2:$F$21,2,FALSE)</f>
        <v>Laptop Pro 14</v>
      </c>
      <c r="O2513" s="2" t="str">
        <f>VLOOKUP(D2513,Products!$A$2:$F$21,4,FALSE)</f>
        <v>Electronics</v>
      </c>
      <c r="P2513" s="2" t="str">
        <f>VLOOKUP(D2513,Products!$A$2:$F$21,3,FALSE)</f>
        <v>Computers</v>
      </c>
      <c r="Q2513" s="6">
        <f>VLOOKUP(D2513,Products!$A$2:$F$21,6,FALSE)</f>
        <v>22100</v>
      </c>
      <c r="R2513" s="6">
        <f t="shared" si="158"/>
        <v>66300</v>
      </c>
      <c r="S2513" s="6">
        <f t="shared" si="159"/>
        <v>26040</v>
      </c>
    </row>
    <row r="2514" spans="1:19" x14ac:dyDescent="0.25">
      <c r="A2514" t="s">
        <v>2942</v>
      </c>
      <c r="B2514" s="2">
        <v>45917</v>
      </c>
      <c r="C2514" t="s">
        <v>2040</v>
      </c>
      <c r="D2514" t="s">
        <v>21</v>
      </c>
      <c r="E2514">
        <v>1</v>
      </c>
      <c r="F2514">
        <v>1702</v>
      </c>
      <c r="G2514" s="3">
        <v>0.05</v>
      </c>
      <c r="H2514" t="s">
        <v>12</v>
      </c>
      <c r="I2514">
        <v>5</v>
      </c>
      <c r="J2514">
        <f t="shared" si="156"/>
        <v>1616.8999999999999</v>
      </c>
      <c r="K2514" s="2">
        <f t="shared" si="157"/>
        <v>45901</v>
      </c>
      <c r="L2514" s="2" t="str">
        <f>VLOOKUP(C2514,Customers!$A$2:$F$401,3,FALSE)</f>
        <v>Shubra El-Kheima</v>
      </c>
      <c r="M2514" s="2" t="str">
        <f>VLOOKUP(C2514,Customers!$A$2:$F$401,5,FALSE)</f>
        <v>Small Business</v>
      </c>
      <c r="N2514" s="2" t="str">
        <f>VLOOKUP(D2514,Products!$A$2:$F$21,2,FALSE)</f>
        <v>Mechanical Keyboard</v>
      </c>
      <c r="O2514" s="2" t="str">
        <f>VLOOKUP(D2514,Products!$A$2:$F$21,4,FALSE)</f>
        <v>Electronics</v>
      </c>
      <c r="P2514" s="2" t="str">
        <f>VLOOKUP(D2514,Products!$A$2:$F$21,3,FALSE)</f>
        <v>Accessories</v>
      </c>
      <c r="Q2514" s="6">
        <f>VLOOKUP(D2514,Products!$A$2:$F$21,6,FALSE)</f>
        <v>990</v>
      </c>
      <c r="R2514" s="6">
        <f t="shared" si="158"/>
        <v>990</v>
      </c>
      <c r="S2514" s="6">
        <f t="shared" si="159"/>
        <v>626.89999999999986</v>
      </c>
    </row>
    <row r="2515" spans="1:19" x14ac:dyDescent="0.25">
      <c r="A2515" t="s">
        <v>2943</v>
      </c>
      <c r="B2515" s="2">
        <v>45661</v>
      </c>
      <c r="C2515" t="s">
        <v>294</v>
      </c>
      <c r="D2515" t="s">
        <v>27</v>
      </c>
      <c r="E2515">
        <v>2</v>
      </c>
      <c r="F2515">
        <v>1058.4000000000001</v>
      </c>
      <c r="G2515" s="3">
        <v>0</v>
      </c>
      <c r="H2515" t="s">
        <v>85</v>
      </c>
      <c r="I2515">
        <v>7</v>
      </c>
      <c r="J2515">
        <f t="shared" si="156"/>
        <v>2116.8000000000002</v>
      </c>
      <c r="K2515" s="2">
        <f t="shared" si="157"/>
        <v>45658</v>
      </c>
      <c r="L2515" s="2" t="str">
        <f>VLOOKUP(C2515,Customers!$A$2:$F$401,3,FALSE)</f>
        <v>Ismailia</v>
      </c>
      <c r="M2515" s="2" t="str">
        <f>VLOOKUP(C2515,Customers!$A$2:$F$401,5,FALSE)</f>
        <v>Consumer</v>
      </c>
      <c r="N2515" s="2" t="str">
        <f>VLOOKUP(D2515,Products!$A$2:$F$21,2,FALSE)</f>
        <v>Printer Toner</v>
      </c>
      <c r="O2515" s="2" t="str">
        <f>VLOOKUP(D2515,Products!$A$2:$F$21,4,FALSE)</f>
        <v>Office</v>
      </c>
      <c r="P2515" s="2" t="str">
        <f>VLOOKUP(D2515,Products!$A$2:$F$21,3,FALSE)</f>
        <v>Supplies</v>
      </c>
      <c r="Q2515" s="6">
        <f>VLOOKUP(D2515,Products!$A$2:$F$21,6,FALSE)</f>
        <v>510</v>
      </c>
      <c r="R2515" s="6">
        <f t="shared" si="158"/>
        <v>1020</v>
      </c>
      <c r="S2515" s="6">
        <f t="shared" si="159"/>
        <v>1096.8000000000002</v>
      </c>
    </row>
    <row r="2516" spans="1:19" x14ac:dyDescent="0.25">
      <c r="A2516" t="s">
        <v>2944</v>
      </c>
      <c r="B2516" s="2">
        <v>45009</v>
      </c>
      <c r="C2516" t="s">
        <v>394</v>
      </c>
      <c r="D2516" t="s">
        <v>79</v>
      </c>
      <c r="E2516">
        <v>1</v>
      </c>
      <c r="F2516">
        <v>6386</v>
      </c>
      <c r="G2516" s="3">
        <v>0</v>
      </c>
      <c r="H2516" t="s">
        <v>12</v>
      </c>
      <c r="I2516">
        <v>7</v>
      </c>
      <c r="J2516">
        <f t="shared" si="156"/>
        <v>6386</v>
      </c>
      <c r="K2516" s="2">
        <f t="shared" si="157"/>
        <v>44986</v>
      </c>
      <c r="L2516" s="2" t="str">
        <f>VLOOKUP(C2516,Customers!$A$2:$F$401,3,FALSE)</f>
        <v>Alexandria</v>
      </c>
      <c r="M2516" s="2" t="str">
        <f>VLOOKUP(C2516,Customers!$A$2:$F$401,5,FALSE)</f>
        <v>Consumer</v>
      </c>
      <c r="N2516" s="2" t="str">
        <f>VLOOKUP(D2516,Products!$A$2:$F$21,2,FALSE)</f>
        <v>27-inch Monitor</v>
      </c>
      <c r="O2516" s="2" t="str">
        <f>VLOOKUP(D2516,Products!$A$2:$F$21,4,FALSE)</f>
        <v>Electronics</v>
      </c>
      <c r="P2516" s="2" t="str">
        <f>VLOOKUP(D2516,Products!$A$2:$F$21,3,FALSE)</f>
        <v>Displays</v>
      </c>
      <c r="Q2516" s="6">
        <f>VLOOKUP(D2516,Products!$A$2:$F$21,6,FALSE)</f>
        <v>4300</v>
      </c>
      <c r="R2516" s="6">
        <f t="shared" si="158"/>
        <v>4300</v>
      </c>
      <c r="S2516" s="6">
        <f t="shared" si="159"/>
        <v>2086</v>
      </c>
    </row>
    <row r="2517" spans="1:19" x14ac:dyDescent="0.25">
      <c r="A2517" t="s">
        <v>2945</v>
      </c>
      <c r="B2517" s="2">
        <v>45375</v>
      </c>
      <c r="C2517" t="s">
        <v>189</v>
      </c>
      <c r="D2517" t="s">
        <v>18</v>
      </c>
      <c r="E2517">
        <v>1</v>
      </c>
      <c r="F2517">
        <v>1566</v>
      </c>
      <c r="G2517" s="3">
        <v>0.05</v>
      </c>
      <c r="H2517" t="s">
        <v>12</v>
      </c>
      <c r="I2517">
        <v>4</v>
      </c>
      <c r="J2517">
        <f t="shared" si="156"/>
        <v>1487.6999999999998</v>
      </c>
      <c r="K2517" s="2">
        <f t="shared" si="157"/>
        <v>45352</v>
      </c>
      <c r="L2517" s="2" t="str">
        <f>VLOOKUP(C2517,Customers!$A$2:$F$401,3,FALSE)</f>
        <v>Cairo</v>
      </c>
      <c r="M2517" s="2" t="str">
        <f>VLOOKUP(C2517,Customers!$A$2:$F$401,5,FALSE)</f>
        <v>Consumer</v>
      </c>
      <c r="N2517" s="2" t="str">
        <f>VLOOKUP(D2517,Products!$A$2:$F$21,2,FALSE)</f>
        <v>Webcam HD</v>
      </c>
      <c r="O2517" s="2" t="str">
        <f>VLOOKUP(D2517,Products!$A$2:$F$21,4,FALSE)</f>
        <v>Electronics</v>
      </c>
      <c r="P2517" s="2" t="str">
        <f>VLOOKUP(D2517,Products!$A$2:$F$21,3,FALSE)</f>
        <v>Accessories</v>
      </c>
      <c r="Q2517" s="6">
        <f>VLOOKUP(D2517,Products!$A$2:$F$21,6,FALSE)</f>
        <v>790</v>
      </c>
      <c r="R2517" s="6">
        <f t="shared" si="158"/>
        <v>790</v>
      </c>
      <c r="S2517" s="6">
        <f t="shared" si="159"/>
        <v>697.69999999999982</v>
      </c>
    </row>
    <row r="2518" spans="1:19" x14ac:dyDescent="0.25">
      <c r="A2518" t="s">
        <v>2946</v>
      </c>
      <c r="B2518" s="2">
        <v>45925</v>
      </c>
      <c r="C2518" t="s">
        <v>89</v>
      </c>
      <c r="D2518" t="s">
        <v>82</v>
      </c>
      <c r="E2518">
        <v>10</v>
      </c>
      <c r="F2518">
        <v>4944</v>
      </c>
      <c r="G2518" s="3">
        <v>0</v>
      </c>
      <c r="H2518" t="s">
        <v>12</v>
      </c>
      <c r="I2518">
        <v>2</v>
      </c>
      <c r="J2518">
        <f t="shared" si="156"/>
        <v>49440</v>
      </c>
      <c r="K2518" s="2">
        <f t="shared" si="157"/>
        <v>45901</v>
      </c>
      <c r="L2518" s="2" t="str">
        <f>VLOOKUP(C2518,Customers!$A$2:$F$401,3,FALSE)</f>
        <v>Zagazig</v>
      </c>
      <c r="M2518" s="2" t="str">
        <f>VLOOKUP(C2518,Customers!$A$2:$F$401,5,FALSE)</f>
        <v>Consumer</v>
      </c>
      <c r="N2518" s="2" t="str">
        <f>VLOOKUP(D2518,Products!$A$2:$F$21,2,FALSE)</f>
        <v>Office Chair</v>
      </c>
      <c r="O2518" s="2" t="str">
        <f>VLOOKUP(D2518,Products!$A$2:$F$21,4,FALSE)</f>
        <v>Office</v>
      </c>
      <c r="P2518" s="2" t="str">
        <f>VLOOKUP(D2518,Products!$A$2:$F$21,3,FALSE)</f>
        <v>Furniture</v>
      </c>
      <c r="Q2518" s="6">
        <f>VLOOKUP(D2518,Products!$A$2:$F$21,6,FALSE)</f>
        <v>3150</v>
      </c>
      <c r="R2518" s="6">
        <f t="shared" si="158"/>
        <v>31500</v>
      </c>
      <c r="S2518" s="6">
        <f t="shared" si="159"/>
        <v>17940</v>
      </c>
    </row>
    <row r="2519" spans="1:19" x14ac:dyDescent="0.25">
      <c r="A2519" t="s">
        <v>2947</v>
      </c>
      <c r="B2519" s="2">
        <v>45401</v>
      </c>
      <c r="C2519" t="s">
        <v>94</v>
      </c>
      <c r="D2519" t="s">
        <v>79</v>
      </c>
      <c r="E2519">
        <v>1</v>
      </c>
      <c r="F2519">
        <v>5704</v>
      </c>
      <c r="G2519" s="3">
        <v>0</v>
      </c>
      <c r="H2519" t="s">
        <v>12</v>
      </c>
      <c r="I2519">
        <v>2</v>
      </c>
      <c r="J2519">
        <f t="shared" si="156"/>
        <v>5704</v>
      </c>
      <c r="K2519" s="2">
        <f t="shared" si="157"/>
        <v>45383</v>
      </c>
      <c r="L2519" s="2" t="str">
        <f>VLOOKUP(C2519,Customers!$A$2:$F$401,3,FALSE)</f>
        <v>Tanta</v>
      </c>
      <c r="M2519" s="2" t="str">
        <f>VLOOKUP(C2519,Customers!$A$2:$F$401,5,FALSE)</f>
        <v>Corporate</v>
      </c>
      <c r="N2519" s="2" t="str">
        <f>VLOOKUP(D2519,Products!$A$2:$F$21,2,FALSE)</f>
        <v>27-inch Monitor</v>
      </c>
      <c r="O2519" s="2" t="str">
        <f>VLOOKUP(D2519,Products!$A$2:$F$21,4,FALSE)</f>
        <v>Electronics</v>
      </c>
      <c r="P2519" s="2" t="str">
        <f>VLOOKUP(D2519,Products!$A$2:$F$21,3,FALSE)</f>
        <v>Displays</v>
      </c>
      <c r="Q2519" s="6">
        <f>VLOOKUP(D2519,Products!$A$2:$F$21,6,FALSE)</f>
        <v>4300</v>
      </c>
      <c r="R2519" s="6">
        <f t="shared" si="158"/>
        <v>4300</v>
      </c>
      <c r="S2519" s="6">
        <f t="shared" si="159"/>
        <v>1404</v>
      </c>
    </row>
    <row r="2520" spans="1:19" x14ac:dyDescent="0.25">
      <c r="A2520" t="s">
        <v>2948</v>
      </c>
      <c r="B2520" s="2">
        <v>45055</v>
      </c>
      <c r="C2520" t="s">
        <v>1538</v>
      </c>
      <c r="D2520" t="s">
        <v>90</v>
      </c>
      <c r="E2520">
        <v>1</v>
      </c>
      <c r="F2520">
        <v>2037</v>
      </c>
      <c r="G2520" s="3">
        <v>0.03</v>
      </c>
      <c r="H2520" t="s">
        <v>96</v>
      </c>
      <c r="I2520">
        <v>3</v>
      </c>
      <c r="J2520">
        <f t="shared" si="156"/>
        <v>1975.8899999999999</v>
      </c>
      <c r="K2520" s="2">
        <f t="shared" si="157"/>
        <v>45047</v>
      </c>
      <c r="L2520" s="2" t="str">
        <f>VLOOKUP(C2520,Customers!$A$2:$F$401,3,FALSE)</f>
        <v>Giza</v>
      </c>
      <c r="M2520" s="2" t="str">
        <f>VLOOKUP(C2520,Customers!$A$2:$F$401,5,FALSE)</f>
        <v>Small Business</v>
      </c>
      <c r="N2520" s="2" t="str">
        <f>VLOOKUP(D2520,Products!$A$2:$F$21,2,FALSE)</f>
        <v>Headset Pro</v>
      </c>
      <c r="O2520" s="2" t="str">
        <f>VLOOKUP(D2520,Products!$A$2:$F$21,4,FALSE)</f>
        <v>Electronics</v>
      </c>
      <c r="P2520" s="2" t="str">
        <f>VLOOKUP(D2520,Products!$A$2:$F$21,3,FALSE)</f>
        <v>Accessories</v>
      </c>
      <c r="Q2520" s="6">
        <f>VLOOKUP(D2520,Products!$A$2:$F$21,6,FALSE)</f>
        <v>1180</v>
      </c>
      <c r="R2520" s="6">
        <f t="shared" si="158"/>
        <v>1180</v>
      </c>
      <c r="S2520" s="6">
        <f t="shared" si="159"/>
        <v>795.88999999999987</v>
      </c>
    </row>
    <row r="2521" spans="1:19" x14ac:dyDescent="0.25">
      <c r="A2521" t="s">
        <v>2949</v>
      </c>
      <c r="B2521" s="2">
        <v>45468</v>
      </c>
      <c r="C2521" t="s">
        <v>471</v>
      </c>
      <c r="D2521" t="s">
        <v>56</v>
      </c>
      <c r="E2521">
        <v>1</v>
      </c>
      <c r="F2521">
        <v>174.6</v>
      </c>
      <c r="G2521" s="3">
        <v>0.1</v>
      </c>
      <c r="H2521" t="s">
        <v>12</v>
      </c>
      <c r="I2521">
        <v>2</v>
      </c>
      <c r="J2521">
        <f t="shared" si="156"/>
        <v>157.13999999999999</v>
      </c>
      <c r="K2521" s="2">
        <f t="shared" si="157"/>
        <v>45444</v>
      </c>
      <c r="L2521" s="2" t="str">
        <f>VLOOKUP(C2521,Customers!$A$2:$F$401,3,FALSE)</f>
        <v>Alexandria</v>
      </c>
      <c r="M2521" s="2" t="str">
        <f>VLOOKUP(C2521,Customers!$A$2:$F$401,5,FALSE)</f>
        <v>Consumer</v>
      </c>
      <c r="N2521" s="2" t="str">
        <f>VLOOKUP(D2521,Products!$A$2:$F$21,2,FALSE)</f>
        <v>Notebook Pack</v>
      </c>
      <c r="O2521" s="2" t="str">
        <f>VLOOKUP(D2521,Products!$A$2:$F$21,4,FALSE)</f>
        <v>Office</v>
      </c>
      <c r="P2521" s="2" t="str">
        <f>VLOOKUP(D2521,Products!$A$2:$F$21,3,FALSE)</f>
        <v>Stationery</v>
      </c>
      <c r="Q2521" s="6">
        <f>VLOOKUP(D2521,Products!$A$2:$F$21,6,FALSE)</f>
        <v>75</v>
      </c>
      <c r="R2521" s="6">
        <f t="shared" si="158"/>
        <v>75</v>
      </c>
      <c r="S2521" s="6">
        <f t="shared" si="159"/>
        <v>82.139999999999986</v>
      </c>
    </row>
    <row r="2522" spans="1:19" x14ac:dyDescent="0.25">
      <c r="A2522" t="s">
        <v>2950</v>
      </c>
      <c r="B2522" s="2">
        <v>45683</v>
      </c>
      <c r="C2522" t="s">
        <v>1441</v>
      </c>
      <c r="D2522" t="s">
        <v>43</v>
      </c>
      <c r="E2522">
        <v>10</v>
      </c>
      <c r="F2522">
        <v>3708</v>
      </c>
      <c r="G2522" s="3">
        <v>0.05</v>
      </c>
      <c r="H2522" t="s">
        <v>12</v>
      </c>
      <c r="I2522">
        <v>4</v>
      </c>
      <c r="J2522">
        <f t="shared" si="156"/>
        <v>35226</v>
      </c>
      <c r="K2522" s="2">
        <f t="shared" si="157"/>
        <v>45658</v>
      </c>
      <c r="L2522" s="2" t="str">
        <f>VLOOKUP(C2522,Customers!$A$2:$F$401,3,FALSE)</f>
        <v>Asyut</v>
      </c>
      <c r="M2522" s="2" t="str">
        <f>VLOOKUP(C2522,Customers!$A$2:$F$401,5,FALSE)</f>
        <v>Consumer</v>
      </c>
      <c r="N2522" s="2" t="str">
        <f>VLOOKUP(D2522,Products!$A$2:$F$21,2,FALSE)</f>
        <v>External SSD 1TB</v>
      </c>
      <c r="O2522" s="2" t="str">
        <f>VLOOKUP(D2522,Products!$A$2:$F$21,4,FALSE)</f>
        <v>Electronics</v>
      </c>
      <c r="P2522" s="2" t="str">
        <f>VLOOKUP(D2522,Products!$A$2:$F$21,3,FALSE)</f>
        <v>Storage</v>
      </c>
      <c r="Q2522" s="6">
        <f>VLOOKUP(D2522,Products!$A$2:$F$21,6,FALSE)</f>
        <v>2450</v>
      </c>
      <c r="R2522" s="6">
        <f t="shared" si="158"/>
        <v>24500</v>
      </c>
      <c r="S2522" s="6">
        <f t="shared" si="159"/>
        <v>10726</v>
      </c>
    </row>
    <row r="2523" spans="1:19" x14ac:dyDescent="0.25">
      <c r="A2523" t="s">
        <v>2951</v>
      </c>
      <c r="B2523" s="2">
        <v>45406</v>
      </c>
      <c r="C2523" t="s">
        <v>1128</v>
      </c>
      <c r="D2523" t="s">
        <v>11</v>
      </c>
      <c r="E2523">
        <v>2</v>
      </c>
      <c r="F2523">
        <v>26220</v>
      </c>
      <c r="G2523" s="3">
        <v>0.03</v>
      </c>
      <c r="H2523" t="s">
        <v>12</v>
      </c>
      <c r="I2523">
        <v>3</v>
      </c>
      <c r="J2523">
        <f t="shared" si="156"/>
        <v>50866.799999999996</v>
      </c>
      <c r="K2523" s="2">
        <f t="shared" si="157"/>
        <v>45383</v>
      </c>
      <c r="L2523" s="2" t="str">
        <f>VLOOKUP(C2523,Customers!$A$2:$F$401,3,FALSE)</f>
        <v>Shubra El-Kheima</v>
      </c>
      <c r="M2523" s="2" t="str">
        <f>VLOOKUP(C2523,Customers!$A$2:$F$401,5,FALSE)</f>
        <v>Small Business</v>
      </c>
      <c r="N2523" s="2" t="str">
        <f>VLOOKUP(D2523,Products!$A$2:$F$21,2,FALSE)</f>
        <v>Laptop Pro 14</v>
      </c>
      <c r="O2523" s="2" t="str">
        <f>VLOOKUP(D2523,Products!$A$2:$F$21,4,FALSE)</f>
        <v>Electronics</v>
      </c>
      <c r="P2523" s="2" t="str">
        <f>VLOOKUP(D2523,Products!$A$2:$F$21,3,FALSE)</f>
        <v>Computers</v>
      </c>
      <c r="Q2523" s="6">
        <f>VLOOKUP(D2523,Products!$A$2:$F$21,6,FALSE)</f>
        <v>22100</v>
      </c>
      <c r="R2523" s="6">
        <f t="shared" si="158"/>
        <v>44200</v>
      </c>
      <c r="S2523" s="6">
        <f t="shared" si="159"/>
        <v>6666.7999999999956</v>
      </c>
    </row>
    <row r="2524" spans="1:19" x14ac:dyDescent="0.25">
      <c r="A2524" t="s">
        <v>2952</v>
      </c>
      <c r="B2524" s="2">
        <v>45014</v>
      </c>
      <c r="C2524" t="s">
        <v>744</v>
      </c>
      <c r="D2524" t="s">
        <v>40</v>
      </c>
      <c r="E2524">
        <v>2</v>
      </c>
      <c r="F2524">
        <v>19500</v>
      </c>
      <c r="G2524" s="3">
        <v>0.05</v>
      </c>
      <c r="H2524" t="s">
        <v>12</v>
      </c>
      <c r="I2524">
        <v>6</v>
      </c>
      <c r="J2524">
        <f t="shared" si="156"/>
        <v>37050</v>
      </c>
      <c r="K2524" s="2">
        <f t="shared" si="157"/>
        <v>44986</v>
      </c>
      <c r="L2524" s="2" t="str">
        <f>VLOOKUP(C2524,Customers!$A$2:$F$401,3,FALSE)</f>
        <v>Cairo</v>
      </c>
      <c r="M2524" s="2" t="str">
        <f>VLOOKUP(C2524,Customers!$A$2:$F$401,5,FALSE)</f>
        <v>Corporate</v>
      </c>
      <c r="N2524" s="2" t="str">
        <f>VLOOKUP(D2524,Products!$A$2:$F$21,2,FALSE)</f>
        <v>Laptop Basic 15</v>
      </c>
      <c r="O2524" s="2" t="str">
        <f>VLOOKUP(D2524,Products!$A$2:$F$21,4,FALSE)</f>
        <v>Electronics</v>
      </c>
      <c r="P2524" s="2" t="str">
        <f>VLOOKUP(D2524,Products!$A$2:$F$21,3,FALSE)</f>
        <v>Computers</v>
      </c>
      <c r="Q2524" s="6">
        <f>VLOOKUP(D2524,Products!$A$2:$F$21,6,FALSE)</f>
        <v>15100</v>
      </c>
      <c r="R2524" s="6">
        <f t="shared" si="158"/>
        <v>30200</v>
      </c>
      <c r="S2524" s="6">
        <f t="shared" si="159"/>
        <v>6850</v>
      </c>
    </row>
    <row r="2525" spans="1:19" x14ac:dyDescent="0.25">
      <c r="A2525" t="s">
        <v>2953</v>
      </c>
      <c r="B2525" s="2">
        <v>45350</v>
      </c>
      <c r="C2525" t="s">
        <v>423</v>
      </c>
      <c r="D2525" t="s">
        <v>82</v>
      </c>
      <c r="E2525">
        <v>3</v>
      </c>
      <c r="F2525">
        <v>4800</v>
      </c>
      <c r="G2525" s="3">
        <v>0</v>
      </c>
      <c r="H2525" t="s">
        <v>12</v>
      </c>
      <c r="I2525">
        <v>3</v>
      </c>
      <c r="J2525">
        <f t="shared" si="156"/>
        <v>14400</v>
      </c>
      <c r="K2525" s="2">
        <f t="shared" si="157"/>
        <v>45323</v>
      </c>
      <c r="L2525" s="2" t="str">
        <f>VLOOKUP(C2525,Customers!$A$2:$F$401,3,FALSE)</f>
        <v>Port Said</v>
      </c>
      <c r="M2525" s="2" t="str">
        <f>VLOOKUP(C2525,Customers!$A$2:$F$401,5,FALSE)</f>
        <v>Consumer</v>
      </c>
      <c r="N2525" s="2" t="str">
        <f>VLOOKUP(D2525,Products!$A$2:$F$21,2,FALSE)</f>
        <v>Office Chair</v>
      </c>
      <c r="O2525" s="2" t="str">
        <f>VLOOKUP(D2525,Products!$A$2:$F$21,4,FALSE)</f>
        <v>Office</v>
      </c>
      <c r="P2525" s="2" t="str">
        <f>VLOOKUP(D2525,Products!$A$2:$F$21,3,FALSE)</f>
        <v>Furniture</v>
      </c>
      <c r="Q2525" s="6">
        <f>VLOOKUP(D2525,Products!$A$2:$F$21,6,FALSE)</f>
        <v>3150</v>
      </c>
      <c r="R2525" s="6">
        <f t="shared" si="158"/>
        <v>9450</v>
      </c>
      <c r="S2525" s="6">
        <f t="shared" si="159"/>
        <v>4950</v>
      </c>
    </row>
    <row r="2526" spans="1:19" x14ac:dyDescent="0.25">
      <c r="A2526" t="s">
        <v>2954</v>
      </c>
      <c r="B2526" s="2">
        <v>45987</v>
      </c>
      <c r="C2526" t="s">
        <v>158</v>
      </c>
      <c r="D2526" t="s">
        <v>18</v>
      </c>
      <c r="E2526">
        <v>2</v>
      </c>
      <c r="F2526">
        <v>1450</v>
      </c>
      <c r="G2526" s="3">
        <v>0.1</v>
      </c>
      <c r="H2526" t="s">
        <v>12</v>
      </c>
      <c r="I2526">
        <v>6</v>
      </c>
      <c r="J2526">
        <f t="shared" si="156"/>
        <v>2610</v>
      </c>
      <c r="K2526" s="2">
        <f t="shared" si="157"/>
        <v>45962</v>
      </c>
      <c r="L2526" s="2" t="str">
        <f>VLOOKUP(C2526,Customers!$A$2:$F$401,3,FALSE)</f>
        <v>Port Said</v>
      </c>
      <c r="M2526" s="2" t="str">
        <f>VLOOKUP(C2526,Customers!$A$2:$F$401,5,FALSE)</f>
        <v>Consumer</v>
      </c>
      <c r="N2526" s="2" t="str">
        <f>VLOOKUP(D2526,Products!$A$2:$F$21,2,FALSE)</f>
        <v>Webcam HD</v>
      </c>
      <c r="O2526" s="2" t="str">
        <f>VLOOKUP(D2526,Products!$A$2:$F$21,4,FALSE)</f>
        <v>Electronics</v>
      </c>
      <c r="P2526" s="2" t="str">
        <f>VLOOKUP(D2526,Products!$A$2:$F$21,3,FALSE)</f>
        <v>Accessories</v>
      </c>
      <c r="Q2526" s="6">
        <f>VLOOKUP(D2526,Products!$A$2:$F$21,6,FALSE)</f>
        <v>790</v>
      </c>
      <c r="R2526" s="6">
        <f t="shared" si="158"/>
        <v>1580</v>
      </c>
      <c r="S2526" s="6">
        <f t="shared" si="159"/>
        <v>1030</v>
      </c>
    </row>
    <row r="2527" spans="1:19" x14ac:dyDescent="0.25">
      <c r="A2527" t="s">
        <v>2955</v>
      </c>
      <c r="B2527" s="2">
        <v>45666</v>
      </c>
      <c r="C2527" t="s">
        <v>425</v>
      </c>
      <c r="D2527" t="s">
        <v>40</v>
      </c>
      <c r="E2527">
        <v>5</v>
      </c>
      <c r="F2527">
        <v>21060</v>
      </c>
      <c r="G2527" s="3">
        <v>0.05</v>
      </c>
      <c r="H2527" t="s">
        <v>12</v>
      </c>
      <c r="I2527">
        <v>6</v>
      </c>
      <c r="J2527">
        <f t="shared" si="156"/>
        <v>100035</v>
      </c>
      <c r="K2527" s="2">
        <f t="shared" si="157"/>
        <v>45658</v>
      </c>
      <c r="L2527" s="2" t="str">
        <f>VLOOKUP(C2527,Customers!$A$2:$F$401,3,FALSE)</f>
        <v>Alexandria</v>
      </c>
      <c r="M2527" s="2" t="str">
        <f>VLOOKUP(C2527,Customers!$A$2:$F$401,5,FALSE)</f>
        <v>Small Business</v>
      </c>
      <c r="N2527" s="2" t="str">
        <f>VLOOKUP(D2527,Products!$A$2:$F$21,2,FALSE)</f>
        <v>Laptop Basic 15</v>
      </c>
      <c r="O2527" s="2" t="str">
        <f>VLOOKUP(D2527,Products!$A$2:$F$21,4,FALSE)</f>
        <v>Electronics</v>
      </c>
      <c r="P2527" s="2" t="str">
        <f>VLOOKUP(D2527,Products!$A$2:$F$21,3,FALSE)</f>
        <v>Computers</v>
      </c>
      <c r="Q2527" s="6">
        <f>VLOOKUP(D2527,Products!$A$2:$F$21,6,FALSE)</f>
        <v>15100</v>
      </c>
      <c r="R2527" s="6">
        <f t="shared" si="158"/>
        <v>75500</v>
      </c>
      <c r="S2527" s="6">
        <f t="shared" si="159"/>
        <v>24535</v>
      </c>
    </row>
    <row r="2528" spans="1:19" x14ac:dyDescent="0.25">
      <c r="A2528" t="s">
        <v>2956</v>
      </c>
      <c r="B2528" s="2">
        <v>45721</v>
      </c>
      <c r="C2528" t="s">
        <v>129</v>
      </c>
      <c r="D2528" t="s">
        <v>109</v>
      </c>
      <c r="E2528">
        <v>1</v>
      </c>
      <c r="F2528">
        <v>12416</v>
      </c>
      <c r="G2528" s="3">
        <v>0.05</v>
      </c>
      <c r="H2528" t="s">
        <v>12</v>
      </c>
      <c r="I2528">
        <v>1</v>
      </c>
      <c r="J2528">
        <f t="shared" si="156"/>
        <v>11795.199999999999</v>
      </c>
      <c r="K2528" s="2">
        <f t="shared" si="157"/>
        <v>45717</v>
      </c>
      <c r="L2528" s="2" t="str">
        <f>VLOOKUP(C2528,Customers!$A$2:$F$401,3,FALSE)</f>
        <v>Giza</v>
      </c>
      <c r="M2528" s="2" t="str">
        <f>VLOOKUP(C2528,Customers!$A$2:$F$401,5,FALSE)</f>
        <v>Small Business</v>
      </c>
      <c r="N2528" s="2" t="str">
        <f>VLOOKUP(D2528,Products!$A$2:$F$21,2,FALSE)</f>
        <v>Projector</v>
      </c>
      <c r="O2528" s="2" t="str">
        <f>VLOOKUP(D2528,Products!$A$2:$F$21,4,FALSE)</f>
        <v>Electronics</v>
      </c>
      <c r="P2528" s="2" t="str">
        <f>VLOOKUP(D2528,Products!$A$2:$F$21,3,FALSE)</f>
        <v>Displays</v>
      </c>
      <c r="Q2528" s="6">
        <f>VLOOKUP(D2528,Products!$A$2:$F$21,6,FALSE)</f>
        <v>9700</v>
      </c>
      <c r="R2528" s="6">
        <f t="shared" si="158"/>
        <v>9700</v>
      </c>
      <c r="S2528" s="6">
        <f t="shared" si="159"/>
        <v>2095.1999999999989</v>
      </c>
    </row>
    <row r="2529" spans="1:19" x14ac:dyDescent="0.25">
      <c r="A2529" t="s">
        <v>2957</v>
      </c>
      <c r="B2529" s="2">
        <v>45888</v>
      </c>
      <c r="C2529" t="s">
        <v>594</v>
      </c>
      <c r="D2529" t="s">
        <v>59</v>
      </c>
      <c r="E2529">
        <v>4</v>
      </c>
      <c r="F2529">
        <v>7992</v>
      </c>
      <c r="G2529" s="3">
        <v>0.05</v>
      </c>
      <c r="H2529" t="s">
        <v>12</v>
      </c>
      <c r="I2529">
        <v>5</v>
      </c>
      <c r="J2529">
        <f t="shared" si="156"/>
        <v>30369.599999999999</v>
      </c>
      <c r="K2529" s="2">
        <f t="shared" si="157"/>
        <v>45870</v>
      </c>
      <c r="L2529" s="2" t="str">
        <f>VLOOKUP(C2529,Customers!$A$2:$F$401,3,FALSE)</f>
        <v>Asyut</v>
      </c>
      <c r="M2529" s="2" t="str">
        <f>VLOOKUP(C2529,Customers!$A$2:$F$401,5,FALSE)</f>
        <v>Small Business</v>
      </c>
      <c r="N2529" s="2" t="str">
        <f>VLOOKUP(D2529,Products!$A$2:$F$21,2,FALSE)</f>
        <v>Laser Printer</v>
      </c>
      <c r="O2529" s="2" t="str">
        <f>VLOOKUP(D2529,Products!$A$2:$F$21,4,FALSE)</f>
        <v>Electronics</v>
      </c>
      <c r="P2529" s="2" t="str">
        <f>VLOOKUP(D2529,Products!$A$2:$F$21,3,FALSE)</f>
        <v>Printers</v>
      </c>
      <c r="Q2529" s="6">
        <f>VLOOKUP(D2529,Products!$A$2:$F$21,6,FALSE)</f>
        <v>5600</v>
      </c>
      <c r="R2529" s="6">
        <f t="shared" si="158"/>
        <v>22400</v>
      </c>
      <c r="S2529" s="6">
        <f t="shared" si="159"/>
        <v>7969.5999999999985</v>
      </c>
    </row>
    <row r="2530" spans="1:19" x14ac:dyDescent="0.25">
      <c r="A2530" t="s">
        <v>2958</v>
      </c>
      <c r="B2530" s="2">
        <v>45858</v>
      </c>
      <c r="C2530" t="s">
        <v>780</v>
      </c>
      <c r="D2530" t="s">
        <v>56</v>
      </c>
      <c r="E2530">
        <v>10</v>
      </c>
      <c r="F2530">
        <v>180</v>
      </c>
      <c r="G2530" s="3">
        <v>0.1</v>
      </c>
      <c r="H2530" t="s">
        <v>12</v>
      </c>
      <c r="I2530">
        <v>2</v>
      </c>
      <c r="J2530">
        <f t="shared" si="156"/>
        <v>1620</v>
      </c>
      <c r="K2530" s="2">
        <f t="shared" si="157"/>
        <v>45839</v>
      </c>
      <c r="L2530" s="2" t="str">
        <f>VLOOKUP(C2530,Customers!$A$2:$F$401,3,FALSE)</f>
        <v>Ismailia</v>
      </c>
      <c r="M2530" s="2" t="str">
        <f>VLOOKUP(C2530,Customers!$A$2:$F$401,5,FALSE)</f>
        <v>Consumer</v>
      </c>
      <c r="N2530" s="2" t="str">
        <f>VLOOKUP(D2530,Products!$A$2:$F$21,2,FALSE)</f>
        <v>Notebook Pack</v>
      </c>
      <c r="O2530" s="2" t="str">
        <f>VLOOKUP(D2530,Products!$A$2:$F$21,4,FALSE)</f>
        <v>Office</v>
      </c>
      <c r="P2530" s="2" t="str">
        <f>VLOOKUP(D2530,Products!$A$2:$F$21,3,FALSE)</f>
        <v>Stationery</v>
      </c>
      <c r="Q2530" s="6">
        <f>VLOOKUP(D2530,Products!$A$2:$F$21,6,FALSE)</f>
        <v>75</v>
      </c>
      <c r="R2530" s="6">
        <f t="shared" si="158"/>
        <v>750</v>
      </c>
      <c r="S2530" s="6">
        <f t="shared" si="159"/>
        <v>870</v>
      </c>
    </row>
    <row r="2531" spans="1:19" x14ac:dyDescent="0.25">
      <c r="A2531" t="s">
        <v>2959</v>
      </c>
      <c r="B2531" s="2">
        <v>45022</v>
      </c>
      <c r="C2531" t="s">
        <v>1494</v>
      </c>
      <c r="D2531" t="s">
        <v>49</v>
      </c>
      <c r="E2531">
        <v>3</v>
      </c>
      <c r="F2531">
        <v>4223</v>
      </c>
      <c r="G2531" s="3">
        <v>0.1</v>
      </c>
      <c r="H2531" t="s">
        <v>12</v>
      </c>
      <c r="I2531">
        <v>3</v>
      </c>
      <c r="J2531">
        <f t="shared" si="156"/>
        <v>11402.1</v>
      </c>
      <c r="K2531" s="2">
        <f t="shared" si="157"/>
        <v>45017</v>
      </c>
      <c r="L2531" s="2" t="str">
        <f>VLOOKUP(C2531,Customers!$A$2:$F$401,3,FALSE)</f>
        <v>Cairo</v>
      </c>
      <c r="M2531" s="2" t="str">
        <f>VLOOKUP(C2531,Customers!$A$2:$F$401,5,FALSE)</f>
        <v>Consumer</v>
      </c>
      <c r="N2531" s="2" t="str">
        <f>VLOOKUP(D2531,Products!$A$2:$F$21,2,FALSE)</f>
        <v>UPS 1200VA</v>
      </c>
      <c r="O2531" s="2" t="str">
        <f>VLOOKUP(D2531,Products!$A$2:$F$21,4,FALSE)</f>
        <v>Electronics</v>
      </c>
      <c r="P2531" s="2" t="str">
        <f>VLOOKUP(D2531,Products!$A$2:$F$21,3,FALSE)</f>
        <v>Power</v>
      </c>
      <c r="Q2531" s="6">
        <f>VLOOKUP(D2531,Products!$A$2:$F$21,6,FALSE)</f>
        <v>2950</v>
      </c>
      <c r="R2531" s="6">
        <f t="shared" si="158"/>
        <v>8850</v>
      </c>
      <c r="S2531" s="6">
        <f t="shared" si="159"/>
        <v>2552.1000000000004</v>
      </c>
    </row>
    <row r="2532" spans="1:19" x14ac:dyDescent="0.25">
      <c r="A2532" t="s">
        <v>2960</v>
      </c>
      <c r="B2532" s="2">
        <v>45008</v>
      </c>
      <c r="C2532" t="s">
        <v>246</v>
      </c>
      <c r="D2532" t="s">
        <v>21</v>
      </c>
      <c r="E2532">
        <v>3</v>
      </c>
      <c r="F2532">
        <v>1702</v>
      </c>
      <c r="G2532" s="3">
        <v>0.05</v>
      </c>
      <c r="H2532" t="s">
        <v>12</v>
      </c>
      <c r="I2532">
        <v>5</v>
      </c>
      <c r="J2532">
        <f t="shared" si="156"/>
        <v>4850.7</v>
      </c>
      <c r="K2532" s="2">
        <f t="shared" si="157"/>
        <v>44986</v>
      </c>
      <c r="L2532" s="2" t="str">
        <f>VLOOKUP(C2532,Customers!$A$2:$F$401,3,FALSE)</f>
        <v>Zagazig</v>
      </c>
      <c r="M2532" s="2" t="str">
        <f>VLOOKUP(C2532,Customers!$A$2:$F$401,5,FALSE)</f>
        <v>Small Business</v>
      </c>
      <c r="N2532" s="2" t="str">
        <f>VLOOKUP(D2532,Products!$A$2:$F$21,2,FALSE)</f>
        <v>Mechanical Keyboard</v>
      </c>
      <c r="O2532" s="2" t="str">
        <f>VLOOKUP(D2532,Products!$A$2:$F$21,4,FALSE)</f>
        <v>Electronics</v>
      </c>
      <c r="P2532" s="2" t="str">
        <f>VLOOKUP(D2532,Products!$A$2:$F$21,3,FALSE)</f>
        <v>Accessories</v>
      </c>
      <c r="Q2532" s="6">
        <f>VLOOKUP(D2532,Products!$A$2:$F$21,6,FALSE)</f>
        <v>990</v>
      </c>
      <c r="R2532" s="6">
        <f t="shared" si="158"/>
        <v>2970</v>
      </c>
      <c r="S2532" s="6">
        <f t="shared" si="159"/>
        <v>1880.6999999999998</v>
      </c>
    </row>
    <row r="2533" spans="1:19" x14ac:dyDescent="0.25">
      <c r="A2533" t="s">
        <v>2961</v>
      </c>
      <c r="B2533" s="2">
        <v>45590</v>
      </c>
      <c r="C2533" t="s">
        <v>39</v>
      </c>
      <c r="D2533" t="s">
        <v>24</v>
      </c>
      <c r="E2533">
        <v>1</v>
      </c>
      <c r="F2533">
        <v>1212.5</v>
      </c>
      <c r="G2533" s="3">
        <v>0.15</v>
      </c>
      <c r="H2533" t="s">
        <v>12</v>
      </c>
      <c r="I2533">
        <v>6</v>
      </c>
      <c r="J2533">
        <f t="shared" si="156"/>
        <v>1030.625</v>
      </c>
      <c r="K2533" s="2">
        <f t="shared" si="157"/>
        <v>45566</v>
      </c>
      <c r="L2533" s="2" t="str">
        <f>VLOOKUP(C2533,Customers!$A$2:$F$401,3,FALSE)</f>
        <v>Giza</v>
      </c>
      <c r="M2533" s="2" t="str">
        <f>VLOOKUP(C2533,Customers!$A$2:$F$401,5,FALSE)</f>
        <v>Consumer</v>
      </c>
      <c r="N2533" s="2" t="str">
        <f>VLOOKUP(D2533,Products!$A$2:$F$21,2,FALSE)</f>
        <v>USB-C Hub</v>
      </c>
      <c r="O2533" s="2" t="str">
        <f>VLOOKUP(D2533,Products!$A$2:$F$21,4,FALSE)</f>
        <v>Electronics</v>
      </c>
      <c r="P2533" s="2" t="str">
        <f>VLOOKUP(D2533,Products!$A$2:$F$21,3,FALSE)</f>
        <v>Accessories</v>
      </c>
      <c r="Q2533" s="6">
        <f>VLOOKUP(D2533,Products!$A$2:$F$21,6,FALSE)</f>
        <v>620</v>
      </c>
      <c r="R2533" s="6">
        <f t="shared" si="158"/>
        <v>620</v>
      </c>
      <c r="S2533" s="6">
        <f t="shared" si="159"/>
        <v>410.625</v>
      </c>
    </row>
    <row r="2534" spans="1:19" x14ac:dyDescent="0.25">
      <c r="A2534" t="s">
        <v>2962</v>
      </c>
      <c r="B2534" s="2">
        <v>45138</v>
      </c>
      <c r="C2534" t="s">
        <v>953</v>
      </c>
      <c r="D2534" t="s">
        <v>27</v>
      </c>
      <c r="E2534">
        <v>1</v>
      </c>
      <c r="F2534">
        <v>950.6</v>
      </c>
      <c r="G2534" s="3">
        <v>0</v>
      </c>
      <c r="H2534" t="s">
        <v>96</v>
      </c>
      <c r="I2534">
        <v>4</v>
      </c>
      <c r="J2534">
        <f t="shared" si="156"/>
        <v>950.6</v>
      </c>
      <c r="K2534" s="2">
        <f t="shared" si="157"/>
        <v>45108</v>
      </c>
      <c r="L2534" s="2" t="str">
        <f>VLOOKUP(C2534,Customers!$A$2:$F$401,3,FALSE)</f>
        <v>Fayoum</v>
      </c>
      <c r="M2534" s="2" t="str">
        <f>VLOOKUP(C2534,Customers!$A$2:$F$401,5,FALSE)</f>
        <v>Consumer</v>
      </c>
      <c r="N2534" s="2" t="str">
        <f>VLOOKUP(D2534,Products!$A$2:$F$21,2,FALSE)</f>
        <v>Printer Toner</v>
      </c>
      <c r="O2534" s="2" t="str">
        <f>VLOOKUP(D2534,Products!$A$2:$F$21,4,FALSE)</f>
        <v>Office</v>
      </c>
      <c r="P2534" s="2" t="str">
        <f>VLOOKUP(D2534,Products!$A$2:$F$21,3,FALSE)</f>
        <v>Supplies</v>
      </c>
      <c r="Q2534" s="6">
        <f>VLOOKUP(D2534,Products!$A$2:$F$21,6,FALSE)</f>
        <v>510</v>
      </c>
      <c r="R2534" s="6">
        <f t="shared" si="158"/>
        <v>510</v>
      </c>
      <c r="S2534" s="6">
        <f t="shared" si="159"/>
        <v>440.6</v>
      </c>
    </row>
    <row r="2535" spans="1:19" x14ac:dyDescent="0.25">
      <c r="A2535" t="s">
        <v>2963</v>
      </c>
      <c r="B2535" s="2">
        <v>45994</v>
      </c>
      <c r="C2535" t="s">
        <v>777</v>
      </c>
      <c r="D2535" t="s">
        <v>79</v>
      </c>
      <c r="E2535">
        <v>1</v>
      </c>
      <c r="F2535">
        <v>6696</v>
      </c>
      <c r="G2535" s="3">
        <v>0.15</v>
      </c>
      <c r="H2535" t="s">
        <v>12</v>
      </c>
      <c r="I2535">
        <v>7</v>
      </c>
      <c r="J2535">
        <f t="shared" si="156"/>
        <v>5691.5999999999995</v>
      </c>
      <c r="K2535" s="2">
        <f t="shared" si="157"/>
        <v>45992</v>
      </c>
      <c r="L2535" s="2" t="str">
        <f>VLOOKUP(C2535,Customers!$A$2:$F$401,3,FALSE)</f>
        <v>Asyut</v>
      </c>
      <c r="M2535" s="2" t="str">
        <f>VLOOKUP(C2535,Customers!$A$2:$F$401,5,FALSE)</f>
        <v>Consumer</v>
      </c>
      <c r="N2535" s="2" t="str">
        <f>VLOOKUP(D2535,Products!$A$2:$F$21,2,FALSE)</f>
        <v>27-inch Monitor</v>
      </c>
      <c r="O2535" s="2" t="str">
        <f>VLOOKUP(D2535,Products!$A$2:$F$21,4,FALSE)</f>
        <v>Electronics</v>
      </c>
      <c r="P2535" s="2" t="str">
        <f>VLOOKUP(D2535,Products!$A$2:$F$21,3,FALSE)</f>
        <v>Displays</v>
      </c>
      <c r="Q2535" s="6">
        <f>VLOOKUP(D2535,Products!$A$2:$F$21,6,FALSE)</f>
        <v>4300</v>
      </c>
      <c r="R2535" s="6">
        <f t="shared" si="158"/>
        <v>4300</v>
      </c>
      <c r="S2535" s="6">
        <f t="shared" si="159"/>
        <v>1391.5999999999995</v>
      </c>
    </row>
    <row r="2536" spans="1:19" x14ac:dyDescent="0.25">
      <c r="A2536" t="s">
        <v>2964</v>
      </c>
      <c r="B2536" s="2">
        <v>45487</v>
      </c>
      <c r="C2536" t="s">
        <v>1186</v>
      </c>
      <c r="D2536" t="s">
        <v>15</v>
      </c>
      <c r="E2536">
        <v>5</v>
      </c>
      <c r="F2536">
        <v>463.5</v>
      </c>
      <c r="G2536" s="3">
        <v>0.03</v>
      </c>
      <c r="H2536" t="s">
        <v>12</v>
      </c>
      <c r="I2536">
        <v>6</v>
      </c>
      <c r="J2536">
        <f t="shared" si="156"/>
        <v>2247.9749999999999</v>
      </c>
      <c r="K2536" s="2">
        <f t="shared" si="157"/>
        <v>45474</v>
      </c>
      <c r="L2536" s="2" t="str">
        <f>VLOOKUP(C2536,Customers!$A$2:$F$401,3,FALSE)</f>
        <v>Ismailia</v>
      </c>
      <c r="M2536" s="2" t="str">
        <f>VLOOKUP(C2536,Customers!$A$2:$F$401,5,FALSE)</f>
        <v>Small Business</v>
      </c>
      <c r="N2536" s="2" t="str">
        <f>VLOOKUP(D2536,Products!$A$2:$F$21,2,FALSE)</f>
        <v>Wireless Mouse</v>
      </c>
      <c r="O2536" s="2" t="str">
        <f>VLOOKUP(D2536,Products!$A$2:$F$21,4,FALSE)</f>
        <v>Electronics</v>
      </c>
      <c r="P2536" s="2" t="str">
        <f>VLOOKUP(D2536,Products!$A$2:$F$21,3,FALSE)</f>
        <v>Accessories</v>
      </c>
      <c r="Q2536" s="6">
        <f>VLOOKUP(D2536,Products!$A$2:$F$21,6,FALSE)</f>
        <v>210</v>
      </c>
      <c r="R2536" s="6">
        <f t="shared" si="158"/>
        <v>1050</v>
      </c>
      <c r="S2536" s="6">
        <f t="shared" si="159"/>
        <v>1197.9749999999999</v>
      </c>
    </row>
    <row r="2537" spans="1:19" x14ac:dyDescent="0.25">
      <c r="A2537" t="s">
        <v>2965</v>
      </c>
      <c r="B2537" s="2">
        <v>45466</v>
      </c>
      <c r="C2537" t="s">
        <v>888</v>
      </c>
      <c r="D2537" t="s">
        <v>15</v>
      </c>
      <c r="E2537">
        <v>2</v>
      </c>
      <c r="F2537">
        <v>436.5</v>
      </c>
      <c r="G2537" s="3">
        <v>0.05</v>
      </c>
      <c r="H2537" t="s">
        <v>12</v>
      </c>
      <c r="I2537">
        <v>2</v>
      </c>
      <c r="J2537">
        <f t="shared" si="156"/>
        <v>829.34999999999991</v>
      </c>
      <c r="K2537" s="2">
        <f t="shared" si="157"/>
        <v>45444</v>
      </c>
      <c r="L2537" s="2" t="str">
        <f>VLOOKUP(C2537,Customers!$A$2:$F$401,3,FALSE)</f>
        <v>Banha</v>
      </c>
      <c r="M2537" s="2" t="str">
        <f>VLOOKUP(C2537,Customers!$A$2:$F$401,5,FALSE)</f>
        <v>Corporate</v>
      </c>
      <c r="N2537" s="2" t="str">
        <f>VLOOKUP(D2537,Products!$A$2:$F$21,2,FALSE)</f>
        <v>Wireless Mouse</v>
      </c>
      <c r="O2537" s="2" t="str">
        <f>VLOOKUP(D2537,Products!$A$2:$F$21,4,FALSE)</f>
        <v>Electronics</v>
      </c>
      <c r="P2537" s="2" t="str">
        <f>VLOOKUP(D2537,Products!$A$2:$F$21,3,FALSE)</f>
        <v>Accessories</v>
      </c>
      <c r="Q2537" s="6">
        <f>VLOOKUP(D2537,Products!$A$2:$F$21,6,FALSE)</f>
        <v>210</v>
      </c>
      <c r="R2537" s="6">
        <f t="shared" si="158"/>
        <v>420</v>
      </c>
      <c r="S2537" s="6">
        <f t="shared" si="159"/>
        <v>409.34999999999991</v>
      </c>
    </row>
    <row r="2538" spans="1:19" x14ac:dyDescent="0.25">
      <c r="A2538" t="s">
        <v>2966</v>
      </c>
      <c r="B2538" s="2">
        <v>45283</v>
      </c>
      <c r="C2538" t="s">
        <v>375</v>
      </c>
      <c r="D2538" t="s">
        <v>18</v>
      </c>
      <c r="E2538">
        <v>2</v>
      </c>
      <c r="F2538">
        <v>1334</v>
      </c>
      <c r="G2538" s="3">
        <v>0</v>
      </c>
      <c r="H2538" t="s">
        <v>12</v>
      </c>
      <c r="I2538">
        <v>1</v>
      </c>
      <c r="J2538">
        <f t="shared" si="156"/>
        <v>2668</v>
      </c>
      <c r="K2538" s="2">
        <f t="shared" si="157"/>
        <v>45261</v>
      </c>
      <c r="L2538" s="2" t="str">
        <f>VLOOKUP(C2538,Customers!$A$2:$F$401,3,FALSE)</f>
        <v>Ismailia</v>
      </c>
      <c r="M2538" s="2" t="str">
        <f>VLOOKUP(C2538,Customers!$A$2:$F$401,5,FALSE)</f>
        <v>Consumer</v>
      </c>
      <c r="N2538" s="2" t="str">
        <f>VLOOKUP(D2538,Products!$A$2:$F$21,2,FALSE)</f>
        <v>Webcam HD</v>
      </c>
      <c r="O2538" s="2" t="str">
        <f>VLOOKUP(D2538,Products!$A$2:$F$21,4,FALSE)</f>
        <v>Electronics</v>
      </c>
      <c r="P2538" s="2" t="str">
        <f>VLOOKUP(D2538,Products!$A$2:$F$21,3,FALSE)</f>
        <v>Accessories</v>
      </c>
      <c r="Q2538" s="6">
        <f>VLOOKUP(D2538,Products!$A$2:$F$21,6,FALSE)</f>
        <v>790</v>
      </c>
      <c r="R2538" s="6">
        <f t="shared" si="158"/>
        <v>1580</v>
      </c>
      <c r="S2538" s="6">
        <f t="shared" si="159"/>
        <v>1088</v>
      </c>
    </row>
    <row r="2539" spans="1:19" x14ac:dyDescent="0.25">
      <c r="A2539" t="s">
        <v>2967</v>
      </c>
      <c r="B2539" s="2">
        <v>45698</v>
      </c>
      <c r="C2539" t="s">
        <v>326</v>
      </c>
      <c r="D2539" t="s">
        <v>59</v>
      </c>
      <c r="E2539">
        <v>3</v>
      </c>
      <c r="F2539">
        <v>6808</v>
      </c>
      <c r="G2539" s="3">
        <v>0</v>
      </c>
      <c r="H2539" t="s">
        <v>12</v>
      </c>
      <c r="I2539">
        <v>2</v>
      </c>
      <c r="J2539">
        <f t="shared" si="156"/>
        <v>20424</v>
      </c>
      <c r="K2539" s="2">
        <f t="shared" si="157"/>
        <v>45689</v>
      </c>
      <c r="L2539" s="2" t="str">
        <f>VLOOKUP(C2539,Customers!$A$2:$F$401,3,FALSE)</f>
        <v>Cairo</v>
      </c>
      <c r="M2539" s="2" t="str">
        <f>VLOOKUP(C2539,Customers!$A$2:$F$401,5,FALSE)</f>
        <v>Consumer</v>
      </c>
      <c r="N2539" s="2" t="str">
        <f>VLOOKUP(D2539,Products!$A$2:$F$21,2,FALSE)</f>
        <v>Laser Printer</v>
      </c>
      <c r="O2539" s="2" t="str">
        <f>VLOOKUP(D2539,Products!$A$2:$F$21,4,FALSE)</f>
        <v>Electronics</v>
      </c>
      <c r="P2539" s="2" t="str">
        <f>VLOOKUP(D2539,Products!$A$2:$F$21,3,FALSE)</f>
        <v>Printers</v>
      </c>
      <c r="Q2539" s="6">
        <f>VLOOKUP(D2539,Products!$A$2:$F$21,6,FALSE)</f>
        <v>5600</v>
      </c>
      <c r="R2539" s="6">
        <f t="shared" si="158"/>
        <v>16800</v>
      </c>
      <c r="S2539" s="6">
        <f t="shared" si="159"/>
        <v>3624</v>
      </c>
    </row>
    <row r="2540" spans="1:19" x14ac:dyDescent="0.25">
      <c r="A2540" t="s">
        <v>2968</v>
      </c>
      <c r="B2540" s="2">
        <v>45702</v>
      </c>
      <c r="C2540" t="s">
        <v>1306</v>
      </c>
      <c r="D2540" t="s">
        <v>72</v>
      </c>
      <c r="E2540">
        <v>2</v>
      </c>
      <c r="F2540">
        <v>1750</v>
      </c>
      <c r="G2540" s="3">
        <v>0</v>
      </c>
      <c r="H2540" t="s">
        <v>96</v>
      </c>
      <c r="I2540">
        <v>4</v>
      </c>
      <c r="J2540">
        <f t="shared" si="156"/>
        <v>3500</v>
      </c>
      <c r="K2540" s="2">
        <f t="shared" si="157"/>
        <v>45689</v>
      </c>
      <c r="L2540" s="2" t="str">
        <f>VLOOKUP(C2540,Customers!$A$2:$F$401,3,FALSE)</f>
        <v>Asyut</v>
      </c>
      <c r="M2540" s="2" t="str">
        <f>VLOOKUP(C2540,Customers!$A$2:$F$401,5,FALSE)</f>
        <v>Consumer</v>
      </c>
      <c r="N2540" s="2" t="str">
        <f>VLOOKUP(D2540,Products!$A$2:$F$21,2,FALSE)</f>
        <v>Wi-Fi Router</v>
      </c>
      <c r="O2540" s="2" t="str">
        <f>VLOOKUP(D2540,Products!$A$2:$F$21,4,FALSE)</f>
        <v>Electronics</v>
      </c>
      <c r="P2540" s="2" t="str">
        <f>VLOOKUP(D2540,Products!$A$2:$F$21,3,FALSE)</f>
        <v>Networking</v>
      </c>
      <c r="Q2540" s="6">
        <f>VLOOKUP(D2540,Products!$A$2:$F$21,6,FALSE)</f>
        <v>1050</v>
      </c>
      <c r="R2540" s="6">
        <f t="shared" si="158"/>
        <v>2100</v>
      </c>
      <c r="S2540" s="6">
        <f t="shared" si="159"/>
        <v>1400</v>
      </c>
    </row>
    <row r="2541" spans="1:19" x14ac:dyDescent="0.25">
      <c r="A2541" t="s">
        <v>2969</v>
      </c>
      <c r="B2541" s="2">
        <v>45675</v>
      </c>
      <c r="C2541" t="s">
        <v>734</v>
      </c>
      <c r="D2541" t="s">
        <v>43</v>
      </c>
      <c r="E2541">
        <v>2</v>
      </c>
      <c r="F2541">
        <v>3492</v>
      </c>
      <c r="G2541" s="3">
        <v>0.15</v>
      </c>
      <c r="H2541" t="s">
        <v>12</v>
      </c>
      <c r="I2541">
        <v>6</v>
      </c>
      <c r="J2541">
        <f t="shared" si="156"/>
        <v>5936.4</v>
      </c>
      <c r="K2541" s="2">
        <f t="shared" si="157"/>
        <v>45658</v>
      </c>
      <c r="L2541" s="2" t="str">
        <f>VLOOKUP(C2541,Customers!$A$2:$F$401,3,FALSE)</f>
        <v>Cairo</v>
      </c>
      <c r="M2541" s="2" t="str">
        <f>VLOOKUP(C2541,Customers!$A$2:$F$401,5,FALSE)</f>
        <v>Consumer</v>
      </c>
      <c r="N2541" s="2" t="str">
        <f>VLOOKUP(D2541,Products!$A$2:$F$21,2,FALSE)</f>
        <v>External SSD 1TB</v>
      </c>
      <c r="O2541" s="2" t="str">
        <f>VLOOKUP(D2541,Products!$A$2:$F$21,4,FALSE)</f>
        <v>Electronics</v>
      </c>
      <c r="P2541" s="2" t="str">
        <f>VLOOKUP(D2541,Products!$A$2:$F$21,3,FALSE)</f>
        <v>Storage</v>
      </c>
      <c r="Q2541" s="6">
        <f>VLOOKUP(D2541,Products!$A$2:$F$21,6,FALSE)</f>
        <v>2450</v>
      </c>
      <c r="R2541" s="6">
        <f t="shared" si="158"/>
        <v>4900</v>
      </c>
      <c r="S2541" s="6">
        <f t="shared" si="159"/>
        <v>1036.3999999999996</v>
      </c>
    </row>
    <row r="2542" spans="1:19" x14ac:dyDescent="0.25">
      <c r="A2542" t="s">
        <v>2970</v>
      </c>
      <c r="B2542" s="2">
        <v>45086</v>
      </c>
      <c r="C2542" t="s">
        <v>1406</v>
      </c>
      <c r="D2542" t="s">
        <v>56</v>
      </c>
      <c r="E2542">
        <v>4</v>
      </c>
      <c r="F2542">
        <v>180</v>
      </c>
      <c r="G2542" s="3">
        <v>0.15</v>
      </c>
      <c r="H2542" t="s">
        <v>12</v>
      </c>
      <c r="I2542">
        <v>2</v>
      </c>
      <c r="J2542">
        <f t="shared" si="156"/>
        <v>612</v>
      </c>
      <c r="K2542" s="2">
        <f t="shared" si="157"/>
        <v>45078</v>
      </c>
      <c r="L2542" s="2" t="str">
        <f>VLOOKUP(C2542,Customers!$A$2:$F$401,3,FALSE)</f>
        <v>Giza</v>
      </c>
      <c r="M2542" s="2" t="str">
        <f>VLOOKUP(C2542,Customers!$A$2:$F$401,5,FALSE)</f>
        <v>Small Business</v>
      </c>
      <c r="N2542" s="2" t="str">
        <f>VLOOKUP(D2542,Products!$A$2:$F$21,2,FALSE)</f>
        <v>Notebook Pack</v>
      </c>
      <c r="O2542" s="2" t="str">
        <f>VLOOKUP(D2542,Products!$A$2:$F$21,4,FALSE)</f>
        <v>Office</v>
      </c>
      <c r="P2542" s="2" t="str">
        <f>VLOOKUP(D2542,Products!$A$2:$F$21,3,FALSE)</f>
        <v>Stationery</v>
      </c>
      <c r="Q2542" s="6">
        <f>VLOOKUP(D2542,Products!$A$2:$F$21,6,FALSE)</f>
        <v>75</v>
      </c>
      <c r="R2542" s="6">
        <f t="shared" si="158"/>
        <v>300</v>
      </c>
      <c r="S2542" s="6">
        <f t="shared" si="159"/>
        <v>312</v>
      </c>
    </row>
    <row r="2543" spans="1:19" x14ac:dyDescent="0.25">
      <c r="A2543" t="s">
        <v>2971</v>
      </c>
      <c r="B2543" s="2">
        <v>45985</v>
      </c>
      <c r="C2543" t="s">
        <v>647</v>
      </c>
      <c r="D2543" t="s">
        <v>46</v>
      </c>
      <c r="E2543">
        <v>5</v>
      </c>
      <c r="F2543">
        <v>267.8</v>
      </c>
      <c r="G2543" s="3">
        <v>0.03</v>
      </c>
      <c r="H2543" t="s">
        <v>12</v>
      </c>
      <c r="I2543">
        <v>5</v>
      </c>
      <c r="J2543">
        <f t="shared" si="156"/>
        <v>1298.83</v>
      </c>
      <c r="K2543" s="2">
        <f t="shared" si="157"/>
        <v>45962</v>
      </c>
      <c r="L2543" s="2" t="str">
        <f>VLOOKUP(C2543,Customers!$A$2:$F$401,3,FALSE)</f>
        <v>Mansoura</v>
      </c>
      <c r="M2543" s="2" t="str">
        <f>VLOOKUP(C2543,Customers!$A$2:$F$401,5,FALSE)</f>
        <v>Consumer</v>
      </c>
      <c r="N2543" s="2" t="str">
        <f>VLOOKUP(D2543,Products!$A$2:$F$21,2,FALSE)</f>
        <v>Paper A4 Box</v>
      </c>
      <c r="O2543" s="2" t="str">
        <f>VLOOKUP(D2543,Products!$A$2:$F$21,4,FALSE)</f>
        <v>Office</v>
      </c>
      <c r="P2543" s="2" t="str">
        <f>VLOOKUP(D2543,Products!$A$2:$F$21,3,FALSE)</f>
        <v>Stationery</v>
      </c>
      <c r="Q2543" s="6">
        <f>VLOOKUP(D2543,Products!$A$2:$F$21,6,FALSE)</f>
        <v>145</v>
      </c>
      <c r="R2543" s="6">
        <f t="shared" si="158"/>
        <v>725</v>
      </c>
      <c r="S2543" s="6">
        <f t="shared" si="159"/>
        <v>573.82999999999993</v>
      </c>
    </row>
    <row r="2544" spans="1:19" x14ac:dyDescent="0.25">
      <c r="A2544" t="s">
        <v>2972</v>
      </c>
      <c r="B2544" s="2">
        <v>45442</v>
      </c>
      <c r="C2544" t="s">
        <v>725</v>
      </c>
      <c r="D2544" t="s">
        <v>27</v>
      </c>
      <c r="E2544">
        <v>2</v>
      </c>
      <c r="F2544">
        <v>950.6</v>
      </c>
      <c r="G2544" s="3">
        <v>0</v>
      </c>
      <c r="H2544" t="s">
        <v>12</v>
      </c>
      <c r="I2544">
        <v>7</v>
      </c>
      <c r="J2544">
        <f t="shared" si="156"/>
        <v>1901.2</v>
      </c>
      <c r="K2544" s="2">
        <f t="shared" si="157"/>
        <v>45413</v>
      </c>
      <c r="L2544" s="2" t="str">
        <f>VLOOKUP(C2544,Customers!$A$2:$F$401,3,FALSE)</f>
        <v>Alexandria</v>
      </c>
      <c r="M2544" s="2" t="str">
        <f>VLOOKUP(C2544,Customers!$A$2:$F$401,5,FALSE)</f>
        <v>Consumer</v>
      </c>
      <c r="N2544" s="2" t="str">
        <f>VLOOKUP(D2544,Products!$A$2:$F$21,2,FALSE)</f>
        <v>Printer Toner</v>
      </c>
      <c r="O2544" s="2" t="str">
        <f>VLOOKUP(D2544,Products!$A$2:$F$21,4,FALSE)</f>
        <v>Office</v>
      </c>
      <c r="P2544" s="2" t="str">
        <f>VLOOKUP(D2544,Products!$A$2:$F$21,3,FALSE)</f>
        <v>Supplies</v>
      </c>
      <c r="Q2544" s="6">
        <f>VLOOKUP(D2544,Products!$A$2:$F$21,6,FALSE)</f>
        <v>510</v>
      </c>
      <c r="R2544" s="6">
        <f t="shared" si="158"/>
        <v>1020</v>
      </c>
      <c r="S2544" s="6">
        <f t="shared" si="159"/>
        <v>881.2</v>
      </c>
    </row>
    <row r="2545" spans="1:19" x14ac:dyDescent="0.25">
      <c r="A2545" t="s">
        <v>2973</v>
      </c>
      <c r="B2545" s="2">
        <v>45697</v>
      </c>
      <c r="C2545" t="s">
        <v>180</v>
      </c>
      <c r="D2545" t="s">
        <v>82</v>
      </c>
      <c r="E2545">
        <v>20</v>
      </c>
      <c r="F2545">
        <v>4656</v>
      </c>
      <c r="G2545" s="3">
        <v>0.1</v>
      </c>
      <c r="H2545" t="s">
        <v>12</v>
      </c>
      <c r="I2545">
        <v>7</v>
      </c>
      <c r="J2545">
        <f t="shared" si="156"/>
        <v>83808</v>
      </c>
      <c r="K2545" s="2">
        <f t="shared" si="157"/>
        <v>45689</v>
      </c>
      <c r="L2545" s="2" t="str">
        <f>VLOOKUP(C2545,Customers!$A$2:$F$401,3,FALSE)</f>
        <v>Fayoum</v>
      </c>
      <c r="M2545" s="2" t="str">
        <f>VLOOKUP(C2545,Customers!$A$2:$F$401,5,FALSE)</f>
        <v>Small Business</v>
      </c>
      <c r="N2545" s="2" t="str">
        <f>VLOOKUP(D2545,Products!$A$2:$F$21,2,FALSE)</f>
        <v>Office Chair</v>
      </c>
      <c r="O2545" s="2" t="str">
        <f>VLOOKUP(D2545,Products!$A$2:$F$21,4,FALSE)</f>
        <v>Office</v>
      </c>
      <c r="P2545" s="2" t="str">
        <f>VLOOKUP(D2545,Products!$A$2:$F$21,3,FALSE)</f>
        <v>Furniture</v>
      </c>
      <c r="Q2545" s="6">
        <f>VLOOKUP(D2545,Products!$A$2:$F$21,6,FALSE)</f>
        <v>3150</v>
      </c>
      <c r="R2545" s="6">
        <f t="shared" si="158"/>
        <v>63000</v>
      </c>
      <c r="S2545" s="6">
        <f t="shared" si="159"/>
        <v>20808</v>
      </c>
    </row>
    <row r="2546" spans="1:19" x14ac:dyDescent="0.25">
      <c r="A2546" t="s">
        <v>2974</v>
      </c>
      <c r="B2546" s="2">
        <v>45383</v>
      </c>
      <c r="C2546" t="s">
        <v>772</v>
      </c>
      <c r="D2546" t="s">
        <v>56</v>
      </c>
      <c r="E2546">
        <v>3</v>
      </c>
      <c r="F2546">
        <v>174.6</v>
      </c>
      <c r="G2546" s="3">
        <v>0.15</v>
      </c>
      <c r="H2546" t="s">
        <v>12</v>
      </c>
      <c r="I2546">
        <v>4</v>
      </c>
      <c r="J2546">
        <f t="shared" si="156"/>
        <v>445.22999999999996</v>
      </c>
      <c r="K2546" s="2">
        <f t="shared" si="157"/>
        <v>45383</v>
      </c>
      <c r="L2546" s="2" t="str">
        <f>VLOOKUP(C2546,Customers!$A$2:$F$401,3,FALSE)</f>
        <v>Giza</v>
      </c>
      <c r="M2546" s="2" t="str">
        <f>VLOOKUP(C2546,Customers!$A$2:$F$401,5,FALSE)</f>
        <v>Consumer</v>
      </c>
      <c r="N2546" s="2" t="str">
        <f>VLOOKUP(D2546,Products!$A$2:$F$21,2,FALSE)</f>
        <v>Notebook Pack</v>
      </c>
      <c r="O2546" s="2" t="str">
        <f>VLOOKUP(D2546,Products!$A$2:$F$21,4,FALSE)</f>
        <v>Office</v>
      </c>
      <c r="P2546" s="2" t="str">
        <f>VLOOKUP(D2546,Products!$A$2:$F$21,3,FALSE)</f>
        <v>Stationery</v>
      </c>
      <c r="Q2546" s="6">
        <f>VLOOKUP(D2546,Products!$A$2:$F$21,6,FALSE)</f>
        <v>75</v>
      </c>
      <c r="R2546" s="6">
        <f t="shared" si="158"/>
        <v>225</v>
      </c>
      <c r="S2546" s="6">
        <f t="shared" si="159"/>
        <v>220.22999999999996</v>
      </c>
    </row>
    <row r="2547" spans="1:19" x14ac:dyDescent="0.25">
      <c r="A2547" t="s">
        <v>2975</v>
      </c>
      <c r="B2547" s="2">
        <v>45984</v>
      </c>
      <c r="C2547" t="s">
        <v>511</v>
      </c>
      <c r="D2547" t="s">
        <v>56</v>
      </c>
      <c r="E2547">
        <v>5</v>
      </c>
      <c r="F2547">
        <v>185.4</v>
      </c>
      <c r="G2547" s="3">
        <v>0.15</v>
      </c>
      <c r="H2547" t="s">
        <v>12</v>
      </c>
      <c r="I2547">
        <v>1</v>
      </c>
      <c r="J2547">
        <f t="shared" si="156"/>
        <v>787.94999999999993</v>
      </c>
      <c r="K2547" s="2">
        <f t="shared" si="157"/>
        <v>45962</v>
      </c>
      <c r="L2547" s="2" t="str">
        <f>VLOOKUP(C2547,Customers!$A$2:$F$401,3,FALSE)</f>
        <v>Tanta</v>
      </c>
      <c r="M2547" s="2" t="str">
        <f>VLOOKUP(C2547,Customers!$A$2:$F$401,5,FALSE)</f>
        <v>Consumer</v>
      </c>
      <c r="N2547" s="2" t="str">
        <f>VLOOKUP(D2547,Products!$A$2:$F$21,2,FALSE)</f>
        <v>Notebook Pack</v>
      </c>
      <c r="O2547" s="2" t="str">
        <f>VLOOKUP(D2547,Products!$A$2:$F$21,4,FALSE)</f>
        <v>Office</v>
      </c>
      <c r="P2547" s="2" t="str">
        <f>VLOOKUP(D2547,Products!$A$2:$F$21,3,FALSE)</f>
        <v>Stationery</v>
      </c>
      <c r="Q2547" s="6">
        <f>VLOOKUP(D2547,Products!$A$2:$F$21,6,FALSE)</f>
        <v>75</v>
      </c>
      <c r="R2547" s="6">
        <f t="shared" si="158"/>
        <v>375</v>
      </c>
      <c r="S2547" s="6">
        <f t="shared" si="159"/>
        <v>412.94999999999993</v>
      </c>
    </row>
    <row r="2548" spans="1:19" x14ac:dyDescent="0.25">
      <c r="A2548" t="s">
        <v>2976</v>
      </c>
      <c r="B2548" s="2">
        <v>45758</v>
      </c>
      <c r="C2548" t="s">
        <v>48</v>
      </c>
      <c r="D2548" t="s">
        <v>123</v>
      </c>
      <c r="E2548">
        <v>5</v>
      </c>
      <c r="F2548">
        <v>2420.5</v>
      </c>
      <c r="G2548" s="3">
        <v>0</v>
      </c>
      <c r="H2548" t="s">
        <v>12</v>
      </c>
      <c r="I2548">
        <v>1</v>
      </c>
      <c r="J2548">
        <f t="shared" si="156"/>
        <v>12102.5</v>
      </c>
      <c r="K2548" s="2">
        <f t="shared" si="157"/>
        <v>45748</v>
      </c>
      <c r="L2548" s="2" t="str">
        <f>VLOOKUP(C2548,Customers!$A$2:$F$401,3,FALSE)</f>
        <v>Shubra El-Kheima</v>
      </c>
      <c r="M2548" s="2" t="str">
        <f>VLOOKUP(C2548,Customers!$A$2:$F$401,5,FALSE)</f>
        <v>Small Business</v>
      </c>
      <c r="N2548" s="2" t="str">
        <f>VLOOKUP(D2548,Products!$A$2:$F$21,2,FALSE)</f>
        <v>Barcode Scanner</v>
      </c>
      <c r="O2548" s="2" t="str">
        <f>VLOOKUP(D2548,Products!$A$2:$F$21,4,FALSE)</f>
        <v>Electronics</v>
      </c>
      <c r="P2548" s="2" t="str">
        <f>VLOOKUP(D2548,Products!$A$2:$F$21,3,FALSE)</f>
        <v>POS Equipment</v>
      </c>
      <c r="Q2548" s="6">
        <f>VLOOKUP(D2548,Products!$A$2:$F$21,6,FALSE)</f>
        <v>1420</v>
      </c>
      <c r="R2548" s="6">
        <f t="shared" si="158"/>
        <v>7100</v>
      </c>
      <c r="S2548" s="6">
        <f t="shared" si="159"/>
        <v>5002.5</v>
      </c>
    </row>
    <row r="2549" spans="1:19" x14ac:dyDescent="0.25">
      <c r="A2549" t="s">
        <v>2977</v>
      </c>
      <c r="B2549" s="2">
        <v>45649</v>
      </c>
      <c r="C2549" t="s">
        <v>533</v>
      </c>
      <c r="D2549" t="s">
        <v>15</v>
      </c>
      <c r="E2549">
        <v>1</v>
      </c>
      <c r="F2549">
        <v>463.5</v>
      </c>
      <c r="G2549" s="3">
        <v>0.1</v>
      </c>
      <c r="H2549" t="s">
        <v>12</v>
      </c>
      <c r="I2549">
        <v>3</v>
      </c>
      <c r="J2549">
        <f t="shared" si="156"/>
        <v>417.15000000000003</v>
      </c>
      <c r="K2549" s="2">
        <f t="shared" si="157"/>
        <v>45627</v>
      </c>
      <c r="L2549" s="2" t="str">
        <f>VLOOKUP(C2549,Customers!$A$2:$F$401,3,FALSE)</f>
        <v>Shubra El-Kheima</v>
      </c>
      <c r="M2549" s="2" t="str">
        <f>VLOOKUP(C2549,Customers!$A$2:$F$401,5,FALSE)</f>
        <v>Consumer</v>
      </c>
      <c r="N2549" s="2" t="str">
        <f>VLOOKUP(D2549,Products!$A$2:$F$21,2,FALSE)</f>
        <v>Wireless Mouse</v>
      </c>
      <c r="O2549" s="2" t="str">
        <f>VLOOKUP(D2549,Products!$A$2:$F$21,4,FALSE)</f>
        <v>Electronics</v>
      </c>
      <c r="P2549" s="2" t="str">
        <f>VLOOKUP(D2549,Products!$A$2:$F$21,3,FALSE)</f>
        <v>Accessories</v>
      </c>
      <c r="Q2549" s="6">
        <f>VLOOKUP(D2549,Products!$A$2:$F$21,6,FALSE)</f>
        <v>210</v>
      </c>
      <c r="R2549" s="6">
        <f t="shared" si="158"/>
        <v>210</v>
      </c>
      <c r="S2549" s="6">
        <f t="shared" si="159"/>
        <v>207.15000000000003</v>
      </c>
    </row>
    <row r="2550" spans="1:19" x14ac:dyDescent="0.25">
      <c r="A2550" t="s">
        <v>2978</v>
      </c>
      <c r="B2550" s="2">
        <v>45633</v>
      </c>
      <c r="C2550" t="s">
        <v>456</v>
      </c>
      <c r="D2550" t="s">
        <v>15</v>
      </c>
      <c r="E2550">
        <v>3</v>
      </c>
      <c r="F2550">
        <v>436.5</v>
      </c>
      <c r="G2550" s="3">
        <v>0.05</v>
      </c>
      <c r="H2550" t="s">
        <v>12</v>
      </c>
      <c r="I2550">
        <v>7</v>
      </c>
      <c r="J2550">
        <f t="shared" si="156"/>
        <v>1244.0249999999999</v>
      </c>
      <c r="K2550" s="2">
        <f t="shared" si="157"/>
        <v>45627</v>
      </c>
      <c r="L2550" s="2" t="str">
        <f>VLOOKUP(C2550,Customers!$A$2:$F$401,3,FALSE)</f>
        <v>Cairo</v>
      </c>
      <c r="M2550" s="2" t="str">
        <f>VLOOKUP(C2550,Customers!$A$2:$F$401,5,FALSE)</f>
        <v>Corporate</v>
      </c>
      <c r="N2550" s="2" t="str">
        <f>VLOOKUP(D2550,Products!$A$2:$F$21,2,FALSE)</f>
        <v>Wireless Mouse</v>
      </c>
      <c r="O2550" s="2" t="str">
        <f>VLOOKUP(D2550,Products!$A$2:$F$21,4,FALSE)</f>
        <v>Electronics</v>
      </c>
      <c r="P2550" s="2" t="str">
        <f>VLOOKUP(D2550,Products!$A$2:$F$21,3,FALSE)</f>
        <v>Accessories</v>
      </c>
      <c r="Q2550" s="6">
        <f>VLOOKUP(D2550,Products!$A$2:$F$21,6,FALSE)</f>
        <v>210</v>
      </c>
      <c r="R2550" s="6">
        <f t="shared" si="158"/>
        <v>630</v>
      </c>
      <c r="S2550" s="6">
        <f t="shared" si="159"/>
        <v>614.02499999999986</v>
      </c>
    </row>
    <row r="2551" spans="1:19" x14ac:dyDescent="0.25">
      <c r="A2551" t="s">
        <v>2979</v>
      </c>
      <c r="B2551" s="2">
        <v>45924</v>
      </c>
      <c r="C2551" t="s">
        <v>592</v>
      </c>
      <c r="D2551" t="s">
        <v>11</v>
      </c>
      <c r="E2551">
        <v>3</v>
      </c>
      <c r="F2551">
        <v>28500</v>
      </c>
      <c r="G2551" s="3">
        <v>0.1</v>
      </c>
      <c r="H2551" t="s">
        <v>12</v>
      </c>
      <c r="I2551">
        <v>4</v>
      </c>
      <c r="J2551">
        <f t="shared" si="156"/>
        <v>76950</v>
      </c>
      <c r="K2551" s="2">
        <f t="shared" si="157"/>
        <v>45901</v>
      </c>
      <c r="L2551" s="2" t="str">
        <f>VLOOKUP(C2551,Customers!$A$2:$F$401,3,FALSE)</f>
        <v>Tanta</v>
      </c>
      <c r="M2551" s="2" t="str">
        <f>VLOOKUP(C2551,Customers!$A$2:$F$401,5,FALSE)</f>
        <v>Consumer</v>
      </c>
      <c r="N2551" s="2" t="str">
        <f>VLOOKUP(D2551,Products!$A$2:$F$21,2,FALSE)</f>
        <v>Laptop Pro 14</v>
      </c>
      <c r="O2551" s="2" t="str">
        <f>VLOOKUP(D2551,Products!$A$2:$F$21,4,FALSE)</f>
        <v>Electronics</v>
      </c>
      <c r="P2551" s="2" t="str">
        <f>VLOOKUP(D2551,Products!$A$2:$F$21,3,FALSE)</f>
        <v>Computers</v>
      </c>
      <c r="Q2551" s="6">
        <f>VLOOKUP(D2551,Products!$A$2:$F$21,6,FALSE)</f>
        <v>22100</v>
      </c>
      <c r="R2551" s="6">
        <f t="shared" si="158"/>
        <v>66300</v>
      </c>
      <c r="S2551" s="6">
        <f t="shared" si="159"/>
        <v>10650</v>
      </c>
    </row>
    <row r="2552" spans="1:19" x14ac:dyDescent="0.25">
      <c r="A2552" t="s">
        <v>2980</v>
      </c>
      <c r="B2552" s="2">
        <v>45914</v>
      </c>
      <c r="C2552" t="s">
        <v>944</v>
      </c>
      <c r="D2552" t="s">
        <v>79</v>
      </c>
      <c r="E2552">
        <v>2</v>
      </c>
      <c r="F2552">
        <v>6386</v>
      </c>
      <c r="G2552" s="3">
        <v>0.05</v>
      </c>
      <c r="H2552" t="s">
        <v>12</v>
      </c>
      <c r="I2552">
        <v>5</v>
      </c>
      <c r="J2552">
        <f t="shared" si="156"/>
        <v>12133.4</v>
      </c>
      <c r="K2552" s="2">
        <f t="shared" si="157"/>
        <v>45901</v>
      </c>
      <c r="L2552" s="2" t="str">
        <f>VLOOKUP(C2552,Customers!$A$2:$F$401,3,FALSE)</f>
        <v>Asyut</v>
      </c>
      <c r="M2552" s="2" t="str">
        <f>VLOOKUP(C2552,Customers!$A$2:$F$401,5,FALSE)</f>
        <v>Small Business</v>
      </c>
      <c r="N2552" s="2" t="str">
        <f>VLOOKUP(D2552,Products!$A$2:$F$21,2,FALSE)</f>
        <v>27-inch Monitor</v>
      </c>
      <c r="O2552" s="2" t="str">
        <f>VLOOKUP(D2552,Products!$A$2:$F$21,4,FALSE)</f>
        <v>Electronics</v>
      </c>
      <c r="P2552" s="2" t="str">
        <f>VLOOKUP(D2552,Products!$A$2:$F$21,3,FALSE)</f>
        <v>Displays</v>
      </c>
      <c r="Q2552" s="6">
        <f>VLOOKUP(D2552,Products!$A$2:$F$21,6,FALSE)</f>
        <v>4300</v>
      </c>
      <c r="R2552" s="6">
        <f t="shared" si="158"/>
        <v>8600</v>
      </c>
      <c r="S2552" s="6">
        <f t="shared" si="159"/>
        <v>3533.3999999999996</v>
      </c>
    </row>
    <row r="2553" spans="1:19" x14ac:dyDescent="0.25">
      <c r="A2553" t="s">
        <v>2981</v>
      </c>
      <c r="B2553" s="2">
        <v>44940</v>
      </c>
      <c r="C2553" t="s">
        <v>833</v>
      </c>
      <c r="D2553" t="s">
        <v>15</v>
      </c>
      <c r="E2553">
        <v>2</v>
      </c>
      <c r="F2553">
        <v>450</v>
      </c>
      <c r="G2553" s="3">
        <v>0.05</v>
      </c>
      <c r="H2553" t="s">
        <v>12</v>
      </c>
      <c r="I2553">
        <v>4</v>
      </c>
      <c r="J2553">
        <f t="shared" si="156"/>
        <v>855</v>
      </c>
      <c r="K2553" s="2">
        <f t="shared" si="157"/>
        <v>44927</v>
      </c>
      <c r="L2553" s="2" t="str">
        <f>VLOOKUP(C2553,Customers!$A$2:$F$401,3,FALSE)</f>
        <v>Shubra El-Kheima</v>
      </c>
      <c r="M2553" s="2" t="str">
        <f>VLOOKUP(C2553,Customers!$A$2:$F$401,5,FALSE)</f>
        <v>Consumer</v>
      </c>
      <c r="N2553" s="2" t="str">
        <f>VLOOKUP(D2553,Products!$A$2:$F$21,2,FALSE)</f>
        <v>Wireless Mouse</v>
      </c>
      <c r="O2553" s="2" t="str">
        <f>VLOOKUP(D2553,Products!$A$2:$F$21,4,FALSE)</f>
        <v>Electronics</v>
      </c>
      <c r="P2553" s="2" t="str">
        <f>VLOOKUP(D2553,Products!$A$2:$F$21,3,FALSE)</f>
        <v>Accessories</v>
      </c>
      <c r="Q2553" s="6">
        <f>VLOOKUP(D2553,Products!$A$2:$F$21,6,FALSE)</f>
        <v>210</v>
      </c>
      <c r="R2553" s="6">
        <f t="shared" si="158"/>
        <v>420</v>
      </c>
      <c r="S2553" s="6">
        <f t="shared" si="159"/>
        <v>435</v>
      </c>
    </row>
    <row r="2554" spans="1:19" x14ac:dyDescent="0.25">
      <c r="A2554" t="s">
        <v>2982</v>
      </c>
      <c r="B2554" s="2">
        <v>45954</v>
      </c>
      <c r="C2554" t="s">
        <v>1926</v>
      </c>
      <c r="D2554" t="s">
        <v>46</v>
      </c>
      <c r="E2554">
        <v>4</v>
      </c>
      <c r="F2554">
        <v>252.2</v>
      </c>
      <c r="G2554" s="3">
        <v>0.1</v>
      </c>
      <c r="H2554" t="s">
        <v>12</v>
      </c>
      <c r="I2554">
        <v>5</v>
      </c>
      <c r="J2554">
        <f t="shared" si="156"/>
        <v>907.92</v>
      </c>
      <c r="K2554" s="2">
        <f t="shared" si="157"/>
        <v>45931</v>
      </c>
      <c r="L2554" s="2" t="str">
        <f>VLOOKUP(C2554,Customers!$A$2:$F$401,3,FALSE)</f>
        <v>Tanta</v>
      </c>
      <c r="M2554" s="2" t="str">
        <f>VLOOKUP(C2554,Customers!$A$2:$F$401,5,FALSE)</f>
        <v>Consumer</v>
      </c>
      <c r="N2554" s="2" t="str">
        <f>VLOOKUP(D2554,Products!$A$2:$F$21,2,FALSE)</f>
        <v>Paper A4 Box</v>
      </c>
      <c r="O2554" s="2" t="str">
        <f>VLOOKUP(D2554,Products!$A$2:$F$21,4,FALSE)</f>
        <v>Office</v>
      </c>
      <c r="P2554" s="2" t="str">
        <f>VLOOKUP(D2554,Products!$A$2:$F$21,3,FALSE)</f>
        <v>Stationery</v>
      </c>
      <c r="Q2554" s="6">
        <f>VLOOKUP(D2554,Products!$A$2:$F$21,6,FALSE)</f>
        <v>145</v>
      </c>
      <c r="R2554" s="6">
        <f t="shared" si="158"/>
        <v>580</v>
      </c>
      <c r="S2554" s="6">
        <f t="shared" si="159"/>
        <v>327.91999999999996</v>
      </c>
    </row>
    <row r="2555" spans="1:19" x14ac:dyDescent="0.25">
      <c r="A2555" t="s">
        <v>2983</v>
      </c>
      <c r="B2555" s="2">
        <v>45211</v>
      </c>
      <c r="C2555" t="s">
        <v>233</v>
      </c>
      <c r="D2555" t="s">
        <v>43</v>
      </c>
      <c r="E2555">
        <v>2</v>
      </c>
      <c r="F2555">
        <v>3708</v>
      </c>
      <c r="G2555" s="3">
        <v>0.15</v>
      </c>
      <c r="H2555" t="s">
        <v>12</v>
      </c>
      <c r="I2555">
        <v>4</v>
      </c>
      <c r="J2555">
        <f t="shared" si="156"/>
        <v>6303.5999999999995</v>
      </c>
      <c r="K2555" s="2">
        <f t="shared" si="157"/>
        <v>45200</v>
      </c>
      <c r="L2555" s="2" t="str">
        <f>VLOOKUP(C2555,Customers!$A$2:$F$401,3,FALSE)</f>
        <v>Mansoura</v>
      </c>
      <c r="M2555" s="2" t="str">
        <f>VLOOKUP(C2555,Customers!$A$2:$F$401,5,FALSE)</f>
        <v>Consumer</v>
      </c>
      <c r="N2555" s="2" t="str">
        <f>VLOOKUP(D2555,Products!$A$2:$F$21,2,FALSE)</f>
        <v>External SSD 1TB</v>
      </c>
      <c r="O2555" s="2" t="str">
        <f>VLOOKUP(D2555,Products!$A$2:$F$21,4,FALSE)</f>
        <v>Electronics</v>
      </c>
      <c r="P2555" s="2" t="str">
        <f>VLOOKUP(D2555,Products!$A$2:$F$21,3,FALSE)</f>
        <v>Storage</v>
      </c>
      <c r="Q2555" s="6">
        <f>VLOOKUP(D2555,Products!$A$2:$F$21,6,FALSE)</f>
        <v>2450</v>
      </c>
      <c r="R2555" s="6">
        <f t="shared" si="158"/>
        <v>4900</v>
      </c>
      <c r="S2555" s="6">
        <f t="shared" si="159"/>
        <v>1403.5999999999995</v>
      </c>
    </row>
    <row r="2556" spans="1:19" x14ac:dyDescent="0.25">
      <c r="A2556" t="s">
        <v>2984</v>
      </c>
      <c r="B2556" s="2">
        <v>45827</v>
      </c>
      <c r="C2556" t="s">
        <v>121</v>
      </c>
      <c r="D2556" t="s">
        <v>90</v>
      </c>
      <c r="E2556">
        <v>2</v>
      </c>
      <c r="F2556">
        <v>2100</v>
      </c>
      <c r="G2556" s="3">
        <v>0.03</v>
      </c>
      <c r="H2556" t="s">
        <v>12</v>
      </c>
      <c r="I2556">
        <v>5</v>
      </c>
      <c r="J2556">
        <f t="shared" si="156"/>
        <v>4074</v>
      </c>
      <c r="K2556" s="2">
        <f t="shared" si="157"/>
        <v>45809</v>
      </c>
      <c r="L2556" s="2" t="str">
        <f>VLOOKUP(C2556,Customers!$A$2:$F$401,3,FALSE)</f>
        <v>Alexandria</v>
      </c>
      <c r="M2556" s="2" t="str">
        <f>VLOOKUP(C2556,Customers!$A$2:$F$401,5,FALSE)</f>
        <v>Corporate</v>
      </c>
      <c r="N2556" s="2" t="str">
        <f>VLOOKUP(D2556,Products!$A$2:$F$21,2,FALSE)</f>
        <v>Headset Pro</v>
      </c>
      <c r="O2556" s="2" t="str">
        <f>VLOOKUP(D2556,Products!$A$2:$F$21,4,FALSE)</f>
        <v>Electronics</v>
      </c>
      <c r="P2556" s="2" t="str">
        <f>VLOOKUP(D2556,Products!$A$2:$F$21,3,FALSE)</f>
        <v>Accessories</v>
      </c>
      <c r="Q2556" s="6">
        <f>VLOOKUP(D2556,Products!$A$2:$F$21,6,FALSE)</f>
        <v>1180</v>
      </c>
      <c r="R2556" s="6">
        <f t="shared" si="158"/>
        <v>2360</v>
      </c>
      <c r="S2556" s="6">
        <f t="shared" si="159"/>
        <v>1714</v>
      </c>
    </row>
    <row r="2557" spans="1:19" x14ac:dyDescent="0.25">
      <c r="A2557" t="s">
        <v>2985</v>
      </c>
      <c r="B2557" s="2">
        <v>45266</v>
      </c>
      <c r="C2557" t="s">
        <v>812</v>
      </c>
      <c r="D2557" t="s">
        <v>15</v>
      </c>
      <c r="E2557">
        <v>5</v>
      </c>
      <c r="F2557">
        <v>486</v>
      </c>
      <c r="G2557" s="3">
        <v>0.1</v>
      </c>
      <c r="H2557" t="s">
        <v>12</v>
      </c>
      <c r="I2557">
        <v>4</v>
      </c>
      <c r="J2557">
        <f t="shared" si="156"/>
        <v>2187</v>
      </c>
      <c r="K2557" s="2">
        <f t="shared" si="157"/>
        <v>45261</v>
      </c>
      <c r="L2557" s="2" t="str">
        <f>VLOOKUP(C2557,Customers!$A$2:$F$401,3,FALSE)</f>
        <v>Tanta</v>
      </c>
      <c r="M2557" s="2" t="str">
        <f>VLOOKUP(C2557,Customers!$A$2:$F$401,5,FALSE)</f>
        <v>Consumer</v>
      </c>
      <c r="N2557" s="2" t="str">
        <f>VLOOKUP(D2557,Products!$A$2:$F$21,2,FALSE)</f>
        <v>Wireless Mouse</v>
      </c>
      <c r="O2557" s="2" t="str">
        <f>VLOOKUP(D2557,Products!$A$2:$F$21,4,FALSE)</f>
        <v>Electronics</v>
      </c>
      <c r="P2557" s="2" t="str">
        <f>VLOOKUP(D2557,Products!$A$2:$F$21,3,FALSE)</f>
        <v>Accessories</v>
      </c>
      <c r="Q2557" s="6">
        <f>VLOOKUP(D2557,Products!$A$2:$F$21,6,FALSE)</f>
        <v>210</v>
      </c>
      <c r="R2557" s="6">
        <f t="shared" si="158"/>
        <v>1050</v>
      </c>
      <c r="S2557" s="6">
        <f t="shared" si="159"/>
        <v>1137</v>
      </c>
    </row>
    <row r="2558" spans="1:19" x14ac:dyDescent="0.25">
      <c r="A2558" t="s">
        <v>2986</v>
      </c>
      <c r="B2558" s="2">
        <v>45398</v>
      </c>
      <c r="C2558" t="s">
        <v>1202</v>
      </c>
      <c r="D2558" t="s">
        <v>90</v>
      </c>
      <c r="E2558">
        <v>3</v>
      </c>
      <c r="F2558">
        <v>2268</v>
      </c>
      <c r="G2558" s="3">
        <v>0.1</v>
      </c>
      <c r="H2558" t="s">
        <v>12</v>
      </c>
      <c r="I2558">
        <v>6</v>
      </c>
      <c r="J2558">
        <f t="shared" si="156"/>
        <v>6123.6</v>
      </c>
      <c r="K2558" s="2">
        <f t="shared" si="157"/>
        <v>45383</v>
      </c>
      <c r="L2558" s="2" t="str">
        <f>VLOOKUP(C2558,Customers!$A$2:$F$401,3,FALSE)</f>
        <v>Shubra El-Kheima</v>
      </c>
      <c r="M2558" s="2" t="str">
        <f>VLOOKUP(C2558,Customers!$A$2:$F$401,5,FALSE)</f>
        <v>Corporate</v>
      </c>
      <c r="N2558" s="2" t="str">
        <f>VLOOKUP(D2558,Products!$A$2:$F$21,2,FALSE)</f>
        <v>Headset Pro</v>
      </c>
      <c r="O2558" s="2" t="str">
        <f>VLOOKUP(D2558,Products!$A$2:$F$21,4,FALSE)</f>
        <v>Electronics</v>
      </c>
      <c r="P2558" s="2" t="str">
        <f>VLOOKUP(D2558,Products!$A$2:$F$21,3,FALSE)</f>
        <v>Accessories</v>
      </c>
      <c r="Q2558" s="6">
        <f>VLOOKUP(D2558,Products!$A$2:$F$21,6,FALSE)</f>
        <v>1180</v>
      </c>
      <c r="R2558" s="6">
        <f t="shared" si="158"/>
        <v>3540</v>
      </c>
      <c r="S2558" s="6">
        <f t="shared" si="159"/>
        <v>2583.6000000000004</v>
      </c>
    </row>
    <row r="2559" spans="1:19" x14ac:dyDescent="0.25">
      <c r="A2559" t="s">
        <v>2987</v>
      </c>
      <c r="B2559" s="2">
        <v>45084</v>
      </c>
      <c r="C2559" t="s">
        <v>369</v>
      </c>
      <c r="D2559" t="s">
        <v>56</v>
      </c>
      <c r="E2559">
        <v>2</v>
      </c>
      <c r="F2559">
        <v>194.4</v>
      </c>
      <c r="G2559" s="3">
        <v>0.15</v>
      </c>
      <c r="H2559" t="s">
        <v>12</v>
      </c>
      <c r="I2559">
        <v>1</v>
      </c>
      <c r="J2559">
        <f t="shared" si="156"/>
        <v>330.48</v>
      </c>
      <c r="K2559" s="2">
        <f t="shared" si="157"/>
        <v>45078</v>
      </c>
      <c r="L2559" s="2" t="str">
        <f>VLOOKUP(C2559,Customers!$A$2:$F$401,3,FALSE)</f>
        <v>Tanta</v>
      </c>
      <c r="M2559" s="2" t="str">
        <f>VLOOKUP(C2559,Customers!$A$2:$F$401,5,FALSE)</f>
        <v>Small Business</v>
      </c>
      <c r="N2559" s="2" t="str">
        <f>VLOOKUP(D2559,Products!$A$2:$F$21,2,FALSE)</f>
        <v>Notebook Pack</v>
      </c>
      <c r="O2559" s="2" t="str">
        <f>VLOOKUP(D2559,Products!$A$2:$F$21,4,FALSE)</f>
        <v>Office</v>
      </c>
      <c r="P2559" s="2" t="str">
        <f>VLOOKUP(D2559,Products!$A$2:$F$21,3,FALSE)</f>
        <v>Stationery</v>
      </c>
      <c r="Q2559" s="6">
        <f>VLOOKUP(D2559,Products!$A$2:$F$21,6,FALSE)</f>
        <v>75</v>
      </c>
      <c r="R2559" s="6">
        <f t="shared" si="158"/>
        <v>150</v>
      </c>
      <c r="S2559" s="6">
        <f t="shared" si="159"/>
        <v>180.48000000000002</v>
      </c>
    </row>
    <row r="2560" spans="1:19" x14ac:dyDescent="0.25">
      <c r="A2560" t="s">
        <v>2988</v>
      </c>
      <c r="B2560" s="2">
        <v>45980</v>
      </c>
      <c r="C2560" t="s">
        <v>903</v>
      </c>
      <c r="D2560" t="s">
        <v>46</v>
      </c>
      <c r="E2560">
        <v>3</v>
      </c>
      <c r="F2560">
        <v>252.2</v>
      </c>
      <c r="G2560" s="3">
        <v>0</v>
      </c>
      <c r="H2560" t="s">
        <v>12</v>
      </c>
      <c r="I2560">
        <v>7</v>
      </c>
      <c r="J2560">
        <f t="shared" si="156"/>
        <v>756.59999999999991</v>
      </c>
      <c r="K2560" s="2">
        <f t="shared" si="157"/>
        <v>45962</v>
      </c>
      <c r="L2560" s="2" t="str">
        <f>VLOOKUP(C2560,Customers!$A$2:$F$401,3,FALSE)</f>
        <v>Asyut</v>
      </c>
      <c r="M2560" s="2" t="str">
        <f>VLOOKUP(C2560,Customers!$A$2:$F$401,5,FALSE)</f>
        <v>Consumer</v>
      </c>
      <c r="N2560" s="2" t="str">
        <f>VLOOKUP(D2560,Products!$A$2:$F$21,2,FALSE)</f>
        <v>Paper A4 Box</v>
      </c>
      <c r="O2560" s="2" t="str">
        <f>VLOOKUP(D2560,Products!$A$2:$F$21,4,FALSE)</f>
        <v>Office</v>
      </c>
      <c r="P2560" s="2" t="str">
        <f>VLOOKUP(D2560,Products!$A$2:$F$21,3,FALSE)</f>
        <v>Stationery</v>
      </c>
      <c r="Q2560" s="6">
        <f>VLOOKUP(D2560,Products!$A$2:$F$21,6,FALSE)</f>
        <v>145</v>
      </c>
      <c r="R2560" s="6">
        <f t="shared" si="158"/>
        <v>435</v>
      </c>
      <c r="S2560" s="6">
        <f t="shared" si="159"/>
        <v>321.59999999999991</v>
      </c>
    </row>
    <row r="2561" spans="1:19" x14ac:dyDescent="0.25">
      <c r="A2561" t="s">
        <v>2989</v>
      </c>
      <c r="B2561" s="2">
        <v>45502</v>
      </c>
      <c r="C2561" t="s">
        <v>623</v>
      </c>
      <c r="D2561" t="s">
        <v>56</v>
      </c>
      <c r="E2561">
        <v>1</v>
      </c>
      <c r="F2561">
        <v>174.6</v>
      </c>
      <c r="G2561" s="3">
        <v>0.2</v>
      </c>
      <c r="H2561" t="s">
        <v>12</v>
      </c>
      <c r="I2561">
        <v>4</v>
      </c>
      <c r="J2561">
        <f t="shared" si="156"/>
        <v>139.68</v>
      </c>
      <c r="K2561" s="2">
        <f t="shared" si="157"/>
        <v>45474</v>
      </c>
      <c r="L2561" s="2" t="str">
        <f>VLOOKUP(C2561,Customers!$A$2:$F$401,3,FALSE)</f>
        <v>Port Said</v>
      </c>
      <c r="M2561" s="2" t="str">
        <f>VLOOKUP(C2561,Customers!$A$2:$F$401,5,FALSE)</f>
        <v>Small Business</v>
      </c>
      <c r="N2561" s="2" t="str">
        <f>VLOOKUP(D2561,Products!$A$2:$F$21,2,FALSE)</f>
        <v>Notebook Pack</v>
      </c>
      <c r="O2561" s="2" t="str">
        <f>VLOOKUP(D2561,Products!$A$2:$F$21,4,FALSE)</f>
        <v>Office</v>
      </c>
      <c r="P2561" s="2" t="str">
        <f>VLOOKUP(D2561,Products!$A$2:$F$21,3,FALSE)</f>
        <v>Stationery</v>
      </c>
      <c r="Q2561" s="6">
        <f>VLOOKUP(D2561,Products!$A$2:$F$21,6,FALSE)</f>
        <v>75</v>
      </c>
      <c r="R2561" s="6">
        <f t="shared" si="158"/>
        <v>75</v>
      </c>
      <c r="S2561" s="6">
        <f t="shared" si="159"/>
        <v>64.680000000000007</v>
      </c>
    </row>
    <row r="2562" spans="1:19" x14ac:dyDescent="0.25">
      <c r="A2562" t="s">
        <v>2990</v>
      </c>
      <c r="B2562" s="2">
        <v>45360</v>
      </c>
      <c r="C2562" t="s">
        <v>401</v>
      </c>
      <c r="D2562" t="s">
        <v>40</v>
      </c>
      <c r="E2562">
        <v>1</v>
      </c>
      <c r="F2562">
        <v>21060</v>
      </c>
      <c r="G2562" s="3">
        <v>0.05</v>
      </c>
      <c r="H2562" t="s">
        <v>85</v>
      </c>
      <c r="I2562">
        <v>5</v>
      </c>
      <c r="J2562">
        <f t="shared" si="156"/>
        <v>20007</v>
      </c>
      <c r="K2562" s="2">
        <f t="shared" si="157"/>
        <v>45352</v>
      </c>
      <c r="L2562" s="2" t="str">
        <f>VLOOKUP(C2562,Customers!$A$2:$F$401,3,FALSE)</f>
        <v>Alexandria</v>
      </c>
      <c r="M2562" s="2" t="str">
        <f>VLOOKUP(C2562,Customers!$A$2:$F$401,5,FALSE)</f>
        <v>Consumer</v>
      </c>
      <c r="N2562" s="2" t="str">
        <f>VLOOKUP(D2562,Products!$A$2:$F$21,2,FALSE)</f>
        <v>Laptop Basic 15</v>
      </c>
      <c r="O2562" s="2" t="str">
        <f>VLOOKUP(D2562,Products!$A$2:$F$21,4,FALSE)</f>
        <v>Electronics</v>
      </c>
      <c r="P2562" s="2" t="str">
        <f>VLOOKUP(D2562,Products!$A$2:$F$21,3,FALSE)</f>
        <v>Computers</v>
      </c>
      <c r="Q2562" s="6">
        <f>VLOOKUP(D2562,Products!$A$2:$F$21,6,FALSE)</f>
        <v>15100</v>
      </c>
      <c r="R2562" s="6">
        <f t="shared" si="158"/>
        <v>15100</v>
      </c>
      <c r="S2562" s="6">
        <f t="shared" si="159"/>
        <v>4907</v>
      </c>
    </row>
    <row r="2563" spans="1:19" x14ac:dyDescent="0.25">
      <c r="A2563" t="s">
        <v>2991</v>
      </c>
      <c r="B2563" s="2">
        <v>45234</v>
      </c>
      <c r="C2563" t="s">
        <v>45</v>
      </c>
      <c r="D2563" t="s">
        <v>46</v>
      </c>
      <c r="E2563">
        <v>2</v>
      </c>
      <c r="F2563">
        <v>239.2</v>
      </c>
      <c r="G2563" s="3">
        <v>0.03</v>
      </c>
      <c r="H2563" t="s">
        <v>12</v>
      </c>
      <c r="I2563">
        <v>3</v>
      </c>
      <c r="J2563">
        <f t="shared" ref="J2563:J2626" si="160">E2563*F2563*(1-G2563)</f>
        <v>464.04799999999994</v>
      </c>
      <c r="K2563" s="2">
        <f t="shared" ref="K2563:K2626" si="161">DATE(YEAR(B2563),MONTH(B2563),1)</f>
        <v>45231</v>
      </c>
      <c r="L2563" s="2" t="str">
        <f>VLOOKUP(C2563,Customers!$A$2:$F$401,3,FALSE)</f>
        <v>Zagazig</v>
      </c>
      <c r="M2563" s="2" t="str">
        <f>VLOOKUP(C2563,Customers!$A$2:$F$401,5,FALSE)</f>
        <v>Small Business</v>
      </c>
      <c r="N2563" s="2" t="str">
        <f>VLOOKUP(D2563,Products!$A$2:$F$21,2,FALSE)</f>
        <v>Paper A4 Box</v>
      </c>
      <c r="O2563" s="2" t="str">
        <f>VLOOKUP(D2563,Products!$A$2:$F$21,4,FALSE)</f>
        <v>Office</v>
      </c>
      <c r="P2563" s="2" t="str">
        <f>VLOOKUP(D2563,Products!$A$2:$F$21,3,FALSE)</f>
        <v>Stationery</v>
      </c>
      <c r="Q2563" s="6">
        <f>VLOOKUP(D2563,Products!$A$2:$F$21,6,FALSE)</f>
        <v>145</v>
      </c>
      <c r="R2563" s="6">
        <f t="shared" ref="R2563:R2626" si="162">E2563*Q2563</f>
        <v>290</v>
      </c>
      <c r="S2563" s="6">
        <f t="shared" ref="S2563:S2626" si="163">J2563-R2563</f>
        <v>174.04799999999994</v>
      </c>
    </row>
    <row r="2564" spans="1:19" x14ac:dyDescent="0.25">
      <c r="A2564" t="s">
        <v>2992</v>
      </c>
      <c r="B2564" s="2">
        <v>45309</v>
      </c>
      <c r="C2564" t="s">
        <v>709</v>
      </c>
      <c r="D2564" t="s">
        <v>21</v>
      </c>
      <c r="E2564">
        <v>1</v>
      </c>
      <c r="F2564">
        <v>1702</v>
      </c>
      <c r="G2564" s="3">
        <v>0</v>
      </c>
      <c r="H2564" t="s">
        <v>12</v>
      </c>
      <c r="I2564">
        <v>6</v>
      </c>
      <c r="J2564">
        <f t="shared" si="160"/>
        <v>1702</v>
      </c>
      <c r="K2564" s="2">
        <f t="shared" si="161"/>
        <v>45292</v>
      </c>
      <c r="L2564" s="2" t="str">
        <f>VLOOKUP(C2564,Customers!$A$2:$F$401,3,FALSE)</f>
        <v>Tanta</v>
      </c>
      <c r="M2564" s="2" t="str">
        <f>VLOOKUP(C2564,Customers!$A$2:$F$401,5,FALSE)</f>
        <v>Small Business</v>
      </c>
      <c r="N2564" s="2" t="str">
        <f>VLOOKUP(D2564,Products!$A$2:$F$21,2,FALSE)</f>
        <v>Mechanical Keyboard</v>
      </c>
      <c r="O2564" s="2" t="str">
        <f>VLOOKUP(D2564,Products!$A$2:$F$21,4,FALSE)</f>
        <v>Electronics</v>
      </c>
      <c r="P2564" s="2" t="str">
        <f>VLOOKUP(D2564,Products!$A$2:$F$21,3,FALSE)</f>
        <v>Accessories</v>
      </c>
      <c r="Q2564" s="6">
        <f>VLOOKUP(D2564,Products!$A$2:$F$21,6,FALSE)</f>
        <v>990</v>
      </c>
      <c r="R2564" s="6">
        <f t="shared" si="162"/>
        <v>990</v>
      </c>
      <c r="S2564" s="6">
        <f t="shared" si="163"/>
        <v>712</v>
      </c>
    </row>
    <row r="2565" spans="1:19" x14ac:dyDescent="0.25">
      <c r="A2565" t="s">
        <v>2993</v>
      </c>
      <c r="B2565" s="2">
        <v>45249</v>
      </c>
      <c r="C2565" t="s">
        <v>283</v>
      </c>
      <c r="D2565" t="s">
        <v>18</v>
      </c>
      <c r="E2565">
        <v>1</v>
      </c>
      <c r="F2565">
        <v>1406.5</v>
      </c>
      <c r="G2565" s="3">
        <v>0.1</v>
      </c>
      <c r="H2565" t="s">
        <v>96</v>
      </c>
      <c r="I2565">
        <v>6</v>
      </c>
      <c r="J2565">
        <f t="shared" si="160"/>
        <v>1265.8500000000001</v>
      </c>
      <c r="K2565" s="2">
        <f t="shared" si="161"/>
        <v>45231</v>
      </c>
      <c r="L2565" s="2" t="str">
        <f>VLOOKUP(C2565,Customers!$A$2:$F$401,3,FALSE)</f>
        <v>Banha</v>
      </c>
      <c r="M2565" s="2" t="str">
        <f>VLOOKUP(C2565,Customers!$A$2:$F$401,5,FALSE)</f>
        <v>Corporate</v>
      </c>
      <c r="N2565" s="2" t="str">
        <f>VLOOKUP(D2565,Products!$A$2:$F$21,2,FALSE)</f>
        <v>Webcam HD</v>
      </c>
      <c r="O2565" s="2" t="str">
        <f>VLOOKUP(D2565,Products!$A$2:$F$21,4,FALSE)</f>
        <v>Electronics</v>
      </c>
      <c r="P2565" s="2" t="str">
        <f>VLOOKUP(D2565,Products!$A$2:$F$21,3,FALSE)</f>
        <v>Accessories</v>
      </c>
      <c r="Q2565" s="6">
        <f>VLOOKUP(D2565,Products!$A$2:$F$21,6,FALSE)</f>
        <v>790</v>
      </c>
      <c r="R2565" s="6">
        <f t="shared" si="162"/>
        <v>790</v>
      </c>
      <c r="S2565" s="6">
        <f t="shared" si="163"/>
        <v>475.85000000000014</v>
      </c>
    </row>
    <row r="2566" spans="1:19" x14ac:dyDescent="0.25">
      <c r="A2566" t="s">
        <v>2994</v>
      </c>
      <c r="B2566" s="2">
        <v>45668</v>
      </c>
      <c r="C2566" t="s">
        <v>988</v>
      </c>
      <c r="D2566" t="s">
        <v>33</v>
      </c>
      <c r="E2566">
        <v>1</v>
      </c>
      <c r="F2566">
        <v>3783</v>
      </c>
      <c r="G2566" s="3">
        <v>0.03</v>
      </c>
      <c r="H2566" t="s">
        <v>12</v>
      </c>
      <c r="I2566">
        <v>6</v>
      </c>
      <c r="J2566">
        <f t="shared" si="160"/>
        <v>3669.5099999999998</v>
      </c>
      <c r="K2566" s="2">
        <f t="shared" si="161"/>
        <v>45658</v>
      </c>
      <c r="L2566" s="2" t="str">
        <f>VLOOKUP(C2566,Customers!$A$2:$F$401,3,FALSE)</f>
        <v>Shubra El-Kheima</v>
      </c>
      <c r="M2566" s="2" t="str">
        <f>VLOOKUP(C2566,Customers!$A$2:$F$401,5,FALSE)</f>
        <v>Consumer</v>
      </c>
      <c r="N2566" s="2" t="str">
        <f>VLOOKUP(D2566,Products!$A$2:$F$21,2,FALSE)</f>
        <v>Filing Cabinet</v>
      </c>
      <c r="O2566" s="2" t="str">
        <f>VLOOKUP(D2566,Products!$A$2:$F$21,4,FALSE)</f>
        <v>Office</v>
      </c>
      <c r="P2566" s="2" t="str">
        <f>VLOOKUP(D2566,Products!$A$2:$F$21,3,FALSE)</f>
        <v>Furniture</v>
      </c>
      <c r="Q2566" s="6">
        <f>VLOOKUP(D2566,Products!$A$2:$F$21,6,FALSE)</f>
        <v>2650</v>
      </c>
      <c r="R2566" s="6">
        <f t="shared" si="162"/>
        <v>2650</v>
      </c>
      <c r="S2566" s="6">
        <f t="shared" si="163"/>
        <v>1019.5099999999998</v>
      </c>
    </row>
    <row r="2567" spans="1:19" x14ac:dyDescent="0.25">
      <c r="A2567" t="s">
        <v>2995</v>
      </c>
      <c r="B2567" s="2">
        <v>45169</v>
      </c>
      <c r="C2567" t="s">
        <v>154</v>
      </c>
      <c r="D2567" t="s">
        <v>56</v>
      </c>
      <c r="E2567">
        <v>1</v>
      </c>
      <c r="F2567">
        <v>194.4</v>
      </c>
      <c r="G2567" s="3">
        <v>0.1</v>
      </c>
      <c r="H2567" t="s">
        <v>12</v>
      </c>
      <c r="I2567">
        <v>2</v>
      </c>
      <c r="J2567">
        <f t="shared" si="160"/>
        <v>174.96</v>
      </c>
      <c r="K2567" s="2">
        <f t="shared" si="161"/>
        <v>45139</v>
      </c>
      <c r="L2567" s="2" t="str">
        <f>VLOOKUP(C2567,Customers!$A$2:$F$401,3,FALSE)</f>
        <v>Zagazig</v>
      </c>
      <c r="M2567" s="2" t="str">
        <f>VLOOKUP(C2567,Customers!$A$2:$F$401,5,FALSE)</f>
        <v>Consumer</v>
      </c>
      <c r="N2567" s="2" t="str">
        <f>VLOOKUP(D2567,Products!$A$2:$F$21,2,FALSE)</f>
        <v>Notebook Pack</v>
      </c>
      <c r="O2567" s="2" t="str">
        <f>VLOOKUP(D2567,Products!$A$2:$F$21,4,FALSE)</f>
        <v>Office</v>
      </c>
      <c r="P2567" s="2" t="str">
        <f>VLOOKUP(D2567,Products!$A$2:$F$21,3,FALSE)</f>
        <v>Stationery</v>
      </c>
      <c r="Q2567" s="6">
        <f>VLOOKUP(D2567,Products!$A$2:$F$21,6,FALSE)</f>
        <v>75</v>
      </c>
      <c r="R2567" s="6">
        <f t="shared" si="162"/>
        <v>75</v>
      </c>
      <c r="S2567" s="6">
        <f t="shared" si="163"/>
        <v>99.960000000000008</v>
      </c>
    </row>
    <row r="2568" spans="1:19" x14ac:dyDescent="0.25">
      <c r="A2568" t="s">
        <v>2996</v>
      </c>
      <c r="B2568" s="2">
        <v>45398</v>
      </c>
      <c r="C2568" t="s">
        <v>1128</v>
      </c>
      <c r="D2568" t="s">
        <v>15</v>
      </c>
      <c r="E2568">
        <v>2</v>
      </c>
      <c r="F2568">
        <v>463.5</v>
      </c>
      <c r="G2568" s="3">
        <v>0</v>
      </c>
      <c r="H2568" t="s">
        <v>12</v>
      </c>
      <c r="I2568">
        <v>7</v>
      </c>
      <c r="J2568">
        <f t="shared" si="160"/>
        <v>927</v>
      </c>
      <c r="K2568" s="2">
        <f t="shared" si="161"/>
        <v>45383</v>
      </c>
      <c r="L2568" s="2" t="str">
        <f>VLOOKUP(C2568,Customers!$A$2:$F$401,3,FALSE)</f>
        <v>Shubra El-Kheima</v>
      </c>
      <c r="M2568" s="2" t="str">
        <f>VLOOKUP(C2568,Customers!$A$2:$F$401,5,FALSE)</f>
        <v>Small Business</v>
      </c>
      <c r="N2568" s="2" t="str">
        <f>VLOOKUP(D2568,Products!$A$2:$F$21,2,FALSE)</f>
        <v>Wireless Mouse</v>
      </c>
      <c r="O2568" s="2" t="str">
        <f>VLOOKUP(D2568,Products!$A$2:$F$21,4,FALSE)</f>
        <v>Electronics</v>
      </c>
      <c r="P2568" s="2" t="str">
        <f>VLOOKUP(D2568,Products!$A$2:$F$21,3,FALSE)</f>
        <v>Accessories</v>
      </c>
      <c r="Q2568" s="6">
        <f>VLOOKUP(D2568,Products!$A$2:$F$21,6,FALSE)</f>
        <v>210</v>
      </c>
      <c r="R2568" s="6">
        <f t="shared" si="162"/>
        <v>420</v>
      </c>
      <c r="S2568" s="6">
        <f t="shared" si="163"/>
        <v>507</v>
      </c>
    </row>
    <row r="2569" spans="1:19" x14ac:dyDescent="0.25">
      <c r="A2569" t="s">
        <v>2997</v>
      </c>
      <c r="B2569" s="2">
        <v>45776</v>
      </c>
      <c r="C2569" t="s">
        <v>1437</v>
      </c>
      <c r="D2569" t="s">
        <v>79</v>
      </c>
      <c r="E2569">
        <v>2</v>
      </c>
      <c r="F2569">
        <v>6386</v>
      </c>
      <c r="G2569" s="3">
        <v>0.1</v>
      </c>
      <c r="H2569" t="s">
        <v>96</v>
      </c>
      <c r="I2569">
        <v>2</v>
      </c>
      <c r="J2569">
        <f t="shared" si="160"/>
        <v>11494.800000000001</v>
      </c>
      <c r="K2569" s="2">
        <f t="shared" si="161"/>
        <v>45748</v>
      </c>
      <c r="L2569" s="2" t="str">
        <f>VLOOKUP(C2569,Customers!$A$2:$F$401,3,FALSE)</f>
        <v>Mansoura</v>
      </c>
      <c r="M2569" s="2" t="str">
        <f>VLOOKUP(C2569,Customers!$A$2:$F$401,5,FALSE)</f>
        <v>Small Business</v>
      </c>
      <c r="N2569" s="2" t="str">
        <f>VLOOKUP(D2569,Products!$A$2:$F$21,2,FALSE)</f>
        <v>27-inch Monitor</v>
      </c>
      <c r="O2569" s="2" t="str">
        <f>VLOOKUP(D2569,Products!$A$2:$F$21,4,FALSE)</f>
        <v>Electronics</v>
      </c>
      <c r="P2569" s="2" t="str">
        <f>VLOOKUP(D2569,Products!$A$2:$F$21,3,FALSE)</f>
        <v>Displays</v>
      </c>
      <c r="Q2569" s="6">
        <f>VLOOKUP(D2569,Products!$A$2:$F$21,6,FALSE)</f>
        <v>4300</v>
      </c>
      <c r="R2569" s="6">
        <f t="shared" si="162"/>
        <v>8600</v>
      </c>
      <c r="S2569" s="6">
        <f t="shared" si="163"/>
        <v>2894.8000000000011</v>
      </c>
    </row>
    <row r="2570" spans="1:19" x14ac:dyDescent="0.25">
      <c r="A2570" t="s">
        <v>2998</v>
      </c>
      <c r="B2570" s="2">
        <v>45603</v>
      </c>
      <c r="C2570" t="s">
        <v>92</v>
      </c>
      <c r="D2570" t="s">
        <v>18</v>
      </c>
      <c r="E2570">
        <v>2</v>
      </c>
      <c r="F2570">
        <v>1450</v>
      </c>
      <c r="G2570" s="3">
        <v>0.03</v>
      </c>
      <c r="H2570" t="s">
        <v>12</v>
      </c>
      <c r="I2570">
        <v>5</v>
      </c>
      <c r="J2570">
        <f t="shared" si="160"/>
        <v>2813</v>
      </c>
      <c r="K2570" s="2">
        <f t="shared" si="161"/>
        <v>45597</v>
      </c>
      <c r="L2570" s="2" t="str">
        <f>VLOOKUP(C2570,Customers!$A$2:$F$401,3,FALSE)</f>
        <v>Mansoura</v>
      </c>
      <c r="M2570" s="2" t="str">
        <f>VLOOKUP(C2570,Customers!$A$2:$F$401,5,FALSE)</f>
        <v>Small Business</v>
      </c>
      <c r="N2570" s="2" t="str">
        <f>VLOOKUP(D2570,Products!$A$2:$F$21,2,FALSE)</f>
        <v>Webcam HD</v>
      </c>
      <c r="O2570" s="2" t="str">
        <f>VLOOKUP(D2570,Products!$A$2:$F$21,4,FALSE)</f>
        <v>Electronics</v>
      </c>
      <c r="P2570" s="2" t="str">
        <f>VLOOKUP(D2570,Products!$A$2:$F$21,3,FALSE)</f>
        <v>Accessories</v>
      </c>
      <c r="Q2570" s="6">
        <f>VLOOKUP(D2570,Products!$A$2:$F$21,6,FALSE)</f>
        <v>790</v>
      </c>
      <c r="R2570" s="6">
        <f t="shared" si="162"/>
        <v>1580</v>
      </c>
      <c r="S2570" s="6">
        <f t="shared" si="163"/>
        <v>1233</v>
      </c>
    </row>
    <row r="2571" spans="1:19" x14ac:dyDescent="0.25">
      <c r="A2571" t="s">
        <v>2999</v>
      </c>
      <c r="B2571" s="2">
        <v>45159</v>
      </c>
      <c r="C2571" t="s">
        <v>1632</v>
      </c>
      <c r="D2571" t="s">
        <v>27</v>
      </c>
      <c r="E2571">
        <v>1</v>
      </c>
      <c r="F2571">
        <v>980</v>
      </c>
      <c r="G2571" s="3">
        <v>0.05</v>
      </c>
      <c r="H2571" t="s">
        <v>12</v>
      </c>
      <c r="I2571">
        <v>5</v>
      </c>
      <c r="J2571">
        <f t="shared" si="160"/>
        <v>931</v>
      </c>
      <c r="K2571" s="2">
        <f t="shared" si="161"/>
        <v>45139</v>
      </c>
      <c r="L2571" s="2" t="str">
        <f>VLOOKUP(C2571,Customers!$A$2:$F$401,3,FALSE)</f>
        <v>Banha</v>
      </c>
      <c r="M2571" s="2" t="str">
        <f>VLOOKUP(C2571,Customers!$A$2:$F$401,5,FALSE)</f>
        <v>Consumer</v>
      </c>
      <c r="N2571" s="2" t="str">
        <f>VLOOKUP(D2571,Products!$A$2:$F$21,2,FALSE)</f>
        <v>Printer Toner</v>
      </c>
      <c r="O2571" s="2" t="str">
        <f>VLOOKUP(D2571,Products!$A$2:$F$21,4,FALSE)</f>
        <v>Office</v>
      </c>
      <c r="P2571" s="2" t="str">
        <f>VLOOKUP(D2571,Products!$A$2:$F$21,3,FALSE)</f>
        <v>Supplies</v>
      </c>
      <c r="Q2571" s="6">
        <f>VLOOKUP(D2571,Products!$A$2:$F$21,6,FALSE)</f>
        <v>510</v>
      </c>
      <c r="R2571" s="6">
        <f t="shared" si="162"/>
        <v>510</v>
      </c>
      <c r="S2571" s="6">
        <f t="shared" si="163"/>
        <v>421</v>
      </c>
    </row>
    <row r="2572" spans="1:19" x14ac:dyDescent="0.25">
      <c r="A2572" t="s">
        <v>3000</v>
      </c>
      <c r="B2572" s="2">
        <v>45913</v>
      </c>
      <c r="C2572" t="s">
        <v>269</v>
      </c>
      <c r="D2572" t="s">
        <v>79</v>
      </c>
      <c r="E2572">
        <v>3</v>
      </c>
      <c r="F2572">
        <v>6014</v>
      </c>
      <c r="G2572" s="3">
        <v>0.15</v>
      </c>
      <c r="H2572" t="s">
        <v>12</v>
      </c>
      <c r="I2572">
        <v>1</v>
      </c>
      <c r="J2572">
        <f t="shared" si="160"/>
        <v>15335.699999999999</v>
      </c>
      <c r="K2572" s="2">
        <f t="shared" si="161"/>
        <v>45901</v>
      </c>
      <c r="L2572" s="2" t="str">
        <f>VLOOKUP(C2572,Customers!$A$2:$F$401,3,FALSE)</f>
        <v>Port Said</v>
      </c>
      <c r="M2572" s="2" t="str">
        <f>VLOOKUP(C2572,Customers!$A$2:$F$401,5,FALSE)</f>
        <v>Consumer</v>
      </c>
      <c r="N2572" s="2" t="str">
        <f>VLOOKUP(D2572,Products!$A$2:$F$21,2,FALSE)</f>
        <v>27-inch Monitor</v>
      </c>
      <c r="O2572" s="2" t="str">
        <f>VLOOKUP(D2572,Products!$A$2:$F$21,4,FALSE)</f>
        <v>Electronics</v>
      </c>
      <c r="P2572" s="2" t="str">
        <f>VLOOKUP(D2572,Products!$A$2:$F$21,3,FALSE)</f>
        <v>Displays</v>
      </c>
      <c r="Q2572" s="6">
        <f>VLOOKUP(D2572,Products!$A$2:$F$21,6,FALSE)</f>
        <v>4300</v>
      </c>
      <c r="R2572" s="6">
        <f t="shared" si="162"/>
        <v>12900</v>
      </c>
      <c r="S2572" s="6">
        <f t="shared" si="163"/>
        <v>2435.6999999999989</v>
      </c>
    </row>
    <row r="2573" spans="1:19" x14ac:dyDescent="0.25">
      <c r="A2573" t="s">
        <v>3001</v>
      </c>
      <c r="B2573" s="2">
        <v>45907</v>
      </c>
      <c r="C2573" t="s">
        <v>1340</v>
      </c>
      <c r="D2573" t="s">
        <v>46</v>
      </c>
      <c r="E2573">
        <v>1</v>
      </c>
      <c r="F2573">
        <v>267.8</v>
      </c>
      <c r="G2573" s="3">
        <v>0.1</v>
      </c>
      <c r="H2573" t="s">
        <v>12</v>
      </c>
      <c r="I2573">
        <v>5</v>
      </c>
      <c r="J2573">
        <f t="shared" si="160"/>
        <v>241.02</v>
      </c>
      <c r="K2573" s="2">
        <f t="shared" si="161"/>
        <v>45901</v>
      </c>
      <c r="L2573" s="2" t="str">
        <f>VLOOKUP(C2573,Customers!$A$2:$F$401,3,FALSE)</f>
        <v>Port Said</v>
      </c>
      <c r="M2573" s="2" t="str">
        <f>VLOOKUP(C2573,Customers!$A$2:$F$401,5,FALSE)</f>
        <v>Consumer</v>
      </c>
      <c r="N2573" s="2" t="str">
        <f>VLOOKUP(D2573,Products!$A$2:$F$21,2,FALSE)</f>
        <v>Paper A4 Box</v>
      </c>
      <c r="O2573" s="2" t="str">
        <f>VLOOKUP(D2573,Products!$A$2:$F$21,4,FALSE)</f>
        <v>Office</v>
      </c>
      <c r="P2573" s="2" t="str">
        <f>VLOOKUP(D2573,Products!$A$2:$F$21,3,FALSE)</f>
        <v>Stationery</v>
      </c>
      <c r="Q2573" s="6">
        <f>VLOOKUP(D2573,Products!$A$2:$F$21,6,FALSE)</f>
        <v>145</v>
      </c>
      <c r="R2573" s="6">
        <f t="shared" si="162"/>
        <v>145</v>
      </c>
      <c r="S2573" s="6">
        <f t="shared" si="163"/>
        <v>96.02000000000001</v>
      </c>
    </row>
    <row r="2574" spans="1:19" x14ac:dyDescent="0.25">
      <c r="A2574" t="s">
        <v>3002</v>
      </c>
      <c r="B2574" s="2">
        <v>45908</v>
      </c>
      <c r="C2574" t="s">
        <v>313</v>
      </c>
      <c r="D2574" t="s">
        <v>11</v>
      </c>
      <c r="E2574">
        <v>1</v>
      </c>
      <c r="F2574">
        <v>29355</v>
      </c>
      <c r="G2574" s="3">
        <v>0.03</v>
      </c>
      <c r="H2574" t="s">
        <v>12</v>
      </c>
      <c r="I2574">
        <v>4</v>
      </c>
      <c r="J2574">
        <f t="shared" si="160"/>
        <v>28474.35</v>
      </c>
      <c r="K2574" s="2">
        <f t="shared" si="161"/>
        <v>45901</v>
      </c>
      <c r="L2574" s="2" t="str">
        <f>VLOOKUP(C2574,Customers!$A$2:$F$401,3,FALSE)</f>
        <v>Giza</v>
      </c>
      <c r="M2574" s="2" t="str">
        <f>VLOOKUP(C2574,Customers!$A$2:$F$401,5,FALSE)</f>
        <v>Small Business</v>
      </c>
      <c r="N2574" s="2" t="str">
        <f>VLOOKUP(D2574,Products!$A$2:$F$21,2,FALSE)</f>
        <v>Laptop Pro 14</v>
      </c>
      <c r="O2574" s="2" t="str">
        <f>VLOOKUP(D2574,Products!$A$2:$F$21,4,FALSE)</f>
        <v>Electronics</v>
      </c>
      <c r="P2574" s="2" t="str">
        <f>VLOOKUP(D2574,Products!$A$2:$F$21,3,FALSE)</f>
        <v>Computers</v>
      </c>
      <c r="Q2574" s="6">
        <f>VLOOKUP(D2574,Products!$A$2:$F$21,6,FALSE)</f>
        <v>22100</v>
      </c>
      <c r="R2574" s="6">
        <f t="shared" si="162"/>
        <v>22100</v>
      </c>
      <c r="S2574" s="6">
        <f t="shared" si="163"/>
        <v>6374.3499999999985</v>
      </c>
    </row>
    <row r="2575" spans="1:19" x14ac:dyDescent="0.25">
      <c r="A2575" t="s">
        <v>3003</v>
      </c>
      <c r="B2575" s="2">
        <v>45358</v>
      </c>
      <c r="C2575" t="s">
        <v>1474</v>
      </c>
      <c r="D2575" t="s">
        <v>24</v>
      </c>
      <c r="E2575">
        <v>3</v>
      </c>
      <c r="F2575">
        <v>1350</v>
      </c>
      <c r="G2575" s="3">
        <v>0.03</v>
      </c>
      <c r="H2575" t="s">
        <v>12</v>
      </c>
      <c r="I2575">
        <v>4</v>
      </c>
      <c r="J2575">
        <f t="shared" si="160"/>
        <v>3928.5</v>
      </c>
      <c r="K2575" s="2">
        <f t="shared" si="161"/>
        <v>45352</v>
      </c>
      <c r="L2575" s="2" t="str">
        <f>VLOOKUP(C2575,Customers!$A$2:$F$401,3,FALSE)</f>
        <v>Port Said</v>
      </c>
      <c r="M2575" s="2" t="str">
        <f>VLOOKUP(C2575,Customers!$A$2:$F$401,5,FALSE)</f>
        <v>Consumer</v>
      </c>
      <c r="N2575" s="2" t="str">
        <f>VLOOKUP(D2575,Products!$A$2:$F$21,2,FALSE)</f>
        <v>USB-C Hub</v>
      </c>
      <c r="O2575" s="2" t="str">
        <f>VLOOKUP(D2575,Products!$A$2:$F$21,4,FALSE)</f>
        <v>Electronics</v>
      </c>
      <c r="P2575" s="2" t="str">
        <f>VLOOKUP(D2575,Products!$A$2:$F$21,3,FALSE)</f>
        <v>Accessories</v>
      </c>
      <c r="Q2575" s="6">
        <f>VLOOKUP(D2575,Products!$A$2:$F$21,6,FALSE)</f>
        <v>620</v>
      </c>
      <c r="R2575" s="6">
        <f t="shared" si="162"/>
        <v>1860</v>
      </c>
      <c r="S2575" s="6">
        <f t="shared" si="163"/>
        <v>2068.5</v>
      </c>
    </row>
    <row r="2576" spans="1:19" x14ac:dyDescent="0.25">
      <c r="A2576" t="s">
        <v>3004</v>
      </c>
      <c r="B2576" s="2">
        <v>45257</v>
      </c>
      <c r="C2576" t="s">
        <v>812</v>
      </c>
      <c r="D2576" t="s">
        <v>43</v>
      </c>
      <c r="E2576">
        <v>10</v>
      </c>
      <c r="F2576">
        <v>3600</v>
      </c>
      <c r="G2576" s="3">
        <v>0.03</v>
      </c>
      <c r="H2576" t="s">
        <v>12</v>
      </c>
      <c r="I2576">
        <v>4</v>
      </c>
      <c r="J2576">
        <f t="shared" si="160"/>
        <v>34920</v>
      </c>
      <c r="K2576" s="2">
        <f t="shared" si="161"/>
        <v>45231</v>
      </c>
      <c r="L2576" s="2" t="str">
        <f>VLOOKUP(C2576,Customers!$A$2:$F$401,3,FALSE)</f>
        <v>Tanta</v>
      </c>
      <c r="M2576" s="2" t="str">
        <f>VLOOKUP(C2576,Customers!$A$2:$F$401,5,FALSE)</f>
        <v>Consumer</v>
      </c>
      <c r="N2576" s="2" t="str">
        <f>VLOOKUP(D2576,Products!$A$2:$F$21,2,FALSE)</f>
        <v>External SSD 1TB</v>
      </c>
      <c r="O2576" s="2" t="str">
        <f>VLOOKUP(D2576,Products!$A$2:$F$21,4,FALSE)</f>
        <v>Electronics</v>
      </c>
      <c r="P2576" s="2" t="str">
        <f>VLOOKUP(D2576,Products!$A$2:$F$21,3,FALSE)</f>
        <v>Storage</v>
      </c>
      <c r="Q2576" s="6">
        <f>VLOOKUP(D2576,Products!$A$2:$F$21,6,FALSE)</f>
        <v>2450</v>
      </c>
      <c r="R2576" s="6">
        <f t="shared" si="162"/>
        <v>24500</v>
      </c>
      <c r="S2576" s="6">
        <f t="shared" si="163"/>
        <v>10420</v>
      </c>
    </row>
    <row r="2577" spans="1:19" x14ac:dyDescent="0.25">
      <c r="A2577" t="s">
        <v>3005</v>
      </c>
      <c r="B2577" s="2">
        <v>45768</v>
      </c>
      <c r="C2577" t="s">
        <v>602</v>
      </c>
      <c r="D2577" t="s">
        <v>24</v>
      </c>
      <c r="E2577">
        <v>1</v>
      </c>
      <c r="F2577">
        <v>1287.5</v>
      </c>
      <c r="G2577" s="3">
        <v>0</v>
      </c>
      <c r="H2577" t="s">
        <v>12</v>
      </c>
      <c r="I2577">
        <v>4</v>
      </c>
      <c r="J2577">
        <f t="shared" si="160"/>
        <v>1287.5</v>
      </c>
      <c r="K2577" s="2">
        <f t="shared" si="161"/>
        <v>45748</v>
      </c>
      <c r="L2577" s="2" t="str">
        <f>VLOOKUP(C2577,Customers!$A$2:$F$401,3,FALSE)</f>
        <v>Ismailia</v>
      </c>
      <c r="M2577" s="2" t="str">
        <f>VLOOKUP(C2577,Customers!$A$2:$F$401,5,FALSE)</f>
        <v>Consumer</v>
      </c>
      <c r="N2577" s="2" t="str">
        <f>VLOOKUP(D2577,Products!$A$2:$F$21,2,FALSE)</f>
        <v>USB-C Hub</v>
      </c>
      <c r="O2577" s="2" t="str">
        <f>VLOOKUP(D2577,Products!$A$2:$F$21,4,FALSE)</f>
        <v>Electronics</v>
      </c>
      <c r="P2577" s="2" t="str">
        <f>VLOOKUP(D2577,Products!$A$2:$F$21,3,FALSE)</f>
        <v>Accessories</v>
      </c>
      <c r="Q2577" s="6">
        <f>VLOOKUP(D2577,Products!$A$2:$F$21,6,FALSE)</f>
        <v>620</v>
      </c>
      <c r="R2577" s="6">
        <f t="shared" si="162"/>
        <v>620</v>
      </c>
      <c r="S2577" s="6">
        <f t="shared" si="163"/>
        <v>667.5</v>
      </c>
    </row>
    <row r="2578" spans="1:19" x14ac:dyDescent="0.25">
      <c r="A2578" t="s">
        <v>3006</v>
      </c>
      <c r="B2578" s="2">
        <v>44972</v>
      </c>
      <c r="C2578" t="s">
        <v>235</v>
      </c>
      <c r="D2578" t="s">
        <v>56</v>
      </c>
      <c r="E2578">
        <v>2</v>
      </c>
      <c r="F2578">
        <v>185.4</v>
      </c>
      <c r="G2578" s="3">
        <v>0.1</v>
      </c>
      <c r="H2578" t="s">
        <v>12</v>
      </c>
      <c r="I2578">
        <v>3</v>
      </c>
      <c r="J2578">
        <f t="shared" si="160"/>
        <v>333.72</v>
      </c>
      <c r="K2578" s="2">
        <f t="shared" si="161"/>
        <v>44958</v>
      </c>
      <c r="L2578" s="2" t="str">
        <f>VLOOKUP(C2578,Customers!$A$2:$F$401,3,FALSE)</f>
        <v>Tanta</v>
      </c>
      <c r="M2578" s="2" t="str">
        <f>VLOOKUP(C2578,Customers!$A$2:$F$401,5,FALSE)</f>
        <v>Consumer</v>
      </c>
      <c r="N2578" s="2" t="str">
        <f>VLOOKUP(D2578,Products!$A$2:$F$21,2,FALSE)</f>
        <v>Notebook Pack</v>
      </c>
      <c r="O2578" s="2" t="str">
        <f>VLOOKUP(D2578,Products!$A$2:$F$21,4,FALSE)</f>
        <v>Office</v>
      </c>
      <c r="P2578" s="2" t="str">
        <f>VLOOKUP(D2578,Products!$A$2:$F$21,3,FALSE)</f>
        <v>Stationery</v>
      </c>
      <c r="Q2578" s="6">
        <f>VLOOKUP(D2578,Products!$A$2:$F$21,6,FALSE)</f>
        <v>75</v>
      </c>
      <c r="R2578" s="6">
        <f t="shared" si="162"/>
        <v>150</v>
      </c>
      <c r="S2578" s="6">
        <f t="shared" si="163"/>
        <v>183.72000000000003</v>
      </c>
    </row>
    <row r="2579" spans="1:19" x14ac:dyDescent="0.25">
      <c r="A2579" t="s">
        <v>3007</v>
      </c>
      <c r="B2579" s="2">
        <v>45426</v>
      </c>
      <c r="C2579" t="s">
        <v>233</v>
      </c>
      <c r="D2579" t="s">
        <v>18</v>
      </c>
      <c r="E2579">
        <v>1</v>
      </c>
      <c r="F2579">
        <v>1493.5</v>
      </c>
      <c r="G2579" s="3">
        <v>0.03</v>
      </c>
      <c r="H2579" t="s">
        <v>12</v>
      </c>
      <c r="I2579">
        <v>2</v>
      </c>
      <c r="J2579">
        <f t="shared" si="160"/>
        <v>1448.6949999999999</v>
      </c>
      <c r="K2579" s="2">
        <f t="shared" si="161"/>
        <v>45413</v>
      </c>
      <c r="L2579" s="2" t="str">
        <f>VLOOKUP(C2579,Customers!$A$2:$F$401,3,FALSE)</f>
        <v>Mansoura</v>
      </c>
      <c r="M2579" s="2" t="str">
        <f>VLOOKUP(C2579,Customers!$A$2:$F$401,5,FALSE)</f>
        <v>Consumer</v>
      </c>
      <c r="N2579" s="2" t="str">
        <f>VLOOKUP(D2579,Products!$A$2:$F$21,2,FALSE)</f>
        <v>Webcam HD</v>
      </c>
      <c r="O2579" s="2" t="str">
        <f>VLOOKUP(D2579,Products!$A$2:$F$21,4,FALSE)</f>
        <v>Electronics</v>
      </c>
      <c r="P2579" s="2" t="str">
        <f>VLOOKUP(D2579,Products!$A$2:$F$21,3,FALSE)</f>
        <v>Accessories</v>
      </c>
      <c r="Q2579" s="6">
        <f>VLOOKUP(D2579,Products!$A$2:$F$21,6,FALSE)</f>
        <v>790</v>
      </c>
      <c r="R2579" s="6">
        <f t="shared" si="162"/>
        <v>790</v>
      </c>
      <c r="S2579" s="6">
        <f t="shared" si="163"/>
        <v>658.69499999999994</v>
      </c>
    </row>
    <row r="2580" spans="1:19" x14ac:dyDescent="0.25">
      <c r="A2580" t="s">
        <v>3008</v>
      </c>
      <c r="B2580" s="2">
        <v>45015</v>
      </c>
      <c r="C2580" t="s">
        <v>711</v>
      </c>
      <c r="D2580" t="s">
        <v>15</v>
      </c>
      <c r="E2580">
        <v>4</v>
      </c>
      <c r="F2580">
        <v>450</v>
      </c>
      <c r="G2580" s="3">
        <v>0</v>
      </c>
      <c r="H2580" t="s">
        <v>12</v>
      </c>
      <c r="I2580">
        <v>5</v>
      </c>
      <c r="J2580">
        <f t="shared" si="160"/>
        <v>1800</v>
      </c>
      <c r="K2580" s="2">
        <f t="shared" si="161"/>
        <v>44986</v>
      </c>
      <c r="L2580" s="2" t="str">
        <f>VLOOKUP(C2580,Customers!$A$2:$F$401,3,FALSE)</f>
        <v>Mansoura</v>
      </c>
      <c r="M2580" s="2" t="str">
        <f>VLOOKUP(C2580,Customers!$A$2:$F$401,5,FALSE)</f>
        <v>Consumer</v>
      </c>
      <c r="N2580" s="2" t="str">
        <f>VLOOKUP(D2580,Products!$A$2:$F$21,2,FALSE)</f>
        <v>Wireless Mouse</v>
      </c>
      <c r="O2580" s="2" t="str">
        <f>VLOOKUP(D2580,Products!$A$2:$F$21,4,FALSE)</f>
        <v>Electronics</v>
      </c>
      <c r="P2580" s="2" t="str">
        <f>VLOOKUP(D2580,Products!$A$2:$F$21,3,FALSE)</f>
        <v>Accessories</v>
      </c>
      <c r="Q2580" s="6">
        <f>VLOOKUP(D2580,Products!$A$2:$F$21,6,FALSE)</f>
        <v>210</v>
      </c>
      <c r="R2580" s="6">
        <f t="shared" si="162"/>
        <v>840</v>
      </c>
      <c r="S2580" s="6">
        <f t="shared" si="163"/>
        <v>960</v>
      </c>
    </row>
    <row r="2581" spans="1:19" x14ac:dyDescent="0.25">
      <c r="A2581" t="s">
        <v>3009</v>
      </c>
      <c r="B2581" s="2">
        <v>45188</v>
      </c>
      <c r="C2581" t="s">
        <v>2435</v>
      </c>
      <c r="D2581" t="s">
        <v>56</v>
      </c>
      <c r="E2581">
        <v>1</v>
      </c>
      <c r="F2581">
        <v>174.6</v>
      </c>
      <c r="G2581" s="3">
        <v>0</v>
      </c>
      <c r="H2581" t="s">
        <v>12</v>
      </c>
      <c r="I2581">
        <v>5</v>
      </c>
      <c r="J2581">
        <f t="shared" si="160"/>
        <v>174.6</v>
      </c>
      <c r="K2581" s="2">
        <f t="shared" si="161"/>
        <v>45170</v>
      </c>
      <c r="L2581" s="2" t="str">
        <f>VLOOKUP(C2581,Customers!$A$2:$F$401,3,FALSE)</f>
        <v>Port Said</v>
      </c>
      <c r="M2581" s="2" t="str">
        <f>VLOOKUP(C2581,Customers!$A$2:$F$401,5,FALSE)</f>
        <v>Small Business</v>
      </c>
      <c r="N2581" s="2" t="str">
        <f>VLOOKUP(D2581,Products!$A$2:$F$21,2,FALSE)</f>
        <v>Notebook Pack</v>
      </c>
      <c r="O2581" s="2" t="str">
        <f>VLOOKUP(D2581,Products!$A$2:$F$21,4,FALSE)</f>
        <v>Office</v>
      </c>
      <c r="P2581" s="2" t="str">
        <f>VLOOKUP(D2581,Products!$A$2:$F$21,3,FALSE)</f>
        <v>Stationery</v>
      </c>
      <c r="Q2581" s="6">
        <f>VLOOKUP(D2581,Products!$A$2:$F$21,6,FALSE)</f>
        <v>75</v>
      </c>
      <c r="R2581" s="6">
        <f t="shared" si="162"/>
        <v>75</v>
      </c>
      <c r="S2581" s="6">
        <f t="shared" si="163"/>
        <v>99.6</v>
      </c>
    </row>
    <row r="2582" spans="1:19" x14ac:dyDescent="0.25">
      <c r="A2582" t="s">
        <v>3010</v>
      </c>
      <c r="B2582" s="2">
        <v>45256</v>
      </c>
      <c r="C2582" t="s">
        <v>709</v>
      </c>
      <c r="D2582" t="s">
        <v>49</v>
      </c>
      <c r="E2582">
        <v>2</v>
      </c>
      <c r="F2582">
        <v>3977</v>
      </c>
      <c r="G2582" s="3">
        <v>0.1</v>
      </c>
      <c r="H2582" t="s">
        <v>12</v>
      </c>
      <c r="I2582">
        <v>7</v>
      </c>
      <c r="J2582">
        <f t="shared" si="160"/>
        <v>7158.6</v>
      </c>
      <c r="K2582" s="2">
        <f t="shared" si="161"/>
        <v>45231</v>
      </c>
      <c r="L2582" s="2" t="str">
        <f>VLOOKUP(C2582,Customers!$A$2:$F$401,3,FALSE)</f>
        <v>Tanta</v>
      </c>
      <c r="M2582" s="2" t="str">
        <f>VLOOKUP(C2582,Customers!$A$2:$F$401,5,FALSE)</f>
        <v>Small Business</v>
      </c>
      <c r="N2582" s="2" t="str">
        <f>VLOOKUP(D2582,Products!$A$2:$F$21,2,FALSE)</f>
        <v>UPS 1200VA</v>
      </c>
      <c r="O2582" s="2" t="str">
        <f>VLOOKUP(D2582,Products!$A$2:$F$21,4,FALSE)</f>
        <v>Electronics</v>
      </c>
      <c r="P2582" s="2" t="str">
        <f>VLOOKUP(D2582,Products!$A$2:$F$21,3,FALSE)</f>
        <v>Power</v>
      </c>
      <c r="Q2582" s="6">
        <f>VLOOKUP(D2582,Products!$A$2:$F$21,6,FALSE)</f>
        <v>2950</v>
      </c>
      <c r="R2582" s="6">
        <f t="shared" si="162"/>
        <v>5900</v>
      </c>
      <c r="S2582" s="6">
        <f t="shared" si="163"/>
        <v>1258.6000000000004</v>
      </c>
    </row>
    <row r="2583" spans="1:19" x14ac:dyDescent="0.25">
      <c r="A2583" t="s">
        <v>3011</v>
      </c>
      <c r="B2583" s="2">
        <v>45202</v>
      </c>
      <c r="C2583" t="s">
        <v>67</v>
      </c>
      <c r="D2583" t="s">
        <v>11</v>
      </c>
      <c r="E2583">
        <v>2</v>
      </c>
      <c r="F2583">
        <v>27645</v>
      </c>
      <c r="G2583" s="3">
        <v>0.03</v>
      </c>
      <c r="H2583" t="s">
        <v>12</v>
      </c>
      <c r="I2583">
        <v>5</v>
      </c>
      <c r="J2583">
        <f t="shared" si="160"/>
        <v>53631.299999999996</v>
      </c>
      <c r="K2583" s="2">
        <f t="shared" si="161"/>
        <v>45200</v>
      </c>
      <c r="L2583" s="2" t="str">
        <f>VLOOKUP(C2583,Customers!$A$2:$F$401,3,FALSE)</f>
        <v>Banha</v>
      </c>
      <c r="M2583" s="2" t="str">
        <f>VLOOKUP(C2583,Customers!$A$2:$F$401,5,FALSE)</f>
        <v>Consumer</v>
      </c>
      <c r="N2583" s="2" t="str">
        <f>VLOOKUP(D2583,Products!$A$2:$F$21,2,FALSE)</f>
        <v>Laptop Pro 14</v>
      </c>
      <c r="O2583" s="2" t="str">
        <f>VLOOKUP(D2583,Products!$A$2:$F$21,4,FALSE)</f>
        <v>Electronics</v>
      </c>
      <c r="P2583" s="2" t="str">
        <f>VLOOKUP(D2583,Products!$A$2:$F$21,3,FALSE)</f>
        <v>Computers</v>
      </c>
      <c r="Q2583" s="6">
        <f>VLOOKUP(D2583,Products!$A$2:$F$21,6,FALSE)</f>
        <v>22100</v>
      </c>
      <c r="R2583" s="6">
        <f t="shared" si="162"/>
        <v>44200</v>
      </c>
      <c r="S2583" s="6">
        <f t="shared" si="163"/>
        <v>9431.2999999999956</v>
      </c>
    </row>
    <row r="2584" spans="1:19" x14ac:dyDescent="0.25">
      <c r="A2584" t="s">
        <v>3012</v>
      </c>
      <c r="B2584" s="2">
        <v>45976</v>
      </c>
      <c r="C2584" t="s">
        <v>544</v>
      </c>
      <c r="D2584" t="s">
        <v>79</v>
      </c>
      <c r="E2584">
        <v>1</v>
      </c>
      <c r="F2584">
        <v>6014</v>
      </c>
      <c r="G2584" s="3">
        <v>0.05</v>
      </c>
      <c r="H2584" t="s">
        <v>12</v>
      </c>
      <c r="I2584">
        <v>2</v>
      </c>
      <c r="J2584">
        <f t="shared" si="160"/>
        <v>5713.3</v>
      </c>
      <c r="K2584" s="2">
        <f t="shared" si="161"/>
        <v>45962</v>
      </c>
      <c r="L2584" s="2" t="str">
        <f>VLOOKUP(C2584,Customers!$A$2:$F$401,3,FALSE)</f>
        <v>Shubra El-Kheima</v>
      </c>
      <c r="M2584" s="2" t="str">
        <f>VLOOKUP(C2584,Customers!$A$2:$F$401,5,FALSE)</f>
        <v>Small Business</v>
      </c>
      <c r="N2584" s="2" t="str">
        <f>VLOOKUP(D2584,Products!$A$2:$F$21,2,FALSE)</f>
        <v>27-inch Monitor</v>
      </c>
      <c r="O2584" s="2" t="str">
        <f>VLOOKUP(D2584,Products!$A$2:$F$21,4,FALSE)</f>
        <v>Electronics</v>
      </c>
      <c r="P2584" s="2" t="str">
        <f>VLOOKUP(D2584,Products!$A$2:$F$21,3,FALSE)</f>
        <v>Displays</v>
      </c>
      <c r="Q2584" s="6">
        <f>VLOOKUP(D2584,Products!$A$2:$F$21,6,FALSE)</f>
        <v>4300</v>
      </c>
      <c r="R2584" s="6">
        <f t="shared" si="162"/>
        <v>4300</v>
      </c>
      <c r="S2584" s="6">
        <f t="shared" si="163"/>
        <v>1413.3000000000002</v>
      </c>
    </row>
    <row r="2585" spans="1:19" x14ac:dyDescent="0.25">
      <c r="A2585" t="s">
        <v>3013</v>
      </c>
      <c r="B2585" s="2">
        <v>45007</v>
      </c>
      <c r="C2585" t="s">
        <v>627</v>
      </c>
      <c r="D2585" t="s">
        <v>11</v>
      </c>
      <c r="E2585">
        <v>1</v>
      </c>
      <c r="F2585">
        <v>26220</v>
      </c>
      <c r="G2585" s="3">
        <v>0.05</v>
      </c>
      <c r="H2585" t="s">
        <v>12</v>
      </c>
      <c r="I2585">
        <v>2</v>
      </c>
      <c r="J2585">
        <f t="shared" si="160"/>
        <v>24909</v>
      </c>
      <c r="K2585" s="2">
        <f t="shared" si="161"/>
        <v>44986</v>
      </c>
      <c r="L2585" s="2" t="str">
        <f>VLOOKUP(C2585,Customers!$A$2:$F$401,3,FALSE)</f>
        <v>Port Said</v>
      </c>
      <c r="M2585" s="2" t="str">
        <f>VLOOKUP(C2585,Customers!$A$2:$F$401,5,FALSE)</f>
        <v>Small Business</v>
      </c>
      <c r="N2585" s="2" t="str">
        <f>VLOOKUP(D2585,Products!$A$2:$F$21,2,FALSE)</f>
        <v>Laptop Pro 14</v>
      </c>
      <c r="O2585" s="2" t="str">
        <f>VLOOKUP(D2585,Products!$A$2:$F$21,4,FALSE)</f>
        <v>Electronics</v>
      </c>
      <c r="P2585" s="2" t="str">
        <f>VLOOKUP(D2585,Products!$A$2:$F$21,3,FALSE)</f>
        <v>Computers</v>
      </c>
      <c r="Q2585" s="6">
        <f>VLOOKUP(D2585,Products!$A$2:$F$21,6,FALSE)</f>
        <v>22100</v>
      </c>
      <c r="R2585" s="6">
        <f t="shared" si="162"/>
        <v>22100</v>
      </c>
      <c r="S2585" s="6">
        <f t="shared" si="163"/>
        <v>2809</v>
      </c>
    </row>
    <row r="2586" spans="1:19" x14ac:dyDescent="0.25">
      <c r="A2586" t="s">
        <v>3014</v>
      </c>
      <c r="B2586" s="2">
        <v>45227</v>
      </c>
      <c r="C2586" t="s">
        <v>896</v>
      </c>
      <c r="D2586" t="s">
        <v>11</v>
      </c>
      <c r="E2586">
        <v>3</v>
      </c>
      <c r="F2586">
        <v>28500</v>
      </c>
      <c r="G2586" s="3">
        <v>0.1</v>
      </c>
      <c r="H2586" t="s">
        <v>12</v>
      </c>
      <c r="I2586">
        <v>6</v>
      </c>
      <c r="J2586">
        <f t="shared" si="160"/>
        <v>76950</v>
      </c>
      <c r="K2586" s="2">
        <f t="shared" si="161"/>
        <v>45200</v>
      </c>
      <c r="L2586" s="2" t="str">
        <f>VLOOKUP(C2586,Customers!$A$2:$F$401,3,FALSE)</f>
        <v>Cairo</v>
      </c>
      <c r="M2586" s="2" t="str">
        <f>VLOOKUP(C2586,Customers!$A$2:$F$401,5,FALSE)</f>
        <v>Consumer</v>
      </c>
      <c r="N2586" s="2" t="str">
        <f>VLOOKUP(D2586,Products!$A$2:$F$21,2,FALSE)</f>
        <v>Laptop Pro 14</v>
      </c>
      <c r="O2586" s="2" t="str">
        <f>VLOOKUP(D2586,Products!$A$2:$F$21,4,FALSE)</f>
        <v>Electronics</v>
      </c>
      <c r="P2586" s="2" t="str">
        <f>VLOOKUP(D2586,Products!$A$2:$F$21,3,FALSE)</f>
        <v>Computers</v>
      </c>
      <c r="Q2586" s="6">
        <f>VLOOKUP(D2586,Products!$A$2:$F$21,6,FALSE)</f>
        <v>22100</v>
      </c>
      <c r="R2586" s="6">
        <f t="shared" si="162"/>
        <v>66300</v>
      </c>
      <c r="S2586" s="6">
        <f t="shared" si="163"/>
        <v>10650</v>
      </c>
    </row>
    <row r="2587" spans="1:19" x14ac:dyDescent="0.25">
      <c r="A2587" t="s">
        <v>3015</v>
      </c>
      <c r="B2587" s="2">
        <v>45041</v>
      </c>
      <c r="C2587" t="s">
        <v>1478</v>
      </c>
      <c r="D2587" t="s">
        <v>27</v>
      </c>
      <c r="E2587">
        <v>3</v>
      </c>
      <c r="F2587">
        <v>901.6</v>
      </c>
      <c r="G2587" s="3">
        <v>0.1</v>
      </c>
      <c r="H2587" t="s">
        <v>12</v>
      </c>
      <c r="I2587">
        <v>4</v>
      </c>
      <c r="J2587">
        <f t="shared" si="160"/>
        <v>2434.3200000000002</v>
      </c>
      <c r="K2587" s="2">
        <f t="shared" si="161"/>
        <v>45017</v>
      </c>
      <c r="L2587" s="2" t="str">
        <f>VLOOKUP(C2587,Customers!$A$2:$F$401,3,FALSE)</f>
        <v>Banha</v>
      </c>
      <c r="M2587" s="2" t="str">
        <f>VLOOKUP(C2587,Customers!$A$2:$F$401,5,FALSE)</f>
        <v>Consumer</v>
      </c>
      <c r="N2587" s="2" t="str">
        <f>VLOOKUP(D2587,Products!$A$2:$F$21,2,FALSE)</f>
        <v>Printer Toner</v>
      </c>
      <c r="O2587" s="2" t="str">
        <f>VLOOKUP(D2587,Products!$A$2:$F$21,4,FALSE)</f>
        <v>Office</v>
      </c>
      <c r="P2587" s="2" t="str">
        <f>VLOOKUP(D2587,Products!$A$2:$F$21,3,FALSE)</f>
        <v>Supplies</v>
      </c>
      <c r="Q2587" s="6">
        <f>VLOOKUP(D2587,Products!$A$2:$F$21,6,FALSE)</f>
        <v>510</v>
      </c>
      <c r="R2587" s="6">
        <f t="shared" si="162"/>
        <v>1530</v>
      </c>
      <c r="S2587" s="6">
        <f t="shared" si="163"/>
        <v>904.32000000000016</v>
      </c>
    </row>
    <row r="2588" spans="1:19" x14ac:dyDescent="0.25">
      <c r="A2588" t="s">
        <v>3016</v>
      </c>
      <c r="B2588" s="2">
        <v>45267</v>
      </c>
      <c r="C2588" t="s">
        <v>460</v>
      </c>
      <c r="D2588" t="s">
        <v>46</v>
      </c>
      <c r="E2588">
        <v>4</v>
      </c>
      <c r="F2588">
        <v>252.2</v>
      </c>
      <c r="G2588" s="3">
        <v>0.15</v>
      </c>
      <c r="H2588" t="s">
        <v>12</v>
      </c>
      <c r="I2588">
        <v>2</v>
      </c>
      <c r="J2588">
        <f t="shared" si="160"/>
        <v>857.4799999999999</v>
      </c>
      <c r="K2588" s="2">
        <f t="shared" si="161"/>
        <v>45261</v>
      </c>
      <c r="L2588" s="2" t="str">
        <f>VLOOKUP(C2588,Customers!$A$2:$F$401,3,FALSE)</f>
        <v>Asyut</v>
      </c>
      <c r="M2588" s="2" t="str">
        <f>VLOOKUP(C2588,Customers!$A$2:$F$401,5,FALSE)</f>
        <v>Consumer</v>
      </c>
      <c r="N2588" s="2" t="str">
        <f>VLOOKUP(D2588,Products!$A$2:$F$21,2,FALSE)</f>
        <v>Paper A4 Box</v>
      </c>
      <c r="O2588" s="2" t="str">
        <f>VLOOKUP(D2588,Products!$A$2:$F$21,4,FALSE)</f>
        <v>Office</v>
      </c>
      <c r="P2588" s="2" t="str">
        <f>VLOOKUP(D2588,Products!$A$2:$F$21,3,FALSE)</f>
        <v>Stationery</v>
      </c>
      <c r="Q2588" s="6">
        <f>VLOOKUP(D2588,Products!$A$2:$F$21,6,FALSE)</f>
        <v>145</v>
      </c>
      <c r="R2588" s="6">
        <f t="shared" si="162"/>
        <v>580</v>
      </c>
      <c r="S2588" s="6">
        <f t="shared" si="163"/>
        <v>277.4799999999999</v>
      </c>
    </row>
    <row r="2589" spans="1:19" x14ac:dyDescent="0.25">
      <c r="A2589" t="s">
        <v>3017</v>
      </c>
      <c r="B2589" s="2">
        <v>45455</v>
      </c>
      <c r="C2589" t="s">
        <v>347</v>
      </c>
      <c r="D2589" t="s">
        <v>59</v>
      </c>
      <c r="E2589">
        <v>1</v>
      </c>
      <c r="F2589">
        <v>7622</v>
      </c>
      <c r="G2589" s="3">
        <v>0.05</v>
      </c>
      <c r="H2589" t="s">
        <v>12</v>
      </c>
      <c r="I2589">
        <v>3</v>
      </c>
      <c r="J2589">
        <f t="shared" si="160"/>
        <v>7240.9</v>
      </c>
      <c r="K2589" s="2">
        <f t="shared" si="161"/>
        <v>45444</v>
      </c>
      <c r="L2589" s="2" t="str">
        <f>VLOOKUP(C2589,Customers!$A$2:$F$401,3,FALSE)</f>
        <v>Port Said</v>
      </c>
      <c r="M2589" s="2" t="str">
        <f>VLOOKUP(C2589,Customers!$A$2:$F$401,5,FALSE)</f>
        <v>Corporate</v>
      </c>
      <c r="N2589" s="2" t="str">
        <f>VLOOKUP(D2589,Products!$A$2:$F$21,2,FALSE)</f>
        <v>Laser Printer</v>
      </c>
      <c r="O2589" s="2" t="str">
        <f>VLOOKUP(D2589,Products!$A$2:$F$21,4,FALSE)</f>
        <v>Electronics</v>
      </c>
      <c r="P2589" s="2" t="str">
        <f>VLOOKUP(D2589,Products!$A$2:$F$21,3,FALSE)</f>
        <v>Printers</v>
      </c>
      <c r="Q2589" s="6">
        <f>VLOOKUP(D2589,Products!$A$2:$F$21,6,FALSE)</f>
        <v>5600</v>
      </c>
      <c r="R2589" s="6">
        <f t="shared" si="162"/>
        <v>5600</v>
      </c>
      <c r="S2589" s="6">
        <f t="shared" si="163"/>
        <v>1640.8999999999996</v>
      </c>
    </row>
    <row r="2590" spans="1:19" x14ac:dyDescent="0.25">
      <c r="A2590" t="s">
        <v>3018</v>
      </c>
      <c r="B2590" s="2">
        <v>45295</v>
      </c>
      <c r="C2590" t="s">
        <v>76</v>
      </c>
      <c r="D2590" t="s">
        <v>79</v>
      </c>
      <c r="E2590">
        <v>2</v>
      </c>
      <c r="F2590">
        <v>6200</v>
      </c>
      <c r="G2590" s="3">
        <v>0.1</v>
      </c>
      <c r="H2590" t="s">
        <v>12</v>
      </c>
      <c r="I2590">
        <v>6</v>
      </c>
      <c r="J2590">
        <f t="shared" si="160"/>
        <v>11160</v>
      </c>
      <c r="K2590" s="2">
        <f t="shared" si="161"/>
        <v>45292</v>
      </c>
      <c r="L2590" s="2" t="str">
        <f>VLOOKUP(C2590,Customers!$A$2:$F$401,3,FALSE)</f>
        <v>Banha</v>
      </c>
      <c r="M2590" s="2" t="str">
        <f>VLOOKUP(C2590,Customers!$A$2:$F$401,5,FALSE)</f>
        <v>Consumer</v>
      </c>
      <c r="N2590" s="2" t="str">
        <f>VLOOKUP(D2590,Products!$A$2:$F$21,2,FALSE)</f>
        <v>27-inch Monitor</v>
      </c>
      <c r="O2590" s="2" t="str">
        <f>VLOOKUP(D2590,Products!$A$2:$F$21,4,FALSE)</f>
        <v>Electronics</v>
      </c>
      <c r="P2590" s="2" t="str">
        <f>VLOOKUP(D2590,Products!$A$2:$F$21,3,FALSE)</f>
        <v>Displays</v>
      </c>
      <c r="Q2590" s="6">
        <f>VLOOKUP(D2590,Products!$A$2:$F$21,6,FALSE)</f>
        <v>4300</v>
      </c>
      <c r="R2590" s="6">
        <f t="shared" si="162"/>
        <v>8600</v>
      </c>
      <c r="S2590" s="6">
        <f t="shared" si="163"/>
        <v>2560</v>
      </c>
    </row>
    <row r="2591" spans="1:19" x14ac:dyDescent="0.25">
      <c r="A2591" t="s">
        <v>3019</v>
      </c>
      <c r="B2591" s="2">
        <v>45985</v>
      </c>
      <c r="C2591" t="s">
        <v>379</v>
      </c>
      <c r="D2591" t="s">
        <v>56</v>
      </c>
      <c r="E2591">
        <v>20</v>
      </c>
      <c r="F2591">
        <v>165.6</v>
      </c>
      <c r="G2591" s="3">
        <v>0.05</v>
      </c>
      <c r="H2591" t="s">
        <v>12</v>
      </c>
      <c r="I2591">
        <v>6</v>
      </c>
      <c r="J2591">
        <f t="shared" si="160"/>
        <v>3146.3999999999996</v>
      </c>
      <c r="K2591" s="2">
        <f t="shared" si="161"/>
        <v>45962</v>
      </c>
      <c r="L2591" s="2" t="str">
        <f>VLOOKUP(C2591,Customers!$A$2:$F$401,3,FALSE)</f>
        <v>Port Said</v>
      </c>
      <c r="M2591" s="2" t="str">
        <f>VLOOKUP(C2591,Customers!$A$2:$F$401,5,FALSE)</f>
        <v>Small Business</v>
      </c>
      <c r="N2591" s="2" t="str">
        <f>VLOOKUP(D2591,Products!$A$2:$F$21,2,FALSE)</f>
        <v>Notebook Pack</v>
      </c>
      <c r="O2591" s="2" t="str">
        <f>VLOOKUP(D2591,Products!$A$2:$F$21,4,FALSE)</f>
        <v>Office</v>
      </c>
      <c r="P2591" s="2" t="str">
        <f>VLOOKUP(D2591,Products!$A$2:$F$21,3,FALSE)</f>
        <v>Stationery</v>
      </c>
      <c r="Q2591" s="6">
        <f>VLOOKUP(D2591,Products!$A$2:$F$21,6,FALSE)</f>
        <v>75</v>
      </c>
      <c r="R2591" s="6">
        <f t="shared" si="162"/>
        <v>1500</v>
      </c>
      <c r="S2591" s="6">
        <f t="shared" si="163"/>
        <v>1646.3999999999996</v>
      </c>
    </row>
    <row r="2592" spans="1:19" x14ac:dyDescent="0.25">
      <c r="A2592" t="s">
        <v>3020</v>
      </c>
      <c r="B2592" s="2">
        <v>45757</v>
      </c>
      <c r="C2592" t="s">
        <v>273</v>
      </c>
      <c r="D2592" t="s">
        <v>123</v>
      </c>
      <c r="E2592">
        <v>1</v>
      </c>
      <c r="F2592">
        <v>2162</v>
      </c>
      <c r="G2592" s="3">
        <v>0.15</v>
      </c>
      <c r="H2592" t="s">
        <v>12</v>
      </c>
      <c r="I2592">
        <v>6</v>
      </c>
      <c r="J2592">
        <f t="shared" si="160"/>
        <v>1837.7</v>
      </c>
      <c r="K2592" s="2">
        <f t="shared" si="161"/>
        <v>45748</v>
      </c>
      <c r="L2592" s="2" t="str">
        <f>VLOOKUP(C2592,Customers!$A$2:$F$401,3,FALSE)</f>
        <v>Tanta</v>
      </c>
      <c r="M2592" s="2" t="str">
        <f>VLOOKUP(C2592,Customers!$A$2:$F$401,5,FALSE)</f>
        <v>Consumer</v>
      </c>
      <c r="N2592" s="2" t="str">
        <f>VLOOKUP(D2592,Products!$A$2:$F$21,2,FALSE)</f>
        <v>Barcode Scanner</v>
      </c>
      <c r="O2592" s="2" t="str">
        <f>VLOOKUP(D2592,Products!$A$2:$F$21,4,FALSE)</f>
        <v>Electronics</v>
      </c>
      <c r="P2592" s="2" t="str">
        <f>VLOOKUP(D2592,Products!$A$2:$F$21,3,FALSE)</f>
        <v>POS Equipment</v>
      </c>
      <c r="Q2592" s="6">
        <f>VLOOKUP(D2592,Products!$A$2:$F$21,6,FALSE)</f>
        <v>1420</v>
      </c>
      <c r="R2592" s="6">
        <f t="shared" si="162"/>
        <v>1420</v>
      </c>
      <c r="S2592" s="6">
        <f t="shared" si="163"/>
        <v>417.70000000000005</v>
      </c>
    </row>
    <row r="2593" spans="1:19" x14ac:dyDescent="0.25">
      <c r="A2593" t="s">
        <v>3021</v>
      </c>
      <c r="B2593" s="2">
        <v>44965</v>
      </c>
      <c r="C2593" t="s">
        <v>407</v>
      </c>
      <c r="D2593" t="s">
        <v>72</v>
      </c>
      <c r="E2593">
        <v>1</v>
      </c>
      <c r="F2593">
        <v>1802.5</v>
      </c>
      <c r="G2593" s="3">
        <v>0</v>
      </c>
      <c r="H2593" t="s">
        <v>12</v>
      </c>
      <c r="I2593">
        <v>3</v>
      </c>
      <c r="J2593">
        <f t="shared" si="160"/>
        <v>1802.5</v>
      </c>
      <c r="K2593" s="2">
        <f t="shared" si="161"/>
        <v>44958</v>
      </c>
      <c r="L2593" s="2" t="str">
        <f>VLOOKUP(C2593,Customers!$A$2:$F$401,3,FALSE)</f>
        <v>Shubra El-Kheima</v>
      </c>
      <c r="M2593" s="2" t="str">
        <f>VLOOKUP(C2593,Customers!$A$2:$F$401,5,FALSE)</f>
        <v>Corporate</v>
      </c>
      <c r="N2593" s="2" t="str">
        <f>VLOOKUP(D2593,Products!$A$2:$F$21,2,FALSE)</f>
        <v>Wi-Fi Router</v>
      </c>
      <c r="O2593" s="2" t="str">
        <f>VLOOKUP(D2593,Products!$A$2:$F$21,4,FALSE)</f>
        <v>Electronics</v>
      </c>
      <c r="P2593" s="2" t="str">
        <f>VLOOKUP(D2593,Products!$A$2:$F$21,3,FALSE)</f>
        <v>Networking</v>
      </c>
      <c r="Q2593" s="6">
        <f>VLOOKUP(D2593,Products!$A$2:$F$21,6,FALSE)</f>
        <v>1050</v>
      </c>
      <c r="R2593" s="6">
        <f t="shared" si="162"/>
        <v>1050</v>
      </c>
      <c r="S2593" s="6">
        <f t="shared" si="163"/>
        <v>752.5</v>
      </c>
    </row>
    <row r="2594" spans="1:19" x14ac:dyDescent="0.25">
      <c r="A2594" t="s">
        <v>3022</v>
      </c>
      <c r="B2594" s="2">
        <v>45507</v>
      </c>
      <c r="C2594" t="s">
        <v>531</v>
      </c>
      <c r="D2594" t="s">
        <v>79</v>
      </c>
      <c r="E2594">
        <v>4</v>
      </c>
      <c r="F2594">
        <v>5704</v>
      </c>
      <c r="G2594" s="3">
        <v>0.1</v>
      </c>
      <c r="H2594" t="s">
        <v>96</v>
      </c>
      <c r="I2594">
        <v>3</v>
      </c>
      <c r="J2594">
        <f t="shared" si="160"/>
        <v>20534.400000000001</v>
      </c>
      <c r="K2594" s="2">
        <f t="shared" si="161"/>
        <v>45505</v>
      </c>
      <c r="L2594" s="2" t="str">
        <f>VLOOKUP(C2594,Customers!$A$2:$F$401,3,FALSE)</f>
        <v>Port Said</v>
      </c>
      <c r="M2594" s="2" t="str">
        <f>VLOOKUP(C2594,Customers!$A$2:$F$401,5,FALSE)</f>
        <v>Corporate</v>
      </c>
      <c r="N2594" s="2" t="str">
        <f>VLOOKUP(D2594,Products!$A$2:$F$21,2,FALSE)</f>
        <v>27-inch Monitor</v>
      </c>
      <c r="O2594" s="2" t="str">
        <f>VLOOKUP(D2594,Products!$A$2:$F$21,4,FALSE)</f>
        <v>Electronics</v>
      </c>
      <c r="P2594" s="2" t="str">
        <f>VLOOKUP(D2594,Products!$A$2:$F$21,3,FALSE)</f>
        <v>Displays</v>
      </c>
      <c r="Q2594" s="6">
        <f>VLOOKUP(D2594,Products!$A$2:$F$21,6,FALSE)</f>
        <v>4300</v>
      </c>
      <c r="R2594" s="6">
        <f t="shared" si="162"/>
        <v>17200</v>
      </c>
      <c r="S2594" s="6">
        <f t="shared" si="163"/>
        <v>3334.4000000000015</v>
      </c>
    </row>
    <row r="2595" spans="1:19" x14ac:dyDescent="0.25">
      <c r="A2595" t="s">
        <v>3023</v>
      </c>
      <c r="B2595" s="2">
        <v>45102</v>
      </c>
      <c r="C2595" t="s">
        <v>69</v>
      </c>
      <c r="D2595" t="s">
        <v>33</v>
      </c>
      <c r="E2595">
        <v>20</v>
      </c>
      <c r="F2595">
        <v>3783</v>
      </c>
      <c r="G2595" s="3">
        <v>0.03</v>
      </c>
      <c r="H2595" t="s">
        <v>12</v>
      </c>
      <c r="I2595">
        <v>7</v>
      </c>
      <c r="J2595">
        <f t="shared" si="160"/>
        <v>73390.2</v>
      </c>
      <c r="K2595" s="2">
        <f t="shared" si="161"/>
        <v>45078</v>
      </c>
      <c r="L2595" s="2" t="str">
        <f>VLOOKUP(C2595,Customers!$A$2:$F$401,3,FALSE)</f>
        <v>Mansoura</v>
      </c>
      <c r="M2595" s="2" t="str">
        <f>VLOOKUP(C2595,Customers!$A$2:$F$401,5,FALSE)</f>
        <v>Consumer</v>
      </c>
      <c r="N2595" s="2" t="str">
        <f>VLOOKUP(D2595,Products!$A$2:$F$21,2,FALSE)</f>
        <v>Filing Cabinet</v>
      </c>
      <c r="O2595" s="2" t="str">
        <f>VLOOKUP(D2595,Products!$A$2:$F$21,4,FALSE)</f>
        <v>Office</v>
      </c>
      <c r="P2595" s="2" t="str">
        <f>VLOOKUP(D2595,Products!$A$2:$F$21,3,FALSE)</f>
        <v>Furniture</v>
      </c>
      <c r="Q2595" s="6">
        <f>VLOOKUP(D2595,Products!$A$2:$F$21,6,FALSE)</f>
        <v>2650</v>
      </c>
      <c r="R2595" s="6">
        <f t="shared" si="162"/>
        <v>53000</v>
      </c>
      <c r="S2595" s="6">
        <f t="shared" si="163"/>
        <v>20390.199999999997</v>
      </c>
    </row>
    <row r="2596" spans="1:19" x14ac:dyDescent="0.25">
      <c r="A2596" t="s">
        <v>3024</v>
      </c>
      <c r="B2596" s="2">
        <v>45370</v>
      </c>
      <c r="C2596" t="s">
        <v>158</v>
      </c>
      <c r="D2596" t="s">
        <v>46</v>
      </c>
      <c r="E2596">
        <v>1</v>
      </c>
      <c r="F2596">
        <v>260</v>
      </c>
      <c r="G2596" s="3">
        <v>0</v>
      </c>
      <c r="H2596" t="s">
        <v>12</v>
      </c>
      <c r="I2596">
        <v>5</v>
      </c>
      <c r="J2596">
        <f t="shared" si="160"/>
        <v>260</v>
      </c>
      <c r="K2596" s="2">
        <f t="shared" si="161"/>
        <v>45352</v>
      </c>
      <c r="L2596" s="2" t="str">
        <f>VLOOKUP(C2596,Customers!$A$2:$F$401,3,FALSE)</f>
        <v>Port Said</v>
      </c>
      <c r="M2596" s="2" t="str">
        <f>VLOOKUP(C2596,Customers!$A$2:$F$401,5,FALSE)</f>
        <v>Consumer</v>
      </c>
      <c r="N2596" s="2" t="str">
        <f>VLOOKUP(D2596,Products!$A$2:$F$21,2,FALSE)</f>
        <v>Paper A4 Box</v>
      </c>
      <c r="O2596" s="2" t="str">
        <f>VLOOKUP(D2596,Products!$A$2:$F$21,4,FALSE)</f>
        <v>Office</v>
      </c>
      <c r="P2596" s="2" t="str">
        <f>VLOOKUP(D2596,Products!$A$2:$F$21,3,FALSE)</f>
        <v>Stationery</v>
      </c>
      <c r="Q2596" s="6">
        <f>VLOOKUP(D2596,Products!$A$2:$F$21,6,FALSE)</f>
        <v>145</v>
      </c>
      <c r="R2596" s="6">
        <f t="shared" si="162"/>
        <v>145</v>
      </c>
      <c r="S2596" s="6">
        <f t="shared" si="163"/>
        <v>115</v>
      </c>
    </row>
    <row r="2597" spans="1:19" x14ac:dyDescent="0.25">
      <c r="A2597" t="s">
        <v>3025</v>
      </c>
      <c r="B2597" s="2">
        <v>45846</v>
      </c>
      <c r="C2597" t="s">
        <v>487</v>
      </c>
      <c r="D2597" t="s">
        <v>90</v>
      </c>
      <c r="E2597">
        <v>2</v>
      </c>
      <c r="F2597">
        <v>2100</v>
      </c>
      <c r="G2597" s="3">
        <v>0.05</v>
      </c>
      <c r="H2597" t="s">
        <v>12</v>
      </c>
      <c r="I2597">
        <v>5</v>
      </c>
      <c r="J2597">
        <f t="shared" si="160"/>
        <v>3990</v>
      </c>
      <c r="K2597" s="2">
        <f t="shared" si="161"/>
        <v>45839</v>
      </c>
      <c r="L2597" s="2" t="str">
        <f>VLOOKUP(C2597,Customers!$A$2:$F$401,3,FALSE)</f>
        <v>Zagazig</v>
      </c>
      <c r="M2597" s="2" t="str">
        <f>VLOOKUP(C2597,Customers!$A$2:$F$401,5,FALSE)</f>
        <v>Small Business</v>
      </c>
      <c r="N2597" s="2" t="str">
        <f>VLOOKUP(D2597,Products!$A$2:$F$21,2,FALSE)</f>
        <v>Headset Pro</v>
      </c>
      <c r="O2597" s="2" t="str">
        <f>VLOOKUP(D2597,Products!$A$2:$F$21,4,FALSE)</f>
        <v>Electronics</v>
      </c>
      <c r="P2597" s="2" t="str">
        <f>VLOOKUP(D2597,Products!$A$2:$F$21,3,FALSE)</f>
        <v>Accessories</v>
      </c>
      <c r="Q2597" s="6">
        <f>VLOOKUP(D2597,Products!$A$2:$F$21,6,FALSE)</f>
        <v>1180</v>
      </c>
      <c r="R2597" s="6">
        <f t="shared" si="162"/>
        <v>2360</v>
      </c>
      <c r="S2597" s="6">
        <f t="shared" si="163"/>
        <v>1630</v>
      </c>
    </row>
    <row r="2598" spans="1:19" x14ac:dyDescent="0.25">
      <c r="A2598" t="s">
        <v>3026</v>
      </c>
      <c r="B2598" s="2">
        <v>45892</v>
      </c>
      <c r="C2598" t="s">
        <v>195</v>
      </c>
      <c r="D2598" t="s">
        <v>24</v>
      </c>
      <c r="E2598">
        <v>2</v>
      </c>
      <c r="F2598">
        <v>1150</v>
      </c>
      <c r="G2598" s="3">
        <v>0.05</v>
      </c>
      <c r="H2598" t="s">
        <v>12</v>
      </c>
      <c r="I2598">
        <v>3</v>
      </c>
      <c r="J2598">
        <f t="shared" si="160"/>
        <v>2185</v>
      </c>
      <c r="K2598" s="2">
        <f t="shared" si="161"/>
        <v>45870</v>
      </c>
      <c r="L2598" s="2" t="str">
        <f>VLOOKUP(C2598,Customers!$A$2:$F$401,3,FALSE)</f>
        <v>Zagazig</v>
      </c>
      <c r="M2598" s="2" t="str">
        <f>VLOOKUP(C2598,Customers!$A$2:$F$401,5,FALSE)</f>
        <v>Consumer</v>
      </c>
      <c r="N2598" s="2" t="str">
        <f>VLOOKUP(D2598,Products!$A$2:$F$21,2,FALSE)</f>
        <v>USB-C Hub</v>
      </c>
      <c r="O2598" s="2" t="str">
        <f>VLOOKUP(D2598,Products!$A$2:$F$21,4,FALSE)</f>
        <v>Electronics</v>
      </c>
      <c r="P2598" s="2" t="str">
        <f>VLOOKUP(D2598,Products!$A$2:$F$21,3,FALSE)</f>
        <v>Accessories</v>
      </c>
      <c r="Q2598" s="6">
        <f>VLOOKUP(D2598,Products!$A$2:$F$21,6,FALSE)</f>
        <v>620</v>
      </c>
      <c r="R2598" s="6">
        <f t="shared" si="162"/>
        <v>1240</v>
      </c>
      <c r="S2598" s="6">
        <f t="shared" si="163"/>
        <v>945</v>
      </c>
    </row>
    <row r="2599" spans="1:19" x14ac:dyDescent="0.25">
      <c r="A2599" t="s">
        <v>3027</v>
      </c>
      <c r="B2599" s="2">
        <v>45913</v>
      </c>
      <c r="C2599" t="s">
        <v>1149</v>
      </c>
      <c r="D2599" t="s">
        <v>49</v>
      </c>
      <c r="E2599">
        <v>2</v>
      </c>
      <c r="F2599">
        <v>3977</v>
      </c>
      <c r="G2599" s="3">
        <v>0</v>
      </c>
      <c r="H2599" t="s">
        <v>12</v>
      </c>
      <c r="I2599">
        <v>7</v>
      </c>
      <c r="J2599">
        <f t="shared" si="160"/>
        <v>7954</v>
      </c>
      <c r="K2599" s="2">
        <f t="shared" si="161"/>
        <v>45901</v>
      </c>
      <c r="L2599" s="2" t="str">
        <f>VLOOKUP(C2599,Customers!$A$2:$F$401,3,FALSE)</f>
        <v>Tanta</v>
      </c>
      <c r="M2599" s="2" t="str">
        <f>VLOOKUP(C2599,Customers!$A$2:$F$401,5,FALSE)</f>
        <v>Corporate</v>
      </c>
      <c r="N2599" s="2" t="str">
        <f>VLOOKUP(D2599,Products!$A$2:$F$21,2,FALSE)</f>
        <v>UPS 1200VA</v>
      </c>
      <c r="O2599" s="2" t="str">
        <f>VLOOKUP(D2599,Products!$A$2:$F$21,4,FALSE)</f>
        <v>Electronics</v>
      </c>
      <c r="P2599" s="2" t="str">
        <f>VLOOKUP(D2599,Products!$A$2:$F$21,3,FALSE)</f>
        <v>Power</v>
      </c>
      <c r="Q2599" s="6">
        <f>VLOOKUP(D2599,Products!$A$2:$F$21,6,FALSE)</f>
        <v>2950</v>
      </c>
      <c r="R2599" s="6">
        <f t="shared" si="162"/>
        <v>5900</v>
      </c>
      <c r="S2599" s="6">
        <f t="shared" si="163"/>
        <v>2054</v>
      </c>
    </row>
    <row r="2600" spans="1:19" x14ac:dyDescent="0.25">
      <c r="A2600" t="s">
        <v>3028</v>
      </c>
      <c r="B2600" s="2">
        <v>45276</v>
      </c>
      <c r="C2600" t="s">
        <v>514</v>
      </c>
      <c r="D2600" t="s">
        <v>18</v>
      </c>
      <c r="E2600">
        <v>1</v>
      </c>
      <c r="F2600">
        <v>1566</v>
      </c>
      <c r="G2600" s="3">
        <v>0.15</v>
      </c>
      <c r="H2600" t="s">
        <v>12</v>
      </c>
      <c r="I2600">
        <v>7</v>
      </c>
      <c r="J2600">
        <f t="shared" si="160"/>
        <v>1331.1</v>
      </c>
      <c r="K2600" s="2">
        <f t="shared" si="161"/>
        <v>45261</v>
      </c>
      <c r="L2600" s="2" t="str">
        <f>VLOOKUP(C2600,Customers!$A$2:$F$401,3,FALSE)</f>
        <v>Banha</v>
      </c>
      <c r="M2600" s="2" t="str">
        <f>VLOOKUP(C2600,Customers!$A$2:$F$401,5,FALSE)</f>
        <v>Small Business</v>
      </c>
      <c r="N2600" s="2" t="str">
        <f>VLOOKUP(D2600,Products!$A$2:$F$21,2,FALSE)</f>
        <v>Webcam HD</v>
      </c>
      <c r="O2600" s="2" t="str">
        <f>VLOOKUP(D2600,Products!$A$2:$F$21,4,FALSE)</f>
        <v>Electronics</v>
      </c>
      <c r="P2600" s="2" t="str">
        <f>VLOOKUP(D2600,Products!$A$2:$F$21,3,FALSE)</f>
        <v>Accessories</v>
      </c>
      <c r="Q2600" s="6">
        <f>VLOOKUP(D2600,Products!$A$2:$F$21,6,FALSE)</f>
        <v>790</v>
      </c>
      <c r="R2600" s="6">
        <f t="shared" si="162"/>
        <v>790</v>
      </c>
      <c r="S2600" s="6">
        <f t="shared" si="163"/>
        <v>541.09999999999991</v>
      </c>
    </row>
    <row r="2601" spans="1:19" x14ac:dyDescent="0.25">
      <c r="A2601" t="s">
        <v>3029</v>
      </c>
      <c r="B2601" s="2">
        <v>45376</v>
      </c>
      <c r="C2601" t="s">
        <v>1854</v>
      </c>
      <c r="D2601" t="s">
        <v>109</v>
      </c>
      <c r="E2601">
        <v>2</v>
      </c>
      <c r="F2601">
        <v>12416</v>
      </c>
      <c r="G2601" s="3">
        <v>0</v>
      </c>
      <c r="H2601" t="s">
        <v>12</v>
      </c>
      <c r="I2601">
        <v>2</v>
      </c>
      <c r="J2601">
        <f t="shared" si="160"/>
        <v>24832</v>
      </c>
      <c r="K2601" s="2">
        <f t="shared" si="161"/>
        <v>45352</v>
      </c>
      <c r="L2601" s="2" t="str">
        <f>VLOOKUP(C2601,Customers!$A$2:$F$401,3,FALSE)</f>
        <v>Mansoura</v>
      </c>
      <c r="M2601" s="2" t="str">
        <f>VLOOKUP(C2601,Customers!$A$2:$F$401,5,FALSE)</f>
        <v>Corporate</v>
      </c>
      <c r="N2601" s="2" t="str">
        <f>VLOOKUP(D2601,Products!$A$2:$F$21,2,FALSE)</f>
        <v>Projector</v>
      </c>
      <c r="O2601" s="2" t="str">
        <f>VLOOKUP(D2601,Products!$A$2:$F$21,4,FALSE)</f>
        <v>Electronics</v>
      </c>
      <c r="P2601" s="2" t="str">
        <f>VLOOKUP(D2601,Products!$A$2:$F$21,3,FALSE)</f>
        <v>Displays</v>
      </c>
      <c r="Q2601" s="6">
        <f>VLOOKUP(D2601,Products!$A$2:$F$21,6,FALSE)</f>
        <v>9700</v>
      </c>
      <c r="R2601" s="6">
        <f t="shared" si="162"/>
        <v>19400</v>
      </c>
      <c r="S2601" s="6">
        <f t="shared" si="163"/>
        <v>5432</v>
      </c>
    </row>
    <row r="2602" spans="1:19" x14ac:dyDescent="0.25">
      <c r="A2602" t="s">
        <v>3030</v>
      </c>
      <c r="B2602" s="2">
        <v>45768</v>
      </c>
      <c r="C2602" t="s">
        <v>127</v>
      </c>
      <c r="D2602" t="s">
        <v>49</v>
      </c>
      <c r="E2602">
        <v>1</v>
      </c>
      <c r="F2602">
        <v>4100</v>
      </c>
      <c r="G2602" s="3">
        <v>0.1</v>
      </c>
      <c r="H2602" t="s">
        <v>12</v>
      </c>
      <c r="I2602">
        <v>5</v>
      </c>
      <c r="J2602">
        <f t="shared" si="160"/>
        <v>3690</v>
      </c>
      <c r="K2602" s="2">
        <f t="shared" si="161"/>
        <v>45748</v>
      </c>
      <c r="L2602" s="2" t="str">
        <f>VLOOKUP(C2602,Customers!$A$2:$F$401,3,FALSE)</f>
        <v>Asyut</v>
      </c>
      <c r="M2602" s="2" t="str">
        <f>VLOOKUP(C2602,Customers!$A$2:$F$401,5,FALSE)</f>
        <v>Corporate</v>
      </c>
      <c r="N2602" s="2" t="str">
        <f>VLOOKUP(D2602,Products!$A$2:$F$21,2,FALSE)</f>
        <v>UPS 1200VA</v>
      </c>
      <c r="O2602" s="2" t="str">
        <f>VLOOKUP(D2602,Products!$A$2:$F$21,4,FALSE)</f>
        <v>Electronics</v>
      </c>
      <c r="P2602" s="2" t="str">
        <f>VLOOKUP(D2602,Products!$A$2:$F$21,3,FALSE)</f>
        <v>Power</v>
      </c>
      <c r="Q2602" s="6">
        <f>VLOOKUP(D2602,Products!$A$2:$F$21,6,FALSE)</f>
        <v>2950</v>
      </c>
      <c r="R2602" s="6">
        <f t="shared" si="162"/>
        <v>2950</v>
      </c>
      <c r="S2602" s="6">
        <f t="shared" si="163"/>
        <v>740</v>
      </c>
    </row>
    <row r="2603" spans="1:19" x14ac:dyDescent="0.25">
      <c r="A2603" t="s">
        <v>3031</v>
      </c>
      <c r="B2603" s="2">
        <v>45219</v>
      </c>
      <c r="C2603" t="s">
        <v>888</v>
      </c>
      <c r="D2603" t="s">
        <v>90</v>
      </c>
      <c r="E2603">
        <v>2</v>
      </c>
      <c r="F2603">
        <v>2163</v>
      </c>
      <c r="G2603" s="3">
        <v>0</v>
      </c>
      <c r="H2603" t="s">
        <v>12</v>
      </c>
      <c r="I2603">
        <v>1</v>
      </c>
      <c r="J2603">
        <f t="shared" si="160"/>
        <v>4326</v>
      </c>
      <c r="K2603" s="2">
        <f t="shared" si="161"/>
        <v>45200</v>
      </c>
      <c r="L2603" s="2" t="str">
        <f>VLOOKUP(C2603,Customers!$A$2:$F$401,3,FALSE)</f>
        <v>Banha</v>
      </c>
      <c r="M2603" s="2" t="str">
        <f>VLOOKUP(C2603,Customers!$A$2:$F$401,5,FALSE)</f>
        <v>Corporate</v>
      </c>
      <c r="N2603" s="2" t="str">
        <f>VLOOKUP(D2603,Products!$A$2:$F$21,2,FALSE)</f>
        <v>Headset Pro</v>
      </c>
      <c r="O2603" s="2" t="str">
        <f>VLOOKUP(D2603,Products!$A$2:$F$21,4,FALSE)</f>
        <v>Electronics</v>
      </c>
      <c r="P2603" s="2" t="str">
        <f>VLOOKUP(D2603,Products!$A$2:$F$21,3,FALSE)</f>
        <v>Accessories</v>
      </c>
      <c r="Q2603" s="6">
        <f>VLOOKUP(D2603,Products!$A$2:$F$21,6,FALSE)</f>
        <v>1180</v>
      </c>
      <c r="R2603" s="6">
        <f t="shared" si="162"/>
        <v>2360</v>
      </c>
      <c r="S2603" s="6">
        <f t="shared" si="163"/>
        <v>1966</v>
      </c>
    </row>
    <row r="2604" spans="1:19" x14ac:dyDescent="0.25">
      <c r="A2604" t="s">
        <v>3032</v>
      </c>
      <c r="B2604" s="2">
        <v>45299</v>
      </c>
      <c r="C2604" t="s">
        <v>1340</v>
      </c>
      <c r="D2604" t="s">
        <v>46</v>
      </c>
      <c r="E2604">
        <v>1</v>
      </c>
      <c r="F2604">
        <v>239.2</v>
      </c>
      <c r="G2604" s="3">
        <v>0.03</v>
      </c>
      <c r="H2604" t="s">
        <v>12</v>
      </c>
      <c r="I2604">
        <v>5</v>
      </c>
      <c r="J2604">
        <f t="shared" si="160"/>
        <v>232.02399999999997</v>
      </c>
      <c r="K2604" s="2">
        <f t="shared" si="161"/>
        <v>45292</v>
      </c>
      <c r="L2604" s="2" t="str">
        <f>VLOOKUP(C2604,Customers!$A$2:$F$401,3,FALSE)</f>
        <v>Port Said</v>
      </c>
      <c r="M2604" s="2" t="str">
        <f>VLOOKUP(C2604,Customers!$A$2:$F$401,5,FALSE)</f>
        <v>Consumer</v>
      </c>
      <c r="N2604" s="2" t="str">
        <f>VLOOKUP(D2604,Products!$A$2:$F$21,2,FALSE)</f>
        <v>Paper A4 Box</v>
      </c>
      <c r="O2604" s="2" t="str">
        <f>VLOOKUP(D2604,Products!$A$2:$F$21,4,FALSE)</f>
        <v>Office</v>
      </c>
      <c r="P2604" s="2" t="str">
        <f>VLOOKUP(D2604,Products!$A$2:$F$21,3,FALSE)</f>
        <v>Stationery</v>
      </c>
      <c r="Q2604" s="6">
        <f>VLOOKUP(D2604,Products!$A$2:$F$21,6,FALSE)</f>
        <v>145</v>
      </c>
      <c r="R2604" s="6">
        <f t="shared" si="162"/>
        <v>145</v>
      </c>
      <c r="S2604" s="6">
        <f t="shared" si="163"/>
        <v>87.023999999999972</v>
      </c>
    </row>
    <row r="2605" spans="1:19" x14ac:dyDescent="0.25">
      <c r="A2605" t="s">
        <v>3033</v>
      </c>
      <c r="B2605" s="2">
        <v>45973</v>
      </c>
      <c r="C2605" t="s">
        <v>115</v>
      </c>
      <c r="D2605" t="s">
        <v>15</v>
      </c>
      <c r="E2605">
        <v>5</v>
      </c>
      <c r="F2605">
        <v>414</v>
      </c>
      <c r="G2605" s="3">
        <v>0.03</v>
      </c>
      <c r="H2605" t="s">
        <v>96</v>
      </c>
      <c r="I2605">
        <v>5</v>
      </c>
      <c r="J2605">
        <f t="shared" si="160"/>
        <v>2007.8999999999999</v>
      </c>
      <c r="K2605" s="2">
        <f t="shared" si="161"/>
        <v>45962</v>
      </c>
      <c r="L2605" s="2" t="str">
        <f>VLOOKUP(C2605,Customers!$A$2:$F$401,3,FALSE)</f>
        <v>Ismailia</v>
      </c>
      <c r="M2605" s="2" t="str">
        <f>VLOOKUP(C2605,Customers!$A$2:$F$401,5,FALSE)</f>
        <v>Consumer</v>
      </c>
      <c r="N2605" s="2" t="str">
        <f>VLOOKUP(D2605,Products!$A$2:$F$21,2,FALSE)</f>
        <v>Wireless Mouse</v>
      </c>
      <c r="O2605" s="2" t="str">
        <f>VLOOKUP(D2605,Products!$A$2:$F$21,4,FALSE)</f>
        <v>Electronics</v>
      </c>
      <c r="P2605" s="2" t="str">
        <f>VLOOKUP(D2605,Products!$A$2:$F$21,3,FALSE)</f>
        <v>Accessories</v>
      </c>
      <c r="Q2605" s="6">
        <f>VLOOKUP(D2605,Products!$A$2:$F$21,6,FALSE)</f>
        <v>210</v>
      </c>
      <c r="R2605" s="6">
        <f t="shared" si="162"/>
        <v>1050</v>
      </c>
      <c r="S2605" s="6">
        <f t="shared" si="163"/>
        <v>957.89999999999986</v>
      </c>
    </row>
    <row r="2606" spans="1:19" x14ac:dyDescent="0.25">
      <c r="A2606" t="s">
        <v>3034</v>
      </c>
      <c r="B2606" s="2">
        <v>45468</v>
      </c>
      <c r="C2606" t="s">
        <v>26</v>
      </c>
      <c r="D2606" t="s">
        <v>33</v>
      </c>
      <c r="E2606">
        <v>1</v>
      </c>
      <c r="F2606">
        <v>4212</v>
      </c>
      <c r="G2606" s="3">
        <v>0.05</v>
      </c>
      <c r="H2606" t="s">
        <v>12</v>
      </c>
      <c r="I2606">
        <v>2</v>
      </c>
      <c r="J2606">
        <f t="shared" si="160"/>
        <v>4001.3999999999996</v>
      </c>
      <c r="K2606" s="2">
        <f t="shared" si="161"/>
        <v>45444</v>
      </c>
      <c r="L2606" s="2" t="str">
        <f>VLOOKUP(C2606,Customers!$A$2:$F$401,3,FALSE)</f>
        <v>Mansoura</v>
      </c>
      <c r="M2606" s="2" t="str">
        <f>VLOOKUP(C2606,Customers!$A$2:$F$401,5,FALSE)</f>
        <v>Consumer</v>
      </c>
      <c r="N2606" s="2" t="str">
        <f>VLOOKUP(D2606,Products!$A$2:$F$21,2,FALSE)</f>
        <v>Filing Cabinet</v>
      </c>
      <c r="O2606" s="2" t="str">
        <f>VLOOKUP(D2606,Products!$A$2:$F$21,4,FALSE)</f>
        <v>Office</v>
      </c>
      <c r="P2606" s="2" t="str">
        <f>VLOOKUP(D2606,Products!$A$2:$F$21,3,FALSE)</f>
        <v>Furniture</v>
      </c>
      <c r="Q2606" s="6">
        <f>VLOOKUP(D2606,Products!$A$2:$F$21,6,FALSE)</f>
        <v>2650</v>
      </c>
      <c r="R2606" s="6">
        <f t="shared" si="162"/>
        <v>2650</v>
      </c>
      <c r="S2606" s="6">
        <f t="shared" si="163"/>
        <v>1351.3999999999996</v>
      </c>
    </row>
    <row r="2607" spans="1:19" x14ac:dyDescent="0.25">
      <c r="A2607" t="s">
        <v>3035</v>
      </c>
      <c r="B2607" s="2">
        <v>45270</v>
      </c>
      <c r="C2607" t="s">
        <v>533</v>
      </c>
      <c r="D2607" t="s">
        <v>46</v>
      </c>
      <c r="E2607">
        <v>4</v>
      </c>
      <c r="F2607">
        <v>280.8</v>
      </c>
      <c r="G2607" s="3">
        <v>0.03</v>
      </c>
      <c r="H2607" t="s">
        <v>12</v>
      </c>
      <c r="I2607">
        <v>5</v>
      </c>
      <c r="J2607">
        <f t="shared" si="160"/>
        <v>1089.5039999999999</v>
      </c>
      <c r="K2607" s="2">
        <f t="shared" si="161"/>
        <v>45261</v>
      </c>
      <c r="L2607" s="2" t="str">
        <f>VLOOKUP(C2607,Customers!$A$2:$F$401,3,FALSE)</f>
        <v>Shubra El-Kheima</v>
      </c>
      <c r="M2607" s="2" t="str">
        <f>VLOOKUP(C2607,Customers!$A$2:$F$401,5,FALSE)</f>
        <v>Consumer</v>
      </c>
      <c r="N2607" s="2" t="str">
        <f>VLOOKUP(D2607,Products!$A$2:$F$21,2,FALSE)</f>
        <v>Paper A4 Box</v>
      </c>
      <c r="O2607" s="2" t="str">
        <f>VLOOKUP(D2607,Products!$A$2:$F$21,4,FALSE)</f>
        <v>Office</v>
      </c>
      <c r="P2607" s="2" t="str">
        <f>VLOOKUP(D2607,Products!$A$2:$F$21,3,FALSE)</f>
        <v>Stationery</v>
      </c>
      <c r="Q2607" s="6">
        <f>VLOOKUP(D2607,Products!$A$2:$F$21,6,FALSE)</f>
        <v>145</v>
      </c>
      <c r="R2607" s="6">
        <f t="shared" si="162"/>
        <v>580</v>
      </c>
      <c r="S2607" s="6">
        <f t="shared" si="163"/>
        <v>509.50399999999991</v>
      </c>
    </row>
    <row r="2608" spans="1:19" x14ac:dyDescent="0.25">
      <c r="A2608" t="s">
        <v>3036</v>
      </c>
      <c r="B2608" s="2">
        <v>45628</v>
      </c>
      <c r="C2608" t="s">
        <v>249</v>
      </c>
      <c r="D2608" t="s">
        <v>46</v>
      </c>
      <c r="E2608">
        <v>5</v>
      </c>
      <c r="F2608">
        <v>252.2</v>
      </c>
      <c r="G2608" s="3">
        <v>0</v>
      </c>
      <c r="H2608" t="s">
        <v>12</v>
      </c>
      <c r="I2608">
        <v>2</v>
      </c>
      <c r="J2608">
        <f t="shared" si="160"/>
        <v>1261</v>
      </c>
      <c r="K2608" s="2">
        <f t="shared" si="161"/>
        <v>45627</v>
      </c>
      <c r="L2608" s="2" t="str">
        <f>VLOOKUP(C2608,Customers!$A$2:$F$401,3,FALSE)</f>
        <v>Zagazig</v>
      </c>
      <c r="M2608" s="2" t="str">
        <f>VLOOKUP(C2608,Customers!$A$2:$F$401,5,FALSE)</f>
        <v>Small Business</v>
      </c>
      <c r="N2608" s="2" t="str">
        <f>VLOOKUP(D2608,Products!$A$2:$F$21,2,FALSE)</f>
        <v>Paper A4 Box</v>
      </c>
      <c r="O2608" s="2" t="str">
        <f>VLOOKUP(D2608,Products!$A$2:$F$21,4,FALSE)</f>
        <v>Office</v>
      </c>
      <c r="P2608" s="2" t="str">
        <f>VLOOKUP(D2608,Products!$A$2:$F$21,3,FALSE)</f>
        <v>Stationery</v>
      </c>
      <c r="Q2608" s="6">
        <f>VLOOKUP(D2608,Products!$A$2:$F$21,6,FALSE)</f>
        <v>145</v>
      </c>
      <c r="R2608" s="6">
        <f t="shared" si="162"/>
        <v>725</v>
      </c>
      <c r="S2608" s="6">
        <f t="shared" si="163"/>
        <v>536</v>
      </c>
    </row>
    <row r="2609" spans="1:19" x14ac:dyDescent="0.25">
      <c r="A2609" t="s">
        <v>3037</v>
      </c>
      <c r="B2609" s="2">
        <v>45855</v>
      </c>
      <c r="C2609" t="s">
        <v>977</v>
      </c>
      <c r="D2609" t="s">
        <v>43</v>
      </c>
      <c r="E2609">
        <v>2</v>
      </c>
      <c r="F2609">
        <v>3888</v>
      </c>
      <c r="G2609" s="3">
        <v>0.2</v>
      </c>
      <c r="H2609" t="s">
        <v>12</v>
      </c>
      <c r="I2609">
        <v>2</v>
      </c>
      <c r="J2609">
        <f t="shared" si="160"/>
        <v>6220.8</v>
      </c>
      <c r="K2609" s="2">
        <f t="shared" si="161"/>
        <v>45839</v>
      </c>
      <c r="L2609" s="2" t="str">
        <f>VLOOKUP(C2609,Customers!$A$2:$F$401,3,FALSE)</f>
        <v>Zagazig</v>
      </c>
      <c r="M2609" s="2" t="str">
        <f>VLOOKUP(C2609,Customers!$A$2:$F$401,5,FALSE)</f>
        <v>Consumer</v>
      </c>
      <c r="N2609" s="2" t="str">
        <f>VLOOKUP(D2609,Products!$A$2:$F$21,2,FALSE)</f>
        <v>External SSD 1TB</v>
      </c>
      <c r="O2609" s="2" t="str">
        <f>VLOOKUP(D2609,Products!$A$2:$F$21,4,FALSE)</f>
        <v>Electronics</v>
      </c>
      <c r="P2609" s="2" t="str">
        <f>VLOOKUP(D2609,Products!$A$2:$F$21,3,FALSE)</f>
        <v>Storage</v>
      </c>
      <c r="Q2609" s="6">
        <f>VLOOKUP(D2609,Products!$A$2:$F$21,6,FALSE)</f>
        <v>2450</v>
      </c>
      <c r="R2609" s="6">
        <f t="shared" si="162"/>
        <v>4900</v>
      </c>
      <c r="S2609" s="6">
        <f t="shared" si="163"/>
        <v>1320.8000000000002</v>
      </c>
    </row>
    <row r="2610" spans="1:19" x14ac:dyDescent="0.25">
      <c r="A2610" t="s">
        <v>3038</v>
      </c>
      <c r="B2610" s="2">
        <v>45067</v>
      </c>
      <c r="C2610" t="s">
        <v>990</v>
      </c>
      <c r="D2610" t="s">
        <v>46</v>
      </c>
      <c r="E2610">
        <v>2</v>
      </c>
      <c r="F2610">
        <v>280.8</v>
      </c>
      <c r="G2610" s="3">
        <v>0</v>
      </c>
      <c r="H2610" t="s">
        <v>12</v>
      </c>
      <c r="I2610">
        <v>7</v>
      </c>
      <c r="J2610">
        <f t="shared" si="160"/>
        <v>561.6</v>
      </c>
      <c r="K2610" s="2">
        <f t="shared" si="161"/>
        <v>45047</v>
      </c>
      <c r="L2610" s="2" t="str">
        <f>VLOOKUP(C2610,Customers!$A$2:$F$401,3,FALSE)</f>
        <v>Zagazig</v>
      </c>
      <c r="M2610" s="2" t="str">
        <f>VLOOKUP(C2610,Customers!$A$2:$F$401,5,FALSE)</f>
        <v>Consumer</v>
      </c>
      <c r="N2610" s="2" t="str">
        <f>VLOOKUP(D2610,Products!$A$2:$F$21,2,FALSE)</f>
        <v>Paper A4 Box</v>
      </c>
      <c r="O2610" s="2" t="str">
        <f>VLOOKUP(D2610,Products!$A$2:$F$21,4,FALSE)</f>
        <v>Office</v>
      </c>
      <c r="P2610" s="2" t="str">
        <f>VLOOKUP(D2610,Products!$A$2:$F$21,3,FALSE)</f>
        <v>Stationery</v>
      </c>
      <c r="Q2610" s="6">
        <f>VLOOKUP(D2610,Products!$A$2:$F$21,6,FALSE)</f>
        <v>145</v>
      </c>
      <c r="R2610" s="6">
        <f t="shared" si="162"/>
        <v>290</v>
      </c>
      <c r="S2610" s="6">
        <f t="shared" si="163"/>
        <v>271.60000000000002</v>
      </c>
    </row>
    <row r="2611" spans="1:19" x14ac:dyDescent="0.25">
      <c r="A2611" t="s">
        <v>3039</v>
      </c>
      <c r="B2611" s="2">
        <v>45397</v>
      </c>
      <c r="C2611" t="s">
        <v>127</v>
      </c>
      <c r="D2611" t="s">
        <v>72</v>
      </c>
      <c r="E2611">
        <v>1</v>
      </c>
      <c r="F2611">
        <v>1750</v>
      </c>
      <c r="G2611" s="3">
        <v>0.15</v>
      </c>
      <c r="H2611" t="s">
        <v>12</v>
      </c>
      <c r="I2611">
        <v>6</v>
      </c>
      <c r="J2611">
        <f t="shared" si="160"/>
        <v>1487.5</v>
      </c>
      <c r="K2611" s="2">
        <f t="shared" si="161"/>
        <v>45383</v>
      </c>
      <c r="L2611" s="2" t="str">
        <f>VLOOKUP(C2611,Customers!$A$2:$F$401,3,FALSE)</f>
        <v>Asyut</v>
      </c>
      <c r="M2611" s="2" t="str">
        <f>VLOOKUP(C2611,Customers!$A$2:$F$401,5,FALSE)</f>
        <v>Corporate</v>
      </c>
      <c r="N2611" s="2" t="str">
        <f>VLOOKUP(D2611,Products!$A$2:$F$21,2,FALSE)</f>
        <v>Wi-Fi Router</v>
      </c>
      <c r="O2611" s="2" t="str">
        <f>VLOOKUP(D2611,Products!$A$2:$F$21,4,FALSE)</f>
        <v>Electronics</v>
      </c>
      <c r="P2611" s="2" t="str">
        <f>VLOOKUP(D2611,Products!$A$2:$F$21,3,FALSE)</f>
        <v>Networking</v>
      </c>
      <c r="Q2611" s="6">
        <f>VLOOKUP(D2611,Products!$A$2:$F$21,6,FALSE)</f>
        <v>1050</v>
      </c>
      <c r="R2611" s="6">
        <f t="shared" si="162"/>
        <v>1050</v>
      </c>
      <c r="S2611" s="6">
        <f t="shared" si="163"/>
        <v>437.5</v>
      </c>
    </row>
    <row r="2612" spans="1:19" x14ac:dyDescent="0.25">
      <c r="A2612" t="s">
        <v>3040</v>
      </c>
      <c r="B2612" s="2">
        <v>45701</v>
      </c>
      <c r="C2612" t="s">
        <v>29</v>
      </c>
      <c r="D2612" t="s">
        <v>27</v>
      </c>
      <c r="E2612">
        <v>3</v>
      </c>
      <c r="F2612">
        <v>1058.4000000000001</v>
      </c>
      <c r="G2612" s="3">
        <v>0</v>
      </c>
      <c r="H2612" t="s">
        <v>12</v>
      </c>
      <c r="I2612">
        <v>4</v>
      </c>
      <c r="J2612">
        <f t="shared" si="160"/>
        <v>3175.2000000000003</v>
      </c>
      <c r="K2612" s="2">
        <f t="shared" si="161"/>
        <v>45689</v>
      </c>
      <c r="L2612" s="2" t="str">
        <f>VLOOKUP(C2612,Customers!$A$2:$F$401,3,FALSE)</f>
        <v>Zagazig</v>
      </c>
      <c r="M2612" s="2" t="str">
        <f>VLOOKUP(C2612,Customers!$A$2:$F$401,5,FALSE)</f>
        <v>Small Business</v>
      </c>
      <c r="N2612" s="2" t="str">
        <f>VLOOKUP(D2612,Products!$A$2:$F$21,2,FALSE)</f>
        <v>Printer Toner</v>
      </c>
      <c r="O2612" s="2" t="str">
        <f>VLOOKUP(D2612,Products!$A$2:$F$21,4,FALSE)</f>
        <v>Office</v>
      </c>
      <c r="P2612" s="2" t="str">
        <f>VLOOKUP(D2612,Products!$A$2:$F$21,3,FALSE)</f>
        <v>Supplies</v>
      </c>
      <c r="Q2612" s="6">
        <f>VLOOKUP(D2612,Products!$A$2:$F$21,6,FALSE)</f>
        <v>510</v>
      </c>
      <c r="R2612" s="6">
        <f t="shared" si="162"/>
        <v>1530</v>
      </c>
      <c r="S2612" s="6">
        <f t="shared" si="163"/>
        <v>1645.2000000000003</v>
      </c>
    </row>
    <row r="2613" spans="1:19" x14ac:dyDescent="0.25">
      <c r="A2613" t="s">
        <v>3041</v>
      </c>
      <c r="B2613" s="2">
        <v>45716</v>
      </c>
      <c r="C2613" t="s">
        <v>2046</v>
      </c>
      <c r="D2613" t="s">
        <v>27</v>
      </c>
      <c r="E2613">
        <v>1</v>
      </c>
      <c r="F2613">
        <v>1009.4</v>
      </c>
      <c r="G2613" s="3">
        <v>0.05</v>
      </c>
      <c r="H2613" t="s">
        <v>12</v>
      </c>
      <c r="I2613">
        <v>2</v>
      </c>
      <c r="J2613">
        <f t="shared" si="160"/>
        <v>958.93</v>
      </c>
      <c r="K2613" s="2">
        <f t="shared" si="161"/>
        <v>45689</v>
      </c>
      <c r="L2613" s="2" t="str">
        <f>VLOOKUP(C2613,Customers!$A$2:$F$401,3,FALSE)</f>
        <v>Alexandria</v>
      </c>
      <c r="M2613" s="2" t="str">
        <f>VLOOKUP(C2613,Customers!$A$2:$F$401,5,FALSE)</f>
        <v>Consumer</v>
      </c>
      <c r="N2613" s="2" t="str">
        <f>VLOOKUP(D2613,Products!$A$2:$F$21,2,FALSE)</f>
        <v>Printer Toner</v>
      </c>
      <c r="O2613" s="2" t="str">
        <f>VLOOKUP(D2613,Products!$A$2:$F$21,4,FALSE)</f>
        <v>Office</v>
      </c>
      <c r="P2613" s="2" t="str">
        <f>VLOOKUP(D2613,Products!$A$2:$F$21,3,FALSE)</f>
        <v>Supplies</v>
      </c>
      <c r="Q2613" s="6">
        <f>VLOOKUP(D2613,Products!$A$2:$F$21,6,FALSE)</f>
        <v>510</v>
      </c>
      <c r="R2613" s="6">
        <f t="shared" si="162"/>
        <v>510</v>
      </c>
      <c r="S2613" s="6">
        <f t="shared" si="163"/>
        <v>448.92999999999995</v>
      </c>
    </row>
    <row r="2614" spans="1:19" x14ac:dyDescent="0.25">
      <c r="A2614" t="s">
        <v>3042</v>
      </c>
      <c r="B2614" s="2">
        <v>45197</v>
      </c>
      <c r="C2614" t="s">
        <v>53</v>
      </c>
      <c r="D2614" t="s">
        <v>27</v>
      </c>
      <c r="E2614">
        <v>20</v>
      </c>
      <c r="F2614">
        <v>1058.4000000000001</v>
      </c>
      <c r="G2614" s="3">
        <v>0.05</v>
      </c>
      <c r="H2614" t="s">
        <v>12</v>
      </c>
      <c r="I2614">
        <v>7</v>
      </c>
      <c r="J2614">
        <f t="shared" si="160"/>
        <v>20109.599999999999</v>
      </c>
      <c r="K2614" s="2">
        <f t="shared" si="161"/>
        <v>45170</v>
      </c>
      <c r="L2614" s="2" t="str">
        <f>VLOOKUP(C2614,Customers!$A$2:$F$401,3,FALSE)</f>
        <v>Asyut</v>
      </c>
      <c r="M2614" s="2" t="str">
        <f>VLOOKUP(C2614,Customers!$A$2:$F$401,5,FALSE)</f>
        <v>Small Business</v>
      </c>
      <c r="N2614" s="2" t="str">
        <f>VLOOKUP(D2614,Products!$A$2:$F$21,2,FALSE)</f>
        <v>Printer Toner</v>
      </c>
      <c r="O2614" s="2" t="str">
        <f>VLOOKUP(D2614,Products!$A$2:$F$21,4,FALSE)</f>
        <v>Office</v>
      </c>
      <c r="P2614" s="2" t="str">
        <f>VLOOKUP(D2614,Products!$A$2:$F$21,3,FALSE)</f>
        <v>Supplies</v>
      </c>
      <c r="Q2614" s="6">
        <f>VLOOKUP(D2614,Products!$A$2:$F$21,6,FALSE)</f>
        <v>510</v>
      </c>
      <c r="R2614" s="6">
        <f t="shared" si="162"/>
        <v>10200</v>
      </c>
      <c r="S2614" s="6">
        <f t="shared" si="163"/>
        <v>9909.5999999999985</v>
      </c>
    </row>
    <row r="2615" spans="1:19" x14ac:dyDescent="0.25">
      <c r="A2615" t="s">
        <v>3043</v>
      </c>
      <c r="B2615" s="2">
        <v>45149</v>
      </c>
      <c r="C2615" t="s">
        <v>403</v>
      </c>
      <c r="D2615" t="s">
        <v>56</v>
      </c>
      <c r="E2615">
        <v>2</v>
      </c>
      <c r="F2615">
        <v>165.6</v>
      </c>
      <c r="G2615" s="3">
        <v>0.03</v>
      </c>
      <c r="H2615" t="s">
        <v>12</v>
      </c>
      <c r="I2615">
        <v>4</v>
      </c>
      <c r="J2615">
        <f t="shared" si="160"/>
        <v>321.26399999999995</v>
      </c>
      <c r="K2615" s="2">
        <f t="shared" si="161"/>
        <v>45139</v>
      </c>
      <c r="L2615" s="2" t="str">
        <f>VLOOKUP(C2615,Customers!$A$2:$F$401,3,FALSE)</f>
        <v>Shubra El-Kheima</v>
      </c>
      <c r="M2615" s="2" t="str">
        <f>VLOOKUP(C2615,Customers!$A$2:$F$401,5,FALSE)</f>
        <v>Small Business</v>
      </c>
      <c r="N2615" s="2" t="str">
        <f>VLOOKUP(D2615,Products!$A$2:$F$21,2,FALSE)</f>
        <v>Notebook Pack</v>
      </c>
      <c r="O2615" s="2" t="str">
        <f>VLOOKUP(D2615,Products!$A$2:$F$21,4,FALSE)</f>
        <v>Office</v>
      </c>
      <c r="P2615" s="2" t="str">
        <f>VLOOKUP(D2615,Products!$A$2:$F$21,3,FALSE)</f>
        <v>Stationery</v>
      </c>
      <c r="Q2615" s="6">
        <f>VLOOKUP(D2615,Products!$A$2:$F$21,6,FALSE)</f>
        <v>75</v>
      </c>
      <c r="R2615" s="6">
        <f t="shared" si="162"/>
        <v>150</v>
      </c>
      <c r="S2615" s="6">
        <f t="shared" si="163"/>
        <v>171.26399999999995</v>
      </c>
    </row>
    <row r="2616" spans="1:19" x14ac:dyDescent="0.25">
      <c r="A2616" t="s">
        <v>3044</v>
      </c>
      <c r="B2616" s="2">
        <v>44960</v>
      </c>
      <c r="C2616" t="s">
        <v>10</v>
      </c>
      <c r="D2616" t="s">
        <v>27</v>
      </c>
      <c r="E2616">
        <v>2</v>
      </c>
      <c r="F2616">
        <v>980</v>
      </c>
      <c r="G2616" s="3">
        <v>0.05</v>
      </c>
      <c r="H2616" t="s">
        <v>12</v>
      </c>
      <c r="I2616">
        <v>6</v>
      </c>
      <c r="J2616">
        <f t="shared" si="160"/>
        <v>1862</v>
      </c>
      <c r="K2616" s="2">
        <f t="shared" si="161"/>
        <v>44958</v>
      </c>
      <c r="L2616" s="2" t="str">
        <f>VLOOKUP(C2616,Customers!$A$2:$F$401,3,FALSE)</f>
        <v>Shubra El-Kheima</v>
      </c>
      <c r="M2616" s="2" t="str">
        <f>VLOOKUP(C2616,Customers!$A$2:$F$401,5,FALSE)</f>
        <v>Consumer</v>
      </c>
      <c r="N2616" s="2" t="str">
        <f>VLOOKUP(D2616,Products!$A$2:$F$21,2,FALSE)</f>
        <v>Printer Toner</v>
      </c>
      <c r="O2616" s="2" t="str">
        <f>VLOOKUP(D2616,Products!$A$2:$F$21,4,FALSE)</f>
        <v>Office</v>
      </c>
      <c r="P2616" s="2" t="str">
        <f>VLOOKUP(D2616,Products!$A$2:$F$21,3,FALSE)</f>
        <v>Supplies</v>
      </c>
      <c r="Q2616" s="6">
        <f>VLOOKUP(D2616,Products!$A$2:$F$21,6,FALSE)</f>
        <v>510</v>
      </c>
      <c r="R2616" s="6">
        <f t="shared" si="162"/>
        <v>1020</v>
      </c>
      <c r="S2616" s="6">
        <f t="shared" si="163"/>
        <v>842</v>
      </c>
    </row>
    <row r="2617" spans="1:19" x14ac:dyDescent="0.25">
      <c r="A2617" t="s">
        <v>3045</v>
      </c>
      <c r="B2617" s="2">
        <v>45341</v>
      </c>
      <c r="C2617" t="s">
        <v>42</v>
      </c>
      <c r="D2617" t="s">
        <v>27</v>
      </c>
      <c r="E2617">
        <v>1</v>
      </c>
      <c r="F2617">
        <v>1058.4000000000001</v>
      </c>
      <c r="G2617" s="3">
        <v>0</v>
      </c>
      <c r="H2617" t="s">
        <v>12</v>
      </c>
      <c r="I2617">
        <v>5</v>
      </c>
      <c r="J2617">
        <f t="shared" si="160"/>
        <v>1058.4000000000001</v>
      </c>
      <c r="K2617" s="2">
        <f t="shared" si="161"/>
        <v>45323</v>
      </c>
      <c r="L2617" s="2" t="str">
        <f>VLOOKUP(C2617,Customers!$A$2:$F$401,3,FALSE)</f>
        <v>Tanta</v>
      </c>
      <c r="M2617" s="2" t="str">
        <f>VLOOKUP(C2617,Customers!$A$2:$F$401,5,FALSE)</f>
        <v>Small Business</v>
      </c>
      <c r="N2617" s="2" t="str">
        <f>VLOOKUP(D2617,Products!$A$2:$F$21,2,FALSE)</f>
        <v>Printer Toner</v>
      </c>
      <c r="O2617" s="2" t="str">
        <f>VLOOKUP(D2617,Products!$A$2:$F$21,4,FALSE)</f>
        <v>Office</v>
      </c>
      <c r="P2617" s="2" t="str">
        <f>VLOOKUP(D2617,Products!$A$2:$F$21,3,FALSE)</f>
        <v>Supplies</v>
      </c>
      <c r="Q2617" s="6">
        <f>VLOOKUP(D2617,Products!$A$2:$F$21,6,FALSE)</f>
        <v>510</v>
      </c>
      <c r="R2617" s="6">
        <f t="shared" si="162"/>
        <v>510</v>
      </c>
      <c r="S2617" s="6">
        <f t="shared" si="163"/>
        <v>548.40000000000009</v>
      </c>
    </row>
    <row r="2618" spans="1:19" x14ac:dyDescent="0.25">
      <c r="A2618" t="s">
        <v>3046</v>
      </c>
      <c r="B2618" s="2">
        <v>45997</v>
      </c>
      <c r="C2618" t="s">
        <v>133</v>
      </c>
      <c r="D2618" t="s">
        <v>56</v>
      </c>
      <c r="E2618">
        <v>2</v>
      </c>
      <c r="F2618">
        <v>174.6</v>
      </c>
      <c r="G2618" s="3">
        <v>0.2</v>
      </c>
      <c r="H2618" t="s">
        <v>12</v>
      </c>
      <c r="I2618">
        <v>4</v>
      </c>
      <c r="J2618">
        <f t="shared" si="160"/>
        <v>279.36</v>
      </c>
      <c r="K2618" s="2">
        <f t="shared" si="161"/>
        <v>45992</v>
      </c>
      <c r="L2618" s="2" t="str">
        <f>VLOOKUP(C2618,Customers!$A$2:$F$401,3,FALSE)</f>
        <v>Ismailia</v>
      </c>
      <c r="M2618" s="2" t="str">
        <f>VLOOKUP(C2618,Customers!$A$2:$F$401,5,FALSE)</f>
        <v>Small Business</v>
      </c>
      <c r="N2618" s="2" t="str">
        <f>VLOOKUP(D2618,Products!$A$2:$F$21,2,FALSE)</f>
        <v>Notebook Pack</v>
      </c>
      <c r="O2618" s="2" t="str">
        <f>VLOOKUP(D2618,Products!$A$2:$F$21,4,FALSE)</f>
        <v>Office</v>
      </c>
      <c r="P2618" s="2" t="str">
        <f>VLOOKUP(D2618,Products!$A$2:$F$21,3,FALSE)</f>
        <v>Stationery</v>
      </c>
      <c r="Q2618" s="6">
        <f>VLOOKUP(D2618,Products!$A$2:$F$21,6,FALSE)</f>
        <v>75</v>
      </c>
      <c r="R2618" s="6">
        <f t="shared" si="162"/>
        <v>150</v>
      </c>
      <c r="S2618" s="6">
        <f t="shared" si="163"/>
        <v>129.36000000000001</v>
      </c>
    </row>
    <row r="2619" spans="1:19" x14ac:dyDescent="0.25">
      <c r="A2619" t="s">
        <v>3047</v>
      </c>
      <c r="B2619" s="2">
        <v>45959</v>
      </c>
      <c r="C2619" t="s">
        <v>505</v>
      </c>
      <c r="D2619" t="s">
        <v>40</v>
      </c>
      <c r="E2619">
        <v>2</v>
      </c>
      <c r="F2619">
        <v>17940</v>
      </c>
      <c r="G2619" s="3">
        <v>0</v>
      </c>
      <c r="H2619" t="s">
        <v>85</v>
      </c>
      <c r="I2619">
        <v>7</v>
      </c>
      <c r="J2619">
        <f t="shared" si="160"/>
        <v>35880</v>
      </c>
      <c r="K2619" s="2">
        <f t="shared" si="161"/>
        <v>45931</v>
      </c>
      <c r="L2619" s="2" t="str">
        <f>VLOOKUP(C2619,Customers!$A$2:$F$401,3,FALSE)</f>
        <v>Port Said</v>
      </c>
      <c r="M2619" s="2" t="str">
        <f>VLOOKUP(C2619,Customers!$A$2:$F$401,5,FALSE)</f>
        <v>Consumer</v>
      </c>
      <c r="N2619" s="2" t="str">
        <f>VLOOKUP(D2619,Products!$A$2:$F$21,2,FALSE)</f>
        <v>Laptop Basic 15</v>
      </c>
      <c r="O2619" s="2" t="str">
        <f>VLOOKUP(D2619,Products!$A$2:$F$21,4,FALSE)</f>
        <v>Electronics</v>
      </c>
      <c r="P2619" s="2" t="str">
        <f>VLOOKUP(D2619,Products!$A$2:$F$21,3,FALSE)</f>
        <v>Computers</v>
      </c>
      <c r="Q2619" s="6">
        <f>VLOOKUP(D2619,Products!$A$2:$F$21,6,FALSE)</f>
        <v>15100</v>
      </c>
      <c r="R2619" s="6">
        <f t="shared" si="162"/>
        <v>30200</v>
      </c>
      <c r="S2619" s="6">
        <f t="shared" si="163"/>
        <v>5680</v>
      </c>
    </row>
    <row r="2620" spans="1:19" x14ac:dyDescent="0.25">
      <c r="A2620" t="s">
        <v>3048</v>
      </c>
      <c r="B2620" s="2">
        <v>45786</v>
      </c>
      <c r="C2620" t="s">
        <v>23</v>
      </c>
      <c r="D2620" t="s">
        <v>43</v>
      </c>
      <c r="E2620">
        <v>2</v>
      </c>
      <c r="F2620">
        <v>3600</v>
      </c>
      <c r="G2620" s="3">
        <v>0.1</v>
      </c>
      <c r="H2620" t="s">
        <v>12</v>
      </c>
      <c r="I2620">
        <v>7</v>
      </c>
      <c r="J2620">
        <f t="shared" si="160"/>
        <v>6480</v>
      </c>
      <c r="K2620" s="2">
        <f t="shared" si="161"/>
        <v>45778</v>
      </c>
      <c r="L2620" s="2" t="str">
        <f>VLOOKUP(C2620,Customers!$A$2:$F$401,3,FALSE)</f>
        <v>Tanta</v>
      </c>
      <c r="M2620" s="2" t="str">
        <f>VLOOKUP(C2620,Customers!$A$2:$F$401,5,FALSE)</f>
        <v>Consumer</v>
      </c>
      <c r="N2620" s="2" t="str">
        <f>VLOOKUP(D2620,Products!$A$2:$F$21,2,FALSE)</f>
        <v>External SSD 1TB</v>
      </c>
      <c r="O2620" s="2" t="str">
        <f>VLOOKUP(D2620,Products!$A$2:$F$21,4,FALSE)</f>
        <v>Electronics</v>
      </c>
      <c r="P2620" s="2" t="str">
        <f>VLOOKUP(D2620,Products!$A$2:$F$21,3,FALSE)</f>
        <v>Storage</v>
      </c>
      <c r="Q2620" s="6">
        <f>VLOOKUP(D2620,Products!$A$2:$F$21,6,FALSE)</f>
        <v>2450</v>
      </c>
      <c r="R2620" s="6">
        <f t="shared" si="162"/>
        <v>4900</v>
      </c>
      <c r="S2620" s="6">
        <f t="shared" si="163"/>
        <v>1580</v>
      </c>
    </row>
    <row r="2621" spans="1:19" x14ac:dyDescent="0.25">
      <c r="A2621" t="s">
        <v>3049</v>
      </c>
      <c r="B2621" s="2">
        <v>45233</v>
      </c>
      <c r="C2621" t="s">
        <v>727</v>
      </c>
      <c r="D2621" t="s">
        <v>59</v>
      </c>
      <c r="E2621">
        <v>5</v>
      </c>
      <c r="F2621">
        <v>7992</v>
      </c>
      <c r="G2621" s="3">
        <v>0.05</v>
      </c>
      <c r="H2621" t="s">
        <v>12</v>
      </c>
      <c r="I2621">
        <v>6</v>
      </c>
      <c r="J2621">
        <f t="shared" si="160"/>
        <v>37962</v>
      </c>
      <c r="K2621" s="2">
        <f t="shared" si="161"/>
        <v>45231</v>
      </c>
      <c r="L2621" s="2" t="str">
        <f>VLOOKUP(C2621,Customers!$A$2:$F$401,3,FALSE)</f>
        <v>Tanta</v>
      </c>
      <c r="M2621" s="2" t="str">
        <f>VLOOKUP(C2621,Customers!$A$2:$F$401,5,FALSE)</f>
        <v>Small Business</v>
      </c>
      <c r="N2621" s="2" t="str">
        <f>VLOOKUP(D2621,Products!$A$2:$F$21,2,FALSE)</f>
        <v>Laser Printer</v>
      </c>
      <c r="O2621" s="2" t="str">
        <f>VLOOKUP(D2621,Products!$A$2:$F$21,4,FALSE)</f>
        <v>Electronics</v>
      </c>
      <c r="P2621" s="2" t="str">
        <f>VLOOKUP(D2621,Products!$A$2:$F$21,3,FALSE)</f>
        <v>Printers</v>
      </c>
      <c r="Q2621" s="6">
        <f>VLOOKUP(D2621,Products!$A$2:$F$21,6,FALSE)</f>
        <v>5600</v>
      </c>
      <c r="R2621" s="6">
        <f t="shared" si="162"/>
        <v>28000</v>
      </c>
      <c r="S2621" s="6">
        <f t="shared" si="163"/>
        <v>9962</v>
      </c>
    </row>
    <row r="2622" spans="1:19" x14ac:dyDescent="0.25">
      <c r="A2622" t="s">
        <v>3050</v>
      </c>
      <c r="B2622" s="2">
        <v>45124</v>
      </c>
      <c r="C2622" t="s">
        <v>931</v>
      </c>
      <c r="D2622" t="s">
        <v>72</v>
      </c>
      <c r="E2622">
        <v>2</v>
      </c>
      <c r="F2622">
        <v>1697.5</v>
      </c>
      <c r="G2622" s="3">
        <v>0.1</v>
      </c>
      <c r="H2622" t="s">
        <v>12</v>
      </c>
      <c r="I2622">
        <v>7</v>
      </c>
      <c r="J2622">
        <f t="shared" si="160"/>
        <v>3055.5</v>
      </c>
      <c r="K2622" s="2">
        <f t="shared" si="161"/>
        <v>45108</v>
      </c>
      <c r="L2622" s="2" t="str">
        <f>VLOOKUP(C2622,Customers!$A$2:$F$401,3,FALSE)</f>
        <v>Shubra El-Kheima</v>
      </c>
      <c r="M2622" s="2" t="str">
        <f>VLOOKUP(C2622,Customers!$A$2:$F$401,5,FALSE)</f>
        <v>Consumer</v>
      </c>
      <c r="N2622" s="2" t="str">
        <f>VLOOKUP(D2622,Products!$A$2:$F$21,2,FALSE)</f>
        <v>Wi-Fi Router</v>
      </c>
      <c r="O2622" s="2" t="str">
        <f>VLOOKUP(D2622,Products!$A$2:$F$21,4,FALSE)</f>
        <v>Electronics</v>
      </c>
      <c r="P2622" s="2" t="str">
        <f>VLOOKUP(D2622,Products!$A$2:$F$21,3,FALSE)</f>
        <v>Networking</v>
      </c>
      <c r="Q2622" s="6">
        <f>VLOOKUP(D2622,Products!$A$2:$F$21,6,FALSE)</f>
        <v>1050</v>
      </c>
      <c r="R2622" s="6">
        <f t="shared" si="162"/>
        <v>2100</v>
      </c>
      <c r="S2622" s="6">
        <f t="shared" si="163"/>
        <v>955.5</v>
      </c>
    </row>
    <row r="2623" spans="1:19" x14ac:dyDescent="0.25">
      <c r="A2623" t="s">
        <v>3051</v>
      </c>
      <c r="B2623" s="2">
        <v>45290</v>
      </c>
      <c r="C2623" t="s">
        <v>48</v>
      </c>
      <c r="D2623" t="s">
        <v>56</v>
      </c>
      <c r="E2623">
        <v>1</v>
      </c>
      <c r="F2623">
        <v>194.4</v>
      </c>
      <c r="G2623" s="3">
        <v>0</v>
      </c>
      <c r="H2623" t="s">
        <v>12</v>
      </c>
      <c r="I2623">
        <v>4</v>
      </c>
      <c r="J2623">
        <f t="shared" si="160"/>
        <v>194.4</v>
      </c>
      <c r="K2623" s="2">
        <f t="shared" si="161"/>
        <v>45261</v>
      </c>
      <c r="L2623" s="2" t="str">
        <f>VLOOKUP(C2623,Customers!$A$2:$F$401,3,FALSE)</f>
        <v>Shubra El-Kheima</v>
      </c>
      <c r="M2623" s="2" t="str">
        <f>VLOOKUP(C2623,Customers!$A$2:$F$401,5,FALSE)</f>
        <v>Small Business</v>
      </c>
      <c r="N2623" s="2" t="str">
        <f>VLOOKUP(D2623,Products!$A$2:$F$21,2,FALSE)</f>
        <v>Notebook Pack</v>
      </c>
      <c r="O2623" s="2" t="str">
        <f>VLOOKUP(D2623,Products!$A$2:$F$21,4,FALSE)</f>
        <v>Office</v>
      </c>
      <c r="P2623" s="2" t="str">
        <f>VLOOKUP(D2623,Products!$A$2:$F$21,3,FALSE)</f>
        <v>Stationery</v>
      </c>
      <c r="Q2623" s="6">
        <f>VLOOKUP(D2623,Products!$A$2:$F$21,6,FALSE)</f>
        <v>75</v>
      </c>
      <c r="R2623" s="6">
        <f t="shared" si="162"/>
        <v>75</v>
      </c>
      <c r="S2623" s="6">
        <f t="shared" si="163"/>
        <v>119.4</v>
      </c>
    </row>
    <row r="2624" spans="1:19" x14ac:dyDescent="0.25">
      <c r="A2624" t="s">
        <v>3052</v>
      </c>
      <c r="B2624" s="2">
        <v>45901</v>
      </c>
      <c r="C2624" t="s">
        <v>571</v>
      </c>
      <c r="D2624" t="s">
        <v>27</v>
      </c>
      <c r="E2624">
        <v>2</v>
      </c>
      <c r="F2624">
        <v>950.6</v>
      </c>
      <c r="G2624" s="3">
        <v>0.05</v>
      </c>
      <c r="H2624" t="s">
        <v>12</v>
      </c>
      <c r="I2624">
        <v>5</v>
      </c>
      <c r="J2624">
        <f t="shared" si="160"/>
        <v>1806.1399999999999</v>
      </c>
      <c r="K2624" s="2">
        <f t="shared" si="161"/>
        <v>45901</v>
      </c>
      <c r="L2624" s="2" t="str">
        <f>VLOOKUP(C2624,Customers!$A$2:$F$401,3,FALSE)</f>
        <v>Mansoura</v>
      </c>
      <c r="M2624" s="2" t="str">
        <f>VLOOKUP(C2624,Customers!$A$2:$F$401,5,FALSE)</f>
        <v>Consumer</v>
      </c>
      <c r="N2624" s="2" t="str">
        <f>VLOOKUP(D2624,Products!$A$2:$F$21,2,FALSE)</f>
        <v>Printer Toner</v>
      </c>
      <c r="O2624" s="2" t="str">
        <f>VLOOKUP(D2624,Products!$A$2:$F$21,4,FALSE)</f>
        <v>Office</v>
      </c>
      <c r="P2624" s="2" t="str">
        <f>VLOOKUP(D2624,Products!$A$2:$F$21,3,FALSE)</f>
        <v>Supplies</v>
      </c>
      <c r="Q2624" s="6">
        <f>VLOOKUP(D2624,Products!$A$2:$F$21,6,FALSE)</f>
        <v>510</v>
      </c>
      <c r="R2624" s="6">
        <f t="shared" si="162"/>
        <v>1020</v>
      </c>
      <c r="S2624" s="6">
        <f t="shared" si="163"/>
        <v>786.13999999999987</v>
      </c>
    </row>
    <row r="2625" spans="1:19" x14ac:dyDescent="0.25">
      <c r="A2625" t="s">
        <v>3053</v>
      </c>
      <c r="B2625" s="2">
        <v>45006</v>
      </c>
      <c r="C2625" t="s">
        <v>679</v>
      </c>
      <c r="D2625" t="s">
        <v>27</v>
      </c>
      <c r="E2625">
        <v>1</v>
      </c>
      <c r="F2625">
        <v>1058.4000000000001</v>
      </c>
      <c r="G2625" s="3">
        <v>0.1</v>
      </c>
      <c r="H2625" t="s">
        <v>12</v>
      </c>
      <c r="I2625">
        <v>6</v>
      </c>
      <c r="J2625">
        <f t="shared" si="160"/>
        <v>952.56000000000006</v>
      </c>
      <c r="K2625" s="2">
        <f t="shared" si="161"/>
        <v>44986</v>
      </c>
      <c r="L2625" s="2" t="str">
        <f>VLOOKUP(C2625,Customers!$A$2:$F$401,3,FALSE)</f>
        <v>Asyut</v>
      </c>
      <c r="M2625" s="2" t="str">
        <f>VLOOKUP(C2625,Customers!$A$2:$F$401,5,FALSE)</f>
        <v>Consumer</v>
      </c>
      <c r="N2625" s="2" t="str">
        <f>VLOOKUP(D2625,Products!$A$2:$F$21,2,FALSE)</f>
        <v>Printer Toner</v>
      </c>
      <c r="O2625" s="2" t="str">
        <f>VLOOKUP(D2625,Products!$A$2:$F$21,4,FALSE)</f>
        <v>Office</v>
      </c>
      <c r="P2625" s="2" t="str">
        <f>VLOOKUP(D2625,Products!$A$2:$F$21,3,FALSE)</f>
        <v>Supplies</v>
      </c>
      <c r="Q2625" s="6">
        <f>VLOOKUP(D2625,Products!$A$2:$F$21,6,FALSE)</f>
        <v>510</v>
      </c>
      <c r="R2625" s="6">
        <f t="shared" si="162"/>
        <v>510</v>
      </c>
      <c r="S2625" s="6">
        <f t="shared" si="163"/>
        <v>442.56000000000006</v>
      </c>
    </row>
    <row r="2626" spans="1:19" x14ac:dyDescent="0.25">
      <c r="A2626" t="s">
        <v>3054</v>
      </c>
      <c r="B2626" s="2">
        <v>46015</v>
      </c>
      <c r="C2626" t="s">
        <v>833</v>
      </c>
      <c r="D2626" t="s">
        <v>79</v>
      </c>
      <c r="E2626">
        <v>5</v>
      </c>
      <c r="F2626">
        <v>6014</v>
      </c>
      <c r="G2626" s="3">
        <v>0.1</v>
      </c>
      <c r="H2626" t="s">
        <v>12</v>
      </c>
      <c r="I2626">
        <v>4</v>
      </c>
      <c r="J2626">
        <f t="shared" si="160"/>
        <v>27063</v>
      </c>
      <c r="K2626" s="2">
        <f t="shared" si="161"/>
        <v>45992</v>
      </c>
      <c r="L2626" s="2" t="str">
        <f>VLOOKUP(C2626,Customers!$A$2:$F$401,3,FALSE)</f>
        <v>Shubra El-Kheima</v>
      </c>
      <c r="M2626" s="2" t="str">
        <f>VLOOKUP(C2626,Customers!$A$2:$F$401,5,FALSE)</f>
        <v>Consumer</v>
      </c>
      <c r="N2626" s="2" t="str">
        <f>VLOOKUP(D2626,Products!$A$2:$F$21,2,FALSE)</f>
        <v>27-inch Monitor</v>
      </c>
      <c r="O2626" s="2" t="str">
        <f>VLOOKUP(D2626,Products!$A$2:$F$21,4,FALSE)</f>
        <v>Electronics</v>
      </c>
      <c r="P2626" s="2" t="str">
        <f>VLOOKUP(D2626,Products!$A$2:$F$21,3,FALSE)</f>
        <v>Displays</v>
      </c>
      <c r="Q2626" s="6">
        <f>VLOOKUP(D2626,Products!$A$2:$F$21,6,FALSE)</f>
        <v>4300</v>
      </c>
      <c r="R2626" s="6">
        <f t="shared" si="162"/>
        <v>21500</v>
      </c>
      <c r="S2626" s="6">
        <f t="shared" si="163"/>
        <v>5563</v>
      </c>
    </row>
    <row r="2627" spans="1:19" x14ac:dyDescent="0.25">
      <c r="A2627" t="s">
        <v>3055</v>
      </c>
      <c r="B2627" s="2">
        <v>45957</v>
      </c>
      <c r="C2627" t="s">
        <v>328</v>
      </c>
      <c r="D2627" t="s">
        <v>24</v>
      </c>
      <c r="E2627">
        <v>2</v>
      </c>
      <c r="F2627">
        <v>1350</v>
      </c>
      <c r="G2627" s="3">
        <v>0.1</v>
      </c>
      <c r="H2627" t="s">
        <v>12</v>
      </c>
      <c r="I2627">
        <v>2</v>
      </c>
      <c r="J2627">
        <f t="shared" ref="J2627:J2690" si="164">E2627*F2627*(1-G2627)</f>
        <v>2430</v>
      </c>
      <c r="K2627" s="2">
        <f t="shared" ref="K2627:K2690" si="165">DATE(YEAR(B2627),MONTH(B2627),1)</f>
        <v>45931</v>
      </c>
      <c r="L2627" s="2" t="str">
        <f>VLOOKUP(C2627,Customers!$A$2:$F$401,3,FALSE)</f>
        <v>Ismailia</v>
      </c>
      <c r="M2627" s="2" t="str">
        <f>VLOOKUP(C2627,Customers!$A$2:$F$401,5,FALSE)</f>
        <v>Small Business</v>
      </c>
      <c r="N2627" s="2" t="str">
        <f>VLOOKUP(D2627,Products!$A$2:$F$21,2,FALSE)</f>
        <v>USB-C Hub</v>
      </c>
      <c r="O2627" s="2" t="str">
        <f>VLOOKUP(D2627,Products!$A$2:$F$21,4,FALSE)</f>
        <v>Electronics</v>
      </c>
      <c r="P2627" s="2" t="str">
        <f>VLOOKUP(D2627,Products!$A$2:$F$21,3,FALSE)</f>
        <v>Accessories</v>
      </c>
      <c r="Q2627" s="6">
        <f>VLOOKUP(D2627,Products!$A$2:$F$21,6,FALSE)</f>
        <v>620</v>
      </c>
      <c r="R2627" s="6">
        <f t="shared" ref="R2627:R2690" si="166">E2627*Q2627</f>
        <v>1240</v>
      </c>
      <c r="S2627" s="6">
        <f t="shared" ref="S2627:S2690" si="167">J2627-R2627</f>
        <v>1190</v>
      </c>
    </row>
    <row r="2628" spans="1:19" x14ac:dyDescent="0.25">
      <c r="A2628" t="s">
        <v>3056</v>
      </c>
      <c r="B2628" s="2">
        <v>45167</v>
      </c>
      <c r="C2628" t="s">
        <v>1764</v>
      </c>
      <c r="D2628" t="s">
        <v>24</v>
      </c>
      <c r="E2628">
        <v>2</v>
      </c>
      <c r="F2628">
        <v>1287.5</v>
      </c>
      <c r="G2628" s="3">
        <v>0.05</v>
      </c>
      <c r="H2628" t="s">
        <v>12</v>
      </c>
      <c r="I2628">
        <v>7</v>
      </c>
      <c r="J2628">
        <f t="shared" si="164"/>
        <v>2446.25</v>
      </c>
      <c r="K2628" s="2">
        <f t="shared" si="165"/>
        <v>45139</v>
      </c>
      <c r="L2628" s="2" t="str">
        <f>VLOOKUP(C2628,Customers!$A$2:$F$401,3,FALSE)</f>
        <v>Banha</v>
      </c>
      <c r="M2628" s="2" t="str">
        <f>VLOOKUP(C2628,Customers!$A$2:$F$401,5,FALSE)</f>
        <v>Small Business</v>
      </c>
      <c r="N2628" s="2" t="str">
        <f>VLOOKUP(D2628,Products!$A$2:$F$21,2,FALSE)</f>
        <v>USB-C Hub</v>
      </c>
      <c r="O2628" s="2" t="str">
        <f>VLOOKUP(D2628,Products!$A$2:$F$21,4,FALSE)</f>
        <v>Electronics</v>
      </c>
      <c r="P2628" s="2" t="str">
        <f>VLOOKUP(D2628,Products!$A$2:$F$21,3,FALSE)</f>
        <v>Accessories</v>
      </c>
      <c r="Q2628" s="6">
        <f>VLOOKUP(D2628,Products!$A$2:$F$21,6,FALSE)</f>
        <v>620</v>
      </c>
      <c r="R2628" s="6">
        <f t="shared" si="166"/>
        <v>1240</v>
      </c>
      <c r="S2628" s="6">
        <f t="shared" si="167"/>
        <v>1206.25</v>
      </c>
    </row>
    <row r="2629" spans="1:19" x14ac:dyDescent="0.25">
      <c r="A2629" t="s">
        <v>3057</v>
      </c>
      <c r="B2629" s="2">
        <v>45117</v>
      </c>
      <c r="C2629" t="s">
        <v>35</v>
      </c>
      <c r="D2629" t="s">
        <v>15</v>
      </c>
      <c r="E2629">
        <v>5</v>
      </c>
      <c r="F2629">
        <v>436.5</v>
      </c>
      <c r="G2629" s="3">
        <v>0</v>
      </c>
      <c r="H2629" t="s">
        <v>12</v>
      </c>
      <c r="I2629">
        <v>6</v>
      </c>
      <c r="J2629">
        <f t="shared" si="164"/>
        <v>2182.5</v>
      </c>
      <c r="K2629" s="2">
        <f t="shared" si="165"/>
        <v>45108</v>
      </c>
      <c r="L2629" s="2" t="str">
        <f>VLOOKUP(C2629,Customers!$A$2:$F$401,3,FALSE)</f>
        <v>Asyut</v>
      </c>
      <c r="M2629" s="2" t="str">
        <f>VLOOKUP(C2629,Customers!$A$2:$F$401,5,FALSE)</f>
        <v>Consumer</v>
      </c>
      <c r="N2629" s="2" t="str">
        <f>VLOOKUP(D2629,Products!$A$2:$F$21,2,FALSE)</f>
        <v>Wireless Mouse</v>
      </c>
      <c r="O2629" s="2" t="str">
        <f>VLOOKUP(D2629,Products!$A$2:$F$21,4,FALSE)</f>
        <v>Electronics</v>
      </c>
      <c r="P2629" s="2" t="str">
        <f>VLOOKUP(D2629,Products!$A$2:$F$21,3,FALSE)</f>
        <v>Accessories</v>
      </c>
      <c r="Q2629" s="6">
        <f>VLOOKUP(D2629,Products!$A$2:$F$21,6,FALSE)</f>
        <v>210</v>
      </c>
      <c r="R2629" s="6">
        <f t="shared" si="166"/>
        <v>1050</v>
      </c>
      <c r="S2629" s="6">
        <f t="shared" si="167"/>
        <v>1132.5</v>
      </c>
    </row>
    <row r="2630" spans="1:19" x14ac:dyDescent="0.25">
      <c r="A2630" t="s">
        <v>3058</v>
      </c>
      <c r="B2630" s="2">
        <v>45914</v>
      </c>
      <c r="C2630" t="s">
        <v>775</v>
      </c>
      <c r="D2630" t="s">
        <v>11</v>
      </c>
      <c r="E2630">
        <v>1</v>
      </c>
      <c r="F2630">
        <v>26220</v>
      </c>
      <c r="G2630" s="3">
        <v>0.03</v>
      </c>
      <c r="H2630" t="s">
        <v>12</v>
      </c>
      <c r="I2630">
        <v>5</v>
      </c>
      <c r="J2630">
        <f t="shared" si="164"/>
        <v>25433.399999999998</v>
      </c>
      <c r="K2630" s="2">
        <f t="shared" si="165"/>
        <v>45901</v>
      </c>
      <c r="L2630" s="2" t="str">
        <f>VLOOKUP(C2630,Customers!$A$2:$F$401,3,FALSE)</f>
        <v>Giza</v>
      </c>
      <c r="M2630" s="2" t="str">
        <f>VLOOKUP(C2630,Customers!$A$2:$F$401,5,FALSE)</f>
        <v>Small Business</v>
      </c>
      <c r="N2630" s="2" t="str">
        <f>VLOOKUP(D2630,Products!$A$2:$F$21,2,FALSE)</f>
        <v>Laptop Pro 14</v>
      </c>
      <c r="O2630" s="2" t="str">
        <f>VLOOKUP(D2630,Products!$A$2:$F$21,4,FALSE)</f>
        <v>Electronics</v>
      </c>
      <c r="P2630" s="2" t="str">
        <f>VLOOKUP(D2630,Products!$A$2:$F$21,3,FALSE)</f>
        <v>Computers</v>
      </c>
      <c r="Q2630" s="6">
        <f>VLOOKUP(D2630,Products!$A$2:$F$21,6,FALSE)</f>
        <v>22100</v>
      </c>
      <c r="R2630" s="6">
        <f t="shared" si="166"/>
        <v>22100</v>
      </c>
      <c r="S2630" s="6">
        <f t="shared" si="167"/>
        <v>3333.3999999999978</v>
      </c>
    </row>
    <row r="2631" spans="1:19" x14ac:dyDescent="0.25">
      <c r="A2631" t="s">
        <v>3059</v>
      </c>
      <c r="B2631" s="2">
        <v>45193</v>
      </c>
      <c r="C2631" t="s">
        <v>721</v>
      </c>
      <c r="D2631" t="s">
        <v>56</v>
      </c>
      <c r="E2631">
        <v>3</v>
      </c>
      <c r="F2631">
        <v>174.6</v>
      </c>
      <c r="G2631" s="3">
        <v>0.05</v>
      </c>
      <c r="H2631" t="s">
        <v>12</v>
      </c>
      <c r="I2631">
        <v>3</v>
      </c>
      <c r="J2631">
        <f t="shared" si="164"/>
        <v>497.60999999999996</v>
      </c>
      <c r="K2631" s="2">
        <f t="shared" si="165"/>
        <v>45170</v>
      </c>
      <c r="L2631" s="2" t="str">
        <f>VLOOKUP(C2631,Customers!$A$2:$F$401,3,FALSE)</f>
        <v>Asyut</v>
      </c>
      <c r="M2631" s="2" t="str">
        <f>VLOOKUP(C2631,Customers!$A$2:$F$401,5,FALSE)</f>
        <v>Consumer</v>
      </c>
      <c r="N2631" s="2" t="str">
        <f>VLOOKUP(D2631,Products!$A$2:$F$21,2,FALSE)</f>
        <v>Notebook Pack</v>
      </c>
      <c r="O2631" s="2" t="str">
        <f>VLOOKUP(D2631,Products!$A$2:$F$21,4,FALSE)</f>
        <v>Office</v>
      </c>
      <c r="P2631" s="2" t="str">
        <f>VLOOKUP(D2631,Products!$A$2:$F$21,3,FALSE)</f>
        <v>Stationery</v>
      </c>
      <c r="Q2631" s="6">
        <f>VLOOKUP(D2631,Products!$A$2:$F$21,6,FALSE)</f>
        <v>75</v>
      </c>
      <c r="R2631" s="6">
        <f t="shared" si="166"/>
        <v>225</v>
      </c>
      <c r="S2631" s="6">
        <f t="shared" si="167"/>
        <v>272.60999999999996</v>
      </c>
    </row>
    <row r="2632" spans="1:19" x14ac:dyDescent="0.25">
      <c r="A2632" t="s">
        <v>3060</v>
      </c>
      <c r="B2632" s="2">
        <v>44929</v>
      </c>
      <c r="C2632" t="s">
        <v>382</v>
      </c>
      <c r="D2632" t="s">
        <v>21</v>
      </c>
      <c r="E2632">
        <v>1</v>
      </c>
      <c r="F2632">
        <v>1998</v>
      </c>
      <c r="G2632" s="3">
        <v>0.05</v>
      </c>
      <c r="H2632" t="s">
        <v>12</v>
      </c>
      <c r="I2632">
        <v>1</v>
      </c>
      <c r="J2632">
        <f t="shared" si="164"/>
        <v>1898.1</v>
      </c>
      <c r="K2632" s="2">
        <f t="shared" si="165"/>
        <v>44927</v>
      </c>
      <c r="L2632" s="2" t="str">
        <f>VLOOKUP(C2632,Customers!$A$2:$F$401,3,FALSE)</f>
        <v>Port Said</v>
      </c>
      <c r="M2632" s="2" t="str">
        <f>VLOOKUP(C2632,Customers!$A$2:$F$401,5,FALSE)</f>
        <v>Consumer</v>
      </c>
      <c r="N2632" s="2" t="str">
        <f>VLOOKUP(D2632,Products!$A$2:$F$21,2,FALSE)</f>
        <v>Mechanical Keyboard</v>
      </c>
      <c r="O2632" s="2" t="str">
        <f>VLOOKUP(D2632,Products!$A$2:$F$21,4,FALSE)</f>
        <v>Electronics</v>
      </c>
      <c r="P2632" s="2" t="str">
        <f>VLOOKUP(D2632,Products!$A$2:$F$21,3,FALSE)</f>
        <v>Accessories</v>
      </c>
      <c r="Q2632" s="6">
        <f>VLOOKUP(D2632,Products!$A$2:$F$21,6,FALSE)</f>
        <v>990</v>
      </c>
      <c r="R2632" s="6">
        <f t="shared" si="166"/>
        <v>990</v>
      </c>
      <c r="S2632" s="6">
        <f t="shared" si="167"/>
        <v>908.09999999999991</v>
      </c>
    </row>
    <row r="2633" spans="1:19" x14ac:dyDescent="0.25">
      <c r="A2633" t="s">
        <v>3061</v>
      </c>
      <c r="B2633" s="2">
        <v>45810</v>
      </c>
      <c r="C2633" t="s">
        <v>482</v>
      </c>
      <c r="D2633" t="s">
        <v>79</v>
      </c>
      <c r="E2633">
        <v>4</v>
      </c>
      <c r="F2633">
        <v>5704</v>
      </c>
      <c r="G2633" s="3">
        <v>0.1</v>
      </c>
      <c r="H2633" t="s">
        <v>12</v>
      </c>
      <c r="I2633">
        <v>7</v>
      </c>
      <c r="J2633">
        <f t="shared" si="164"/>
        <v>20534.400000000001</v>
      </c>
      <c r="K2633" s="2">
        <f t="shared" si="165"/>
        <v>45809</v>
      </c>
      <c r="L2633" s="2" t="str">
        <f>VLOOKUP(C2633,Customers!$A$2:$F$401,3,FALSE)</f>
        <v>Zagazig</v>
      </c>
      <c r="M2633" s="2" t="str">
        <f>VLOOKUP(C2633,Customers!$A$2:$F$401,5,FALSE)</f>
        <v>Corporate</v>
      </c>
      <c r="N2633" s="2" t="str">
        <f>VLOOKUP(D2633,Products!$A$2:$F$21,2,FALSE)</f>
        <v>27-inch Monitor</v>
      </c>
      <c r="O2633" s="2" t="str">
        <f>VLOOKUP(D2633,Products!$A$2:$F$21,4,FALSE)</f>
        <v>Electronics</v>
      </c>
      <c r="P2633" s="2" t="str">
        <f>VLOOKUP(D2633,Products!$A$2:$F$21,3,FALSE)</f>
        <v>Displays</v>
      </c>
      <c r="Q2633" s="6">
        <f>VLOOKUP(D2633,Products!$A$2:$F$21,6,FALSE)</f>
        <v>4300</v>
      </c>
      <c r="R2633" s="6">
        <f t="shared" si="166"/>
        <v>17200</v>
      </c>
      <c r="S2633" s="6">
        <f t="shared" si="167"/>
        <v>3334.4000000000015</v>
      </c>
    </row>
    <row r="2634" spans="1:19" x14ac:dyDescent="0.25">
      <c r="A2634" t="s">
        <v>3062</v>
      </c>
      <c r="B2634" s="2">
        <v>45996</v>
      </c>
      <c r="C2634" t="s">
        <v>990</v>
      </c>
      <c r="D2634" t="s">
        <v>15</v>
      </c>
      <c r="E2634">
        <v>20</v>
      </c>
      <c r="F2634">
        <v>450</v>
      </c>
      <c r="G2634" s="3">
        <v>0.15</v>
      </c>
      <c r="H2634" t="s">
        <v>12</v>
      </c>
      <c r="I2634">
        <v>5</v>
      </c>
      <c r="J2634">
        <f t="shared" si="164"/>
        <v>7650</v>
      </c>
      <c r="K2634" s="2">
        <f t="shared" si="165"/>
        <v>45992</v>
      </c>
      <c r="L2634" s="2" t="str">
        <f>VLOOKUP(C2634,Customers!$A$2:$F$401,3,FALSE)</f>
        <v>Zagazig</v>
      </c>
      <c r="M2634" s="2" t="str">
        <f>VLOOKUP(C2634,Customers!$A$2:$F$401,5,FALSE)</f>
        <v>Consumer</v>
      </c>
      <c r="N2634" s="2" t="str">
        <f>VLOOKUP(D2634,Products!$A$2:$F$21,2,FALSE)</f>
        <v>Wireless Mouse</v>
      </c>
      <c r="O2634" s="2" t="str">
        <f>VLOOKUP(D2634,Products!$A$2:$F$21,4,FALSE)</f>
        <v>Electronics</v>
      </c>
      <c r="P2634" s="2" t="str">
        <f>VLOOKUP(D2634,Products!$A$2:$F$21,3,FALSE)</f>
        <v>Accessories</v>
      </c>
      <c r="Q2634" s="6">
        <f>VLOOKUP(D2634,Products!$A$2:$F$21,6,FALSE)</f>
        <v>210</v>
      </c>
      <c r="R2634" s="6">
        <f t="shared" si="166"/>
        <v>4200</v>
      </c>
      <c r="S2634" s="6">
        <f t="shared" si="167"/>
        <v>3450</v>
      </c>
    </row>
    <row r="2635" spans="1:19" x14ac:dyDescent="0.25">
      <c r="A2635" t="s">
        <v>3063</v>
      </c>
      <c r="B2635" s="2">
        <v>45788</v>
      </c>
      <c r="C2635" t="s">
        <v>195</v>
      </c>
      <c r="D2635" t="s">
        <v>49</v>
      </c>
      <c r="E2635">
        <v>1</v>
      </c>
      <c r="F2635">
        <v>4223</v>
      </c>
      <c r="G2635" s="3">
        <v>0.1</v>
      </c>
      <c r="H2635" t="s">
        <v>12</v>
      </c>
      <c r="I2635">
        <v>5</v>
      </c>
      <c r="J2635">
        <f t="shared" si="164"/>
        <v>3800.7000000000003</v>
      </c>
      <c r="K2635" s="2">
        <f t="shared" si="165"/>
        <v>45778</v>
      </c>
      <c r="L2635" s="2" t="str">
        <f>VLOOKUP(C2635,Customers!$A$2:$F$401,3,FALSE)</f>
        <v>Zagazig</v>
      </c>
      <c r="M2635" s="2" t="str">
        <f>VLOOKUP(C2635,Customers!$A$2:$F$401,5,FALSE)</f>
        <v>Consumer</v>
      </c>
      <c r="N2635" s="2" t="str">
        <f>VLOOKUP(D2635,Products!$A$2:$F$21,2,FALSE)</f>
        <v>UPS 1200VA</v>
      </c>
      <c r="O2635" s="2" t="str">
        <f>VLOOKUP(D2635,Products!$A$2:$F$21,4,FALSE)</f>
        <v>Electronics</v>
      </c>
      <c r="P2635" s="2" t="str">
        <f>VLOOKUP(D2635,Products!$A$2:$F$21,3,FALSE)</f>
        <v>Power</v>
      </c>
      <c r="Q2635" s="6">
        <f>VLOOKUP(D2635,Products!$A$2:$F$21,6,FALSE)</f>
        <v>2950</v>
      </c>
      <c r="R2635" s="6">
        <f t="shared" si="166"/>
        <v>2950</v>
      </c>
      <c r="S2635" s="6">
        <f t="shared" si="167"/>
        <v>850.70000000000027</v>
      </c>
    </row>
    <row r="2636" spans="1:19" x14ac:dyDescent="0.25">
      <c r="A2636" t="s">
        <v>3064</v>
      </c>
      <c r="B2636" s="2">
        <v>45685</v>
      </c>
      <c r="C2636" t="s">
        <v>473</v>
      </c>
      <c r="D2636" t="s">
        <v>40</v>
      </c>
      <c r="E2636">
        <v>2</v>
      </c>
      <c r="F2636">
        <v>20085</v>
      </c>
      <c r="G2636" s="3">
        <v>0.15</v>
      </c>
      <c r="H2636" t="s">
        <v>12</v>
      </c>
      <c r="I2636">
        <v>4</v>
      </c>
      <c r="J2636">
        <f t="shared" si="164"/>
        <v>34144.5</v>
      </c>
      <c r="K2636" s="2">
        <f t="shared" si="165"/>
        <v>45658</v>
      </c>
      <c r="L2636" s="2" t="str">
        <f>VLOOKUP(C2636,Customers!$A$2:$F$401,3,FALSE)</f>
        <v>Shubra El-Kheima</v>
      </c>
      <c r="M2636" s="2" t="str">
        <f>VLOOKUP(C2636,Customers!$A$2:$F$401,5,FALSE)</f>
        <v>Corporate</v>
      </c>
      <c r="N2636" s="2" t="str">
        <f>VLOOKUP(D2636,Products!$A$2:$F$21,2,FALSE)</f>
        <v>Laptop Basic 15</v>
      </c>
      <c r="O2636" s="2" t="str">
        <f>VLOOKUP(D2636,Products!$A$2:$F$21,4,FALSE)</f>
        <v>Electronics</v>
      </c>
      <c r="P2636" s="2" t="str">
        <f>VLOOKUP(D2636,Products!$A$2:$F$21,3,FALSE)</f>
        <v>Computers</v>
      </c>
      <c r="Q2636" s="6">
        <f>VLOOKUP(D2636,Products!$A$2:$F$21,6,FALSE)</f>
        <v>15100</v>
      </c>
      <c r="R2636" s="6">
        <f t="shared" si="166"/>
        <v>30200</v>
      </c>
      <c r="S2636" s="6">
        <f t="shared" si="167"/>
        <v>3944.5</v>
      </c>
    </row>
    <row r="2637" spans="1:19" x14ac:dyDescent="0.25">
      <c r="A2637" t="s">
        <v>3065</v>
      </c>
      <c r="B2637" s="2">
        <v>45015</v>
      </c>
      <c r="C2637" t="s">
        <v>313</v>
      </c>
      <c r="D2637" t="s">
        <v>56</v>
      </c>
      <c r="E2637">
        <v>1</v>
      </c>
      <c r="F2637">
        <v>180</v>
      </c>
      <c r="G2637" s="3">
        <v>0.1</v>
      </c>
      <c r="H2637" t="s">
        <v>12</v>
      </c>
      <c r="I2637">
        <v>3</v>
      </c>
      <c r="J2637">
        <f t="shared" si="164"/>
        <v>162</v>
      </c>
      <c r="K2637" s="2">
        <f t="shared" si="165"/>
        <v>44986</v>
      </c>
      <c r="L2637" s="2" t="str">
        <f>VLOOKUP(C2637,Customers!$A$2:$F$401,3,FALSE)</f>
        <v>Giza</v>
      </c>
      <c r="M2637" s="2" t="str">
        <f>VLOOKUP(C2637,Customers!$A$2:$F$401,5,FALSE)</f>
        <v>Small Business</v>
      </c>
      <c r="N2637" s="2" t="str">
        <f>VLOOKUP(D2637,Products!$A$2:$F$21,2,FALSE)</f>
        <v>Notebook Pack</v>
      </c>
      <c r="O2637" s="2" t="str">
        <f>VLOOKUP(D2637,Products!$A$2:$F$21,4,FALSE)</f>
        <v>Office</v>
      </c>
      <c r="P2637" s="2" t="str">
        <f>VLOOKUP(D2637,Products!$A$2:$F$21,3,FALSE)</f>
        <v>Stationery</v>
      </c>
      <c r="Q2637" s="6">
        <f>VLOOKUP(D2637,Products!$A$2:$F$21,6,FALSE)</f>
        <v>75</v>
      </c>
      <c r="R2637" s="6">
        <f t="shared" si="166"/>
        <v>75</v>
      </c>
      <c r="S2637" s="6">
        <f t="shared" si="167"/>
        <v>87</v>
      </c>
    </row>
    <row r="2638" spans="1:19" x14ac:dyDescent="0.25">
      <c r="A2638" t="s">
        <v>3066</v>
      </c>
      <c r="B2638" s="2">
        <v>46012</v>
      </c>
      <c r="C2638" t="s">
        <v>384</v>
      </c>
      <c r="D2638" t="s">
        <v>30</v>
      </c>
      <c r="E2638">
        <v>1</v>
      </c>
      <c r="F2638">
        <v>9476</v>
      </c>
      <c r="G2638" s="3">
        <v>0.05</v>
      </c>
      <c r="H2638" t="s">
        <v>12</v>
      </c>
      <c r="I2638">
        <v>7</v>
      </c>
      <c r="J2638">
        <f t="shared" si="164"/>
        <v>9002.1999999999989</v>
      </c>
      <c r="K2638" s="2">
        <f t="shared" si="165"/>
        <v>45992</v>
      </c>
      <c r="L2638" s="2" t="str">
        <f>VLOOKUP(C2638,Customers!$A$2:$F$401,3,FALSE)</f>
        <v>Banha</v>
      </c>
      <c r="M2638" s="2" t="str">
        <f>VLOOKUP(C2638,Customers!$A$2:$F$401,5,FALSE)</f>
        <v>Small Business</v>
      </c>
      <c r="N2638" s="2" t="str">
        <f>VLOOKUP(D2638,Products!$A$2:$F$21,2,FALSE)</f>
        <v>Standing Desk</v>
      </c>
      <c r="O2638" s="2" t="str">
        <f>VLOOKUP(D2638,Products!$A$2:$F$21,4,FALSE)</f>
        <v>Office</v>
      </c>
      <c r="P2638" s="2" t="str">
        <f>VLOOKUP(D2638,Products!$A$2:$F$21,3,FALSE)</f>
        <v>Furniture</v>
      </c>
      <c r="Q2638" s="6">
        <f>VLOOKUP(D2638,Products!$A$2:$F$21,6,FALSE)</f>
        <v>6500</v>
      </c>
      <c r="R2638" s="6">
        <f t="shared" si="166"/>
        <v>6500</v>
      </c>
      <c r="S2638" s="6">
        <f t="shared" si="167"/>
        <v>2502.1999999999989</v>
      </c>
    </row>
    <row r="2639" spans="1:19" x14ac:dyDescent="0.25">
      <c r="A2639" t="s">
        <v>3067</v>
      </c>
      <c r="B2639" s="2">
        <v>45805</v>
      </c>
      <c r="C2639" t="s">
        <v>87</v>
      </c>
      <c r="D2639" t="s">
        <v>49</v>
      </c>
      <c r="E2639">
        <v>2</v>
      </c>
      <c r="F2639">
        <v>4223</v>
      </c>
      <c r="G2639" s="3">
        <v>0.2</v>
      </c>
      <c r="H2639" t="s">
        <v>12</v>
      </c>
      <c r="I2639">
        <v>1</v>
      </c>
      <c r="J2639">
        <f t="shared" si="164"/>
        <v>6756.8</v>
      </c>
      <c r="K2639" s="2">
        <f t="shared" si="165"/>
        <v>45778</v>
      </c>
      <c r="L2639" s="2" t="str">
        <f>VLOOKUP(C2639,Customers!$A$2:$F$401,3,FALSE)</f>
        <v>Tanta</v>
      </c>
      <c r="M2639" s="2" t="str">
        <f>VLOOKUP(C2639,Customers!$A$2:$F$401,5,FALSE)</f>
        <v>Small Business</v>
      </c>
      <c r="N2639" s="2" t="str">
        <f>VLOOKUP(D2639,Products!$A$2:$F$21,2,FALSE)</f>
        <v>UPS 1200VA</v>
      </c>
      <c r="O2639" s="2" t="str">
        <f>VLOOKUP(D2639,Products!$A$2:$F$21,4,FALSE)</f>
        <v>Electronics</v>
      </c>
      <c r="P2639" s="2" t="str">
        <f>VLOOKUP(D2639,Products!$A$2:$F$21,3,FALSE)</f>
        <v>Power</v>
      </c>
      <c r="Q2639" s="6">
        <f>VLOOKUP(D2639,Products!$A$2:$F$21,6,FALSE)</f>
        <v>2950</v>
      </c>
      <c r="R2639" s="6">
        <f t="shared" si="166"/>
        <v>5900</v>
      </c>
      <c r="S2639" s="6">
        <f t="shared" si="167"/>
        <v>856.80000000000018</v>
      </c>
    </row>
    <row r="2640" spans="1:19" x14ac:dyDescent="0.25">
      <c r="A2640" t="s">
        <v>3068</v>
      </c>
      <c r="B2640" s="2">
        <v>45396</v>
      </c>
      <c r="C2640" t="s">
        <v>2556</v>
      </c>
      <c r="D2640" t="s">
        <v>56</v>
      </c>
      <c r="E2640">
        <v>2</v>
      </c>
      <c r="F2640">
        <v>185.4</v>
      </c>
      <c r="G2640" s="3">
        <v>0</v>
      </c>
      <c r="H2640" t="s">
        <v>12</v>
      </c>
      <c r="I2640">
        <v>6</v>
      </c>
      <c r="J2640">
        <f t="shared" si="164"/>
        <v>370.8</v>
      </c>
      <c r="K2640" s="2">
        <f t="shared" si="165"/>
        <v>45383</v>
      </c>
      <c r="L2640" s="2" t="str">
        <f>VLOOKUP(C2640,Customers!$A$2:$F$401,3,FALSE)</f>
        <v>Tanta</v>
      </c>
      <c r="M2640" s="2" t="str">
        <f>VLOOKUP(C2640,Customers!$A$2:$F$401,5,FALSE)</f>
        <v>Corporate</v>
      </c>
      <c r="N2640" s="2" t="str">
        <f>VLOOKUP(D2640,Products!$A$2:$F$21,2,FALSE)</f>
        <v>Notebook Pack</v>
      </c>
      <c r="O2640" s="2" t="str">
        <f>VLOOKUP(D2640,Products!$A$2:$F$21,4,FALSE)</f>
        <v>Office</v>
      </c>
      <c r="P2640" s="2" t="str">
        <f>VLOOKUP(D2640,Products!$A$2:$F$21,3,FALSE)</f>
        <v>Stationery</v>
      </c>
      <c r="Q2640" s="6">
        <f>VLOOKUP(D2640,Products!$A$2:$F$21,6,FALSE)</f>
        <v>75</v>
      </c>
      <c r="R2640" s="6">
        <f t="shared" si="166"/>
        <v>150</v>
      </c>
      <c r="S2640" s="6">
        <f t="shared" si="167"/>
        <v>220.8</v>
      </c>
    </row>
    <row r="2641" spans="1:19" x14ac:dyDescent="0.25">
      <c r="A2641" t="s">
        <v>3069</v>
      </c>
      <c r="B2641" s="2">
        <v>45914</v>
      </c>
      <c r="C2641" t="s">
        <v>977</v>
      </c>
      <c r="D2641" t="s">
        <v>15</v>
      </c>
      <c r="E2641">
        <v>1</v>
      </c>
      <c r="F2641">
        <v>463.5</v>
      </c>
      <c r="G2641" s="3">
        <v>0.03</v>
      </c>
      <c r="H2641" t="s">
        <v>12</v>
      </c>
      <c r="I2641">
        <v>2</v>
      </c>
      <c r="J2641">
        <f t="shared" si="164"/>
        <v>449.59499999999997</v>
      </c>
      <c r="K2641" s="2">
        <f t="shared" si="165"/>
        <v>45901</v>
      </c>
      <c r="L2641" s="2" t="str">
        <f>VLOOKUP(C2641,Customers!$A$2:$F$401,3,FALSE)</f>
        <v>Zagazig</v>
      </c>
      <c r="M2641" s="2" t="str">
        <f>VLOOKUP(C2641,Customers!$A$2:$F$401,5,FALSE)</f>
        <v>Consumer</v>
      </c>
      <c r="N2641" s="2" t="str">
        <f>VLOOKUP(D2641,Products!$A$2:$F$21,2,FALSE)</f>
        <v>Wireless Mouse</v>
      </c>
      <c r="O2641" s="2" t="str">
        <f>VLOOKUP(D2641,Products!$A$2:$F$21,4,FALSE)</f>
        <v>Electronics</v>
      </c>
      <c r="P2641" s="2" t="str">
        <f>VLOOKUP(D2641,Products!$A$2:$F$21,3,FALSE)</f>
        <v>Accessories</v>
      </c>
      <c r="Q2641" s="6">
        <f>VLOOKUP(D2641,Products!$A$2:$F$21,6,FALSE)</f>
        <v>210</v>
      </c>
      <c r="R2641" s="6">
        <f t="shared" si="166"/>
        <v>210</v>
      </c>
      <c r="S2641" s="6">
        <f t="shared" si="167"/>
        <v>239.59499999999997</v>
      </c>
    </row>
    <row r="2642" spans="1:19" x14ac:dyDescent="0.25">
      <c r="A2642" t="s">
        <v>3070</v>
      </c>
      <c r="B2642" s="2">
        <v>45707</v>
      </c>
      <c r="C2642" t="s">
        <v>2046</v>
      </c>
      <c r="D2642" t="s">
        <v>27</v>
      </c>
      <c r="E2642">
        <v>2</v>
      </c>
      <c r="F2642">
        <v>1009.4</v>
      </c>
      <c r="G2642" s="3">
        <v>0</v>
      </c>
      <c r="H2642" t="s">
        <v>12</v>
      </c>
      <c r="I2642">
        <v>5</v>
      </c>
      <c r="J2642">
        <f t="shared" si="164"/>
        <v>2018.8</v>
      </c>
      <c r="K2642" s="2">
        <f t="shared" si="165"/>
        <v>45689</v>
      </c>
      <c r="L2642" s="2" t="str">
        <f>VLOOKUP(C2642,Customers!$A$2:$F$401,3,FALSE)</f>
        <v>Alexandria</v>
      </c>
      <c r="M2642" s="2" t="str">
        <f>VLOOKUP(C2642,Customers!$A$2:$F$401,5,FALSE)</f>
        <v>Consumer</v>
      </c>
      <c r="N2642" s="2" t="str">
        <f>VLOOKUP(D2642,Products!$A$2:$F$21,2,FALSE)</f>
        <v>Printer Toner</v>
      </c>
      <c r="O2642" s="2" t="str">
        <f>VLOOKUP(D2642,Products!$A$2:$F$21,4,FALSE)</f>
        <v>Office</v>
      </c>
      <c r="P2642" s="2" t="str">
        <f>VLOOKUP(D2642,Products!$A$2:$F$21,3,FALSE)</f>
        <v>Supplies</v>
      </c>
      <c r="Q2642" s="6">
        <f>VLOOKUP(D2642,Products!$A$2:$F$21,6,FALSE)</f>
        <v>510</v>
      </c>
      <c r="R2642" s="6">
        <f t="shared" si="166"/>
        <v>1020</v>
      </c>
      <c r="S2642" s="6">
        <f t="shared" si="167"/>
        <v>998.8</v>
      </c>
    </row>
    <row r="2643" spans="1:19" x14ac:dyDescent="0.25">
      <c r="A2643" t="s">
        <v>3071</v>
      </c>
      <c r="B2643" s="2">
        <v>45644</v>
      </c>
      <c r="C2643" t="s">
        <v>840</v>
      </c>
      <c r="D2643" t="s">
        <v>72</v>
      </c>
      <c r="E2643">
        <v>3</v>
      </c>
      <c r="F2643">
        <v>1697.5</v>
      </c>
      <c r="G2643" s="3">
        <v>0.05</v>
      </c>
      <c r="H2643" t="s">
        <v>12</v>
      </c>
      <c r="I2643">
        <v>5</v>
      </c>
      <c r="J2643">
        <f t="shared" si="164"/>
        <v>4837.875</v>
      </c>
      <c r="K2643" s="2">
        <f t="shared" si="165"/>
        <v>45627</v>
      </c>
      <c r="L2643" s="2" t="str">
        <f>VLOOKUP(C2643,Customers!$A$2:$F$401,3,FALSE)</f>
        <v>Zagazig</v>
      </c>
      <c r="M2643" s="2" t="str">
        <f>VLOOKUP(C2643,Customers!$A$2:$F$401,5,FALSE)</f>
        <v>Small Business</v>
      </c>
      <c r="N2643" s="2" t="str">
        <f>VLOOKUP(D2643,Products!$A$2:$F$21,2,FALSE)</f>
        <v>Wi-Fi Router</v>
      </c>
      <c r="O2643" s="2" t="str">
        <f>VLOOKUP(D2643,Products!$A$2:$F$21,4,FALSE)</f>
        <v>Electronics</v>
      </c>
      <c r="P2643" s="2" t="str">
        <f>VLOOKUP(D2643,Products!$A$2:$F$21,3,FALSE)</f>
        <v>Networking</v>
      </c>
      <c r="Q2643" s="6">
        <f>VLOOKUP(D2643,Products!$A$2:$F$21,6,FALSE)</f>
        <v>1050</v>
      </c>
      <c r="R2643" s="6">
        <f t="shared" si="166"/>
        <v>3150</v>
      </c>
      <c r="S2643" s="6">
        <f t="shared" si="167"/>
        <v>1687.875</v>
      </c>
    </row>
    <row r="2644" spans="1:19" x14ac:dyDescent="0.25">
      <c r="A2644" t="s">
        <v>3072</v>
      </c>
      <c r="B2644" s="2">
        <v>45127</v>
      </c>
      <c r="C2644" t="s">
        <v>305</v>
      </c>
      <c r="D2644" t="s">
        <v>82</v>
      </c>
      <c r="E2644">
        <v>2</v>
      </c>
      <c r="F2644">
        <v>4656</v>
      </c>
      <c r="G2644" s="3">
        <v>0.2</v>
      </c>
      <c r="H2644" t="s">
        <v>12</v>
      </c>
      <c r="I2644">
        <v>2</v>
      </c>
      <c r="J2644">
        <f t="shared" si="164"/>
        <v>7449.6</v>
      </c>
      <c r="K2644" s="2">
        <f t="shared" si="165"/>
        <v>45108</v>
      </c>
      <c r="L2644" s="2" t="str">
        <f>VLOOKUP(C2644,Customers!$A$2:$F$401,3,FALSE)</f>
        <v>Giza</v>
      </c>
      <c r="M2644" s="2" t="str">
        <f>VLOOKUP(C2644,Customers!$A$2:$F$401,5,FALSE)</f>
        <v>Small Business</v>
      </c>
      <c r="N2644" s="2" t="str">
        <f>VLOOKUP(D2644,Products!$A$2:$F$21,2,FALSE)</f>
        <v>Office Chair</v>
      </c>
      <c r="O2644" s="2" t="str">
        <f>VLOOKUP(D2644,Products!$A$2:$F$21,4,FALSE)</f>
        <v>Office</v>
      </c>
      <c r="P2644" s="2" t="str">
        <f>VLOOKUP(D2644,Products!$A$2:$F$21,3,FALSE)</f>
        <v>Furniture</v>
      </c>
      <c r="Q2644" s="6">
        <f>VLOOKUP(D2644,Products!$A$2:$F$21,6,FALSE)</f>
        <v>3150</v>
      </c>
      <c r="R2644" s="6">
        <f t="shared" si="166"/>
        <v>6300</v>
      </c>
      <c r="S2644" s="6">
        <f t="shared" si="167"/>
        <v>1149.6000000000004</v>
      </c>
    </row>
    <row r="2645" spans="1:19" x14ac:dyDescent="0.25">
      <c r="A2645" t="s">
        <v>3073</v>
      </c>
      <c r="B2645" s="2">
        <v>45798</v>
      </c>
      <c r="C2645" t="s">
        <v>935</v>
      </c>
      <c r="D2645" t="s">
        <v>79</v>
      </c>
      <c r="E2645">
        <v>4</v>
      </c>
      <c r="F2645">
        <v>6200</v>
      </c>
      <c r="G2645" s="3">
        <v>0</v>
      </c>
      <c r="H2645" t="s">
        <v>12</v>
      </c>
      <c r="I2645">
        <v>6</v>
      </c>
      <c r="J2645">
        <f t="shared" si="164"/>
        <v>24800</v>
      </c>
      <c r="K2645" s="2">
        <f t="shared" si="165"/>
        <v>45778</v>
      </c>
      <c r="L2645" s="2" t="str">
        <f>VLOOKUP(C2645,Customers!$A$2:$F$401,3,FALSE)</f>
        <v>Asyut</v>
      </c>
      <c r="M2645" s="2" t="str">
        <f>VLOOKUP(C2645,Customers!$A$2:$F$401,5,FALSE)</f>
        <v>Small Business</v>
      </c>
      <c r="N2645" s="2" t="str">
        <f>VLOOKUP(D2645,Products!$A$2:$F$21,2,FALSE)</f>
        <v>27-inch Monitor</v>
      </c>
      <c r="O2645" s="2" t="str">
        <f>VLOOKUP(D2645,Products!$A$2:$F$21,4,FALSE)</f>
        <v>Electronics</v>
      </c>
      <c r="P2645" s="2" t="str">
        <f>VLOOKUP(D2645,Products!$A$2:$F$21,3,FALSE)</f>
        <v>Displays</v>
      </c>
      <c r="Q2645" s="6">
        <f>VLOOKUP(D2645,Products!$A$2:$F$21,6,FALSE)</f>
        <v>4300</v>
      </c>
      <c r="R2645" s="6">
        <f t="shared" si="166"/>
        <v>17200</v>
      </c>
      <c r="S2645" s="6">
        <f t="shared" si="167"/>
        <v>7600</v>
      </c>
    </row>
    <row r="2646" spans="1:19" x14ac:dyDescent="0.25">
      <c r="A2646" t="s">
        <v>3074</v>
      </c>
      <c r="B2646" s="2">
        <v>45201</v>
      </c>
      <c r="C2646" t="s">
        <v>409</v>
      </c>
      <c r="D2646" t="s">
        <v>21</v>
      </c>
      <c r="E2646">
        <v>2</v>
      </c>
      <c r="F2646">
        <v>1905.5</v>
      </c>
      <c r="G2646" s="3">
        <v>0</v>
      </c>
      <c r="H2646" t="s">
        <v>12</v>
      </c>
      <c r="I2646">
        <v>2</v>
      </c>
      <c r="J2646">
        <f t="shared" si="164"/>
        <v>3811</v>
      </c>
      <c r="K2646" s="2">
        <f t="shared" si="165"/>
        <v>45200</v>
      </c>
      <c r="L2646" s="2" t="str">
        <f>VLOOKUP(C2646,Customers!$A$2:$F$401,3,FALSE)</f>
        <v>Mansoura</v>
      </c>
      <c r="M2646" s="2" t="str">
        <f>VLOOKUP(C2646,Customers!$A$2:$F$401,5,FALSE)</f>
        <v>Consumer</v>
      </c>
      <c r="N2646" s="2" t="str">
        <f>VLOOKUP(D2646,Products!$A$2:$F$21,2,FALSE)</f>
        <v>Mechanical Keyboard</v>
      </c>
      <c r="O2646" s="2" t="str">
        <f>VLOOKUP(D2646,Products!$A$2:$F$21,4,FALSE)</f>
        <v>Electronics</v>
      </c>
      <c r="P2646" s="2" t="str">
        <f>VLOOKUP(D2646,Products!$A$2:$F$21,3,FALSE)</f>
        <v>Accessories</v>
      </c>
      <c r="Q2646" s="6">
        <f>VLOOKUP(D2646,Products!$A$2:$F$21,6,FALSE)</f>
        <v>990</v>
      </c>
      <c r="R2646" s="6">
        <f t="shared" si="166"/>
        <v>1980</v>
      </c>
      <c r="S2646" s="6">
        <f t="shared" si="167"/>
        <v>1831</v>
      </c>
    </row>
    <row r="2647" spans="1:19" x14ac:dyDescent="0.25">
      <c r="A2647" t="s">
        <v>3075</v>
      </c>
      <c r="B2647" s="2">
        <v>45448</v>
      </c>
      <c r="C2647" t="s">
        <v>100</v>
      </c>
      <c r="D2647" t="s">
        <v>79</v>
      </c>
      <c r="E2647">
        <v>4</v>
      </c>
      <c r="F2647">
        <v>6200</v>
      </c>
      <c r="G2647" s="3">
        <v>0.03</v>
      </c>
      <c r="H2647" t="s">
        <v>12</v>
      </c>
      <c r="I2647">
        <v>3</v>
      </c>
      <c r="J2647">
        <f t="shared" si="164"/>
        <v>24056</v>
      </c>
      <c r="K2647" s="2">
        <f t="shared" si="165"/>
        <v>45444</v>
      </c>
      <c r="L2647" s="2" t="str">
        <f>VLOOKUP(C2647,Customers!$A$2:$F$401,3,FALSE)</f>
        <v>Tanta</v>
      </c>
      <c r="M2647" s="2" t="str">
        <f>VLOOKUP(C2647,Customers!$A$2:$F$401,5,FALSE)</f>
        <v>Consumer</v>
      </c>
      <c r="N2647" s="2" t="str">
        <f>VLOOKUP(D2647,Products!$A$2:$F$21,2,FALSE)</f>
        <v>27-inch Monitor</v>
      </c>
      <c r="O2647" s="2" t="str">
        <f>VLOOKUP(D2647,Products!$A$2:$F$21,4,FALSE)</f>
        <v>Electronics</v>
      </c>
      <c r="P2647" s="2" t="str">
        <f>VLOOKUP(D2647,Products!$A$2:$F$21,3,FALSE)</f>
        <v>Displays</v>
      </c>
      <c r="Q2647" s="6">
        <f>VLOOKUP(D2647,Products!$A$2:$F$21,6,FALSE)</f>
        <v>4300</v>
      </c>
      <c r="R2647" s="6">
        <f t="shared" si="166"/>
        <v>17200</v>
      </c>
      <c r="S2647" s="6">
        <f t="shared" si="167"/>
        <v>6856</v>
      </c>
    </row>
    <row r="2648" spans="1:19" x14ac:dyDescent="0.25">
      <c r="A2648" t="s">
        <v>3076</v>
      </c>
      <c r="B2648" s="2">
        <v>45904</v>
      </c>
      <c r="C2648" t="s">
        <v>273</v>
      </c>
      <c r="D2648" t="s">
        <v>90</v>
      </c>
      <c r="E2648">
        <v>1</v>
      </c>
      <c r="F2648">
        <v>2100</v>
      </c>
      <c r="G2648" s="3">
        <v>0.1</v>
      </c>
      <c r="H2648" t="s">
        <v>85</v>
      </c>
      <c r="I2648">
        <v>4</v>
      </c>
      <c r="J2648">
        <f t="shared" si="164"/>
        <v>1890</v>
      </c>
      <c r="K2648" s="2">
        <f t="shared" si="165"/>
        <v>45901</v>
      </c>
      <c r="L2648" s="2" t="str">
        <f>VLOOKUP(C2648,Customers!$A$2:$F$401,3,FALSE)</f>
        <v>Tanta</v>
      </c>
      <c r="M2648" s="2" t="str">
        <f>VLOOKUP(C2648,Customers!$A$2:$F$401,5,FALSE)</f>
        <v>Consumer</v>
      </c>
      <c r="N2648" s="2" t="str">
        <f>VLOOKUP(D2648,Products!$A$2:$F$21,2,FALSE)</f>
        <v>Headset Pro</v>
      </c>
      <c r="O2648" s="2" t="str">
        <f>VLOOKUP(D2648,Products!$A$2:$F$21,4,FALSE)</f>
        <v>Electronics</v>
      </c>
      <c r="P2648" s="2" t="str">
        <f>VLOOKUP(D2648,Products!$A$2:$F$21,3,FALSE)</f>
        <v>Accessories</v>
      </c>
      <c r="Q2648" s="6">
        <f>VLOOKUP(D2648,Products!$A$2:$F$21,6,FALSE)</f>
        <v>1180</v>
      </c>
      <c r="R2648" s="6">
        <f t="shared" si="166"/>
        <v>1180</v>
      </c>
      <c r="S2648" s="6">
        <f t="shared" si="167"/>
        <v>710</v>
      </c>
    </row>
    <row r="2649" spans="1:19" x14ac:dyDescent="0.25">
      <c r="A2649" t="s">
        <v>3077</v>
      </c>
      <c r="B2649" s="2">
        <v>45403</v>
      </c>
      <c r="C2649" t="s">
        <v>260</v>
      </c>
      <c r="D2649" t="s">
        <v>79</v>
      </c>
      <c r="E2649">
        <v>1</v>
      </c>
      <c r="F2649">
        <v>5704</v>
      </c>
      <c r="G2649" s="3">
        <v>0.05</v>
      </c>
      <c r="H2649" t="s">
        <v>12</v>
      </c>
      <c r="I2649">
        <v>2</v>
      </c>
      <c r="J2649">
        <f t="shared" si="164"/>
        <v>5418.8</v>
      </c>
      <c r="K2649" s="2">
        <f t="shared" si="165"/>
        <v>45383</v>
      </c>
      <c r="L2649" s="2" t="str">
        <f>VLOOKUP(C2649,Customers!$A$2:$F$401,3,FALSE)</f>
        <v>Mansoura</v>
      </c>
      <c r="M2649" s="2" t="str">
        <f>VLOOKUP(C2649,Customers!$A$2:$F$401,5,FALSE)</f>
        <v>Consumer</v>
      </c>
      <c r="N2649" s="2" t="str">
        <f>VLOOKUP(D2649,Products!$A$2:$F$21,2,FALSE)</f>
        <v>27-inch Monitor</v>
      </c>
      <c r="O2649" s="2" t="str">
        <f>VLOOKUP(D2649,Products!$A$2:$F$21,4,FALSE)</f>
        <v>Electronics</v>
      </c>
      <c r="P2649" s="2" t="str">
        <f>VLOOKUP(D2649,Products!$A$2:$F$21,3,FALSE)</f>
        <v>Displays</v>
      </c>
      <c r="Q2649" s="6">
        <f>VLOOKUP(D2649,Products!$A$2:$F$21,6,FALSE)</f>
        <v>4300</v>
      </c>
      <c r="R2649" s="6">
        <f t="shared" si="166"/>
        <v>4300</v>
      </c>
      <c r="S2649" s="6">
        <f t="shared" si="167"/>
        <v>1118.8000000000002</v>
      </c>
    </row>
    <row r="2650" spans="1:19" x14ac:dyDescent="0.25">
      <c r="A2650" t="s">
        <v>3078</v>
      </c>
      <c r="B2650" s="2">
        <v>45098</v>
      </c>
      <c r="C2650" t="s">
        <v>53</v>
      </c>
      <c r="D2650" t="s">
        <v>46</v>
      </c>
      <c r="E2650">
        <v>2</v>
      </c>
      <c r="F2650">
        <v>239.2</v>
      </c>
      <c r="G2650" s="3">
        <v>0.03</v>
      </c>
      <c r="H2650" t="s">
        <v>12</v>
      </c>
      <c r="I2650">
        <v>6</v>
      </c>
      <c r="J2650">
        <f t="shared" si="164"/>
        <v>464.04799999999994</v>
      </c>
      <c r="K2650" s="2">
        <f t="shared" si="165"/>
        <v>45078</v>
      </c>
      <c r="L2650" s="2" t="str">
        <f>VLOOKUP(C2650,Customers!$A$2:$F$401,3,FALSE)</f>
        <v>Asyut</v>
      </c>
      <c r="M2650" s="2" t="str">
        <f>VLOOKUP(C2650,Customers!$A$2:$F$401,5,FALSE)</f>
        <v>Small Business</v>
      </c>
      <c r="N2650" s="2" t="str">
        <f>VLOOKUP(D2650,Products!$A$2:$F$21,2,FALSE)</f>
        <v>Paper A4 Box</v>
      </c>
      <c r="O2650" s="2" t="str">
        <f>VLOOKUP(D2650,Products!$A$2:$F$21,4,FALSE)</f>
        <v>Office</v>
      </c>
      <c r="P2650" s="2" t="str">
        <f>VLOOKUP(D2650,Products!$A$2:$F$21,3,FALSE)</f>
        <v>Stationery</v>
      </c>
      <c r="Q2650" s="6">
        <f>VLOOKUP(D2650,Products!$A$2:$F$21,6,FALSE)</f>
        <v>145</v>
      </c>
      <c r="R2650" s="6">
        <f t="shared" si="166"/>
        <v>290</v>
      </c>
      <c r="S2650" s="6">
        <f t="shared" si="167"/>
        <v>174.04799999999994</v>
      </c>
    </row>
    <row r="2651" spans="1:19" x14ac:dyDescent="0.25">
      <c r="A2651" t="s">
        <v>3079</v>
      </c>
      <c r="B2651" s="2">
        <v>45507</v>
      </c>
      <c r="C2651" t="s">
        <v>1860</v>
      </c>
      <c r="D2651" t="s">
        <v>46</v>
      </c>
      <c r="E2651">
        <v>5</v>
      </c>
      <c r="F2651">
        <v>239.2</v>
      </c>
      <c r="G2651" s="3">
        <v>0</v>
      </c>
      <c r="H2651" t="s">
        <v>12</v>
      </c>
      <c r="I2651">
        <v>7</v>
      </c>
      <c r="J2651">
        <f t="shared" si="164"/>
        <v>1196</v>
      </c>
      <c r="K2651" s="2">
        <f t="shared" si="165"/>
        <v>45505</v>
      </c>
      <c r="L2651" s="2" t="str">
        <f>VLOOKUP(C2651,Customers!$A$2:$F$401,3,FALSE)</f>
        <v>Asyut</v>
      </c>
      <c r="M2651" s="2" t="str">
        <f>VLOOKUP(C2651,Customers!$A$2:$F$401,5,FALSE)</f>
        <v>Consumer</v>
      </c>
      <c r="N2651" s="2" t="str">
        <f>VLOOKUP(D2651,Products!$A$2:$F$21,2,FALSE)</f>
        <v>Paper A4 Box</v>
      </c>
      <c r="O2651" s="2" t="str">
        <f>VLOOKUP(D2651,Products!$A$2:$F$21,4,FALSE)</f>
        <v>Office</v>
      </c>
      <c r="P2651" s="2" t="str">
        <f>VLOOKUP(D2651,Products!$A$2:$F$21,3,FALSE)</f>
        <v>Stationery</v>
      </c>
      <c r="Q2651" s="6">
        <f>VLOOKUP(D2651,Products!$A$2:$F$21,6,FALSE)</f>
        <v>145</v>
      </c>
      <c r="R2651" s="6">
        <f t="shared" si="166"/>
        <v>725</v>
      </c>
      <c r="S2651" s="6">
        <f t="shared" si="167"/>
        <v>471</v>
      </c>
    </row>
    <row r="2652" spans="1:19" x14ac:dyDescent="0.25">
      <c r="A2652" t="s">
        <v>3080</v>
      </c>
      <c r="B2652" s="2">
        <v>45763</v>
      </c>
      <c r="C2652" t="s">
        <v>953</v>
      </c>
      <c r="D2652" t="s">
        <v>79</v>
      </c>
      <c r="E2652">
        <v>1</v>
      </c>
      <c r="F2652">
        <v>5704</v>
      </c>
      <c r="G2652" s="3">
        <v>0.1</v>
      </c>
      <c r="H2652" t="s">
        <v>12</v>
      </c>
      <c r="I2652">
        <v>5</v>
      </c>
      <c r="J2652">
        <f t="shared" si="164"/>
        <v>5133.6000000000004</v>
      </c>
      <c r="K2652" s="2">
        <f t="shared" si="165"/>
        <v>45748</v>
      </c>
      <c r="L2652" s="2" t="str">
        <f>VLOOKUP(C2652,Customers!$A$2:$F$401,3,FALSE)</f>
        <v>Fayoum</v>
      </c>
      <c r="M2652" s="2" t="str">
        <f>VLOOKUP(C2652,Customers!$A$2:$F$401,5,FALSE)</f>
        <v>Consumer</v>
      </c>
      <c r="N2652" s="2" t="str">
        <f>VLOOKUP(D2652,Products!$A$2:$F$21,2,FALSE)</f>
        <v>27-inch Monitor</v>
      </c>
      <c r="O2652" s="2" t="str">
        <f>VLOOKUP(D2652,Products!$A$2:$F$21,4,FALSE)</f>
        <v>Electronics</v>
      </c>
      <c r="P2652" s="2" t="str">
        <f>VLOOKUP(D2652,Products!$A$2:$F$21,3,FALSE)</f>
        <v>Displays</v>
      </c>
      <c r="Q2652" s="6">
        <f>VLOOKUP(D2652,Products!$A$2:$F$21,6,FALSE)</f>
        <v>4300</v>
      </c>
      <c r="R2652" s="6">
        <f t="shared" si="166"/>
        <v>4300</v>
      </c>
      <c r="S2652" s="6">
        <f t="shared" si="167"/>
        <v>833.60000000000036</v>
      </c>
    </row>
    <row r="2653" spans="1:19" x14ac:dyDescent="0.25">
      <c r="A2653" t="s">
        <v>3081</v>
      </c>
      <c r="B2653" s="2">
        <v>45454</v>
      </c>
      <c r="C2653" t="s">
        <v>662</v>
      </c>
      <c r="D2653" t="s">
        <v>15</v>
      </c>
      <c r="E2653">
        <v>4</v>
      </c>
      <c r="F2653">
        <v>450</v>
      </c>
      <c r="G2653" s="3">
        <v>0</v>
      </c>
      <c r="H2653" t="s">
        <v>96</v>
      </c>
      <c r="I2653">
        <v>5</v>
      </c>
      <c r="J2653">
        <f t="shared" si="164"/>
        <v>1800</v>
      </c>
      <c r="K2653" s="2">
        <f t="shared" si="165"/>
        <v>45444</v>
      </c>
      <c r="L2653" s="2" t="str">
        <f>VLOOKUP(C2653,Customers!$A$2:$F$401,3,FALSE)</f>
        <v>Alexandria</v>
      </c>
      <c r="M2653" s="2" t="str">
        <f>VLOOKUP(C2653,Customers!$A$2:$F$401,5,FALSE)</f>
        <v>Small Business</v>
      </c>
      <c r="N2653" s="2" t="str">
        <f>VLOOKUP(D2653,Products!$A$2:$F$21,2,FALSE)</f>
        <v>Wireless Mouse</v>
      </c>
      <c r="O2653" s="2" t="str">
        <f>VLOOKUP(D2653,Products!$A$2:$F$21,4,FALSE)</f>
        <v>Electronics</v>
      </c>
      <c r="P2653" s="2" t="str">
        <f>VLOOKUP(D2653,Products!$A$2:$F$21,3,FALSE)</f>
        <v>Accessories</v>
      </c>
      <c r="Q2653" s="6">
        <f>VLOOKUP(D2653,Products!$A$2:$F$21,6,FALSE)</f>
        <v>210</v>
      </c>
      <c r="R2653" s="6">
        <f t="shared" si="166"/>
        <v>840</v>
      </c>
      <c r="S2653" s="6">
        <f t="shared" si="167"/>
        <v>960</v>
      </c>
    </row>
    <row r="2654" spans="1:19" x14ac:dyDescent="0.25">
      <c r="A2654" t="s">
        <v>3082</v>
      </c>
      <c r="B2654" s="2">
        <v>45314</v>
      </c>
      <c r="C2654" t="s">
        <v>806</v>
      </c>
      <c r="D2654" t="s">
        <v>46</v>
      </c>
      <c r="E2654">
        <v>2</v>
      </c>
      <c r="F2654">
        <v>260</v>
      </c>
      <c r="G2654" s="3">
        <v>0.1</v>
      </c>
      <c r="H2654" t="s">
        <v>96</v>
      </c>
      <c r="I2654">
        <v>2</v>
      </c>
      <c r="J2654">
        <f t="shared" si="164"/>
        <v>468</v>
      </c>
      <c r="K2654" s="2">
        <f t="shared" si="165"/>
        <v>45292</v>
      </c>
      <c r="L2654" s="2" t="str">
        <f>VLOOKUP(C2654,Customers!$A$2:$F$401,3,FALSE)</f>
        <v>Tanta</v>
      </c>
      <c r="M2654" s="2" t="str">
        <f>VLOOKUP(C2654,Customers!$A$2:$F$401,5,FALSE)</f>
        <v>Corporate</v>
      </c>
      <c r="N2654" s="2" t="str">
        <f>VLOOKUP(D2654,Products!$A$2:$F$21,2,FALSE)</f>
        <v>Paper A4 Box</v>
      </c>
      <c r="O2654" s="2" t="str">
        <f>VLOOKUP(D2654,Products!$A$2:$F$21,4,FALSE)</f>
        <v>Office</v>
      </c>
      <c r="P2654" s="2" t="str">
        <f>VLOOKUP(D2654,Products!$A$2:$F$21,3,FALSE)</f>
        <v>Stationery</v>
      </c>
      <c r="Q2654" s="6">
        <f>VLOOKUP(D2654,Products!$A$2:$F$21,6,FALSE)</f>
        <v>145</v>
      </c>
      <c r="R2654" s="6">
        <f t="shared" si="166"/>
        <v>290</v>
      </c>
      <c r="S2654" s="6">
        <f t="shared" si="167"/>
        <v>178</v>
      </c>
    </row>
    <row r="2655" spans="1:19" x14ac:dyDescent="0.25">
      <c r="A2655" t="s">
        <v>3083</v>
      </c>
      <c r="B2655" s="2">
        <v>44938</v>
      </c>
      <c r="C2655" t="s">
        <v>23</v>
      </c>
      <c r="D2655" t="s">
        <v>72</v>
      </c>
      <c r="E2655">
        <v>4</v>
      </c>
      <c r="F2655">
        <v>1802.5</v>
      </c>
      <c r="G2655" s="3">
        <v>0.2</v>
      </c>
      <c r="H2655" t="s">
        <v>12</v>
      </c>
      <c r="I2655">
        <v>6</v>
      </c>
      <c r="J2655">
        <f t="shared" si="164"/>
        <v>5768</v>
      </c>
      <c r="K2655" s="2">
        <f t="shared" si="165"/>
        <v>44927</v>
      </c>
      <c r="L2655" s="2" t="str">
        <f>VLOOKUP(C2655,Customers!$A$2:$F$401,3,FALSE)</f>
        <v>Tanta</v>
      </c>
      <c r="M2655" s="2" t="str">
        <f>VLOOKUP(C2655,Customers!$A$2:$F$401,5,FALSE)</f>
        <v>Consumer</v>
      </c>
      <c r="N2655" s="2" t="str">
        <f>VLOOKUP(D2655,Products!$A$2:$F$21,2,FALSE)</f>
        <v>Wi-Fi Router</v>
      </c>
      <c r="O2655" s="2" t="str">
        <f>VLOOKUP(D2655,Products!$A$2:$F$21,4,FALSE)</f>
        <v>Electronics</v>
      </c>
      <c r="P2655" s="2" t="str">
        <f>VLOOKUP(D2655,Products!$A$2:$F$21,3,FALSE)</f>
        <v>Networking</v>
      </c>
      <c r="Q2655" s="6">
        <f>VLOOKUP(D2655,Products!$A$2:$F$21,6,FALSE)</f>
        <v>1050</v>
      </c>
      <c r="R2655" s="6">
        <f t="shared" si="166"/>
        <v>4200</v>
      </c>
      <c r="S2655" s="6">
        <f t="shared" si="167"/>
        <v>1568</v>
      </c>
    </row>
    <row r="2656" spans="1:19" x14ac:dyDescent="0.25">
      <c r="A2656" t="s">
        <v>3084</v>
      </c>
      <c r="B2656" s="2">
        <v>44941</v>
      </c>
      <c r="C2656" t="s">
        <v>575</v>
      </c>
      <c r="D2656" t="s">
        <v>11</v>
      </c>
      <c r="E2656">
        <v>2</v>
      </c>
      <c r="F2656">
        <v>29355</v>
      </c>
      <c r="G2656" s="3">
        <v>0.1</v>
      </c>
      <c r="H2656" t="s">
        <v>12</v>
      </c>
      <c r="I2656">
        <v>5</v>
      </c>
      <c r="J2656">
        <f t="shared" si="164"/>
        <v>52839</v>
      </c>
      <c r="K2656" s="2">
        <f t="shared" si="165"/>
        <v>44927</v>
      </c>
      <c r="L2656" s="2" t="str">
        <f>VLOOKUP(C2656,Customers!$A$2:$F$401,3,FALSE)</f>
        <v>Port Said</v>
      </c>
      <c r="M2656" s="2" t="str">
        <f>VLOOKUP(C2656,Customers!$A$2:$F$401,5,FALSE)</f>
        <v>Small Business</v>
      </c>
      <c r="N2656" s="2" t="str">
        <f>VLOOKUP(D2656,Products!$A$2:$F$21,2,FALSE)</f>
        <v>Laptop Pro 14</v>
      </c>
      <c r="O2656" s="2" t="str">
        <f>VLOOKUP(D2656,Products!$A$2:$F$21,4,FALSE)</f>
        <v>Electronics</v>
      </c>
      <c r="P2656" s="2" t="str">
        <f>VLOOKUP(D2656,Products!$A$2:$F$21,3,FALSE)</f>
        <v>Computers</v>
      </c>
      <c r="Q2656" s="6">
        <f>VLOOKUP(D2656,Products!$A$2:$F$21,6,FALSE)</f>
        <v>22100</v>
      </c>
      <c r="R2656" s="6">
        <f t="shared" si="166"/>
        <v>44200</v>
      </c>
      <c r="S2656" s="6">
        <f t="shared" si="167"/>
        <v>8639</v>
      </c>
    </row>
    <row r="2657" spans="1:19" x14ac:dyDescent="0.25">
      <c r="A2657" t="s">
        <v>3085</v>
      </c>
      <c r="B2657" s="2">
        <v>45997</v>
      </c>
      <c r="C2657" t="s">
        <v>1028</v>
      </c>
      <c r="D2657" t="s">
        <v>46</v>
      </c>
      <c r="E2657">
        <v>1</v>
      </c>
      <c r="F2657">
        <v>267.8</v>
      </c>
      <c r="G2657" s="3">
        <v>0</v>
      </c>
      <c r="H2657" t="s">
        <v>12</v>
      </c>
      <c r="I2657">
        <v>4</v>
      </c>
      <c r="J2657">
        <f t="shared" si="164"/>
        <v>267.8</v>
      </c>
      <c r="K2657" s="2">
        <f t="shared" si="165"/>
        <v>45992</v>
      </c>
      <c r="L2657" s="2" t="str">
        <f>VLOOKUP(C2657,Customers!$A$2:$F$401,3,FALSE)</f>
        <v>Zagazig</v>
      </c>
      <c r="M2657" s="2" t="str">
        <f>VLOOKUP(C2657,Customers!$A$2:$F$401,5,FALSE)</f>
        <v>Consumer</v>
      </c>
      <c r="N2657" s="2" t="str">
        <f>VLOOKUP(D2657,Products!$A$2:$F$21,2,FALSE)</f>
        <v>Paper A4 Box</v>
      </c>
      <c r="O2657" s="2" t="str">
        <f>VLOOKUP(D2657,Products!$A$2:$F$21,4,FALSE)</f>
        <v>Office</v>
      </c>
      <c r="P2657" s="2" t="str">
        <f>VLOOKUP(D2657,Products!$A$2:$F$21,3,FALSE)</f>
        <v>Stationery</v>
      </c>
      <c r="Q2657" s="6">
        <f>VLOOKUP(D2657,Products!$A$2:$F$21,6,FALSE)</f>
        <v>145</v>
      </c>
      <c r="R2657" s="6">
        <f t="shared" si="166"/>
        <v>145</v>
      </c>
      <c r="S2657" s="6">
        <f t="shared" si="167"/>
        <v>122.80000000000001</v>
      </c>
    </row>
    <row r="2658" spans="1:19" x14ac:dyDescent="0.25">
      <c r="A2658" t="s">
        <v>3086</v>
      </c>
      <c r="B2658" s="2">
        <v>45168</v>
      </c>
      <c r="C2658" t="s">
        <v>53</v>
      </c>
      <c r="D2658" t="s">
        <v>30</v>
      </c>
      <c r="E2658">
        <v>1</v>
      </c>
      <c r="F2658">
        <v>9200</v>
      </c>
      <c r="G2658" s="3">
        <v>0.1</v>
      </c>
      <c r="H2658" t="s">
        <v>85</v>
      </c>
      <c r="I2658">
        <v>3</v>
      </c>
      <c r="J2658">
        <f t="shared" si="164"/>
        <v>8280</v>
      </c>
      <c r="K2658" s="2">
        <f t="shared" si="165"/>
        <v>45139</v>
      </c>
      <c r="L2658" s="2" t="str">
        <f>VLOOKUP(C2658,Customers!$A$2:$F$401,3,FALSE)</f>
        <v>Asyut</v>
      </c>
      <c r="M2658" s="2" t="str">
        <f>VLOOKUP(C2658,Customers!$A$2:$F$401,5,FALSE)</f>
        <v>Small Business</v>
      </c>
      <c r="N2658" s="2" t="str">
        <f>VLOOKUP(D2658,Products!$A$2:$F$21,2,FALSE)</f>
        <v>Standing Desk</v>
      </c>
      <c r="O2658" s="2" t="str">
        <f>VLOOKUP(D2658,Products!$A$2:$F$21,4,FALSE)</f>
        <v>Office</v>
      </c>
      <c r="P2658" s="2" t="str">
        <f>VLOOKUP(D2658,Products!$A$2:$F$21,3,FALSE)</f>
        <v>Furniture</v>
      </c>
      <c r="Q2658" s="6">
        <f>VLOOKUP(D2658,Products!$A$2:$F$21,6,FALSE)</f>
        <v>6500</v>
      </c>
      <c r="R2658" s="6">
        <f t="shared" si="166"/>
        <v>6500</v>
      </c>
      <c r="S2658" s="6">
        <f t="shared" si="167"/>
        <v>1780</v>
      </c>
    </row>
    <row r="2659" spans="1:19" x14ac:dyDescent="0.25">
      <c r="A2659" t="s">
        <v>3087</v>
      </c>
      <c r="B2659" s="2">
        <v>45991</v>
      </c>
      <c r="C2659" t="s">
        <v>1579</v>
      </c>
      <c r="D2659" t="s">
        <v>15</v>
      </c>
      <c r="E2659">
        <v>1</v>
      </c>
      <c r="F2659">
        <v>436.5</v>
      </c>
      <c r="G2659" s="3">
        <v>0</v>
      </c>
      <c r="H2659" t="s">
        <v>12</v>
      </c>
      <c r="I2659">
        <v>2</v>
      </c>
      <c r="J2659">
        <f t="shared" si="164"/>
        <v>436.5</v>
      </c>
      <c r="K2659" s="2">
        <f t="shared" si="165"/>
        <v>45962</v>
      </c>
      <c r="L2659" s="2" t="str">
        <f>VLOOKUP(C2659,Customers!$A$2:$F$401,3,FALSE)</f>
        <v>Mansoura</v>
      </c>
      <c r="M2659" s="2" t="str">
        <f>VLOOKUP(C2659,Customers!$A$2:$F$401,5,FALSE)</f>
        <v>Consumer</v>
      </c>
      <c r="N2659" s="2" t="str">
        <f>VLOOKUP(D2659,Products!$A$2:$F$21,2,FALSE)</f>
        <v>Wireless Mouse</v>
      </c>
      <c r="O2659" s="2" t="str">
        <f>VLOOKUP(D2659,Products!$A$2:$F$21,4,FALSE)</f>
        <v>Electronics</v>
      </c>
      <c r="P2659" s="2" t="str">
        <f>VLOOKUP(D2659,Products!$A$2:$F$21,3,FALSE)</f>
        <v>Accessories</v>
      </c>
      <c r="Q2659" s="6">
        <f>VLOOKUP(D2659,Products!$A$2:$F$21,6,FALSE)</f>
        <v>210</v>
      </c>
      <c r="R2659" s="6">
        <f t="shared" si="166"/>
        <v>210</v>
      </c>
      <c r="S2659" s="6">
        <f t="shared" si="167"/>
        <v>226.5</v>
      </c>
    </row>
    <row r="2660" spans="1:19" x14ac:dyDescent="0.25">
      <c r="A2660" t="s">
        <v>3088</v>
      </c>
      <c r="B2660" s="2">
        <v>44941</v>
      </c>
      <c r="C2660" t="s">
        <v>37</v>
      </c>
      <c r="D2660" t="s">
        <v>79</v>
      </c>
      <c r="E2660">
        <v>2</v>
      </c>
      <c r="F2660">
        <v>5704</v>
      </c>
      <c r="G2660" s="3">
        <v>0.15</v>
      </c>
      <c r="H2660" t="s">
        <v>12</v>
      </c>
      <c r="I2660">
        <v>4</v>
      </c>
      <c r="J2660">
        <f t="shared" si="164"/>
        <v>9696.7999999999993</v>
      </c>
      <c r="K2660" s="2">
        <f t="shared" si="165"/>
        <v>44927</v>
      </c>
      <c r="L2660" s="2" t="str">
        <f>VLOOKUP(C2660,Customers!$A$2:$F$401,3,FALSE)</f>
        <v>Port Said</v>
      </c>
      <c r="M2660" s="2" t="str">
        <f>VLOOKUP(C2660,Customers!$A$2:$F$401,5,FALSE)</f>
        <v>Consumer</v>
      </c>
      <c r="N2660" s="2" t="str">
        <f>VLOOKUP(D2660,Products!$A$2:$F$21,2,FALSE)</f>
        <v>27-inch Monitor</v>
      </c>
      <c r="O2660" s="2" t="str">
        <f>VLOOKUP(D2660,Products!$A$2:$F$21,4,FALSE)</f>
        <v>Electronics</v>
      </c>
      <c r="P2660" s="2" t="str">
        <f>VLOOKUP(D2660,Products!$A$2:$F$21,3,FALSE)</f>
        <v>Displays</v>
      </c>
      <c r="Q2660" s="6">
        <f>VLOOKUP(D2660,Products!$A$2:$F$21,6,FALSE)</f>
        <v>4300</v>
      </c>
      <c r="R2660" s="6">
        <f t="shared" si="166"/>
        <v>8600</v>
      </c>
      <c r="S2660" s="6">
        <f t="shared" si="167"/>
        <v>1096.7999999999993</v>
      </c>
    </row>
    <row r="2661" spans="1:19" x14ac:dyDescent="0.25">
      <c r="A2661" t="s">
        <v>3089</v>
      </c>
      <c r="B2661" s="2">
        <v>45695</v>
      </c>
      <c r="C2661" t="s">
        <v>448</v>
      </c>
      <c r="D2661" t="s">
        <v>49</v>
      </c>
      <c r="E2661">
        <v>1</v>
      </c>
      <c r="F2661">
        <v>4223</v>
      </c>
      <c r="G2661" s="3">
        <v>0.05</v>
      </c>
      <c r="H2661" t="s">
        <v>12</v>
      </c>
      <c r="I2661">
        <v>1</v>
      </c>
      <c r="J2661">
        <f t="shared" si="164"/>
        <v>4011.85</v>
      </c>
      <c r="K2661" s="2">
        <f t="shared" si="165"/>
        <v>45689</v>
      </c>
      <c r="L2661" s="2" t="str">
        <f>VLOOKUP(C2661,Customers!$A$2:$F$401,3,FALSE)</f>
        <v>Zagazig</v>
      </c>
      <c r="M2661" s="2" t="str">
        <f>VLOOKUP(C2661,Customers!$A$2:$F$401,5,FALSE)</f>
        <v>Consumer</v>
      </c>
      <c r="N2661" s="2" t="str">
        <f>VLOOKUP(D2661,Products!$A$2:$F$21,2,FALSE)</f>
        <v>UPS 1200VA</v>
      </c>
      <c r="O2661" s="2" t="str">
        <f>VLOOKUP(D2661,Products!$A$2:$F$21,4,FALSE)</f>
        <v>Electronics</v>
      </c>
      <c r="P2661" s="2" t="str">
        <f>VLOOKUP(D2661,Products!$A$2:$F$21,3,FALSE)</f>
        <v>Power</v>
      </c>
      <c r="Q2661" s="6">
        <f>VLOOKUP(D2661,Products!$A$2:$F$21,6,FALSE)</f>
        <v>2950</v>
      </c>
      <c r="R2661" s="6">
        <f t="shared" si="166"/>
        <v>2950</v>
      </c>
      <c r="S2661" s="6">
        <f t="shared" si="167"/>
        <v>1061.8499999999999</v>
      </c>
    </row>
    <row r="2662" spans="1:19" x14ac:dyDescent="0.25">
      <c r="A2662" t="s">
        <v>3090</v>
      </c>
      <c r="B2662" s="2">
        <v>45347</v>
      </c>
      <c r="C2662" t="s">
        <v>119</v>
      </c>
      <c r="D2662" t="s">
        <v>40</v>
      </c>
      <c r="E2662">
        <v>2</v>
      </c>
      <c r="F2662">
        <v>19500</v>
      </c>
      <c r="G2662" s="3">
        <v>0</v>
      </c>
      <c r="H2662" t="s">
        <v>12</v>
      </c>
      <c r="I2662">
        <v>7</v>
      </c>
      <c r="J2662">
        <f t="shared" si="164"/>
        <v>39000</v>
      </c>
      <c r="K2662" s="2">
        <f t="shared" si="165"/>
        <v>45323</v>
      </c>
      <c r="L2662" s="2" t="str">
        <f>VLOOKUP(C2662,Customers!$A$2:$F$401,3,FALSE)</f>
        <v>Banha</v>
      </c>
      <c r="M2662" s="2" t="str">
        <f>VLOOKUP(C2662,Customers!$A$2:$F$401,5,FALSE)</f>
        <v>Consumer</v>
      </c>
      <c r="N2662" s="2" t="str">
        <f>VLOOKUP(D2662,Products!$A$2:$F$21,2,FALSE)</f>
        <v>Laptop Basic 15</v>
      </c>
      <c r="O2662" s="2" t="str">
        <f>VLOOKUP(D2662,Products!$A$2:$F$21,4,FALSE)</f>
        <v>Electronics</v>
      </c>
      <c r="P2662" s="2" t="str">
        <f>VLOOKUP(D2662,Products!$A$2:$F$21,3,FALSE)</f>
        <v>Computers</v>
      </c>
      <c r="Q2662" s="6">
        <f>VLOOKUP(D2662,Products!$A$2:$F$21,6,FALSE)</f>
        <v>15100</v>
      </c>
      <c r="R2662" s="6">
        <f t="shared" si="166"/>
        <v>30200</v>
      </c>
      <c r="S2662" s="6">
        <f t="shared" si="167"/>
        <v>8800</v>
      </c>
    </row>
    <row r="2663" spans="1:19" x14ac:dyDescent="0.25">
      <c r="A2663" t="s">
        <v>3091</v>
      </c>
      <c r="B2663" s="2">
        <v>45573</v>
      </c>
      <c r="C2663" t="s">
        <v>867</v>
      </c>
      <c r="D2663" t="s">
        <v>82</v>
      </c>
      <c r="E2663">
        <v>1</v>
      </c>
      <c r="F2663">
        <v>5184</v>
      </c>
      <c r="G2663" s="3">
        <v>0</v>
      </c>
      <c r="H2663" t="s">
        <v>12</v>
      </c>
      <c r="I2663">
        <v>7</v>
      </c>
      <c r="J2663">
        <f t="shared" si="164"/>
        <v>5184</v>
      </c>
      <c r="K2663" s="2">
        <f t="shared" si="165"/>
        <v>45566</v>
      </c>
      <c r="L2663" s="2" t="str">
        <f>VLOOKUP(C2663,Customers!$A$2:$F$401,3,FALSE)</f>
        <v>Fayoum</v>
      </c>
      <c r="M2663" s="2" t="str">
        <f>VLOOKUP(C2663,Customers!$A$2:$F$401,5,FALSE)</f>
        <v>Corporate</v>
      </c>
      <c r="N2663" s="2" t="str">
        <f>VLOOKUP(D2663,Products!$A$2:$F$21,2,FALSE)</f>
        <v>Office Chair</v>
      </c>
      <c r="O2663" s="2" t="str">
        <f>VLOOKUP(D2663,Products!$A$2:$F$21,4,FALSE)</f>
        <v>Office</v>
      </c>
      <c r="P2663" s="2" t="str">
        <f>VLOOKUP(D2663,Products!$A$2:$F$21,3,FALSE)</f>
        <v>Furniture</v>
      </c>
      <c r="Q2663" s="6">
        <f>VLOOKUP(D2663,Products!$A$2:$F$21,6,FALSE)</f>
        <v>3150</v>
      </c>
      <c r="R2663" s="6">
        <f t="shared" si="166"/>
        <v>3150</v>
      </c>
      <c r="S2663" s="6">
        <f t="shared" si="167"/>
        <v>2034</v>
      </c>
    </row>
    <row r="2664" spans="1:19" x14ac:dyDescent="0.25">
      <c r="A2664" t="s">
        <v>3092</v>
      </c>
      <c r="B2664" s="2">
        <v>45764</v>
      </c>
      <c r="C2664" t="s">
        <v>160</v>
      </c>
      <c r="D2664" t="s">
        <v>24</v>
      </c>
      <c r="E2664">
        <v>1</v>
      </c>
      <c r="F2664">
        <v>1287.5</v>
      </c>
      <c r="G2664" s="3">
        <v>0.15</v>
      </c>
      <c r="H2664" t="s">
        <v>12</v>
      </c>
      <c r="I2664">
        <v>3</v>
      </c>
      <c r="J2664">
        <f t="shared" si="164"/>
        <v>1094.375</v>
      </c>
      <c r="K2664" s="2">
        <f t="shared" si="165"/>
        <v>45748</v>
      </c>
      <c r="L2664" s="2" t="str">
        <f>VLOOKUP(C2664,Customers!$A$2:$F$401,3,FALSE)</f>
        <v>Cairo</v>
      </c>
      <c r="M2664" s="2" t="str">
        <f>VLOOKUP(C2664,Customers!$A$2:$F$401,5,FALSE)</f>
        <v>Corporate</v>
      </c>
      <c r="N2664" s="2" t="str">
        <f>VLOOKUP(D2664,Products!$A$2:$F$21,2,FALSE)</f>
        <v>USB-C Hub</v>
      </c>
      <c r="O2664" s="2" t="str">
        <f>VLOOKUP(D2664,Products!$A$2:$F$21,4,FALSE)</f>
        <v>Electronics</v>
      </c>
      <c r="P2664" s="2" t="str">
        <f>VLOOKUP(D2664,Products!$A$2:$F$21,3,FALSE)</f>
        <v>Accessories</v>
      </c>
      <c r="Q2664" s="6">
        <f>VLOOKUP(D2664,Products!$A$2:$F$21,6,FALSE)</f>
        <v>620</v>
      </c>
      <c r="R2664" s="6">
        <f t="shared" si="166"/>
        <v>620</v>
      </c>
      <c r="S2664" s="6">
        <f t="shared" si="167"/>
        <v>474.375</v>
      </c>
    </row>
    <row r="2665" spans="1:19" x14ac:dyDescent="0.25">
      <c r="A2665" t="s">
        <v>3093</v>
      </c>
      <c r="B2665" s="2">
        <v>45668</v>
      </c>
      <c r="C2665" t="s">
        <v>935</v>
      </c>
      <c r="D2665" t="s">
        <v>15</v>
      </c>
      <c r="E2665">
        <v>4</v>
      </c>
      <c r="F2665">
        <v>414</v>
      </c>
      <c r="G2665" s="3">
        <v>0.05</v>
      </c>
      <c r="H2665" t="s">
        <v>12</v>
      </c>
      <c r="I2665">
        <v>7</v>
      </c>
      <c r="J2665">
        <f t="shared" si="164"/>
        <v>1573.1999999999998</v>
      </c>
      <c r="K2665" s="2">
        <f t="shared" si="165"/>
        <v>45658</v>
      </c>
      <c r="L2665" s="2" t="str">
        <f>VLOOKUP(C2665,Customers!$A$2:$F$401,3,FALSE)</f>
        <v>Asyut</v>
      </c>
      <c r="M2665" s="2" t="str">
        <f>VLOOKUP(C2665,Customers!$A$2:$F$401,5,FALSE)</f>
        <v>Small Business</v>
      </c>
      <c r="N2665" s="2" t="str">
        <f>VLOOKUP(D2665,Products!$A$2:$F$21,2,FALSE)</f>
        <v>Wireless Mouse</v>
      </c>
      <c r="O2665" s="2" t="str">
        <f>VLOOKUP(D2665,Products!$A$2:$F$21,4,FALSE)</f>
        <v>Electronics</v>
      </c>
      <c r="P2665" s="2" t="str">
        <f>VLOOKUP(D2665,Products!$A$2:$F$21,3,FALSE)</f>
        <v>Accessories</v>
      </c>
      <c r="Q2665" s="6">
        <f>VLOOKUP(D2665,Products!$A$2:$F$21,6,FALSE)</f>
        <v>210</v>
      </c>
      <c r="R2665" s="6">
        <f t="shared" si="166"/>
        <v>840</v>
      </c>
      <c r="S2665" s="6">
        <f t="shared" si="167"/>
        <v>733.19999999999982</v>
      </c>
    </row>
    <row r="2666" spans="1:19" x14ac:dyDescent="0.25">
      <c r="A2666" t="s">
        <v>3094</v>
      </c>
      <c r="B2666" s="2">
        <v>45145</v>
      </c>
      <c r="C2666" t="s">
        <v>1294</v>
      </c>
      <c r="D2666" t="s">
        <v>15</v>
      </c>
      <c r="E2666">
        <v>1</v>
      </c>
      <c r="F2666">
        <v>486</v>
      </c>
      <c r="G2666" s="3">
        <v>0.1</v>
      </c>
      <c r="H2666" t="s">
        <v>12</v>
      </c>
      <c r="I2666">
        <v>6</v>
      </c>
      <c r="J2666">
        <f t="shared" si="164"/>
        <v>437.40000000000003</v>
      </c>
      <c r="K2666" s="2">
        <f t="shared" si="165"/>
        <v>45139</v>
      </c>
      <c r="L2666" s="2" t="str">
        <f>VLOOKUP(C2666,Customers!$A$2:$F$401,3,FALSE)</f>
        <v>Banha</v>
      </c>
      <c r="M2666" s="2" t="str">
        <f>VLOOKUP(C2666,Customers!$A$2:$F$401,5,FALSE)</f>
        <v>Small Business</v>
      </c>
      <c r="N2666" s="2" t="str">
        <f>VLOOKUP(D2666,Products!$A$2:$F$21,2,FALSE)</f>
        <v>Wireless Mouse</v>
      </c>
      <c r="O2666" s="2" t="str">
        <f>VLOOKUP(D2666,Products!$A$2:$F$21,4,FALSE)</f>
        <v>Electronics</v>
      </c>
      <c r="P2666" s="2" t="str">
        <f>VLOOKUP(D2666,Products!$A$2:$F$21,3,FALSE)</f>
        <v>Accessories</v>
      </c>
      <c r="Q2666" s="6">
        <f>VLOOKUP(D2666,Products!$A$2:$F$21,6,FALSE)</f>
        <v>210</v>
      </c>
      <c r="R2666" s="6">
        <f t="shared" si="166"/>
        <v>210</v>
      </c>
      <c r="S2666" s="6">
        <f t="shared" si="167"/>
        <v>227.40000000000003</v>
      </c>
    </row>
    <row r="2667" spans="1:19" x14ac:dyDescent="0.25">
      <c r="A2667" t="s">
        <v>3095</v>
      </c>
      <c r="B2667" s="2">
        <v>45243</v>
      </c>
      <c r="C2667" t="s">
        <v>1400</v>
      </c>
      <c r="D2667" t="s">
        <v>82</v>
      </c>
      <c r="E2667">
        <v>2</v>
      </c>
      <c r="F2667">
        <v>4800</v>
      </c>
      <c r="G2667" s="3">
        <v>0.05</v>
      </c>
      <c r="H2667" t="s">
        <v>12</v>
      </c>
      <c r="I2667">
        <v>2</v>
      </c>
      <c r="J2667">
        <f t="shared" si="164"/>
        <v>9120</v>
      </c>
      <c r="K2667" s="2">
        <f t="shared" si="165"/>
        <v>45231</v>
      </c>
      <c r="L2667" s="2" t="str">
        <f>VLOOKUP(C2667,Customers!$A$2:$F$401,3,FALSE)</f>
        <v>Asyut</v>
      </c>
      <c r="M2667" s="2" t="str">
        <f>VLOOKUP(C2667,Customers!$A$2:$F$401,5,FALSE)</f>
        <v>Small Business</v>
      </c>
      <c r="N2667" s="2" t="str">
        <f>VLOOKUP(D2667,Products!$A$2:$F$21,2,FALSE)</f>
        <v>Office Chair</v>
      </c>
      <c r="O2667" s="2" t="str">
        <f>VLOOKUP(D2667,Products!$A$2:$F$21,4,FALSE)</f>
        <v>Office</v>
      </c>
      <c r="P2667" s="2" t="str">
        <f>VLOOKUP(D2667,Products!$A$2:$F$21,3,FALSE)</f>
        <v>Furniture</v>
      </c>
      <c r="Q2667" s="6">
        <f>VLOOKUP(D2667,Products!$A$2:$F$21,6,FALSE)</f>
        <v>3150</v>
      </c>
      <c r="R2667" s="6">
        <f t="shared" si="166"/>
        <v>6300</v>
      </c>
      <c r="S2667" s="6">
        <f t="shared" si="167"/>
        <v>2820</v>
      </c>
    </row>
    <row r="2668" spans="1:19" x14ac:dyDescent="0.25">
      <c r="A2668" t="s">
        <v>3096</v>
      </c>
      <c r="B2668" s="2">
        <v>45799</v>
      </c>
      <c r="C2668" t="s">
        <v>1273</v>
      </c>
      <c r="D2668" t="s">
        <v>56</v>
      </c>
      <c r="E2668">
        <v>1</v>
      </c>
      <c r="F2668">
        <v>180</v>
      </c>
      <c r="G2668" s="3">
        <v>0.1</v>
      </c>
      <c r="H2668" t="s">
        <v>12</v>
      </c>
      <c r="I2668">
        <v>1</v>
      </c>
      <c r="J2668">
        <f t="shared" si="164"/>
        <v>162</v>
      </c>
      <c r="K2668" s="2">
        <f t="shared" si="165"/>
        <v>45778</v>
      </c>
      <c r="L2668" s="2" t="str">
        <f>VLOOKUP(C2668,Customers!$A$2:$F$401,3,FALSE)</f>
        <v>Tanta</v>
      </c>
      <c r="M2668" s="2" t="str">
        <f>VLOOKUP(C2668,Customers!$A$2:$F$401,5,FALSE)</f>
        <v>Corporate</v>
      </c>
      <c r="N2668" s="2" t="str">
        <f>VLOOKUP(D2668,Products!$A$2:$F$21,2,FALSE)</f>
        <v>Notebook Pack</v>
      </c>
      <c r="O2668" s="2" t="str">
        <f>VLOOKUP(D2668,Products!$A$2:$F$21,4,FALSE)</f>
        <v>Office</v>
      </c>
      <c r="P2668" s="2" t="str">
        <f>VLOOKUP(D2668,Products!$A$2:$F$21,3,FALSE)</f>
        <v>Stationery</v>
      </c>
      <c r="Q2668" s="6">
        <f>VLOOKUP(D2668,Products!$A$2:$F$21,6,FALSE)</f>
        <v>75</v>
      </c>
      <c r="R2668" s="6">
        <f t="shared" si="166"/>
        <v>75</v>
      </c>
      <c r="S2668" s="6">
        <f t="shared" si="167"/>
        <v>87</v>
      </c>
    </row>
    <row r="2669" spans="1:19" x14ac:dyDescent="0.25">
      <c r="A2669" t="s">
        <v>3097</v>
      </c>
      <c r="B2669" s="2">
        <v>45446</v>
      </c>
      <c r="C2669" t="s">
        <v>780</v>
      </c>
      <c r="D2669" t="s">
        <v>11</v>
      </c>
      <c r="E2669">
        <v>1</v>
      </c>
      <c r="F2669">
        <v>27645</v>
      </c>
      <c r="G2669" s="3">
        <v>0.1</v>
      </c>
      <c r="H2669" t="s">
        <v>12</v>
      </c>
      <c r="I2669">
        <v>1</v>
      </c>
      <c r="J2669">
        <f t="shared" si="164"/>
        <v>24880.5</v>
      </c>
      <c r="K2669" s="2">
        <f t="shared" si="165"/>
        <v>45444</v>
      </c>
      <c r="L2669" s="2" t="str">
        <f>VLOOKUP(C2669,Customers!$A$2:$F$401,3,FALSE)</f>
        <v>Ismailia</v>
      </c>
      <c r="M2669" s="2" t="str">
        <f>VLOOKUP(C2669,Customers!$A$2:$F$401,5,FALSE)</f>
        <v>Consumer</v>
      </c>
      <c r="N2669" s="2" t="str">
        <f>VLOOKUP(D2669,Products!$A$2:$F$21,2,FALSE)</f>
        <v>Laptop Pro 14</v>
      </c>
      <c r="O2669" s="2" t="str">
        <f>VLOOKUP(D2669,Products!$A$2:$F$21,4,FALSE)</f>
        <v>Electronics</v>
      </c>
      <c r="P2669" s="2" t="str">
        <f>VLOOKUP(D2669,Products!$A$2:$F$21,3,FALSE)</f>
        <v>Computers</v>
      </c>
      <c r="Q2669" s="6">
        <f>VLOOKUP(D2669,Products!$A$2:$F$21,6,FALSE)</f>
        <v>22100</v>
      </c>
      <c r="R2669" s="6">
        <f t="shared" si="166"/>
        <v>22100</v>
      </c>
      <c r="S2669" s="6">
        <f t="shared" si="167"/>
        <v>2780.5</v>
      </c>
    </row>
    <row r="2670" spans="1:19" x14ac:dyDescent="0.25">
      <c r="A2670" t="s">
        <v>3098</v>
      </c>
      <c r="B2670" s="2">
        <v>45462</v>
      </c>
      <c r="C2670" t="s">
        <v>840</v>
      </c>
      <c r="D2670" t="s">
        <v>90</v>
      </c>
      <c r="E2670">
        <v>4</v>
      </c>
      <c r="F2670">
        <v>2100</v>
      </c>
      <c r="G2670" s="3">
        <v>0.1</v>
      </c>
      <c r="H2670" t="s">
        <v>85</v>
      </c>
      <c r="I2670">
        <v>3</v>
      </c>
      <c r="J2670">
        <f t="shared" si="164"/>
        <v>7560</v>
      </c>
      <c r="K2670" s="2">
        <f t="shared" si="165"/>
        <v>45444</v>
      </c>
      <c r="L2670" s="2" t="str">
        <f>VLOOKUP(C2670,Customers!$A$2:$F$401,3,FALSE)</f>
        <v>Zagazig</v>
      </c>
      <c r="M2670" s="2" t="str">
        <f>VLOOKUP(C2670,Customers!$A$2:$F$401,5,FALSE)</f>
        <v>Small Business</v>
      </c>
      <c r="N2670" s="2" t="str">
        <f>VLOOKUP(D2670,Products!$A$2:$F$21,2,FALSE)</f>
        <v>Headset Pro</v>
      </c>
      <c r="O2670" s="2" t="str">
        <f>VLOOKUP(D2670,Products!$A$2:$F$21,4,FALSE)</f>
        <v>Electronics</v>
      </c>
      <c r="P2670" s="2" t="str">
        <f>VLOOKUP(D2670,Products!$A$2:$F$21,3,FALSE)</f>
        <v>Accessories</v>
      </c>
      <c r="Q2670" s="6">
        <f>VLOOKUP(D2670,Products!$A$2:$F$21,6,FALSE)</f>
        <v>1180</v>
      </c>
      <c r="R2670" s="6">
        <f t="shared" si="166"/>
        <v>4720</v>
      </c>
      <c r="S2670" s="6">
        <f t="shared" si="167"/>
        <v>2840</v>
      </c>
    </row>
    <row r="2671" spans="1:19" x14ac:dyDescent="0.25">
      <c r="A2671" t="s">
        <v>3099</v>
      </c>
      <c r="B2671" s="2">
        <v>45794</v>
      </c>
      <c r="C2671" t="s">
        <v>458</v>
      </c>
      <c r="D2671" t="s">
        <v>46</v>
      </c>
      <c r="E2671">
        <v>2</v>
      </c>
      <c r="F2671">
        <v>252.2</v>
      </c>
      <c r="G2671" s="3">
        <v>0.05</v>
      </c>
      <c r="H2671" t="s">
        <v>12</v>
      </c>
      <c r="I2671">
        <v>5</v>
      </c>
      <c r="J2671">
        <f t="shared" si="164"/>
        <v>479.17999999999995</v>
      </c>
      <c r="K2671" s="2">
        <f t="shared" si="165"/>
        <v>45778</v>
      </c>
      <c r="L2671" s="2" t="str">
        <f>VLOOKUP(C2671,Customers!$A$2:$F$401,3,FALSE)</f>
        <v>Port Said</v>
      </c>
      <c r="M2671" s="2" t="str">
        <f>VLOOKUP(C2671,Customers!$A$2:$F$401,5,FALSE)</f>
        <v>Consumer</v>
      </c>
      <c r="N2671" s="2" t="str">
        <f>VLOOKUP(D2671,Products!$A$2:$F$21,2,FALSE)</f>
        <v>Paper A4 Box</v>
      </c>
      <c r="O2671" s="2" t="str">
        <f>VLOOKUP(D2671,Products!$A$2:$F$21,4,FALSE)</f>
        <v>Office</v>
      </c>
      <c r="P2671" s="2" t="str">
        <f>VLOOKUP(D2671,Products!$A$2:$F$21,3,FALSE)</f>
        <v>Stationery</v>
      </c>
      <c r="Q2671" s="6">
        <f>VLOOKUP(D2671,Products!$A$2:$F$21,6,FALSE)</f>
        <v>145</v>
      </c>
      <c r="R2671" s="6">
        <f t="shared" si="166"/>
        <v>290</v>
      </c>
      <c r="S2671" s="6">
        <f t="shared" si="167"/>
        <v>189.17999999999995</v>
      </c>
    </row>
    <row r="2672" spans="1:19" x14ac:dyDescent="0.25">
      <c r="A2672" t="s">
        <v>3100</v>
      </c>
      <c r="B2672" s="2">
        <v>45675</v>
      </c>
      <c r="C2672" t="s">
        <v>821</v>
      </c>
      <c r="D2672" t="s">
        <v>11</v>
      </c>
      <c r="E2672">
        <v>3</v>
      </c>
      <c r="F2672">
        <v>27645</v>
      </c>
      <c r="G2672" s="3">
        <v>0</v>
      </c>
      <c r="H2672" t="s">
        <v>85</v>
      </c>
      <c r="I2672">
        <v>3</v>
      </c>
      <c r="J2672">
        <f t="shared" si="164"/>
        <v>82935</v>
      </c>
      <c r="K2672" s="2">
        <f t="shared" si="165"/>
        <v>45658</v>
      </c>
      <c r="L2672" s="2" t="str">
        <f>VLOOKUP(C2672,Customers!$A$2:$F$401,3,FALSE)</f>
        <v>Fayoum</v>
      </c>
      <c r="M2672" s="2" t="str">
        <f>VLOOKUP(C2672,Customers!$A$2:$F$401,5,FALSE)</f>
        <v>Corporate</v>
      </c>
      <c r="N2672" s="2" t="str">
        <f>VLOOKUP(D2672,Products!$A$2:$F$21,2,FALSE)</f>
        <v>Laptop Pro 14</v>
      </c>
      <c r="O2672" s="2" t="str">
        <f>VLOOKUP(D2672,Products!$A$2:$F$21,4,FALSE)</f>
        <v>Electronics</v>
      </c>
      <c r="P2672" s="2" t="str">
        <f>VLOOKUP(D2672,Products!$A$2:$F$21,3,FALSE)</f>
        <v>Computers</v>
      </c>
      <c r="Q2672" s="6">
        <f>VLOOKUP(D2672,Products!$A$2:$F$21,6,FALSE)</f>
        <v>22100</v>
      </c>
      <c r="R2672" s="6">
        <f t="shared" si="166"/>
        <v>66300</v>
      </c>
      <c r="S2672" s="6">
        <f t="shared" si="167"/>
        <v>16635</v>
      </c>
    </row>
    <row r="2673" spans="1:19" x14ac:dyDescent="0.25">
      <c r="A2673" t="s">
        <v>3101</v>
      </c>
      <c r="B2673" s="2">
        <v>45491</v>
      </c>
      <c r="C2673" t="s">
        <v>98</v>
      </c>
      <c r="D2673" t="s">
        <v>82</v>
      </c>
      <c r="E2673">
        <v>3</v>
      </c>
      <c r="F2673">
        <v>4800</v>
      </c>
      <c r="G2673" s="3">
        <v>0.1</v>
      </c>
      <c r="H2673" t="s">
        <v>12</v>
      </c>
      <c r="I2673">
        <v>7</v>
      </c>
      <c r="J2673">
        <f t="shared" si="164"/>
        <v>12960</v>
      </c>
      <c r="K2673" s="2">
        <f t="shared" si="165"/>
        <v>45474</v>
      </c>
      <c r="L2673" s="2" t="str">
        <f>VLOOKUP(C2673,Customers!$A$2:$F$401,3,FALSE)</f>
        <v>Tanta</v>
      </c>
      <c r="M2673" s="2" t="str">
        <f>VLOOKUP(C2673,Customers!$A$2:$F$401,5,FALSE)</f>
        <v>Consumer</v>
      </c>
      <c r="N2673" s="2" t="str">
        <f>VLOOKUP(D2673,Products!$A$2:$F$21,2,FALSE)</f>
        <v>Office Chair</v>
      </c>
      <c r="O2673" s="2" t="str">
        <f>VLOOKUP(D2673,Products!$A$2:$F$21,4,FALSE)</f>
        <v>Office</v>
      </c>
      <c r="P2673" s="2" t="str">
        <f>VLOOKUP(D2673,Products!$A$2:$F$21,3,FALSE)</f>
        <v>Furniture</v>
      </c>
      <c r="Q2673" s="6">
        <f>VLOOKUP(D2673,Products!$A$2:$F$21,6,FALSE)</f>
        <v>3150</v>
      </c>
      <c r="R2673" s="6">
        <f t="shared" si="166"/>
        <v>9450</v>
      </c>
      <c r="S2673" s="6">
        <f t="shared" si="167"/>
        <v>3510</v>
      </c>
    </row>
    <row r="2674" spans="1:19" x14ac:dyDescent="0.25">
      <c r="A2674" t="s">
        <v>3102</v>
      </c>
      <c r="B2674" s="2">
        <v>45740</v>
      </c>
      <c r="C2674" t="s">
        <v>860</v>
      </c>
      <c r="D2674" t="s">
        <v>15</v>
      </c>
      <c r="E2674">
        <v>1</v>
      </c>
      <c r="F2674">
        <v>450</v>
      </c>
      <c r="G2674" s="3">
        <v>0.1</v>
      </c>
      <c r="H2674" t="s">
        <v>12</v>
      </c>
      <c r="I2674">
        <v>5</v>
      </c>
      <c r="J2674">
        <f t="shared" si="164"/>
        <v>405</v>
      </c>
      <c r="K2674" s="2">
        <f t="shared" si="165"/>
        <v>45717</v>
      </c>
      <c r="L2674" s="2" t="str">
        <f>VLOOKUP(C2674,Customers!$A$2:$F$401,3,FALSE)</f>
        <v>Cairo</v>
      </c>
      <c r="M2674" s="2" t="str">
        <f>VLOOKUP(C2674,Customers!$A$2:$F$401,5,FALSE)</f>
        <v>Consumer</v>
      </c>
      <c r="N2674" s="2" t="str">
        <f>VLOOKUP(D2674,Products!$A$2:$F$21,2,FALSE)</f>
        <v>Wireless Mouse</v>
      </c>
      <c r="O2674" s="2" t="str">
        <f>VLOOKUP(D2674,Products!$A$2:$F$21,4,FALSE)</f>
        <v>Electronics</v>
      </c>
      <c r="P2674" s="2" t="str">
        <f>VLOOKUP(D2674,Products!$A$2:$F$21,3,FALSE)</f>
        <v>Accessories</v>
      </c>
      <c r="Q2674" s="6">
        <f>VLOOKUP(D2674,Products!$A$2:$F$21,6,FALSE)</f>
        <v>210</v>
      </c>
      <c r="R2674" s="6">
        <f t="shared" si="166"/>
        <v>210</v>
      </c>
      <c r="S2674" s="6">
        <f t="shared" si="167"/>
        <v>195</v>
      </c>
    </row>
    <row r="2675" spans="1:19" x14ac:dyDescent="0.25">
      <c r="A2675" t="s">
        <v>3103</v>
      </c>
      <c r="B2675" s="2">
        <v>45344</v>
      </c>
      <c r="C2675" t="s">
        <v>37</v>
      </c>
      <c r="D2675" t="s">
        <v>56</v>
      </c>
      <c r="E2675">
        <v>4</v>
      </c>
      <c r="F2675">
        <v>174.6</v>
      </c>
      <c r="G2675" s="3">
        <v>0</v>
      </c>
      <c r="H2675" t="s">
        <v>12</v>
      </c>
      <c r="I2675">
        <v>1</v>
      </c>
      <c r="J2675">
        <f t="shared" si="164"/>
        <v>698.4</v>
      </c>
      <c r="K2675" s="2">
        <f t="shared" si="165"/>
        <v>45323</v>
      </c>
      <c r="L2675" s="2" t="str">
        <f>VLOOKUP(C2675,Customers!$A$2:$F$401,3,FALSE)</f>
        <v>Port Said</v>
      </c>
      <c r="M2675" s="2" t="str">
        <f>VLOOKUP(C2675,Customers!$A$2:$F$401,5,FALSE)</f>
        <v>Consumer</v>
      </c>
      <c r="N2675" s="2" t="str">
        <f>VLOOKUP(D2675,Products!$A$2:$F$21,2,FALSE)</f>
        <v>Notebook Pack</v>
      </c>
      <c r="O2675" s="2" t="str">
        <f>VLOOKUP(D2675,Products!$A$2:$F$21,4,FALSE)</f>
        <v>Office</v>
      </c>
      <c r="P2675" s="2" t="str">
        <f>VLOOKUP(D2675,Products!$A$2:$F$21,3,FALSE)</f>
        <v>Stationery</v>
      </c>
      <c r="Q2675" s="6">
        <f>VLOOKUP(D2675,Products!$A$2:$F$21,6,FALSE)</f>
        <v>75</v>
      </c>
      <c r="R2675" s="6">
        <f t="shared" si="166"/>
        <v>300</v>
      </c>
      <c r="S2675" s="6">
        <f t="shared" si="167"/>
        <v>398.4</v>
      </c>
    </row>
    <row r="2676" spans="1:19" x14ac:dyDescent="0.25">
      <c r="A2676" t="s">
        <v>3104</v>
      </c>
      <c r="B2676" s="2">
        <v>45773</v>
      </c>
      <c r="C2676" t="s">
        <v>1478</v>
      </c>
      <c r="D2676" t="s">
        <v>79</v>
      </c>
      <c r="E2676">
        <v>1</v>
      </c>
      <c r="F2676">
        <v>6014</v>
      </c>
      <c r="G2676" s="3">
        <v>0.05</v>
      </c>
      <c r="H2676" t="s">
        <v>12</v>
      </c>
      <c r="I2676">
        <v>4</v>
      </c>
      <c r="J2676">
        <f t="shared" si="164"/>
        <v>5713.3</v>
      </c>
      <c r="K2676" s="2">
        <f t="shared" si="165"/>
        <v>45748</v>
      </c>
      <c r="L2676" s="2" t="str">
        <f>VLOOKUP(C2676,Customers!$A$2:$F$401,3,FALSE)</f>
        <v>Banha</v>
      </c>
      <c r="M2676" s="2" t="str">
        <f>VLOOKUP(C2676,Customers!$A$2:$F$401,5,FALSE)</f>
        <v>Consumer</v>
      </c>
      <c r="N2676" s="2" t="str">
        <f>VLOOKUP(D2676,Products!$A$2:$F$21,2,FALSE)</f>
        <v>27-inch Monitor</v>
      </c>
      <c r="O2676" s="2" t="str">
        <f>VLOOKUP(D2676,Products!$A$2:$F$21,4,FALSE)</f>
        <v>Electronics</v>
      </c>
      <c r="P2676" s="2" t="str">
        <f>VLOOKUP(D2676,Products!$A$2:$F$21,3,FALSE)</f>
        <v>Displays</v>
      </c>
      <c r="Q2676" s="6">
        <f>VLOOKUP(D2676,Products!$A$2:$F$21,6,FALSE)</f>
        <v>4300</v>
      </c>
      <c r="R2676" s="6">
        <f t="shared" si="166"/>
        <v>4300</v>
      </c>
      <c r="S2676" s="6">
        <f t="shared" si="167"/>
        <v>1413.3000000000002</v>
      </c>
    </row>
    <row r="2677" spans="1:19" x14ac:dyDescent="0.25">
      <c r="A2677" t="s">
        <v>3105</v>
      </c>
      <c r="B2677" s="2">
        <v>45915</v>
      </c>
      <c r="C2677" t="s">
        <v>594</v>
      </c>
      <c r="D2677" t="s">
        <v>40</v>
      </c>
      <c r="E2677">
        <v>1</v>
      </c>
      <c r="F2677">
        <v>21060</v>
      </c>
      <c r="G2677" s="3">
        <v>0.1</v>
      </c>
      <c r="H2677" t="s">
        <v>12</v>
      </c>
      <c r="I2677">
        <v>1</v>
      </c>
      <c r="J2677">
        <f t="shared" si="164"/>
        <v>18954</v>
      </c>
      <c r="K2677" s="2">
        <f t="shared" si="165"/>
        <v>45901</v>
      </c>
      <c r="L2677" s="2" t="str">
        <f>VLOOKUP(C2677,Customers!$A$2:$F$401,3,FALSE)</f>
        <v>Asyut</v>
      </c>
      <c r="M2677" s="2" t="str">
        <f>VLOOKUP(C2677,Customers!$A$2:$F$401,5,FALSE)</f>
        <v>Small Business</v>
      </c>
      <c r="N2677" s="2" t="str">
        <f>VLOOKUP(D2677,Products!$A$2:$F$21,2,FALSE)</f>
        <v>Laptop Basic 15</v>
      </c>
      <c r="O2677" s="2" t="str">
        <f>VLOOKUP(D2677,Products!$A$2:$F$21,4,FALSE)</f>
        <v>Electronics</v>
      </c>
      <c r="P2677" s="2" t="str">
        <f>VLOOKUP(D2677,Products!$A$2:$F$21,3,FALSE)</f>
        <v>Computers</v>
      </c>
      <c r="Q2677" s="6">
        <f>VLOOKUP(D2677,Products!$A$2:$F$21,6,FALSE)</f>
        <v>15100</v>
      </c>
      <c r="R2677" s="6">
        <f t="shared" si="166"/>
        <v>15100</v>
      </c>
      <c r="S2677" s="6">
        <f t="shared" si="167"/>
        <v>3854</v>
      </c>
    </row>
    <row r="2678" spans="1:19" x14ac:dyDescent="0.25">
      <c r="A2678" t="s">
        <v>3106</v>
      </c>
      <c r="B2678" s="2">
        <v>45293</v>
      </c>
      <c r="C2678" t="s">
        <v>342</v>
      </c>
      <c r="D2678" t="s">
        <v>40</v>
      </c>
      <c r="E2678">
        <v>2</v>
      </c>
      <c r="F2678">
        <v>18915</v>
      </c>
      <c r="G2678" s="3">
        <v>0</v>
      </c>
      <c r="H2678" t="s">
        <v>12</v>
      </c>
      <c r="I2678">
        <v>1</v>
      </c>
      <c r="J2678">
        <f t="shared" si="164"/>
        <v>37830</v>
      </c>
      <c r="K2678" s="2">
        <f t="shared" si="165"/>
        <v>45292</v>
      </c>
      <c r="L2678" s="2" t="str">
        <f>VLOOKUP(C2678,Customers!$A$2:$F$401,3,FALSE)</f>
        <v>Alexandria</v>
      </c>
      <c r="M2678" s="2" t="str">
        <f>VLOOKUP(C2678,Customers!$A$2:$F$401,5,FALSE)</f>
        <v>Corporate</v>
      </c>
      <c r="N2678" s="2" t="str">
        <f>VLOOKUP(D2678,Products!$A$2:$F$21,2,FALSE)</f>
        <v>Laptop Basic 15</v>
      </c>
      <c r="O2678" s="2" t="str">
        <f>VLOOKUP(D2678,Products!$A$2:$F$21,4,FALSE)</f>
        <v>Electronics</v>
      </c>
      <c r="P2678" s="2" t="str">
        <f>VLOOKUP(D2678,Products!$A$2:$F$21,3,FALSE)</f>
        <v>Computers</v>
      </c>
      <c r="Q2678" s="6">
        <f>VLOOKUP(D2678,Products!$A$2:$F$21,6,FALSE)</f>
        <v>15100</v>
      </c>
      <c r="R2678" s="6">
        <f t="shared" si="166"/>
        <v>30200</v>
      </c>
      <c r="S2678" s="6">
        <f t="shared" si="167"/>
        <v>7630</v>
      </c>
    </row>
    <row r="2679" spans="1:19" x14ac:dyDescent="0.25">
      <c r="A2679" t="s">
        <v>3107</v>
      </c>
      <c r="B2679" s="2">
        <v>45685</v>
      </c>
      <c r="C2679" t="s">
        <v>32</v>
      </c>
      <c r="D2679" t="s">
        <v>24</v>
      </c>
      <c r="E2679">
        <v>1</v>
      </c>
      <c r="F2679">
        <v>1287.5</v>
      </c>
      <c r="G2679" s="3">
        <v>0.05</v>
      </c>
      <c r="H2679" t="s">
        <v>12</v>
      </c>
      <c r="I2679">
        <v>6</v>
      </c>
      <c r="J2679">
        <f t="shared" si="164"/>
        <v>1223.125</v>
      </c>
      <c r="K2679" s="2">
        <f t="shared" si="165"/>
        <v>45658</v>
      </c>
      <c r="L2679" s="2" t="str">
        <f>VLOOKUP(C2679,Customers!$A$2:$F$401,3,FALSE)</f>
        <v>Tanta</v>
      </c>
      <c r="M2679" s="2" t="str">
        <f>VLOOKUP(C2679,Customers!$A$2:$F$401,5,FALSE)</f>
        <v>Consumer</v>
      </c>
      <c r="N2679" s="2" t="str">
        <f>VLOOKUP(D2679,Products!$A$2:$F$21,2,FALSE)</f>
        <v>USB-C Hub</v>
      </c>
      <c r="O2679" s="2" t="str">
        <f>VLOOKUP(D2679,Products!$A$2:$F$21,4,FALSE)</f>
        <v>Electronics</v>
      </c>
      <c r="P2679" s="2" t="str">
        <f>VLOOKUP(D2679,Products!$A$2:$F$21,3,FALSE)</f>
        <v>Accessories</v>
      </c>
      <c r="Q2679" s="6">
        <f>VLOOKUP(D2679,Products!$A$2:$F$21,6,FALSE)</f>
        <v>620</v>
      </c>
      <c r="R2679" s="6">
        <f t="shared" si="166"/>
        <v>620</v>
      </c>
      <c r="S2679" s="6">
        <f t="shared" si="167"/>
        <v>603.125</v>
      </c>
    </row>
    <row r="2680" spans="1:19" x14ac:dyDescent="0.25">
      <c r="A2680" t="s">
        <v>3108</v>
      </c>
      <c r="B2680" s="2">
        <v>45917</v>
      </c>
      <c r="C2680" t="s">
        <v>1926</v>
      </c>
      <c r="D2680" t="s">
        <v>40</v>
      </c>
      <c r="E2680">
        <v>2</v>
      </c>
      <c r="F2680">
        <v>21060</v>
      </c>
      <c r="G2680" s="3">
        <v>0</v>
      </c>
      <c r="H2680" t="s">
        <v>12</v>
      </c>
      <c r="I2680">
        <v>1</v>
      </c>
      <c r="J2680">
        <f t="shared" si="164"/>
        <v>42120</v>
      </c>
      <c r="K2680" s="2">
        <f t="shared" si="165"/>
        <v>45901</v>
      </c>
      <c r="L2680" s="2" t="str">
        <f>VLOOKUP(C2680,Customers!$A$2:$F$401,3,FALSE)</f>
        <v>Tanta</v>
      </c>
      <c r="M2680" s="2" t="str">
        <f>VLOOKUP(C2680,Customers!$A$2:$F$401,5,FALSE)</f>
        <v>Consumer</v>
      </c>
      <c r="N2680" s="2" t="str">
        <f>VLOOKUP(D2680,Products!$A$2:$F$21,2,FALSE)</f>
        <v>Laptop Basic 15</v>
      </c>
      <c r="O2680" s="2" t="str">
        <f>VLOOKUP(D2680,Products!$A$2:$F$21,4,FALSE)</f>
        <v>Electronics</v>
      </c>
      <c r="P2680" s="2" t="str">
        <f>VLOOKUP(D2680,Products!$A$2:$F$21,3,FALSE)</f>
        <v>Computers</v>
      </c>
      <c r="Q2680" s="6">
        <f>VLOOKUP(D2680,Products!$A$2:$F$21,6,FALSE)</f>
        <v>15100</v>
      </c>
      <c r="R2680" s="6">
        <f t="shared" si="166"/>
        <v>30200</v>
      </c>
      <c r="S2680" s="6">
        <f t="shared" si="167"/>
        <v>11920</v>
      </c>
    </row>
    <row r="2681" spans="1:19" x14ac:dyDescent="0.25">
      <c r="A2681" t="s">
        <v>3109</v>
      </c>
      <c r="B2681" s="2">
        <v>45446</v>
      </c>
      <c r="C2681" t="s">
        <v>1538</v>
      </c>
      <c r="D2681" t="s">
        <v>27</v>
      </c>
      <c r="E2681">
        <v>2</v>
      </c>
      <c r="F2681">
        <v>980</v>
      </c>
      <c r="G2681" s="3">
        <v>0.05</v>
      </c>
      <c r="H2681" t="s">
        <v>12</v>
      </c>
      <c r="I2681">
        <v>7</v>
      </c>
      <c r="J2681">
        <f t="shared" si="164"/>
        <v>1862</v>
      </c>
      <c r="K2681" s="2">
        <f t="shared" si="165"/>
        <v>45444</v>
      </c>
      <c r="L2681" s="2" t="str">
        <f>VLOOKUP(C2681,Customers!$A$2:$F$401,3,FALSE)</f>
        <v>Giza</v>
      </c>
      <c r="M2681" s="2" t="str">
        <f>VLOOKUP(C2681,Customers!$A$2:$F$401,5,FALSE)</f>
        <v>Small Business</v>
      </c>
      <c r="N2681" s="2" t="str">
        <f>VLOOKUP(D2681,Products!$A$2:$F$21,2,FALSE)</f>
        <v>Printer Toner</v>
      </c>
      <c r="O2681" s="2" t="str">
        <f>VLOOKUP(D2681,Products!$A$2:$F$21,4,FALSE)</f>
        <v>Office</v>
      </c>
      <c r="P2681" s="2" t="str">
        <f>VLOOKUP(D2681,Products!$A$2:$F$21,3,FALSE)</f>
        <v>Supplies</v>
      </c>
      <c r="Q2681" s="6">
        <f>VLOOKUP(D2681,Products!$A$2:$F$21,6,FALSE)</f>
        <v>510</v>
      </c>
      <c r="R2681" s="6">
        <f t="shared" si="166"/>
        <v>1020</v>
      </c>
      <c r="S2681" s="6">
        <f t="shared" si="167"/>
        <v>842</v>
      </c>
    </row>
    <row r="2682" spans="1:19" x14ac:dyDescent="0.25">
      <c r="A2682" t="s">
        <v>3110</v>
      </c>
      <c r="B2682" s="2">
        <v>45555</v>
      </c>
      <c r="C2682" t="s">
        <v>156</v>
      </c>
      <c r="D2682" t="s">
        <v>56</v>
      </c>
      <c r="E2682">
        <v>1</v>
      </c>
      <c r="F2682">
        <v>194.4</v>
      </c>
      <c r="G2682" s="3">
        <v>0.1</v>
      </c>
      <c r="H2682" t="s">
        <v>12</v>
      </c>
      <c r="I2682">
        <v>7</v>
      </c>
      <c r="J2682">
        <f t="shared" si="164"/>
        <v>174.96</v>
      </c>
      <c r="K2682" s="2">
        <f t="shared" si="165"/>
        <v>45536</v>
      </c>
      <c r="L2682" s="2" t="str">
        <f>VLOOKUP(C2682,Customers!$A$2:$F$401,3,FALSE)</f>
        <v>Zagazig</v>
      </c>
      <c r="M2682" s="2" t="str">
        <f>VLOOKUP(C2682,Customers!$A$2:$F$401,5,FALSE)</f>
        <v>Corporate</v>
      </c>
      <c r="N2682" s="2" t="str">
        <f>VLOOKUP(D2682,Products!$A$2:$F$21,2,FALSE)</f>
        <v>Notebook Pack</v>
      </c>
      <c r="O2682" s="2" t="str">
        <f>VLOOKUP(D2682,Products!$A$2:$F$21,4,FALSE)</f>
        <v>Office</v>
      </c>
      <c r="P2682" s="2" t="str">
        <f>VLOOKUP(D2682,Products!$A$2:$F$21,3,FALSE)</f>
        <v>Stationery</v>
      </c>
      <c r="Q2682" s="6">
        <f>VLOOKUP(D2682,Products!$A$2:$F$21,6,FALSE)</f>
        <v>75</v>
      </c>
      <c r="R2682" s="6">
        <f t="shared" si="166"/>
        <v>75</v>
      </c>
      <c r="S2682" s="6">
        <f t="shared" si="167"/>
        <v>99.960000000000008</v>
      </c>
    </row>
    <row r="2683" spans="1:19" x14ac:dyDescent="0.25">
      <c r="A2683" t="s">
        <v>3111</v>
      </c>
      <c r="B2683" s="2">
        <v>45632</v>
      </c>
      <c r="C2683" t="s">
        <v>1053</v>
      </c>
      <c r="D2683" t="s">
        <v>30</v>
      </c>
      <c r="E2683">
        <v>2</v>
      </c>
      <c r="F2683">
        <v>8924</v>
      </c>
      <c r="G2683" s="3">
        <v>0.15</v>
      </c>
      <c r="H2683" t="s">
        <v>12</v>
      </c>
      <c r="I2683">
        <v>3</v>
      </c>
      <c r="J2683">
        <f t="shared" si="164"/>
        <v>15170.8</v>
      </c>
      <c r="K2683" s="2">
        <f t="shared" si="165"/>
        <v>45627</v>
      </c>
      <c r="L2683" s="2" t="str">
        <f>VLOOKUP(C2683,Customers!$A$2:$F$401,3,FALSE)</f>
        <v>Mansoura</v>
      </c>
      <c r="M2683" s="2" t="str">
        <f>VLOOKUP(C2683,Customers!$A$2:$F$401,5,FALSE)</f>
        <v>Small Business</v>
      </c>
      <c r="N2683" s="2" t="str">
        <f>VLOOKUP(D2683,Products!$A$2:$F$21,2,FALSE)</f>
        <v>Standing Desk</v>
      </c>
      <c r="O2683" s="2" t="str">
        <f>VLOOKUP(D2683,Products!$A$2:$F$21,4,FALSE)</f>
        <v>Office</v>
      </c>
      <c r="P2683" s="2" t="str">
        <f>VLOOKUP(D2683,Products!$A$2:$F$21,3,FALSE)</f>
        <v>Furniture</v>
      </c>
      <c r="Q2683" s="6">
        <f>VLOOKUP(D2683,Products!$A$2:$F$21,6,FALSE)</f>
        <v>6500</v>
      </c>
      <c r="R2683" s="6">
        <f t="shared" si="166"/>
        <v>13000</v>
      </c>
      <c r="S2683" s="6">
        <f t="shared" si="167"/>
        <v>2170.7999999999993</v>
      </c>
    </row>
    <row r="2684" spans="1:19" x14ac:dyDescent="0.25">
      <c r="A2684" t="s">
        <v>3112</v>
      </c>
      <c r="B2684" s="2">
        <v>45742</v>
      </c>
      <c r="C2684" t="s">
        <v>146</v>
      </c>
      <c r="D2684" t="s">
        <v>109</v>
      </c>
      <c r="E2684">
        <v>3</v>
      </c>
      <c r="F2684">
        <v>12416</v>
      </c>
      <c r="G2684" s="3">
        <v>0</v>
      </c>
      <c r="H2684" t="s">
        <v>12</v>
      </c>
      <c r="I2684">
        <v>2</v>
      </c>
      <c r="J2684">
        <f t="shared" si="164"/>
        <v>37248</v>
      </c>
      <c r="K2684" s="2">
        <f t="shared" si="165"/>
        <v>45717</v>
      </c>
      <c r="L2684" s="2" t="str">
        <f>VLOOKUP(C2684,Customers!$A$2:$F$401,3,FALSE)</f>
        <v>Zagazig</v>
      </c>
      <c r="M2684" s="2" t="str">
        <f>VLOOKUP(C2684,Customers!$A$2:$F$401,5,FALSE)</f>
        <v>Consumer</v>
      </c>
      <c r="N2684" s="2" t="str">
        <f>VLOOKUP(D2684,Products!$A$2:$F$21,2,FALSE)</f>
        <v>Projector</v>
      </c>
      <c r="O2684" s="2" t="str">
        <f>VLOOKUP(D2684,Products!$A$2:$F$21,4,FALSE)</f>
        <v>Electronics</v>
      </c>
      <c r="P2684" s="2" t="str">
        <f>VLOOKUP(D2684,Products!$A$2:$F$21,3,FALSE)</f>
        <v>Displays</v>
      </c>
      <c r="Q2684" s="6">
        <f>VLOOKUP(D2684,Products!$A$2:$F$21,6,FALSE)</f>
        <v>9700</v>
      </c>
      <c r="R2684" s="6">
        <f t="shared" si="166"/>
        <v>29100</v>
      </c>
      <c r="S2684" s="6">
        <f t="shared" si="167"/>
        <v>8148</v>
      </c>
    </row>
    <row r="2685" spans="1:19" x14ac:dyDescent="0.25">
      <c r="A2685" t="s">
        <v>3113</v>
      </c>
      <c r="B2685" s="2">
        <v>45209</v>
      </c>
      <c r="C2685" t="s">
        <v>761</v>
      </c>
      <c r="D2685" t="s">
        <v>15</v>
      </c>
      <c r="E2685">
        <v>10</v>
      </c>
      <c r="F2685">
        <v>463.5</v>
      </c>
      <c r="G2685" s="3">
        <v>0.15</v>
      </c>
      <c r="H2685" t="s">
        <v>96</v>
      </c>
      <c r="I2685">
        <v>6</v>
      </c>
      <c r="J2685">
        <f t="shared" si="164"/>
        <v>3939.75</v>
      </c>
      <c r="K2685" s="2">
        <f t="shared" si="165"/>
        <v>45200</v>
      </c>
      <c r="L2685" s="2" t="str">
        <f>VLOOKUP(C2685,Customers!$A$2:$F$401,3,FALSE)</f>
        <v>Port Said</v>
      </c>
      <c r="M2685" s="2" t="str">
        <f>VLOOKUP(C2685,Customers!$A$2:$F$401,5,FALSE)</f>
        <v>Small Business</v>
      </c>
      <c r="N2685" s="2" t="str">
        <f>VLOOKUP(D2685,Products!$A$2:$F$21,2,FALSE)</f>
        <v>Wireless Mouse</v>
      </c>
      <c r="O2685" s="2" t="str">
        <f>VLOOKUP(D2685,Products!$A$2:$F$21,4,FALSE)</f>
        <v>Electronics</v>
      </c>
      <c r="P2685" s="2" t="str">
        <f>VLOOKUP(D2685,Products!$A$2:$F$21,3,FALSE)</f>
        <v>Accessories</v>
      </c>
      <c r="Q2685" s="6">
        <f>VLOOKUP(D2685,Products!$A$2:$F$21,6,FALSE)</f>
        <v>210</v>
      </c>
      <c r="R2685" s="6">
        <f t="shared" si="166"/>
        <v>2100</v>
      </c>
      <c r="S2685" s="6">
        <f t="shared" si="167"/>
        <v>1839.75</v>
      </c>
    </row>
    <row r="2686" spans="1:19" x14ac:dyDescent="0.25">
      <c r="A2686" t="s">
        <v>3114</v>
      </c>
      <c r="B2686" s="2">
        <v>45170</v>
      </c>
      <c r="C2686" t="s">
        <v>342</v>
      </c>
      <c r="D2686" t="s">
        <v>109</v>
      </c>
      <c r="E2686">
        <v>1</v>
      </c>
      <c r="F2686">
        <v>12800</v>
      </c>
      <c r="G2686" s="3">
        <v>0.15</v>
      </c>
      <c r="H2686" t="s">
        <v>12</v>
      </c>
      <c r="I2686">
        <v>3</v>
      </c>
      <c r="J2686">
        <f t="shared" si="164"/>
        <v>10880</v>
      </c>
      <c r="K2686" s="2">
        <f t="shared" si="165"/>
        <v>45170</v>
      </c>
      <c r="L2686" s="2" t="str">
        <f>VLOOKUP(C2686,Customers!$A$2:$F$401,3,FALSE)</f>
        <v>Alexandria</v>
      </c>
      <c r="M2686" s="2" t="str">
        <f>VLOOKUP(C2686,Customers!$A$2:$F$401,5,FALSE)</f>
        <v>Corporate</v>
      </c>
      <c r="N2686" s="2" t="str">
        <f>VLOOKUP(D2686,Products!$A$2:$F$21,2,FALSE)</f>
        <v>Projector</v>
      </c>
      <c r="O2686" s="2" t="str">
        <f>VLOOKUP(D2686,Products!$A$2:$F$21,4,FALSE)</f>
        <v>Electronics</v>
      </c>
      <c r="P2686" s="2" t="str">
        <f>VLOOKUP(D2686,Products!$A$2:$F$21,3,FALSE)</f>
        <v>Displays</v>
      </c>
      <c r="Q2686" s="6">
        <f>VLOOKUP(D2686,Products!$A$2:$F$21,6,FALSE)</f>
        <v>9700</v>
      </c>
      <c r="R2686" s="6">
        <f t="shared" si="166"/>
        <v>9700</v>
      </c>
      <c r="S2686" s="6">
        <f t="shared" si="167"/>
        <v>1180</v>
      </c>
    </row>
    <row r="2687" spans="1:19" x14ac:dyDescent="0.25">
      <c r="A2687" t="s">
        <v>3115</v>
      </c>
      <c r="B2687" s="2">
        <v>45397</v>
      </c>
      <c r="C2687" t="s">
        <v>1547</v>
      </c>
      <c r="D2687" t="s">
        <v>90</v>
      </c>
      <c r="E2687">
        <v>1</v>
      </c>
      <c r="F2687">
        <v>2037</v>
      </c>
      <c r="G2687" s="3">
        <v>0</v>
      </c>
      <c r="H2687" t="s">
        <v>12</v>
      </c>
      <c r="I2687">
        <v>1</v>
      </c>
      <c r="J2687">
        <f t="shared" si="164"/>
        <v>2037</v>
      </c>
      <c r="K2687" s="2">
        <f t="shared" si="165"/>
        <v>45383</v>
      </c>
      <c r="L2687" s="2" t="str">
        <f>VLOOKUP(C2687,Customers!$A$2:$F$401,3,FALSE)</f>
        <v>Mansoura</v>
      </c>
      <c r="M2687" s="2" t="str">
        <f>VLOOKUP(C2687,Customers!$A$2:$F$401,5,FALSE)</f>
        <v>Small Business</v>
      </c>
      <c r="N2687" s="2" t="str">
        <f>VLOOKUP(D2687,Products!$A$2:$F$21,2,FALSE)</f>
        <v>Headset Pro</v>
      </c>
      <c r="O2687" s="2" t="str">
        <f>VLOOKUP(D2687,Products!$A$2:$F$21,4,FALSE)</f>
        <v>Electronics</v>
      </c>
      <c r="P2687" s="2" t="str">
        <f>VLOOKUP(D2687,Products!$A$2:$F$21,3,FALSE)</f>
        <v>Accessories</v>
      </c>
      <c r="Q2687" s="6">
        <f>VLOOKUP(D2687,Products!$A$2:$F$21,6,FALSE)</f>
        <v>1180</v>
      </c>
      <c r="R2687" s="6">
        <f t="shared" si="166"/>
        <v>1180</v>
      </c>
      <c r="S2687" s="6">
        <f t="shared" si="167"/>
        <v>857</v>
      </c>
    </row>
    <row r="2688" spans="1:19" x14ac:dyDescent="0.25">
      <c r="A2688" t="s">
        <v>3116</v>
      </c>
      <c r="B2688" s="2">
        <v>45841</v>
      </c>
      <c r="C2688" t="s">
        <v>45</v>
      </c>
      <c r="D2688" t="s">
        <v>40</v>
      </c>
      <c r="E2688">
        <v>1</v>
      </c>
      <c r="F2688">
        <v>21060</v>
      </c>
      <c r="G2688" s="3">
        <v>0.05</v>
      </c>
      <c r="H2688" t="s">
        <v>12</v>
      </c>
      <c r="I2688">
        <v>7</v>
      </c>
      <c r="J2688">
        <f t="shared" si="164"/>
        <v>20007</v>
      </c>
      <c r="K2688" s="2">
        <f t="shared" si="165"/>
        <v>45839</v>
      </c>
      <c r="L2688" s="2" t="str">
        <f>VLOOKUP(C2688,Customers!$A$2:$F$401,3,FALSE)</f>
        <v>Zagazig</v>
      </c>
      <c r="M2688" s="2" t="str">
        <f>VLOOKUP(C2688,Customers!$A$2:$F$401,5,FALSE)</f>
        <v>Small Business</v>
      </c>
      <c r="N2688" s="2" t="str">
        <f>VLOOKUP(D2688,Products!$A$2:$F$21,2,FALSE)</f>
        <v>Laptop Basic 15</v>
      </c>
      <c r="O2688" s="2" t="str">
        <f>VLOOKUP(D2688,Products!$A$2:$F$21,4,FALSE)</f>
        <v>Electronics</v>
      </c>
      <c r="P2688" s="2" t="str">
        <f>VLOOKUP(D2688,Products!$A$2:$F$21,3,FALSE)</f>
        <v>Computers</v>
      </c>
      <c r="Q2688" s="6">
        <f>VLOOKUP(D2688,Products!$A$2:$F$21,6,FALSE)</f>
        <v>15100</v>
      </c>
      <c r="R2688" s="6">
        <f t="shared" si="166"/>
        <v>15100</v>
      </c>
      <c r="S2688" s="6">
        <f t="shared" si="167"/>
        <v>4907</v>
      </c>
    </row>
    <row r="2689" spans="1:19" x14ac:dyDescent="0.25">
      <c r="A2689" t="s">
        <v>3117</v>
      </c>
      <c r="B2689" s="2">
        <v>45258</v>
      </c>
      <c r="C2689" t="s">
        <v>484</v>
      </c>
      <c r="D2689" t="s">
        <v>82</v>
      </c>
      <c r="E2689">
        <v>1</v>
      </c>
      <c r="F2689">
        <v>5184</v>
      </c>
      <c r="G2689" s="3">
        <v>0</v>
      </c>
      <c r="H2689" t="s">
        <v>12</v>
      </c>
      <c r="I2689">
        <v>2</v>
      </c>
      <c r="J2689">
        <f t="shared" si="164"/>
        <v>5184</v>
      </c>
      <c r="K2689" s="2">
        <f t="shared" si="165"/>
        <v>45231</v>
      </c>
      <c r="L2689" s="2" t="str">
        <f>VLOOKUP(C2689,Customers!$A$2:$F$401,3,FALSE)</f>
        <v>Shubra El-Kheima</v>
      </c>
      <c r="M2689" s="2" t="str">
        <f>VLOOKUP(C2689,Customers!$A$2:$F$401,5,FALSE)</f>
        <v>Consumer</v>
      </c>
      <c r="N2689" s="2" t="str">
        <f>VLOOKUP(D2689,Products!$A$2:$F$21,2,FALSE)</f>
        <v>Office Chair</v>
      </c>
      <c r="O2689" s="2" t="str">
        <f>VLOOKUP(D2689,Products!$A$2:$F$21,4,FALSE)</f>
        <v>Office</v>
      </c>
      <c r="P2689" s="2" t="str">
        <f>VLOOKUP(D2689,Products!$A$2:$F$21,3,FALSE)</f>
        <v>Furniture</v>
      </c>
      <c r="Q2689" s="6">
        <f>VLOOKUP(D2689,Products!$A$2:$F$21,6,FALSE)</f>
        <v>3150</v>
      </c>
      <c r="R2689" s="6">
        <f t="shared" si="166"/>
        <v>3150</v>
      </c>
      <c r="S2689" s="6">
        <f t="shared" si="167"/>
        <v>2034</v>
      </c>
    </row>
    <row r="2690" spans="1:19" x14ac:dyDescent="0.25">
      <c r="A2690" t="s">
        <v>3118</v>
      </c>
      <c r="B2690" s="2">
        <v>45132</v>
      </c>
      <c r="C2690" t="s">
        <v>1579</v>
      </c>
      <c r="D2690" t="s">
        <v>79</v>
      </c>
      <c r="E2690">
        <v>50</v>
      </c>
      <c r="F2690">
        <v>6014</v>
      </c>
      <c r="G2690" s="3">
        <v>0.15</v>
      </c>
      <c r="H2690" t="s">
        <v>12</v>
      </c>
      <c r="I2690">
        <v>2</v>
      </c>
      <c r="J2690">
        <f t="shared" si="164"/>
        <v>255595</v>
      </c>
      <c r="K2690" s="2">
        <f t="shared" si="165"/>
        <v>45108</v>
      </c>
      <c r="L2690" s="2" t="str">
        <f>VLOOKUP(C2690,Customers!$A$2:$F$401,3,FALSE)</f>
        <v>Mansoura</v>
      </c>
      <c r="M2690" s="2" t="str">
        <f>VLOOKUP(C2690,Customers!$A$2:$F$401,5,FALSE)</f>
        <v>Consumer</v>
      </c>
      <c r="N2690" s="2" t="str">
        <f>VLOOKUP(D2690,Products!$A$2:$F$21,2,FALSE)</f>
        <v>27-inch Monitor</v>
      </c>
      <c r="O2690" s="2" t="str">
        <f>VLOOKUP(D2690,Products!$A$2:$F$21,4,FALSE)</f>
        <v>Electronics</v>
      </c>
      <c r="P2690" s="2" t="str">
        <f>VLOOKUP(D2690,Products!$A$2:$F$21,3,FALSE)</f>
        <v>Displays</v>
      </c>
      <c r="Q2690" s="6">
        <f>VLOOKUP(D2690,Products!$A$2:$F$21,6,FALSE)</f>
        <v>4300</v>
      </c>
      <c r="R2690" s="6">
        <f t="shared" si="166"/>
        <v>215000</v>
      </c>
      <c r="S2690" s="6">
        <f t="shared" si="167"/>
        <v>40595</v>
      </c>
    </row>
    <row r="2691" spans="1:19" x14ac:dyDescent="0.25">
      <c r="A2691" t="s">
        <v>3119</v>
      </c>
      <c r="B2691" s="2">
        <v>45366</v>
      </c>
      <c r="C2691" t="s">
        <v>682</v>
      </c>
      <c r="D2691" t="s">
        <v>43</v>
      </c>
      <c r="E2691">
        <v>1</v>
      </c>
      <c r="F2691">
        <v>3492</v>
      </c>
      <c r="G2691" s="3">
        <v>0.1</v>
      </c>
      <c r="H2691" t="s">
        <v>12</v>
      </c>
      <c r="I2691">
        <v>6</v>
      </c>
      <c r="J2691">
        <f t="shared" ref="J2691:J2754" si="168">E2691*F2691*(1-G2691)</f>
        <v>3142.8</v>
      </c>
      <c r="K2691" s="2">
        <f t="shared" ref="K2691:K2754" si="169">DATE(YEAR(B2691),MONTH(B2691),1)</f>
        <v>45352</v>
      </c>
      <c r="L2691" s="2" t="str">
        <f>VLOOKUP(C2691,Customers!$A$2:$F$401,3,FALSE)</f>
        <v>Giza</v>
      </c>
      <c r="M2691" s="2" t="str">
        <f>VLOOKUP(C2691,Customers!$A$2:$F$401,5,FALSE)</f>
        <v>Small Business</v>
      </c>
      <c r="N2691" s="2" t="str">
        <f>VLOOKUP(D2691,Products!$A$2:$F$21,2,FALSE)</f>
        <v>External SSD 1TB</v>
      </c>
      <c r="O2691" s="2" t="str">
        <f>VLOOKUP(D2691,Products!$A$2:$F$21,4,FALSE)</f>
        <v>Electronics</v>
      </c>
      <c r="P2691" s="2" t="str">
        <f>VLOOKUP(D2691,Products!$A$2:$F$21,3,FALSE)</f>
        <v>Storage</v>
      </c>
      <c r="Q2691" s="6">
        <f>VLOOKUP(D2691,Products!$A$2:$F$21,6,FALSE)</f>
        <v>2450</v>
      </c>
      <c r="R2691" s="6">
        <f t="shared" ref="R2691:R2754" si="170">E2691*Q2691</f>
        <v>2450</v>
      </c>
      <c r="S2691" s="6">
        <f t="shared" ref="S2691:S2754" si="171">J2691-R2691</f>
        <v>692.80000000000018</v>
      </c>
    </row>
    <row r="2692" spans="1:19" x14ac:dyDescent="0.25">
      <c r="A2692" t="s">
        <v>3120</v>
      </c>
      <c r="B2692" s="2">
        <v>45968</v>
      </c>
      <c r="C2692" t="s">
        <v>104</v>
      </c>
      <c r="D2692" t="s">
        <v>90</v>
      </c>
      <c r="E2692">
        <v>1</v>
      </c>
      <c r="F2692">
        <v>1932</v>
      </c>
      <c r="G2692" s="3">
        <v>0</v>
      </c>
      <c r="H2692" t="s">
        <v>12</v>
      </c>
      <c r="I2692">
        <v>5</v>
      </c>
      <c r="J2692">
        <f t="shared" si="168"/>
        <v>1932</v>
      </c>
      <c r="K2692" s="2">
        <f t="shared" si="169"/>
        <v>45962</v>
      </c>
      <c r="L2692" s="2" t="str">
        <f>VLOOKUP(C2692,Customers!$A$2:$F$401,3,FALSE)</f>
        <v>Alexandria</v>
      </c>
      <c r="M2692" s="2" t="str">
        <f>VLOOKUP(C2692,Customers!$A$2:$F$401,5,FALSE)</f>
        <v>Consumer</v>
      </c>
      <c r="N2692" s="2" t="str">
        <f>VLOOKUP(D2692,Products!$A$2:$F$21,2,FALSE)</f>
        <v>Headset Pro</v>
      </c>
      <c r="O2692" s="2" t="str">
        <f>VLOOKUP(D2692,Products!$A$2:$F$21,4,FALSE)</f>
        <v>Electronics</v>
      </c>
      <c r="P2692" s="2" t="str">
        <f>VLOOKUP(D2692,Products!$A$2:$F$21,3,FALSE)</f>
        <v>Accessories</v>
      </c>
      <c r="Q2692" s="6">
        <f>VLOOKUP(D2692,Products!$A$2:$F$21,6,FALSE)</f>
        <v>1180</v>
      </c>
      <c r="R2692" s="6">
        <f t="shared" si="170"/>
        <v>1180</v>
      </c>
      <c r="S2692" s="6">
        <f t="shared" si="171"/>
        <v>752</v>
      </c>
    </row>
    <row r="2693" spans="1:19" x14ac:dyDescent="0.25">
      <c r="A2693" t="s">
        <v>3121</v>
      </c>
      <c r="B2693" s="2">
        <v>45747</v>
      </c>
      <c r="C2693" t="s">
        <v>730</v>
      </c>
      <c r="D2693" t="s">
        <v>79</v>
      </c>
      <c r="E2693">
        <v>2</v>
      </c>
      <c r="F2693">
        <v>6014</v>
      </c>
      <c r="G2693" s="3">
        <v>0</v>
      </c>
      <c r="H2693" t="s">
        <v>12</v>
      </c>
      <c r="I2693">
        <v>2</v>
      </c>
      <c r="J2693">
        <f t="shared" si="168"/>
        <v>12028</v>
      </c>
      <c r="K2693" s="2">
        <f t="shared" si="169"/>
        <v>45717</v>
      </c>
      <c r="L2693" s="2" t="str">
        <f>VLOOKUP(C2693,Customers!$A$2:$F$401,3,FALSE)</f>
        <v>Ismailia</v>
      </c>
      <c r="M2693" s="2" t="str">
        <f>VLOOKUP(C2693,Customers!$A$2:$F$401,5,FALSE)</f>
        <v>Small Business</v>
      </c>
      <c r="N2693" s="2" t="str">
        <f>VLOOKUP(D2693,Products!$A$2:$F$21,2,FALSE)</f>
        <v>27-inch Monitor</v>
      </c>
      <c r="O2693" s="2" t="str">
        <f>VLOOKUP(D2693,Products!$A$2:$F$21,4,FALSE)</f>
        <v>Electronics</v>
      </c>
      <c r="P2693" s="2" t="str">
        <f>VLOOKUP(D2693,Products!$A$2:$F$21,3,FALSE)</f>
        <v>Displays</v>
      </c>
      <c r="Q2693" s="6">
        <f>VLOOKUP(D2693,Products!$A$2:$F$21,6,FALSE)</f>
        <v>4300</v>
      </c>
      <c r="R2693" s="6">
        <f t="shared" si="170"/>
        <v>8600</v>
      </c>
      <c r="S2693" s="6">
        <f t="shared" si="171"/>
        <v>3428</v>
      </c>
    </row>
    <row r="2694" spans="1:19" x14ac:dyDescent="0.25">
      <c r="A2694" t="s">
        <v>3122</v>
      </c>
      <c r="B2694" s="2">
        <v>45620</v>
      </c>
      <c r="C2694" t="s">
        <v>536</v>
      </c>
      <c r="D2694" t="s">
        <v>56</v>
      </c>
      <c r="E2694">
        <v>3</v>
      </c>
      <c r="F2694">
        <v>174.6</v>
      </c>
      <c r="G2694" s="3">
        <v>0</v>
      </c>
      <c r="H2694" t="s">
        <v>12</v>
      </c>
      <c r="I2694">
        <v>3</v>
      </c>
      <c r="J2694">
        <f t="shared" si="168"/>
        <v>523.79999999999995</v>
      </c>
      <c r="K2694" s="2">
        <f t="shared" si="169"/>
        <v>45597</v>
      </c>
      <c r="L2694" s="2" t="str">
        <f>VLOOKUP(C2694,Customers!$A$2:$F$401,3,FALSE)</f>
        <v>Fayoum</v>
      </c>
      <c r="M2694" s="2" t="str">
        <f>VLOOKUP(C2694,Customers!$A$2:$F$401,5,FALSE)</f>
        <v>Consumer</v>
      </c>
      <c r="N2694" s="2" t="str">
        <f>VLOOKUP(D2694,Products!$A$2:$F$21,2,FALSE)</f>
        <v>Notebook Pack</v>
      </c>
      <c r="O2694" s="2" t="str">
        <f>VLOOKUP(D2694,Products!$A$2:$F$21,4,FALSE)</f>
        <v>Office</v>
      </c>
      <c r="P2694" s="2" t="str">
        <f>VLOOKUP(D2694,Products!$A$2:$F$21,3,FALSE)</f>
        <v>Stationery</v>
      </c>
      <c r="Q2694" s="6">
        <f>VLOOKUP(D2694,Products!$A$2:$F$21,6,FALSE)</f>
        <v>75</v>
      </c>
      <c r="R2694" s="6">
        <f t="shared" si="170"/>
        <v>225</v>
      </c>
      <c r="S2694" s="6">
        <f t="shared" si="171"/>
        <v>298.79999999999995</v>
      </c>
    </row>
    <row r="2695" spans="1:19" x14ac:dyDescent="0.25">
      <c r="A2695" t="s">
        <v>3123</v>
      </c>
      <c r="B2695" s="2">
        <v>45033</v>
      </c>
      <c r="C2695" t="s">
        <v>468</v>
      </c>
      <c r="D2695" t="s">
        <v>46</v>
      </c>
      <c r="E2695">
        <v>3</v>
      </c>
      <c r="F2695">
        <v>260</v>
      </c>
      <c r="G2695" s="3">
        <v>0</v>
      </c>
      <c r="H2695" t="s">
        <v>12</v>
      </c>
      <c r="I2695">
        <v>5</v>
      </c>
      <c r="J2695">
        <f t="shared" si="168"/>
        <v>780</v>
      </c>
      <c r="K2695" s="2">
        <f t="shared" si="169"/>
        <v>45017</v>
      </c>
      <c r="L2695" s="2" t="str">
        <f>VLOOKUP(C2695,Customers!$A$2:$F$401,3,FALSE)</f>
        <v>Banha</v>
      </c>
      <c r="M2695" s="2" t="str">
        <f>VLOOKUP(C2695,Customers!$A$2:$F$401,5,FALSE)</f>
        <v>Consumer</v>
      </c>
      <c r="N2695" s="2" t="str">
        <f>VLOOKUP(D2695,Products!$A$2:$F$21,2,FALSE)</f>
        <v>Paper A4 Box</v>
      </c>
      <c r="O2695" s="2" t="str">
        <f>VLOOKUP(D2695,Products!$A$2:$F$21,4,FALSE)</f>
        <v>Office</v>
      </c>
      <c r="P2695" s="2" t="str">
        <f>VLOOKUP(D2695,Products!$A$2:$F$21,3,FALSE)</f>
        <v>Stationery</v>
      </c>
      <c r="Q2695" s="6">
        <f>VLOOKUP(D2695,Products!$A$2:$F$21,6,FALSE)</f>
        <v>145</v>
      </c>
      <c r="R2695" s="6">
        <f t="shared" si="170"/>
        <v>435</v>
      </c>
      <c r="S2695" s="6">
        <f t="shared" si="171"/>
        <v>345</v>
      </c>
    </row>
    <row r="2696" spans="1:19" x14ac:dyDescent="0.25">
      <c r="A2696" t="s">
        <v>3124</v>
      </c>
      <c r="B2696" s="2">
        <v>45256</v>
      </c>
      <c r="C2696" t="s">
        <v>87</v>
      </c>
      <c r="D2696" t="s">
        <v>82</v>
      </c>
      <c r="E2696">
        <v>3</v>
      </c>
      <c r="F2696">
        <v>5184</v>
      </c>
      <c r="G2696" s="3">
        <v>0.05</v>
      </c>
      <c r="H2696" t="s">
        <v>12</v>
      </c>
      <c r="I2696">
        <v>2</v>
      </c>
      <c r="J2696">
        <f t="shared" si="168"/>
        <v>14774.4</v>
      </c>
      <c r="K2696" s="2">
        <f t="shared" si="169"/>
        <v>45231</v>
      </c>
      <c r="L2696" s="2" t="str">
        <f>VLOOKUP(C2696,Customers!$A$2:$F$401,3,FALSE)</f>
        <v>Tanta</v>
      </c>
      <c r="M2696" s="2" t="str">
        <f>VLOOKUP(C2696,Customers!$A$2:$F$401,5,FALSE)</f>
        <v>Small Business</v>
      </c>
      <c r="N2696" s="2" t="str">
        <f>VLOOKUP(D2696,Products!$A$2:$F$21,2,FALSE)</f>
        <v>Office Chair</v>
      </c>
      <c r="O2696" s="2" t="str">
        <f>VLOOKUP(D2696,Products!$A$2:$F$21,4,FALSE)</f>
        <v>Office</v>
      </c>
      <c r="P2696" s="2" t="str">
        <f>VLOOKUP(D2696,Products!$A$2:$F$21,3,FALSE)</f>
        <v>Furniture</v>
      </c>
      <c r="Q2696" s="6">
        <f>VLOOKUP(D2696,Products!$A$2:$F$21,6,FALSE)</f>
        <v>3150</v>
      </c>
      <c r="R2696" s="6">
        <f t="shared" si="170"/>
        <v>9450</v>
      </c>
      <c r="S2696" s="6">
        <f t="shared" si="171"/>
        <v>5324.4</v>
      </c>
    </row>
    <row r="2697" spans="1:19" x14ac:dyDescent="0.25">
      <c r="A2697" t="s">
        <v>3125</v>
      </c>
      <c r="B2697" s="2">
        <v>45723</v>
      </c>
      <c r="C2697" t="s">
        <v>1736</v>
      </c>
      <c r="D2697" t="s">
        <v>21</v>
      </c>
      <c r="E2697">
        <v>2</v>
      </c>
      <c r="F2697">
        <v>1794.5</v>
      </c>
      <c r="G2697" s="3">
        <v>0</v>
      </c>
      <c r="H2697" t="s">
        <v>12</v>
      </c>
      <c r="I2697">
        <v>6</v>
      </c>
      <c r="J2697">
        <f t="shared" si="168"/>
        <v>3589</v>
      </c>
      <c r="K2697" s="2">
        <f t="shared" si="169"/>
        <v>45717</v>
      </c>
      <c r="L2697" s="2" t="str">
        <f>VLOOKUP(C2697,Customers!$A$2:$F$401,3,FALSE)</f>
        <v>Tanta</v>
      </c>
      <c r="M2697" s="2" t="str">
        <f>VLOOKUP(C2697,Customers!$A$2:$F$401,5,FALSE)</f>
        <v>Consumer</v>
      </c>
      <c r="N2697" s="2" t="str">
        <f>VLOOKUP(D2697,Products!$A$2:$F$21,2,FALSE)</f>
        <v>Mechanical Keyboard</v>
      </c>
      <c r="O2697" s="2" t="str">
        <f>VLOOKUP(D2697,Products!$A$2:$F$21,4,FALSE)</f>
        <v>Electronics</v>
      </c>
      <c r="P2697" s="2" t="str">
        <f>VLOOKUP(D2697,Products!$A$2:$F$21,3,FALSE)</f>
        <v>Accessories</v>
      </c>
      <c r="Q2697" s="6">
        <f>VLOOKUP(D2697,Products!$A$2:$F$21,6,FALSE)</f>
        <v>990</v>
      </c>
      <c r="R2697" s="6">
        <f t="shared" si="170"/>
        <v>1980</v>
      </c>
      <c r="S2697" s="6">
        <f t="shared" si="171"/>
        <v>1609</v>
      </c>
    </row>
    <row r="2698" spans="1:19" x14ac:dyDescent="0.25">
      <c r="A2698" t="s">
        <v>3126</v>
      </c>
      <c r="B2698" s="2">
        <v>44937</v>
      </c>
      <c r="C2698" t="s">
        <v>233</v>
      </c>
      <c r="D2698" t="s">
        <v>46</v>
      </c>
      <c r="E2698">
        <v>1</v>
      </c>
      <c r="F2698">
        <v>267.8</v>
      </c>
      <c r="G2698" s="3">
        <v>0.05</v>
      </c>
      <c r="H2698" t="s">
        <v>12</v>
      </c>
      <c r="I2698">
        <v>7</v>
      </c>
      <c r="J2698">
        <f t="shared" si="168"/>
        <v>254.41</v>
      </c>
      <c r="K2698" s="2">
        <f t="shared" si="169"/>
        <v>44927</v>
      </c>
      <c r="L2698" s="2" t="str">
        <f>VLOOKUP(C2698,Customers!$A$2:$F$401,3,FALSE)</f>
        <v>Mansoura</v>
      </c>
      <c r="M2698" s="2" t="str">
        <f>VLOOKUP(C2698,Customers!$A$2:$F$401,5,FALSE)</f>
        <v>Consumer</v>
      </c>
      <c r="N2698" s="2" t="str">
        <f>VLOOKUP(D2698,Products!$A$2:$F$21,2,FALSE)</f>
        <v>Paper A4 Box</v>
      </c>
      <c r="O2698" s="2" t="str">
        <f>VLOOKUP(D2698,Products!$A$2:$F$21,4,FALSE)</f>
        <v>Office</v>
      </c>
      <c r="P2698" s="2" t="str">
        <f>VLOOKUP(D2698,Products!$A$2:$F$21,3,FALSE)</f>
        <v>Stationery</v>
      </c>
      <c r="Q2698" s="6">
        <f>VLOOKUP(D2698,Products!$A$2:$F$21,6,FALSE)</f>
        <v>145</v>
      </c>
      <c r="R2698" s="6">
        <f t="shared" si="170"/>
        <v>145</v>
      </c>
      <c r="S2698" s="6">
        <f t="shared" si="171"/>
        <v>109.41</v>
      </c>
    </row>
    <row r="2699" spans="1:19" x14ac:dyDescent="0.25">
      <c r="A2699" t="s">
        <v>3127</v>
      </c>
      <c r="B2699" s="2">
        <v>45113</v>
      </c>
      <c r="C2699" t="s">
        <v>1338</v>
      </c>
      <c r="D2699" t="s">
        <v>46</v>
      </c>
      <c r="E2699">
        <v>2</v>
      </c>
      <c r="F2699">
        <v>280.8</v>
      </c>
      <c r="G2699" s="3">
        <v>0.05</v>
      </c>
      <c r="H2699" t="s">
        <v>12</v>
      </c>
      <c r="I2699">
        <v>5</v>
      </c>
      <c r="J2699">
        <f t="shared" si="168"/>
        <v>533.52</v>
      </c>
      <c r="K2699" s="2">
        <f t="shared" si="169"/>
        <v>45108</v>
      </c>
      <c r="L2699" s="2" t="str">
        <f>VLOOKUP(C2699,Customers!$A$2:$F$401,3,FALSE)</f>
        <v>Giza</v>
      </c>
      <c r="M2699" s="2" t="str">
        <f>VLOOKUP(C2699,Customers!$A$2:$F$401,5,FALSE)</f>
        <v>Small Business</v>
      </c>
      <c r="N2699" s="2" t="str">
        <f>VLOOKUP(D2699,Products!$A$2:$F$21,2,FALSE)</f>
        <v>Paper A4 Box</v>
      </c>
      <c r="O2699" s="2" t="str">
        <f>VLOOKUP(D2699,Products!$A$2:$F$21,4,FALSE)</f>
        <v>Office</v>
      </c>
      <c r="P2699" s="2" t="str">
        <f>VLOOKUP(D2699,Products!$A$2:$F$21,3,FALSE)</f>
        <v>Stationery</v>
      </c>
      <c r="Q2699" s="6">
        <f>VLOOKUP(D2699,Products!$A$2:$F$21,6,FALSE)</f>
        <v>145</v>
      </c>
      <c r="R2699" s="6">
        <f t="shared" si="170"/>
        <v>290</v>
      </c>
      <c r="S2699" s="6">
        <f t="shared" si="171"/>
        <v>243.51999999999998</v>
      </c>
    </row>
    <row r="2700" spans="1:19" x14ac:dyDescent="0.25">
      <c r="A2700" t="s">
        <v>3128</v>
      </c>
      <c r="B2700" s="2">
        <v>45224</v>
      </c>
      <c r="C2700" t="s">
        <v>679</v>
      </c>
      <c r="D2700" t="s">
        <v>56</v>
      </c>
      <c r="E2700">
        <v>1</v>
      </c>
      <c r="F2700">
        <v>165.6</v>
      </c>
      <c r="G2700" s="3">
        <v>0.03</v>
      </c>
      <c r="H2700" t="s">
        <v>12</v>
      </c>
      <c r="I2700">
        <v>4</v>
      </c>
      <c r="J2700">
        <f t="shared" si="168"/>
        <v>160.63199999999998</v>
      </c>
      <c r="K2700" s="2">
        <f t="shared" si="169"/>
        <v>45200</v>
      </c>
      <c r="L2700" s="2" t="str">
        <f>VLOOKUP(C2700,Customers!$A$2:$F$401,3,FALSE)</f>
        <v>Asyut</v>
      </c>
      <c r="M2700" s="2" t="str">
        <f>VLOOKUP(C2700,Customers!$A$2:$F$401,5,FALSE)</f>
        <v>Consumer</v>
      </c>
      <c r="N2700" s="2" t="str">
        <f>VLOOKUP(D2700,Products!$A$2:$F$21,2,FALSE)</f>
        <v>Notebook Pack</v>
      </c>
      <c r="O2700" s="2" t="str">
        <f>VLOOKUP(D2700,Products!$A$2:$F$21,4,FALSE)</f>
        <v>Office</v>
      </c>
      <c r="P2700" s="2" t="str">
        <f>VLOOKUP(D2700,Products!$A$2:$F$21,3,FALSE)</f>
        <v>Stationery</v>
      </c>
      <c r="Q2700" s="6">
        <f>VLOOKUP(D2700,Products!$A$2:$F$21,6,FALSE)</f>
        <v>75</v>
      </c>
      <c r="R2700" s="6">
        <f t="shared" si="170"/>
        <v>75</v>
      </c>
      <c r="S2700" s="6">
        <f t="shared" si="171"/>
        <v>85.631999999999977</v>
      </c>
    </row>
    <row r="2701" spans="1:19" x14ac:dyDescent="0.25">
      <c r="A2701" t="s">
        <v>3129</v>
      </c>
      <c r="B2701" s="2">
        <v>45892</v>
      </c>
      <c r="C2701" t="s">
        <v>432</v>
      </c>
      <c r="D2701" t="s">
        <v>49</v>
      </c>
      <c r="E2701">
        <v>1</v>
      </c>
      <c r="F2701">
        <v>4100</v>
      </c>
      <c r="G2701" s="3">
        <v>0.05</v>
      </c>
      <c r="H2701" t="s">
        <v>12</v>
      </c>
      <c r="I2701">
        <v>4</v>
      </c>
      <c r="J2701">
        <f t="shared" si="168"/>
        <v>3895</v>
      </c>
      <c r="K2701" s="2">
        <f t="shared" si="169"/>
        <v>45870</v>
      </c>
      <c r="L2701" s="2" t="str">
        <f>VLOOKUP(C2701,Customers!$A$2:$F$401,3,FALSE)</f>
        <v>Zagazig</v>
      </c>
      <c r="M2701" s="2" t="str">
        <f>VLOOKUP(C2701,Customers!$A$2:$F$401,5,FALSE)</f>
        <v>Consumer</v>
      </c>
      <c r="N2701" s="2" t="str">
        <f>VLOOKUP(D2701,Products!$A$2:$F$21,2,FALSE)</f>
        <v>UPS 1200VA</v>
      </c>
      <c r="O2701" s="2" t="str">
        <f>VLOOKUP(D2701,Products!$A$2:$F$21,4,FALSE)</f>
        <v>Electronics</v>
      </c>
      <c r="P2701" s="2" t="str">
        <f>VLOOKUP(D2701,Products!$A$2:$F$21,3,FALSE)</f>
        <v>Power</v>
      </c>
      <c r="Q2701" s="6">
        <f>VLOOKUP(D2701,Products!$A$2:$F$21,6,FALSE)</f>
        <v>2950</v>
      </c>
      <c r="R2701" s="6">
        <f t="shared" si="170"/>
        <v>2950</v>
      </c>
      <c r="S2701" s="6">
        <f t="shared" si="171"/>
        <v>945</v>
      </c>
    </row>
    <row r="2702" spans="1:19" x14ac:dyDescent="0.25">
      <c r="A2702" t="s">
        <v>3130</v>
      </c>
      <c r="B2702" s="2">
        <v>45818</v>
      </c>
      <c r="C2702" t="s">
        <v>1724</v>
      </c>
      <c r="D2702" t="s">
        <v>72</v>
      </c>
      <c r="E2702">
        <v>10</v>
      </c>
      <c r="F2702">
        <v>1750</v>
      </c>
      <c r="G2702" s="3">
        <v>0.1</v>
      </c>
      <c r="H2702" t="s">
        <v>12</v>
      </c>
      <c r="I2702">
        <v>5</v>
      </c>
      <c r="J2702">
        <f t="shared" si="168"/>
        <v>15750</v>
      </c>
      <c r="K2702" s="2">
        <f t="shared" si="169"/>
        <v>45809</v>
      </c>
      <c r="L2702" s="2" t="str">
        <f>VLOOKUP(C2702,Customers!$A$2:$F$401,3,FALSE)</f>
        <v>Giza</v>
      </c>
      <c r="M2702" s="2" t="str">
        <f>VLOOKUP(C2702,Customers!$A$2:$F$401,5,FALSE)</f>
        <v>Consumer</v>
      </c>
      <c r="N2702" s="2" t="str">
        <f>VLOOKUP(D2702,Products!$A$2:$F$21,2,FALSE)</f>
        <v>Wi-Fi Router</v>
      </c>
      <c r="O2702" s="2" t="str">
        <f>VLOOKUP(D2702,Products!$A$2:$F$21,4,FALSE)</f>
        <v>Electronics</v>
      </c>
      <c r="P2702" s="2" t="str">
        <f>VLOOKUP(D2702,Products!$A$2:$F$21,3,FALSE)</f>
        <v>Networking</v>
      </c>
      <c r="Q2702" s="6">
        <f>VLOOKUP(D2702,Products!$A$2:$F$21,6,FALSE)</f>
        <v>1050</v>
      </c>
      <c r="R2702" s="6">
        <f t="shared" si="170"/>
        <v>10500</v>
      </c>
      <c r="S2702" s="6">
        <f t="shared" si="171"/>
        <v>5250</v>
      </c>
    </row>
    <row r="2703" spans="1:19" x14ac:dyDescent="0.25">
      <c r="A2703" t="s">
        <v>3131</v>
      </c>
      <c r="B2703" s="2">
        <v>45107</v>
      </c>
      <c r="C2703" t="s">
        <v>197</v>
      </c>
      <c r="D2703" t="s">
        <v>11</v>
      </c>
      <c r="E2703">
        <v>1</v>
      </c>
      <c r="F2703">
        <v>26220</v>
      </c>
      <c r="G2703" s="3">
        <v>0</v>
      </c>
      <c r="H2703" t="s">
        <v>12</v>
      </c>
      <c r="I2703">
        <v>3</v>
      </c>
      <c r="J2703">
        <f t="shared" si="168"/>
        <v>26220</v>
      </c>
      <c r="K2703" s="2">
        <f t="shared" si="169"/>
        <v>45078</v>
      </c>
      <c r="L2703" s="2" t="str">
        <f>VLOOKUP(C2703,Customers!$A$2:$F$401,3,FALSE)</f>
        <v>Alexandria</v>
      </c>
      <c r="M2703" s="2" t="str">
        <f>VLOOKUP(C2703,Customers!$A$2:$F$401,5,FALSE)</f>
        <v>Small Business</v>
      </c>
      <c r="N2703" s="2" t="str">
        <f>VLOOKUP(D2703,Products!$A$2:$F$21,2,FALSE)</f>
        <v>Laptop Pro 14</v>
      </c>
      <c r="O2703" s="2" t="str">
        <f>VLOOKUP(D2703,Products!$A$2:$F$21,4,FALSE)</f>
        <v>Electronics</v>
      </c>
      <c r="P2703" s="2" t="str">
        <f>VLOOKUP(D2703,Products!$A$2:$F$21,3,FALSE)</f>
        <v>Computers</v>
      </c>
      <c r="Q2703" s="6">
        <f>VLOOKUP(D2703,Products!$A$2:$F$21,6,FALSE)</f>
        <v>22100</v>
      </c>
      <c r="R2703" s="6">
        <f t="shared" si="170"/>
        <v>22100</v>
      </c>
      <c r="S2703" s="6">
        <f t="shared" si="171"/>
        <v>4120</v>
      </c>
    </row>
    <row r="2704" spans="1:19" x14ac:dyDescent="0.25">
      <c r="A2704" t="s">
        <v>3132</v>
      </c>
      <c r="B2704" s="2">
        <v>45058</v>
      </c>
      <c r="C2704" t="s">
        <v>1538</v>
      </c>
      <c r="D2704" t="s">
        <v>21</v>
      </c>
      <c r="E2704">
        <v>4</v>
      </c>
      <c r="F2704">
        <v>1850</v>
      </c>
      <c r="G2704" s="3">
        <v>0</v>
      </c>
      <c r="H2704" t="s">
        <v>12</v>
      </c>
      <c r="I2704">
        <v>7</v>
      </c>
      <c r="J2704">
        <f t="shared" si="168"/>
        <v>7400</v>
      </c>
      <c r="K2704" s="2">
        <f t="shared" si="169"/>
        <v>45047</v>
      </c>
      <c r="L2704" s="2" t="str">
        <f>VLOOKUP(C2704,Customers!$A$2:$F$401,3,FALSE)</f>
        <v>Giza</v>
      </c>
      <c r="M2704" s="2" t="str">
        <f>VLOOKUP(C2704,Customers!$A$2:$F$401,5,FALSE)</f>
        <v>Small Business</v>
      </c>
      <c r="N2704" s="2" t="str">
        <f>VLOOKUP(D2704,Products!$A$2:$F$21,2,FALSE)</f>
        <v>Mechanical Keyboard</v>
      </c>
      <c r="O2704" s="2" t="str">
        <f>VLOOKUP(D2704,Products!$A$2:$F$21,4,FALSE)</f>
        <v>Electronics</v>
      </c>
      <c r="P2704" s="2" t="str">
        <f>VLOOKUP(D2704,Products!$A$2:$F$21,3,FALSE)</f>
        <v>Accessories</v>
      </c>
      <c r="Q2704" s="6">
        <f>VLOOKUP(D2704,Products!$A$2:$F$21,6,FALSE)</f>
        <v>990</v>
      </c>
      <c r="R2704" s="6">
        <f t="shared" si="170"/>
        <v>3960</v>
      </c>
      <c r="S2704" s="6">
        <f t="shared" si="171"/>
        <v>3440</v>
      </c>
    </row>
    <row r="2705" spans="1:19" x14ac:dyDescent="0.25">
      <c r="A2705" t="s">
        <v>3133</v>
      </c>
      <c r="B2705" s="2">
        <v>45465</v>
      </c>
      <c r="C2705" t="s">
        <v>1632</v>
      </c>
      <c r="D2705" t="s">
        <v>49</v>
      </c>
      <c r="E2705">
        <v>5</v>
      </c>
      <c r="F2705">
        <v>4223</v>
      </c>
      <c r="G2705" s="3">
        <v>0.05</v>
      </c>
      <c r="H2705" t="s">
        <v>12</v>
      </c>
      <c r="I2705">
        <v>2</v>
      </c>
      <c r="J2705">
        <f t="shared" si="168"/>
        <v>20059.25</v>
      </c>
      <c r="K2705" s="2">
        <f t="shared" si="169"/>
        <v>45444</v>
      </c>
      <c r="L2705" s="2" t="str">
        <f>VLOOKUP(C2705,Customers!$A$2:$F$401,3,FALSE)</f>
        <v>Banha</v>
      </c>
      <c r="M2705" s="2" t="str">
        <f>VLOOKUP(C2705,Customers!$A$2:$F$401,5,FALSE)</f>
        <v>Consumer</v>
      </c>
      <c r="N2705" s="2" t="str">
        <f>VLOOKUP(D2705,Products!$A$2:$F$21,2,FALSE)</f>
        <v>UPS 1200VA</v>
      </c>
      <c r="O2705" s="2" t="str">
        <f>VLOOKUP(D2705,Products!$A$2:$F$21,4,FALSE)</f>
        <v>Electronics</v>
      </c>
      <c r="P2705" s="2" t="str">
        <f>VLOOKUP(D2705,Products!$A$2:$F$21,3,FALSE)</f>
        <v>Power</v>
      </c>
      <c r="Q2705" s="6">
        <f>VLOOKUP(D2705,Products!$A$2:$F$21,6,FALSE)</f>
        <v>2950</v>
      </c>
      <c r="R2705" s="6">
        <f t="shared" si="170"/>
        <v>14750</v>
      </c>
      <c r="S2705" s="6">
        <f t="shared" si="171"/>
        <v>5309.25</v>
      </c>
    </row>
    <row r="2706" spans="1:19" x14ac:dyDescent="0.25">
      <c r="A2706" t="s">
        <v>3134</v>
      </c>
      <c r="B2706" s="2">
        <v>45381</v>
      </c>
      <c r="C2706" t="s">
        <v>242</v>
      </c>
      <c r="D2706" t="s">
        <v>24</v>
      </c>
      <c r="E2706">
        <v>2</v>
      </c>
      <c r="F2706">
        <v>1287.5</v>
      </c>
      <c r="G2706" s="3">
        <v>0</v>
      </c>
      <c r="H2706" t="s">
        <v>12</v>
      </c>
      <c r="I2706">
        <v>7</v>
      </c>
      <c r="J2706">
        <f t="shared" si="168"/>
        <v>2575</v>
      </c>
      <c r="K2706" s="2">
        <f t="shared" si="169"/>
        <v>45352</v>
      </c>
      <c r="L2706" s="2" t="str">
        <f>VLOOKUP(C2706,Customers!$A$2:$F$401,3,FALSE)</f>
        <v>Tanta</v>
      </c>
      <c r="M2706" s="2" t="str">
        <f>VLOOKUP(C2706,Customers!$A$2:$F$401,5,FALSE)</f>
        <v>Small Business</v>
      </c>
      <c r="N2706" s="2" t="str">
        <f>VLOOKUP(D2706,Products!$A$2:$F$21,2,FALSE)</f>
        <v>USB-C Hub</v>
      </c>
      <c r="O2706" s="2" t="str">
        <f>VLOOKUP(D2706,Products!$A$2:$F$21,4,FALSE)</f>
        <v>Electronics</v>
      </c>
      <c r="P2706" s="2" t="str">
        <f>VLOOKUP(D2706,Products!$A$2:$F$21,3,FALSE)</f>
        <v>Accessories</v>
      </c>
      <c r="Q2706" s="6">
        <f>VLOOKUP(D2706,Products!$A$2:$F$21,6,FALSE)</f>
        <v>620</v>
      </c>
      <c r="R2706" s="6">
        <f t="shared" si="170"/>
        <v>1240</v>
      </c>
      <c r="S2706" s="6">
        <f t="shared" si="171"/>
        <v>1335</v>
      </c>
    </row>
    <row r="2707" spans="1:19" x14ac:dyDescent="0.25">
      <c r="A2707" t="s">
        <v>3135</v>
      </c>
      <c r="B2707" s="2">
        <v>45686</v>
      </c>
      <c r="C2707" t="s">
        <v>375</v>
      </c>
      <c r="D2707" t="s">
        <v>27</v>
      </c>
      <c r="E2707">
        <v>3</v>
      </c>
      <c r="F2707">
        <v>950.6</v>
      </c>
      <c r="G2707" s="3">
        <v>0</v>
      </c>
      <c r="H2707" t="s">
        <v>12</v>
      </c>
      <c r="I2707">
        <v>6</v>
      </c>
      <c r="J2707">
        <f t="shared" si="168"/>
        <v>2851.8</v>
      </c>
      <c r="K2707" s="2">
        <f t="shared" si="169"/>
        <v>45658</v>
      </c>
      <c r="L2707" s="2" t="str">
        <f>VLOOKUP(C2707,Customers!$A$2:$F$401,3,FALSE)</f>
        <v>Ismailia</v>
      </c>
      <c r="M2707" s="2" t="str">
        <f>VLOOKUP(C2707,Customers!$A$2:$F$401,5,FALSE)</f>
        <v>Consumer</v>
      </c>
      <c r="N2707" s="2" t="str">
        <f>VLOOKUP(D2707,Products!$A$2:$F$21,2,FALSE)</f>
        <v>Printer Toner</v>
      </c>
      <c r="O2707" s="2" t="str">
        <f>VLOOKUP(D2707,Products!$A$2:$F$21,4,FALSE)</f>
        <v>Office</v>
      </c>
      <c r="P2707" s="2" t="str">
        <f>VLOOKUP(D2707,Products!$A$2:$F$21,3,FALSE)</f>
        <v>Supplies</v>
      </c>
      <c r="Q2707" s="6">
        <f>VLOOKUP(D2707,Products!$A$2:$F$21,6,FALSE)</f>
        <v>510</v>
      </c>
      <c r="R2707" s="6">
        <f t="shared" si="170"/>
        <v>1530</v>
      </c>
      <c r="S2707" s="6">
        <f t="shared" si="171"/>
        <v>1321.8000000000002</v>
      </c>
    </row>
    <row r="2708" spans="1:19" x14ac:dyDescent="0.25">
      <c r="A2708" t="s">
        <v>3136</v>
      </c>
      <c r="B2708" s="2">
        <v>45090</v>
      </c>
      <c r="C2708" t="s">
        <v>1437</v>
      </c>
      <c r="D2708" t="s">
        <v>90</v>
      </c>
      <c r="E2708">
        <v>2</v>
      </c>
      <c r="F2708">
        <v>2268</v>
      </c>
      <c r="G2708" s="3">
        <v>0</v>
      </c>
      <c r="H2708" t="s">
        <v>12</v>
      </c>
      <c r="I2708">
        <v>4</v>
      </c>
      <c r="J2708">
        <f t="shared" si="168"/>
        <v>4536</v>
      </c>
      <c r="K2708" s="2">
        <f t="shared" si="169"/>
        <v>45078</v>
      </c>
      <c r="L2708" s="2" t="str">
        <f>VLOOKUP(C2708,Customers!$A$2:$F$401,3,FALSE)</f>
        <v>Mansoura</v>
      </c>
      <c r="M2708" s="2" t="str">
        <f>VLOOKUP(C2708,Customers!$A$2:$F$401,5,FALSE)</f>
        <v>Small Business</v>
      </c>
      <c r="N2708" s="2" t="str">
        <f>VLOOKUP(D2708,Products!$A$2:$F$21,2,FALSE)</f>
        <v>Headset Pro</v>
      </c>
      <c r="O2708" s="2" t="str">
        <f>VLOOKUP(D2708,Products!$A$2:$F$21,4,FALSE)</f>
        <v>Electronics</v>
      </c>
      <c r="P2708" s="2" t="str">
        <f>VLOOKUP(D2708,Products!$A$2:$F$21,3,FALSE)</f>
        <v>Accessories</v>
      </c>
      <c r="Q2708" s="6">
        <f>VLOOKUP(D2708,Products!$A$2:$F$21,6,FALSE)</f>
        <v>1180</v>
      </c>
      <c r="R2708" s="6">
        <f t="shared" si="170"/>
        <v>2360</v>
      </c>
      <c r="S2708" s="6">
        <f t="shared" si="171"/>
        <v>2176</v>
      </c>
    </row>
    <row r="2709" spans="1:19" x14ac:dyDescent="0.25">
      <c r="A2709" t="s">
        <v>3137</v>
      </c>
      <c r="B2709" s="2">
        <v>45004</v>
      </c>
      <c r="C2709" t="s">
        <v>115</v>
      </c>
      <c r="D2709" t="s">
        <v>40</v>
      </c>
      <c r="E2709">
        <v>2</v>
      </c>
      <c r="F2709">
        <v>20085</v>
      </c>
      <c r="G2709" s="3">
        <v>0.2</v>
      </c>
      <c r="H2709" t="s">
        <v>12</v>
      </c>
      <c r="I2709">
        <v>5</v>
      </c>
      <c r="J2709">
        <f t="shared" si="168"/>
        <v>32136</v>
      </c>
      <c r="K2709" s="2">
        <f t="shared" si="169"/>
        <v>44986</v>
      </c>
      <c r="L2709" s="2" t="str">
        <f>VLOOKUP(C2709,Customers!$A$2:$F$401,3,FALSE)</f>
        <v>Ismailia</v>
      </c>
      <c r="M2709" s="2" t="str">
        <f>VLOOKUP(C2709,Customers!$A$2:$F$401,5,FALSE)</f>
        <v>Consumer</v>
      </c>
      <c r="N2709" s="2" t="str">
        <f>VLOOKUP(D2709,Products!$A$2:$F$21,2,FALSE)</f>
        <v>Laptop Basic 15</v>
      </c>
      <c r="O2709" s="2" t="str">
        <f>VLOOKUP(D2709,Products!$A$2:$F$21,4,FALSE)</f>
        <v>Electronics</v>
      </c>
      <c r="P2709" s="2" t="str">
        <f>VLOOKUP(D2709,Products!$A$2:$F$21,3,FALSE)</f>
        <v>Computers</v>
      </c>
      <c r="Q2709" s="6">
        <f>VLOOKUP(D2709,Products!$A$2:$F$21,6,FALSE)</f>
        <v>15100</v>
      </c>
      <c r="R2709" s="6">
        <f t="shared" si="170"/>
        <v>30200</v>
      </c>
      <c r="S2709" s="6">
        <f t="shared" si="171"/>
        <v>1936</v>
      </c>
    </row>
    <row r="2710" spans="1:19" x14ac:dyDescent="0.25">
      <c r="A2710" t="s">
        <v>3138</v>
      </c>
      <c r="B2710" s="2">
        <v>45714</v>
      </c>
      <c r="C2710" t="s">
        <v>741</v>
      </c>
      <c r="D2710" t="s">
        <v>109</v>
      </c>
      <c r="E2710">
        <v>1</v>
      </c>
      <c r="F2710">
        <v>12800</v>
      </c>
      <c r="G2710" s="3">
        <v>0.03</v>
      </c>
      <c r="H2710" t="s">
        <v>12</v>
      </c>
      <c r="I2710">
        <v>6</v>
      </c>
      <c r="J2710">
        <f t="shared" si="168"/>
        <v>12416</v>
      </c>
      <c r="K2710" s="2">
        <f t="shared" si="169"/>
        <v>45689</v>
      </c>
      <c r="L2710" s="2" t="str">
        <f>VLOOKUP(C2710,Customers!$A$2:$F$401,3,FALSE)</f>
        <v>Zagazig</v>
      </c>
      <c r="M2710" s="2" t="str">
        <f>VLOOKUP(C2710,Customers!$A$2:$F$401,5,FALSE)</f>
        <v>Corporate</v>
      </c>
      <c r="N2710" s="2" t="str">
        <f>VLOOKUP(D2710,Products!$A$2:$F$21,2,FALSE)</f>
        <v>Projector</v>
      </c>
      <c r="O2710" s="2" t="str">
        <f>VLOOKUP(D2710,Products!$A$2:$F$21,4,FALSE)</f>
        <v>Electronics</v>
      </c>
      <c r="P2710" s="2" t="str">
        <f>VLOOKUP(D2710,Products!$A$2:$F$21,3,FALSE)</f>
        <v>Displays</v>
      </c>
      <c r="Q2710" s="6">
        <f>VLOOKUP(D2710,Products!$A$2:$F$21,6,FALSE)</f>
        <v>9700</v>
      </c>
      <c r="R2710" s="6">
        <f t="shared" si="170"/>
        <v>9700</v>
      </c>
      <c r="S2710" s="6">
        <f t="shared" si="171"/>
        <v>2716</v>
      </c>
    </row>
    <row r="2711" spans="1:19" x14ac:dyDescent="0.25">
      <c r="A2711" t="s">
        <v>3139</v>
      </c>
      <c r="B2711" s="2">
        <v>45747</v>
      </c>
      <c r="C2711" t="s">
        <v>790</v>
      </c>
      <c r="D2711" t="s">
        <v>30</v>
      </c>
      <c r="E2711">
        <v>2</v>
      </c>
      <c r="F2711">
        <v>9476</v>
      </c>
      <c r="G2711" s="3">
        <v>0.1</v>
      </c>
      <c r="H2711" t="s">
        <v>12</v>
      </c>
      <c r="I2711">
        <v>5</v>
      </c>
      <c r="J2711">
        <f t="shared" si="168"/>
        <v>17056.8</v>
      </c>
      <c r="K2711" s="2">
        <f t="shared" si="169"/>
        <v>45717</v>
      </c>
      <c r="L2711" s="2" t="str">
        <f>VLOOKUP(C2711,Customers!$A$2:$F$401,3,FALSE)</f>
        <v>Giza</v>
      </c>
      <c r="M2711" s="2" t="str">
        <f>VLOOKUP(C2711,Customers!$A$2:$F$401,5,FALSE)</f>
        <v>Small Business</v>
      </c>
      <c r="N2711" s="2" t="str">
        <f>VLOOKUP(D2711,Products!$A$2:$F$21,2,FALSE)</f>
        <v>Standing Desk</v>
      </c>
      <c r="O2711" s="2" t="str">
        <f>VLOOKUP(D2711,Products!$A$2:$F$21,4,FALSE)</f>
        <v>Office</v>
      </c>
      <c r="P2711" s="2" t="str">
        <f>VLOOKUP(D2711,Products!$A$2:$F$21,3,FALSE)</f>
        <v>Furniture</v>
      </c>
      <c r="Q2711" s="6">
        <f>VLOOKUP(D2711,Products!$A$2:$F$21,6,FALSE)</f>
        <v>6500</v>
      </c>
      <c r="R2711" s="6">
        <f t="shared" si="170"/>
        <v>13000</v>
      </c>
      <c r="S2711" s="6">
        <f t="shared" si="171"/>
        <v>4056.7999999999993</v>
      </c>
    </row>
    <row r="2712" spans="1:19" x14ac:dyDescent="0.25">
      <c r="A2712" t="s">
        <v>3140</v>
      </c>
      <c r="B2712" s="2">
        <v>45994</v>
      </c>
      <c r="C2712" t="s">
        <v>275</v>
      </c>
      <c r="D2712" t="s">
        <v>15</v>
      </c>
      <c r="E2712">
        <v>2</v>
      </c>
      <c r="F2712">
        <v>436.5</v>
      </c>
      <c r="G2712" s="3">
        <v>0.05</v>
      </c>
      <c r="H2712" t="s">
        <v>12</v>
      </c>
      <c r="I2712">
        <v>7</v>
      </c>
      <c r="J2712">
        <f t="shared" si="168"/>
        <v>829.34999999999991</v>
      </c>
      <c r="K2712" s="2">
        <f t="shared" si="169"/>
        <v>45992</v>
      </c>
      <c r="L2712" s="2" t="str">
        <f>VLOOKUP(C2712,Customers!$A$2:$F$401,3,FALSE)</f>
        <v>Giza</v>
      </c>
      <c r="M2712" s="2" t="str">
        <f>VLOOKUP(C2712,Customers!$A$2:$F$401,5,FALSE)</f>
        <v>Small Business</v>
      </c>
      <c r="N2712" s="2" t="str">
        <f>VLOOKUP(D2712,Products!$A$2:$F$21,2,FALSE)</f>
        <v>Wireless Mouse</v>
      </c>
      <c r="O2712" s="2" t="str">
        <f>VLOOKUP(D2712,Products!$A$2:$F$21,4,FALSE)</f>
        <v>Electronics</v>
      </c>
      <c r="P2712" s="2" t="str">
        <f>VLOOKUP(D2712,Products!$A$2:$F$21,3,FALSE)</f>
        <v>Accessories</v>
      </c>
      <c r="Q2712" s="6">
        <f>VLOOKUP(D2712,Products!$A$2:$F$21,6,FALSE)</f>
        <v>210</v>
      </c>
      <c r="R2712" s="6">
        <f t="shared" si="170"/>
        <v>420</v>
      </c>
      <c r="S2712" s="6">
        <f t="shared" si="171"/>
        <v>409.34999999999991</v>
      </c>
    </row>
    <row r="2713" spans="1:19" x14ac:dyDescent="0.25">
      <c r="A2713" t="s">
        <v>3141</v>
      </c>
      <c r="B2713" s="2">
        <v>45513</v>
      </c>
      <c r="C2713" t="s">
        <v>35</v>
      </c>
      <c r="D2713" t="s">
        <v>59</v>
      </c>
      <c r="E2713">
        <v>1</v>
      </c>
      <c r="F2713">
        <v>6808</v>
      </c>
      <c r="G2713" s="3">
        <v>0.03</v>
      </c>
      <c r="H2713" t="s">
        <v>12</v>
      </c>
      <c r="I2713">
        <v>5</v>
      </c>
      <c r="J2713">
        <f t="shared" si="168"/>
        <v>6603.76</v>
      </c>
      <c r="K2713" s="2">
        <f t="shared" si="169"/>
        <v>45505</v>
      </c>
      <c r="L2713" s="2" t="str">
        <f>VLOOKUP(C2713,Customers!$A$2:$F$401,3,FALSE)</f>
        <v>Asyut</v>
      </c>
      <c r="M2713" s="2" t="str">
        <f>VLOOKUP(C2713,Customers!$A$2:$F$401,5,FALSE)</f>
        <v>Consumer</v>
      </c>
      <c r="N2713" s="2" t="str">
        <f>VLOOKUP(D2713,Products!$A$2:$F$21,2,FALSE)</f>
        <v>Laser Printer</v>
      </c>
      <c r="O2713" s="2" t="str">
        <f>VLOOKUP(D2713,Products!$A$2:$F$21,4,FALSE)</f>
        <v>Electronics</v>
      </c>
      <c r="P2713" s="2" t="str">
        <f>VLOOKUP(D2713,Products!$A$2:$F$21,3,FALSE)</f>
        <v>Printers</v>
      </c>
      <c r="Q2713" s="6">
        <f>VLOOKUP(D2713,Products!$A$2:$F$21,6,FALSE)</f>
        <v>5600</v>
      </c>
      <c r="R2713" s="6">
        <f t="shared" si="170"/>
        <v>5600</v>
      </c>
      <c r="S2713" s="6">
        <f t="shared" si="171"/>
        <v>1003.7600000000002</v>
      </c>
    </row>
    <row r="2714" spans="1:19" x14ac:dyDescent="0.25">
      <c r="A2714" t="s">
        <v>3142</v>
      </c>
      <c r="B2714" s="2">
        <v>45044</v>
      </c>
      <c r="C2714" t="s">
        <v>717</v>
      </c>
      <c r="D2714" t="s">
        <v>40</v>
      </c>
      <c r="E2714">
        <v>5</v>
      </c>
      <c r="F2714">
        <v>21060</v>
      </c>
      <c r="G2714" s="3">
        <v>0.1</v>
      </c>
      <c r="H2714" t="s">
        <v>12</v>
      </c>
      <c r="I2714">
        <v>1</v>
      </c>
      <c r="J2714">
        <f t="shared" si="168"/>
        <v>94770</v>
      </c>
      <c r="K2714" s="2">
        <f t="shared" si="169"/>
        <v>45017</v>
      </c>
      <c r="L2714" s="2" t="str">
        <f>VLOOKUP(C2714,Customers!$A$2:$F$401,3,FALSE)</f>
        <v>Mansoura</v>
      </c>
      <c r="M2714" s="2" t="str">
        <f>VLOOKUP(C2714,Customers!$A$2:$F$401,5,FALSE)</f>
        <v>Consumer</v>
      </c>
      <c r="N2714" s="2" t="str">
        <f>VLOOKUP(D2714,Products!$A$2:$F$21,2,FALSE)</f>
        <v>Laptop Basic 15</v>
      </c>
      <c r="O2714" s="2" t="str">
        <f>VLOOKUP(D2714,Products!$A$2:$F$21,4,FALSE)</f>
        <v>Electronics</v>
      </c>
      <c r="P2714" s="2" t="str">
        <f>VLOOKUP(D2714,Products!$A$2:$F$21,3,FALSE)</f>
        <v>Computers</v>
      </c>
      <c r="Q2714" s="6">
        <f>VLOOKUP(D2714,Products!$A$2:$F$21,6,FALSE)</f>
        <v>15100</v>
      </c>
      <c r="R2714" s="6">
        <f t="shared" si="170"/>
        <v>75500</v>
      </c>
      <c r="S2714" s="6">
        <f t="shared" si="171"/>
        <v>19270</v>
      </c>
    </row>
    <row r="2715" spans="1:19" x14ac:dyDescent="0.25">
      <c r="A2715" t="s">
        <v>3143</v>
      </c>
      <c r="B2715" s="2">
        <v>45285</v>
      </c>
      <c r="C2715" t="s">
        <v>951</v>
      </c>
      <c r="D2715" t="s">
        <v>11</v>
      </c>
      <c r="E2715">
        <v>2</v>
      </c>
      <c r="F2715">
        <v>27645</v>
      </c>
      <c r="G2715" s="3">
        <v>0.05</v>
      </c>
      <c r="H2715" t="s">
        <v>12</v>
      </c>
      <c r="I2715">
        <v>4</v>
      </c>
      <c r="J2715">
        <f t="shared" si="168"/>
        <v>52525.5</v>
      </c>
      <c r="K2715" s="2">
        <f t="shared" si="169"/>
        <v>45261</v>
      </c>
      <c r="L2715" s="2" t="str">
        <f>VLOOKUP(C2715,Customers!$A$2:$F$401,3,FALSE)</f>
        <v>Shubra El-Kheima</v>
      </c>
      <c r="M2715" s="2" t="str">
        <f>VLOOKUP(C2715,Customers!$A$2:$F$401,5,FALSE)</f>
        <v>Small Business</v>
      </c>
      <c r="N2715" s="2" t="str">
        <f>VLOOKUP(D2715,Products!$A$2:$F$21,2,FALSE)</f>
        <v>Laptop Pro 14</v>
      </c>
      <c r="O2715" s="2" t="str">
        <f>VLOOKUP(D2715,Products!$A$2:$F$21,4,FALSE)</f>
        <v>Electronics</v>
      </c>
      <c r="P2715" s="2" t="str">
        <f>VLOOKUP(D2715,Products!$A$2:$F$21,3,FALSE)</f>
        <v>Computers</v>
      </c>
      <c r="Q2715" s="6">
        <f>VLOOKUP(D2715,Products!$A$2:$F$21,6,FALSE)</f>
        <v>22100</v>
      </c>
      <c r="R2715" s="6">
        <f t="shared" si="170"/>
        <v>44200</v>
      </c>
      <c r="S2715" s="6">
        <f t="shared" si="171"/>
        <v>8325.5</v>
      </c>
    </row>
    <row r="2716" spans="1:19" x14ac:dyDescent="0.25">
      <c r="A2716" t="s">
        <v>3144</v>
      </c>
      <c r="B2716" s="2">
        <v>45939</v>
      </c>
      <c r="C2716" t="s">
        <v>269</v>
      </c>
      <c r="D2716" t="s">
        <v>18</v>
      </c>
      <c r="E2716">
        <v>4</v>
      </c>
      <c r="F2716">
        <v>1334</v>
      </c>
      <c r="G2716" s="3">
        <v>0.2</v>
      </c>
      <c r="H2716" t="s">
        <v>12</v>
      </c>
      <c r="I2716">
        <v>5</v>
      </c>
      <c r="J2716">
        <f t="shared" si="168"/>
        <v>4268.8</v>
      </c>
      <c r="K2716" s="2">
        <f t="shared" si="169"/>
        <v>45931</v>
      </c>
      <c r="L2716" s="2" t="str">
        <f>VLOOKUP(C2716,Customers!$A$2:$F$401,3,FALSE)</f>
        <v>Port Said</v>
      </c>
      <c r="M2716" s="2" t="str">
        <f>VLOOKUP(C2716,Customers!$A$2:$F$401,5,FALSE)</f>
        <v>Consumer</v>
      </c>
      <c r="N2716" s="2" t="str">
        <f>VLOOKUP(D2716,Products!$A$2:$F$21,2,FALSE)</f>
        <v>Webcam HD</v>
      </c>
      <c r="O2716" s="2" t="str">
        <f>VLOOKUP(D2716,Products!$A$2:$F$21,4,FALSE)</f>
        <v>Electronics</v>
      </c>
      <c r="P2716" s="2" t="str">
        <f>VLOOKUP(D2716,Products!$A$2:$F$21,3,FALSE)</f>
        <v>Accessories</v>
      </c>
      <c r="Q2716" s="6">
        <f>VLOOKUP(D2716,Products!$A$2:$F$21,6,FALSE)</f>
        <v>790</v>
      </c>
      <c r="R2716" s="6">
        <f t="shared" si="170"/>
        <v>3160</v>
      </c>
      <c r="S2716" s="6">
        <f t="shared" si="171"/>
        <v>1108.8000000000002</v>
      </c>
    </row>
    <row r="2717" spans="1:19" x14ac:dyDescent="0.25">
      <c r="A2717" t="s">
        <v>3145</v>
      </c>
      <c r="B2717" s="2">
        <v>45826</v>
      </c>
      <c r="C2717" t="s">
        <v>516</v>
      </c>
      <c r="D2717" t="s">
        <v>30</v>
      </c>
      <c r="E2717">
        <v>10</v>
      </c>
      <c r="F2717">
        <v>8464</v>
      </c>
      <c r="G2717" s="3">
        <v>0.05</v>
      </c>
      <c r="H2717" t="s">
        <v>12</v>
      </c>
      <c r="I2717">
        <v>6</v>
      </c>
      <c r="J2717">
        <f t="shared" si="168"/>
        <v>80408</v>
      </c>
      <c r="K2717" s="2">
        <f t="shared" si="169"/>
        <v>45809</v>
      </c>
      <c r="L2717" s="2" t="str">
        <f>VLOOKUP(C2717,Customers!$A$2:$F$401,3,FALSE)</f>
        <v>Alexandria</v>
      </c>
      <c r="M2717" s="2" t="str">
        <f>VLOOKUP(C2717,Customers!$A$2:$F$401,5,FALSE)</f>
        <v>Consumer</v>
      </c>
      <c r="N2717" s="2" t="str">
        <f>VLOOKUP(D2717,Products!$A$2:$F$21,2,FALSE)</f>
        <v>Standing Desk</v>
      </c>
      <c r="O2717" s="2" t="str">
        <f>VLOOKUP(D2717,Products!$A$2:$F$21,4,FALSE)</f>
        <v>Office</v>
      </c>
      <c r="P2717" s="2" t="str">
        <f>VLOOKUP(D2717,Products!$A$2:$F$21,3,FALSE)</f>
        <v>Furniture</v>
      </c>
      <c r="Q2717" s="6">
        <f>VLOOKUP(D2717,Products!$A$2:$F$21,6,FALSE)</f>
        <v>6500</v>
      </c>
      <c r="R2717" s="6">
        <f t="shared" si="170"/>
        <v>65000</v>
      </c>
      <c r="S2717" s="6">
        <f t="shared" si="171"/>
        <v>15408</v>
      </c>
    </row>
    <row r="2718" spans="1:19" x14ac:dyDescent="0.25">
      <c r="A2718" t="s">
        <v>3146</v>
      </c>
      <c r="B2718" s="2">
        <v>44948</v>
      </c>
      <c r="C2718" t="s">
        <v>840</v>
      </c>
      <c r="D2718" t="s">
        <v>79</v>
      </c>
      <c r="E2718">
        <v>1</v>
      </c>
      <c r="F2718">
        <v>5704</v>
      </c>
      <c r="G2718" s="3">
        <v>0.2</v>
      </c>
      <c r="H2718" t="s">
        <v>12</v>
      </c>
      <c r="I2718">
        <v>2</v>
      </c>
      <c r="J2718">
        <f t="shared" si="168"/>
        <v>4563.2</v>
      </c>
      <c r="K2718" s="2">
        <f t="shared" si="169"/>
        <v>44927</v>
      </c>
      <c r="L2718" s="2" t="str">
        <f>VLOOKUP(C2718,Customers!$A$2:$F$401,3,FALSE)</f>
        <v>Zagazig</v>
      </c>
      <c r="M2718" s="2" t="str">
        <f>VLOOKUP(C2718,Customers!$A$2:$F$401,5,FALSE)</f>
        <v>Small Business</v>
      </c>
      <c r="N2718" s="2" t="str">
        <f>VLOOKUP(D2718,Products!$A$2:$F$21,2,FALSE)</f>
        <v>27-inch Monitor</v>
      </c>
      <c r="O2718" s="2" t="str">
        <f>VLOOKUP(D2718,Products!$A$2:$F$21,4,FALSE)</f>
        <v>Electronics</v>
      </c>
      <c r="P2718" s="2" t="str">
        <f>VLOOKUP(D2718,Products!$A$2:$F$21,3,FALSE)</f>
        <v>Displays</v>
      </c>
      <c r="Q2718" s="6">
        <f>VLOOKUP(D2718,Products!$A$2:$F$21,6,FALSE)</f>
        <v>4300</v>
      </c>
      <c r="R2718" s="6">
        <f t="shared" si="170"/>
        <v>4300</v>
      </c>
      <c r="S2718" s="6">
        <f t="shared" si="171"/>
        <v>263.19999999999982</v>
      </c>
    </row>
    <row r="2719" spans="1:19" x14ac:dyDescent="0.25">
      <c r="A2719" t="s">
        <v>3147</v>
      </c>
      <c r="B2719" s="2">
        <v>45340</v>
      </c>
      <c r="C2719" t="s">
        <v>78</v>
      </c>
      <c r="D2719" t="s">
        <v>27</v>
      </c>
      <c r="E2719">
        <v>3</v>
      </c>
      <c r="F2719">
        <v>1009.4</v>
      </c>
      <c r="G2719" s="3">
        <v>0.03</v>
      </c>
      <c r="H2719" t="s">
        <v>12</v>
      </c>
      <c r="I2719">
        <v>3</v>
      </c>
      <c r="J2719">
        <f t="shared" si="168"/>
        <v>2937.3539999999998</v>
      </c>
      <c r="K2719" s="2">
        <f t="shared" si="169"/>
        <v>45323</v>
      </c>
      <c r="L2719" s="2" t="str">
        <f>VLOOKUP(C2719,Customers!$A$2:$F$401,3,FALSE)</f>
        <v>Giza</v>
      </c>
      <c r="M2719" s="2" t="str">
        <f>VLOOKUP(C2719,Customers!$A$2:$F$401,5,FALSE)</f>
        <v>Consumer</v>
      </c>
      <c r="N2719" s="2" t="str">
        <f>VLOOKUP(D2719,Products!$A$2:$F$21,2,FALSE)</f>
        <v>Printer Toner</v>
      </c>
      <c r="O2719" s="2" t="str">
        <f>VLOOKUP(D2719,Products!$A$2:$F$21,4,FALSE)</f>
        <v>Office</v>
      </c>
      <c r="P2719" s="2" t="str">
        <f>VLOOKUP(D2719,Products!$A$2:$F$21,3,FALSE)</f>
        <v>Supplies</v>
      </c>
      <c r="Q2719" s="6">
        <f>VLOOKUP(D2719,Products!$A$2:$F$21,6,FALSE)</f>
        <v>510</v>
      </c>
      <c r="R2719" s="6">
        <f t="shared" si="170"/>
        <v>1530</v>
      </c>
      <c r="S2719" s="6">
        <f t="shared" si="171"/>
        <v>1407.3539999999998</v>
      </c>
    </row>
    <row r="2720" spans="1:19" x14ac:dyDescent="0.25">
      <c r="A2720" t="s">
        <v>3148</v>
      </c>
      <c r="B2720" s="2">
        <v>45988</v>
      </c>
      <c r="C2720" t="s">
        <v>747</v>
      </c>
      <c r="D2720" t="s">
        <v>46</v>
      </c>
      <c r="E2720">
        <v>2</v>
      </c>
      <c r="F2720">
        <v>252.2</v>
      </c>
      <c r="G2720" s="3">
        <v>0.03</v>
      </c>
      <c r="H2720" t="s">
        <v>12</v>
      </c>
      <c r="I2720">
        <v>3</v>
      </c>
      <c r="J2720">
        <f t="shared" si="168"/>
        <v>489.26799999999997</v>
      </c>
      <c r="K2720" s="2">
        <f t="shared" si="169"/>
        <v>45962</v>
      </c>
      <c r="L2720" s="2" t="str">
        <f>VLOOKUP(C2720,Customers!$A$2:$F$401,3,FALSE)</f>
        <v>Tanta</v>
      </c>
      <c r="M2720" s="2" t="str">
        <f>VLOOKUP(C2720,Customers!$A$2:$F$401,5,FALSE)</f>
        <v>Consumer</v>
      </c>
      <c r="N2720" s="2" t="str">
        <f>VLOOKUP(D2720,Products!$A$2:$F$21,2,FALSE)</f>
        <v>Paper A4 Box</v>
      </c>
      <c r="O2720" s="2" t="str">
        <f>VLOOKUP(D2720,Products!$A$2:$F$21,4,FALSE)</f>
        <v>Office</v>
      </c>
      <c r="P2720" s="2" t="str">
        <f>VLOOKUP(D2720,Products!$A$2:$F$21,3,FALSE)</f>
        <v>Stationery</v>
      </c>
      <c r="Q2720" s="6">
        <f>VLOOKUP(D2720,Products!$A$2:$F$21,6,FALSE)</f>
        <v>145</v>
      </c>
      <c r="R2720" s="6">
        <f t="shared" si="170"/>
        <v>290</v>
      </c>
      <c r="S2720" s="6">
        <f t="shared" si="171"/>
        <v>199.26799999999997</v>
      </c>
    </row>
    <row r="2721" spans="1:19" x14ac:dyDescent="0.25">
      <c r="A2721" t="s">
        <v>3149</v>
      </c>
      <c r="B2721" s="2">
        <v>45512</v>
      </c>
      <c r="C2721" t="s">
        <v>133</v>
      </c>
      <c r="D2721" t="s">
        <v>90</v>
      </c>
      <c r="E2721">
        <v>5</v>
      </c>
      <c r="F2721">
        <v>2037</v>
      </c>
      <c r="G2721" s="3">
        <v>0.05</v>
      </c>
      <c r="H2721" t="s">
        <v>12</v>
      </c>
      <c r="I2721">
        <v>6</v>
      </c>
      <c r="J2721">
        <f t="shared" si="168"/>
        <v>9675.75</v>
      </c>
      <c r="K2721" s="2">
        <f t="shared" si="169"/>
        <v>45505</v>
      </c>
      <c r="L2721" s="2" t="str">
        <f>VLOOKUP(C2721,Customers!$A$2:$F$401,3,FALSE)</f>
        <v>Ismailia</v>
      </c>
      <c r="M2721" s="2" t="str">
        <f>VLOOKUP(C2721,Customers!$A$2:$F$401,5,FALSE)</f>
        <v>Small Business</v>
      </c>
      <c r="N2721" s="2" t="str">
        <f>VLOOKUP(D2721,Products!$A$2:$F$21,2,FALSE)</f>
        <v>Headset Pro</v>
      </c>
      <c r="O2721" s="2" t="str">
        <f>VLOOKUP(D2721,Products!$A$2:$F$21,4,FALSE)</f>
        <v>Electronics</v>
      </c>
      <c r="P2721" s="2" t="str">
        <f>VLOOKUP(D2721,Products!$A$2:$F$21,3,FALSE)</f>
        <v>Accessories</v>
      </c>
      <c r="Q2721" s="6">
        <f>VLOOKUP(D2721,Products!$A$2:$F$21,6,FALSE)</f>
        <v>1180</v>
      </c>
      <c r="R2721" s="6">
        <f t="shared" si="170"/>
        <v>5900</v>
      </c>
      <c r="S2721" s="6">
        <f t="shared" si="171"/>
        <v>3775.75</v>
      </c>
    </row>
    <row r="2722" spans="1:19" x14ac:dyDescent="0.25">
      <c r="A2722" t="s">
        <v>3150</v>
      </c>
      <c r="B2722" s="2">
        <v>45325</v>
      </c>
      <c r="C2722" t="s">
        <v>37</v>
      </c>
      <c r="D2722" t="s">
        <v>109</v>
      </c>
      <c r="E2722">
        <v>2</v>
      </c>
      <c r="F2722">
        <v>12800</v>
      </c>
      <c r="G2722" s="3">
        <v>0</v>
      </c>
      <c r="H2722" t="s">
        <v>12</v>
      </c>
      <c r="I2722">
        <v>5</v>
      </c>
      <c r="J2722">
        <f t="shared" si="168"/>
        <v>25600</v>
      </c>
      <c r="K2722" s="2">
        <f t="shared" si="169"/>
        <v>45323</v>
      </c>
      <c r="L2722" s="2" t="str">
        <f>VLOOKUP(C2722,Customers!$A$2:$F$401,3,FALSE)</f>
        <v>Port Said</v>
      </c>
      <c r="M2722" s="2" t="str">
        <f>VLOOKUP(C2722,Customers!$A$2:$F$401,5,FALSE)</f>
        <v>Consumer</v>
      </c>
      <c r="N2722" s="2" t="str">
        <f>VLOOKUP(D2722,Products!$A$2:$F$21,2,FALSE)</f>
        <v>Projector</v>
      </c>
      <c r="O2722" s="2" t="str">
        <f>VLOOKUP(D2722,Products!$A$2:$F$21,4,FALSE)</f>
        <v>Electronics</v>
      </c>
      <c r="P2722" s="2" t="str">
        <f>VLOOKUP(D2722,Products!$A$2:$F$21,3,FALSE)</f>
        <v>Displays</v>
      </c>
      <c r="Q2722" s="6">
        <f>VLOOKUP(D2722,Products!$A$2:$F$21,6,FALSE)</f>
        <v>9700</v>
      </c>
      <c r="R2722" s="6">
        <f t="shared" si="170"/>
        <v>19400</v>
      </c>
      <c r="S2722" s="6">
        <f t="shared" si="171"/>
        <v>6200</v>
      </c>
    </row>
    <row r="2723" spans="1:19" x14ac:dyDescent="0.25">
      <c r="A2723" t="s">
        <v>3151</v>
      </c>
      <c r="B2723" s="2">
        <v>44995</v>
      </c>
      <c r="C2723" t="s">
        <v>487</v>
      </c>
      <c r="D2723" t="s">
        <v>21</v>
      </c>
      <c r="E2723">
        <v>1</v>
      </c>
      <c r="F2723">
        <v>1702</v>
      </c>
      <c r="G2723" s="3">
        <v>0</v>
      </c>
      <c r="H2723" t="s">
        <v>12</v>
      </c>
      <c r="I2723">
        <v>4</v>
      </c>
      <c r="J2723">
        <f t="shared" si="168"/>
        <v>1702</v>
      </c>
      <c r="K2723" s="2">
        <f t="shared" si="169"/>
        <v>44986</v>
      </c>
      <c r="L2723" s="2" t="str">
        <f>VLOOKUP(C2723,Customers!$A$2:$F$401,3,FALSE)</f>
        <v>Zagazig</v>
      </c>
      <c r="M2723" s="2" t="str">
        <f>VLOOKUP(C2723,Customers!$A$2:$F$401,5,FALSE)</f>
        <v>Small Business</v>
      </c>
      <c r="N2723" s="2" t="str">
        <f>VLOOKUP(D2723,Products!$A$2:$F$21,2,FALSE)</f>
        <v>Mechanical Keyboard</v>
      </c>
      <c r="O2723" s="2" t="str">
        <f>VLOOKUP(D2723,Products!$A$2:$F$21,4,FALSE)</f>
        <v>Electronics</v>
      </c>
      <c r="P2723" s="2" t="str">
        <f>VLOOKUP(D2723,Products!$A$2:$F$21,3,FALSE)</f>
        <v>Accessories</v>
      </c>
      <c r="Q2723" s="6">
        <f>VLOOKUP(D2723,Products!$A$2:$F$21,6,FALSE)</f>
        <v>990</v>
      </c>
      <c r="R2723" s="6">
        <f t="shared" si="170"/>
        <v>990</v>
      </c>
      <c r="S2723" s="6">
        <f t="shared" si="171"/>
        <v>712</v>
      </c>
    </row>
    <row r="2724" spans="1:19" x14ac:dyDescent="0.25">
      <c r="A2724" t="s">
        <v>3152</v>
      </c>
      <c r="B2724" s="2">
        <v>45972</v>
      </c>
      <c r="C2724" t="s">
        <v>910</v>
      </c>
      <c r="D2724" t="s">
        <v>18</v>
      </c>
      <c r="E2724">
        <v>2</v>
      </c>
      <c r="F2724">
        <v>1566</v>
      </c>
      <c r="G2724" s="3">
        <v>0.03</v>
      </c>
      <c r="H2724" t="s">
        <v>96</v>
      </c>
      <c r="I2724">
        <v>1</v>
      </c>
      <c r="J2724">
        <f t="shared" si="168"/>
        <v>3038.04</v>
      </c>
      <c r="K2724" s="2">
        <f t="shared" si="169"/>
        <v>45962</v>
      </c>
      <c r="L2724" s="2" t="str">
        <f>VLOOKUP(C2724,Customers!$A$2:$F$401,3,FALSE)</f>
        <v>Cairo</v>
      </c>
      <c r="M2724" s="2" t="str">
        <f>VLOOKUP(C2724,Customers!$A$2:$F$401,5,FALSE)</f>
        <v>Small Business</v>
      </c>
      <c r="N2724" s="2" t="str">
        <f>VLOOKUP(D2724,Products!$A$2:$F$21,2,FALSE)</f>
        <v>Webcam HD</v>
      </c>
      <c r="O2724" s="2" t="str">
        <f>VLOOKUP(D2724,Products!$A$2:$F$21,4,FALSE)</f>
        <v>Electronics</v>
      </c>
      <c r="P2724" s="2" t="str">
        <f>VLOOKUP(D2724,Products!$A$2:$F$21,3,FALSE)</f>
        <v>Accessories</v>
      </c>
      <c r="Q2724" s="6">
        <f>VLOOKUP(D2724,Products!$A$2:$F$21,6,FALSE)</f>
        <v>790</v>
      </c>
      <c r="R2724" s="6">
        <f t="shared" si="170"/>
        <v>1580</v>
      </c>
      <c r="S2724" s="6">
        <f t="shared" si="171"/>
        <v>1458.04</v>
      </c>
    </row>
    <row r="2725" spans="1:19" x14ac:dyDescent="0.25">
      <c r="A2725" t="s">
        <v>3153</v>
      </c>
      <c r="B2725" s="2">
        <v>45983</v>
      </c>
      <c r="C2725" t="s">
        <v>1212</v>
      </c>
      <c r="D2725" t="s">
        <v>30</v>
      </c>
      <c r="E2725">
        <v>1</v>
      </c>
      <c r="F2725">
        <v>9200</v>
      </c>
      <c r="G2725" s="3">
        <v>0</v>
      </c>
      <c r="H2725" t="s">
        <v>12</v>
      </c>
      <c r="I2725">
        <v>1</v>
      </c>
      <c r="J2725">
        <f t="shared" si="168"/>
        <v>9200</v>
      </c>
      <c r="K2725" s="2">
        <f t="shared" si="169"/>
        <v>45962</v>
      </c>
      <c r="L2725" s="2" t="str">
        <f>VLOOKUP(C2725,Customers!$A$2:$F$401,3,FALSE)</f>
        <v>Banha</v>
      </c>
      <c r="M2725" s="2" t="str">
        <f>VLOOKUP(C2725,Customers!$A$2:$F$401,5,FALSE)</f>
        <v>Consumer</v>
      </c>
      <c r="N2725" s="2" t="str">
        <f>VLOOKUP(D2725,Products!$A$2:$F$21,2,FALSE)</f>
        <v>Standing Desk</v>
      </c>
      <c r="O2725" s="2" t="str">
        <f>VLOOKUP(D2725,Products!$A$2:$F$21,4,FALSE)</f>
        <v>Office</v>
      </c>
      <c r="P2725" s="2" t="str">
        <f>VLOOKUP(D2725,Products!$A$2:$F$21,3,FALSE)</f>
        <v>Furniture</v>
      </c>
      <c r="Q2725" s="6">
        <f>VLOOKUP(D2725,Products!$A$2:$F$21,6,FALSE)</f>
        <v>6500</v>
      </c>
      <c r="R2725" s="6">
        <f t="shared" si="170"/>
        <v>6500</v>
      </c>
      <c r="S2725" s="6">
        <f t="shared" si="171"/>
        <v>2700</v>
      </c>
    </row>
    <row r="2726" spans="1:19" x14ac:dyDescent="0.25">
      <c r="A2726" t="s">
        <v>3154</v>
      </c>
      <c r="B2726" s="2">
        <v>45401</v>
      </c>
      <c r="C2726" t="s">
        <v>446</v>
      </c>
      <c r="D2726" t="s">
        <v>123</v>
      </c>
      <c r="E2726">
        <v>1</v>
      </c>
      <c r="F2726">
        <v>2538</v>
      </c>
      <c r="G2726" s="3">
        <v>0</v>
      </c>
      <c r="H2726" t="s">
        <v>12</v>
      </c>
      <c r="I2726">
        <v>6</v>
      </c>
      <c r="J2726">
        <f t="shared" si="168"/>
        <v>2538</v>
      </c>
      <c r="K2726" s="2">
        <f t="shared" si="169"/>
        <v>45383</v>
      </c>
      <c r="L2726" s="2" t="str">
        <f>VLOOKUP(C2726,Customers!$A$2:$F$401,3,FALSE)</f>
        <v>Mansoura</v>
      </c>
      <c r="M2726" s="2" t="str">
        <f>VLOOKUP(C2726,Customers!$A$2:$F$401,5,FALSE)</f>
        <v>Consumer</v>
      </c>
      <c r="N2726" s="2" t="str">
        <f>VLOOKUP(D2726,Products!$A$2:$F$21,2,FALSE)</f>
        <v>Barcode Scanner</v>
      </c>
      <c r="O2726" s="2" t="str">
        <f>VLOOKUP(D2726,Products!$A$2:$F$21,4,FALSE)</f>
        <v>Electronics</v>
      </c>
      <c r="P2726" s="2" t="str">
        <f>VLOOKUP(D2726,Products!$A$2:$F$21,3,FALSE)</f>
        <v>POS Equipment</v>
      </c>
      <c r="Q2726" s="6">
        <f>VLOOKUP(D2726,Products!$A$2:$F$21,6,FALSE)</f>
        <v>1420</v>
      </c>
      <c r="R2726" s="6">
        <f t="shared" si="170"/>
        <v>1420</v>
      </c>
      <c r="S2726" s="6">
        <f t="shared" si="171"/>
        <v>1118</v>
      </c>
    </row>
    <row r="2727" spans="1:19" x14ac:dyDescent="0.25">
      <c r="A2727" t="s">
        <v>3155</v>
      </c>
      <c r="B2727" s="2">
        <v>45274</v>
      </c>
      <c r="C2727" t="s">
        <v>721</v>
      </c>
      <c r="D2727" t="s">
        <v>21</v>
      </c>
      <c r="E2727">
        <v>1</v>
      </c>
      <c r="F2727">
        <v>1998</v>
      </c>
      <c r="G2727" s="3">
        <v>0</v>
      </c>
      <c r="H2727" t="s">
        <v>12</v>
      </c>
      <c r="I2727">
        <v>2</v>
      </c>
      <c r="J2727">
        <f t="shared" si="168"/>
        <v>1998</v>
      </c>
      <c r="K2727" s="2">
        <f t="shared" si="169"/>
        <v>45261</v>
      </c>
      <c r="L2727" s="2" t="str">
        <f>VLOOKUP(C2727,Customers!$A$2:$F$401,3,FALSE)</f>
        <v>Asyut</v>
      </c>
      <c r="M2727" s="2" t="str">
        <f>VLOOKUP(C2727,Customers!$A$2:$F$401,5,FALSE)</f>
        <v>Consumer</v>
      </c>
      <c r="N2727" s="2" t="str">
        <f>VLOOKUP(D2727,Products!$A$2:$F$21,2,FALSE)</f>
        <v>Mechanical Keyboard</v>
      </c>
      <c r="O2727" s="2" t="str">
        <f>VLOOKUP(D2727,Products!$A$2:$F$21,4,FALSE)</f>
        <v>Electronics</v>
      </c>
      <c r="P2727" s="2" t="str">
        <f>VLOOKUP(D2727,Products!$A$2:$F$21,3,FALSE)</f>
        <v>Accessories</v>
      </c>
      <c r="Q2727" s="6">
        <f>VLOOKUP(D2727,Products!$A$2:$F$21,6,FALSE)</f>
        <v>990</v>
      </c>
      <c r="R2727" s="6">
        <f t="shared" si="170"/>
        <v>990</v>
      </c>
      <c r="S2727" s="6">
        <f t="shared" si="171"/>
        <v>1008</v>
      </c>
    </row>
    <row r="2728" spans="1:19" x14ac:dyDescent="0.25">
      <c r="A2728" t="s">
        <v>3156</v>
      </c>
      <c r="B2728" s="2">
        <v>45000</v>
      </c>
      <c r="C2728" t="s">
        <v>74</v>
      </c>
      <c r="D2728" t="s">
        <v>21</v>
      </c>
      <c r="E2728">
        <v>20</v>
      </c>
      <c r="F2728">
        <v>1794.5</v>
      </c>
      <c r="G2728" s="3">
        <v>0.05</v>
      </c>
      <c r="H2728" t="s">
        <v>12</v>
      </c>
      <c r="I2728">
        <v>7</v>
      </c>
      <c r="J2728">
        <f t="shared" si="168"/>
        <v>34095.5</v>
      </c>
      <c r="K2728" s="2">
        <f t="shared" si="169"/>
        <v>44986</v>
      </c>
      <c r="L2728" s="2" t="str">
        <f>VLOOKUP(C2728,Customers!$A$2:$F$401,3,FALSE)</f>
        <v>Ismailia</v>
      </c>
      <c r="M2728" s="2" t="str">
        <f>VLOOKUP(C2728,Customers!$A$2:$F$401,5,FALSE)</f>
        <v>Small Business</v>
      </c>
      <c r="N2728" s="2" t="str">
        <f>VLOOKUP(D2728,Products!$A$2:$F$21,2,FALSE)</f>
        <v>Mechanical Keyboard</v>
      </c>
      <c r="O2728" s="2" t="str">
        <f>VLOOKUP(D2728,Products!$A$2:$F$21,4,FALSE)</f>
        <v>Electronics</v>
      </c>
      <c r="P2728" s="2" t="str">
        <f>VLOOKUP(D2728,Products!$A$2:$F$21,3,FALSE)</f>
        <v>Accessories</v>
      </c>
      <c r="Q2728" s="6">
        <f>VLOOKUP(D2728,Products!$A$2:$F$21,6,FALSE)</f>
        <v>990</v>
      </c>
      <c r="R2728" s="6">
        <f t="shared" si="170"/>
        <v>19800</v>
      </c>
      <c r="S2728" s="6">
        <f t="shared" si="171"/>
        <v>14295.5</v>
      </c>
    </row>
    <row r="2729" spans="1:19" x14ac:dyDescent="0.25">
      <c r="A2729" t="s">
        <v>3157</v>
      </c>
      <c r="B2729" s="2">
        <v>45663</v>
      </c>
      <c r="C2729" t="s">
        <v>133</v>
      </c>
      <c r="D2729" t="s">
        <v>56</v>
      </c>
      <c r="E2729">
        <v>10</v>
      </c>
      <c r="F2729">
        <v>180</v>
      </c>
      <c r="G2729" s="3">
        <v>0.05</v>
      </c>
      <c r="H2729" t="s">
        <v>12</v>
      </c>
      <c r="I2729">
        <v>1</v>
      </c>
      <c r="J2729">
        <f t="shared" si="168"/>
        <v>1710</v>
      </c>
      <c r="K2729" s="2">
        <f t="shared" si="169"/>
        <v>45658</v>
      </c>
      <c r="L2729" s="2" t="str">
        <f>VLOOKUP(C2729,Customers!$A$2:$F$401,3,FALSE)</f>
        <v>Ismailia</v>
      </c>
      <c r="M2729" s="2" t="str">
        <f>VLOOKUP(C2729,Customers!$A$2:$F$401,5,FALSE)</f>
        <v>Small Business</v>
      </c>
      <c r="N2729" s="2" t="str">
        <f>VLOOKUP(D2729,Products!$A$2:$F$21,2,FALSE)</f>
        <v>Notebook Pack</v>
      </c>
      <c r="O2729" s="2" t="str">
        <f>VLOOKUP(D2729,Products!$A$2:$F$21,4,FALSE)</f>
        <v>Office</v>
      </c>
      <c r="P2729" s="2" t="str">
        <f>VLOOKUP(D2729,Products!$A$2:$F$21,3,FALSE)</f>
        <v>Stationery</v>
      </c>
      <c r="Q2729" s="6">
        <f>VLOOKUP(D2729,Products!$A$2:$F$21,6,FALSE)</f>
        <v>75</v>
      </c>
      <c r="R2729" s="6">
        <f t="shared" si="170"/>
        <v>750</v>
      </c>
      <c r="S2729" s="6">
        <f t="shared" si="171"/>
        <v>960</v>
      </c>
    </row>
    <row r="2730" spans="1:19" x14ac:dyDescent="0.25">
      <c r="A2730" t="s">
        <v>3158</v>
      </c>
      <c r="B2730" s="2">
        <v>45416</v>
      </c>
      <c r="C2730" t="s">
        <v>427</v>
      </c>
      <c r="D2730" t="s">
        <v>46</v>
      </c>
      <c r="E2730">
        <v>3</v>
      </c>
      <c r="F2730">
        <v>260</v>
      </c>
      <c r="G2730" s="3">
        <v>0</v>
      </c>
      <c r="H2730" t="s">
        <v>12</v>
      </c>
      <c r="I2730">
        <v>1</v>
      </c>
      <c r="J2730">
        <f t="shared" si="168"/>
        <v>780</v>
      </c>
      <c r="K2730" s="2">
        <f t="shared" si="169"/>
        <v>45413</v>
      </c>
      <c r="L2730" s="2" t="str">
        <f>VLOOKUP(C2730,Customers!$A$2:$F$401,3,FALSE)</f>
        <v>Mansoura</v>
      </c>
      <c r="M2730" s="2" t="str">
        <f>VLOOKUP(C2730,Customers!$A$2:$F$401,5,FALSE)</f>
        <v>Consumer</v>
      </c>
      <c r="N2730" s="2" t="str">
        <f>VLOOKUP(D2730,Products!$A$2:$F$21,2,FALSE)</f>
        <v>Paper A4 Box</v>
      </c>
      <c r="O2730" s="2" t="str">
        <f>VLOOKUP(D2730,Products!$A$2:$F$21,4,FALSE)</f>
        <v>Office</v>
      </c>
      <c r="P2730" s="2" t="str">
        <f>VLOOKUP(D2730,Products!$A$2:$F$21,3,FALSE)</f>
        <v>Stationery</v>
      </c>
      <c r="Q2730" s="6">
        <f>VLOOKUP(D2730,Products!$A$2:$F$21,6,FALSE)</f>
        <v>145</v>
      </c>
      <c r="R2730" s="6">
        <f t="shared" si="170"/>
        <v>435</v>
      </c>
      <c r="S2730" s="6">
        <f t="shared" si="171"/>
        <v>345</v>
      </c>
    </row>
    <row r="2731" spans="1:19" x14ac:dyDescent="0.25">
      <c r="A2731" t="s">
        <v>3159</v>
      </c>
      <c r="B2731" s="2">
        <v>44927</v>
      </c>
      <c r="C2731" t="s">
        <v>231</v>
      </c>
      <c r="D2731" t="s">
        <v>46</v>
      </c>
      <c r="E2731">
        <v>2</v>
      </c>
      <c r="F2731">
        <v>239.2</v>
      </c>
      <c r="G2731" s="3">
        <v>0</v>
      </c>
      <c r="H2731" t="s">
        <v>12</v>
      </c>
      <c r="I2731">
        <v>5</v>
      </c>
      <c r="J2731">
        <f t="shared" si="168"/>
        <v>478.4</v>
      </c>
      <c r="K2731" s="2">
        <f t="shared" si="169"/>
        <v>44927</v>
      </c>
      <c r="L2731" s="2" t="str">
        <f>VLOOKUP(C2731,Customers!$A$2:$F$401,3,FALSE)</f>
        <v>Zagazig</v>
      </c>
      <c r="M2731" s="2" t="str">
        <f>VLOOKUP(C2731,Customers!$A$2:$F$401,5,FALSE)</f>
        <v>Consumer</v>
      </c>
      <c r="N2731" s="2" t="str">
        <f>VLOOKUP(D2731,Products!$A$2:$F$21,2,FALSE)</f>
        <v>Paper A4 Box</v>
      </c>
      <c r="O2731" s="2" t="str">
        <f>VLOOKUP(D2731,Products!$A$2:$F$21,4,FALSE)</f>
        <v>Office</v>
      </c>
      <c r="P2731" s="2" t="str">
        <f>VLOOKUP(D2731,Products!$A$2:$F$21,3,FALSE)</f>
        <v>Stationery</v>
      </c>
      <c r="Q2731" s="6">
        <f>VLOOKUP(D2731,Products!$A$2:$F$21,6,FALSE)</f>
        <v>145</v>
      </c>
      <c r="R2731" s="6">
        <f t="shared" si="170"/>
        <v>290</v>
      </c>
      <c r="S2731" s="6">
        <f t="shared" si="171"/>
        <v>188.39999999999998</v>
      </c>
    </row>
    <row r="2732" spans="1:19" x14ac:dyDescent="0.25">
      <c r="A2732" t="s">
        <v>3160</v>
      </c>
      <c r="B2732" s="2">
        <v>45249</v>
      </c>
      <c r="C2732" t="s">
        <v>48</v>
      </c>
      <c r="D2732" t="s">
        <v>40</v>
      </c>
      <c r="E2732">
        <v>1</v>
      </c>
      <c r="F2732">
        <v>19500</v>
      </c>
      <c r="G2732" s="3">
        <v>0.05</v>
      </c>
      <c r="H2732" t="s">
        <v>12</v>
      </c>
      <c r="I2732">
        <v>6</v>
      </c>
      <c r="J2732">
        <f t="shared" si="168"/>
        <v>18525</v>
      </c>
      <c r="K2732" s="2">
        <f t="shared" si="169"/>
        <v>45231</v>
      </c>
      <c r="L2732" s="2" t="str">
        <f>VLOOKUP(C2732,Customers!$A$2:$F$401,3,FALSE)</f>
        <v>Shubra El-Kheima</v>
      </c>
      <c r="M2732" s="2" t="str">
        <f>VLOOKUP(C2732,Customers!$A$2:$F$401,5,FALSE)</f>
        <v>Small Business</v>
      </c>
      <c r="N2732" s="2" t="str">
        <f>VLOOKUP(D2732,Products!$A$2:$F$21,2,FALSE)</f>
        <v>Laptop Basic 15</v>
      </c>
      <c r="O2732" s="2" t="str">
        <f>VLOOKUP(D2732,Products!$A$2:$F$21,4,FALSE)</f>
        <v>Electronics</v>
      </c>
      <c r="P2732" s="2" t="str">
        <f>VLOOKUP(D2732,Products!$A$2:$F$21,3,FALSE)</f>
        <v>Computers</v>
      </c>
      <c r="Q2732" s="6">
        <f>VLOOKUP(D2732,Products!$A$2:$F$21,6,FALSE)</f>
        <v>15100</v>
      </c>
      <c r="R2732" s="6">
        <f t="shared" si="170"/>
        <v>15100</v>
      </c>
      <c r="S2732" s="6">
        <f t="shared" si="171"/>
        <v>3425</v>
      </c>
    </row>
    <row r="2733" spans="1:19" x14ac:dyDescent="0.25">
      <c r="A2733" t="s">
        <v>3161</v>
      </c>
      <c r="B2733" s="2">
        <v>45104</v>
      </c>
      <c r="C2733" t="s">
        <v>87</v>
      </c>
      <c r="D2733" t="s">
        <v>43</v>
      </c>
      <c r="E2733">
        <v>1</v>
      </c>
      <c r="F2733">
        <v>3600</v>
      </c>
      <c r="G2733" s="3">
        <v>0.1</v>
      </c>
      <c r="H2733" t="s">
        <v>85</v>
      </c>
      <c r="I2733">
        <v>1</v>
      </c>
      <c r="J2733">
        <f t="shared" si="168"/>
        <v>3240</v>
      </c>
      <c r="K2733" s="2">
        <f t="shared" si="169"/>
        <v>45078</v>
      </c>
      <c r="L2733" s="2" t="str">
        <f>VLOOKUP(C2733,Customers!$A$2:$F$401,3,FALSE)</f>
        <v>Tanta</v>
      </c>
      <c r="M2733" s="2" t="str">
        <f>VLOOKUP(C2733,Customers!$A$2:$F$401,5,FALSE)</f>
        <v>Small Business</v>
      </c>
      <c r="N2733" s="2" t="str">
        <f>VLOOKUP(D2733,Products!$A$2:$F$21,2,FALSE)</f>
        <v>External SSD 1TB</v>
      </c>
      <c r="O2733" s="2" t="str">
        <f>VLOOKUP(D2733,Products!$A$2:$F$21,4,FALSE)</f>
        <v>Electronics</v>
      </c>
      <c r="P2733" s="2" t="str">
        <f>VLOOKUP(D2733,Products!$A$2:$F$21,3,FALSE)</f>
        <v>Storage</v>
      </c>
      <c r="Q2733" s="6">
        <f>VLOOKUP(D2733,Products!$A$2:$F$21,6,FALSE)</f>
        <v>2450</v>
      </c>
      <c r="R2733" s="6">
        <f t="shared" si="170"/>
        <v>2450</v>
      </c>
      <c r="S2733" s="6">
        <f t="shared" si="171"/>
        <v>790</v>
      </c>
    </row>
    <row r="2734" spans="1:19" x14ac:dyDescent="0.25">
      <c r="A2734" t="s">
        <v>3162</v>
      </c>
      <c r="B2734" s="2">
        <v>45492</v>
      </c>
      <c r="C2734" t="s">
        <v>242</v>
      </c>
      <c r="D2734" t="s">
        <v>15</v>
      </c>
      <c r="E2734">
        <v>4</v>
      </c>
      <c r="F2734">
        <v>463.5</v>
      </c>
      <c r="G2734" s="3">
        <v>0.15</v>
      </c>
      <c r="H2734" t="s">
        <v>85</v>
      </c>
      <c r="I2734">
        <v>4</v>
      </c>
      <c r="J2734">
        <f t="shared" si="168"/>
        <v>1575.8999999999999</v>
      </c>
      <c r="K2734" s="2">
        <f t="shared" si="169"/>
        <v>45474</v>
      </c>
      <c r="L2734" s="2" t="str">
        <f>VLOOKUP(C2734,Customers!$A$2:$F$401,3,FALSE)</f>
        <v>Tanta</v>
      </c>
      <c r="M2734" s="2" t="str">
        <f>VLOOKUP(C2734,Customers!$A$2:$F$401,5,FALSE)</f>
        <v>Small Business</v>
      </c>
      <c r="N2734" s="2" t="str">
        <f>VLOOKUP(D2734,Products!$A$2:$F$21,2,FALSE)</f>
        <v>Wireless Mouse</v>
      </c>
      <c r="O2734" s="2" t="str">
        <f>VLOOKUP(D2734,Products!$A$2:$F$21,4,FALSE)</f>
        <v>Electronics</v>
      </c>
      <c r="P2734" s="2" t="str">
        <f>VLOOKUP(D2734,Products!$A$2:$F$21,3,FALSE)</f>
        <v>Accessories</v>
      </c>
      <c r="Q2734" s="6">
        <f>VLOOKUP(D2734,Products!$A$2:$F$21,6,FALSE)</f>
        <v>210</v>
      </c>
      <c r="R2734" s="6">
        <f t="shared" si="170"/>
        <v>840</v>
      </c>
      <c r="S2734" s="6">
        <f t="shared" si="171"/>
        <v>735.89999999999986</v>
      </c>
    </row>
    <row r="2735" spans="1:19" x14ac:dyDescent="0.25">
      <c r="A2735" t="s">
        <v>3163</v>
      </c>
      <c r="B2735" s="2">
        <v>45745</v>
      </c>
      <c r="C2735" t="s">
        <v>1579</v>
      </c>
      <c r="D2735" t="s">
        <v>33</v>
      </c>
      <c r="E2735">
        <v>3</v>
      </c>
      <c r="F2735">
        <v>3588</v>
      </c>
      <c r="G2735" s="3">
        <v>0.15</v>
      </c>
      <c r="H2735" t="s">
        <v>12</v>
      </c>
      <c r="I2735">
        <v>2</v>
      </c>
      <c r="J2735">
        <f t="shared" si="168"/>
        <v>9149.4</v>
      </c>
      <c r="K2735" s="2">
        <f t="shared" si="169"/>
        <v>45717</v>
      </c>
      <c r="L2735" s="2" t="str">
        <f>VLOOKUP(C2735,Customers!$A$2:$F$401,3,FALSE)</f>
        <v>Mansoura</v>
      </c>
      <c r="M2735" s="2" t="str">
        <f>VLOOKUP(C2735,Customers!$A$2:$F$401,5,FALSE)</f>
        <v>Consumer</v>
      </c>
      <c r="N2735" s="2" t="str">
        <f>VLOOKUP(D2735,Products!$A$2:$F$21,2,FALSE)</f>
        <v>Filing Cabinet</v>
      </c>
      <c r="O2735" s="2" t="str">
        <f>VLOOKUP(D2735,Products!$A$2:$F$21,4,FALSE)</f>
        <v>Office</v>
      </c>
      <c r="P2735" s="2" t="str">
        <f>VLOOKUP(D2735,Products!$A$2:$F$21,3,FALSE)</f>
        <v>Furniture</v>
      </c>
      <c r="Q2735" s="6">
        <f>VLOOKUP(D2735,Products!$A$2:$F$21,6,FALSE)</f>
        <v>2650</v>
      </c>
      <c r="R2735" s="6">
        <f t="shared" si="170"/>
        <v>7950</v>
      </c>
      <c r="S2735" s="6">
        <f t="shared" si="171"/>
        <v>1199.3999999999996</v>
      </c>
    </row>
    <row r="2736" spans="1:19" x14ac:dyDescent="0.25">
      <c r="A2736" t="s">
        <v>3164</v>
      </c>
      <c r="B2736" s="2">
        <v>45650</v>
      </c>
      <c r="C2736" t="s">
        <v>948</v>
      </c>
      <c r="D2736" t="s">
        <v>79</v>
      </c>
      <c r="E2736">
        <v>10</v>
      </c>
      <c r="F2736">
        <v>6014</v>
      </c>
      <c r="G2736" s="3">
        <v>0</v>
      </c>
      <c r="H2736" t="s">
        <v>85</v>
      </c>
      <c r="I2736">
        <v>3</v>
      </c>
      <c r="J2736">
        <f t="shared" si="168"/>
        <v>60140</v>
      </c>
      <c r="K2736" s="2">
        <f t="shared" si="169"/>
        <v>45627</v>
      </c>
      <c r="L2736" s="2" t="str">
        <f>VLOOKUP(C2736,Customers!$A$2:$F$401,3,FALSE)</f>
        <v>Fayoum</v>
      </c>
      <c r="M2736" s="2" t="str">
        <f>VLOOKUP(C2736,Customers!$A$2:$F$401,5,FALSE)</f>
        <v>Consumer</v>
      </c>
      <c r="N2736" s="2" t="str">
        <f>VLOOKUP(D2736,Products!$A$2:$F$21,2,FALSE)</f>
        <v>27-inch Monitor</v>
      </c>
      <c r="O2736" s="2" t="str">
        <f>VLOOKUP(D2736,Products!$A$2:$F$21,4,FALSE)</f>
        <v>Electronics</v>
      </c>
      <c r="P2736" s="2" t="str">
        <f>VLOOKUP(D2736,Products!$A$2:$F$21,3,FALSE)</f>
        <v>Displays</v>
      </c>
      <c r="Q2736" s="6">
        <f>VLOOKUP(D2736,Products!$A$2:$F$21,6,FALSE)</f>
        <v>4300</v>
      </c>
      <c r="R2736" s="6">
        <f t="shared" si="170"/>
        <v>43000</v>
      </c>
      <c r="S2736" s="6">
        <f t="shared" si="171"/>
        <v>17140</v>
      </c>
    </row>
    <row r="2737" spans="1:19" x14ac:dyDescent="0.25">
      <c r="A2737" t="s">
        <v>3165</v>
      </c>
      <c r="B2737" s="2">
        <v>45736</v>
      </c>
      <c r="C2737" t="s">
        <v>625</v>
      </c>
      <c r="D2737" t="s">
        <v>79</v>
      </c>
      <c r="E2737">
        <v>4</v>
      </c>
      <c r="F2737">
        <v>5704</v>
      </c>
      <c r="G2737" s="3">
        <v>0</v>
      </c>
      <c r="H2737" t="s">
        <v>12</v>
      </c>
      <c r="I2737">
        <v>4</v>
      </c>
      <c r="J2737">
        <f t="shared" si="168"/>
        <v>22816</v>
      </c>
      <c r="K2737" s="2">
        <f t="shared" si="169"/>
        <v>45717</v>
      </c>
      <c r="L2737" s="2" t="str">
        <f>VLOOKUP(C2737,Customers!$A$2:$F$401,3,FALSE)</f>
        <v>Tanta</v>
      </c>
      <c r="M2737" s="2" t="str">
        <f>VLOOKUP(C2737,Customers!$A$2:$F$401,5,FALSE)</f>
        <v>Small Business</v>
      </c>
      <c r="N2737" s="2" t="str">
        <f>VLOOKUP(D2737,Products!$A$2:$F$21,2,FALSE)</f>
        <v>27-inch Monitor</v>
      </c>
      <c r="O2737" s="2" t="str">
        <f>VLOOKUP(D2737,Products!$A$2:$F$21,4,FALSE)</f>
        <v>Electronics</v>
      </c>
      <c r="P2737" s="2" t="str">
        <f>VLOOKUP(D2737,Products!$A$2:$F$21,3,FALSE)</f>
        <v>Displays</v>
      </c>
      <c r="Q2737" s="6">
        <f>VLOOKUP(D2737,Products!$A$2:$F$21,6,FALSE)</f>
        <v>4300</v>
      </c>
      <c r="R2737" s="6">
        <f t="shared" si="170"/>
        <v>17200</v>
      </c>
      <c r="S2737" s="6">
        <f t="shared" si="171"/>
        <v>5616</v>
      </c>
    </row>
    <row r="2738" spans="1:19" x14ac:dyDescent="0.25">
      <c r="A2738" t="s">
        <v>3166</v>
      </c>
      <c r="B2738" s="2">
        <v>45757</v>
      </c>
      <c r="C2738" t="s">
        <v>739</v>
      </c>
      <c r="D2738" t="s">
        <v>11</v>
      </c>
      <c r="E2738">
        <v>2</v>
      </c>
      <c r="F2738">
        <v>26220</v>
      </c>
      <c r="G2738" s="3">
        <v>0.05</v>
      </c>
      <c r="H2738" t="s">
        <v>85</v>
      </c>
      <c r="I2738">
        <v>5</v>
      </c>
      <c r="J2738">
        <f t="shared" si="168"/>
        <v>49818</v>
      </c>
      <c r="K2738" s="2">
        <f t="shared" si="169"/>
        <v>45748</v>
      </c>
      <c r="L2738" s="2" t="str">
        <f>VLOOKUP(C2738,Customers!$A$2:$F$401,3,FALSE)</f>
        <v>Asyut</v>
      </c>
      <c r="M2738" s="2" t="str">
        <f>VLOOKUP(C2738,Customers!$A$2:$F$401,5,FALSE)</f>
        <v>Small Business</v>
      </c>
      <c r="N2738" s="2" t="str">
        <f>VLOOKUP(D2738,Products!$A$2:$F$21,2,FALSE)</f>
        <v>Laptop Pro 14</v>
      </c>
      <c r="O2738" s="2" t="str">
        <f>VLOOKUP(D2738,Products!$A$2:$F$21,4,FALSE)</f>
        <v>Electronics</v>
      </c>
      <c r="P2738" s="2" t="str">
        <f>VLOOKUP(D2738,Products!$A$2:$F$21,3,FALSE)</f>
        <v>Computers</v>
      </c>
      <c r="Q2738" s="6">
        <f>VLOOKUP(D2738,Products!$A$2:$F$21,6,FALSE)</f>
        <v>22100</v>
      </c>
      <c r="R2738" s="6">
        <f t="shared" si="170"/>
        <v>44200</v>
      </c>
      <c r="S2738" s="6">
        <f t="shared" si="171"/>
        <v>5618</v>
      </c>
    </row>
    <row r="2739" spans="1:19" x14ac:dyDescent="0.25">
      <c r="A2739" t="s">
        <v>3167</v>
      </c>
      <c r="B2739" s="2">
        <v>45337</v>
      </c>
      <c r="C2739" t="s">
        <v>615</v>
      </c>
      <c r="D2739" t="s">
        <v>40</v>
      </c>
      <c r="E2739">
        <v>1</v>
      </c>
      <c r="F2739">
        <v>17940</v>
      </c>
      <c r="G2739" s="3">
        <v>0.03</v>
      </c>
      <c r="H2739" t="s">
        <v>12</v>
      </c>
      <c r="I2739">
        <v>7</v>
      </c>
      <c r="J2739">
        <f t="shared" si="168"/>
        <v>17401.8</v>
      </c>
      <c r="K2739" s="2">
        <f t="shared" si="169"/>
        <v>45323</v>
      </c>
      <c r="L2739" s="2" t="str">
        <f>VLOOKUP(C2739,Customers!$A$2:$F$401,3,FALSE)</f>
        <v>Ismailia</v>
      </c>
      <c r="M2739" s="2" t="str">
        <f>VLOOKUP(C2739,Customers!$A$2:$F$401,5,FALSE)</f>
        <v>Small Business</v>
      </c>
      <c r="N2739" s="2" t="str">
        <f>VLOOKUP(D2739,Products!$A$2:$F$21,2,FALSE)</f>
        <v>Laptop Basic 15</v>
      </c>
      <c r="O2739" s="2" t="str">
        <f>VLOOKUP(D2739,Products!$A$2:$F$21,4,FALSE)</f>
        <v>Electronics</v>
      </c>
      <c r="P2739" s="2" t="str">
        <f>VLOOKUP(D2739,Products!$A$2:$F$21,3,FALSE)</f>
        <v>Computers</v>
      </c>
      <c r="Q2739" s="6">
        <f>VLOOKUP(D2739,Products!$A$2:$F$21,6,FALSE)</f>
        <v>15100</v>
      </c>
      <c r="R2739" s="6">
        <f t="shared" si="170"/>
        <v>15100</v>
      </c>
      <c r="S2739" s="6">
        <f t="shared" si="171"/>
        <v>2301.7999999999993</v>
      </c>
    </row>
    <row r="2740" spans="1:19" x14ac:dyDescent="0.25">
      <c r="A2740" t="s">
        <v>3168</v>
      </c>
      <c r="B2740" s="2">
        <v>45987</v>
      </c>
      <c r="C2740" t="s">
        <v>1985</v>
      </c>
      <c r="D2740" t="s">
        <v>18</v>
      </c>
      <c r="E2740">
        <v>3</v>
      </c>
      <c r="F2740">
        <v>1334</v>
      </c>
      <c r="G2740" s="3">
        <v>0</v>
      </c>
      <c r="H2740" t="s">
        <v>12</v>
      </c>
      <c r="I2740">
        <v>6</v>
      </c>
      <c r="J2740">
        <f t="shared" si="168"/>
        <v>4002</v>
      </c>
      <c r="K2740" s="2">
        <f t="shared" si="169"/>
        <v>45962</v>
      </c>
      <c r="L2740" s="2" t="str">
        <f>VLOOKUP(C2740,Customers!$A$2:$F$401,3,FALSE)</f>
        <v>Alexandria</v>
      </c>
      <c r="M2740" s="2" t="str">
        <f>VLOOKUP(C2740,Customers!$A$2:$F$401,5,FALSE)</f>
        <v>Small Business</v>
      </c>
      <c r="N2740" s="2" t="str">
        <f>VLOOKUP(D2740,Products!$A$2:$F$21,2,FALSE)</f>
        <v>Webcam HD</v>
      </c>
      <c r="O2740" s="2" t="str">
        <f>VLOOKUP(D2740,Products!$A$2:$F$21,4,FALSE)</f>
        <v>Electronics</v>
      </c>
      <c r="P2740" s="2" t="str">
        <f>VLOOKUP(D2740,Products!$A$2:$F$21,3,FALSE)</f>
        <v>Accessories</v>
      </c>
      <c r="Q2740" s="6">
        <f>VLOOKUP(D2740,Products!$A$2:$F$21,6,FALSE)</f>
        <v>790</v>
      </c>
      <c r="R2740" s="6">
        <f t="shared" si="170"/>
        <v>2370</v>
      </c>
      <c r="S2740" s="6">
        <f t="shared" si="171"/>
        <v>1632</v>
      </c>
    </row>
    <row r="2741" spans="1:19" x14ac:dyDescent="0.25">
      <c r="A2741" t="s">
        <v>3169</v>
      </c>
      <c r="B2741" s="2">
        <v>44958</v>
      </c>
      <c r="C2741" t="s">
        <v>429</v>
      </c>
      <c r="D2741" t="s">
        <v>40</v>
      </c>
      <c r="E2741">
        <v>1</v>
      </c>
      <c r="F2741">
        <v>17940</v>
      </c>
      <c r="G2741" s="3">
        <v>0.2</v>
      </c>
      <c r="H2741" t="s">
        <v>12</v>
      </c>
      <c r="I2741">
        <v>4</v>
      </c>
      <c r="J2741">
        <f t="shared" si="168"/>
        <v>14352</v>
      </c>
      <c r="K2741" s="2">
        <f t="shared" si="169"/>
        <v>44958</v>
      </c>
      <c r="L2741" s="2" t="str">
        <f>VLOOKUP(C2741,Customers!$A$2:$F$401,3,FALSE)</f>
        <v>Alexandria</v>
      </c>
      <c r="M2741" s="2" t="str">
        <f>VLOOKUP(C2741,Customers!$A$2:$F$401,5,FALSE)</f>
        <v>Small Business</v>
      </c>
      <c r="N2741" s="2" t="str">
        <f>VLOOKUP(D2741,Products!$A$2:$F$21,2,FALSE)</f>
        <v>Laptop Basic 15</v>
      </c>
      <c r="O2741" s="2" t="str">
        <f>VLOOKUP(D2741,Products!$A$2:$F$21,4,FALSE)</f>
        <v>Electronics</v>
      </c>
      <c r="P2741" s="2" t="str">
        <f>VLOOKUP(D2741,Products!$A$2:$F$21,3,FALSE)</f>
        <v>Computers</v>
      </c>
      <c r="Q2741" s="6">
        <f>VLOOKUP(D2741,Products!$A$2:$F$21,6,FALSE)</f>
        <v>15100</v>
      </c>
      <c r="R2741" s="6">
        <f t="shared" si="170"/>
        <v>15100</v>
      </c>
      <c r="S2741" s="6">
        <f t="shared" si="171"/>
        <v>-748</v>
      </c>
    </row>
    <row r="2742" spans="1:19" x14ac:dyDescent="0.25">
      <c r="A2742" t="s">
        <v>3170</v>
      </c>
      <c r="B2742" s="2">
        <v>45067</v>
      </c>
      <c r="C2742" t="s">
        <v>164</v>
      </c>
      <c r="D2742" t="s">
        <v>43</v>
      </c>
      <c r="E2742">
        <v>1</v>
      </c>
      <c r="F2742">
        <v>3888</v>
      </c>
      <c r="G2742" s="3">
        <v>0.05</v>
      </c>
      <c r="H2742" t="s">
        <v>12</v>
      </c>
      <c r="I2742">
        <v>3</v>
      </c>
      <c r="J2742">
        <f t="shared" si="168"/>
        <v>3693.6</v>
      </c>
      <c r="K2742" s="2">
        <f t="shared" si="169"/>
        <v>45047</v>
      </c>
      <c r="L2742" s="2" t="str">
        <f>VLOOKUP(C2742,Customers!$A$2:$F$401,3,FALSE)</f>
        <v>Mansoura</v>
      </c>
      <c r="M2742" s="2" t="str">
        <f>VLOOKUP(C2742,Customers!$A$2:$F$401,5,FALSE)</f>
        <v>Consumer</v>
      </c>
      <c r="N2742" s="2" t="str">
        <f>VLOOKUP(D2742,Products!$A$2:$F$21,2,FALSE)</f>
        <v>External SSD 1TB</v>
      </c>
      <c r="O2742" s="2" t="str">
        <f>VLOOKUP(D2742,Products!$A$2:$F$21,4,FALSE)</f>
        <v>Electronics</v>
      </c>
      <c r="P2742" s="2" t="str">
        <f>VLOOKUP(D2742,Products!$A$2:$F$21,3,FALSE)</f>
        <v>Storage</v>
      </c>
      <c r="Q2742" s="6">
        <f>VLOOKUP(D2742,Products!$A$2:$F$21,6,FALSE)</f>
        <v>2450</v>
      </c>
      <c r="R2742" s="6">
        <f t="shared" si="170"/>
        <v>2450</v>
      </c>
      <c r="S2742" s="6">
        <f t="shared" si="171"/>
        <v>1243.5999999999999</v>
      </c>
    </row>
    <row r="2743" spans="1:19" x14ac:dyDescent="0.25">
      <c r="A2743" t="s">
        <v>3171</v>
      </c>
      <c r="B2743" s="2">
        <v>45111</v>
      </c>
      <c r="C2743" t="s">
        <v>226</v>
      </c>
      <c r="D2743" t="s">
        <v>40</v>
      </c>
      <c r="E2743">
        <v>4</v>
      </c>
      <c r="F2743">
        <v>20085</v>
      </c>
      <c r="G2743" s="3">
        <v>0.15</v>
      </c>
      <c r="H2743" t="s">
        <v>12</v>
      </c>
      <c r="I2743">
        <v>2</v>
      </c>
      <c r="J2743">
        <f t="shared" si="168"/>
        <v>68289</v>
      </c>
      <c r="K2743" s="2">
        <f t="shared" si="169"/>
        <v>45108</v>
      </c>
      <c r="L2743" s="2" t="str">
        <f>VLOOKUP(C2743,Customers!$A$2:$F$401,3,FALSE)</f>
        <v>Giza</v>
      </c>
      <c r="M2743" s="2" t="str">
        <f>VLOOKUP(C2743,Customers!$A$2:$F$401,5,FALSE)</f>
        <v>Consumer</v>
      </c>
      <c r="N2743" s="2" t="str">
        <f>VLOOKUP(D2743,Products!$A$2:$F$21,2,FALSE)</f>
        <v>Laptop Basic 15</v>
      </c>
      <c r="O2743" s="2" t="str">
        <f>VLOOKUP(D2743,Products!$A$2:$F$21,4,FALSE)</f>
        <v>Electronics</v>
      </c>
      <c r="P2743" s="2" t="str">
        <f>VLOOKUP(D2743,Products!$A$2:$F$21,3,FALSE)</f>
        <v>Computers</v>
      </c>
      <c r="Q2743" s="6">
        <f>VLOOKUP(D2743,Products!$A$2:$F$21,6,FALSE)</f>
        <v>15100</v>
      </c>
      <c r="R2743" s="6">
        <f t="shared" si="170"/>
        <v>60400</v>
      </c>
      <c r="S2743" s="6">
        <f t="shared" si="171"/>
        <v>7889</v>
      </c>
    </row>
    <row r="2744" spans="1:19" x14ac:dyDescent="0.25">
      <c r="A2744" t="s">
        <v>3172</v>
      </c>
      <c r="B2744" s="2">
        <v>45509</v>
      </c>
      <c r="C2744" t="s">
        <v>342</v>
      </c>
      <c r="D2744" t="s">
        <v>33</v>
      </c>
      <c r="E2744">
        <v>1</v>
      </c>
      <c r="F2744">
        <v>4212</v>
      </c>
      <c r="G2744" s="3">
        <v>0</v>
      </c>
      <c r="H2744" t="s">
        <v>12</v>
      </c>
      <c r="I2744">
        <v>7</v>
      </c>
      <c r="J2744">
        <f t="shared" si="168"/>
        <v>4212</v>
      </c>
      <c r="K2744" s="2">
        <f t="shared" si="169"/>
        <v>45505</v>
      </c>
      <c r="L2744" s="2" t="str">
        <f>VLOOKUP(C2744,Customers!$A$2:$F$401,3,FALSE)</f>
        <v>Alexandria</v>
      </c>
      <c r="M2744" s="2" t="str">
        <f>VLOOKUP(C2744,Customers!$A$2:$F$401,5,FALSE)</f>
        <v>Corporate</v>
      </c>
      <c r="N2744" s="2" t="str">
        <f>VLOOKUP(D2744,Products!$A$2:$F$21,2,FALSE)</f>
        <v>Filing Cabinet</v>
      </c>
      <c r="O2744" s="2" t="str">
        <f>VLOOKUP(D2744,Products!$A$2:$F$21,4,FALSE)</f>
        <v>Office</v>
      </c>
      <c r="P2744" s="2" t="str">
        <f>VLOOKUP(D2744,Products!$A$2:$F$21,3,FALSE)</f>
        <v>Furniture</v>
      </c>
      <c r="Q2744" s="6">
        <f>VLOOKUP(D2744,Products!$A$2:$F$21,6,FALSE)</f>
        <v>2650</v>
      </c>
      <c r="R2744" s="6">
        <f t="shared" si="170"/>
        <v>2650</v>
      </c>
      <c r="S2744" s="6">
        <f t="shared" si="171"/>
        <v>1562</v>
      </c>
    </row>
    <row r="2745" spans="1:19" x14ac:dyDescent="0.25">
      <c r="A2745" t="s">
        <v>3173</v>
      </c>
      <c r="B2745" s="2">
        <v>45639</v>
      </c>
      <c r="C2745" t="s">
        <v>154</v>
      </c>
      <c r="D2745" t="s">
        <v>56</v>
      </c>
      <c r="E2745">
        <v>1</v>
      </c>
      <c r="F2745">
        <v>185.4</v>
      </c>
      <c r="G2745" s="3">
        <v>0</v>
      </c>
      <c r="H2745" t="s">
        <v>12</v>
      </c>
      <c r="I2745">
        <v>5</v>
      </c>
      <c r="J2745">
        <f t="shared" si="168"/>
        <v>185.4</v>
      </c>
      <c r="K2745" s="2">
        <f t="shared" si="169"/>
        <v>45627</v>
      </c>
      <c r="L2745" s="2" t="str">
        <f>VLOOKUP(C2745,Customers!$A$2:$F$401,3,FALSE)</f>
        <v>Zagazig</v>
      </c>
      <c r="M2745" s="2" t="str">
        <f>VLOOKUP(C2745,Customers!$A$2:$F$401,5,FALSE)</f>
        <v>Consumer</v>
      </c>
      <c r="N2745" s="2" t="str">
        <f>VLOOKUP(D2745,Products!$A$2:$F$21,2,FALSE)</f>
        <v>Notebook Pack</v>
      </c>
      <c r="O2745" s="2" t="str">
        <f>VLOOKUP(D2745,Products!$A$2:$F$21,4,FALSE)</f>
        <v>Office</v>
      </c>
      <c r="P2745" s="2" t="str">
        <f>VLOOKUP(D2745,Products!$A$2:$F$21,3,FALSE)</f>
        <v>Stationery</v>
      </c>
      <c r="Q2745" s="6">
        <f>VLOOKUP(D2745,Products!$A$2:$F$21,6,FALSE)</f>
        <v>75</v>
      </c>
      <c r="R2745" s="6">
        <f t="shared" si="170"/>
        <v>75</v>
      </c>
      <c r="S2745" s="6">
        <f t="shared" si="171"/>
        <v>110.4</v>
      </c>
    </row>
    <row r="2746" spans="1:19" x14ac:dyDescent="0.25">
      <c r="A2746" t="s">
        <v>3174</v>
      </c>
      <c r="B2746" s="2">
        <v>45638</v>
      </c>
      <c r="C2746" t="s">
        <v>201</v>
      </c>
      <c r="D2746" t="s">
        <v>72</v>
      </c>
      <c r="E2746">
        <v>1</v>
      </c>
      <c r="F2746">
        <v>1802.5</v>
      </c>
      <c r="G2746" s="3">
        <v>0.03</v>
      </c>
      <c r="H2746" t="s">
        <v>96</v>
      </c>
      <c r="I2746">
        <v>6</v>
      </c>
      <c r="J2746">
        <f t="shared" si="168"/>
        <v>1748.425</v>
      </c>
      <c r="K2746" s="2">
        <f t="shared" si="169"/>
        <v>45627</v>
      </c>
      <c r="L2746" s="2" t="str">
        <f>VLOOKUP(C2746,Customers!$A$2:$F$401,3,FALSE)</f>
        <v>Giza</v>
      </c>
      <c r="M2746" s="2" t="str">
        <f>VLOOKUP(C2746,Customers!$A$2:$F$401,5,FALSE)</f>
        <v>Consumer</v>
      </c>
      <c r="N2746" s="2" t="str">
        <f>VLOOKUP(D2746,Products!$A$2:$F$21,2,FALSE)</f>
        <v>Wi-Fi Router</v>
      </c>
      <c r="O2746" s="2" t="str">
        <f>VLOOKUP(D2746,Products!$A$2:$F$21,4,FALSE)</f>
        <v>Electronics</v>
      </c>
      <c r="P2746" s="2" t="str">
        <f>VLOOKUP(D2746,Products!$A$2:$F$21,3,FALSE)</f>
        <v>Networking</v>
      </c>
      <c r="Q2746" s="6">
        <f>VLOOKUP(D2746,Products!$A$2:$F$21,6,FALSE)</f>
        <v>1050</v>
      </c>
      <c r="R2746" s="6">
        <f t="shared" si="170"/>
        <v>1050</v>
      </c>
      <c r="S2746" s="6">
        <f t="shared" si="171"/>
        <v>698.42499999999995</v>
      </c>
    </row>
    <row r="2747" spans="1:19" x14ac:dyDescent="0.25">
      <c r="A2747" t="s">
        <v>3175</v>
      </c>
      <c r="B2747" s="2">
        <v>45493</v>
      </c>
      <c r="C2747" t="s">
        <v>948</v>
      </c>
      <c r="D2747" t="s">
        <v>49</v>
      </c>
      <c r="E2747">
        <v>3</v>
      </c>
      <c r="F2747">
        <v>4100</v>
      </c>
      <c r="G2747" s="3">
        <v>0</v>
      </c>
      <c r="H2747" t="s">
        <v>12</v>
      </c>
      <c r="I2747">
        <v>1</v>
      </c>
      <c r="J2747">
        <f t="shared" si="168"/>
        <v>12300</v>
      </c>
      <c r="K2747" s="2">
        <f t="shared" si="169"/>
        <v>45474</v>
      </c>
      <c r="L2747" s="2" t="str">
        <f>VLOOKUP(C2747,Customers!$A$2:$F$401,3,FALSE)</f>
        <v>Fayoum</v>
      </c>
      <c r="M2747" s="2" t="str">
        <f>VLOOKUP(C2747,Customers!$A$2:$F$401,5,FALSE)</f>
        <v>Consumer</v>
      </c>
      <c r="N2747" s="2" t="str">
        <f>VLOOKUP(D2747,Products!$A$2:$F$21,2,FALSE)</f>
        <v>UPS 1200VA</v>
      </c>
      <c r="O2747" s="2" t="str">
        <f>VLOOKUP(D2747,Products!$A$2:$F$21,4,FALSE)</f>
        <v>Electronics</v>
      </c>
      <c r="P2747" s="2" t="str">
        <f>VLOOKUP(D2747,Products!$A$2:$F$21,3,FALSE)</f>
        <v>Power</v>
      </c>
      <c r="Q2747" s="6">
        <f>VLOOKUP(D2747,Products!$A$2:$F$21,6,FALSE)</f>
        <v>2950</v>
      </c>
      <c r="R2747" s="6">
        <f t="shared" si="170"/>
        <v>8850</v>
      </c>
      <c r="S2747" s="6">
        <f t="shared" si="171"/>
        <v>3450</v>
      </c>
    </row>
    <row r="2748" spans="1:19" x14ac:dyDescent="0.25">
      <c r="A2748" t="s">
        <v>3176</v>
      </c>
      <c r="B2748" s="2">
        <v>45390</v>
      </c>
      <c r="C2748" t="s">
        <v>682</v>
      </c>
      <c r="D2748" t="s">
        <v>24</v>
      </c>
      <c r="E2748">
        <v>1</v>
      </c>
      <c r="F2748">
        <v>1212.5</v>
      </c>
      <c r="G2748" s="3">
        <v>0</v>
      </c>
      <c r="H2748" t="s">
        <v>12</v>
      </c>
      <c r="I2748">
        <v>3</v>
      </c>
      <c r="J2748">
        <f t="shared" si="168"/>
        <v>1212.5</v>
      </c>
      <c r="K2748" s="2">
        <f t="shared" si="169"/>
        <v>45383</v>
      </c>
      <c r="L2748" s="2" t="str">
        <f>VLOOKUP(C2748,Customers!$A$2:$F$401,3,FALSE)</f>
        <v>Giza</v>
      </c>
      <c r="M2748" s="2" t="str">
        <f>VLOOKUP(C2748,Customers!$A$2:$F$401,5,FALSE)</f>
        <v>Small Business</v>
      </c>
      <c r="N2748" s="2" t="str">
        <f>VLOOKUP(D2748,Products!$A$2:$F$21,2,FALSE)</f>
        <v>USB-C Hub</v>
      </c>
      <c r="O2748" s="2" t="str">
        <f>VLOOKUP(D2748,Products!$A$2:$F$21,4,FALSE)</f>
        <v>Electronics</v>
      </c>
      <c r="P2748" s="2" t="str">
        <f>VLOOKUP(D2748,Products!$A$2:$F$21,3,FALSE)</f>
        <v>Accessories</v>
      </c>
      <c r="Q2748" s="6">
        <f>VLOOKUP(D2748,Products!$A$2:$F$21,6,FALSE)</f>
        <v>620</v>
      </c>
      <c r="R2748" s="6">
        <f t="shared" si="170"/>
        <v>620</v>
      </c>
      <c r="S2748" s="6">
        <f t="shared" si="171"/>
        <v>592.5</v>
      </c>
    </row>
    <row r="2749" spans="1:19" x14ac:dyDescent="0.25">
      <c r="A2749" t="s">
        <v>3177</v>
      </c>
      <c r="B2749" s="2">
        <v>45325</v>
      </c>
      <c r="C2749" t="s">
        <v>903</v>
      </c>
      <c r="D2749" t="s">
        <v>11</v>
      </c>
      <c r="E2749">
        <v>2</v>
      </c>
      <c r="F2749">
        <v>27645</v>
      </c>
      <c r="G2749" s="3">
        <v>0.03</v>
      </c>
      <c r="H2749" t="s">
        <v>12</v>
      </c>
      <c r="I2749">
        <v>3</v>
      </c>
      <c r="J2749">
        <f t="shared" si="168"/>
        <v>53631.299999999996</v>
      </c>
      <c r="K2749" s="2">
        <f t="shared" si="169"/>
        <v>45323</v>
      </c>
      <c r="L2749" s="2" t="str">
        <f>VLOOKUP(C2749,Customers!$A$2:$F$401,3,FALSE)</f>
        <v>Asyut</v>
      </c>
      <c r="M2749" s="2" t="str">
        <f>VLOOKUP(C2749,Customers!$A$2:$F$401,5,FALSE)</f>
        <v>Consumer</v>
      </c>
      <c r="N2749" s="2" t="str">
        <f>VLOOKUP(D2749,Products!$A$2:$F$21,2,FALSE)</f>
        <v>Laptop Pro 14</v>
      </c>
      <c r="O2749" s="2" t="str">
        <f>VLOOKUP(D2749,Products!$A$2:$F$21,4,FALSE)</f>
        <v>Electronics</v>
      </c>
      <c r="P2749" s="2" t="str">
        <f>VLOOKUP(D2749,Products!$A$2:$F$21,3,FALSE)</f>
        <v>Computers</v>
      </c>
      <c r="Q2749" s="6">
        <f>VLOOKUP(D2749,Products!$A$2:$F$21,6,FALSE)</f>
        <v>22100</v>
      </c>
      <c r="R2749" s="6">
        <f t="shared" si="170"/>
        <v>44200</v>
      </c>
      <c r="S2749" s="6">
        <f t="shared" si="171"/>
        <v>9431.2999999999956</v>
      </c>
    </row>
    <row r="2750" spans="1:19" x14ac:dyDescent="0.25">
      <c r="A2750" t="s">
        <v>3178</v>
      </c>
      <c r="B2750" s="2">
        <v>45858</v>
      </c>
      <c r="C2750" t="s">
        <v>235</v>
      </c>
      <c r="D2750" t="s">
        <v>46</v>
      </c>
      <c r="E2750">
        <v>1</v>
      </c>
      <c r="F2750">
        <v>260</v>
      </c>
      <c r="G2750" s="3">
        <v>0</v>
      </c>
      <c r="H2750" t="s">
        <v>12</v>
      </c>
      <c r="I2750">
        <v>6</v>
      </c>
      <c r="J2750">
        <f t="shared" si="168"/>
        <v>260</v>
      </c>
      <c r="K2750" s="2">
        <f t="shared" si="169"/>
        <v>45839</v>
      </c>
      <c r="L2750" s="2" t="str">
        <f>VLOOKUP(C2750,Customers!$A$2:$F$401,3,FALSE)</f>
        <v>Tanta</v>
      </c>
      <c r="M2750" s="2" t="str">
        <f>VLOOKUP(C2750,Customers!$A$2:$F$401,5,FALSE)</f>
        <v>Consumer</v>
      </c>
      <c r="N2750" s="2" t="str">
        <f>VLOOKUP(D2750,Products!$A$2:$F$21,2,FALSE)</f>
        <v>Paper A4 Box</v>
      </c>
      <c r="O2750" s="2" t="str">
        <f>VLOOKUP(D2750,Products!$A$2:$F$21,4,FALSE)</f>
        <v>Office</v>
      </c>
      <c r="P2750" s="2" t="str">
        <f>VLOOKUP(D2750,Products!$A$2:$F$21,3,FALSE)</f>
        <v>Stationery</v>
      </c>
      <c r="Q2750" s="6">
        <f>VLOOKUP(D2750,Products!$A$2:$F$21,6,FALSE)</f>
        <v>145</v>
      </c>
      <c r="R2750" s="6">
        <f t="shared" si="170"/>
        <v>145</v>
      </c>
      <c r="S2750" s="6">
        <f t="shared" si="171"/>
        <v>115</v>
      </c>
    </row>
    <row r="2751" spans="1:19" x14ac:dyDescent="0.25">
      <c r="A2751" t="s">
        <v>3179</v>
      </c>
      <c r="B2751" s="2">
        <v>45754</v>
      </c>
      <c r="C2751" t="s">
        <v>45</v>
      </c>
      <c r="D2751" t="s">
        <v>79</v>
      </c>
      <c r="E2751">
        <v>1</v>
      </c>
      <c r="F2751">
        <v>6200</v>
      </c>
      <c r="G2751" s="3">
        <v>0</v>
      </c>
      <c r="H2751" t="s">
        <v>12</v>
      </c>
      <c r="I2751">
        <v>1</v>
      </c>
      <c r="J2751">
        <f t="shared" si="168"/>
        <v>6200</v>
      </c>
      <c r="K2751" s="2">
        <f t="shared" si="169"/>
        <v>45748</v>
      </c>
      <c r="L2751" s="2" t="str">
        <f>VLOOKUP(C2751,Customers!$A$2:$F$401,3,FALSE)</f>
        <v>Zagazig</v>
      </c>
      <c r="M2751" s="2" t="str">
        <f>VLOOKUP(C2751,Customers!$A$2:$F$401,5,FALSE)</f>
        <v>Small Business</v>
      </c>
      <c r="N2751" s="2" t="str">
        <f>VLOOKUP(D2751,Products!$A$2:$F$21,2,FALSE)</f>
        <v>27-inch Monitor</v>
      </c>
      <c r="O2751" s="2" t="str">
        <f>VLOOKUP(D2751,Products!$A$2:$F$21,4,FALSE)</f>
        <v>Electronics</v>
      </c>
      <c r="P2751" s="2" t="str">
        <f>VLOOKUP(D2751,Products!$A$2:$F$21,3,FALSE)</f>
        <v>Displays</v>
      </c>
      <c r="Q2751" s="6">
        <f>VLOOKUP(D2751,Products!$A$2:$F$21,6,FALSE)</f>
        <v>4300</v>
      </c>
      <c r="R2751" s="6">
        <f t="shared" si="170"/>
        <v>4300</v>
      </c>
      <c r="S2751" s="6">
        <f t="shared" si="171"/>
        <v>1900</v>
      </c>
    </row>
    <row r="2752" spans="1:19" x14ac:dyDescent="0.25">
      <c r="A2752" t="s">
        <v>3180</v>
      </c>
      <c r="B2752" s="2">
        <v>44936</v>
      </c>
      <c r="C2752" t="s">
        <v>1125</v>
      </c>
      <c r="D2752" t="s">
        <v>109</v>
      </c>
      <c r="E2752">
        <v>2</v>
      </c>
      <c r="F2752">
        <v>13824</v>
      </c>
      <c r="G2752" s="3">
        <v>0.1</v>
      </c>
      <c r="H2752" t="s">
        <v>12</v>
      </c>
      <c r="I2752">
        <v>5</v>
      </c>
      <c r="J2752">
        <f t="shared" si="168"/>
        <v>24883.200000000001</v>
      </c>
      <c r="K2752" s="2">
        <f t="shared" si="169"/>
        <v>44927</v>
      </c>
      <c r="L2752" s="2" t="str">
        <f>VLOOKUP(C2752,Customers!$A$2:$F$401,3,FALSE)</f>
        <v>Shubra El-Kheima</v>
      </c>
      <c r="M2752" s="2" t="str">
        <f>VLOOKUP(C2752,Customers!$A$2:$F$401,5,FALSE)</f>
        <v>Consumer</v>
      </c>
      <c r="N2752" s="2" t="str">
        <f>VLOOKUP(D2752,Products!$A$2:$F$21,2,FALSE)</f>
        <v>Projector</v>
      </c>
      <c r="O2752" s="2" t="str">
        <f>VLOOKUP(D2752,Products!$A$2:$F$21,4,FALSE)</f>
        <v>Electronics</v>
      </c>
      <c r="P2752" s="2" t="str">
        <f>VLOOKUP(D2752,Products!$A$2:$F$21,3,FALSE)</f>
        <v>Displays</v>
      </c>
      <c r="Q2752" s="6">
        <f>VLOOKUP(D2752,Products!$A$2:$F$21,6,FALSE)</f>
        <v>9700</v>
      </c>
      <c r="R2752" s="6">
        <f t="shared" si="170"/>
        <v>19400</v>
      </c>
      <c r="S2752" s="6">
        <f t="shared" si="171"/>
        <v>5483.2000000000007</v>
      </c>
    </row>
    <row r="2753" spans="1:19" x14ac:dyDescent="0.25">
      <c r="A2753" t="s">
        <v>3181</v>
      </c>
      <c r="B2753" s="2">
        <v>45461</v>
      </c>
      <c r="C2753" t="s">
        <v>860</v>
      </c>
      <c r="D2753" t="s">
        <v>33</v>
      </c>
      <c r="E2753">
        <v>2</v>
      </c>
      <c r="F2753">
        <v>4212</v>
      </c>
      <c r="G2753" s="3">
        <v>0</v>
      </c>
      <c r="H2753" t="s">
        <v>12</v>
      </c>
      <c r="I2753">
        <v>5</v>
      </c>
      <c r="J2753">
        <f t="shared" si="168"/>
        <v>8424</v>
      </c>
      <c r="K2753" s="2">
        <f t="shared" si="169"/>
        <v>45444</v>
      </c>
      <c r="L2753" s="2" t="str">
        <f>VLOOKUP(C2753,Customers!$A$2:$F$401,3,FALSE)</f>
        <v>Cairo</v>
      </c>
      <c r="M2753" s="2" t="str">
        <f>VLOOKUP(C2753,Customers!$A$2:$F$401,5,FALSE)</f>
        <v>Consumer</v>
      </c>
      <c r="N2753" s="2" t="str">
        <f>VLOOKUP(D2753,Products!$A$2:$F$21,2,FALSE)</f>
        <v>Filing Cabinet</v>
      </c>
      <c r="O2753" s="2" t="str">
        <f>VLOOKUP(D2753,Products!$A$2:$F$21,4,FALSE)</f>
        <v>Office</v>
      </c>
      <c r="P2753" s="2" t="str">
        <f>VLOOKUP(D2753,Products!$A$2:$F$21,3,FALSE)</f>
        <v>Furniture</v>
      </c>
      <c r="Q2753" s="6">
        <f>VLOOKUP(D2753,Products!$A$2:$F$21,6,FALSE)</f>
        <v>2650</v>
      </c>
      <c r="R2753" s="6">
        <f t="shared" si="170"/>
        <v>5300</v>
      </c>
      <c r="S2753" s="6">
        <f t="shared" si="171"/>
        <v>3124</v>
      </c>
    </row>
    <row r="2754" spans="1:19" x14ac:dyDescent="0.25">
      <c r="A2754" t="s">
        <v>3182</v>
      </c>
      <c r="B2754" s="2">
        <v>45285</v>
      </c>
      <c r="C2754" t="s">
        <v>647</v>
      </c>
      <c r="D2754" t="s">
        <v>21</v>
      </c>
      <c r="E2754">
        <v>1</v>
      </c>
      <c r="F2754">
        <v>1702</v>
      </c>
      <c r="G2754" s="3">
        <v>0.05</v>
      </c>
      <c r="H2754" t="s">
        <v>12</v>
      </c>
      <c r="I2754">
        <v>6</v>
      </c>
      <c r="J2754">
        <f t="shared" si="168"/>
        <v>1616.8999999999999</v>
      </c>
      <c r="K2754" s="2">
        <f t="shared" si="169"/>
        <v>45261</v>
      </c>
      <c r="L2754" s="2" t="str">
        <f>VLOOKUP(C2754,Customers!$A$2:$F$401,3,FALSE)</f>
        <v>Mansoura</v>
      </c>
      <c r="M2754" s="2" t="str">
        <f>VLOOKUP(C2754,Customers!$A$2:$F$401,5,FALSE)</f>
        <v>Consumer</v>
      </c>
      <c r="N2754" s="2" t="str">
        <f>VLOOKUP(D2754,Products!$A$2:$F$21,2,FALSE)</f>
        <v>Mechanical Keyboard</v>
      </c>
      <c r="O2754" s="2" t="str">
        <f>VLOOKUP(D2754,Products!$A$2:$F$21,4,FALSE)</f>
        <v>Electronics</v>
      </c>
      <c r="P2754" s="2" t="str">
        <f>VLOOKUP(D2754,Products!$A$2:$F$21,3,FALSE)</f>
        <v>Accessories</v>
      </c>
      <c r="Q2754" s="6">
        <f>VLOOKUP(D2754,Products!$A$2:$F$21,6,FALSE)</f>
        <v>990</v>
      </c>
      <c r="R2754" s="6">
        <f t="shared" si="170"/>
        <v>990</v>
      </c>
      <c r="S2754" s="6">
        <f t="shared" si="171"/>
        <v>626.89999999999986</v>
      </c>
    </row>
    <row r="2755" spans="1:19" x14ac:dyDescent="0.25">
      <c r="A2755" t="s">
        <v>3183</v>
      </c>
      <c r="B2755" s="2">
        <v>45760</v>
      </c>
      <c r="C2755" t="s">
        <v>119</v>
      </c>
      <c r="D2755" t="s">
        <v>24</v>
      </c>
      <c r="E2755">
        <v>1</v>
      </c>
      <c r="F2755">
        <v>1287.5</v>
      </c>
      <c r="G2755" s="3">
        <v>0</v>
      </c>
      <c r="H2755" t="s">
        <v>12</v>
      </c>
      <c r="I2755">
        <v>5</v>
      </c>
      <c r="J2755">
        <f t="shared" ref="J2755:J2818" si="172">E2755*F2755*(1-G2755)</f>
        <v>1287.5</v>
      </c>
      <c r="K2755" s="2">
        <f t="shared" ref="K2755:K2818" si="173">DATE(YEAR(B2755),MONTH(B2755),1)</f>
        <v>45748</v>
      </c>
      <c r="L2755" s="2" t="str">
        <f>VLOOKUP(C2755,Customers!$A$2:$F$401,3,FALSE)</f>
        <v>Banha</v>
      </c>
      <c r="M2755" s="2" t="str">
        <f>VLOOKUP(C2755,Customers!$A$2:$F$401,5,FALSE)</f>
        <v>Consumer</v>
      </c>
      <c r="N2755" s="2" t="str">
        <f>VLOOKUP(D2755,Products!$A$2:$F$21,2,FALSE)</f>
        <v>USB-C Hub</v>
      </c>
      <c r="O2755" s="2" t="str">
        <f>VLOOKUP(D2755,Products!$A$2:$F$21,4,FALSE)</f>
        <v>Electronics</v>
      </c>
      <c r="P2755" s="2" t="str">
        <f>VLOOKUP(D2755,Products!$A$2:$F$21,3,FALSE)</f>
        <v>Accessories</v>
      </c>
      <c r="Q2755" s="6">
        <f>VLOOKUP(D2755,Products!$A$2:$F$21,6,FALSE)</f>
        <v>620</v>
      </c>
      <c r="R2755" s="6">
        <f t="shared" ref="R2755:R2818" si="174">E2755*Q2755</f>
        <v>620</v>
      </c>
      <c r="S2755" s="6">
        <f t="shared" ref="S2755:S2818" si="175">J2755-R2755</f>
        <v>667.5</v>
      </c>
    </row>
    <row r="2756" spans="1:19" x14ac:dyDescent="0.25">
      <c r="A2756" t="s">
        <v>3184</v>
      </c>
      <c r="B2756" s="2">
        <v>45963</v>
      </c>
      <c r="C2756" t="s">
        <v>135</v>
      </c>
      <c r="D2756" t="s">
        <v>79</v>
      </c>
      <c r="E2756">
        <v>4</v>
      </c>
      <c r="F2756">
        <v>6014</v>
      </c>
      <c r="G2756" s="3">
        <v>0.05</v>
      </c>
      <c r="H2756" t="s">
        <v>12</v>
      </c>
      <c r="I2756">
        <v>4</v>
      </c>
      <c r="J2756">
        <f t="shared" si="172"/>
        <v>22853.200000000001</v>
      </c>
      <c r="K2756" s="2">
        <f t="shared" si="173"/>
        <v>45962</v>
      </c>
      <c r="L2756" s="2" t="str">
        <f>VLOOKUP(C2756,Customers!$A$2:$F$401,3,FALSE)</f>
        <v>Asyut</v>
      </c>
      <c r="M2756" s="2" t="str">
        <f>VLOOKUP(C2756,Customers!$A$2:$F$401,5,FALSE)</f>
        <v>Corporate</v>
      </c>
      <c r="N2756" s="2" t="str">
        <f>VLOOKUP(D2756,Products!$A$2:$F$21,2,FALSE)</f>
        <v>27-inch Monitor</v>
      </c>
      <c r="O2756" s="2" t="str">
        <f>VLOOKUP(D2756,Products!$A$2:$F$21,4,FALSE)</f>
        <v>Electronics</v>
      </c>
      <c r="P2756" s="2" t="str">
        <f>VLOOKUP(D2756,Products!$A$2:$F$21,3,FALSE)</f>
        <v>Displays</v>
      </c>
      <c r="Q2756" s="6">
        <f>VLOOKUP(D2756,Products!$A$2:$F$21,6,FALSE)</f>
        <v>4300</v>
      </c>
      <c r="R2756" s="6">
        <f t="shared" si="174"/>
        <v>17200</v>
      </c>
      <c r="S2756" s="6">
        <f t="shared" si="175"/>
        <v>5653.2000000000007</v>
      </c>
    </row>
    <row r="2757" spans="1:19" x14ac:dyDescent="0.25">
      <c r="A2757" t="s">
        <v>3185</v>
      </c>
      <c r="B2757" s="2">
        <v>45145</v>
      </c>
      <c r="C2757" t="s">
        <v>432</v>
      </c>
      <c r="D2757" t="s">
        <v>15</v>
      </c>
      <c r="E2757">
        <v>1</v>
      </c>
      <c r="F2757">
        <v>450</v>
      </c>
      <c r="G2757" s="3">
        <v>0.03</v>
      </c>
      <c r="H2757" t="s">
        <v>12</v>
      </c>
      <c r="I2757">
        <v>4</v>
      </c>
      <c r="J2757">
        <f t="shared" si="172"/>
        <v>436.5</v>
      </c>
      <c r="K2757" s="2">
        <f t="shared" si="173"/>
        <v>45139</v>
      </c>
      <c r="L2757" s="2" t="str">
        <f>VLOOKUP(C2757,Customers!$A$2:$F$401,3,FALSE)</f>
        <v>Zagazig</v>
      </c>
      <c r="M2757" s="2" t="str">
        <f>VLOOKUP(C2757,Customers!$A$2:$F$401,5,FALSE)</f>
        <v>Consumer</v>
      </c>
      <c r="N2757" s="2" t="str">
        <f>VLOOKUP(D2757,Products!$A$2:$F$21,2,FALSE)</f>
        <v>Wireless Mouse</v>
      </c>
      <c r="O2757" s="2" t="str">
        <f>VLOOKUP(D2757,Products!$A$2:$F$21,4,FALSE)</f>
        <v>Electronics</v>
      </c>
      <c r="P2757" s="2" t="str">
        <f>VLOOKUP(D2757,Products!$A$2:$F$21,3,FALSE)</f>
        <v>Accessories</v>
      </c>
      <c r="Q2757" s="6">
        <f>VLOOKUP(D2757,Products!$A$2:$F$21,6,FALSE)</f>
        <v>210</v>
      </c>
      <c r="R2757" s="6">
        <f t="shared" si="174"/>
        <v>210</v>
      </c>
      <c r="S2757" s="6">
        <f t="shared" si="175"/>
        <v>226.5</v>
      </c>
    </row>
    <row r="2758" spans="1:19" x14ac:dyDescent="0.25">
      <c r="A2758" t="s">
        <v>3186</v>
      </c>
      <c r="B2758" s="2">
        <v>45075</v>
      </c>
      <c r="C2758" t="s">
        <v>794</v>
      </c>
      <c r="D2758" t="s">
        <v>46</v>
      </c>
      <c r="E2758">
        <v>1</v>
      </c>
      <c r="F2758">
        <v>239.2</v>
      </c>
      <c r="G2758" s="3">
        <v>0</v>
      </c>
      <c r="H2758" t="s">
        <v>12</v>
      </c>
      <c r="I2758">
        <v>6</v>
      </c>
      <c r="J2758">
        <f t="shared" si="172"/>
        <v>239.2</v>
      </c>
      <c r="K2758" s="2">
        <f t="shared" si="173"/>
        <v>45047</v>
      </c>
      <c r="L2758" s="2" t="str">
        <f>VLOOKUP(C2758,Customers!$A$2:$F$401,3,FALSE)</f>
        <v>Asyut</v>
      </c>
      <c r="M2758" s="2" t="str">
        <f>VLOOKUP(C2758,Customers!$A$2:$F$401,5,FALSE)</f>
        <v>Small Business</v>
      </c>
      <c r="N2758" s="2" t="str">
        <f>VLOOKUP(D2758,Products!$A$2:$F$21,2,FALSE)</f>
        <v>Paper A4 Box</v>
      </c>
      <c r="O2758" s="2" t="str">
        <f>VLOOKUP(D2758,Products!$A$2:$F$21,4,FALSE)</f>
        <v>Office</v>
      </c>
      <c r="P2758" s="2" t="str">
        <f>VLOOKUP(D2758,Products!$A$2:$F$21,3,FALSE)</f>
        <v>Stationery</v>
      </c>
      <c r="Q2758" s="6">
        <f>VLOOKUP(D2758,Products!$A$2:$F$21,6,FALSE)</f>
        <v>145</v>
      </c>
      <c r="R2758" s="6">
        <f t="shared" si="174"/>
        <v>145</v>
      </c>
      <c r="S2758" s="6">
        <f t="shared" si="175"/>
        <v>94.199999999999989</v>
      </c>
    </row>
    <row r="2759" spans="1:19" x14ac:dyDescent="0.25">
      <c r="A2759" t="s">
        <v>3187</v>
      </c>
      <c r="B2759" s="2">
        <v>45957</v>
      </c>
      <c r="C2759" t="s">
        <v>347</v>
      </c>
      <c r="D2759" t="s">
        <v>33</v>
      </c>
      <c r="E2759">
        <v>4</v>
      </c>
      <c r="F2759">
        <v>3588</v>
      </c>
      <c r="G2759" s="3">
        <v>0.2</v>
      </c>
      <c r="H2759" t="s">
        <v>12</v>
      </c>
      <c r="I2759">
        <v>6</v>
      </c>
      <c r="J2759">
        <f t="shared" si="172"/>
        <v>11481.6</v>
      </c>
      <c r="K2759" s="2">
        <f t="shared" si="173"/>
        <v>45931</v>
      </c>
      <c r="L2759" s="2" t="str">
        <f>VLOOKUP(C2759,Customers!$A$2:$F$401,3,FALSE)</f>
        <v>Port Said</v>
      </c>
      <c r="M2759" s="2" t="str">
        <f>VLOOKUP(C2759,Customers!$A$2:$F$401,5,FALSE)</f>
        <v>Corporate</v>
      </c>
      <c r="N2759" s="2" t="str">
        <f>VLOOKUP(D2759,Products!$A$2:$F$21,2,FALSE)</f>
        <v>Filing Cabinet</v>
      </c>
      <c r="O2759" s="2" t="str">
        <f>VLOOKUP(D2759,Products!$A$2:$F$21,4,FALSE)</f>
        <v>Office</v>
      </c>
      <c r="P2759" s="2" t="str">
        <f>VLOOKUP(D2759,Products!$A$2:$F$21,3,FALSE)</f>
        <v>Furniture</v>
      </c>
      <c r="Q2759" s="6">
        <f>VLOOKUP(D2759,Products!$A$2:$F$21,6,FALSE)</f>
        <v>2650</v>
      </c>
      <c r="R2759" s="6">
        <f t="shared" si="174"/>
        <v>10600</v>
      </c>
      <c r="S2759" s="6">
        <f t="shared" si="175"/>
        <v>881.60000000000036</v>
      </c>
    </row>
    <row r="2760" spans="1:19" x14ac:dyDescent="0.25">
      <c r="A2760" t="s">
        <v>3188</v>
      </c>
      <c r="B2760" s="2">
        <v>45529</v>
      </c>
      <c r="C2760" t="s">
        <v>249</v>
      </c>
      <c r="D2760" t="s">
        <v>123</v>
      </c>
      <c r="E2760">
        <v>4</v>
      </c>
      <c r="F2760">
        <v>2350</v>
      </c>
      <c r="G2760" s="3">
        <v>0</v>
      </c>
      <c r="H2760" t="s">
        <v>12</v>
      </c>
      <c r="I2760">
        <v>4</v>
      </c>
      <c r="J2760">
        <f t="shared" si="172"/>
        <v>9400</v>
      </c>
      <c r="K2760" s="2">
        <f t="shared" si="173"/>
        <v>45505</v>
      </c>
      <c r="L2760" s="2" t="str">
        <f>VLOOKUP(C2760,Customers!$A$2:$F$401,3,FALSE)</f>
        <v>Zagazig</v>
      </c>
      <c r="M2760" s="2" t="str">
        <f>VLOOKUP(C2760,Customers!$A$2:$F$401,5,FALSE)</f>
        <v>Small Business</v>
      </c>
      <c r="N2760" s="2" t="str">
        <f>VLOOKUP(D2760,Products!$A$2:$F$21,2,FALSE)</f>
        <v>Barcode Scanner</v>
      </c>
      <c r="O2760" s="2" t="str">
        <f>VLOOKUP(D2760,Products!$A$2:$F$21,4,FALSE)</f>
        <v>Electronics</v>
      </c>
      <c r="P2760" s="2" t="str">
        <f>VLOOKUP(D2760,Products!$A$2:$F$21,3,FALSE)</f>
        <v>POS Equipment</v>
      </c>
      <c r="Q2760" s="6">
        <f>VLOOKUP(D2760,Products!$A$2:$F$21,6,FALSE)</f>
        <v>1420</v>
      </c>
      <c r="R2760" s="6">
        <f t="shared" si="174"/>
        <v>5680</v>
      </c>
      <c r="S2760" s="6">
        <f t="shared" si="175"/>
        <v>3720</v>
      </c>
    </row>
    <row r="2761" spans="1:19" x14ac:dyDescent="0.25">
      <c r="A2761" t="s">
        <v>3189</v>
      </c>
      <c r="B2761" s="2">
        <v>45623</v>
      </c>
      <c r="C2761" t="s">
        <v>853</v>
      </c>
      <c r="D2761" t="s">
        <v>72</v>
      </c>
      <c r="E2761">
        <v>4</v>
      </c>
      <c r="F2761">
        <v>1610</v>
      </c>
      <c r="G2761" s="3">
        <v>0.2</v>
      </c>
      <c r="H2761" t="s">
        <v>96</v>
      </c>
      <c r="I2761">
        <v>4</v>
      </c>
      <c r="J2761">
        <f t="shared" si="172"/>
        <v>5152</v>
      </c>
      <c r="K2761" s="2">
        <f t="shared" si="173"/>
        <v>45597</v>
      </c>
      <c r="L2761" s="2" t="str">
        <f>VLOOKUP(C2761,Customers!$A$2:$F$401,3,FALSE)</f>
        <v>Zagazig</v>
      </c>
      <c r="M2761" s="2" t="str">
        <f>VLOOKUP(C2761,Customers!$A$2:$F$401,5,FALSE)</f>
        <v>Consumer</v>
      </c>
      <c r="N2761" s="2" t="str">
        <f>VLOOKUP(D2761,Products!$A$2:$F$21,2,FALSE)</f>
        <v>Wi-Fi Router</v>
      </c>
      <c r="O2761" s="2" t="str">
        <f>VLOOKUP(D2761,Products!$A$2:$F$21,4,FALSE)</f>
        <v>Electronics</v>
      </c>
      <c r="P2761" s="2" t="str">
        <f>VLOOKUP(D2761,Products!$A$2:$F$21,3,FALSE)</f>
        <v>Networking</v>
      </c>
      <c r="Q2761" s="6">
        <f>VLOOKUP(D2761,Products!$A$2:$F$21,6,FALSE)</f>
        <v>1050</v>
      </c>
      <c r="R2761" s="6">
        <f t="shared" si="174"/>
        <v>4200</v>
      </c>
      <c r="S2761" s="6">
        <f t="shared" si="175"/>
        <v>952</v>
      </c>
    </row>
    <row r="2762" spans="1:19" x14ac:dyDescent="0.25">
      <c r="A2762" t="s">
        <v>3190</v>
      </c>
      <c r="B2762" s="2">
        <v>45166</v>
      </c>
      <c r="C2762" t="s">
        <v>334</v>
      </c>
      <c r="D2762" t="s">
        <v>30</v>
      </c>
      <c r="E2762">
        <v>1</v>
      </c>
      <c r="F2762">
        <v>9200</v>
      </c>
      <c r="G2762" s="3">
        <v>0.2</v>
      </c>
      <c r="H2762" t="s">
        <v>12</v>
      </c>
      <c r="I2762">
        <v>1</v>
      </c>
      <c r="J2762">
        <f t="shared" si="172"/>
        <v>7360</v>
      </c>
      <c r="K2762" s="2">
        <f t="shared" si="173"/>
        <v>45139</v>
      </c>
      <c r="L2762" s="2" t="str">
        <f>VLOOKUP(C2762,Customers!$A$2:$F$401,3,FALSE)</f>
        <v>Alexandria</v>
      </c>
      <c r="M2762" s="2" t="str">
        <f>VLOOKUP(C2762,Customers!$A$2:$F$401,5,FALSE)</f>
        <v>Consumer</v>
      </c>
      <c r="N2762" s="2" t="str">
        <f>VLOOKUP(D2762,Products!$A$2:$F$21,2,FALSE)</f>
        <v>Standing Desk</v>
      </c>
      <c r="O2762" s="2" t="str">
        <f>VLOOKUP(D2762,Products!$A$2:$F$21,4,FALSE)</f>
        <v>Office</v>
      </c>
      <c r="P2762" s="2" t="str">
        <f>VLOOKUP(D2762,Products!$A$2:$F$21,3,FALSE)</f>
        <v>Furniture</v>
      </c>
      <c r="Q2762" s="6">
        <f>VLOOKUP(D2762,Products!$A$2:$F$21,6,FALSE)</f>
        <v>6500</v>
      </c>
      <c r="R2762" s="6">
        <f t="shared" si="174"/>
        <v>6500</v>
      </c>
      <c r="S2762" s="6">
        <f t="shared" si="175"/>
        <v>860</v>
      </c>
    </row>
    <row r="2763" spans="1:19" x14ac:dyDescent="0.25">
      <c r="A2763" t="s">
        <v>3191</v>
      </c>
      <c r="B2763" s="2">
        <v>45978</v>
      </c>
      <c r="C2763" t="s">
        <v>835</v>
      </c>
      <c r="D2763" t="s">
        <v>56</v>
      </c>
      <c r="E2763">
        <v>1</v>
      </c>
      <c r="F2763">
        <v>185.4</v>
      </c>
      <c r="G2763" s="3">
        <v>0.03</v>
      </c>
      <c r="H2763" t="s">
        <v>12</v>
      </c>
      <c r="I2763">
        <v>6</v>
      </c>
      <c r="J2763">
        <f t="shared" si="172"/>
        <v>179.83799999999999</v>
      </c>
      <c r="K2763" s="2">
        <f t="shared" si="173"/>
        <v>45962</v>
      </c>
      <c r="L2763" s="2" t="str">
        <f>VLOOKUP(C2763,Customers!$A$2:$F$401,3,FALSE)</f>
        <v>Cairo</v>
      </c>
      <c r="M2763" s="2" t="str">
        <f>VLOOKUP(C2763,Customers!$A$2:$F$401,5,FALSE)</f>
        <v>Consumer</v>
      </c>
      <c r="N2763" s="2" t="str">
        <f>VLOOKUP(D2763,Products!$A$2:$F$21,2,FALSE)</f>
        <v>Notebook Pack</v>
      </c>
      <c r="O2763" s="2" t="str">
        <f>VLOOKUP(D2763,Products!$A$2:$F$21,4,FALSE)</f>
        <v>Office</v>
      </c>
      <c r="P2763" s="2" t="str">
        <f>VLOOKUP(D2763,Products!$A$2:$F$21,3,FALSE)</f>
        <v>Stationery</v>
      </c>
      <c r="Q2763" s="6">
        <f>VLOOKUP(D2763,Products!$A$2:$F$21,6,FALSE)</f>
        <v>75</v>
      </c>
      <c r="R2763" s="6">
        <f t="shared" si="174"/>
        <v>75</v>
      </c>
      <c r="S2763" s="6">
        <f t="shared" si="175"/>
        <v>104.83799999999999</v>
      </c>
    </row>
    <row r="2764" spans="1:19" x14ac:dyDescent="0.25">
      <c r="A2764" t="s">
        <v>3192</v>
      </c>
      <c r="B2764" s="2">
        <v>45454</v>
      </c>
      <c r="C2764" t="s">
        <v>999</v>
      </c>
      <c r="D2764" t="s">
        <v>40</v>
      </c>
      <c r="E2764">
        <v>4</v>
      </c>
      <c r="F2764">
        <v>18915</v>
      </c>
      <c r="G2764" s="3">
        <v>0</v>
      </c>
      <c r="H2764" t="s">
        <v>12</v>
      </c>
      <c r="I2764">
        <v>2</v>
      </c>
      <c r="J2764">
        <f t="shared" si="172"/>
        <v>75660</v>
      </c>
      <c r="K2764" s="2">
        <f t="shared" si="173"/>
        <v>45444</v>
      </c>
      <c r="L2764" s="2" t="str">
        <f>VLOOKUP(C2764,Customers!$A$2:$F$401,3,FALSE)</f>
        <v>Fayoum</v>
      </c>
      <c r="M2764" s="2" t="str">
        <f>VLOOKUP(C2764,Customers!$A$2:$F$401,5,FALSE)</f>
        <v>Small Business</v>
      </c>
      <c r="N2764" s="2" t="str">
        <f>VLOOKUP(D2764,Products!$A$2:$F$21,2,FALSE)</f>
        <v>Laptop Basic 15</v>
      </c>
      <c r="O2764" s="2" t="str">
        <f>VLOOKUP(D2764,Products!$A$2:$F$21,4,FALSE)</f>
        <v>Electronics</v>
      </c>
      <c r="P2764" s="2" t="str">
        <f>VLOOKUP(D2764,Products!$A$2:$F$21,3,FALSE)</f>
        <v>Computers</v>
      </c>
      <c r="Q2764" s="6">
        <f>VLOOKUP(D2764,Products!$A$2:$F$21,6,FALSE)</f>
        <v>15100</v>
      </c>
      <c r="R2764" s="6">
        <f t="shared" si="174"/>
        <v>60400</v>
      </c>
      <c r="S2764" s="6">
        <f t="shared" si="175"/>
        <v>15260</v>
      </c>
    </row>
    <row r="2765" spans="1:19" x14ac:dyDescent="0.25">
      <c r="A2765" t="s">
        <v>3193</v>
      </c>
      <c r="B2765" s="2">
        <v>45439</v>
      </c>
      <c r="C2765" t="s">
        <v>1684</v>
      </c>
      <c r="D2765" t="s">
        <v>15</v>
      </c>
      <c r="E2765">
        <v>1</v>
      </c>
      <c r="F2765">
        <v>414</v>
      </c>
      <c r="G2765" s="3">
        <v>0.05</v>
      </c>
      <c r="H2765" t="s">
        <v>12</v>
      </c>
      <c r="I2765">
        <v>7</v>
      </c>
      <c r="J2765">
        <f t="shared" si="172"/>
        <v>393.29999999999995</v>
      </c>
      <c r="K2765" s="2">
        <f t="shared" si="173"/>
        <v>45413</v>
      </c>
      <c r="L2765" s="2" t="str">
        <f>VLOOKUP(C2765,Customers!$A$2:$F$401,3,FALSE)</f>
        <v>Giza</v>
      </c>
      <c r="M2765" s="2" t="str">
        <f>VLOOKUP(C2765,Customers!$A$2:$F$401,5,FALSE)</f>
        <v>Small Business</v>
      </c>
      <c r="N2765" s="2" t="str">
        <f>VLOOKUP(D2765,Products!$A$2:$F$21,2,FALSE)</f>
        <v>Wireless Mouse</v>
      </c>
      <c r="O2765" s="2" t="str">
        <f>VLOOKUP(D2765,Products!$A$2:$F$21,4,FALSE)</f>
        <v>Electronics</v>
      </c>
      <c r="P2765" s="2" t="str">
        <f>VLOOKUP(D2765,Products!$A$2:$F$21,3,FALSE)</f>
        <v>Accessories</v>
      </c>
      <c r="Q2765" s="6">
        <f>VLOOKUP(D2765,Products!$A$2:$F$21,6,FALSE)</f>
        <v>210</v>
      </c>
      <c r="R2765" s="6">
        <f t="shared" si="174"/>
        <v>210</v>
      </c>
      <c r="S2765" s="6">
        <f t="shared" si="175"/>
        <v>183.29999999999995</v>
      </c>
    </row>
    <row r="2766" spans="1:19" x14ac:dyDescent="0.25">
      <c r="A2766" t="s">
        <v>3194</v>
      </c>
      <c r="B2766" s="2">
        <v>45833</v>
      </c>
      <c r="C2766" t="s">
        <v>352</v>
      </c>
      <c r="D2766" t="s">
        <v>15</v>
      </c>
      <c r="E2766">
        <v>1</v>
      </c>
      <c r="F2766">
        <v>486</v>
      </c>
      <c r="G2766" s="3">
        <v>0.05</v>
      </c>
      <c r="H2766" t="s">
        <v>12</v>
      </c>
      <c r="I2766">
        <v>1</v>
      </c>
      <c r="J2766">
        <f t="shared" si="172"/>
        <v>461.7</v>
      </c>
      <c r="K2766" s="2">
        <f t="shared" si="173"/>
        <v>45809</v>
      </c>
      <c r="L2766" s="2" t="str">
        <f>VLOOKUP(C2766,Customers!$A$2:$F$401,3,FALSE)</f>
        <v>Giza</v>
      </c>
      <c r="M2766" s="2" t="str">
        <f>VLOOKUP(C2766,Customers!$A$2:$F$401,5,FALSE)</f>
        <v>Corporate</v>
      </c>
      <c r="N2766" s="2" t="str">
        <f>VLOOKUP(D2766,Products!$A$2:$F$21,2,FALSE)</f>
        <v>Wireless Mouse</v>
      </c>
      <c r="O2766" s="2" t="str">
        <f>VLOOKUP(D2766,Products!$A$2:$F$21,4,FALSE)</f>
        <v>Electronics</v>
      </c>
      <c r="P2766" s="2" t="str">
        <f>VLOOKUP(D2766,Products!$A$2:$F$21,3,FALSE)</f>
        <v>Accessories</v>
      </c>
      <c r="Q2766" s="6">
        <f>VLOOKUP(D2766,Products!$A$2:$F$21,6,FALSE)</f>
        <v>210</v>
      </c>
      <c r="R2766" s="6">
        <f t="shared" si="174"/>
        <v>210</v>
      </c>
      <c r="S2766" s="6">
        <f t="shared" si="175"/>
        <v>251.7</v>
      </c>
    </row>
    <row r="2767" spans="1:19" x14ac:dyDescent="0.25">
      <c r="A2767" t="s">
        <v>3195</v>
      </c>
      <c r="B2767" s="2">
        <v>45699</v>
      </c>
      <c r="C2767" t="s">
        <v>473</v>
      </c>
      <c r="D2767" t="s">
        <v>79</v>
      </c>
      <c r="E2767">
        <v>3</v>
      </c>
      <c r="F2767">
        <v>6696</v>
      </c>
      <c r="G2767" s="3">
        <v>0</v>
      </c>
      <c r="H2767" t="s">
        <v>12</v>
      </c>
      <c r="I2767">
        <v>1</v>
      </c>
      <c r="J2767">
        <f t="shared" si="172"/>
        <v>20088</v>
      </c>
      <c r="K2767" s="2">
        <f t="shared" si="173"/>
        <v>45689</v>
      </c>
      <c r="L2767" s="2" t="str">
        <f>VLOOKUP(C2767,Customers!$A$2:$F$401,3,FALSE)</f>
        <v>Shubra El-Kheima</v>
      </c>
      <c r="M2767" s="2" t="str">
        <f>VLOOKUP(C2767,Customers!$A$2:$F$401,5,FALSE)</f>
        <v>Corporate</v>
      </c>
      <c r="N2767" s="2" t="str">
        <f>VLOOKUP(D2767,Products!$A$2:$F$21,2,FALSE)</f>
        <v>27-inch Monitor</v>
      </c>
      <c r="O2767" s="2" t="str">
        <f>VLOOKUP(D2767,Products!$A$2:$F$21,4,FALSE)</f>
        <v>Electronics</v>
      </c>
      <c r="P2767" s="2" t="str">
        <f>VLOOKUP(D2767,Products!$A$2:$F$21,3,FALSE)</f>
        <v>Displays</v>
      </c>
      <c r="Q2767" s="6">
        <f>VLOOKUP(D2767,Products!$A$2:$F$21,6,FALSE)</f>
        <v>4300</v>
      </c>
      <c r="R2767" s="6">
        <f t="shared" si="174"/>
        <v>12900</v>
      </c>
      <c r="S2767" s="6">
        <f t="shared" si="175"/>
        <v>7188</v>
      </c>
    </row>
    <row r="2768" spans="1:19" x14ac:dyDescent="0.25">
      <c r="A2768" t="s">
        <v>3196</v>
      </c>
      <c r="B2768" s="2">
        <v>45917</v>
      </c>
      <c r="C2768" t="s">
        <v>853</v>
      </c>
      <c r="D2768" t="s">
        <v>21</v>
      </c>
      <c r="E2768">
        <v>3</v>
      </c>
      <c r="F2768">
        <v>1794.5</v>
      </c>
      <c r="G2768" s="3">
        <v>0.03</v>
      </c>
      <c r="H2768" t="s">
        <v>12</v>
      </c>
      <c r="I2768">
        <v>7</v>
      </c>
      <c r="J2768">
        <f t="shared" si="172"/>
        <v>5221.9949999999999</v>
      </c>
      <c r="K2768" s="2">
        <f t="shared" si="173"/>
        <v>45901</v>
      </c>
      <c r="L2768" s="2" t="str">
        <f>VLOOKUP(C2768,Customers!$A$2:$F$401,3,FALSE)</f>
        <v>Zagazig</v>
      </c>
      <c r="M2768" s="2" t="str">
        <f>VLOOKUP(C2768,Customers!$A$2:$F$401,5,FALSE)</f>
        <v>Consumer</v>
      </c>
      <c r="N2768" s="2" t="str">
        <f>VLOOKUP(D2768,Products!$A$2:$F$21,2,FALSE)</f>
        <v>Mechanical Keyboard</v>
      </c>
      <c r="O2768" s="2" t="str">
        <f>VLOOKUP(D2768,Products!$A$2:$F$21,4,FALSE)</f>
        <v>Electronics</v>
      </c>
      <c r="P2768" s="2" t="str">
        <f>VLOOKUP(D2768,Products!$A$2:$F$21,3,FALSE)</f>
        <v>Accessories</v>
      </c>
      <c r="Q2768" s="6">
        <f>VLOOKUP(D2768,Products!$A$2:$F$21,6,FALSE)</f>
        <v>990</v>
      </c>
      <c r="R2768" s="6">
        <f t="shared" si="174"/>
        <v>2970</v>
      </c>
      <c r="S2768" s="6">
        <f t="shared" si="175"/>
        <v>2251.9949999999999</v>
      </c>
    </row>
    <row r="2769" spans="1:19" x14ac:dyDescent="0.25">
      <c r="A2769" t="s">
        <v>3197</v>
      </c>
      <c r="B2769" s="2">
        <v>45425</v>
      </c>
      <c r="C2769" t="s">
        <v>645</v>
      </c>
      <c r="D2769" t="s">
        <v>123</v>
      </c>
      <c r="E2769">
        <v>1</v>
      </c>
      <c r="F2769">
        <v>2420.5</v>
      </c>
      <c r="G2769" s="3">
        <v>0.15</v>
      </c>
      <c r="H2769" t="s">
        <v>12</v>
      </c>
      <c r="I2769">
        <v>6</v>
      </c>
      <c r="J2769">
        <f t="shared" si="172"/>
        <v>2057.4249999999997</v>
      </c>
      <c r="K2769" s="2">
        <f t="shared" si="173"/>
        <v>45413</v>
      </c>
      <c r="L2769" s="2" t="str">
        <f>VLOOKUP(C2769,Customers!$A$2:$F$401,3,FALSE)</f>
        <v>Shubra El-Kheima</v>
      </c>
      <c r="M2769" s="2" t="str">
        <f>VLOOKUP(C2769,Customers!$A$2:$F$401,5,FALSE)</f>
        <v>Consumer</v>
      </c>
      <c r="N2769" s="2" t="str">
        <f>VLOOKUP(D2769,Products!$A$2:$F$21,2,FALSE)</f>
        <v>Barcode Scanner</v>
      </c>
      <c r="O2769" s="2" t="str">
        <f>VLOOKUP(D2769,Products!$A$2:$F$21,4,FALSE)</f>
        <v>Electronics</v>
      </c>
      <c r="P2769" s="2" t="str">
        <f>VLOOKUP(D2769,Products!$A$2:$F$21,3,FALSE)</f>
        <v>POS Equipment</v>
      </c>
      <c r="Q2769" s="6">
        <f>VLOOKUP(D2769,Products!$A$2:$F$21,6,FALSE)</f>
        <v>1420</v>
      </c>
      <c r="R2769" s="6">
        <f t="shared" si="174"/>
        <v>1420</v>
      </c>
      <c r="S2769" s="6">
        <f t="shared" si="175"/>
        <v>637.42499999999973</v>
      </c>
    </row>
    <row r="2770" spans="1:19" x14ac:dyDescent="0.25">
      <c r="A2770" t="s">
        <v>3198</v>
      </c>
      <c r="B2770" s="2">
        <v>45622</v>
      </c>
      <c r="C2770" t="s">
        <v>226</v>
      </c>
      <c r="D2770" t="s">
        <v>56</v>
      </c>
      <c r="E2770">
        <v>5</v>
      </c>
      <c r="F2770">
        <v>165.6</v>
      </c>
      <c r="G2770" s="3">
        <v>0.1</v>
      </c>
      <c r="H2770" t="s">
        <v>12</v>
      </c>
      <c r="I2770">
        <v>1</v>
      </c>
      <c r="J2770">
        <f t="shared" si="172"/>
        <v>745.2</v>
      </c>
      <c r="K2770" s="2">
        <f t="shared" si="173"/>
        <v>45597</v>
      </c>
      <c r="L2770" s="2" t="str">
        <f>VLOOKUP(C2770,Customers!$A$2:$F$401,3,FALSE)</f>
        <v>Giza</v>
      </c>
      <c r="M2770" s="2" t="str">
        <f>VLOOKUP(C2770,Customers!$A$2:$F$401,5,FALSE)</f>
        <v>Consumer</v>
      </c>
      <c r="N2770" s="2" t="str">
        <f>VLOOKUP(D2770,Products!$A$2:$F$21,2,FALSE)</f>
        <v>Notebook Pack</v>
      </c>
      <c r="O2770" s="2" t="str">
        <f>VLOOKUP(D2770,Products!$A$2:$F$21,4,FALSE)</f>
        <v>Office</v>
      </c>
      <c r="P2770" s="2" t="str">
        <f>VLOOKUP(D2770,Products!$A$2:$F$21,3,FALSE)</f>
        <v>Stationery</v>
      </c>
      <c r="Q2770" s="6">
        <f>VLOOKUP(D2770,Products!$A$2:$F$21,6,FALSE)</f>
        <v>75</v>
      </c>
      <c r="R2770" s="6">
        <f t="shared" si="174"/>
        <v>375</v>
      </c>
      <c r="S2770" s="6">
        <f t="shared" si="175"/>
        <v>370.20000000000005</v>
      </c>
    </row>
    <row r="2771" spans="1:19" x14ac:dyDescent="0.25">
      <c r="A2771" t="s">
        <v>3199</v>
      </c>
      <c r="B2771" s="2">
        <v>45866</v>
      </c>
      <c r="C2771" t="s">
        <v>487</v>
      </c>
      <c r="D2771" t="s">
        <v>27</v>
      </c>
      <c r="E2771">
        <v>1</v>
      </c>
      <c r="F2771">
        <v>1009.4</v>
      </c>
      <c r="G2771" s="3">
        <v>0.05</v>
      </c>
      <c r="H2771" t="s">
        <v>12</v>
      </c>
      <c r="I2771">
        <v>7</v>
      </c>
      <c r="J2771">
        <f t="shared" si="172"/>
        <v>958.93</v>
      </c>
      <c r="K2771" s="2">
        <f t="shared" si="173"/>
        <v>45839</v>
      </c>
      <c r="L2771" s="2" t="str">
        <f>VLOOKUP(C2771,Customers!$A$2:$F$401,3,FALSE)</f>
        <v>Zagazig</v>
      </c>
      <c r="M2771" s="2" t="str">
        <f>VLOOKUP(C2771,Customers!$A$2:$F$401,5,FALSE)</f>
        <v>Small Business</v>
      </c>
      <c r="N2771" s="2" t="str">
        <f>VLOOKUP(D2771,Products!$A$2:$F$21,2,FALSE)</f>
        <v>Printer Toner</v>
      </c>
      <c r="O2771" s="2" t="str">
        <f>VLOOKUP(D2771,Products!$A$2:$F$21,4,FALSE)</f>
        <v>Office</v>
      </c>
      <c r="P2771" s="2" t="str">
        <f>VLOOKUP(D2771,Products!$A$2:$F$21,3,FALSE)</f>
        <v>Supplies</v>
      </c>
      <c r="Q2771" s="6">
        <f>VLOOKUP(D2771,Products!$A$2:$F$21,6,FALSE)</f>
        <v>510</v>
      </c>
      <c r="R2771" s="6">
        <f t="shared" si="174"/>
        <v>510</v>
      </c>
      <c r="S2771" s="6">
        <f t="shared" si="175"/>
        <v>448.92999999999995</v>
      </c>
    </row>
    <row r="2772" spans="1:19" x14ac:dyDescent="0.25">
      <c r="A2772" t="s">
        <v>3200</v>
      </c>
      <c r="B2772" s="2">
        <v>45870</v>
      </c>
      <c r="C2772" t="s">
        <v>209</v>
      </c>
      <c r="D2772" t="s">
        <v>56</v>
      </c>
      <c r="E2772">
        <v>1</v>
      </c>
      <c r="F2772">
        <v>194.4</v>
      </c>
      <c r="G2772" s="3">
        <v>0</v>
      </c>
      <c r="H2772" t="s">
        <v>12</v>
      </c>
      <c r="I2772">
        <v>3</v>
      </c>
      <c r="J2772">
        <f t="shared" si="172"/>
        <v>194.4</v>
      </c>
      <c r="K2772" s="2">
        <f t="shared" si="173"/>
        <v>45870</v>
      </c>
      <c r="L2772" s="2" t="str">
        <f>VLOOKUP(C2772,Customers!$A$2:$F$401,3,FALSE)</f>
        <v>Shubra El-Kheima</v>
      </c>
      <c r="M2772" s="2" t="str">
        <f>VLOOKUP(C2772,Customers!$A$2:$F$401,5,FALSE)</f>
        <v>Small Business</v>
      </c>
      <c r="N2772" s="2" t="str">
        <f>VLOOKUP(D2772,Products!$A$2:$F$21,2,FALSE)</f>
        <v>Notebook Pack</v>
      </c>
      <c r="O2772" s="2" t="str">
        <f>VLOOKUP(D2772,Products!$A$2:$F$21,4,FALSE)</f>
        <v>Office</v>
      </c>
      <c r="P2772" s="2" t="str">
        <f>VLOOKUP(D2772,Products!$A$2:$F$21,3,FALSE)</f>
        <v>Stationery</v>
      </c>
      <c r="Q2772" s="6">
        <f>VLOOKUP(D2772,Products!$A$2:$F$21,6,FALSE)</f>
        <v>75</v>
      </c>
      <c r="R2772" s="6">
        <f t="shared" si="174"/>
        <v>75</v>
      </c>
      <c r="S2772" s="6">
        <f t="shared" si="175"/>
        <v>119.4</v>
      </c>
    </row>
    <row r="2773" spans="1:19" x14ac:dyDescent="0.25">
      <c r="A2773" t="s">
        <v>3201</v>
      </c>
      <c r="B2773" s="2">
        <v>44983</v>
      </c>
      <c r="C2773" t="s">
        <v>980</v>
      </c>
      <c r="D2773" t="s">
        <v>40</v>
      </c>
      <c r="E2773">
        <v>5</v>
      </c>
      <c r="F2773">
        <v>19500</v>
      </c>
      <c r="G2773" s="3">
        <v>0</v>
      </c>
      <c r="H2773" t="s">
        <v>12</v>
      </c>
      <c r="I2773">
        <v>3</v>
      </c>
      <c r="J2773">
        <f t="shared" si="172"/>
        <v>97500</v>
      </c>
      <c r="K2773" s="2">
        <f t="shared" si="173"/>
        <v>44958</v>
      </c>
      <c r="L2773" s="2" t="str">
        <f>VLOOKUP(C2773,Customers!$A$2:$F$401,3,FALSE)</f>
        <v>Mansoura</v>
      </c>
      <c r="M2773" s="2" t="str">
        <f>VLOOKUP(C2773,Customers!$A$2:$F$401,5,FALSE)</f>
        <v>Small Business</v>
      </c>
      <c r="N2773" s="2" t="str">
        <f>VLOOKUP(D2773,Products!$A$2:$F$21,2,FALSE)</f>
        <v>Laptop Basic 15</v>
      </c>
      <c r="O2773" s="2" t="str">
        <f>VLOOKUP(D2773,Products!$A$2:$F$21,4,FALSE)</f>
        <v>Electronics</v>
      </c>
      <c r="P2773" s="2" t="str">
        <f>VLOOKUP(D2773,Products!$A$2:$F$21,3,FALSE)</f>
        <v>Computers</v>
      </c>
      <c r="Q2773" s="6">
        <f>VLOOKUP(D2773,Products!$A$2:$F$21,6,FALSE)</f>
        <v>15100</v>
      </c>
      <c r="R2773" s="6">
        <f t="shared" si="174"/>
        <v>75500</v>
      </c>
      <c r="S2773" s="6">
        <f t="shared" si="175"/>
        <v>22000</v>
      </c>
    </row>
    <row r="2774" spans="1:19" x14ac:dyDescent="0.25">
      <c r="A2774" t="s">
        <v>3202</v>
      </c>
      <c r="B2774" s="2">
        <v>45914</v>
      </c>
      <c r="C2774" t="s">
        <v>806</v>
      </c>
      <c r="D2774" t="s">
        <v>46</v>
      </c>
      <c r="E2774">
        <v>3</v>
      </c>
      <c r="F2774">
        <v>280.8</v>
      </c>
      <c r="G2774" s="3">
        <v>0.1</v>
      </c>
      <c r="H2774" t="s">
        <v>12</v>
      </c>
      <c r="I2774">
        <v>6</v>
      </c>
      <c r="J2774">
        <f t="shared" si="172"/>
        <v>758.16000000000008</v>
      </c>
      <c r="K2774" s="2">
        <f t="shared" si="173"/>
        <v>45901</v>
      </c>
      <c r="L2774" s="2" t="str">
        <f>VLOOKUP(C2774,Customers!$A$2:$F$401,3,FALSE)</f>
        <v>Tanta</v>
      </c>
      <c r="M2774" s="2" t="str">
        <f>VLOOKUP(C2774,Customers!$A$2:$F$401,5,FALSE)</f>
        <v>Corporate</v>
      </c>
      <c r="N2774" s="2" t="str">
        <f>VLOOKUP(D2774,Products!$A$2:$F$21,2,FALSE)</f>
        <v>Paper A4 Box</v>
      </c>
      <c r="O2774" s="2" t="str">
        <f>VLOOKUP(D2774,Products!$A$2:$F$21,4,FALSE)</f>
        <v>Office</v>
      </c>
      <c r="P2774" s="2" t="str">
        <f>VLOOKUP(D2774,Products!$A$2:$F$21,3,FALSE)</f>
        <v>Stationery</v>
      </c>
      <c r="Q2774" s="6">
        <f>VLOOKUP(D2774,Products!$A$2:$F$21,6,FALSE)</f>
        <v>145</v>
      </c>
      <c r="R2774" s="6">
        <f t="shared" si="174"/>
        <v>435</v>
      </c>
      <c r="S2774" s="6">
        <f t="shared" si="175"/>
        <v>323.16000000000008</v>
      </c>
    </row>
    <row r="2775" spans="1:19" x14ac:dyDescent="0.25">
      <c r="A2775" t="s">
        <v>3203</v>
      </c>
      <c r="B2775" s="2">
        <v>45165</v>
      </c>
      <c r="C2775" t="s">
        <v>821</v>
      </c>
      <c r="D2775" t="s">
        <v>21</v>
      </c>
      <c r="E2775">
        <v>2</v>
      </c>
      <c r="F2775">
        <v>1905.5</v>
      </c>
      <c r="G2775" s="3">
        <v>0</v>
      </c>
      <c r="H2775" t="s">
        <v>85</v>
      </c>
      <c r="I2775">
        <v>2</v>
      </c>
      <c r="J2775">
        <f t="shared" si="172"/>
        <v>3811</v>
      </c>
      <c r="K2775" s="2">
        <f t="shared" si="173"/>
        <v>45139</v>
      </c>
      <c r="L2775" s="2" t="str">
        <f>VLOOKUP(C2775,Customers!$A$2:$F$401,3,FALSE)</f>
        <v>Fayoum</v>
      </c>
      <c r="M2775" s="2" t="str">
        <f>VLOOKUP(C2775,Customers!$A$2:$F$401,5,FALSE)</f>
        <v>Corporate</v>
      </c>
      <c r="N2775" s="2" t="str">
        <f>VLOOKUP(D2775,Products!$A$2:$F$21,2,FALSE)</f>
        <v>Mechanical Keyboard</v>
      </c>
      <c r="O2775" s="2" t="str">
        <f>VLOOKUP(D2775,Products!$A$2:$F$21,4,FALSE)</f>
        <v>Electronics</v>
      </c>
      <c r="P2775" s="2" t="str">
        <f>VLOOKUP(D2775,Products!$A$2:$F$21,3,FALSE)</f>
        <v>Accessories</v>
      </c>
      <c r="Q2775" s="6">
        <f>VLOOKUP(D2775,Products!$A$2:$F$21,6,FALSE)</f>
        <v>990</v>
      </c>
      <c r="R2775" s="6">
        <f t="shared" si="174"/>
        <v>1980</v>
      </c>
      <c r="S2775" s="6">
        <f t="shared" si="175"/>
        <v>1831</v>
      </c>
    </row>
    <row r="2776" spans="1:19" x14ac:dyDescent="0.25">
      <c r="A2776" t="s">
        <v>3204</v>
      </c>
      <c r="B2776" s="2">
        <v>45455</v>
      </c>
      <c r="C2776" t="s">
        <v>1306</v>
      </c>
      <c r="D2776" t="s">
        <v>59</v>
      </c>
      <c r="E2776">
        <v>1</v>
      </c>
      <c r="F2776">
        <v>7992</v>
      </c>
      <c r="G2776" s="3">
        <v>0.1</v>
      </c>
      <c r="H2776" t="s">
        <v>85</v>
      </c>
      <c r="I2776">
        <v>2</v>
      </c>
      <c r="J2776">
        <f t="shared" si="172"/>
        <v>7192.8</v>
      </c>
      <c r="K2776" s="2">
        <f t="shared" si="173"/>
        <v>45444</v>
      </c>
      <c r="L2776" s="2" t="str">
        <f>VLOOKUP(C2776,Customers!$A$2:$F$401,3,FALSE)</f>
        <v>Asyut</v>
      </c>
      <c r="M2776" s="2" t="str">
        <f>VLOOKUP(C2776,Customers!$A$2:$F$401,5,FALSE)</f>
        <v>Consumer</v>
      </c>
      <c r="N2776" s="2" t="str">
        <f>VLOOKUP(D2776,Products!$A$2:$F$21,2,FALSE)</f>
        <v>Laser Printer</v>
      </c>
      <c r="O2776" s="2" t="str">
        <f>VLOOKUP(D2776,Products!$A$2:$F$21,4,FALSE)</f>
        <v>Electronics</v>
      </c>
      <c r="P2776" s="2" t="str">
        <f>VLOOKUP(D2776,Products!$A$2:$F$21,3,FALSE)</f>
        <v>Printers</v>
      </c>
      <c r="Q2776" s="6">
        <f>VLOOKUP(D2776,Products!$A$2:$F$21,6,FALSE)</f>
        <v>5600</v>
      </c>
      <c r="R2776" s="6">
        <f t="shared" si="174"/>
        <v>5600</v>
      </c>
      <c r="S2776" s="6">
        <f t="shared" si="175"/>
        <v>1592.8000000000002</v>
      </c>
    </row>
    <row r="2777" spans="1:19" x14ac:dyDescent="0.25">
      <c r="A2777" t="s">
        <v>3205</v>
      </c>
      <c r="B2777" s="2">
        <v>45065</v>
      </c>
      <c r="C2777" t="s">
        <v>634</v>
      </c>
      <c r="D2777" t="s">
        <v>11</v>
      </c>
      <c r="E2777">
        <v>3</v>
      </c>
      <c r="F2777">
        <v>29355</v>
      </c>
      <c r="G2777" s="3">
        <v>0.2</v>
      </c>
      <c r="H2777" t="s">
        <v>12</v>
      </c>
      <c r="I2777">
        <v>6</v>
      </c>
      <c r="J2777">
        <f t="shared" si="172"/>
        <v>70452</v>
      </c>
      <c r="K2777" s="2">
        <f t="shared" si="173"/>
        <v>45047</v>
      </c>
      <c r="L2777" s="2" t="str">
        <f>VLOOKUP(C2777,Customers!$A$2:$F$401,3,FALSE)</f>
        <v>Zagazig</v>
      </c>
      <c r="M2777" s="2" t="str">
        <f>VLOOKUP(C2777,Customers!$A$2:$F$401,5,FALSE)</f>
        <v>Consumer</v>
      </c>
      <c r="N2777" s="2" t="str">
        <f>VLOOKUP(D2777,Products!$A$2:$F$21,2,FALSE)</f>
        <v>Laptop Pro 14</v>
      </c>
      <c r="O2777" s="2" t="str">
        <f>VLOOKUP(D2777,Products!$A$2:$F$21,4,FALSE)</f>
        <v>Electronics</v>
      </c>
      <c r="P2777" s="2" t="str">
        <f>VLOOKUP(D2777,Products!$A$2:$F$21,3,FALSE)</f>
        <v>Computers</v>
      </c>
      <c r="Q2777" s="6">
        <f>VLOOKUP(D2777,Products!$A$2:$F$21,6,FALSE)</f>
        <v>22100</v>
      </c>
      <c r="R2777" s="6">
        <f t="shared" si="174"/>
        <v>66300</v>
      </c>
      <c r="S2777" s="6">
        <f t="shared" si="175"/>
        <v>4152</v>
      </c>
    </row>
    <row r="2778" spans="1:19" x14ac:dyDescent="0.25">
      <c r="A2778" t="s">
        <v>3206</v>
      </c>
      <c r="B2778" s="2">
        <v>45710</v>
      </c>
      <c r="C2778" t="s">
        <v>340</v>
      </c>
      <c r="D2778" t="s">
        <v>49</v>
      </c>
      <c r="E2778">
        <v>50</v>
      </c>
      <c r="F2778">
        <v>4223</v>
      </c>
      <c r="G2778" s="3">
        <v>0.05</v>
      </c>
      <c r="H2778" t="s">
        <v>12</v>
      </c>
      <c r="I2778">
        <v>6</v>
      </c>
      <c r="J2778">
        <f t="shared" si="172"/>
        <v>200592.5</v>
      </c>
      <c r="K2778" s="2">
        <f t="shared" si="173"/>
        <v>45689</v>
      </c>
      <c r="L2778" s="2" t="str">
        <f>VLOOKUP(C2778,Customers!$A$2:$F$401,3,FALSE)</f>
        <v>Port Said</v>
      </c>
      <c r="M2778" s="2" t="str">
        <f>VLOOKUP(C2778,Customers!$A$2:$F$401,5,FALSE)</f>
        <v>Corporate</v>
      </c>
      <c r="N2778" s="2" t="str">
        <f>VLOOKUP(D2778,Products!$A$2:$F$21,2,FALSE)</f>
        <v>UPS 1200VA</v>
      </c>
      <c r="O2778" s="2" t="str">
        <f>VLOOKUP(D2778,Products!$A$2:$F$21,4,FALSE)</f>
        <v>Electronics</v>
      </c>
      <c r="P2778" s="2" t="str">
        <f>VLOOKUP(D2778,Products!$A$2:$F$21,3,FALSE)</f>
        <v>Power</v>
      </c>
      <c r="Q2778" s="6">
        <f>VLOOKUP(D2778,Products!$A$2:$F$21,6,FALSE)</f>
        <v>2950</v>
      </c>
      <c r="R2778" s="6">
        <f t="shared" si="174"/>
        <v>147500</v>
      </c>
      <c r="S2778" s="6">
        <f t="shared" si="175"/>
        <v>53092.5</v>
      </c>
    </row>
    <row r="2779" spans="1:19" x14ac:dyDescent="0.25">
      <c r="A2779" t="s">
        <v>3207</v>
      </c>
      <c r="B2779" s="2">
        <v>45378</v>
      </c>
      <c r="C2779" t="s">
        <v>634</v>
      </c>
      <c r="D2779" t="s">
        <v>15</v>
      </c>
      <c r="E2779">
        <v>4</v>
      </c>
      <c r="F2779">
        <v>486</v>
      </c>
      <c r="G2779" s="3">
        <v>0.1</v>
      </c>
      <c r="H2779" t="s">
        <v>12</v>
      </c>
      <c r="I2779">
        <v>3</v>
      </c>
      <c r="J2779">
        <f t="shared" si="172"/>
        <v>1749.6000000000001</v>
      </c>
      <c r="K2779" s="2">
        <f t="shared" si="173"/>
        <v>45352</v>
      </c>
      <c r="L2779" s="2" t="str">
        <f>VLOOKUP(C2779,Customers!$A$2:$F$401,3,FALSE)</f>
        <v>Zagazig</v>
      </c>
      <c r="M2779" s="2" t="str">
        <f>VLOOKUP(C2779,Customers!$A$2:$F$401,5,FALSE)</f>
        <v>Consumer</v>
      </c>
      <c r="N2779" s="2" t="str">
        <f>VLOOKUP(D2779,Products!$A$2:$F$21,2,FALSE)</f>
        <v>Wireless Mouse</v>
      </c>
      <c r="O2779" s="2" t="str">
        <f>VLOOKUP(D2779,Products!$A$2:$F$21,4,FALSE)</f>
        <v>Electronics</v>
      </c>
      <c r="P2779" s="2" t="str">
        <f>VLOOKUP(D2779,Products!$A$2:$F$21,3,FALSE)</f>
        <v>Accessories</v>
      </c>
      <c r="Q2779" s="6">
        <f>VLOOKUP(D2779,Products!$A$2:$F$21,6,FALSE)</f>
        <v>210</v>
      </c>
      <c r="R2779" s="6">
        <f t="shared" si="174"/>
        <v>840</v>
      </c>
      <c r="S2779" s="6">
        <f t="shared" si="175"/>
        <v>909.60000000000014</v>
      </c>
    </row>
    <row r="2780" spans="1:19" x14ac:dyDescent="0.25">
      <c r="A2780" t="s">
        <v>3208</v>
      </c>
      <c r="B2780" s="2">
        <v>45397</v>
      </c>
      <c r="C2780" t="s">
        <v>315</v>
      </c>
      <c r="D2780" t="s">
        <v>109</v>
      </c>
      <c r="E2780">
        <v>4</v>
      </c>
      <c r="F2780">
        <v>13184</v>
      </c>
      <c r="G2780" s="3">
        <v>0.05</v>
      </c>
      <c r="H2780" t="s">
        <v>12</v>
      </c>
      <c r="I2780">
        <v>7</v>
      </c>
      <c r="J2780">
        <f t="shared" si="172"/>
        <v>50099.199999999997</v>
      </c>
      <c r="K2780" s="2">
        <f t="shared" si="173"/>
        <v>45383</v>
      </c>
      <c r="L2780" s="2" t="str">
        <f>VLOOKUP(C2780,Customers!$A$2:$F$401,3,FALSE)</f>
        <v>Mansoura</v>
      </c>
      <c r="M2780" s="2" t="str">
        <f>VLOOKUP(C2780,Customers!$A$2:$F$401,5,FALSE)</f>
        <v>Consumer</v>
      </c>
      <c r="N2780" s="2" t="str">
        <f>VLOOKUP(D2780,Products!$A$2:$F$21,2,FALSE)</f>
        <v>Projector</v>
      </c>
      <c r="O2780" s="2" t="str">
        <f>VLOOKUP(D2780,Products!$A$2:$F$21,4,FALSE)</f>
        <v>Electronics</v>
      </c>
      <c r="P2780" s="2" t="str">
        <f>VLOOKUP(D2780,Products!$A$2:$F$21,3,FALSE)</f>
        <v>Displays</v>
      </c>
      <c r="Q2780" s="6">
        <f>VLOOKUP(D2780,Products!$A$2:$F$21,6,FALSE)</f>
        <v>9700</v>
      </c>
      <c r="R2780" s="6">
        <f t="shared" si="174"/>
        <v>38800</v>
      </c>
      <c r="S2780" s="6">
        <f t="shared" si="175"/>
        <v>11299.199999999997</v>
      </c>
    </row>
    <row r="2781" spans="1:19" x14ac:dyDescent="0.25">
      <c r="A2781" t="s">
        <v>3209</v>
      </c>
      <c r="B2781" s="2">
        <v>45573</v>
      </c>
      <c r="C2781" t="s">
        <v>741</v>
      </c>
      <c r="D2781" t="s">
        <v>24</v>
      </c>
      <c r="E2781">
        <v>10</v>
      </c>
      <c r="F2781">
        <v>1287.5</v>
      </c>
      <c r="G2781" s="3">
        <v>0.1</v>
      </c>
      <c r="H2781" t="s">
        <v>12</v>
      </c>
      <c r="I2781">
        <v>3</v>
      </c>
      <c r="J2781">
        <f t="shared" si="172"/>
        <v>11587.5</v>
      </c>
      <c r="K2781" s="2">
        <f t="shared" si="173"/>
        <v>45566</v>
      </c>
      <c r="L2781" s="2" t="str">
        <f>VLOOKUP(C2781,Customers!$A$2:$F$401,3,FALSE)</f>
        <v>Zagazig</v>
      </c>
      <c r="M2781" s="2" t="str">
        <f>VLOOKUP(C2781,Customers!$A$2:$F$401,5,FALSE)</f>
        <v>Corporate</v>
      </c>
      <c r="N2781" s="2" t="str">
        <f>VLOOKUP(D2781,Products!$A$2:$F$21,2,FALSE)</f>
        <v>USB-C Hub</v>
      </c>
      <c r="O2781" s="2" t="str">
        <f>VLOOKUP(D2781,Products!$A$2:$F$21,4,FALSE)</f>
        <v>Electronics</v>
      </c>
      <c r="P2781" s="2" t="str">
        <f>VLOOKUP(D2781,Products!$A$2:$F$21,3,FALSE)</f>
        <v>Accessories</v>
      </c>
      <c r="Q2781" s="6">
        <f>VLOOKUP(D2781,Products!$A$2:$F$21,6,FALSE)</f>
        <v>620</v>
      </c>
      <c r="R2781" s="6">
        <f t="shared" si="174"/>
        <v>6200</v>
      </c>
      <c r="S2781" s="6">
        <f t="shared" si="175"/>
        <v>5387.5</v>
      </c>
    </row>
    <row r="2782" spans="1:19" x14ac:dyDescent="0.25">
      <c r="A2782" t="s">
        <v>3210</v>
      </c>
      <c r="B2782" s="2">
        <v>45771</v>
      </c>
      <c r="C2782" t="s">
        <v>1086</v>
      </c>
      <c r="D2782" t="s">
        <v>18</v>
      </c>
      <c r="E2782">
        <v>2</v>
      </c>
      <c r="F2782">
        <v>1450</v>
      </c>
      <c r="G2782" s="3">
        <v>0</v>
      </c>
      <c r="H2782" t="s">
        <v>85</v>
      </c>
      <c r="I2782">
        <v>1</v>
      </c>
      <c r="J2782">
        <f t="shared" si="172"/>
        <v>2900</v>
      </c>
      <c r="K2782" s="2">
        <f t="shared" si="173"/>
        <v>45748</v>
      </c>
      <c r="L2782" s="2" t="str">
        <f>VLOOKUP(C2782,Customers!$A$2:$F$401,3,FALSE)</f>
        <v>Alexandria</v>
      </c>
      <c r="M2782" s="2" t="str">
        <f>VLOOKUP(C2782,Customers!$A$2:$F$401,5,FALSE)</f>
        <v>Small Business</v>
      </c>
      <c r="N2782" s="2" t="str">
        <f>VLOOKUP(D2782,Products!$A$2:$F$21,2,FALSE)</f>
        <v>Webcam HD</v>
      </c>
      <c r="O2782" s="2" t="str">
        <f>VLOOKUP(D2782,Products!$A$2:$F$21,4,FALSE)</f>
        <v>Electronics</v>
      </c>
      <c r="P2782" s="2" t="str">
        <f>VLOOKUP(D2782,Products!$A$2:$F$21,3,FALSE)</f>
        <v>Accessories</v>
      </c>
      <c r="Q2782" s="6">
        <f>VLOOKUP(D2782,Products!$A$2:$F$21,6,FALSE)</f>
        <v>790</v>
      </c>
      <c r="R2782" s="6">
        <f t="shared" si="174"/>
        <v>1580</v>
      </c>
      <c r="S2782" s="6">
        <f t="shared" si="175"/>
        <v>1320</v>
      </c>
    </row>
    <row r="2783" spans="1:19" x14ac:dyDescent="0.25">
      <c r="A2783" t="s">
        <v>3211</v>
      </c>
      <c r="B2783" s="2">
        <v>45650</v>
      </c>
      <c r="C2783" t="s">
        <v>721</v>
      </c>
      <c r="D2783" t="s">
        <v>46</v>
      </c>
      <c r="E2783">
        <v>10</v>
      </c>
      <c r="F2783">
        <v>280.8</v>
      </c>
      <c r="G2783" s="3">
        <v>0.05</v>
      </c>
      <c r="H2783" t="s">
        <v>12</v>
      </c>
      <c r="I2783">
        <v>3</v>
      </c>
      <c r="J2783">
        <f t="shared" si="172"/>
        <v>2667.6</v>
      </c>
      <c r="K2783" s="2">
        <f t="shared" si="173"/>
        <v>45627</v>
      </c>
      <c r="L2783" s="2" t="str">
        <f>VLOOKUP(C2783,Customers!$A$2:$F$401,3,FALSE)</f>
        <v>Asyut</v>
      </c>
      <c r="M2783" s="2" t="str">
        <f>VLOOKUP(C2783,Customers!$A$2:$F$401,5,FALSE)</f>
        <v>Consumer</v>
      </c>
      <c r="N2783" s="2" t="str">
        <f>VLOOKUP(D2783,Products!$A$2:$F$21,2,FALSE)</f>
        <v>Paper A4 Box</v>
      </c>
      <c r="O2783" s="2" t="str">
        <f>VLOOKUP(D2783,Products!$A$2:$F$21,4,FALSE)</f>
        <v>Office</v>
      </c>
      <c r="P2783" s="2" t="str">
        <f>VLOOKUP(D2783,Products!$A$2:$F$21,3,FALSE)</f>
        <v>Stationery</v>
      </c>
      <c r="Q2783" s="6">
        <f>VLOOKUP(D2783,Products!$A$2:$F$21,6,FALSE)</f>
        <v>145</v>
      </c>
      <c r="R2783" s="6">
        <f t="shared" si="174"/>
        <v>1450</v>
      </c>
      <c r="S2783" s="6">
        <f t="shared" si="175"/>
        <v>1217.5999999999999</v>
      </c>
    </row>
    <row r="2784" spans="1:19" x14ac:dyDescent="0.25">
      <c r="A2784" t="s">
        <v>3212</v>
      </c>
      <c r="B2784" s="2">
        <v>45984</v>
      </c>
      <c r="C2784" t="s">
        <v>266</v>
      </c>
      <c r="D2784" t="s">
        <v>46</v>
      </c>
      <c r="E2784">
        <v>2</v>
      </c>
      <c r="F2784">
        <v>280.8</v>
      </c>
      <c r="G2784" s="3">
        <v>0.05</v>
      </c>
      <c r="H2784" t="s">
        <v>12</v>
      </c>
      <c r="I2784">
        <v>6</v>
      </c>
      <c r="J2784">
        <f t="shared" si="172"/>
        <v>533.52</v>
      </c>
      <c r="K2784" s="2">
        <f t="shared" si="173"/>
        <v>45962</v>
      </c>
      <c r="L2784" s="2" t="str">
        <f>VLOOKUP(C2784,Customers!$A$2:$F$401,3,FALSE)</f>
        <v>Shubra El-Kheima</v>
      </c>
      <c r="M2784" s="2" t="str">
        <f>VLOOKUP(C2784,Customers!$A$2:$F$401,5,FALSE)</f>
        <v>Small Business</v>
      </c>
      <c r="N2784" s="2" t="str">
        <f>VLOOKUP(D2784,Products!$A$2:$F$21,2,FALSE)</f>
        <v>Paper A4 Box</v>
      </c>
      <c r="O2784" s="2" t="str">
        <f>VLOOKUP(D2784,Products!$A$2:$F$21,4,FALSE)</f>
        <v>Office</v>
      </c>
      <c r="P2784" s="2" t="str">
        <f>VLOOKUP(D2784,Products!$A$2:$F$21,3,FALSE)</f>
        <v>Stationery</v>
      </c>
      <c r="Q2784" s="6">
        <f>VLOOKUP(D2784,Products!$A$2:$F$21,6,FALSE)</f>
        <v>145</v>
      </c>
      <c r="R2784" s="6">
        <f t="shared" si="174"/>
        <v>290</v>
      </c>
      <c r="S2784" s="6">
        <f t="shared" si="175"/>
        <v>243.51999999999998</v>
      </c>
    </row>
    <row r="2785" spans="1:19" x14ac:dyDescent="0.25">
      <c r="A2785" t="s">
        <v>3213</v>
      </c>
      <c r="B2785" s="2">
        <v>44946</v>
      </c>
      <c r="C2785" t="s">
        <v>394</v>
      </c>
      <c r="D2785" t="s">
        <v>11</v>
      </c>
      <c r="E2785">
        <v>2</v>
      </c>
      <c r="F2785">
        <v>27645</v>
      </c>
      <c r="G2785" s="3">
        <v>0</v>
      </c>
      <c r="H2785" t="s">
        <v>12</v>
      </c>
      <c r="I2785">
        <v>3</v>
      </c>
      <c r="J2785">
        <f t="shared" si="172"/>
        <v>55290</v>
      </c>
      <c r="K2785" s="2">
        <f t="shared" si="173"/>
        <v>44927</v>
      </c>
      <c r="L2785" s="2" t="str">
        <f>VLOOKUP(C2785,Customers!$A$2:$F$401,3,FALSE)</f>
        <v>Alexandria</v>
      </c>
      <c r="M2785" s="2" t="str">
        <f>VLOOKUP(C2785,Customers!$A$2:$F$401,5,FALSE)</f>
        <v>Consumer</v>
      </c>
      <c r="N2785" s="2" t="str">
        <f>VLOOKUP(D2785,Products!$A$2:$F$21,2,FALSE)</f>
        <v>Laptop Pro 14</v>
      </c>
      <c r="O2785" s="2" t="str">
        <f>VLOOKUP(D2785,Products!$A$2:$F$21,4,FALSE)</f>
        <v>Electronics</v>
      </c>
      <c r="P2785" s="2" t="str">
        <f>VLOOKUP(D2785,Products!$A$2:$F$21,3,FALSE)</f>
        <v>Computers</v>
      </c>
      <c r="Q2785" s="6">
        <f>VLOOKUP(D2785,Products!$A$2:$F$21,6,FALSE)</f>
        <v>22100</v>
      </c>
      <c r="R2785" s="6">
        <f t="shared" si="174"/>
        <v>44200</v>
      </c>
      <c r="S2785" s="6">
        <f t="shared" si="175"/>
        <v>11090</v>
      </c>
    </row>
    <row r="2786" spans="1:19" x14ac:dyDescent="0.25">
      <c r="A2786" t="s">
        <v>3214</v>
      </c>
      <c r="B2786" s="2">
        <v>45466</v>
      </c>
      <c r="C2786" t="s">
        <v>172</v>
      </c>
      <c r="D2786" t="s">
        <v>56</v>
      </c>
      <c r="E2786">
        <v>1</v>
      </c>
      <c r="F2786">
        <v>180</v>
      </c>
      <c r="G2786" s="3">
        <v>0</v>
      </c>
      <c r="H2786" t="s">
        <v>12</v>
      </c>
      <c r="I2786">
        <v>2</v>
      </c>
      <c r="J2786">
        <f t="shared" si="172"/>
        <v>180</v>
      </c>
      <c r="K2786" s="2">
        <f t="shared" si="173"/>
        <v>45444</v>
      </c>
      <c r="L2786" s="2" t="str">
        <f>VLOOKUP(C2786,Customers!$A$2:$F$401,3,FALSE)</f>
        <v>Port Said</v>
      </c>
      <c r="M2786" s="2" t="str">
        <f>VLOOKUP(C2786,Customers!$A$2:$F$401,5,FALSE)</f>
        <v>Small Business</v>
      </c>
      <c r="N2786" s="2" t="str">
        <f>VLOOKUP(D2786,Products!$A$2:$F$21,2,FALSE)</f>
        <v>Notebook Pack</v>
      </c>
      <c r="O2786" s="2" t="str">
        <f>VLOOKUP(D2786,Products!$A$2:$F$21,4,FALSE)</f>
        <v>Office</v>
      </c>
      <c r="P2786" s="2" t="str">
        <f>VLOOKUP(D2786,Products!$A$2:$F$21,3,FALSE)</f>
        <v>Stationery</v>
      </c>
      <c r="Q2786" s="6">
        <f>VLOOKUP(D2786,Products!$A$2:$F$21,6,FALSE)</f>
        <v>75</v>
      </c>
      <c r="R2786" s="6">
        <f t="shared" si="174"/>
        <v>75</v>
      </c>
      <c r="S2786" s="6">
        <f t="shared" si="175"/>
        <v>105</v>
      </c>
    </row>
    <row r="2787" spans="1:19" x14ac:dyDescent="0.25">
      <c r="A2787" t="s">
        <v>3215</v>
      </c>
      <c r="B2787" s="2">
        <v>45435</v>
      </c>
      <c r="C2787" t="s">
        <v>695</v>
      </c>
      <c r="D2787" t="s">
        <v>30</v>
      </c>
      <c r="E2787">
        <v>1</v>
      </c>
      <c r="F2787">
        <v>9936</v>
      </c>
      <c r="G2787" s="3">
        <v>0.15</v>
      </c>
      <c r="H2787" t="s">
        <v>12</v>
      </c>
      <c r="I2787">
        <v>3</v>
      </c>
      <c r="J2787">
        <f t="shared" si="172"/>
        <v>8445.6</v>
      </c>
      <c r="K2787" s="2">
        <f t="shared" si="173"/>
        <v>45413</v>
      </c>
      <c r="L2787" s="2" t="str">
        <f>VLOOKUP(C2787,Customers!$A$2:$F$401,3,FALSE)</f>
        <v>Ismailia</v>
      </c>
      <c r="M2787" s="2" t="str">
        <f>VLOOKUP(C2787,Customers!$A$2:$F$401,5,FALSE)</f>
        <v>Consumer</v>
      </c>
      <c r="N2787" s="2" t="str">
        <f>VLOOKUP(D2787,Products!$A$2:$F$21,2,FALSE)</f>
        <v>Standing Desk</v>
      </c>
      <c r="O2787" s="2" t="str">
        <f>VLOOKUP(D2787,Products!$A$2:$F$21,4,FALSE)</f>
        <v>Office</v>
      </c>
      <c r="P2787" s="2" t="str">
        <f>VLOOKUP(D2787,Products!$A$2:$F$21,3,FALSE)</f>
        <v>Furniture</v>
      </c>
      <c r="Q2787" s="6">
        <f>VLOOKUP(D2787,Products!$A$2:$F$21,6,FALSE)</f>
        <v>6500</v>
      </c>
      <c r="R2787" s="6">
        <f t="shared" si="174"/>
        <v>6500</v>
      </c>
      <c r="S2787" s="6">
        <f t="shared" si="175"/>
        <v>1945.6000000000004</v>
      </c>
    </row>
    <row r="2788" spans="1:19" x14ac:dyDescent="0.25">
      <c r="A2788" t="s">
        <v>3216</v>
      </c>
      <c r="B2788" s="2">
        <v>45515</v>
      </c>
      <c r="C2788" t="s">
        <v>1086</v>
      </c>
      <c r="D2788" t="s">
        <v>21</v>
      </c>
      <c r="E2788">
        <v>2</v>
      </c>
      <c r="F2788">
        <v>1794.5</v>
      </c>
      <c r="G2788" s="3">
        <v>0.05</v>
      </c>
      <c r="H2788" t="s">
        <v>12</v>
      </c>
      <c r="I2788">
        <v>5</v>
      </c>
      <c r="J2788">
        <f t="shared" si="172"/>
        <v>3409.5499999999997</v>
      </c>
      <c r="K2788" s="2">
        <f t="shared" si="173"/>
        <v>45505</v>
      </c>
      <c r="L2788" s="2" t="str">
        <f>VLOOKUP(C2788,Customers!$A$2:$F$401,3,FALSE)</f>
        <v>Alexandria</v>
      </c>
      <c r="M2788" s="2" t="str">
        <f>VLOOKUP(C2788,Customers!$A$2:$F$401,5,FALSE)</f>
        <v>Small Business</v>
      </c>
      <c r="N2788" s="2" t="str">
        <f>VLOOKUP(D2788,Products!$A$2:$F$21,2,FALSE)</f>
        <v>Mechanical Keyboard</v>
      </c>
      <c r="O2788" s="2" t="str">
        <f>VLOOKUP(D2788,Products!$A$2:$F$21,4,FALSE)</f>
        <v>Electronics</v>
      </c>
      <c r="P2788" s="2" t="str">
        <f>VLOOKUP(D2788,Products!$A$2:$F$21,3,FALSE)</f>
        <v>Accessories</v>
      </c>
      <c r="Q2788" s="6">
        <f>VLOOKUP(D2788,Products!$A$2:$F$21,6,FALSE)</f>
        <v>990</v>
      </c>
      <c r="R2788" s="6">
        <f t="shared" si="174"/>
        <v>1980</v>
      </c>
      <c r="S2788" s="6">
        <f t="shared" si="175"/>
        <v>1429.5499999999997</v>
      </c>
    </row>
    <row r="2789" spans="1:19" x14ac:dyDescent="0.25">
      <c r="A2789" t="s">
        <v>3217</v>
      </c>
      <c r="B2789" s="2">
        <v>45117</v>
      </c>
      <c r="C2789" t="s">
        <v>1400</v>
      </c>
      <c r="D2789" t="s">
        <v>15</v>
      </c>
      <c r="E2789">
        <v>4</v>
      </c>
      <c r="F2789">
        <v>450</v>
      </c>
      <c r="G2789" s="3">
        <v>0</v>
      </c>
      <c r="H2789" t="s">
        <v>12</v>
      </c>
      <c r="I2789">
        <v>7</v>
      </c>
      <c r="J2789">
        <f t="shared" si="172"/>
        <v>1800</v>
      </c>
      <c r="K2789" s="2">
        <f t="shared" si="173"/>
        <v>45108</v>
      </c>
      <c r="L2789" s="2" t="str">
        <f>VLOOKUP(C2789,Customers!$A$2:$F$401,3,FALSE)</f>
        <v>Asyut</v>
      </c>
      <c r="M2789" s="2" t="str">
        <f>VLOOKUP(C2789,Customers!$A$2:$F$401,5,FALSE)</f>
        <v>Small Business</v>
      </c>
      <c r="N2789" s="2" t="str">
        <f>VLOOKUP(D2789,Products!$A$2:$F$21,2,FALSE)</f>
        <v>Wireless Mouse</v>
      </c>
      <c r="O2789" s="2" t="str">
        <f>VLOOKUP(D2789,Products!$A$2:$F$21,4,FALSE)</f>
        <v>Electronics</v>
      </c>
      <c r="P2789" s="2" t="str">
        <f>VLOOKUP(D2789,Products!$A$2:$F$21,3,FALSE)</f>
        <v>Accessories</v>
      </c>
      <c r="Q2789" s="6">
        <f>VLOOKUP(D2789,Products!$A$2:$F$21,6,FALSE)</f>
        <v>210</v>
      </c>
      <c r="R2789" s="6">
        <f t="shared" si="174"/>
        <v>840</v>
      </c>
      <c r="S2789" s="6">
        <f t="shared" si="175"/>
        <v>960</v>
      </c>
    </row>
    <row r="2790" spans="1:19" x14ac:dyDescent="0.25">
      <c r="A2790" t="s">
        <v>3218</v>
      </c>
      <c r="B2790" s="2">
        <v>45744</v>
      </c>
      <c r="C2790" t="s">
        <v>843</v>
      </c>
      <c r="D2790" t="s">
        <v>56</v>
      </c>
      <c r="E2790">
        <v>1</v>
      </c>
      <c r="F2790">
        <v>165.6</v>
      </c>
      <c r="G2790" s="3">
        <v>0.05</v>
      </c>
      <c r="H2790" t="s">
        <v>12</v>
      </c>
      <c r="I2790">
        <v>2</v>
      </c>
      <c r="J2790">
        <f t="shared" si="172"/>
        <v>157.32</v>
      </c>
      <c r="K2790" s="2">
        <f t="shared" si="173"/>
        <v>45717</v>
      </c>
      <c r="L2790" s="2" t="str">
        <f>VLOOKUP(C2790,Customers!$A$2:$F$401,3,FALSE)</f>
        <v>Giza</v>
      </c>
      <c r="M2790" s="2" t="str">
        <f>VLOOKUP(C2790,Customers!$A$2:$F$401,5,FALSE)</f>
        <v>Corporate</v>
      </c>
      <c r="N2790" s="2" t="str">
        <f>VLOOKUP(D2790,Products!$A$2:$F$21,2,FALSE)</f>
        <v>Notebook Pack</v>
      </c>
      <c r="O2790" s="2" t="str">
        <f>VLOOKUP(D2790,Products!$A$2:$F$21,4,FALSE)</f>
        <v>Office</v>
      </c>
      <c r="P2790" s="2" t="str">
        <f>VLOOKUP(D2790,Products!$A$2:$F$21,3,FALSE)</f>
        <v>Stationery</v>
      </c>
      <c r="Q2790" s="6">
        <f>VLOOKUP(D2790,Products!$A$2:$F$21,6,FALSE)</f>
        <v>75</v>
      </c>
      <c r="R2790" s="6">
        <f t="shared" si="174"/>
        <v>75</v>
      </c>
      <c r="S2790" s="6">
        <f t="shared" si="175"/>
        <v>82.32</v>
      </c>
    </row>
    <row r="2791" spans="1:19" x14ac:dyDescent="0.25">
      <c r="A2791" t="s">
        <v>3219</v>
      </c>
      <c r="B2791" s="2">
        <v>45627</v>
      </c>
      <c r="C2791" t="s">
        <v>326</v>
      </c>
      <c r="D2791" t="s">
        <v>90</v>
      </c>
      <c r="E2791">
        <v>1</v>
      </c>
      <c r="F2791">
        <v>2100</v>
      </c>
      <c r="G2791" s="3">
        <v>0.05</v>
      </c>
      <c r="H2791" t="s">
        <v>12</v>
      </c>
      <c r="I2791">
        <v>3</v>
      </c>
      <c r="J2791">
        <f t="shared" si="172"/>
        <v>1995</v>
      </c>
      <c r="K2791" s="2">
        <f t="shared" si="173"/>
        <v>45627</v>
      </c>
      <c r="L2791" s="2" t="str">
        <f>VLOOKUP(C2791,Customers!$A$2:$F$401,3,FALSE)</f>
        <v>Cairo</v>
      </c>
      <c r="M2791" s="2" t="str">
        <f>VLOOKUP(C2791,Customers!$A$2:$F$401,5,FALSE)</f>
        <v>Consumer</v>
      </c>
      <c r="N2791" s="2" t="str">
        <f>VLOOKUP(D2791,Products!$A$2:$F$21,2,FALSE)</f>
        <v>Headset Pro</v>
      </c>
      <c r="O2791" s="2" t="str">
        <f>VLOOKUP(D2791,Products!$A$2:$F$21,4,FALSE)</f>
        <v>Electronics</v>
      </c>
      <c r="P2791" s="2" t="str">
        <f>VLOOKUP(D2791,Products!$A$2:$F$21,3,FALSE)</f>
        <v>Accessories</v>
      </c>
      <c r="Q2791" s="6">
        <f>VLOOKUP(D2791,Products!$A$2:$F$21,6,FALSE)</f>
        <v>1180</v>
      </c>
      <c r="R2791" s="6">
        <f t="shared" si="174"/>
        <v>1180</v>
      </c>
      <c r="S2791" s="6">
        <f t="shared" si="175"/>
        <v>815</v>
      </c>
    </row>
    <row r="2792" spans="1:19" x14ac:dyDescent="0.25">
      <c r="A2792" t="s">
        <v>3220</v>
      </c>
      <c r="B2792" s="2">
        <v>45082</v>
      </c>
      <c r="C2792" t="s">
        <v>914</v>
      </c>
      <c r="D2792" t="s">
        <v>40</v>
      </c>
      <c r="E2792">
        <v>1</v>
      </c>
      <c r="F2792">
        <v>17940</v>
      </c>
      <c r="G2792" s="3">
        <v>0.1</v>
      </c>
      <c r="H2792" t="s">
        <v>12</v>
      </c>
      <c r="I2792">
        <v>7</v>
      </c>
      <c r="J2792">
        <f t="shared" si="172"/>
        <v>16146</v>
      </c>
      <c r="K2792" s="2">
        <f t="shared" si="173"/>
        <v>45078</v>
      </c>
      <c r="L2792" s="2" t="str">
        <f>VLOOKUP(C2792,Customers!$A$2:$F$401,3,FALSE)</f>
        <v>Zagazig</v>
      </c>
      <c r="M2792" s="2" t="str">
        <f>VLOOKUP(C2792,Customers!$A$2:$F$401,5,FALSE)</f>
        <v>Consumer</v>
      </c>
      <c r="N2792" s="2" t="str">
        <f>VLOOKUP(D2792,Products!$A$2:$F$21,2,FALSE)</f>
        <v>Laptop Basic 15</v>
      </c>
      <c r="O2792" s="2" t="str">
        <f>VLOOKUP(D2792,Products!$A$2:$F$21,4,FALSE)</f>
        <v>Electronics</v>
      </c>
      <c r="P2792" s="2" t="str">
        <f>VLOOKUP(D2792,Products!$A$2:$F$21,3,FALSE)</f>
        <v>Computers</v>
      </c>
      <c r="Q2792" s="6">
        <f>VLOOKUP(D2792,Products!$A$2:$F$21,6,FALSE)</f>
        <v>15100</v>
      </c>
      <c r="R2792" s="6">
        <f t="shared" si="174"/>
        <v>15100</v>
      </c>
      <c r="S2792" s="6">
        <f t="shared" si="175"/>
        <v>1046</v>
      </c>
    </row>
    <row r="2793" spans="1:19" x14ac:dyDescent="0.25">
      <c r="A2793" t="s">
        <v>3221</v>
      </c>
      <c r="B2793" s="2">
        <v>45292</v>
      </c>
      <c r="C2793" t="s">
        <v>446</v>
      </c>
      <c r="D2793" t="s">
        <v>82</v>
      </c>
      <c r="E2793">
        <v>1</v>
      </c>
      <c r="F2793">
        <v>4800</v>
      </c>
      <c r="G2793" s="3">
        <v>0.03</v>
      </c>
      <c r="H2793" t="s">
        <v>12</v>
      </c>
      <c r="I2793">
        <v>5</v>
      </c>
      <c r="J2793">
        <f t="shared" si="172"/>
        <v>4656</v>
      </c>
      <c r="K2793" s="2">
        <f t="shared" si="173"/>
        <v>45292</v>
      </c>
      <c r="L2793" s="2" t="str">
        <f>VLOOKUP(C2793,Customers!$A$2:$F$401,3,FALSE)</f>
        <v>Mansoura</v>
      </c>
      <c r="M2793" s="2" t="str">
        <f>VLOOKUP(C2793,Customers!$A$2:$F$401,5,FALSE)</f>
        <v>Consumer</v>
      </c>
      <c r="N2793" s="2" t="str">
        <f>VLOOKUP(D2793,Products!$A$2:$F$21,2,FALSE)</f>
        <v>Office Chair</v>
      </c>
      <c r="O2793" s="2" t="str">
        <f>VLOOKUP(D2793,Products!$A$2:$F$21,4,FALSE)</f>
        <v>Office</v>
      </c>
      <c r="P2793" s="2" t="str">
        <f>VLOOKUP(D2793,Products!$A$2:$F$21,3,FALSE)</f>
        <v>Furniture</v>
      </c>
      <c r="Q2793" s="6">
        <f>VLOOKUP(D2793,Products!$A$2:$F$21,6,FALSE)</f>
        <v>3150</v>
      </c>
      <c r="R2793" s="6">
        <f t="shared" si="174"/>
        <v>3150</v>
      </c>
      <c r="S2793" s="6">
        <f t="shared" si="175"/>
        <v>1506</v>
      </c>
    </row>
    <row r="2794" spans="1:19" x14ac:dyDescent="0.25">
      <c r="A2794" t="s">
        <v>3222</v>
      </c>
      <c r="B2794" s="2">
        <v>45902</v>
      </c>
      <c r="C2794" t="s">
        <v>100</v>
      </c>
      <c r="D2794" t="s">
        <v>109</v>
      </c>
      <c r="E2794">
        <v>1</v>
      </c>
      <c r="F2794">
        <v>13184</v>
      </c>
      <c r="G2794" s="3">
        <v>0.05</v>
      </c>
      <c r="H2794" t="s">
        <v>12</v>
      </c>
      <c r="I2794">
        <v>2</v>
      </c>
      <c r="J2794">
        <f t="shared" si="172"/>
        <v>12524.8</v>
      </c>
      <c r="K2794" s="2">
        <f t="shared" si="173"/>
        <v>45901</v>
      </c>
      <c r="L2794" s="2" t="str">
        <f>VLOOKUP(C2794,Customers!$A$2:$F$401,3,FALSE)</f>
        <v>Tanta</v>
      </c>
      <c r="M2794" s="2" t="str">
        <f>VLOOKUP(C2794,Customers!$A$2:$F$401,5,FALSE)</f>
        <v>Consumer</v>
      </c>
      <c r="N2794" s="2" t="str">
        <f>VLOOKUP(D2794,Products!$A$2:$F$21,2,FALSE)</f>
        <v>Projector</v>
      </c>
      <c r="O2794" s="2" t="str">
        <f>VLOOKUP(D2794,Products!$A$2:$F$21,4,FALSE)</f>
        <v>Electronics</v>
      </c>
      <c r="P2794" s="2" t="str">
        <f>VLOOKUP(D2794,Products!$A$2:$F$21,3,FALSE)</f>
        <v>Displays</v>
      </c>
      <c r="Q2794" s="6">
        <f>VLOOKUP(D2794,Products!$A$2:$F$21,6,FALSE)</f>
        <v>9700</v>
      </c>
      <c r="R2794" s="6">
        <f t="shared" si="174"/>
        <v>9700</v>
      </c>
      <c r="S2794" s="6">
        <f t="shared" si="175"/>
        <v>2824.7999999999993</v>
      </c>
    </row>
    <row r="2795" spans="1:19" x14ac:dyDescent="0.25">
      <c r="A2795" t="s">
        <v>3223</v>
      </c>
      <c r="B2795" s="2">
        <v>45569</v>
      </c>
      <c r="C2795" t="s">
        <v>994</v>
      </c>
      <c r="D2795" t="s">
        <v>79</v>
      </c>
      <c r="E2795">
        <v>2</v>
      </c>
      <c r="F2795">
        <v>6014</v>
      </c>
      <c r="G2795" s="3">
        <v>0.2</v>
      </c>
      <c r="H2795" t="s">
        <v>12</v>
      </c>
      <c r="I2795">
        <v>6</v>
      </c>
      <c r="J2795">
        <f t="shared" si="172"/>
        <v>9622.4</v>
      </c>
      <c r="K2795" s="2">
        <f t="shared" si="173"/>
        <v>45566</v>
      </c>
      <c r="L2795" s="2" t="str">
        <f>VLOOKUP(C2795,Customers!$A$2:$F$401,3,FALSE)</f>
        <v>Alexandria</v>
      </c>
      <c r="M2795" s="2" t="str">
        <f>VLOOKUP(C2795,Customers!$A$2:$F$401,5,FALSE)</f>
        <v>Consumer</v>
      </c>
      <c r="N2795" s="2" t="str">
        <f>VLOOKUP(D2795,Products!$A$2:$F$21,2,FALSE)</f>
        <v>27-inch Monitor</v>
      </c>
      <c r="O2795" s="2" t="str">
        <f>VLOOKUP(D2795,Products!$A$2:$F$21,4,FALSE)</f>
        <v>Electronics</v>
      </c>
      <c r="P2795" s="2" t="str">
        <f>VLOOKUP(D2795,Products!$A$2:$F$21,3,FALSE)</f>
        <v>Displays</v>
      </c>
      <c r="Q2795" s="6">
        <f>VLOOKUP(D2795,Products!$A$2:$F$21,6,FALSE)</f>
        <v>4300</v>
      </c>
      <c r="R2795" s="6">
        <f t="shared" si="174"/>
        <v>8600</v>
      </c>
      <c r="S2795" s="6">
        <f t="shared" si="175"/>
        <v>1022.3999999999996</v>
      </c>
    </row>
    <row r="2796" spans="1:19" x14ac:dyDescent="0.25">
      <c r="A2796" t="s">
        <v>3224</v>
      </c>
      <c r="B2796" s="2">
        <v>45651</v>
      </c>
      <c r="C2796" t="s">
        <v>375</v>
      </c>
      <c r="D2796" t="s">
        <v>15</v>
      </c>
      <c r="E2796">
        <v>3</v>
      </c>
      <c r="F2796">
        <v>450</v>
      </c>
      <c r="G2796" s="3">
        <v>0.03</v>
      </c>
      <c r="H2796" t="s">
        <v>85</v>
      </c>
      <c r="I2796">
        <v>7</v>
      </c>
      <c r="J2796">
        <f t="shared" si="172"/>
        <v>1309.5</v>
      </c>
      <c r="K2796" s="2">
        <f t="shared" si="173"/>
        <v>45627</v>
      </c>
      <c r="L2796" s="2" t="str">
        <f>VLOOKUP(C2796,Customers!$A$2:$F$401,3,FALSE)</f>
        <v>Ismailia</v>
      </c>
      <c r="M2796" s="2" t="str">
        <f>VLOOKUP(C2796,Customers!$A$2:$F$401,5,FALSE)</f>
        <v>Consumer</v>
      </c>
      <c r="N2796" s="2" t="str">
        <f>VLOOKUP(D2796,Products!$A$2:$F$21,2,FALSE)</f>
        <v>Wireless Mouse</v>
      </c>
      <c r="O2796" s="2" t="str">
        <f>VLOOKUP(D2796,Products!$A$2:$F$21,4,FALSE)</f>
        <v>Electronics</v>
      </c>
      <c r="P2796" s="2" t="str">
        <f>VLOOKUP(D2796,Products!$A$2:$F$21,3,FALSE)</f>
        <v>Accessories</v>
      </c>
      <c r="Q2796" s="6">
        <f>VLOOKUP(D2796,Products!$A$2:$F$21,6,FALSE)</f>
        <v>210</v>
      </c>
      <c r="R2796" s="6">
        <f t="shared" si="174"/>
        <v>630</v>
      </c>
      <c r="S2796" s="6">
        <f t="shared" si="175"/>
        <v>679.5</v>
      </c>
    </row>
    <row r="2797" spans="1:19" x14ac:dyDescent="0.25">
      <c r="A2797" t="s">
        <v>3225</v>
      </c>
      <c r="B2797" s="2">
        <v>45374</v>
      </c>
      <c r="C2797" t="s">
        <v>387</v>
      </c>
      <c r="D2797" t="s">
        <v>40</v>
      </c>
      <c r="E2797">
        <v>2</v>
      </c>
      <c r="F2797">
        <v>18915</v>
      </c>
      <c r="G2797" s="3">
        <v>0.05</v>
      </c>
      <c r="H2797" t="s">
        <v>12</v>
      </c>
      <c r="I2797">
        <v>3</v>
      </c>
      <c r="J2797">
        <f t="shared" si="172"/>
        <v>35938.5</v>
      </c>
      <c r="K2797" s="2">
        <f t="shared" si="173"/>
        <v>45352</v>
      </c>
      <c r="L2797" s="2" t="str">
        <f>VLOOKUP(C2797,Customers!$A$2:$F$401,3,FALSE)</f>
        <v>Asyut</v>
      </c>
      <c r="M2797" s="2" t="str">
        <f>VLOOKUP(C2797,Customers!$A$2:$F$401,5,FALSE)</f>
        <v>Corporate</v>
      </c>
      <c r="N2797" s="2" t="str">
        <f>VLOOKUP(D2797,Products!$A$2:$F$21,2,FALSE)</f>
        <v>Laptop Basic 15</v>
      </c>
      <c r="O2797" s="2" t="str">
        <f>VLOOKUP(D2797,Products!$A$2:$F$21,4,FALSE)</f>
        <v>Electronics</v>
      </c>
      <c r="P2797" s="2" t="str">
        <f>VLOOKUP(D2797,Products!$A$2:$F$21,3,FALSE)</f>
        <v>Computers</v>
      </c>
      <c r="Q2797" s="6">
        <f>VLOOKUP(D2797,Products!$A$2:$F$21,6,FALSE)</f>
        <v>15100</v>
      </c>
      <c r="R2797" s="6">
        <f t="shared" si="174"/>
        <v>30200</v>
      </c>
      <c r="S2797" s="6">
        <f t="shared" si="175"/>
        <v>5738.5</v>
      </c>
    </row>
    <row r="2798" spans="1:19" x14ac:dyDescent="0.25">
      <c r="A2798" t="s">
        <v>3226</v>
      </c>
      <c r="B2798" s="2">
        <v>45478</v>
      </c>
      <c r="C2798" t="s">
        <v>443</v>
      </c>
      <c r="D2798" t="s">
        <v>11</v>
      </c>
      <c r="E2798">
        <v>2</v>
      </c>
      <c r="F2798">
        <v>29355</v>
      </c>
      <c r="G2798" s="3">
        <v>0</v>
      </c>
      <c r="H2798" t="s">
        <v>85</v>
      </c>
      <c r="I2798">
        <v>5</v>
      </c>
      <c r="J2798">
        <f t="shared" si="172"/>
        <v>58710</v>
      </c>
      <c r="K2798" s="2">
        <f t="shared" si="173"/>
        <v>45474</v>
      </c>
      <c r="L2798" s="2" t="str">
        <f>VLOOKUP(C2798,Customers!$A$2:$F$401,3,FALSE)</f>
        <v>Asyut</v>
      </c>
      <c r="M2798" s="2" t="str">
        <f>VLOOKUP(C2798,Customers!$A$2:$F$401,5,FALSE)</f>
        <v>Consumer</v>
      </c>
      <c r="N2798" s="2" t="str">
        <f>VLOOKUP(D2798,Products!$A$2:$F$21,2,FALSE)</f>
        <v>Laptop Pro 14</v>
      </c>
      <c r="O2798" s="2" t="str">
        <f>VLOOKUP(D2798,Products!$A$2:$F$21,4,FALSE)</f>
        <v>Electronics</v>
      </c>
      <c r="P2798" s="2" t="str">
        <f>VLOOKUP(D2798,Products!$A$2:$F$21,3,FALSE)</f>
        <v>Computers</v>
      </c>
      <c r="Q2798" s="6">
        <f>VLOOKUP(D2798,Products!$A$2:$F$21,6,FALSE)</f>
        <v>22100</v>
      </c>
      <c r="R2798" s="6">
        <f t="shared" si="174"/>
        <v>44200</v>
      </c>
      <c r="S2798" s="6">
        <f t="shared" si="175"/>
        <v>14510</v>
      </c>
    </row>
    <row r="2799" spans="1:19" x14ac:dyDescent="0.25">
      <c r="A2799" t="s">
        <v>3227</v>
      </c>
      <c r="B2799" s="2">
        <v>45301</v>
      </c>
      <c r="C2799" t="s">
        <v>102</v>
      </c>
      <c r="D2799" t="s">
        <v>27</v>
      </c>
      <c r="E2799">
        <v>1</v>
      </c>
      <c r="F2799">
        <v>1009.4</v>
      </c>
      <c r="G2799" s="3">
        <v>0</v>
      </c>
      <c r="H2799" t="s">
        <v>12</v>
      </c>
      <c r="I2799">
        <v>2</v>
      </c>
      <c r="J2799">
        <f t="shared" si="172"/>
        <v>1009.4</v>
      </c>
      <c r="K2799" s="2">
        <f t="shared" si="173"/>
        <v>45292</v>
      </c>
      <c r="L2799" s="2" t="str">
        <f>VLOOKUP(C2799,Customers!$A$2:$F$401,3,FALSE)</f>
        <v>Fayoum</v>
      </c>
      <c r="M2799" s="2" t="str">
        <f>VLOOKUP(C2799,Customers!$A$2:$F$401,5,FALSE)</f>
        <v>Consumer</v>
      </c>
      <c r="N2799" s="2" t="str">
        <f>VLOOKUP(D2799,Products!$A$2:$F$21,2,FALSE)</f>
        <v>Printer Toner</v>
      </c>
      <c r="O2799" s="2" t="str">
        <f>VLOOKUP(D2799,Products!$A$2:$F$21,4,FALSE)</f>
        <v>Office</v>
      </c>
      <c r="P2799" s="2" t="str">
        <f>VLOOKUP(D2799,Products!$A$2:$F$21,3,FALSE)</f>
        <v>Supplies</v>
      </c>
      <c r="Q2799" s="6">
        <f>VLOOKUP(D2799,Products!$A$2:$F$21,6,FALSE)</f>
        <v>510</v>
      </c>
      <c r="R2799" s="6">
        <f t="shared" si="174"/>
        <v>510</v>
      </c>
      <c r="S2799" s="6">
        <f t="shared" si="175"/>
        <v>499.4</v>
      </c>
    </row>
    <row r="2800" spans="1:19" x14ac:dyDescent="0.25">
      <c r="A2800" t="s">
        <v>3228</v>
      </c>
      <c r="B2800" s="2">
        <v>45316</v>
      </c>
      <c r="C2800" t="s">
        <v>471</v>
      </c>
      <c r="D2800" t="s">
        <v>46</v>
      </c>
      <c r="E2800">
        <v>1</v>
      </c>
      <c r="F2800">
        <v>267.8</v>
      </c>
      <c r="G2800" s="3">
        <v>0.05</v>
      </c>
      <c r="H2800" t="s">
        <v>85</v>
      </c>
      <c r="I2800">
        <v>2</v>
      </c>
      <c r="J2800">
        <f t="shared" si="172"/>
        <v>254.41</v>
      </c>
      <c r="K2800" s="2">
        <f t="shared" si="173"/>
        <v>45292</v>
      </c>
      <c r="L2800" s="2" t="str">
        <f>VLOOKUP(C2800,Customers!$A$2:$F$401,3,FALSE)</f>
        <v>Alexandria</v>
      </c>
      <c r="M2800" s="2" t="str">
        <f>VLOOKUP(C2800,Customers!$A$2:$F$401,5,FALSE)</f>
        <v>Consumer</v>
      </c>
      <c r="N2800" s="2" t="str">
        <f>VLOOKUP(D2800,Products!$A$2:$F$21,2,FALSE)</f>
        <v>Paper A4 Box</v>
      </c>
      <c r="O2800" s="2" t="str">
        <f>VLOOKUP(D2800,Products!$A$2:$F$21,4,FALSE)</f>
        <v>Office</v>
      </c>
      <c r="P2800" s="2" t="str">
        <f>VLOOKUP(D2800,Products!$A$2:$F$21,3,FALSE)</f>
        <v>Stationery</v>
      </c>
      <c r="Q2800" s="6">
        <f>VLOOKUP(D2800,Products!$A$2:$F$21,6,FALSE)</f>
        <v>145</v>
      </c>
      <c r="R2800" s="6">
        <f t="shared" si="174"/>
        <v>145</v>
      </c>
      <c r="S2800" s="6">
        <f t="shared" si="175"/>
        <v>109.41</v>
      </c>
    </row>
    <row r="2801" spans="1:19" x14ac:dyDescent="0.25">
      <c r="A2801" t="s">
        <v>3229</v>
      </c>
      <c r="B2801" s="2">
        <v>45948</v>
      </c>
      <c r="C2801" t="s">
        <v>860</v>
      </c>
      <c r="D2801" t="s">
        <v>33</v>
      </c>
      <c r="E2801">
        <v>3</v>
      </c>
      <c r="F2801">
        <v>4212</v>
      </c>
      <c r="G2801" s="3">
        <v>0</v>
      </c>
      <c r="H2801" t="s">
        <v>12</v>
      </c>
      <c r="I2801">
        <v>5</v>
      </c>
      <c r="J2801">
        <f t="shared" si="172"/>
        <v>12636</v>
      </c>
      <c r="K2801" s="2">
        <f t="shared" si="173"/>
        <v>45931</v>
      </c>
      <c r="L2801" s="2" t="str">
        <f>VLOOKUP(C2801,Customers!$A$2:$F$401,3,FALSE)</f>
        <v>Cairo</v>
      </c>
      <c r="M2801" s="2" t="str">
        <f>VLOOKUP(C2801,Customers!$A$2:$F$401,5,FALSE)</f>
        <v>Consumer</v>
      </c>
      <c r="N2801" s="2" t="str">
        <f>VLOOKUP(D2801,Products!$A$2:$F$21,2,FALSE)</f>
        <v>Filing Cabinet</v>
      </c>
      <c r="O2801" s="2" t="str">
        <f>VLOOKUP(D2801,Products!$A$2:$F$21,4,FALSE)</f>
        <v>Office</v>
      </c>
      <c r="P2801" s="2" t="str">
        <f>VLOOKUP(D2801,Products!$A$2:$F$21,3,FALSE)</f>
        <v>Furniture</v>
      </c>
      <c r="Q2801" s="6">
        <f>VLOOKUP(D2801,Products!$A$2:$F$21,6,FALSE)</f>
        <v>2650</v>
      </c>
      <c r="R2801" s="6">
        <f t="shared" si="174"/>
        <v>7950</v>
      </c>
      <c r="S2801" s="6">
        <f t="shared" si="175"/>
        <v>4686</v>
      </c>
    </row>
    <row r="2802" spans="1:19" x14ac:dyDescent="0.25">
      <c r="A2802" t="s">
        <v>3230</v>
      </c>
      <c r="B2802" s="2">
        <v>45335</v>
      </c>
      <c r="C2802" t="s">
        <v>164</v>
      </c>
      <c r="D2802" t="s">
        <v>15</v>
      </c>
      <c r="E2802">
        <v>1</v>
      </c>
      <c r="F2802">
        <v>436.5</v>
      </c>
      <c r="G2802" s="3">
        <v>0.1</v>
      </c>
      <c r="H2802" t="s">
        <v>12</v>
      </c>
      <c r="I2802">
        <v>2</v>
      </c>
      <c r="J2802">
        <f t="shared" si="172"/>
        <v>392.85</v>
      </c>
      <c r="K2802" s="2">
        <f t="shared" si="173"/>
        <v>45323</v>
      </c>
      <c r="L2802" s="2" t="str">
        <f>VLOOKUP(C2802,Customers!$A$2:$F$401,3,FALSE)</f>
        <v>Mansoura</v>
      </c>
      <c r="M2802" s="2" t="str">
        <f>VLOOKUP(C2802,Customers!$A$2:$F$401,5,FALSE)</f>
        <v>Consumer</v>
      </c>
      <c r="N2802" s="2" t="str">
        <f>VLOOKUP(D2802,Products!$A$2:$F$21,2,FALSE)</f>
        <v>Wireless Mouse</v>
      </c>
      <c r="O2802" s="2" t="str">
        <f>VLOOKUP(D2802,Products!$A$2:$F$21,4,FALSE)</f>
        <v>Electronics</v>
      </c>
      <c r="P2802" s="2" t="str">
        <f>VLOOKUP(D2802,Products!$A$2:$F$21,3,FALSE)</f>
        <v>Accessories</v>
      </c>
      <c r="Q2802" s="6">
        <f>VLOOKUP(D2802,Products!$A$2:$F$21,6,FALSE)</f>
        <v>210</v>
      </c>
      <c r="R2802" s="6">
        <f t="shared" si="174"/>
        <v>210</v>
      </c>
      <c r="S2802" s="6">
        <f t="shared" si="175"/>
        <v>182.85000000000002</v>
      </c>
    </row>
    <row r="2803" spans="1:19" x14ac:dyDescent="0.25">
      <c r="A2803" t="s">
        <v>3231</v>
      </c>
      <c r="B2803" s="2">
        <v>45407</v>
      </c>
      <c r="C2803" t="s">
        <v>679</v>
      </c>
      <c r="D2803" t="s">
        <v>15</v>
      </c>
      <c r="E2803">
        <v>2</v>
      </c>
      <c r="F2803">
        <v>486</v>
      </c>
      <c r="G2803" s="3">
        <v>0</v>
      </c>
      <c r="H2803" t="s">
        <v>12</v>
      </c>
      <c r="I2803">
        <v>7</v>
      </c>
      <c r="J2803">
        <f t="shared" si="172"/>
        <v>972</v>
      </c>
      <c r="K2803" s="2">
        <f t="shared" si="173"/>
        <v>45383</v>
      </c>
      <c r="L2803" s="2" t="str">
        <f>VLOOKUP(C2803,Customers!$A$2:$F$401,3,FALSE)</f>
        <v>Asyut</v>
      </c>
      <c r="M2803" s="2" t="str">
        <f>VLOOKUP(C2803,Customers!$A$2:$F$401,5,FALSE)</f>
        <v>Consumer</v>
      </c>
      <c r="N2803" s="2" t="str">
        <f>VLOOKUP(D2803,Products!$A$2:$F$21,2,FALSE)</f>
        <v>Wireless Mouse</v>
      </c>
      <c r="O2803" s="2" t="str">
        <f>VLOOKUP(D2803,Products!$A$2:$F$21,4,FALSE)</f>
        <v>Electronics</v>
      </c>
      <c r="P2803" s="2" t="str">
        <f>VLOOKUP(D2803,Products!$A$2:$F$21,3,FALSE)</f>
        <v>Accessories</v>
      </c>
      <c r="Q2803" s="6">
        <f>VLOOKUP(D2803,Products!$A$2:$F$21,6,FALSE)</f>
        <v>210</v>
      </c>
      <c r="R2803" s="6">
        <f t="shared" si="174"/>
        <v>420</v>
      </c>
      <c r="S2803" s="6">
        <f t="shared" si="175"/>
        <v>552</v>
      </c>
    </row>
    <row r="2804" spans="1:19" x14ac:dyDescent="0.25">
      <c r="A2804" t="s">
        <v>3232</v>
      </c>
      <c r="B2804" s="2">
        <v>45422</v>
      </c>
      <c r="C2804" t="s">
        <v>761</v>
      </c>
      <c r="D2804" t="s">
        <v>24</v>
      </c>
      <c r="E2804">
        <v>1</v>
      </c>
      <c r="F2804">
        <v>1287.5</v>
      </c>
      <c r="G2804" s="3">
        <v>0</v>
      </c>
      <c r="H2804" t="s">
        <v>12</v>
      </c>
      <c r="I2804">
        <v>1</v>
      </c>
      <c r="J2804">
        <f t="shared" si="172"/>
        <v>1287.5</v>
      </c>
      <c r="K2804" s="2">
        <f t="shared" si="173"/>
        <v>45413</v>
      </c>
      <c r="L2804" s="2" t="str">
        <f>VLOOKUP(C2804,Customers!$A$2:$F$401,3,FALSE)</f>
        <v>Port Said</v>
      </c>
      <c r="M2804" s="2" t="str">
        <f>VLOOKUP(C2804,Customers!$A$2:$F$401,5,FALSE)</f>
        <v>Small Business</v>
      </c>
      <c r="N2804" s="2" t="str">
        <f>VLOOKUP(D2804,Products!$A$2:$F$21,2,FALSE)</f>
        <v>USB-C Hub</v>
      </c>
      <c r="O2804" s="2" t="str">
        <f>VLOOKUP(D2804,Products!$A$2:$F$21,4,FALSE)</f>
        <v>Electronics</v>
      </c>
      <c r="P2804" s="2" t="str">
        <f>VLOOKUP(D2804,Products!$A$2:$F$21,3,FALSE)</f>
        <v>Accessories</v>
      </c>
      <c r="Q2804" s="6">
        <f>VLOOKUP(D2804,Products!$A$2:$F$21,6,FALSE)</f>
        <v>620</v>
      </c>
      <c r="R2804" s="6">
        <f t="shared" si="174"/>
        <v>620</v>
      </c>
      <c r="S2804" s="6">
        <f t="shared" si="175"/>
        <v>667.5</v>
      </c>
    </row>
    <row r="2805" spans="1:19" x14ac:dyDescent="0.25">
      <c r="A2805" t="s">
        <v>3233</v>
      </c>
      <c r="B2805" s="2">
        <v>45470</v>
      </c>
      <c r="C2805" t="s">
        <v>425</v>
      </c>
      <c r="D2805" t="s">
        <v>27</v>
      </c>
      <c r="E2805">
        <v>1</v>
      </c>
      <c r="F2805">
        <v>980</v>
      </c>
      <c r="G2805" s="3">
        <v>0.05</v>
      </c>
      <c r="H2805" t="s">
        <v>12</v>
      </c>
      <c r="I2805">
        <v>4</v>
      </c>
      <c r="J2805">
        <f t="shared" si="172"/>
        <v>931</v>
      </c>
      <c r="K2805" s="2">
        <f t="shared" si="173"/>
        <v>45444</v>
      </c>
      <c r="L2805" s="2" t="str">
        <f>VLOOKUP(C2805,Customers!$A$2:$F$401,3,FALSE)</f>
        <v>Alexandria</v>
      </c>
      <c r="M2805" s="2" t="str">
        <f>VLOOKUP(C2805,Customers!$A$2:$F$401,5,FALSE)</f>
        <v>Small Business</v>
      </c>
      <c r="N2805" s="2" t="str">
        <f>VLOOKUP(D2805,Products!$A$2:$F$21,2,FALSE)</f>
        <v>Printer Toner</v>
      </c>
      <c r="O2805" s="2" t="str">
        <f>VLOOKUP(D2805,Products!$A$2:$F$21,4,FALSE)</f>
        <v>Office</v>
      </c>
      <c r="P2805" s="2" t="str">
        <f>VLOOKUP(D2805,Products!$A$2:$F$21,3,FALSE)</f>
        <v>Supplies</v>
      </c>
      <c r="Q2805" s="6">
        <f>VLOOKUP(D2805,Products!$A$2:$F$21,6,FALSE)</f>
        <v>510</v>
      </c>
      <c r="R2805" s="6">
        <f t="shared" si="174"/>
        <v>510</v>
      </c>
      <c r="S2805" s="6">
        <f t="shared" si="175"/>
        <v>421</v>
      </c>
    </row>
    <row r="2806" spans="1:19" x14ac:dyDescent="0.25">
      <c r="A2806" t="s">
        <v>3234</v>
      </c>
      <c r="B2806" s="2">
        <v>45350</v>
      </c>
      <c r="C2806" t="s">
        <v>254</v>
      </c>
      <c r="D2806" t="s">
        <v>40</v>
      </c>
      <c r="E2806">
        <v>1</v>
      </c>
      <c r="F2806">
        <v>17940</v>
      </c>
      <c r="G2806" s="3">
        <v>0</v>
      </c>
      <c r="H2806" t="s">
        <v>12</v>
      </c>
      <c r="I2806">
        <v>3</v>
      </c>
      <c r="J2806">
        <f t="shared" si="172"/>
        <v>17940</v>
      </c>
      <c r="K2806" s="2">
        <f t="shared" si="173"/>
        <v>45323</v>
      </c>
      <c r="L2806" s="2" t="str">
        <f>VLOOKUP(C2806,Customers!$A$2:$F$401,3,FALSE)</f>
        <v>Asyut</v>
      </c>
      <c r="M2806" s="2" t="str">
        <f>VLOOKUP(C2806,Customers!$A$2:$F$401,5,FALSE)</f>
        <v>Consumer</v>
      </c>
      <c r="N2806" s="2" t="str">
        <f>VLOOKUP(D2806,Products!$A$2:$F$21,2,FALSE)</f>
        <v>Laptop Basic 15</v>
      </c>
      <c r="O2806" s="2" t="str">
        <f>VLOOKUP(D2806,Products!$A$2:$F$21,4,FALSE)</f>
        <v>Electronics</v>
      </c>
      <c r="P2806" s="2" t="str">
        <f>VLOOKUP(D2806,Products!$A$2:$F$21,3,FALSE)</f>
        <v>Computers</v>
      </c>
      <c r="Q2806" s="6">
        <f>VLOOKUP(D2806,Products!$A$2:$F$21,6,FALSE)</f>
        <v>15100</v>
      </c>
      <c r="R2806" s="6">
        <f t="shared" si="174"/>
        <v>15100</v>
      </c>
      <c r="S2806" s="6">
        <f t="shared" si="175"/>
        <v>2840</v>
      </c>
    </row>
    <row r="2807" spans="1:19" x14ac:dyDescent="0.25">
      <c r="A2807" t="s">
        <v>3235</v>
      </c>
      <c r="B2807" s="2">
        <v>45396</v>
      </c>
      <c r="C2807" t="s">
        <v>935</v>
      </c>
      <c r="D2807" t="s">
        <v>30</v>
      </c>
      <c r="E2807">
        <v>1</v>
      </c>
      <c r="F2807">
        <v>9200</v>
      </c>
      <c r="G2807" s="3">
        <v>0.03</v>
      </c>
      <c r="H2807" t="s">
        <v>12</v>
      </c>
      <c r="I2807">
        <v>3</v>
      </c>
      <c r="J2807">
        <f t="shared" si="172"/>
        <v>8924</v>
      </c>
      <c r="K2807" s="2">
        <f t="shared" si="173"/>
        <v>45383</v>
      </c>
      <c r="L2807" s="2" t="str">
        <f>VLOOKUP(C2807,Customers!$A$2:$F$401,3,FALSE)</f>
        <v>Asyut</v>
      </c>
      <c r="M2807" s="2" t="str">
        <f>VLOOKUP(C2807,Customers!$A$2:$F$401,5,FALSE)</f>
        <v>Small Business</v>
      </c>
      <c r="N2807" s="2" t="str">
        <f>VLOOKUP(D2807,Products!$A$2:$F$21,2,FALSE)</f>
        <v>Standing Desk</v>
      </c>
      <c r="O2807" s="2" t="str">
        <f>VLOOKUP(D2807,Products!$A$2:$F$21,4,FALSE)</f>
        <v>Office</v>
      </c>
      <c r="P2807" s="2" t="str">
        <f>VLOOKUP(D2807,Products!$A$2:$F$21,3,FALSE)</f>
        <v>Furniture</v>
      </c>
      <c r="Q2807" s="6">
        <f>VLOOKUP(D2807,Products!$A$2:$F$21,6,FALSE)</f>
        <v>6500</v>
      </c>
      <c r="R2807" s="6">
        <f t="shared" si="174"/>
        <v>6500</v>
      </c>
      <c r="S2807" s="6">
        <f t="shared" si="175"/>
        <v>2424</v>
      </c>
    </row>
    <row r="2808" spans="1:19" x14ac:dyDescent="0.25">
      <c r="A2808" t="s">
        <v>3236</v>
      </c>
      <c r="B2808" s="2">
        <v>45342</v>
      </c>
      <c r="C2808" t="s">
        <v>67</v>
      </c>
      <c r="D2808" t="s">
        <v>18</v>
      </c>
      <c r="E2808">
        <v>2</v>
      </c>
      <c r="F2808">
        <v>1450</v>
      </c>
      <c r="G2808" s="3">
        <v>0.03</v>
      </c>
      <c r="H2808" t="s">
        <v>12</v>
      </c>
      <c r="I2808">
        <v>1</v>
      </c>
      <c r="J2808">
        <f t="shared" si="172"/>
        <v>2813</v>
      </c>
      <c r="K2808" s="2">
        <f t="shared" si="173"/>
        <v>45323</v>
      </c>
      <c r="L2808" s="2" t="str">
        <f>VLOOKUP(C2808,Customers!$A$2:$F$401,3,FALSE)</f>
        <v>Banha</v>
      </c>
      <c r="M2808" s="2" t="str">
        <f>VLOOKUP(C2808,Customers!$A$2:$F$401,5,FALSE)</f>
        <v>Consumer</v>
      </c>
      <c r="N2808" s="2" t="str">
        <f>VLOOKUP(D2808,Products!$A$2:$F$21,2,FALSE)</f>
        <v>Webcam HD</v>
      </c>
      <c r="O2808" s="2" t="str">
        <f>VLOOKUP(D2808,Products!$A$2:$F$21,4,FALSE)</f>
        <v>Electronics</v>
      </c>
      <c r="P2808" s="2" t="str">
        <f>VLOOKUP(D2808,Products!$A$2:$F$21,3,FALSE)</f>
        <v>Accessories</v>
      </c>
      <c r="Q2808" s="6">
        <f>VLOOKUP(D2808,Products!$A$2:$F$21,6,FALSE)</f>
        <v>790</v>
      </c>
      <c r="R2808" s="6">
        <f t="shared" si="174"/>
        <v>1580</v>
      </c>
      <c r="S2808" s="6">
        <f t="shared" si="175"/>
        <v>1233</v>
      </c>
    </row>
    <row r="2809" spans="1:19" x14ac:dyDescent="0.25">
      <c r="A2809" t="s">
        <v>3237</v>
      </c>
      <c r="B2809" s="2">
        <v>45438</v>
      </c>
      <c r="C2809" t="s">
        <v>1053</v>
      </c>
      <c r="D2809" t="s">
        <v>18</v>
      </c>
      <c r="E2809">
        <v>50</v>
      </c>
      <c r="F2809">
        <v>1406.5</v>
      </c>
      <c r="G2809" s="3">
        <v>0</v>
      </c>
      <c r="H2809" t="s">
        <v>12</v>
      </c>
      <c r="I2809">
        <v>7</v>
      </c>
      <c r="J2809">
        <f t="shared" si="172"/>
        <v>70325</v>
      </c>
      <c r="K2809" s="2">
        <f t="shared" si="173"/>
        <v>45413</v>
      </c>
      <c r="L2809" s="2" t="str">
        <f>VLOOKUP(C2809,Customers!$A$2:$F$401,3,FALSE)</f>
        <v>Mansoura</v>
      </c>
      <c r="M2809" s="2" t="str">
        <f>VLOOKUP(C2809,Customers!$A$2:$F$401,5,FALSE)</f>
        <v>Small Business</v>
      </c>
      <c r="N2809" s="2" t="str">
        <f>VLOOKUP(D2809,Products!$A$2:$F$21,2,FALSE)</f>
        <v>Webcam HD</v>
      </c>
      <c r="O2809" s="2" t="str">
        <f>VLOOKUP(D2809,Products!$A$2:$F$21,4,FALSE)</f>
        <v>Electronics</v>
      </c>
      <c r="P2809" s="2" t="str">
        <f>VLOOKUP(D2809,Products!$A$2:$F$21,3,FALSE)</f>
        <v>Accessories</v>
      </c>
      <c r="Q2809" s="6">
        <f>VLOOKUP(D2809,Products!$A$2:$F$21,6,FALSE)</f>
        <v>790</v>
      </c>
      <c r="R2809" s="6">
        <f t="shared" si="174"/>
        <v>39500</v>
      </c>
      <c r="S2809" s="6">
        <f t="shared" si="175"/>
        <v>30825</v>
      </c>
    </row>
    <row r="2810" spans="1:19" x14ac:dyDescent="0.25">
      <c r="A2810" t="s">
        <v>3238</v>
      </c>
      <c r="B2810" s="2">
        <v>45656</v>
      </c>
      <c r="C2810" t="s">
        <v>1294</v>
      </c>
      <c r="D2810" t="s">
        <v>24</v>
      </c>
      <c r="E2810">
        <v>1</v>
      </c>
      <c r="F2810">
        <v>1212.5</v>
      </c>
      <c r="G2810" s="3">
        <v>0</v>
      </c>
      <c r="H2810" t="s">
        <v>12</v>
      </c>
      <c r="I2810">
        <v>6</v>
      </c>
      <c r="J2810">
        <f t="shared" si="172"/>
        <v>1212.5</v>
      </c>
      <c r="K2810" s="2">
        <f t="shared" si="173"/>
        <v>45627</v>
      </c>
      <c r="L2810" s="2" t="str">
        <f>VLOOKUP(C2810,Customers!$A$2:$F$401,3,FALSE)</f>
        <v>Banha</v>
      </c>
      <c r="M2810" s="2" t="str">
        <f>VLOOKUP(C2810,Customers!$A$2:$F$401,5,FALSE)</f>
        <v>Small Business</v>
      </c>
      <c r="N2810" s="2" t="str">
        <f>VLOOKUP(D2810,Products!$A$2:$F$21,2,FALSE)</f>
        <v>USB-C Hub</v>
      </c>
      <c r="O2810" s="2" t="str">
        <f>VLOOKUP(D2810,Products!$A$2:$F$21,4,FALSE)</f>
        <v>Electronics</v>
      </c>
      <c r="P2810" s="2" t="str">
        <f>VLOOKUP(D2810,Products!$A$2:$F$21,3,FALSE)</f>
        <v>Accessories</v>
      </c>
      <c r="Q2810" s="6">
        <f>VLOOKUP(D2810,Products!$A$2:$F$21,6,FALSE)</f>
        <v>620</v>
      </c>
      <c r="R2810" s="6">
        <f t="shared" si="174"/>
        <v>620</v>
      </c>
      <c r="S2810" s="6">
        <f t="shared" si="175"/>
        <v>592.5</v>
      </c>
    </row>
    <row r="2811" spans="1:19" x14ac:dyDescent="0.25">
      <c r="A2811" t="s">
        <v>3239</v>
      </c>
      <c r="B2811" s="2">
        <v>45246</v>
      </c>
      <c r="C2811" t="s">
        <v>477</v>
      </c>
      <c r="D2811" t="s">
        <v>56</v>
      </c>
      <c r="E2811">
        <v>3</v>
      </c>
      <c r="F2811">
        <v>180</v>
      </c>
      <c r="G2811" s="3">
        <v>0.03</v>
      </c>
      <c r="H2811" t="s">
        <v>12</v>
      </c>
      <c r="I2811">
        <v>6</v>
      </c>
      <c r="J2811">
        <f t="shared" si="172"/>
        <v>523.79999999999995</v>
      </c>
      <c r="K2811" s="2">
        <f t="shared" si="173"/>
        <v>45231</v>
      </c>
      <c r="L2811" s="2" t="str">
        <f>VLOOKUP(C2811,Customers!$A$2:$F$401,3,FALSE)</f>
        <v>Tanta</v>
      </c>
      <c r="M2811" s="2" t="str">
        <f>VLOOKUP(C2811,Customers!$A$2:$F$401,5,FALSE)</f>
        <v>Small Business</v>
      </c>
      <c r="N2811" s="2" t="str">
        <f>VLOOKUP(D2811,Products!$A$2:$F$21,2,FALSE)</f>
        <v>Notebook Pack</v>
      </c>
      <c r="O2811" s="2" t="str">
        <f>VLOOKUP(D2811,Products!$A$2:$F$21,4,FALSE)</f>
        <v>Office</v>
      </c>
      <c r="P2811" s="2" t="str">
        <f>VLOOKUP(D2811,Products!$A$2:$F$21,3,FALSE)</f>
        <v>Stationery</v>
      </c>
      <c r="Q2811" s="6">
        <f>VLOOKUP(D2811,Products!$A$2:$F$21,6,FALSE)</f>
        <v>75</v>
      </c>
      <c r="R2811" s="6">
        <f t="shared" si="174"/>
        <v>225</v>
      </c>
      <c r="S2811" s="6">
        <f t="shared" si="175"/>
        <v>298.79999999999995</v>
      </c>
    </row>
    <row r="2812" spans="1:19" x14ac:dyDescent="0.25">
      <c r="A2812" t="s">
        <v>3240</v>
      </c>
      <c r="B2812" s="2">
        <v>45145</v>
      </c>
      <c r="C2812" t="s">
        <v>744</v>
      </c>
      <c r="D2812" t="s">
        <v>79</v>
      </c>
      <c r="E2812">
        <v>2</v>
      </c>
      <c r="F2812">
        <v>5704</v>
      </c>
      <c r="G2812" s="3">
        <v>0.05</v>
      </c>
      <c r="H2812" t="s">
        <v>85</v>
      </c>
      <c r="I2812">
        <v>3</v>
      </c>
      <c r="J2812">
        <f t="shared" si="172"/>
        <v>10837.6</v>
      </c>
      <c r="K2812" s="2">
        <f t="shared" si="173"/>
        <v>45139</v>
      </c>
      <c r="L2812" s="2" t="str">
        <f>VLOOKUP(C2812,Customers!$A$2:$F$401,3,FALSE)</f>
        <v>Cairo</v>
      </c>
      <c r="M2812" s="2" t="str">
        <f>VLOOKUP(C2812,Customers!$A$2:$F$401,5,FALSE)</f>
        <v>Corporate</v>
      </c>
      <c r="N2812" s="2" t="str">
        <f>VLOOKUP(D2812,Products!$A$2:$F$21,2,FALSE)</f>
        <v>27-inch Monitor</v>
      </c>
      <c r="O2812" s="2" t="str">
        <f>VLOOKUP(D2812,Products!$A$2:$F$21,4,FALSE)</f>
        <v>Electronics</v>
      </c>
      <c r="P2812" s="2" t="str">
        <f>VLOOKUP(D2812,Products!$A$2:$F$21,3,FALSE)</f>
        <v>Displays</v>
      </c>
      <c r="Q2812" s="6">
        <f>VLOOKUP(D2812,Products!$A$2:$F$21,6,FALSE)</f>
        <v>4300</v>
      </c>
      <c r="R2812" s="6">
        <f t="shared" si="174"/>
        <v>8600</v>
      </c>
      <c r="S2812" s="6">
        <f t="shared" si="175"/>
        <v>2237.6000000000004</v>
      </c>
    </row>
    <row r="2813" spans="1:19" x14ac:dyDescent="0.25">
      <c r="A2813" t="s">
        <v>3241</v>
      </c>
      <c r="B2813" s="2">
        <v>45172</v>
      </c>
      <c r="C2813" t="s">
        <v>311</v>
      </c>
      <c r="D2813" t="s">
        <v>15</v>
      </c>
      <c r="E2813">
        <v>3</v>
      </c>
      <c r="F2813">
        <v>414</v>
      </c>
      <c r="G2813" s="3">
        <v>0.15</v>
      </c>
      <c r="H2813" t="s">
        <v>12</v>
      </c>
      <c r="I2813">
        <v>4</v>
      </c>
      <c r="J2813">
        <f t="shared" si="172"/>
        <v>1055.7</v>
      </c>
      <c r="K2813" s="2">
        <f t="shared" si="173"/>
        <v>45170</v>
      </c>
      <c r="L2813" s="2" t="str">
        <f>VLOOKUP(C2813,Customers!$A$2:$F$401,3,FALSE)</f>
        <v>Port Said</v>
      </c>
      <c r="M2813" s="2" t="str">
        <f>VLOOKUP(C2813,Customers!$A$2:$F$401,5,FALSE)</f>
        <v>Consumer</v>
      </c>
      <c r="N2813" s="2" t="str">
        <f>VLOOKUP(D2813,Products!$A$2:$F$21,2,FALSE)</f>
        <v>Wireless Mouse</v>
      </c>
      <c r="O2813" s="2" t="str">
        <f>VLOOKUP(D2813,Products!$A$2:$F$21,4,FALSE)</f>
        <v>Electronics</v>
      </c>
      <c r="P2813" s="2" t="str">
        <f>VLOOKUP(D2813,Products!$A$2:$F$21,3,FALSE)</f>
        <v>Accessories</v>
      </c>
      <c r="Q2813" s="6">
        <f>VLOOKUP(D2813,Products!$A$2:$F$21,6,FALSE)</f>
        <v>210</v>
      </c>
      <c r="R2813" s="6">
        <f t="shared" si="174"/>
        <v>630</v>
      </c>
      <c r="S2813" s="6">
        <f t="shared" si="175"/>
        <v>425.70000000000005</v>
      </c>
    </row>
    <row r="2814" spans="1:19" x14ac:dyDescent="0.25">
      <c r="A2814" t="s">
        <v>3242</v>
      </c>
      <c r="B2814" s="2">
        <v>45087</v>
      </c>
      <c r="C2814" t="s">
        <v>249</v>
      </c>
      <c r="D2814" t="s">
        <v>30</v>
      </c>
      <c r="E2814">
        <v>3</v>
      </c>
      <c r="F2814">
        <v>9200</v>
      </c>
      <c r="G2814" s="3">
        <v>0</v>
      </c>
      <c r="H2814" t="s">
        <v>12</v>
      </c>
      <c r="I2814">
        <v>4</v>
      </c>
      <c r="J2814">
        <f t="shared" si="172"/>
        <v>27600</v>
      </c>
      <c r="K2814" s="2">
        <f t="shared" si="173"/>
        <v>45078</v>
      </c>
      <c r="L2814" s="2" t="str">
        <f>VLOOKUP(C2814,Customers!$A$2:$F$401,3,FALSE)</f>
        <v>Zagazig</v>
      </c>
      <c r="M2814" s="2" t="str">
        <f>VLOOKUP(C2814,Customers!$A$2:$F$401,5,FALSE)</f>
        <v>Small Business</v>
      </c>
      <c r="N2814" s="2" t="str">
        <f>VLOOKUP(D2814,Products!$A$2:$F$21,2,FALSE)</f>
        <v>Standing Desk</v>
      </c>
      <c r="O2814" s="2" t="str">
        <f>VLOOKUP(D2814,Products!$A$2:$F$21,4,FALSE)</f>
        <v>Office</v>
      </c>
      <c r="P2814" s="2" t="str">
        <f>VLOOKUP(D2814,Products!$A$2:$F$21,3,FALSE)</f>
        <v>Furniture</v>
      </c>
      <c r="Q2814" s="6">
        <f>VLOOKUP(D2814,Products!$A$2:$F$21,6,FALSE)</f>
        <v>6500</v>
      </c>
      <c r="R2814" s="6">
        <f t="shared" si="174"/>
        <v>19500</v>
      </c>
      <c r="S2814" s="6">
        <f t="shared" si="175"/>
        <v>8100</v>
      </c>
    </row>
    <row r="2815" spans="1:19" x14ac:dyDescent="0.25">
      <c r="A2815" t="s">
        <v>3243</v>
      </c>
      <c r="B2815" s="2">
        <v>45935</v>
      </c>
      <c r="C2815" t="s">
        <v>501</v>
      </c>
      <c r="D2815" t="s">
        <v>43</v>
      </c>
      <c r="E2815">
        <v>1</v>
      </c>
      <c r="F2815">
        <v>3492</v>
      </c>
      <c r="G2815" s="3">
        <v>0</v>
      </c>
      <c r="H2815" t="s">
        <v>12</v>
      </c>
      <c r="I2815">
        <v>5</v>
      </c>
      <c r="J2815">
        <f t="shared" si="172"/>
        <v>3492</v>
      </c>
      <c r="K2815" s="2">
        <f t="shared" si="173"/>
        <v>45931</v>
      </c>
      <c r="L2815" s="2" t="str">
        <f>VLOOKUP(C2815,Customers!$A$2:$F$401,3,FALSE)</f>
        <v>Cairo</v>
      </c>
      <c r="M2815" s="2" t="str">
        <f>VLOOKUP(C2815,Customers!$A$2:$F$401,5,FALSE)</f>
        <v>Small Business</v>
      </c>
      <c r="N2815" s="2" t="str">
        <f>VLOOKUP(D2815,Products!$A$2:$F$21,2,FALSE)</f>
        <v>External SSD 1TB</v>
      </c>
      <c r="O2815" s="2" t="str">
        <f>VLOOKUP(D2815,Products!$A$2:$F$21,4,FALSE)</f>
        <v>Electronics</v>
      </c>
      <c r="P2815" s="2" t="str">
        <f>VLOOKUP(D2815,Products!$A$2:$F$21,3,FALSE)</f>
        <v>Storage</v>
      </c>
      <c r="Q2815" s="6">
        <f>VLOOKUP(D2815,Products!$A$2:$F$21,6,FALSE)</f>
        <v>2450</v>
      </c>
      <c r="R2815" s="6">
        <f t="shared" si="174"/>
        <v>2450</v>
      </c>
      <c r="S2815" s="6">
        <f t="shared" si="175"/>
        <v>1042</v>
      </c>
    </row>
    <row r="2816" spans="1:19" x14ac:dyDescent="0.25">
      <c r="A2816" t="s">
        <v>3244</v>
      </c>
      <c r="B2816" s="2">
        <v>44940</v>
      </c>
      <c r="C2816" t="s">
        <v>560</v>
      </c>
      <c r="D2816" t="s">
        <v>40</v>
      </c>
      <c r="E2816">
        <v>2</v>
      </c>
      <c r="F2816">
        <v>20085</v>
      </c>
      <c r="G2816" s="3">
        <v>0.05</v>
      </c>
      <c r="H2816" t="s">
        <v>12</v>
      </c>
      <c r="I2816">
        <v>1</v>
      </c>
      <c r="J2816">
        <f t="shared" si="172"/>
        <v>38161.5</v>
      </c>
      <c r="K2816" s="2">
        <f t="shared" si="173"/>
        <v>44927</v>
      </c>
      <c r="L2816" s="2" t="str">
        <f>VLOOKUP(C2816,Customers!$A$2:$F$401,3,FALSE)</f>
        <v>Alexandria</v>
      </c>
      <c r="M2816" s="2" t="str">
        <f>VLOOKUP(C2816,Customers!$A$2:$F$401,5,FALSE)</f>
        <v>Small Business</v>
      </c>
      <c r="N2816" s="2" t="str">
        <f>VLOOKUP(D2816,Products!$A$2:$F$21,2,FALSE)</f>
        <v>Laptop Basic 15</v>
      </c>
      <c r="O2816" s="2" t="str">
        <f>VLOOKUP(D2816,Products!$A$2:$F$21,4,FALSE)</f>
        <v>Electronics</v>
      </c>
      <c r="P2816" s="2" t="str">
        <f>VLOOKUP(D2816,Products!$A$2:$F$21,3,FALSE)</f>
        <v>Computers</v>
      </c>
      <c r="Q2816" s="6">
        <f>VLOOKUP(D2816,Products!$A$2:$F$21,6,FALSE)</f>
        <v>15100</v>
      </c>
      <c r="R2816" s="6">
        <f t="shared" si="174"/>
        <v>30200</v>
      </c>
      <c r="S2816" s="6">
        <f t="shared" si="175"/>
        <v>7961.5</v>
      </c>
    </row>
    <row r="2817" spans="1:19" x14ac:dyDescent="0.25">
      <c r="A2817" t="s">
        <v>3245</v>
      </c>
      <c r="B2817" s="2">
        <v>45013</v>
      </c>
      <c r="C2817" t="s">
        <v>199</v>
      </c>
      <c r="D2817" t="s">
        <v>72</v>
      </c>
      <c r="E2817">
        <v>1</v>
      </c>
      <c r="F2817">
        <v>1697.5</v>
      </c>
      <c r="G2817" s="3">
        <v>0</v>
      </c>
      <c r="H2817" t="s">
        <v>12</v>
      </c>
      <c r="I2817">
        <v>4</v>
      </c>
      <c r="J2817">
        <f t="shared" si="172"/>
        <v>1697.5</v>
      </c>
      <c r="K2817" s="2">
        <f t="shared" si="173"/>
        <v>44986</v>
      </c>
      <c r="L2817" s="2" t="str">
        <f>VLOOKUP(C2817,Customers!$A$2:$F$401,3,FALSE)</f>
        <v>Giza</v>
      </c>
      <c r="M2817" s="2" t="str">
        <f>VLOOKUP(C2817,Customers!$A$2:$F$401,5,FALSE)</f>
        <v>Consumer</v>
      </c>
      <c r="N2817" s="2" t="str">
        <f>VLOOKUP(D2817,Products!$A$2:$F$21,2,FALSE)</f>
        <v>Wi-Fi Router</v>
      </c>
      <c r="O2817" s="2" t="str">
        <f>VLOOKUP(D2817,Products!$A$2:$F$21,4,FALSE)</f>
        <v>Electronics</v>
      </c>
      <c r="P2817" s="2" t="str">
        <f>VLOOKUP(D2817,Products!$A$2:$F$21,3,FALSE)</f>
        <v>Networking</v>
      </c>
      <c r="Q2817" s="6">
        <f>VLOOKUP(D2817,Products!$A$2:$F$21,6,FALSE)</f>
        <v>1050</v>
      </c>
      <c r="R2817" s="6">
        <f t="shared" si="174"/>
        <v>1050</v>
      </c>
      <c r="S2817" s="6">
        <f t="shared" si="175"/>
        <v>647.5</v>
      </c>
    </row>
    <row r="2818" spans="1:19" x14ac:dyDescent="0.25">
      <c r="A2818" t="s">
        <v>3246</v>
      </c>
      <c r="B2818" s="2">
        <v>45914</v>
      </c>
      <c r="C2818" t="s">
        <v>780</v>
      </c>
      <c r="D2818" t="s">
        <v>56</v>
      </c>
      <c r="E2818">
        <v>3</v>
      </c>
      <c r="F2818">
        <v>185.4</v>
      </c>
      <c r="G2818" s="3">
        <v>0</v>
      </c>
      <c r="H2818" t="s">
        <v>12</v>
      </c>
      <c r="I2818">
        <v>4</v>
      </c>
      <c r="J2818">
        <f t="shared" si="172"/>
        <v>556.20000000000005</v>
      </c>
      <c r="K2818" s="2">
        <f t="shared" si="173"/>
        <v>45901</v>
      </c>
      <c r="L2818" s="2" t="str">
        <f>VLOOKUP(C2818,Customers!$A$2:$F$401,3,FALSE)</f>
        <v>Ismailia</v>
      </c>
      <c r="M2818" s="2" t="str">
        <f>VLOOKUP(C2818,Customers!$A$2:$F$401,5,FALSE)</f>
        <v>Consumer</v>
      </c>
      <c r="N2818" s="2" t="str">
        <f>VLOOKUP(D2818,Products!$A$2:$F$21,2,FALSE)</f>
        <v>Notebook Pack</v>
      </c>
      <c r="O2818" s="2" t="str">
        <f>VLOOKUP(D2818,Products!$A$2:$F$21,4,FALSE)</f>
        <v>Office</v>
      </c>
      <c r="P2818" s="2" t="str">
        <f>VLOOKUP(D2818,Products!$A$2:$F$21,3,FALSE)</f>
        <v>Stationery</v>
      </c>
      <c r="Q2818" s="6">
        <f>VLOOKUP(D2818,Products!$A$2:$F$21,6,FALSE)</f>
        <v>75</v>
      </c>
      <c r="R2818" s="6">
        <f t="shared" si="174"/>
        <v>225</v>
      </c>
      <c r="S2818" s="6">
        <f t="shared" si="175"/>
        <v>331.20000000000005</v>
      </c>
    </row>
    <row r="2819" spans="1:19" x14ac:dyDescent="0.25">
      <c r="A2819" t="s">
        <v>3247</v>
      </c>
      <c r="B2819" s="2">
        <v>45687</v>
      </c>
      <c r="C2819" t="s">
        <v>511</v>
      </c>
      <c r="D2819" t="s">
        <v>27</v>
      </c>
      <c r="E2819">
        <v>1</v>
      </c>
      <c r="F2819">
        <v>950.6</v>
      </c>
      <c r="G2819" s="3">
        <v>0</v>
      </c>
      <c r="H2819" t="s">
        <v>12</v>
      </c>
      <c r="I2819">
        <v>1</v>
      </c>
      <c r="J2819">
        <f t="shared" ref="J2819:J2882" si="176">E2819*F2819*(1-G2819)</f>
        <v>950.6</v>
      </c>
      <c r="K2819" s="2">
        <f t="shared" ref="K2819:K2882" si="177">DATE(YEAR(B2819),MONTH(B2819),1)</f>
        <v>45658</v>
      </c>
      <c r="L2819" s="2" t="str">
        <f>VLOOKUP(C2819,Customers!$A$2:$F$401,3,FALSE)</f>
        <v>Tanta</v>
      </c>
      <c r="M2819" s="2" t="str">
        <f>VLOOKUP(C2819,Customers!$A$2:$F$401,5,FALSE)</f>
        <v>Consumer</v>
      </c>
      <c r="N2819" s="2" t="str">
        <f>VLOOKUP(D2819,Products!$A$2:$F$21,2,FALSE)</f>
        <v>Printer Toner</v>
      </c>
      <c r="O2819" s="2" t="str">
        <f>VLOOKUP(D2819,Products!$A$2:$F$21,4,FALSE)</f>
        <v>Office</v>
      </c>
      <c r="P2819" s="2" t="str">
        <f>VLOOKUP(D2819,Products!$A$2:$F$21,3,FALSE)</f>
        <v>Supplies</v>
      </c>
      <c r="Q2819" s="6">
        <f>VLOOKUP(D2819,Products!$A$2:$F$21,6,FALSE)</f>
        <v>510</v>
      </c>
      <c r="R2819" s="6">
        <f t="shared" ref="R2819:R2882" si="178">E2819*Q2819</f>
        <v>510</v>
      </c>
      <c r="S2819" s="6">
        <f t="shared" ref="S2819:S2882" si="179">J2819-R2819</f>
        <v>440.6</v>
      </c>
    </row>
    <row r="2820" spans="1:19" x14ac:dyDescent="0.25">
      <c r="A2820" t="s">
        <v>3248</v>
      </c>
      <c r="B2820" s="2">
        <v>45572</v>
      </c>
      <c r="C2820" t="s">
        <v>689</v>
      </c>
      <c r="D2820" t="s">
        <v>56</v>
      </c>
      <c r="E2820">
        <v>1</v>
      </c>
      <c r="F2820">
        <v>174.6</v>
      </c>
      <c r="G2820" s="3">
        <v>0.03</v>
      </c>
      <c r="H2820" t="s">
        <v>12</v>
      </c>
      <c r="I2820">
        <v>6</v>
      </c>
      <c r="J2820">
        <f t="shared" si="176"/>
        <v>169.36199999999999</v>
      </c>
      <c r="K2820" s="2">
        <f t="shared" si="177"/>
        <v>45566</v>
      </c>
      <c r="L2820" s="2" t="str">
        <f>VLOOKUP(C2820,Customers!$A$2:$F$401,3,FALSE)</f>
        <v>Cairo</v>
      </c>
      <c r="M2820" s="2" t="str">
        <f>VLOOKUP(C2820,Customers!$A$2:$F$401,5,FALSE)</f>
        <v>Consumer</v>
      </c>
      <c r="N2820" s="2" t="str">
        <f>VLOOKUP(D2820,Products!$A$2:$F$21,2,FALSE)</f>
        <v>Notebook Pack</v>
      </c>
      <c r="O2820" s="2" t="str">
        <f>VLOOKUP(D2820,Products!$A$2:$F$21,4,FALSE)</f>
        <v>Office</v>
      </c>
      <c r="P2820" s="2" t="str">
        <f>VLOOKUP(D2820,Products!$A$2:$F$21,3,FALSE)</f>
        <v>Stationery</v>
      </c>
      <c r="Q2820" s="6">
        <f>VLOOKUP(D2820,Products!$A$2:$F$21,6,FALSE)</f>
        <v>75</v>
      </c>
      <c r="R2820" s="6">
        <f t="shared" si="178"/>
        <v>75</v>
      </c>
      <c r="S2820" s="6">
        <f t="shared" si="179"/>
        <v>94.361999999999995</v>
      </c>
    </row>
    <row r="2821" spans="1:19" x14ac:dyDescent="0.25">
      <c r="A2821" t="s">
        <v>3249</v>
      </c>
      <c r="B2821" s="2">
        <v>45935</v>
      </c>
      <c r="C2821" t="s">
        <v>1736</v>
      </c>
      <c r="D2821" t="s">
        <v>79</v>
      </c>
      <c r="E2821">
        <v>1</v>
      </c>
      <c r="F2821">
        <v>6014</v>
      </c>
      <c r="G2821" s="3">
        <v>0.15</v>
      </c>
      <c r="H2821" t="s">
        <v>12</v>
      </c>
      <c r="I2821">
        <v>3</v>
      </c>
      <c r="J2821">
        <f t="shared" si="176"/>
        <v>5111.8999999999996</v>
      </c>
      <c r="K2821" s="2">
        <f t="shared" si="177"/>
        <v>45931</v>
      </c>
      <c r="L2821" s="2" t="str">
        <f>VLOOKUP(C2821,Customers!$A$2:$F$401,3,FALSE)</f>
        <v>Tanta</v>
      </c>
      <c r="M2821" s="2" t="str">
        <f>VLOOKUP(C2821,Customers!$A$2:$F$401,5,FALSE)</f>
        <v>Consumer</v>
      </c>
      <c r="N2821" s="2" t="str">
        <f>VLOOKUP(D2821,Products!$A$2:$F$21,2,FALSE)</f>
        <v>27-inch Monitor</v>
      </c>
      <c r="O2821" s="2" t="str">
        <f>VLOOKUP(D2821,Products!$A$2:$F$21,4,FALSE)</f>
        <v>Electronics</v>
      </c>
      <c r="P2821" s="2" t="str">
        <f>VLOOKUP(D2821,Products!$A$2:$F$21,3,FALSE)</f>
        <v>Displays</v>
      </c>
      <c r="Q2821" s="6">
        <f>VLOOKUP(D2821,Products!$A$2:$F$21,6,FALSE)</f>
        <v>4300</v>
      </c>
      <c r="R2821" s="6">
        <f t="shared" si="178"/>
        <v>4300</v>
      </c>
      <c r="S2821" s="6">
        <f t="shared" si="179"/>
        <v>811.89999999999964</v>
      </c>
    </row>
    <row r="2822" spans="1:19" x14ac:dyDescent="0.25">
      <c r="A2822" t="s">
        <v>3250</v>
      </c>
      <c r="B2822" s="2">
        <v>45489</v>
      </c>
      <c r="C2822" t="s">
        <v>514</v>
      </c>
      <c r="D2822" t="s">
        <v>46</v>
      </c>
      <c r="E2822">
        <v>1</v>
      </c>
      <c r="F2822">
        <v>239.2</v>
      </c>
      <c r="G2822" s="3">
        <v>0</v>
      </c>
      <c r="H2822" t="s">
        <v>85</v>
      </c>
      <c r="I2822">
        <v>2</v>
      </c>
      <c r="J2822">
        <f t="shared" si="176"/>
        <v>239.2</v>
      </c>
      <c r="K2822" s="2">
        <f t="shared" si="177"/>
        <v>45474</v>
      </c>
      <c r="L2822" s="2" t="str">
        <f>VLOOKUP(C2822,Customers!$A$2:$F$401,3,FALSE)</f>
        <v>Banha</v>
      </c>
      <c r="M2822" s="2" t="str">
        <f>VLOOKUP(C2822,Customers!$A$2:$F$401,5,FALSE)</f>
        <v>Small Business</v>
      </c>
      <c r="N2822" s="2" t="str">
        <f>VLOOKUP(D2822,Products!$A$2:$F$21,2,FALSE)</f>
        <v>Paper A4 Box</v>
      </c>
      <c r="O2822" s="2" t="str">
        <f>VLOOKUP(D2822,Products!$A$2:$F$21,4,FALSE)</f>
        <v>Office</v>
      </c>
      <c r="P2822" s="2" t="str">
        <f>VLOOKUP(D2822,Products!$A$2:$F$21,3,FALSE)</f>
        <v>Stationery</v>
      </c>
      <c r="Q2822" s="6">
        <f>VLOOKUP(D2822,Products!$A$2:$F$21,6,FALSE)</f>
        <v>145</v>
      </c>
      <c r="R2822" s="6">
        <f t="shared" si="178"/>
        <v>145</v>
      </c>
      <c r="S2822" s="6">
        <f t="shared" si="179"/>
        <v>94.199999999999989</v>
      </c>
    </row>
    <row r="2823" spans="1:19" x14ac:dyDescent="0.25">
      <c r="A2823" t="s">
        <v>3251</v>
      </c>
      <c r="B2823" s="2">
        <v>45932</v>
      </c>
      <c r="C2823" t="s">
        <v>235</v>
      </c>
      <c r="D2823" t="s">
        <v>56</v>
      </c>
      <c r="E2823">
        <v>3</v>
      </c>
      <c r="F2823">
        <v>174.6</v>
      </c>
      <c r="G2823" s="3">
        <v>0.05</v>
      </c>
      <c r="H2823" t="s">
        <v>12</v>
      </c>
      <c r="I2823">
        <v>6</v>
      </c>
      <c r="J2823">
        <f t="shared" si="176"/>
        <v>497.60999999999996</v>
      </c>
      <c r="K2823" s="2">
        <f t="shared" si="177"/>
        <v>45931</v>
      </c>
      <c r="L2823" s="2" t="str">
        <f>VLOOKUP(C2823,Customers!$A$2:$F$401,3,FALSE)</f>
        <v>Tanta</v>
      </c>
      <c r="M2823" s="2" t="str">
        <f>VLOOKUP(C2823,Customers!$A$2:$F$401,5,FALSE)</f>
        <v>Consumer</v>
      </c>
      <c r="N2823" s="2" t="str">
        <f>VLOOKUP(D2823,Products!$A$2:$F$21,2,FALSE)</f>
        <v>Notebook Pack</v>
      </c>
      <c r="O2823" s="2" t="str">
        <f>VLOOKUP(D2823,Products!$A$2:$F$21,4,FALSE)</f>
        <v>Office</v>
      </c>
      <c r="P2823" s="2" t="str">
        <f>VLOOKUP(D2823,Products!$A$2:$F$21,3,FALSE)</f>
        <v>Stationery</v>
      </c>
      <c r="Q2823" s="6">
        <f>VLOOKUP(D2823,Products!$A$2:$F$21,6,FALSE)</f>
        <v>75</v>
      </c>
      <c r="R2823" s="6">
        <f t="shared" si="178"/>
        <v>225</v>
      </c>
      <c r="S2823" s="6">
        <f t="shared" si="179"/>
        <v>272.60999999999996</v>
      </c>
    </row>
    <row r="2824" spans="1:19" x14ac:dyDescent="0.25">
      <c r="A2824" t="s">
        <v>3252</v>
      </c>
      <c r="B2824" s="2">
        <v>45301</v>
      </c>
      <c r="C2824" t="s">
        <v>1601</v>
      </c>
      <c r="D2824" t="s">
        <v>15</v>
      </c>
      <c r="E2824">
        <v>3</v>
      </c>
      <c r="F2824">
        <v>414</v>
      </c>
      <c r="G2824" s="3">
        <v>0</v>
      </c>
      <c r="H2824" t="s">
        <v>12</v>
      </c>
      <c r="I2824">
        <v>3</v>
      </c>
      <c r="J2824">
        <f t="shared" si="176"/>
        <v>1242</v>
      </c>
      <c r="K2824" s="2">
        <f t="shared" si="177"/>
        <v>45292</v>
      </c>
      <c r="L2824" s="2" t="str">
        <f>VLOOKUP(C2824,Customers!$A$2:$F$401,3,FALSE)</f>
        <v>Cairo</v>
      </c>
      <c r="M2824" s="2" t="str">
        <f>VLOOKUP(C2824,Customers!$A$2:$F$401,5,FALSE)</f>
        <v>Corporate</v>
      </c>
      <c r="N2824" s="2" t="str">
        <f>VLOOKUP(D2824,Products!$A$2:$F$21,2,FALSE)</f>
        <v>Wireless Mouse</v>
      </c>
      <c r="O2824" s="2" t="str">
        <f>VLOOKUP(D2824,Products!$A$2:$F$21,4,FALSE)</f>
        <v>Electronics</v>
      </c>
      <c r="P2824" s="2" t="str">
        <f>VLOOKUP(D2824,Products!$A$2:$F$21,3,FALSE)</f>
        <v>Accessories</v>
      </c>
      <c r="Q2824" s="6">
        <f>VLOOKUP(D2824,Products!$A$2:$F$21,6,FALSE)</f>
        <v>210</v>
      </c>
      <c r="R2824" s="6">
        <f t="shared" si="178"/>
        <v>630</v>
      </c>
      <c r="S2824" s="6">
        <f t="shared" si="179"/>
        <v>612</v>
      </c>
    </row>
    <row r="2825" spans="1:19" x14ac:dyDescent="0.25">
      <c r="A2825" t="s">
        <v>3253</v>
      </c>
      <c r="B2825" s="2">
        <v>45973</v>
      </c>
      <c r="C2825" t="s">
        <v>772</v>
      </c>
      <c r="D2825" t="s">
        <v>27</v>
      </c>
      <c r="E2825">
        <v>2</v>
      </c>
      <c r="F2825">
        <v>1009.4</v>
      </c>
      <c r="G2825" s="3">
        <v>0.03</v>
      </c>
      <c r="H2825" t="s">
        <v>12</v>
      </c>
      <c r="I2825">
        <v>4</v>
      </c>
      <c r="J2825">
        <f t="shared" si="176"/>
        <v>1958.2359999999999</v>
      </c>
      <c r="K2825" s="2">
        <f t="shared" si="177"/>
        <v>45962</v>
      </c>
      <c r="L2825" s="2" t="str">
        <f>VLOOKUP(C2825,Customers!$A$2:$F$401,3,FALSE)</f>
        <v>Giza</v>
      </c>
      <c r="M2825" s="2" t="str">
        <f>VLOOKUP(C2825,Customers!$A$2:$F$401,5,FALSE)</f>
        <v>Consumer</v>
      </c>
      <c r="N2825" s="2" t="str">
        <f>VLOOKUP(D2825,Products!$A$2:$F$21,2,FALSE)</f>
        <v>Printer Toner</v>
      </c>
      <c r="O2825" s="2" t="str">
        <f>VLOOKUP(D2825,Products!$A$2:$F$21,4,FALSE)</f>
        <v>Office</v>
      </c>
      <c r="P2825" s="2" t="str">
        <f>VLOOKUP(D2825,Products!$A$2:$F$21,3,FALSE)</f>
        <v>Supplies</v>
      </c>
      <c r="Q2825" s="6">
        <f>VLOOKUP(D2825,Products!$A$2:$F$21,6,FALSE)</f>
        <v>510</v>
      </c>
      <c r="R2825" s="6">
        <f t="shared" si="178"/>
        <v>1020</v>
      </c>
      <c r="S2825" s="6">
        <f t="shared" si="179"/>
        <v>938.23599999999988</v>
      </c>
    </row>
    <row r="2826" spans="1:19" x14ac:dyDescent="0.25">
      <c r="A2826" t="s">
        <v>3254</v>
      </c>
      <c r="B2826" s="2">
        <v>45500</v>
      </c>
      <c r="C2826" t="s">
        <v>835</v>
      </c>
      <c r="D2826" t="s">
        <v>90</v>
      </c>
      <c r="E2826">
        <v>3</v>
      </c>
      <c r="F2826">
        <v>1932</v>
      </c>
      <c r="G2826" s="3">
        <v>0.05</v>
      </c>
      <c r="H2826" t="s">
        <v>12</v>
      </c>
      <c r="I2826">
        <v>7</v>
      </c>
      <c r="J2826">
        <f t="shared" si="176"/>
        <v>5506.2</v>
      </c>
      <c r="K2826" s="2">
        <f t="shared" si="177"/>
        <v>45474</v>
      </c>
      <c r="L2826" s="2" t="str">
        <f>VLOOKUP(C2826,Customers!$A$2:$F$401,3,FALSE)</f>
        <v>Cairo</v>
      </c>
      <c r="M2826" s="2" t="str">
        <f>VLOOKUP(C2826,Customers!$A$2:$F$401,5,FALSE)</f>
        <v>Consumer</v>
      </c>
      <c r="N2826" s="2" t="str">
        <f>VLOOKUP(D2826,Products!$A$2:$F$21,2,FALSE)</f>
        <v>Headset Pro</v>
      </c>
      <c r="O2826" s="2" t="str">
        <f>VLOOKUP(D2826,Products!$A$2:$F$21,4,FALSE)</f>
        <v>Electronics</v>
      </c>
      <c r="P2826" s="2" t="str">
        <f>VLOOKUP(D2826,Products!$A$2:$F$21,3,FALSE)</f>
        <v>Accessories</v>
      </c>
      <c r="Q2826" s="6">
        <f>VLOOKUP(D2826,Products!$A$2:$F$21,6,FALSE)</f>
        <v>1180</v>
      </c>
      <c r="R2826" s="6">
        <f t="shared" si="178"/>
        <v>3540</v>
      </c>
      <c r="S2826" s="6">
        <f t="shared" si="179"/>
        <v>1966.1999999999998</v>
      </c>
    </row>
    <row r="2827" spans="1:19" x14ac:dyDescent="0.25">
      <c r="A2827" t="s">
        <v>3255</v>
      </c>
      <c r="B2827" s="2">
        <v>45741</v>
      </c>
      <c r="C2827" t="s">
        <v>1487</v>
      </c>
      <c r="D2827" t="s">
        <v>18</v>
      </c>
      <c r="E2827">
        <v>1</v>
      </c>
      <c r="F2827">
        <v>1334</v>
      </c>
      <c r="G2827" s="3">
        <v>0.15</v>
      </c>
      <c r="H2827" t="s">
        <v>12</v>
      </c>
      <c r="I2827">
        <v>2</v>
      </c>
      <c r="J2827">
        <f t="shared" si="176"/>
        <v>1133.8999999999999</v>
      </c>
      <c r="K2827" s="2">
        <f t="shared" si="177"/>
        <v>45717</v>
      </c>
      <c r="L2827" s="2" t="str">
        <f>VLOOKUP(C2827,Customers!$A$2:$F$401,3,FALSE)</f>
        <v>Banha</v>
      </c>
      <c r="M2827" s="2" t="str">
        <f>VLOOKUP(C2827,Customers!$A$2:$F$401,5,FALSE)</f>
        <v>Corporate</v>
      </c>
      <c r="N2827" s="2" t="str">
        <f>VLOOKUP(D2827,Products!$A$2:$F$21,2,FALSE)</f>
        <v>Webcam HD</v>
      </c>
      <c r="O2827" s="2" t="str">
        <f>VLOOKUP(D2827,Products!$A$2:$F$21,4,FALSE)</f>
        <v>Electronics</v>
      </c>
      <c r="P2827" s="2" t="str">
        <f>VLOOKUP(D2827,Products!$A$2:$F$21,3,FALSE)</f>
        <v>Accessories</v>
      </c>
      <c r="Q2827" s="6">
        <f>VLOOKUP(D2827,Products!$A$2:$F$21,6,FALSE)</f>
        <v>790</v>
      </c>
      <c r="R2827" s="6">
        <f t="shared" si="178"/>
        <v>790</v>
      </c>
      <c r="S2827" s="6">
        <f t="shared" si="179"/>
        <v>343.89999999999986</v>
      </c>
    </row>
    <row r="2828" spans="1:19" x14ac:dyDescent="0.25">
      <c r="A2828" t="s">
        <v>3256</v>
      </c>
      <c r="B2828" s="2">
        <v>45381</v>
      </c>
      <c r="C2828" t="s">
        <v>443</v>
      </c>
      <c r="D2828" t="s">
        <v>33</v>
      </c>
      <c r="E2828">
        <v>1</v>
      </c>
      <c r="F2828">
        <v>3588</v>
      </c>
      <c r="G2828" s="3">
        <v>0.1</v>
      </c>
      <c r="H2828" t="s">
        <v>12</v>
      </c>
      <c r="I2828">
        <v>1</v>
      </c>
      <c r="J2828">
        <f t="shared" si="176"/>
        <v>3229.2000000000003</v>
      </c>
      <c r="K2828" s="2">
        <f t="shared" si="177"/>
        <v>45352</v>
      </c>
      <c r="L2828" s="2" t="str">
        <f>VLOOKUP(C2828,Customers!$A$2:$F$401,3,FALSE)</f>
        <v>Asyut</v>
      </c>
      <c r="M2828" s="2" t="str">
        <f>VLOOKUP(C2828,Customers!$A$2:$F$401,5,FALSE)</f>
        <v>Consumer</v>
      </c>
      <c r="N2828" s="2" t="str">
        <f>VLOOKUP(D2828,Products!$A$2:$F$21,2,FALSE)</f>
        <v>Filing Cabinet</v>
      </c>
      <c r="O2828" s="2" t="str">
        <f>VLOOKUP(D2828,Products!$A$2:$F$21,4,FALSE)</f>
        <v>Office</v>
      </c>
      <c r="P2828" s="2" t="str">
        <f>VLOOKUP(D2828,Products!$A$2:$F$21,3,FALSE)</f>
        <v>Furniture</v>
      </c>
      <c r="Q2828" s="6">
        <f>VLOOKUP(D2828,Products!$A$2:$F$21,6,FALSE)</f>
        <v>2650</v>
      </c>
      <c r="R2828" s="6">
        <f t="shared" si="178"/>
        <v>2650</v>
      </c>
      <c r="S2828" s="6">
        <f t="shared" si="179"/>
        <v>579.20000000000027</v>
      </c>
    </row>
    <row r="2829" spans="1:19" x14ac:dyDescent="0.25">
      <c r="A2829" t="s">
        <v>3257</v>
      </c>
      <c r="B2829" s="2">
        <v>45189</v>
      </c>
      <c r="C2829" t="s">
        <v>619</v>
      </c>
      <c r="D2829" t="s">
        <v>46</v>
      </c>
      <c r="E2829">
        <v>1</v>
      </c>
      <c r="F2829">
        <v>267.8</v>
      </c>
      <c r="G2829" s="3">
        <v>0.03</v>
      </c>
      <c r="H2829" t="s">
        <v>12</v>
      </c>
      <c r="I2829">
        <v>4</v>
      </c>
      <c r="J2829">
        <f t="shared" si="176"/>
        <v>259.76600000000002</v>
      </c>
      <c r="K2829" s="2">
        <f t="shared" si="177"/>
        <v>45170</v>
      </c>
      <c r="L2829" s="2" t="str">
        <f>VLOOKUP(C2829,Customers!$A$2:$F$401,3,FALSE)</f>
        <v>Shubra El-Kheima</v>
      </c>
      <c r="M2829" s="2" t="str">
        <f>VLOOKUP(C2829,Customers!$A$2:$F$401,5,FALSE)</f>
        <v>Small Business</v>
      </c>
      <c r="N2829" s="2" t="str">
        <f>VLOOKUP(D2829,Products!$A$2:$F$21,2,FALSE)</f>
        <v>Paper A4 Box</v>
      </c>
      <c r="O2829" s="2" t="str">
        <f>VLOOKUP(D2829,Products!$A$2:$F$21,4,FALSE)</f>
        <v>Office</v>
      </c>
      <c r="P2829" s="2" t="str">
        <f>VLOOKUP(D2829,Products!$A$2:$F$21,3,FALSE)</f>
        <v>Stationery</v>
      </c>
      <c r="Q2829" s="6">
        <f>VLOOKUP(D2829,Products!$A$2:$F$21,6,FALSE)</f>
        <v>145</v>
      </c>
      <c r="R2829" s="6">
        <f t="shared" si="178"/>
        <v>145</v>
      </c>
      <c r="S2829" s="6">
        <f t="shared" si="179"/>
        <v>114.76600000000002</v>
      </c>
    </row>
    <row r="2830" spans="1:19" x14ac:dyDescent="0.25">
      <c r="A2830" t="s">
        <v>3258</v>
      </c>
      <c r="B2830" s="2">
        <v>45037</v>
      </c>
      <c r="C2830" t="s">
        <v>571</v>
      </c>
      <c r="D2830" t="s">
        <v>46</v>
      </c>
      <c r="E2830">
        <v>4</v>
      </c>
      <c r="F2830">
        <v>260</v>
      </c>
      <c r="G2830" s="3">
        <v>0</v>
      </c>
      <c r="H2830" t="s">
        <v>12</v>
      </c>
      <c r="I2830">
        <v>2</v>
      </c>
      <c r="J2830">
        <f t="shared" si="176"/>
        <v>1040</v>
      </c>
      <c r="K2830" s="2">
        <f t="shared" si="177"/>
        <v>45017</v>
      </c>
      <c r="L2830" s="2" t="str">
        <f>VLOOKUP(C2830,Customers!$A$2:$F$401,3,FALSE)</f>
        <v>Mansoura</v>
      </c>
      <c r="M2830" s="2" t="str">
        <f>VLOOKUP(C2830,Customers!$A$2:$F$401,5,FALSE)</f>
        <v>Consumer</v>
      </c>
      <c r="N2830" s="2" t="str">
        <f>VLOOKUP(D2830,Products!$A$2:$F$21,2,FALSE)</f>
        <v>Paper A4 Box</v>
      </c>
      <c r="O2830" s="2" t="str">
        <f>VLOOKUP(D2830,Products!$A$2:$F$21,4,FALSE)</f>
        <v>Office</v>
      </c>
      <c r="P2830" s="2" t="str">
        <f>VLOOKUP(D2830,Products!$A$2:$F$21,3,FALSE)</f>
        <v>Stationery</v>
      </c>
      <c r="Q2830" s="6">
        <f>VLOOKUP(D2830,Products!$A$2:$F$21,6,FALSE)</f>
        <v>145</v>
      </c>
      <c r="R2830" s="6">
        <f t="shared" si="178"/>
        <v>580</v>
      </c>
      <c r="S2830" s="6">
        <f t="shared" si="179"/>
        <v>460</v>
      </c>
    </row>
    <row r="2831" spans="1:19" x14ac:dyDescent="0.25">
      <c r="A2831" t="s">
        <v>3259</v>
      </c>
      <c r="B2831" s="2">
        <v>46003</v>
      </c>
      <c r="C2831" t="s">
        <v>1038</v>
      </c>
      <c r="D2831" t="s">
        <v>49</v>
      </c>
      <c r="E2831">
        <v>10</v>
      </c>
      <c r="F2831">
        <v>3977</v>
      </c>
      <c r="G2831" s="3">
        <v>0.2</v>
      </c>
      <c r="H2831" t="s">
        <v>85</v>
      </c>
      <c r="I2831">
        <v>4</v>
      </c>
      <c r="J2831">
        <f t="shared" si="176"/>
        <v>31816</v>
      </c>
      <c r="K2831" s="2">
        <f t="shared" si="177"/>
        <v>45992</v>
      </c>
      <c r="L2831" s="2" t="str">
        <f>VLOOKUP(C2831,Customers!$A$2:$F$401,3,FALSE)</f>
        <v>Fayoum</v>
      </c>
      <c r="M2831" s="2" t="str">
        <f>VLOOKUP(C2831,Customers!$A$2:$F$401,5,FALSE)</f>
        <v>Consumer</v>
      </c>
      <c r="N2831" s="2" t="str">
        <f>VLOOKUP(D2831,Products!$A$2:$F$21,2,FALSE)</f>
        <v>UPS 1200VA</v>
      </c>
      <c r="O2831" s="2" t="str">
        <f>VLOOKUP(D2831,Products!$A$2:$F$21,4,FALSE)</f>
        <v>Electronics</v>
      </c>
      <c r="P2831" s="2" t="str">
        <f>VLOOKUP(D2831,Products!$A$2:$F$21,3,FALSE)</f>
        <v>Power</v>
      </c>
      <c r="Q2831" s="6">
        <f>VLOOKUP(D2831,Products!$A$2:$F$21,6,FALSE)</f>
        <v>2950</v>
      </c>
      <c r="R2831" s="6">
        <f t="shared" si="178"/>
        <v>29500</v>
      </c>
      <c r="S2831" s="6">
        <f t="shared" si="179"/>
        <v>2316</v>
      </c>
    </row>
    <row r="2832" spans="1:19" x14ac:dyDescent="0.25">
      <c r="A2832" t="s">
        <v>3260</v>
      </c>
      <c r="B2832" s="2">
        <v>45793</v>
      </c>
      <c r="C2832" t="s">
        <v>1694</v>
      </c>
      <c r="D2832" t="s">
        <v>123</v>
      </c>
      <c r="E2832">
        <v>3</v>
      </c>
      <c r="F2832">
        <v>2350</v>
      </c>
      <c r="G2832" s="3">
        <v>0.15</v>
      </c>
      <c r="H2832" t="s">
        <v>12</v>
      </c>
      <c r="I2832">
        <v>4</v>
      </c>
      <c r="J2832">
        <f t="shared" si="176"/>
        <v>5992.5</v>
      </c>
      <c r="K2832" s="2">
        <f t="shared" si="177"/>
        <v>45778</v>
      </c>
      <c r="L2832" s="2" t="str">
        <f>VLOOKUP(C2832,Customers!$A$2:$F$401,3,FALSE)</f>
        <v>Banha</v>
      </c>
      <c r="M2832" s="2" t="str">
        <f>VLOOKUP(C2832,Customers!$A$2:$F$401,5,FALSE)</f>
        <v>Small Business</v>
      </c>
      <c r="N2832" s="2" t="str">
        <f>VLOOKUP(D2832,Products!$A$2:$F$21,2,FALSE)</f>
        <v>Barcode Scanner</v>
      </c>
      <c r="O2832" s="2" t="str">
        <f>VLOOKUP(D2832,Products!$A$2:$F$21,4,FALSE)</f>
        <v>Electronics</v>
      </c>
      <c r="P2832" s="2" t="str">
        <f>VLOOKUP(D2832,Products!$A$2:$F$21,3,FALSE)</f>
        <v>POS Equipment</v>
      </c>
      <c r="Q2832" s="6">
        <f>VLOOKUP(D2832,Products!$A$2:$F$21,6,FALSE)</f>
        <v>1420</v>
      </c>
      <c r="R2832" s="6">
        <f t="shared" si="178"/>
        <v>4260</v>
      </c>
      <c r="S2832" s="6">
        <f t="shared" si="179"/>
        <v>1732.5</v>
      </c>
    </row>
    <row r="2833" spans="1:19" x14ac:dyDescent="0.25">
      <c r="A2833" t="s">
        <v>3261</v>
      </c>
      <c r="B2833" s="2">
        <v>45906</v>
      </c>
      <c r="C2833" t="s">
        <v>625</v>
      </c>
      <c r="D2833" t="s">
        <v>49</v>
      </c>
      <c r="E2833">
        <v>2</v>
      </c>
      <c r="F2833">
        <v>4428</v>
      </c>
      <c r="G2833" s="3">
        <v>0</v>
      </c>
      <c r="H2833" t="s">
        <v>12</v>
      </c>
      <c r="I2833">
        <v>2</v>
      </c>
      <c r="J2833">
        <f t="shared" si="176"/>
        <v>8856</v>
      </c>
      <c r="K2833" s="2">
        <f t="shared" si="177"/>
        <v>45901</v>
      </c>
      <c r="L2833" s="2" t="str">
        <f>VLOOKUP(C2833,Customers!$A$2:$F$401,3,FALSE)</f>
        <v>Tanta</v>
      </c>
      <c r="M2833" s="2" t="str">
        <f>VLOOKUP(C2833,Customers!$A$2:$F$401,5,FALSE)</f>
        <v>Small Business</v>
      </c>
      <c r="N2833" s="2" t="str">
        <f>VLOOKUP(D2833,Products!$A$2:$F$21,2,FALSE)</f>
        <v>UPS 1200VA</v>
      </c>
      <c r="O2833" s="2" t="str">
        <f>VLOOKUP(D2833,Products!$A$2:$F$21,4,FALSE)</f>
        <v>Electronics</v>
      </c>
      <c r="P2833" s="2" t="str">
        <f>VLOOKUP(D2833,Products!$A$2:$F$21,3,FALSE)</f>
        <v>Power</v>
      </c>
      <c r="Q2833" s="6">
        <f>VLOOKUP(D2833,Products!$A$2:$F$21,6,FALSE)</f>
        <v>2950</v>
      </c>
      <c r="R2833" s="6">
        <f t="shared" si="178"/>
        <v>5900</v>
      </c>
      <c r="S2833" s="6">
        <f t="shared" si="179"/>
        <v>2956</v>
      </c>
    </row>
    <row r="2834" spans="1:19" x14ac:dyDescent="0.25">
      <c r="A2834" t="s">
        <v>3262</v>
      </c>
      <c r="B2834" s="2">
        <v>44993</v>
      </c>
      <c r="C2834" t="s">
        <v>809</v>
      </c>
      <c r="D2834" t="s">
        <v>79</v>
      </c>
      <c r="E2834">
        <v>1</v>
      </c>
      <c r="F2834">
        <v>6200</v>
      </c>
      <c r="G2834" s="3">
        <v>0.1</v>
      </c>
      <c r="H2834" t="s">
        <v>12</v>
      </c>
      <c r="I2834">
        <v>4</v>
      </c>
      <c r="J2834">
        <f t="shared" si="176"/>
        <v>5580</v>
      </c>
      <c r="K2834" s="2">
        <f t="shared" si="177"/>
        <v>44986</v>
      </c>
      <c r="L2834" s="2" t="str">
        <f>VLOOKUP(C2834,Customers!$A$2:$F$401,3,FALSE)</f>
        <v>Zagazig</v>
      </c>
      <c r="M2834" s="2" t="str">
        <f>VLOOKUP(C2834,Customers!$A$2:$F$401,5,FALSE)</f>
        <v>Consumer</v>
      </c>
      <c r="N2834" s="2" t="str">
        <f>VLOOKUP(D2834,Products!$A$2:$F$21,2,FALSE)</f>
        <v>27-inch Monitor</v>
      </c>
      <c r="O2834" s="2" t="str">
        <f>VLOOKUP(D2834,Products!$A$2:$F$21,4,FALSE)</f>
        <v>Electronics</v>
      </c>
      <c r="P2834" s="2" t="str">
        <f>VLOOKUP(D2834,Products!$A$2:$F$21,3,FALSE)</f>
        <v>Displays</v>
      </c>
      <c r="Q2834" s="6">
        <f>VLOOKUP(D2834,Products!$A$2:$F$21,6,FALSE)</f>
        <v>4300</v>
      </c>
      <c r="R2834" s="6">
        <f t="shared" si="178"/>
        <v>4300</v>
      </c>
      <c r="S2834" s="6">
        <f t="shared" si="179"/>
        <v>1280</v>
      </c>
    </row>
    <row r="2835" spans="1:19" x14ac:dyDescent="0.25">
      <c r="A2835" t="s">
        <v>3263</v>
      </c>
      <c r="B2835" s="2">
        <v>45956</v>
      </c>
      <c r="C2835" t="s">
        <v>1038</v>
      </c>
      <c r="D2835" t="s">
        <v>27</v>
      </c>
      <c r="E2835">
        <v>1</v>
      </c>
      <c r="F2835">
        <v>1009.4</v>
      </c>
      <c r="G2835" s="3">
        <v>0.05</v>
      </c>
      <c r="H2835" t="s">
        <v>96</v>
      </c>
      <c r="I2835">
        <v>4</v>
      </c>
      <c r="J2835">
        <f t="shared" si="176"/>
        <v>958.93</v>
      </c>
      <c r="K2835" s="2">
        <f t="shared" si="177"/>
        <v>45931</v>
      </c>
      <c r="L2835" s="2" t="str">
        <f>VLOOKUP(C2835,Customers!$A$2:$F$401,3,FALSE)</f>
        <v>Fayoum</v>
      </c>
      <c r="M2835" s="2" t="str">
        <f>VLOOKUP(C2835,Customers!$A$2:$F$401,5,FALSE)</f>
        <v>Consumer</v>
      </c>
      <c r="N2835" s="2" t="str">
        <f>VLOOKUP(D2835,Products!$A$2:$F$21,2,FALSE)</f>
        <v>Printer Toner</v>
      </c>
      <c r="O2835" s="2" t="str">
        <f>VLOOKUP(D2835,Products!$A$2:$F$21,4,FALSE)</f>
        <v>Office</v>
      </c>
      <c r="P2835" s="2" t="str">
        <f>VLOOKUP(D2835,Products!$A$2:$F$21,3,FALSE)</f>
        <v>Supplies</v>
      </c>
      <c r="Q2835" s="6">
        <f>VLOOKUP(D2835,Products!$A$2:$F$21,6,FALSE)</f>
        <v>510</v>
      </c>
      <c r="R2835" s="6">
        <f t="shared" si="178"/>
        <v>510</v>
      </c>
      <c r="S2835" s="6">
        <f t="shared" si="179"/>
        <v>448.92999999999995</v>
      </c>
    </row>
    <row r="2836" spans="1:19" x14ac:dyDescent="0.25">
      <c r="A2836" t="s">
        <v>3264</v>
      </c>
      <c r="B2836" s="2">
        <v>45638</v>
      </c>
      <c r="C2836" t="s">
        <v>477</v>
      </c>
      <c r="D2836" t="s">
        <v>24</v>
      </c>
      <c r="E2836">
        <v>5</v>
      </c>
      <c r="F2836">
        <v>1150</v>
      </c>
      <c r="G2836" s="3">
        <v>0</v>
      </c>
      <c r="H2836" t="s">
        <v>12</v>
      </c>
      <c r="I2836">
        <v>7</v>
      </c>
      <c r="J2836">
        <f t="shared" si="176"/>
        <v>5750</v>
      </c>
      <c r="K2836" s="2">
        <f t="shared" si="177"/>
        <v>45627</v>
      </c>
      <c r="L2836" s="2" t="str">
        <f>VLOOKUP(C2836,Customers!$A$2:$F$401,3,FALSE)</f>
        <v>Tanta</v>
      </c>
      <c r="M2836" s="2" t="str">
        <f>VLOOKUP(C2836,Customers!$A$2:$F$401,5,FALSE)</f>
        <v>Small Business</v>
      </c>
      <c r="N2836" s="2" t="str">
        <f>VLOOKUP(D2836,Products!$A$2:$F$21,2,FALSE)</f>
        <v>USB-C Hub</v>
      </c>
      <c r="O2836" s="2" t="str">
        <f>VLOOKUP(D2836,Products!$A$2:$F$21,4,FALSE)</f>
        <v>Electronics</v>
      </c>
      <c r="P2836" s="2" t="str">
        <f>VLOOKUP(D2836,Products!$A$2:$F$21,3,FALSE)</f>
        <v>Accessories</v>
      </c>
      <c r="Q2836" s="6">
        <f>VLOOKUP(D2836,Products!$A$2:$F$21,6,FALSE)</f>
        <v>620</v>
      </c>
      <c r="R2836" s="6">
        <f t="shared" si="178"/>
        <v>3100</v>
      </c>
      <c r="S2836" s="6">
        <f t="shared" si="179"/>
        <v>2650</v>
      </c>
    </row>
    <row r="2837" spans="1:19" x14ac:dyDescent="0.25">
      <c r="A2837" t="s">
        <v>3265</v>
      </c>
      <c r="B2837" s="2">
        <v>45733</v>
      </c>
      <c r="C2837" t="s">
        <v>806</v>
      </c>
      <c r="D2837" t="s">
        <v>30</v>
      </c>
      <c r="E2837">
        <v>3</v>
      </c>
      <c r="F2837">
        <v>9476</v>
      </c>
      <c r="G2837" s="3">
        <v>0.1</v>
      </c>
      <c r="H2837" t="s">
        <v>12</v>
      </c>
      <c r="I2837">
        <v>2</v>
      </c>
      <c r="J2837">
        <f t="shared" si="176"/>
        <v>25585.200000000001</v>
      </c>
      <c r="K2837" s="2">
        <f t="shared" si="177"/>
        <v>45717</v>
      </c>
      <c r="L2837" s="2" t="str">
        <f>VLOOKUP(C2837,Customers!$A$2:$F$401,3,FALSE)</f>
        <v>Tanta</v>
      </c>
      <c r="M2837" s="2" t="str">
        <f>VLOOKUP(C2837,Customers!$A$2:$F$401,5,FALSE)</f>
        <v>Corporate</v>
      </c>
      <c r="N2837" s="2" t="str">
        <f>VLOOKUP(D2837,Products!$A$2:$F$21,2,FALSE)</f>
        <v>Standing Desk</v>
      </c>
      <c r="O2837" s="2" t="str">
        <f>VLOOKUP(D2837,Products!$A$2:$F$21,4,FALSE)</f>
        <v>Office</v>
      </c>
      <c r="P2837" s="2" t="str">
        <f>VLOOKUP(D2837,Products!$A$2:$F$21,3,FALSE)</f>
        <v>Furniture</v>
      </c>
      <c r="Q2837" s="6">
        <f>VLOOKUP(D2837,Products!$A$2:$F$21,6,FALSE)</f>
        <v>6500</v>
      </c>
      <c r="R2837" s="6">
        <f t="shared" si="178"/>
        <v>19500</v>
      </c>
      <c r="S2837" s="6">
        <f t="shared" si="179"/>
        <v>6085.2000000000007</v>
      </c>
    </row>
    <row r="2838" spans="1:19" x14ac:dyDescent="0.25">
      <c r="A2838" t="s">
        <v>3266</v>
      </c>
      <c r="B2838" s="2">
        <v>45284</v>
      </c>
      <c r="C2838" t="s">
        <v>584</v>
      </c>
      <c r="D2838" t="s">
        <v>90</v>
      </c>
      <c r="E2838">
        <v>1</v>
      </c>
      <c r="F2838">
        <v>2163</v>
      </c>
      <c r="G2838" s="3">
        <v>0.05</v>
      </c>
      <c r="H2838" t="s">
        <v>12</v>
      </c>
      <c r="I2838">
        <v>6</v>
      </c>
      <c r="J2838">
        <f t="shared" si="176"/>
        <v>2054.85</v>
      </c>
      <c r="K2838" s="2">
        <f t="shared" si="177"/>
        <v>45261</v>
      </c>
      <c r="L2838" s="2" t="str">
        <f>VLOOKUP(C2838,Customers!$A$2:$F$401,3,FALSE)</f>
        <v>Banha</v>
      </c>
      <c r="M2838" s="2" t="str">
        <f>VLOOKUP(C2838,Customers!$A$2:$F$401,5,FALSE)</f>
        <v>Small Business</v>
      </c>
      <c r="N2838" s="2" t="str">
        <f>VLOOKUP(D2838,Products!$A$2:$F$21,2,FALSE)</f>
        <v>Headset Pro</v>
      </c>
      <c r="O2838" s="2" t="str">
        <f>VLOOKUP(D2838,Products!$A$2:$F$21,4,FALSE)</f>
        <v>Electronics</v>
      </c>
      <c r="P2838" s="2" t="str">
        <f>VLOOKUP(D2838,Products!$A$2:$F$21,3,FALSE)</f>
        <v>Accessories</v>
      </c>
      <c r="Q2838" s="6">
        <f>VLOOKUP(D2838,Products!$A$2:$F$21,6,FALSE)</f>
        <v>1180</v>
      </c>
      <c r="R2838" s="6">
        <f t="shared" si="178"/>
        <v>1180</v>
      </c>
      <c r="S2838" s="6">
        <f t="shared" si="179"/>
        <v>874.84999999999991</v>
      </c>
    </row>
    <row r="2839" spans="1:19" x14ac:dyDescent="0.25">
      <c r="A2839" t="s">
        <v>3267</v>
      </c>
      <c r="B2839" s="2">
        <v>45863</v>
      </c>
      <c r="C2839" t="s">
        <v>1005</v>
      </c>
      <c r="D2839" t="s">
        <v>46</v>
      </c>
      <c r="E2839">
        <v>1</v>
      </c>
      <c r="F2839">
        <v>280.8</v>
      </c>
      <c r="G2839" s="3">
        <v>0</v>
      </c>
      <c r="H2839" t="s">
        <v>12</v>
      </c>
      <c r="I2839">
        <v>7</v>
      </c>
      <c r="J2839">
        <f t="shared" si="176"/>
        <v>280.8</v>
      </c>
      <c r="K2839" s="2">
        <f t="shared" si="177"/>
        <v>45839</v>
      </c>
      <c r="L2839" s="2" t="str">
        <f>VLOOKUP(C2839,Customers!$A$2:$F$401,3,FALSE)</f>
        <v>Asyut</v>
      </c>
      <c r="M2839" s="2" t="str">
        <f>VLOOKUP(C2839,Customers!$A$2:$F$401,5,FALSE)</f>
        <v>Consumer</v>
      </c>
      <c r="N2839" s="2" t="str">
        <f>VLOOKUP(D2839,Products!$A$2:$F$21,2,FALSE)</f>
        <v>Paper A4 Box</v>
      </c>
      <c r="O2839" s="2" t="str">
        <f>VLOOKUP(D2839,Products!$A$2:$F$21,4,FALSE)</f>
        <v>Office</v>
      </c>
      <c r="P2839" s="2" t="str">
        <f>VLOOKUP(D2839,Products!$A$2:$F$21,3,FALSE)</f>
        <v>Stationery</v>
      </c>
      <c r="Q2839" s="6">
        <f>VLOOKUP(D2839,Products!$A$2:$F$21,6,FALSE)</f>
        <v>145</v>
      </c>
      <c r="R2839" s="6">
        <f t="shared" si="178"/>
        <v>145</v>
      </c>
      <c r="S2839" s="6">
        <f t="shared" si="179"/>
        <v>135.80000000000001</v>
      </c>
    </row>
    <row r="2840" spans="1:19" x14ac:dyDescent="0.25">
      <c r="A2840" t="s">
        <v>3268</v>
      </c>
      <c r="B2840" s="2">
        <v>45173</v>
      </c>
      <c r="C2840" t="s">
        <v>164</v>
      </c>
      <c r="D2840" t="s">
        <v>43</v>
      </c>
      <c r="E2840">
        <v>1</v>
      </c>
      <c r="F2840">
        <v>3492</v>
      </c>
      <c r="G2840" s="3">
        <v>0</v>
      </c>
      <c r="H2840" t="s">
        <v>12</v>
      </c>
      <c r="I2840">
        <v>5</v>
      </c>
      <c r="J2840">
        <f t="shared" si="176"/>
        <v>3492</v>
      </c>
      <c r="K2840" s="2">
        <f t="shared" si="177"/>
        <v>45170</v>
      </c>
      <c r="L2840" s="2" t="str">
        <f>VLOOKUP(C2840,Customers!$A$2:$F$401,3,FALSE)</f>
        <v>Mansoura</v>
      </c>
      <c r="M2840" s="2" t="str">
        <f>VLOOKUP(C2840,Customers!$A$2:$F$401,5,FALSE)</f>
        <v>Consumer</v>
      </c>
      <c r="N2840" s="2" t="str">
        <f>VLOOKUP(D2840,Products!$A$2:$F$21,2,FALSE)</f>
        <v>External SSD 1TB</v>
      </c>
      <c r="O2840" s="2" t="str">
        <f>VLOOKUP(D2840,Products!$A$2:$F$21,4,FALSE)</f>
        <v>Electronics</v>
      </c>
      <c r="P2840" s="2" t="str">
        <f>VLOOKUP(D2840,Products!$A$2:$F$21,3,FALSE)</f>
        <v>Storage</v>
      </c>
      <c r="Q2840" s="6">
        <f>VLOOKUP(D2840,Products!$A$2:$F$21,6,FALSE)</f>
        <v>2450</v>
      </c>
      <c r="R2840" s="6">
        <f t="shared" si="178"/>
        <v>2450</v>
      </c>
      <c r="S2840" s="6">
        <f t="shared" si="179"/>
        <v>1042</v>
      </c>
    </row>
    <row r="2841" spans="1:19" x14ac:dyDescent="0.25">
      <c r="A2841" t="s">
        <v>3269</v>
      </c>
      <c r="B2841" s="2">
        <v>45988</v>
      </c>
      <c r="C2841" t="s">
        <v>1764</v>
      </c>
      <c r="D2841" t="s">
        <v>49</v>
      </c>
      <c r="E2841">
        <v>5</v>
      </c>
      <c r="F2841">
        <v>3772</v>
      </c>
      <c r="G2841" s="3">
        <v>0</v>
      </c>
      <c r="H2841" t="s">
        <v>12</v>
      </c>
      <c r="I2841">
        <v>4</v>
      </c>
      <c r="J2841">
        <f t="shared" si="176"/>
        <v>18860</v>
      </c>
      <c r="K2841" s="2">
        <f t="shared" si="177"/>
        <v>45962</v>
      </c>
      <c r="L2841" s="2" t="str">
        <f>VLOOKUP(C2841,Customers!$A$2:$F$401,3,FALSE)</f>
        <v>Banha</v>
      </c>
      <c r="M2841" s="2" t="str">
        <f>VLOOKUP(C2841,Customers!$A$2:$F$401,5,FALSE)</f>
        <v>Small Business</v>
      </c>
      <c r="N2841" s="2" t="str">
        <f>VLOOKUP(D2841,Products!$A$2:$F$21,2,FALSE)</f>
        <v>UPS 1200VA</v>
      </c>
      <c r="O2841" s="2" t="str">
        <f>VLOOKUP(D2841,Products!$A$2:$F$21,4,FALSE)</f>
        <v>Electronics</v>
      </c>
      <c r="P2841" s="2" t="str">
        <f>VLOOKUP(D2841,Products!$A$2:$F$21,3,FALSE)</f>
        <v>Power</v>
      </c>
      <c r="Q2841" s="6">
        <f>VLOOKUP(D2841,Products!$A$2:$F$21,6,FALSE)</f>
        <v>2950</v>
      </c>
      <c r="R2841" s="6">
        <f t="shared" si="178"/>
        <v>14750</v>
      </c>
      <c r="S2841" s="6">
        <f t="shared" si="179"/>
        <v>4110</v>
      </c>
    </row>
    <row r="2842" spans="1:19" x14ac:dyDescent="0.25">
      <c r="A2842" t="s">
        <v>3270</v>
      </c>
      <c r="B2842" s="2">
        <v>45869</v>
      </c>
      <c r="C2842" t="s">
        <v>1251</v>
      </c>
      <c r="D2842" t="s">
        <v>18</v>
      </c>
      <c r="E2842">
        <v>4</v>
      </c>
      <c r="F2842">
        <v>1406.5</v>
      </c>
      <c r="G2842" s="3">
        <v>0.03</v>
      </c>
      <c r="H2842" t="s">
        <v>12</v>
      </c>
      <c r="I2842">
        <v>3</v>
      </c>
      <c r="J2842">
        <f t="shared" si="176"/>
        <v>5457.22</v>
      </c>
      <c r="K2842" s="2">
        <f t="shared" si="177"/>
        <v>45839</v>
      </c>
      <c r="L2842" s="2" t="str">
        <f>VLOOKUP(C2842,Customers!$A$2:$F$401,3,FALSE)</f>
        <v>Alexandria</v>
      </c>
      <c r="M2842" s="2" t="str">
        <f>VLOOKUP(C2842,Customers!$A$2:$F$401,5,FALSE)</f>
        <v>Consumer</v>
      </c>
      <c r="N2842" s="2" t="str">
        <f>VLOOKUP(D2842,Products!$A$2:$F$21,2,FALSE)</f>
        <v>Webcam HD</v>
      </c>
      <c r="O2842" s="2" t="str">
        <f>VLOOKUP(D2842,Products!$A$2:$F$21,4,FALSE)</f>
        <v>Electronics</v>
      </c>
      <c r="P2842" s="2" t="str">
        <f>VLOOKUP(D2842,Products!$A$2:$F$21,3,FALSE)</f>
        <v>Accessories</v>
      </c>
      <c r="Q2842" s="6">
        <f>VLOOKUP(D2842,Products!$A$2:$F$21,6,FALSE)</f>
        <v>790</v>
      </c>
      <c r="R2842" s="6">
        <f t="shared" si="178"/>
        <v>3160</v>
      </c>
      <c r="S2842" s="6">
        <f t="shared" si="179"/>
        <v>2297.2200000000003</v>
      </c>
    </row>
    <row r="2843" spans="1:19" x14ac:dyDescent="0.25">
      <c r="A2843" t="s">
        <v>3271</v>
      </c>
      <c r="B2843" s="2">
        <v>45573</v>
      </c>
      <c r="C2843" t="s">
        <v>356</v>
      </c>
      <c r="D2843" t="s">
        <v>18</v>
      </c>
      <c r="E2843">
        <v>2</v>
      </c>
      <c r="F2843">
        <v>1406.5</v>
      </c>
      <c r="G2843" s="3">
        <v>0</v>
      </c>
      <c r="H2843" t="s">
        <v>12</v>
      </c>
      <c r="I2843">
        <v>2</v>
      </c>
      <c r="J2843">
        <f t="shared" si="176"/>
        <v>2813</v>
      </c>
      <c r="K2843" s="2">
        <f t="shared" si="177"/>
        <v>45566</v>
      </c>
      <c r="L2843" s="2" t="str">
        <f>VLOOKUP(C2843,Customers!$A$2:$F$401,3,FALSE)</f>
        <v>Mansoura</v>
      </c>
      <c r="M2843" s="2" t="str">
        <f>VLOOKUP(C2843,Customers!$A$2:$F$401,5,FALSE)</f>
        <v>Consumer</v>
      </c>
      <c r="N2843" s="2" t="str">
        <f>VLOOKUP(D2843,Products!$A$2:$F$21,2,FALSE)</f>
        <v>Webcam HD</v>
      </c>
      <c r="O2843" s="2" t="str">
        <f>VLOOKUP(D2843,Products!$A$2:$F$21,4,FALSE)</f>
        <v>Electronics</v>
      </c>
      <c r="P2843" s="2" t="str">
        <f>VLOOKUP(D2843,Products!$A$2:$F$21,3,FALSE)</f>
        <v>Accessories</v>
      </c>
      <c r="Q2843" s="6">
        <f>VLOOKUP(D2843,Products!$A$2:$F$21,6,FALSE)</f>
        <v>790</v>
      </c>
      <c r="R2843" s="6">
        <f t="shared" si="178"/>
        <v>1580</v>
      </c>
      <c r="S2843" s="6">
        <f t="shared" si="179"/>
        <v>1233</v>
      </c>
    </row>
    <row r="2844" spans="1:19" x14ac:dyDescent="0.25">
      <c r="A2844" t="s">
        <v>3272</v>
      </c>
      <c r="B2844" s="2">
        <v>44944</v>
      </c>
      <c r="C2844" t="s">
        <v>119</v>
      </c>
      <c r="D2844" t="s">
        <v>40</v>
      </c>
      <c r="E2844">
        <v>2</v>
      </c>
      <c r="F2844">
        <v>18915</v>
      </c>
      <c r="G2844" s="3">
        <v>0.1</v>
      </c>
      <c r="H2844" t="s">
        <v>12</v>
      </c>
      <c r="I2844">
        <v>6</v>
      </c>
      <c r="J2844">
        <f t="shared" si="176"/>
        <v>34047</v>
      </c>
      <c r="K2844" s="2">
        <f t="shared" si="177"/>
        <v>44927</v>
      </c>
      <c r="L2844" s="2" t="str">
        <f>VLOOKUP(C2844,Customers!$A$2:$F$401,3,FALSE)</f>
        <v>Banha</v>
      </c>
      <c r="M2844" s="2" t="str">
        <f>VLOOKUP(C2844,Customers!$A$2:$F$401,5,FALSE)</f>
        <v>Consumer</v>
      </c>
      <c r="N2844" s="2" t="str">
        <f>VLOOKUP(D2844,Products!$A$2:$F$21,2,FALSE)</f>
        <v>Laptop Basic 15</v>
      </c>
      <c r="O2844" s="2" t="str">
        <f>VLOOKUP(D2844,Products!$A$2:$F$21,4,FALSE)</f>
        <v>Electronics</v>
      </c>
      <c r="P2844" s="2" t="str">
        <f>VLOOKUP(D2844,Products!$A$2:$F$21,3,FALSE)</f>
        <v>Computers</v>
      </c>
      <c r="Q2844" s="6">
        <f>VLOOKUP(D2844,Products!$A$2:$F$21,6,FALSE)</f>
        <v>15100</v>
      </c>
      <c r="R2844" s="6">
        <f t="shared" si="178"/>
        <v>30200</v>
      </c>
      <c r="S2844" s="6">
        <f t="shared" si="179"/>
        <v>3847</v>
      </c>
    </row>
    <row r="2845" spans="1:19" x14ac:dyDescent="0.25">
      <c r="A2845" t="s">
        <v>3273</v>
      </c>
      <c r="B2845" s="2">
        <v>44951</v>
      </c>
      <c r="C2845" t="s">
        <v>727</v>
      </c>
      <c r="D2845" t="s">
        <v>90</v>
      </c>
      <c r="E2845">
        <v>3</v>
      </c>
      <c r="F2845">
        <v>2268</v>
      </c>
      <c r="G2845" s="3">
        <v>0.1</v>
      </c>
      <c r="H2845" t="s">
        <v>12</v>
      </c>
      <c r="I2845">
        <v>1</v>
      </c>
      <c r="J2845">
        <f t="shared" si="176"/>
        <v>6123.6</v>
      </c>
      <c r="K2845" s="2">
        <f t="shared" si="177"/>
        <v>44927</v>
      </c>
      <c r="L2845" s="2" t="str">
        <f>VLOOKUP(C2845,Customers!$A$2:$F$401,3,FALSE)</f>
        <v>Tanta</v>
      </c>
      <c r="M2845" s="2" t="str">
        <f>VLOOKUP(C2845,Customers!$A$2:$F$401,5,FALSE)</f>
        <v>Small Business</v>
      </c>
      <c r="N2845" s="2" t="str">
        <f>VLOOKUP(D2845,Products!$A$2:$F$21,2,FALSE)</f>
        <v>Headset Pro</v>
      </c>
      <c r="O2845" s="2" t="str">
        <f>VLOOKUP(D2845,Products!$A$2:$F$21,4,FALSE)</f>
        <v>Electronics</v>
      </c>
      <c r="P2845" s="2" t="str">
        <f>VLOOKUP(D2845,Products!$A$2:$F$21,3,FALSE)</f>
        <v>Accessories</v>
      </c>
      <c r="Q2845" s="6">
        <f>VLOOKUP(D2845,Products!$A$2:$F$21,6,FALSE)</f>
        <v>1180</v>
      </c>
      <c r="R2845" s="6">
        <f t="shared" si="178"/>
        <v>3540</v>
      </c>
      <c r="S2845" s="6">
        <f t="shared" si="179"/>
        <v>2583.6000000000004</v>
      </c>
    </row>
    <row r="2846" spans="1:19" x14ac:dyDescent="0.25">
      <c r="A2846" t="s">
        <v>3274</v>
      </c>
      <c r="B2846" s="2">
        <v>45358</v>
      </c>
      <c r="C2846" t="s">
        <v>1186</v>
      </c>
      <c r="D2846" t="s">
        <v>18</v>
      </c>
      <c r="E2846">
        <v>2</v>
      </c>
      <c r="F2846">
        <v>1493.5</v>
      </c>
      <c r="G2846" s="3">
        <v>0</v>
      </c>
      <c r="H2846" t="s">
        <v>12</v>
      </c>
      <c r="I2846">
        <v>6</v>
      </c>
      <c r="J2846">
        <f t="shared" si="176"/>
        <v>2987</v>
      </c>
      <c r="K2846" s="2">
        <f t="shared" si="177"/>
        <v>45352</v>
      </c>
      <c r="L2846" s="2" t="str">
        <f>VLOOKUP(C2846,Customers!$A$2:$F$401,3,FALSE)</f>
        <v>Ismailia</v>
      </c>
      <c r="M2846" s="2" t="str">
        <f>VLOOKUP(C2846,Customers!$A$2:$F$401,5,FALSE)</f>
        <v>Small Business</v>
      </c>
      <c r="N2846" s="2" t="str">
        <f>VLOOKUP(D2846,Products!$A$2:$F$21,2,FALSE)</f>
        <v>Webcam HD</v>
      </c>
      <c r="O2846" s="2" t="str">
        <f>VLOOKUP(D2846,Products!$A$2:$F$21,4,FALSE)</f>
        <v>Electronics</v>
      </c>
      <c r="P2846" s="2" t="str">
        <f>VLOOKUP(D2846,Products!$A$2:$F$21,3,FALSE)</f>
        <v>Accessories</v>
      </c>
      <c r="Q2846" s="6">
        <f>VLOOKUP(D2846,Products!$A$2:$F$21,6,FALSE)</f>
        <v>790</v>
      </c>
      <c r="R2846" s="6">
        <f t="shared" si="178"/>
        <v>1580</v>
      </c>
      <c r="S2846" s="6">
        <f t="shared" si="179"/>
        <v>1407</v>
      </c>
    </row>
    <row r="2847" spans="1:19" x14ac:dyDescent="0.25">
      <c r="A2847" t="s">
        <v>3275</v>
      </c>
      <c r="B2847" s="2">
        <v>45704</v>
      </c>
      <c r="C2847" t="s">
        <v>443</v>
      </c>
      <c r="D2847" t="s">
        <v>21</v>
      </c>
      <c r="E2847">
        <v>4</v>
      </c>
      <c r="F2847">
        <v>1998</v>
      </c>
      <c r="G2847" s="3">
        <v>0.05</v>
      </c>
      <c r="H2847" t="s">
        <v>12</v>
      </c>
      <c r="I2847">
        <v>1</v>
      </c>
      <c r="J2847">
        <f t="shared" si="176"/>
        <v>7592.4</v>
      </c>
      <c r="K2847" s="2">
        <f t="shared" si="177"/>
        <v>45689</v>
      </c>
      <c r="L2847" s="2" t="str">
        <f>VLOOKUP(C2847,Customers!$A$2:$F$401,3,FALSE)</f>
        <v>Asyut</v>
      </c>
      <c r="M2847" s="2" t="str">
        <f>VLOOKUP(C2847,Customers!$A$2:$F$401,5,FALSE)</f>
        <v>Consumer</v>
      </c>
      <c r="N2847" s="2" t="str">
        <f>VLOOKUP(D2847,Products!$A$2:$F$21,2,FALSE)</f>
        <v>Mechanical Keyboard</v>
      </c>
      <c r="O2847" s="2" t="str">
        <f>VLOOKUP(D2847,Products!$A$2:$F$21,4,FALSE)</f>
        <v>Electronics</v>
      </c>
      <c r="P2847" s="2" t="str">
        <f>VLOOKUP(D2847,Products!$A$2:$F$21,3,FALSE)</f>
        <v>Accessories</v>
      </c>
      <c r="Q2847" s="6">
        <f>VLOOKUP(D2847,Products!$A$2:$F$21,6,FALSE)</f>
        <v>990</v>
      </c>
      <c r="R2847" s="6">
        <f t="shared" si="178"/>
        <v>3960</v>
      </c>
      <c r="S2847" s="6">
        <f t="shared" si="179"/>
        <v>3632.3999999999996</v>
      </c>
    </row>
    <row r="2848" spans="1:19" x14ac:dyDescent="0.25">
      <c r="A2848" t="s">
        <v>3276</v>
      </c>
      <c r="B2848" s="2">
        <v>45133</v>
      </c>
      <c r="C2848" t="s">
        <v>1204</v>
      </c>
      <c r="D2848" t="s">
        <v>49</v>
      </c>
      <c r="E2848">
        <v>1</v>
      </c>
      <c r="F2848">
        <v>3772</v>
      </c>
      <c r="G2848" s="3">
        <v>0.15</v>
      </c>
      <c r="H2848" t="s">
        <v>12</v>
      </c>
      <c r="I2848">
        <v>5</v>
      </c>
      <c r="J2848">
        <f t="shared" si="176"/>
        <v>3206.2</v>
      </c>
      <c r="K2848" s="2">
        <f t="shared" si="177"/>
        <v>45108</v>
      </c>
      <c r="L2848" s="2" t="str">
        <f>VLOOKUP(C2848,Customers!$A$2:$F$401,3,FALSE)</f>
        <v>Port Said</v>
      </c>
      <c r="M2848" s="2" t="str">
        <f>VLOOKUP(C2848,Customers!$A$2:$F$401,5,FALSE)</f>
        <v>Consumer</v>
      </c>
      <c r="N2848" s="2" t="str">
        <f>VLOOKUP(D2848,Products!$A$2:$F$21,2,FALSE)</f>
        <v>UPS 1200VA</v>
      </c>
      <c r="O2848" s="2" t="str">
        <f>VLOOKUP(D2848,Products!$A$2:$F$21,4,FALSE)</f>
        <v>Electronics</v>
      </c>
      <c r="P2848" s="2" t="str">
        <f>VLOOKUP(D2848,Products!$A$2:$F$21,3,FALSE)</f>
        <v>Power</v>
      </c>
      <c r="Q2848" s="6">
        <f>VLOOKUP(D2848,Products!$A$2:$F$21,6,FALSE)</f>
        <v>2950</v>
      </c>
      <c r="R2848" s="6">
        <f t="shared" si="178"/>
        <v>2950</v>
      </c>
      <c r="S2848" s="6">
        <f t="shared" si="179"/>
        <v>256.19999999999982</v>
      </c>
    </row>
    <row r="2849" spans="1:19" x14ac:dyDescent="0.25">
      <c r="A2849" t="s">
        <v>3277</v>
      </c>
      <c r="B2849" s="2">
        <v>45593</v>
      </c>
      <c r="C2849" t="s">
        <v>544</v>
      </c>
      <c r="D2849" t="s">
        <v>79</v>
      </c>
      <c r="E2849">
        <v>1</v>
      </c>
      <c r="F2849">
        <v>6200</v>
      </c>
      <c r="G2849" s="3">
        <v>0.1</v>
      </c>
      <c r="H2849" t="s">
        <v>12</v>
      </c>
      <c r="I2849">
        <v>2</v>
      </c>
      <c r="J2849">
        <f t="shared" si="176"/>
        <v>5580</v>
      </c>
      <c r="K2849" s="2">
        <f t="shared" si="177"/>
        <v>45566</v>
      </c>
      <c r="L2849" s="2" t="str">
        <f>VLOOKUP(C2849,Customers!$A$2:$F$401,3,FALSE)</f>
        <v>Shubra El-Kheima</v>
      </c>
      <c r="M2849" s="2" t="str">
        <f>VLOOKUP(C2849,Customers!$A$2:$F$401,5,FALSE)</f>
        <v>Small Business</v>
      </c>
      <c r="N2849" s="2" t="str">
        <f>VLOOKUP(D2849,Products!$A$2:$F$21,2,FALSE)</f>
        <v>27-inch Monitor</v>
      </c>
      <c r="O2849" s="2" t="str">
        <f>VLOOKUP(D2849,Products!$A$2:$F$21,4,FALSE)</f>
        <v>Electronics</v>
      </c>
      <c r="P2849" s="2" t="str">
        <f>VLOOKUP(D2849,Products!$A$2:$F$21,3,FALSE)</f>
        <v>Displays</v>
      </c>
      <c r="Q2849" s="6">
        <f>VLOOKUP(D2849,Products!$A$2:$F$21,6,FALSE)</f>
        <v>4300</v>
      </c>
      <c r="R2849" s="6">
        <f t="shared" si="178"/>
        <v>4300</v>
      </c>
      <c r="S2849" s="6">
        <f t="shared" si="179"/>
        <v>1280</v>
      </c>
    </row>
    <row r="2850" spans="1:19" x14ac:dyDescent="0.25">
      <c r="A2850" t="s">
        <v>3278</v>
      </c>
      <c r="B2850" s="2">
        <v>45667</v>
      </c>
      <c r="C2850" t="s">
        <v>332</v>
      </c>
      <c r="D2850" t="s">
        <v>15</v>
      </c>
      <c r="E2850">
        <v>1</v>
      </c>
      <c r="F2850">
        <v>463.5</v>
      </c>
      <c r="G2850" s="3">
        <v>0.1</v>
      </c>
      <c r="H2850" t="s">
        <v>12</v>
      </c>
      <c r="I2850">
        <v>7</v>
      </c>
      <c r="J2850">
        <f t="shared" si="176"/>
        <v>417.15000000000003</v>
      </c>
      <c r="K2850" s="2">
        <f t="shared" si="177"/>
        <v>45658</v>
      </c>
      <c r="L2850" s="2" t="str">
        <f>VLOOKUP(C2850,Customers!$A$2:$F$401,3,FALSE)</f>
        <v>Banha</v>
      </c>
      <c r="M2850" s="2" t="str">
        <f>VLOOKUP(C2850,Customers!$A$2:$F$401,5,FALSE)</f>
        <v>Small Business</v>
      </c>
      <c r="N2850" s="2" t="str">
        <f>VLOOKUP(D2850,Products!$A$2:$F$21,2,FALSE)</f>
        <v>Wireless Mouse</v>
      </c>
      <c r="O2850" s="2" t="str">
        <f>VLOOKUP(D2850,Products!$A$2:$F$21,4,FALSE)</f>
        <v>Electronics</v>
      </c>
      <c r="P2850" s="2" t="str">
        <f>VLOOKUP(D2850,Products!$A$2:$F$21,3,FALSE)</f>
        <v>Accessories</v>
      </c>
      <c r="Q2850" s="6">
        <f>VLOOKUP(D2850,Products!$A$2:$F$21,6,FALSE)</f>
        <v>210</v>
      </c>
      <c r="R2850" s="6">
        <f t="shared" si="178"/>
        <v>210</v>
      </c>
      <c r="S2850" s="6">
        <f t="shared" si="179"/>
        <v>207.15000000000003</v>
      </c>
    </row>
    <row r="2851" spans="1:19" x14ac:dyDescent="0.25">
      <c r="A2851" t="s">
        <v>3279</v>
      </c>
      <c r="B2851" s="2">
        <v>45458</v>
      </c>
      <c r="C2851" t="s">
        <v>1764</v>
      </c>
      <c r="D2851" t="s">
        <v>56</v>
      </c>
      <c r="E2851">
        <v>2</v>
      </c>
      <c r="F2851">
        <v>185.4</v>
      </c>
      <c r="G2851" s="3">
        <v>0.05</v>
      </c>
      <c r="H2851" t="s">
        <v>12</v>
      </c>
      <c r="I2851">
        <v>1</v>
      </c>
      <c r="J2851">
        <f t="shared" si="176"/>
        <v>352.26</v>
      </c>
      <c r="K2851" s="2">
        <f t="shared" si="177"/>
        <v>45444</v>
      </c>
      <c r="L2851" s="2" t="str">
        <f>VLOOKUP(C2851,Customers!$A$2:$F$401,3,FALSE)</f>
        <v>Banha</v>
      </c>
      <c r="M2851" s="2" t="str">
        <f>VLOOKUP(C2851,Customers!$A$2:$F$401,5,FALSE)</f>
        <v>Small Business</v>
      </c>
      <c r="N2851" s="2" t="str">
        <f>VLOOKUP(D2851,Products!$A$2:$F$21,2,FALSE)</f>
        <v>Notebook Pack</v>
      </c>
      <c r="O2851" s="2" t="str">
        <f>VLOOKUP(D2851,Products!$A$2:$F$21,4,FALSE)</f>
        <v>Office</v>
      </c>
      <c r="P2851" s="2" t="str">
        <f>VLOOKUP(D2851,Products!$A$2:$F$21,3,FALSE)</f>
        <v>Stationery</v>
      </c>
      <c r="Q2851" s="6">
        <f>VLOOKUP(D2851,Products!$A$2:$F$21,6,FALSE)</f>
        <v>75</v>
      </c>
      <c r="R2851" s="6">
        <f t="shared" si="178"/>
        <v>150</v>
      </c>
      <c r="S2851" s="6">
        <f t="shared" si="179"/>
        <v>202.26</v>
      </c>
    </row>
    <row r="2852" spans="1:19" x14ac:dyDescent="0.25">
      <c r="A2852" t="s">
        <v>3280</v>
      </c>
      <c r="B2852" s="2">
        <v>45310</v>
      </c>
      <c r="C2852" t="s">
        <v>372</v>
      </c>
      <c r="D2852" t="s">
        <v>18</v>
      </c>
      <c r="E2852">
        <v>1</v>
      </c>
      <c r="F2852">
        <v>1450</v>
      </c>
      <c r="G2852" s="3">
        <v>0.1</v>
      </c>
      <c r="H2852" t="s">
        <v>12</v>
      </c>
      <c r="I2852">
        <v>3</v>
      </c>
      <c r="J2852">
        <f t="shared" si="176"/>
        <v>1305</v>
      </c>
      <c r="K2852" s="2">
        <f t="shared" si="177"/>
        <v>45292</v>
      </c>
      <c r="L2852" s="2" t="str">
        <f>VLOOKUP(C2852,Customers!$A$2:$F$401,3,FALSE)</f>
        <v>Fayoum</v>
      </c>
      <c r="M2852" s="2" t="str">
        <f>VLOOKUP(C2852,Customers!$A$2:$F$401,5,FALSE)</f>
        <v>Consumer</v>
      </c>
      <c r="N2852" s="2" t="str">
        <f>VLOOKUP(D2852,Products!$A$2:$F$21,2,FALSE)</f>
        <v>Webcam HD</v>
      </c>
      <c r="O2852" s="2" t="str">
        <f>VLOOKUP(D2852,Products!$A$2:$F$21,4,FALSE)</f>
        <v>Electronics</v>
      </c>
      <c r="P2852" s="2" t="str">
        <f>VLOOKUP(D2852,Products!$A$2:$F$21,3,FALSE)</f>
        <v>Accessories</v>
      </c>
      <c r="Q2852" s="6">
        <f>VLOOKUP(D2852,Products!$A$2:$F$21,6,FALSE)</f>
        <v>790</v>
      </c>
      <c r="R2852" s="6">
        <f t="shared" si="178"/>
        <v>790</v>
      </c>
      <c r="S2852" s="6">
        <f t="shared" si="179"/>
        <v>515</v>
      </c>
    </row>
    <row r="2853" spans="1:19" x14ac:dyDescent="0.25">
      <c r="A2853" t="s">
        <v>3281</v>
      </c>
      <c r="B2853" s="2">
        <v>45465</v>
      </c>
      <c r="C2853" t="s">
        <v>334</v>
      </c>
      <c r="D2853" t="s">
        <v>46</v>
      </c>
      <c r="E2853">
        <v>1</v>
      </c>
      <c r="F2853">
        <v>280.8</v>
      </c>
      <c r="G2853" s="3">
        <v>0.2</v>
      </c>
      <c r="H2853" t="s">
        <v>85</v>
      </c>
      <c r="I2853">
        <v>3</v>
      </c>
      <c r="J2853">
        <f t="shared" si="176"/>
        <v>224.64000000000001</v>
      </c>
      <c r="K2853" s="2">
        <f t="shared" si="177"/>
        <v>45444</v>
      </c>
      <c r="L2853" s="2" t="str">
        <f>VLOOKUP(C2853,Customers!$A$2:$F$401,3,FALSE)</f>
        <v>Alexandria</v>
      </c>
      <c r="M2853" s="2" t="str">
        <f>VLOOKUP(C2853,Customers!$A$2:$F$401,5,FALSE)</f>
        <v>Consumer</v>
      </c>
      <c r="N2853" s="2" t="str">
        <f>VLOOKUP(D2853,Products!$A$2:$F$21,2,FALSE)</f>
        <v>Paper A4 Box</v>
      </c>
      <c r="O2853" s="2" t="str">
        <f>VLOOKUP(D2853,Products!$A$2:$F$21,4,FALSE)</f>
        <v>Office</v>
      </c>
      <c r="P2853" s="2" t="str">
        <f>VLOOKUP(D2853,Products!$A$2:$F$21,3,FALSE)</f>
        <v>Stationery</v>
      </c>
      <c r="Q2853" s="6">
        <f>VLOOKUP(D2853,Products!$A$2:$F$21,6,FALSE)</f>
        <v>145</v>
      </c>
      <c r="R2853" s="6">
        <f t="shared" si="178"/>
        <v>145</v>
      </c>
      <c r="S2853" s="6">
        <f t="shared" si="179"/>
        <v>79.640000000000015</v>
      </c>
    </row>
    <row r="2854" spans="1:19" x14ac:dyDescent="0.25">
      <c r="A2854" t="s">
        <v>3282</v>
      </c>
      <c r="B2854" s="2">
        <v>45412</v>
      </c>
      <c r="C2854" t="s">
        <v>356</v>
      </c>
      <c r="D2854" t="s">
        <v>59</v>
      </c>
      <c r="E2854">
        <v>1</v>
      </c>
      <c r="F2854">
        <v>7178</v>
      </c>
      <c r="G2854" s="3">
        <v>0</v>
      </c>
      <c r="H2854" t="s">
        <v>12</v>
      </c>
      <c r="I2854">
        <v>7</v>
      </c>
      <c r="J2854">
        <f t="shared" si="176"/>
        <v>7178</v>
      </c>
      <c r="K2854" s="2">
        <f t="shared" si="177"/>
        <v>45383</v>
      </c>
      <c r="L2854" s="2" t="str">
        <f>VLOOKUP(C2854,Customers!$A$2:$F$401,3,FALSE)</f>
        <v>Mansoura</v>
      </c>
      <c r="M2854" s="2" t="str">
        <f>VLOOKUP(C2854,Customers!$A$2:$F$401,5,FALSE)</f>
        <v>Consumer</v>
      </c>
      <c r="N2854" s="2" t="str">
        <f>VLOOKUP(D2854,Products!$A$2:$F$21,2,FALSE)</f>
        <v>Laser Printer</v>
      </c>
      <c r="O2854" s="2" t="str">
        <f>VLOOKUP(D2854,Products!$A$2:$F$21,4,FALSE)</f>
        <v>Electronics</v>
      </c>
      <c r="P2854" s="2" t="str">
        <f>VLOOKUP(D2854,Products!$A$2:$F$21,3,FALSE)</f>
        <v>Printers</v>
      </c>
      <c r="Q2854" s="6">
        <f>VLOOKUP(D2854,Products!$A$2:$F$21,6,FALSE)</f>
        <v>5600</v>
      </c>
      <c r="R2854" s="6">
        <f t="shared" si="178"/>
        <v>5600</v>
      </c>
      <c r="S2854" s="6">
        <f t="shared" si="179"/>
        <v>1578</v>
      </c>
    </row>
    <row r="2855" spans="1:19" x14ac:dyDescent="0.25">
      <c r="A2855" t="s">
        <v>3283</v>
      </c>
      <c r="B2855" s="2">
        <v>45478</v>
      </c>
      <c r="C2855" t="s">
        <v>3284</v>
      </c>
      <c r="D2855" t="s">
        <v>46</v>
      </c>
      <c r="E2855">
        <v>5</v>
      </c>
      <c r="F2855">
        <v>260</v>
      </c>
      <c r="G2855" s="3">
        <v>0</v>
      </c>
      <c r="H2855" t="s">
        <v>12</v>
      </c>
      <c r="I2855">
        <v>7</v>
      </c>
      <c r="J2855">
        <f t="shared" si="176"/>
        <v>1300</v>
      </c>
      <c r="K2855" s="2">
        <f t="shared" si="177"/>
        <v>45474</v>
      </c>
      <c r="L2855" s="2" t="str">
        <f>VLOOKUP(C2855,Customers!$A$2:$F$401,3,FALSE)</f>
        <v>Ismailia</v>
      </c>
      <c r="M2855" s="2" t="str">
        <f>VLOOKUP(C2855,Customers!$A$2:$F$401,5,FALSE)</f>
        <v>Consumer</v>
      </c>
      <c r="N2855" s="2" t="str">
        <f>VLOOKUP(D2855,Products!$A$2:$F$21,2,FALSE)</f>
        <v>Paper A4 Box</v>
      </c>
      <c r="O2855" s="2" t="str">
        <f>VLOOKUP(D2855,Products!$A$2:$F$21,4,FALSE)</f>
        <v>Office</v>
      </c>
      <c r="P2855" s="2" t="str">
        <f>VLOOKUP(D2855,Products!$A$2:$F$21,3,FALSE)</f>
        <v>Stationery</v>
      </c>
      <c r="Q2855" s="6">
        <f>VLOOKUP(D2855,Products!$A$2:$F$21,6,FALSE)</f>
        <v>145</v>
      </c>
      <c r="R2855" s="6">
        <f t="shared" si="178"/>
        <v>725</v>
      </c>
      <c r="S2855" s="6">
        <f t="shared" si="179"/>
        <v>575</v>
      </c>
    </row>
    <row r="2856" spans="1:19" x14ac:dyDescent="0.25">
      <c r="A2856" t="s">
        <v>3285</v>
      </c>
      <c r="B2856" s="2">
        <v>45892</v>
      </c>
      <c r="C2856" t="s">
        <v>446</v>
      </c>
      <c r="D2856" t="s">
        <v>11</v>
      </c>
      <c r="E2856">
        <v>5</v>
      </c>
      <c r="F2856">
        <v>28500</v>
      </c>
      <c r="G2856" s="3">
        <v>0.03</v>
      </c>
      <c r="H2856" t="s">
        <v>12</v>
      </c>
      <c r="I2856">
        <v>7</v>
      </c>
      <c r="J2856">
        <f t="shared" si="176"/>
        <v>138225</v>
      </c>
      <c r="K2856" s="2">
        <f t="shared" si="177"/>
        <v>45870</v>
      </c>
      <c r="L2856" s="2" t="str">
        <f>VLOOKUP(C2856,Customers!$A$2:$F$401,3,FALSE)</f>
        <v>Mansoura</v>
      </c>
      <c r="M2856" s="2" t="str">
        <f>VLOOKUP(C2856,Customers!$A$2:$F$401,5,FALSE)</f>
        <v>Consumer</v>
      </c>
      <c r="N2856" s="2" t="str">
        <f>VLOOKUP(D2856,Products!$A$2:$F$21,2,FALSE)</f>
        <v>Laptop Pro 14</v>
      </c>
      <c r="O2856" s="2" t="str">
        <f>VLOOKUP(D2856,Products!$A$2:$F$21,4,FALSE)</f>
        <v>Electronics</v>
      </c>
      <c r="P2856" s="2" t="str">
        <f>VLOOKUP(D2856,Products!$A$2:$F$21,3,FALSE)</f>
        <v>Computers</v>
      </c>
      <c r="Q2856" s="6">
        <f>VLOOKUP(D2856,Products!$A$2:$F$21,6,FALSE)</f>
        <v>22100</v>
      </c>
      <c r="R2856" s="6">
        <f t="shared" si="178"/>
        <v>110500</v>
      </c>
      <c r="S2856" s="6">
        <f t="shared" si="179"/>
        <v>27725</v>
      </c>
    </row>
    <row r="2857" spans="1:19" x14ac:dyDescent="0.25">
      <c r="A2857" t="s">
        <v>3286</v>
      </c>
      <c r="B2857" s="2">
        <v>45629</v>
      </c>
      <c r="C2857" t="s">
        <v>14</v>
      </c>
      <c r="D2857" t="s">
        <v>46</v>
      </c>
      <c r="E2857">
        <v>3</v>
      </c>
      <c r="F2857">
        <v>239.2</v>
      </c>
      <c r="G2857" s="3">
        <v>0.05</v>
      </c>
      <c r="H2857" t="s">
        <v>12</v>
      </c>
      <c r="I2857">
        <v>5</v>
      </c>
      <c r="J2857">
        <f t="shared" si="176"/>
        <v>681.71999999999991</v>
      </c>
      <c r="K2857" s="2">
        <f t="shared" si="177"/>
        <v>45627</v>
      </c>
      <c r="L2857" s="2" t="str">
        <f>VLOOKUP(C2857,Customers!$A$2:$F$401,3,FALSE)</f>
        <v>Giza</v>
      </c>
      <c r="M2857" s="2" t="str">
        <f>VLOOKUP(C2857,Customers!$A$2:$F$401,5,FALSE)</f>
        <v>Consumer</v>
      </c>
      <c r="N2857" s="2" t="str">
        <f>VLOOKUP(D2857,Products!$A$2:$F$21,2,FALSE)</f>
        <v>Paper A4 Box</v>
      </c>
      <c r="O2857" s="2" t="str">
        <f>VLOOKUP(D2857,Products!$A$2:$F$21,4,FALSE)</f>
        <v>Office</v>
      </c>
      <c r="P2857" s="2" t="str">
        <f>VLOOKUP(D2857,Products!$A$2:$F$21,3,FALSE)</f>
        <v>Stationery</v>
      </c>
      <c r="Q2857" s="6">
        <f>VLOOKUP(D2857,Products!$A$2:$F$21,6,FALSE)</f>
        <v>145</v>
      </c>
      <c r="R2857" s="6">
        <f t="shared" si="178"/>
        <v>435</v>
      </c>
      <c r="S2857" s="6">
        <f t="shared" si="179"/>
        <v>246.71999999999991</v>
      </c>
    </row>
    <row r="2858" spans="1:19" x14ac:dyDescent="0.25">
      <c r="A2858" t="s">
        <v>3287</v>
      </c>
      <c r="B2858" s="2">
        <v>45676</v>
      </c>
      <c r="C2858" t="s">
        <v>809</v>
      </c>
      <c r="D2858" t="s">
        <v>90</v>
      </c>
      <c r="E2858">
        <v>2</v>
      </c>
      <c r="F2858">
        <v>1932</v>
      </c>
      <c r="G2858" s="3">
        <v>0</v>
      </c>
      <c r="H2858" t="s">
        <v>12</v>
      </c>
      <c r="I2858">
        <v>1</v>
      </c>
      <c r="J2858">
        <f t="shared" si="176"/>
        <v>3864</v>
      </c>
      <c r="K2858" s="2">
        <f t="shared" si="177"/>
        <v>45658</v>
      </c>
      <c r="L2858" s="2" t="str">
        <f>VLOOKUP(C2858,Customers!$A$2:$F$401,3,FALSE)</f>
        <v>Zagazig</v>
      </c>
      <c r="M2858" s="2" t="str">
        <f>VLOOKUP(C2858,Customers!$A$2:$F$401,5,FALSE)</f>
        <v>Consumer</v>
      </c>
      <c r="N2858" s="2" t="str">
        <f>VLOOKUP(D2858,Products!$A$2:$F$21,2,FALSE)</f>
        <v>Headset Pro</v>
      </c>
      <c r="O2858" s="2" t="str">
        <f>VLOOKUP(D2858,Products!$A$2:$F$21,4,FALSE)</f>
        <v>Electronics</v>
      </c>
      <c r="P2858" s="2" t="str">
        <f>VLOOKUP(D2858,Products!$A$2:$F$21,3,FALSE)</f>
        <v>Accessories</v>
      </c>
      <c r="Q2858" s="6">
        <f>VLOOKUP(D2858,Products!$A$2:$F$21,6,FALSE)</f>
        <v>1180</v>
      </c>
      <c r="R2858" s="6">
        <f t="shared" si="178"/>
        <v>2360</v>
      </c>
      <c r="S2858" s="6">
        <f t="shared" si="179"/>
        <v>1504</v>
      </c>
    </row>
    <row r="2859" spans="1:19" x14ac:dyDescent="0.25">
      <c r="A2859" t="s">
        <v>3288</v>
      </c>
      <c r="B2859" s="2">
        <v>45303</v>
      </c>
      <c r="C2859" t="s">
        <v>74</v>
      </c>
      <c r="D2859" t="s">
        <v>79</v>
      </c>
      <c r="E2859">
        <v>1</v>
      </c>
      <c r="F2859">
        <v>6200</v>
      </c>
      <c r="G2859" s="3">
        <v>0.03</v>
      </c>
      <c r="H2859" t="s">
        <v>85</v>
      </c>
      <c r="I2859">
        <v>3</v>
      </c>
      <c r="J2859">
        <f t="shared" si="176"/>
        <v>6014</v>
      </c>
      <c r="K2859" s="2">
        <f t="shared" si="177"/>
        <v>45292</v>
      </c>
      <c r="L2859" s="2" t="str">
        <f>VLOOKUP(C2859,Customers!$A$2:$F$401,3,FALSE)</f>
        <v>Ismailia</v>
      </c>
      <c r="M2859" s="2" t="str">
        <f>VLOOKUP(C2859,Customers!$A$2:$F$401,5,FALSE)</f>
        <v>Small Business</v>
      </c>
      <c r="N2859" s="2" t="str">
        <f>VLOOKUP(D2859,Products!$A$2:$F$21,2,FALSE)</f>
        <v>27-inch Monitor</v>
      </c>
      <c r="O2859" s="2" t="str">
        <f>VLOOKUP(D2859,Products!$A$2:$F$21,4,FALSE)</f>
        <v>Electronics</v>
      </c>
      <c r="P2859" s="2" t="str">
        <f>VLOOKUP(D2859,Products!$A$2:$F$21,3,FALSE)</f>
        <v>Displays</v>
      </c>
      <c r="Q2859" s="6">
        <f>VLOOKUP(D2859,Products!$A$2:$F$21,6,FALSE)</f>
        <v>4300</v>
      </c>
      <c r="R2859" s="6">
        <f t="shared" si="178"/>
        <v>4300</v>
      </c>
      <c r="S2859" s="6">
        <f t="shared" si="179"/>
        <v>1714</v>
      </c>
    </row>
    <row r="2860" spans="1:19" x14ac:dyDescent="0.25">
      <c r="A2860" t="s">
        <v>3289</v>
      </c>
      <c r="B2860" s="2">
        <v>45948</v>
      </c>
      <c r="C2860" t="s">
        <v>490</v>
      </c>
      <c r="D2860" t="s">
        <v>40</v>
      </c>
      <c r="E2860">
        <v>4</v>
      </c>
      <c r="F2860">
        <v>18915</v>
      </c>
      <c r="G2860" s="3">
        <v>0.05</v>
      </c>
      <c r="H2860" t="s">
        <v>12</v>
      </c>
      <c r="I2860">
        <v>3</v>
      </c>
      <c r="J2860">
        <f t="shared" si="176"/>
        <v>71877</v>
      </c>
      <c r="K2860" s="2">
        <f t="shared" si="177"/>
        <v>45931</v>
      </c>
      <c r="L2860" s="2" t="str">
        <f>VLOOKUP(C2860,Customers!$A$2:$F$401,3,FALSE)</f>
        <v>Giza</v>
      </c>
      <c r="M2860" s="2" t="str">
        <f>VLOOKUP(C2860,Customers!$A$2:$F$401,5,FALSE)</f>
        <v>Consumer</v>
      </c>
      <c r="N2860" s="2" t="str">
        <f>VLOOKUP(D2860,Products!$A$2:$F$21,2,FALSE)</f>
        <v>Laptop Basic 15</v>
      </c>
      <c r="O2860" s="2" t="str">
        <f>VLOOKUP(D2860,Products!$A$2:$F$21,4,FALSE)</f>
        <v>Electronics</v>
      </c>
      <c r="P2860" s="2" t="str">
        <f>VLOOKUP(D2860,Products!$A$2:$F$21,3,FALSE)</f>
        <v>Computers</v>
      </c>
      <c r="Q2860" s="6">
        <f>VLOOKUP(D2860,Products!$A$2:$F$21,6,FALSE)</f>
        <v>15100</v>
      </c>
      <c r="R2860" s="6">
        <f t="shared" si="178"/>
        <v>60400</v>
      </c>
      <c r="S2860" s="6">
        <f t="shared" si="179"/>
        <v>11477</v>
      </c>
    </row>
    <row r="2861" spans="1:19" x14ac:dyDescent="0.25">
      <c r="A2861" t="s">
        <v>3290</v>
      </c>
      <c r="B2861" s="2">
        <v>45795</v>
      </c>
      <c r="C2861" t="s">
        <v>1294</v>
      </c>
      <c r="D2861" t="s">
        <v>56</v>
      </c>
      <c r="E2861">
        <v>2</v>
      </c>
      <c r="F2861">
        <v>185.4</v>
      </c>
      <c r="G2861" s="3">
        <v>0.03</v>
      </c>
      <c r="H2861" t="s">
        <v>12</v>
      </c>
      <c r="I2861">
        <v>2</v>
      </c>
      <c r="J2861">
        <f t="shared" si="176"/>
        <v>359.67599999999999</v>
      </c>
      <c r="K2861" s="2">
        <f t="shared" si="177"/>
        <v>45778</v>
      </c>
      <c r="L2861" s="2" t="str">
        <f>VLOOKUP(C2861,Customers!$A$2:$F$401,3,FALSE)</f>
        <v>Banha</v>
      </c>
      <c r="M2861" s="2" t="str">
        <f>VLOOKUP(C2861,Customers!$A$2:$F$401,5,FALSE)</f>
        <v>Small Business</v>
      </c>
      <c r="N2861" s="2" t="str">
        <f>VLOOKUP(D2861,Products!$A$2:$F$21,2,FALSE)</f>
        <v>Notebook Pack</v>
      </c>
      <c r="O2861" s="2" t="str">
        <f>VLOOKUP(D2861,Products!$A$2:$F$21,4,FALSE)</f>
        <v>Office</v>
      </c>
      <c r="P2861" s="2" t="str">
        <f>VLOOKUP(D2861,Products!$A$2:$F$21,3,FALSE)</f>
        <v>Stationery</v>
      </c>
      <c r="Q2861" s="6">
        <f>VLOOKUP(D2861,Products!$A$2:$F$21,6,FALSE)</f>
        <v>75</v>
      </c>
      <c r="R2861" s="6">
        <f t="shared" si="178"/>
        <v>150</v>
      </c>
      <c r="S2861" s="6">
        <f t="shared" si="179"/>
        <v>209.67599999999999</v>
      </c>
    </row>
    <row r="2862" spans="1:19" x14ac:dyDescent="0.25">
      <c r="A2862" t="s">
        <v>3291</v>
      </c>
      <c r="B2862" s="2">
        <v>45358</v>
      </c>
      <c r="C2862" t="s">
        <v>387</v>
      </c>
      <c r="D2862" t="s">
        <v>11</v>
      </c>
      <c r="E2862">
        <v>1</v>
      </c>
      <c r="F2862">
        <v>29355</v>
      </c>
      <c r="G2862" s="3">
        <v>0.05</v>
      </c>
      <c r="H2862" t="s">
        <v>12</v>
      </c>
      <c r="I2862">
        <v>3</v>
      </c>
      <c r="J2862">
        <f t="shared" si="176"/>
        <v>27887.25</v>
      </c>
      <c r="K2862" s="2">
        <f t="shared" si="177"/>
        <v>45352</v>
      </c>
      <c r="L2862" s="2" t="str">
        <f>VLOOKUP(C2862,Customers!$A$2:$F$401,3,FALSE)</f>
        <v>Asyut</v>
      </c>
      <c r="M2862" s="2" t="str">
        <f>VLOOKUP(C2862,Customers!$A$2:$F$401,5,FALSE)</f>
        <v>Corporate</v>
      </c>
      <c r="N2862" s="2" t="str">
        <f>VLOOKUP(D2862,Products!$A$2:$F$21,2,FALSE)</f>
        <v>Laptop Pro 14</v>
      </c>
      <c r="O2862" s="2" t="str">
        <f>VLOOKUP(D2862,Products!$A$2:$F$21,4,FALSE)</f>
        <v>Electronics</v>
      </c>
      <c r="P2862" s="2" t="str">
        <f>VLOOKUP(D2862,Products!$A$2:$F$21,3,FALSE)</f>
        <v>Computers</v>
      </c>
      <c r="Q2862" s="6">
        <f>VLOOKUP(D2862,Products!$A$2:$F$21,6,FALSE)</f>
        <v>22100</v>
      </c>
      <c r="R2862" s="6">
        <f t="shared" si="178"/>
        <v>22100</v>
      </c>
      <c r="S2862" s="6">
        <f t="shared" si="179"/>
        <v>5787.25</v>
      </c>
    </row>
    <row r="2863" spans="1:19" x14ac:dyDescent="0.25">
      <c r="A2863" t="s">
        <v>3292</v>
      </c>
      <c r="B2863" s="2">
        <v>45785</v>
      </c>
      <c r="C2863" t="s">
        <v>662</v>
      </c>
      <c r="D2863" t="s">
        <v>56</v>
      </c>
      <c r="E2863">
        <v>4</v>
      </c>
      <c r="F2863">
        <v>185.4</v>
      </c>
      <c r="G2863" s="3">
        <v>0.05</v>
      </c>
      <c r="H2863" t="s">
        <v>12</v>
      </c>
      <c r="I2863">
        <v>5</v>
      </c>
      <c r="J2863">
        <f t="shared" si="176"/>
        <v>704.52</v>
      </c>
      <c r="K2863" s="2">
        <f t="shared" si="177"/>
        <v>45778</v>
      </c>
      <c r="L2863" s="2" t="str">
        <f>VLOOKUP(C2863,Customers!$A$2:$F$401,3,FALSE)</f>
        <v>Alexandria</v>
      </c>
      <c r="M2863" s="2" t="str">
        <f>VLOOKUP(C2863,Customers!$A$2:$F$401,5,FALSE)</f>
        <v>Small Business</v>
      </c>
      <c r="N2863" s="2" t="str">
        <f>VLOOKUP(D2863,Products!$A$2:$F$21,2,FALSE)</f>
        <v>Notebook Pack</v>
      </c>
      <c r="O2863" s="2" t="str">
        <f>VLOOKUP(D2863,Products!$A$2:$F$21,4,FALSE)</f>
        <v>Office</v>
      </c>
      <c r="P2863" s="2" t="str">
        <f>VLOOKUP(D2863,Products!$A$2:$F$21,3,FALSE)</f>
        <v>Stationery</v>
      </c>
      <c r="Q2863" s="6">
        <f>VLOOKUP(D2863,Products!$A$2:$F$21,6,FALSE)</f>
        <v>75</v>
      </c>
      <c r="R2863" s="6">
        <f t="shared" si="178"/>
        <v>300</v>
      </c>
      <c r="S2863" s="6">
        <f t="shared" si="179"/>
        <v>404.52</v>
      </c>
    </row>
    <row r="2864" spans="1:19" x14ac:dyDescent="0.25">
      <c r="A2864" t="s">
        <v>3293</v>
      </c>
      <c r="B2864" s="2">
        <v>45689</v>
      </c>
      <c r="C2864" t="s">
        <v>1199</v>
      </c>
      <c r="D2864" t="s">
        <v>11</v>
      </c>
      <c r="E2864">
        <v>3</v>
      </c>
      <c r="F2864">
        <v>26220</v>
      </c>
      <c r="G2864" s="3">
        <v>0.03</v>
      </c>
      <c r="H2864" t="s">
        <v>12</v>
      </c>
      <c r="I2864">
        <v>6</v>
      </c>
      <c r="J2864">
        <f t="shared" si="176"/>
        <v>76300.2</v>
      </c>
      <c r="K2864" s="2">
        <f t="shared" si="177"/>
        <v>45689</v>
      </c>
      <c r="L2864" s="2" t="str">
        <f>VLOOKUP(C2864,Customers!$A$2:$F$401,3,FALSE)</f>
        <v>Alexandria</v>
      </c>
      <c r="M2864" s="2" t="str">
        <f>VLOOKUP(C2864,Customers!$A$2:$F$401,5,FALSE)</f>
        <v>Small Business</v>
      </c>
      <c r="N2864" s="2" t="str">
        <f>VLOOKUP(D2864,Products!$A$2:$F$21,2,FALSE)</f>
        <v>Laptop Pro 14</v>
      </c>
      <c r="O2864" s="2" t="str">
        <f>VLOOKUP(D2864,Products!$A$2:$F$21,4,FALSE)</f>
        <v>Electronics</v>
      </c>
      <c r="P2864" s="2" t="str">
        <f>VLOOKUP(D2864,Products!$A$2:$F$21,3,FALSE)</f>
        <v>Computers</v>
      </c>
      <c r="Q2864" s="6">
        <f>VLOOKUP(D2864,Products!$A$2:$F$21,6,FALSE)</f>
        <v>22100</v>
      </c>
      <c r="R2864" s="6">
        <f t="shared" si="178"/>
        <v>66300</v>
      </c>
      <c r="S2864" s="6">
        <f t="shared" si="179"/>
        <v>10000.199999999997</v>
      </c>
    </row>
    <row r="2865" spans="1:19" x14ac:dyDescent="0.25">
      <c r="A2865" t="s">
        <v>3294</v>
      </c>
      <c r="B2865" s="2">
        <v>45674</v>
      </c>
      <c r="C2865" t="s">
        <v>2046</v>
      </c>
      <c r="D2865" t="s">
        <v>59</v>
      </c>
      <c r="E2865">
        <v>1</v>
      </c>
      <c r="F2865">
        <v>6808</v>
      </c>
      <c r="G2865" s="3">
        <v>0.05</v>
      </c>
      <c r="H2865" t="s">
        <v>12</v>
      </c>
      <c r="I2865">
        <v>5</v>
      </c>
      <c r="J2865">
        <f t="shared" si="176"/>
        <v>6467.5999999999995</v>
      </c>
      <c r="K2865" s="2">
        <f t="shared" si="177"/>
        <v>45658</v>
      </c>
      <c r="L2865" s="2" t="str">
        <f>VLOOKUP(C2865,Customers!$A$2:$F$401,3,FALSE)</f>
        <v>Alexandria</v>
      </c>
      <c r="M2865" s="2" t="str">
        <f>VLOOKUP(C2865,Customers!$A$2:$F$401,5,FALSE)</f>
        <v>Consumer</v>
      </c>
      <c r="N2865" s="2" t="str">
        <f>VLOOKUP(D2865,Products!$A$2:$F$21,2,FALSE)</f>
        <v>Laser Printer</v>
      </c>
      <c r="O2865" s="2" t="str">
        <f>VLOOKUP(D2865,Products!$A$2:$F$21,4,FALSE)</f>
        <v>Electronics</v>
      </c>
      <c r="P2865" s="2" t="str">
        <f>VLOOKUP(D2865,Products!$A$2:$F$21,3,FALSE)</f>
        <v>Printers</v>
      </c>
      <c r="Q2865" s="6">
        <f>VLOOKUP(D2865,Products!$A$2:$F$21,6,FALSE)</f>
        <v>5600</v>
      </c>
      <c r="R2865" s="6">
        <f t="shared" si="178"/>
        <v>5600</v>
      </c>
      <c r="S2865" s="6">
        <f t="shared" si="179"/>
        <v>867.59999999999945</v>
      </c>
    </row>
    <row r="2866" spans="1:19" x14ac:dyDescent="0.25">
      <c r="A2866" t="s">
        <v>3295</v>
      </c>
      <c r="B2866" s="2">
        <v>45747</v>
      </c>
      <c r="C2866" t="s">
        <v>649</v>
      </c>
      <c r="D2866" t="s">
        <v>33</v>
      </c>
      <c r="E2866">
        <v>20</v>
      </c>
      <c r="F2866">
        <v>4212</v>
      </c>
      <c r="G2866" s="3">
        <v>0.2</v>
      </c>
      <c r="H2866" t="s">
        <v>12</v>
      </c>
      <c r="I2866">
        <v>5</v>
      </c>
      <c r="J2866">
        <f t="shared" si="176"/>
        <v>67392</v>
      </c>
      <c r="K2866" s="2">
        <f t="shared" si="177"/>
        <v>45717</v>
      </c>
      <c r="L2866" s="2" t="str">
        <f>VLOOKUP(C2866,Customers!$A$2:$F$401,3,FALSE)</f>
        <v>Shubra El-Kheima</v>
      </c>
      <c r="M2866" s="2" t="str">
        <f>VLOOKUP(C2866,Customers!$A$2:$F$401,5,FALSE)</f>
        <v>Corporate</v>
      </c>
      <c r="N2866" s="2" t="str">
        <f>VLOOKUP(D2866,Products!$A$2:$F$21,2,FALSE)</f>
        <v>Filing Cabinet</v>
      </c>
      <c r="O2866" s="2" t="str">
        <f>VLOOKUP(D2866,Products!$A$2:$F$21,4,FALSE)</f>
        <v>Office</v>
      </c>
      <c r="P2866" s="2" t="str">
        <f>VLOOKUP(D2866,Products!$A$2:$F$21,3,FALSE)</f>
        <v>Furniture</v>
      </c>
      <c r="Q2866" s="6">
        <f>VLOOKUP(D2866,Products!$A$2:$F$21,6,FALSE)</f>
        <v>2650</v>
      </c>
      <c r="R2866" s="6">
        <f t="shared" si="178"/>
        <v>53000</v>
      </c>
      <c r="S2866" s="6">
        <f t="shared" si="179"/>
        <v>14392</v>
      </c>
    </row>
    <row r="2867" spans="1:19" x14ac:dyDescent="0.25">
      <c r="A2867" t="s">
        <v>3296</v>
      </c>
      <c r="B2867" s="2">
        <v>45499</v>
      </c>
      <c r="C2867" t="s">
        <v>450</v>
      </c>
      <c r="D2867" t="s">
        <v>59</v>
      </c>
      <c r="E2867">
        <v>2</v>
      </c>
      <c r="F2867">
        <v>7992</v>
      </c>
      <c r="G2867" s="3">
        <v>0.1</v>
      </c>
      <c r="H2867" t="s">
        <v>12</v>
      </c>
      <c r="I2867">
        <v>6</v>
      </c>
      <c r="J2867">
        <f t="shared" si="176"/>
        <v>14385.6</v>
      </c>
      <c r="K2867" s="2">
        <f t="shared" si="177"/>
        <v>45474</v>
      </c>
      <c r="L2867" s="2" t="str">
        <f>VLOOKUP(C2867,Customers!$A$2:$F$401,3,FALSE)</f>
        <v>Banha</v>
      </c>
      <c r="M2867" s="2" t="str">
        <f>VLOOKUP(C2867,Customers!$A$2:$F$401,5,FALSE)</f>
        <v>Consumer</v>
      </c>
      <c r="N2867" s="2" t="str">
        <f>VLOOKUP(D2867,Products!$A$2:$F$21,2,FALSE)</f>
        <v>Laser Printer</v>
      </c>
      <c r="O2867" s="2" t="str">
        <f>VLOOKUP(D2867,Products!$A$2:$F$21,4,FALSE)</f>
        <v>Electronics</v>
      </c>
      <c r="P2867" s="2" t="str">
        <f>VLOOKUP(D2867,Products!$A$2:$F$21,3,FALSE)</f>
        <v>Printers</v>
      </c>
      <c r="Q2867" s="6">
        <f>VLOOKUP(D2867,Products!$A$2:$F$21,6,FALSE)</f>
        <v>5600</v>
      </c>
      <c r="R2867" s="6">
        <f t="shared" si="178"/>
        <v>11200</v>
      </c>
      <c r="S2867" s="6">
        <f t="shared" si="179"/>
        <v>3185.6000000000004</v>
      </c>
    </row>
    <row r="2868" spans="1:19" x14ac:dyDescent="0.25">
      <c r="A2868" t="s">
        <v>3297</v>
      </c>
      <c r="B2868" s="2">
        <v>45850</v>
      </c>
      <c r="C2868" t="s">
        <v>1487</v>
      </c>
      <c r="D2868" t="s">
        <v>15</v>
      </c>
      <c r="E2868">
        <v>1</v>
      </c>
      <c r="F2868">
        <v>414</v>
      </c>
      <c r="G2868" s="3">
        <v>0.1</v>
      </c>
      <c r="H2868" t="s">
        <v>12</v>
      </c>
      <c r="I2868">
        <v>3</v>
      </c>
      <c r="J2868">
        <f t="shared" si="176"/>
        <v>372.6</v>
      </c>
      <c r="K2868" s="2">
        <f t="shared" si="177"/>
        <v>45839</v>
      </c>
      <c r="L2868" s="2" t="str">
        <f>VLOOKUP(C2868,Customers!$A$2:$F$401,3,FALSE)</f>
        <v>Banha</v>
      </c>
      <c r="M2868" s="2" t="str">
        <f>VLOOKUP(C2868,Customers!$A$2:$F$401,5,FALSE)</f>
        <v>Corporate</v>
      </c>
      <c r="N2868" s="2" t="str">
        <f>VLOOKUP(D2868,Products!$A$2:$F$21,2,FALSE)</f>
        <v>Wireless Mouse</v>
      </c>
      <c r="O2868" s="2" t="str">
        <f>VLOOKUP(D2868,Products!$A$2:$F$21,4,FALSE)</f>
        <v>Electronics</v>
      </c>
      <c r="P2868" s="2" t="str">
        <f>VLOOKUP(D2868,Products!$A$2:$F$21,3,FALSE)</f>
        <v>Accessories</v>
      </c>
      <c r="Q2868" s="6">
        <f>VLOOKUP(D2868,Products!$A$2:$F$21,6,FALSE)</f>
        <v>210</v>
      </c>
      <c r="R2868" s="6">
        <f t="shared" si="178"/>
        <v>210</v>
      </c>
      <c r="S2868" s="6">
        <f t="shared" si="179"/>
        <v>162.60000000000002</v>
      </c>
    </row>
    <row r="2869" spans="1:19" x14ac:dyDescent="0.25">
      <c r="A2869" t="s">
        <v>3298</v>
      </c>
      <c r="B2869" s="2">
        <v>45295</v>
      </c>
      <c r="C2869" t="s">
        <v>835</v>
      </c>
      <c r="D2869" t="s">
        <v>49</v>
      </c>
      <c r="E2869">
        <v>1</v>
      </c>
      <c r="F2869">
        <v>3977</v>
      </c>
      <c r="G2869" s="3">
        <v>0</v>
      </c>
      <c r="H2869" t="s">
        <v>12</v>
      </c>
      <c r="I2869">
        <v>1</v>
      </c>
      <c r="J2869">
        <f t="shared" si="176"/>
        <v>3977</v>
      </c>
      <c r="K2869" s="2">
        <f t="shared" si="177"/>
        <v>45292</v>
      </c>
      <c r="L2869" s="2" t="str">
        <f>VLOOKUP(C2869,Customers!$A$2:$F$401,3,FALSE)</f>
        <v>Cairo</v>
      </c>
      <c r="M2869" s="2" t="str">
        <f>VLOOKUP(C2869,Customers!$A$2:$F$401,5,FALSE)</f>
        <v>Consumer</v>
      </c>
      <c r="N2869" s="2" t="str">
        <f>VLOOKUP(D2869,Products!$A$2:$F$21,2,FALSE)</f>
        <v>UPS 1200VA</v>
      </c>
      <c r="O2869" s="2" t="str">
        <f>VLOOKUP(D2869,Products!$A$2:$F$21,4,FALSE)</f>
        <v>Electronics</v>
      </c>
      <c r="P2869" s="2" t="str">
        <f>VLOOKUP(D2869,Products!$A$2:$F$21,3,FALSE)</f>
        <v>Power</v>
      </c>
      <c r="Q2869" s="6">
        <f>VLOOKUP(D2869,Products!$A$2:$F$21,6,FALSE)</f>
        <v>2950</v>
      </c>
      <c r="R2869" s="6">
        <f t="shared" si="178"/>
        <v>2950</v>
      </c>
      <c r="S2869" s="6">
        <f t="shared" si="179"/>
        <v>1027</v>
      </c>
    </row>
    <row r="2870" spans="1:19" x14ac:dyDescent="0.25">
      <c r="A2870" t="s">
        <v>3299</v>
      </c>
      <c r="B2870" s="2">
        <v>45195</v>
      </c>
      <c r="C2870" t="s">
        <v>94</v>
      </c>
      <c r="D2870" t="s">
        <v>27</v>
      </c>
      <c r="E2870">
        <v>1</v>
      </c>
      <c r="F2870">
        <v>950.6</v>
      </c>
      <c r="G2870" s="3">
        <v>0.05</v>
      </c>
      <c r="H2870" t="s">
        <v>12</v>
      </c>
      <c r="I2870">
        <v>2</v>
      </c>
      <c r="J2870">
        <f t="shared" si="176"/>
        <v>903.06999999999994</v>
      </c>
      <c r="K2870" s="2">
        <f t="shared" si="177"/>
        <v>45170</v>
      </c>
      <c r="L2870" s="2" t="str">
        <f>VLOOKUP(C2870,Customers!$A$2:$F$401,3,FALSE)</f>
        <v>Tanta</v>
      </c>
      <c r="M2870" s="2" t="str">
        <f>VLOOKUP(C2870,Customers!$A$2:$F$401,5,FALSE)</f>
        <v>Corporate</v>
      </c>
      <c r="N2870" s="2" t="str">
        <f>VLOOKUP(D2870,Products!$A$2:$F$21,2,FALSE)</f>
        <v>Printer Toner</v>
      </c>
      <c r="O2870" s="2" t="str">
        <f>VLOOKUP(D2870,Products!$A$2:$F$21,4,FALSE)</f>
        <v>Office</v>
      </c>
      <c r="P2870" s="2" t="str">
        <f>VLOOKUP(D2870,Products!$A$2:$F$21,3,FALSE)</f>
        <v>Supplies</v>
      </c>
      <c r="Q2870" s="6">
        <f>VLOOKUP(D2870,Products!$A$2:$F$21,6,FALSE)</f>
        <v>510</v>
      </c>
      <c r="R2870" s="6">
        <f t="shared" si="178"/>
        <v>510</v>
      </c>
      <c r="S2870" s="6">
        <f t="shared" si="179"/>
        <v>393.06999999999994</v>
      </c>
    </row>
    <row r="2871" spans="1:19" x14ac:dyDescent="0.25">
      <c r="A2871" t="s">
        <v>3300</v>
      </c>
      <c r="B2871" s="2">
        <v>45395</v>
      </c>
      <c r="C2871" t="s">
        <v>1053</v>
      </c>
      <c r="D2871" t="s">
        <v>49</v>
      </c>
      <c r="E2871">
        <v>2</v>
      </c>
      <c r="F2871">
        <v>4428</v>
      </c>
      <c r="G2871" s="3">
        <v>0</v>
      </c>
      <c r="H2871" t="s">
        <v>12</v>
      </c>
      <c r="I2871">
        <v>4</v>
      </c>
      <c r="J2871">
        <f t="shared" si="176"/>
        <v>8856</v>
      </c>
      <c r="K2871" s="2">
        <f t="shared" si="177"/>
        <v>45383</v>
      </c>
      <c r="L2871" s="2" t="str">
        <f>VLOOKUP(C2871,Customers!$A$2:$F$401,3,FALSE)</f>
        <v>Mansoura</v>
      </c>
      <c r="M2871" s="2" t="str">
        <f>VLOOKUP(C2871,Customers!$A$2:$F$401,5,FALSE)</f>
        <v>Small Business</v>
      </c>
      <c r="N2871" s="2" t="str">
        <f>VLOOKUP(D2871,Products!$A$2:$F$21,2,FALSE)</f>
        <v>UPS 1200VA</v>
      </c>
      <c r="O2871" s="2" t="str">
        <f>VLOOKUP(D2871,Products!$A$2:$F$21,4,FALSE)</f>
        <v>Electronics</v>
      </c>
      <c r="P2871" s="2" t="str">
        <f>VLOOKUP(D2871,Products!$A$2:$F$21,3,FALSE)</f>
        <v>Power</v>
      </c>
      <c r="Q2871" s="6">
        <f>VLOOKUP(D2871,Products!$A$2:$F$21,6,FALSE)</f>
        <v>2950</v>
      </c>
      <c r="R2871" s="6">
        <f t="shared" si="178"/>
        <v>5900</v>
      </c>
      <c r="S2871" s="6">
        <f t="shared" si="179"/>
        <v>2956</v>
      </c>
    </row>
    <row r="2872" spans="1:19" x14ac:dyDescent="0.25">
      <c r="A2872" t="s">
        <v>3301</v>
      </c>
      <c r="B2872" s="2">
        <v>45131</v>
      </c>
      <c r="C2872" t="s">
        <v>465</v>
      </c>
      <c r="D2872" t="s">
        <v>43</v>
      </c>
      <c r="E2872">
        <v>2</v>
      </c>
      <c r="F2872">
        <v>3708</v>
      </c>
      <c r="G2872" s="3">
        <v>0.03</v>
      </c>
      <c r="H2872" t="s">
        <v>12</v>
      </c>
      <c r="I2872">
        <v>6</v>
      </c>
      <c r="J2872">
        <f t="shared" si="176"/>
        <v>7193.5199999999995</v>
      </c>
      <c r="K2872" s="2">
        <f t="shared" si="177"/>
        <v>45108</v>
      </c>
      <c r="L2872" s="2" t="str">
        <f>VLOOKUP(C2872,Customers!$A$2:$F$401,3,FALSE)</f>
        <v>Ismailia</v>
      </c>
      <c r="M2872" s="2" t="str">
        <f>VLOOKUP(C2872,Customers!$A$2:$F$401,5,FALSE)</f>
        <v>Corporate</v>
      </c>
      <c r="N2872" s="2" t="str">
        <f>VLOOKUP(D2872,Products!$A$2:$F$21,2,FALSE)</f>
        <v>External SSD 1TB</v>
      </c>
      <c r="O2872" s="2" t="str">
        <f>VLOOKUP(D2872,Products!$A$2:$F$21,4,FALSE)</f>
        <v>Electronics</v>
      </c>
      <c r="P2872" s="2" t="str">
        <f>VLOOKUP(D2872,Products!$A$2:$F$21,3,FALSE)</f>
        <v>Storage</v>
      </c>
      <c r="Q2872" s="6">
        <f>VLOOKUP(D2872,Products!$A$2:$F$21,6,FALSE)</f>
        <v>2450</v>
      </c>
      <c r="R2872" s="6">
        <f t="shared" si="178"/>
        <v>4900</v>
      </c>
      <c r="S2872" s="6">
        <f t="shared" si="179"/>
        <v>2293.5199999999995</v>
      </c>
    </row>
    <row r="2873" spans="1:19" x14ac:dyDescent="0.25">
      <c r="A2873" t="s">
        <v>3302</v>
      </c>
      <c r="B2873" s="2">
        <v>45479</v>
      </c>
      <c r="C2873" t="s">
        <v>544</v>
      </c>
      <c r="D2873" t="s">
        <v>24</v>
      </c>
      <c r="E2873">
        <v>5</v>
      </c>
      <c r="F2873">
        <v>1287.5</v>
      </c>
      <c r="G2873" s="3">
        <v>0.05</v>
      </c>
      <c r="H2873" t="s">
        <v>12</v>
      </c>
      <c r="I2873">
        <v>2</v>
      </c>
      <c r="J2873">
        <f t="shared" si="176"/>
        <v>6115.625</v>
      </c>
      <c r="K2873" s="2">
        <f t="shared" si="177"/>
        <v>45474</v>
      </c>
      <c r="L2873" s="2" t="str">
        <f>VLOOKUP(C2873,Customers!$A$2:$F$401,3,FALSE)</f>
        <v>Shubra El-Kheima</v>
      </c>
      <c r="M2873" s="2" t="str">
        <f>VLOOKUP(C2873,Customers!$A$2:$F$401,5,FALSE)</f>
        <v>Small Business</v>
      </c>
      <c r="N2873" s="2" t="str">
        <f>VLOOKUP(D2873,Products!$A$2:$F$21,2,FALSE)</f>
        <v>USB-C Hub</v>
      </c>
      <c r="O2873" s="2" t="str">
        <f>VLOOKUP(D2873,Products!$A$2:$F$21,4,FALSE)</f>
        <v>Electronics</v>
      </c>
      <c r="P2873" s="2" t="str">
        <f>VLOOKUP(D2873,Products!$A$2:$F$21,3,FALSE)</f>
        <v>Accessories</v>
      </c>
      <c r="Q2873" s="6">
        <f>VLOOKUP(D2873,Products!$A$2:$F$21,6,FALSE)</f>
        <v>620</v>
      </c>
      <c r="R2873" s="6">
        <f t="shared" si="178"/>
        <v>3100</v>
      </c>
      <c r="S2873" s="6">
        <f t="shared" si="179"/>
        <v>3015.625</v>
      </c>
    </row>
    <row r="2874" spans="1:19" x14ac:dyDescent="0.25">
      <c r="A2874" t="s">
        <v>3303</v>
      </c>
      <c r="B2874" s="2">
        <v>45409</v>
      </c>
      <c r="C2874" t="s">
        <v>1575</v>
      </c>
      <c r="D2874" t="s">
        <v>11</v>
      </c>
      <c r="E2874">
        <v>1</v>
      </c>
      <c r="F2874">
        <v>27645</v>
      </c>
      <c r="G2874" s="3">
        <v>0.1</v>
      </c>
      <c r="H2874" t="s">
        <v>12</v>
      </c>
      <c r="I2874">
        <v>2</v>
      </c>
      <c r="J2874">
        <f t="shared" si="176"/>
        <v>24880.5</v>
      </c>
      <c r="K2874" s="2">
        <f t="shared" si="177"/>
        <v>45383</v>
      </c>
      <c r="L2874" s="2" t="str">
        <f>VLOOKUP(C2874,Customers!$A$2:$F$401,3,FALSE)</f>
        <v>Cairo</v>
      </c>
      <c r="M2874" s="2" t="str">
        <f>VLOOKUP(C2874,Customers!$A$2:$F$401,5,FALSE)</f>
        <v>Small Business</v>
      </c>
      <c r="N2874" s="2" t="str">
        <f>VLOOKUP(D2874,Products!$A$2:$F$21,2,FALSE)</f>
        <v>Laptop Pro 14</v>
      </c>
      <c r="O2874" s="2" t="str">
        <f>VLOOKUP(D2874,Products!$A$2:$F$21,4,FALSE)</f>
        <v>Electronics</v>
      </c>
      <c r="P2874" s="2" t="str">
        <f>VLOOKUP(D2874,Products!$A$2:$F$21,3,FALSE)</f>
        <v>Computers</v>
      </c>
      <c r="Q2874" s="6">
        <f>VLOOKUP(D2874,Products!$A$2:$F$21,6,FALSE)</f>
        <v>22100</v>
      </c>
      <c r="R2874" s="6">
        <f t="shared" si="178"/>
        <v>22100</v>
      </c>
      <c r="S2874" s="6">
        <f t="shared" si="179"/>
        <v>2780.5</v>
      </c>
    </row>
    <row r="2875" spans="1:19" x14ac:dyDescent="0.25">
      <c r="A2875" t="s">
        <v>3304</v>
      </c>
      <c r="B2875" s="2">
        <v>45812</v>
      </c>
      <c r="C2875" t="s">
        <v>1199</v>
      </c>
      <c r="D2875" t="s">
        <v>46</v>
      </c>
      <c r="E2875">
        <v>1</v>
      </c>
      <c r="F2875">
        <v>267.8</v>
      </c>
      <c r="G2875" s="3">
        <v>0.05</v>
      </c>
      <c r="H2875" t="s">
        <v>12</v>
      </c>
      <c r="I2875">
        <v>6</v>
      </c>
      <c r="J2875">
        <f t="shared" si="176"/>
        <v>254.41</v>
      </c>
      <c r="K2875" s="2">
        <f t="shared" si="177"/>
        <v>45809</v>
      </c>
      <c r="L2875" s="2" t="str">
        <f>VLOOKUP(C2875,Customers!$A$2:$F$401,3,FALSE)</f>
        <v>Alexandria</v>
      </c>
      <c r="M2875" s="2" t="str">
        <f>VLOOKUP(C2875,Customers!$A$2:$F$401,5,FALSE)</f>
        <v>Small Business</v>
      </c>
      <c r="N2875" s="2" t="str">
        <f>VLOOKUP(D2875,Products!$A$2:$F$21,2,FALSE)</f>
        <v>Paper A4 Box</v>
      </c>
      <c r="O2875" s="2" t="str">
        <f>VLOOKUP(D2875,Products!$A$2:$F$21,4,FALSE)</f>
        <v>Office</v>
      </c>
      <c r="P2875" s="2" t="str">
        <f>VLOOKUP(D2875,Products!$A$2:$F$21,3,FALSE)</f>
        <v>Stationery</v>
      </c>
      <c r="Q2875" s="6">
        <f>VLOOKUP(D2875,Products!$A$2:$F$21,6,FALSE)</f>
        <v>145</v>
      </c>
      <c r="R2875" s="6">
        <f t="shared" si="178"/>
        <v>145</v>
      </c>
      <c r="S2875" s="6">
        <f t="shared" si="179"/>
        <v>109.41</v>
      </c>
    </row>
    <row r="2876" spans="1:19" x14ac:dyDescent="0.25">
      <c r="A2876" t="s">
        <v>3305</v>
      </c>
      <c r="B2876" s="2">
        <v>45707</v>
      </c>
      <c r="C2876" t="s">
        <v>148</v>
      </c>
      <c r="D2876" t="s">
        <v>21</v>
      </c>
      <c r="E2876">
        <v>1</v>
      </c>
      <c r="F2876">
        <v>1850</v>
      </c>
      <c r="G2876" s="3">
        <v>0.1</v>
      </c>
      <c r="H2876" t="s">
        <v>12</v>
      </c>
      <c r="I2876">
        <v>2</v>
      </c>
      <c r="J2876">
        <f t="shared" si="176"/>
        <v>1665</v>
      </c>
      <c r="K2876" s="2">
        <f t="shared" si="177"/>
        <v>45689</v>
      </c>
      <c r="L2876" s="2" t="str">
        <f>VLOOKUP(C2876,Customers!$A$2:$F$401,3,FALSE)</f>
        <v>Mansoura</v>
      </c>
      <c r="M2876" s="2" t="str">
        <f>VLOOKUP(C2876,Customers!$A$2:$F$401,5,FALSE)</f>
        <v>Corporate</v>
      </c>
      <c r="N2876" s="2" t="str">
        <f>VLOOKUP(D2876,Products!$A$2:$F$21,2,FALSE)</f>
        <v>Mechanical Keyboard</v>
      </c>
      <c r="O2876" s="2" t="str">
        <f>VLOOKUP(D2876,Products!$A$2:$F$21,4,FALSE)</f>
        <v>Electronics</v>
      </c>
      <c r="P2876" s="2" t="str">
        <f>VLOOKUP(D2876,Products!$A$2:$F$21,3,FALSE)</f>
        <v>Accessories</v>
      </c>
      <c r="Q2876" s="6">
        <f>VLOOKUP(D2876,Products!$A$2:$F$21,6,FALSE)</f>
        <v>990</v>
      </c>
      <c r="R2876" s="6">
        <f t="shared" si="178"/>
        <v>990</v>
      </c>
      <c r="S2876" s="6">
        <f t="shared" si="179"/>
        <v>675</v>
      </c>
    </row>
    <row r="2877" spans="1:19" x14ac:dyDescent="0.25">
      <c r="A2877" t="s">
        <v>3306</v>
      </c>
      <c r="B2877" s="2">
        <v>45328</v>
      </c>
      <c r="C2877" t="s">
        <v>358</v>
      </c>
      <c r="D2877" t="s">
        <v>79</v>
      </c>
      <c r="E2877">
        <v>1</v>
      </c>
      <c r="F2877">
        <v>6200</v>
      </c>
      <c r="G2877" s="3">
        <v>0.05</v>
      </c>
      <c r="H2877" t="s">
        <v>96</v>
      </c>
      <c r="I2877">
        <v>1</v>
      </c>
      <c r="J2877">
        <f t="shared" si="176"/>
        <v>5890</v>
      </c>
      <c r="K2877" s="2">
        <f t="shared" si="177"/>
        <v>45323</v>
      </c>
      <c r="L2877" s="2" t="str">
        <f>VLOOKUP(C2877,Customers!$A$2:$F$401,3,FALSE)</f>
        <v>Giza</v>
      </c>
      <c r="M2877" s="2" t="str">
        <f>VLOOKUP(C2877,Customers!$A$2:$F$401,5,FALSE)</f>
        <v>Corporate</v>
      </c>
      <c r="N2877" s="2" t="str">
        <f>VLOOKUP(D2877,Products!$A$2:$F$21,2,FALSE)</f>
        <v>27-inch Monitor</v>
      </c>
      <c r="O2877" s="2" t="str">
        <f>VLOOKUP(D2877,Products!$A$2:$F$21,4,FALSE)</f>
        <v>Electronics</v>
      </c>
      <c r="P2877" s="2" t="str">
        <f>VLOOKUP(D2877,Products!$A$2:$F$21,3,FALSE)</f>
        <v>Displays</v>
      </c>
      <c r="Q2877" s="6">
        <f>VLOOKUP(D2877,Products!$A$2:$F$21,6,FALSE)</f>
        <v>4300</v>
      </c>
      <c r="R2877" s="6">
        <f t="shared" si="178"/>
        <v>4300</v>
      </c>
      <c r="S2877" s="6">
        <f t="shared" si="179"/>
        <v>1590</v>
      </c>
    </row>
    <row r="2878" spans="1:19" x14ac:dyDescent="0.25">
      <c r="A2878" t="s">
        <v>3307</v>
      </c>
      <c r="B2878" s="2">
        <v>45225</v>
      </c>
      <c r="C2878" t="s">
        <v>158</v>
      </c>
      <c r="D2878" t="s">
        <v>46</v>
      </c>
      <c r="E2878">
        <v>4</v>
      </c>
      <c r="F2878">
        <v>239.2</v>
      </c>
      <c r="G2878" s="3">
        <v>0.05</v>
      </c>
      <c r="H2878" t="s">
        <v>12</v>
      </c>
      <c r="I2878">
        <v>4</v>
      </c>
      <c r="J2878">
        <f t="shared" si="176"/>
        <v>908.95999999999992</v>
      </c>
      <c r="K2878" s="2">
        <f t="shared" si="177"/>
        <v>45200</v>
      </c>
      <c r="L2878" s="2" t="str">
        <f>VLOOKUP(C2878,Customers!$A$2:$F$401,3,FALSE)</f>
        <v>Port Said</v>
      </c>
      <c r="M2878" s="2" t="str">
        <f>VLOOKUP(C2878,Customers!$A$2:$F$401,5,FALSE)</f>
        <v>Consumer</v>
      </c>
      <c r="N2878" s="2" t="str">
        <f>VLOOKUP(D2878,Products!$A$2:$F$21,2,FALSE)</f>
        <v>Paper A4 Box</v>
      </c>
      <c r="O2878" s="2" t="str">
        <f>VLOOKUP(D2878,Products!$A$2:$F$21,4,FALSE)</f>
        <v>Office</v>
      </c>
      <c r="P2878" s="2" t="str">
        <f>VLOOKUP(D2878,Products!$A$2:$F$21,3,FALSE)</f>
        <v>Stationery</v>
      </c>
      <c r="Q2878" s="6">
        <f>VLOOKUP(D2878,Products!$A$2:$F$21,6,FALSE)</f>
        <v>145</v>
      </c>
      <c r="R2878" s="6">
        <f t="shared" si="178"/>
        <v>580</v>
      </c>
      <c r="S2878" s="6">
        <f t="shared" si="179"/>
        <v>328.95999999999992</v>
      </c>
    </row>
    <row r="2879" spans="1:19" x14ac:dyDescent="0.25">
      <c r="A2879" t="s">
        <v>3308</v>
      </c>
      <c r="B2879" s="2">
        <v>45233</v>
      </c>
      <c r="C2879" t="s">
        <v>1225</v>
      </c>
      <c r="D2879" t="s">
        <v>15</v>
      </c>
      <c r="E2879">
        <v>4</v>
      </c>
      <c r="F2879">
        <v>463.5</v>
      </c>
      <c r="G2879" s="3">
        <v>0.1</v>
      </c>
      <c r="H2879" t="s">
        <v>12</v>
      </c>
      <c r="I2879">
        <v>7</v>
      </c>
      <c r="J2879">
        <f t="shared" si="176"/>
        <v>1668.6000000000001</v>
      </c>
      <c r="K2879" s="2">
        <f t="shared" si="177"/>
        <v>45231</v>
      </c>
      <c r="L2879" s="2" t="str">
        <f>VLOOKUP(C2879,Customers!$A$2:$F$401,3,FALSE)</f>
        <v>Port Said</v>
      </c>
      <c r="M2879" s="2" t="str">
        <f>VLOOKUP(C2879,Customers!$A$2:$F$401,5,FALSE)</f>
        <v>Consumer</v>
      </c>
      <c r="N2879" s="2" t="str">
        <f>VLOOKUP(D2879,Products!$A$2:$F$21,2,FALSE)</f>
        <v>Wireless Mouse</v>
      </c>
      <c r="O2879" s="2" t="str">
        <f>VLOOKUP(D2879,Products!$A$2:$F$21,4,FALSE)</f>
        <v>Electronics</v>
      </c>
      <c r="P2879" s="2" t="str">
        <f>VLOOKUP(D2879,Products!$A$2:$F$21,3,FALSE)</f>
        <v>Accessories</v>
      </c>
      <c r="Q2879" s="6">
        <f>VLOOKUP(D2879,Products!$A$2:$F$21,6,FALSE)</f>
        <v>210</v>
      </c>
      <c r="R2879" s="6">
        <f t="shared" si="178"/>
        <v>840</v>
      </c>
      <c r="S2879" s="6">
        <f t="shared" si="179"/>
        <v>828.60000000000014</v>
      </c>
    </row>
    <row r="2880" spans="1:19" x14ac:dyDescent="0.25">
      <c r="A2880" t="s">
        <v>3309</v>
      </c>
      <c r="B2880" s="2">
        <v>45895</v>
      </c>
      <c r="C2880" t="s">
        <v>42</v>
      </c>
      <c r="D2880" t="s">
        <v>18</v>
      </c>
      <c r="E2880">
        <v>10</v>
      </c>
      <c r="F2880">
        <v>1493.5</v>
      </c>
      <c r="G2880" s="3">
        <v>0.05</v>
      </c>
      <c r="H2880" t="s">
        <v>85</v>
      </c>
      <c r="I2880">
        <v>7</v>
      </c>
      <c r="J2880">
        <f t="shared" si="176"/>
        <v>14188.25</v>
      </c>
      <c r="K2880" s="2">
        <f t="shared" si="177"/>
        <v>45870</v>
      </c>
      <c r="L2880" s="2" t="str">
        <f>VLOOKUP(C2880,Customers!$A$2:$F$401,3,FALSE)</f>
        <v>Tanta</v>
      </c>
      <c r="M2880" s="2" t="str">
        <f>VLOOKUP(C2880,Customers!$A$2:$F$401,5,FALSE)</f>
        <v>Small Business</v>
      </c>
      <c r="N2880" s="2" t="str">
        <f>VLOOKUP(D2880,Products!$A$2:$F$21,2,FALSE)</f>
        <v>Webcam HD</v>
      </c>
      <c r="O2880" s="2" t="str">
        <f>VLOOKUP(D2880,Products!$A$2:$F$21,4,FALSE)</f>
        <v>Electronics</v>
      </c>
      <c r="P2880" s="2" t="str">
        <f>VLOOKUP(D2880,Products!$A$2:$F$21,3,FALSE)</f>
        <v>Accessories</v>
      </c>
      <c r="Q2880" s="6">
        <f>VLOOKUP(D2880,Products!$A$2:$F$21,6,FALSE)</f>
        <v>790</v>
      </c>
      <c r="R2880" s="6">
        <f t="shared" si="178"/>
        <v>7900</v>
      </c>
      <c r="S2880" s="6">
        <f t="shared" si="179"/>
        <v>6288.25</v>
      </c>
    </row>
    <row r="2881" spans="1:19" x14ac:dyDescent="0.25">
      <c r="A2881" t="s">
        <v>3310</v>
      </c>
      <c r="B2881" s="2">
        <v>44946</v>
      </c>
      <c r="C2881" t="s">
        <v>434</v>
      </c>
      <c r="D2881" t="s">
        <v>40</v>
      </c>
      <c r="E2881">
        <v>2</v>
      </c>
      <c r="F2881">
        <v>18915</v>
      </c>
      <c r="G2881" s="3">
        <v>0.03</v>
      </c>
      <c r="H2881" t="s">
        <v>12</v>
      </c>
      <c r="I2881">
        <v>4</v>
      </c>
      <c r="J2881">
        <f t="shared" si="176"/>
        <v>36695.1</v>
      </c>
      <c r="K2881" s="2">
        <f t="shared" si="177"/>
        <v>44927</v>
      </c>
      <c r="L2881" s="2" t="str">
        <f>VLOOKUP(C2881,Customers!$A$2:$F$401,3,FALSE)</f>
        <v>Cairo</v>
      </c>
      <c r="M2881" s="2" t="str">
        <f>VLOOKUP(C2881,Customers!$A$2:$F$401,5,FALSE)</f>
        <v>Corporate</v>
      </c>
      <c r="N2881" s="2" t="str">
        <f>VLOOKUP(D2881,Products!$A$2:$F$21,2,FALSE)</f>
        <v>Laptop Basic 15</v>
      </c>
      <c r="O2881" s="2" t="str">
        <f>VLOOKUP(D2881,Products!$A$2:$F$21,4,FALSE)</f>
        <v>Electronics</v>
      </c>
      <c r="P2881" s="2" t="str">
        <f>VLOOKUP(D2881,Products!$A$2:$F$21,3,FALSE)</f>
        <v>Computers</v>
      </c>
      <c r="Q2881" s="6">
        <f>VLOOKUP(D2881,Products!$A$2:$F$21,6,FALSE)</f>
        <v>15100</v>
      </c>
      <c r="R2881" s="6">
        <f t="shared" si="178"/>
        <v>30200</v>
      </c>
      <c r="S2881" s="6">
        <f t="shared" si="179"/>
        <v>6495.0999999999985</v>
      </c>
    </row>
    <row r="2882" spans="1:19" x14ac:dyDescent="0.25">
      <c r="A2882" t="s">
        <v>3311</v>
      </c>
      <c r="B2882" s="2">
        <v>45288</v>
      </c>
      <c r="C2882" t="s">
        <v>1724</v>
      </c>
      <c r="D2882" t="s">
        <v>43</v>
      </c>
      <c r="E2882">
        <v>1</v>
      </c>
      <c r="F2882">
        <v>3888</v>
      </c>
      <c r="G2882" s="3">
        <v>0</v>
      </c>
      <c r="H2882" t="s">
        <v>12</v>
      </c>
      <c r="I2882">
        <v>1</v>
      </c>
      <c r="J2882">
        <f t="shared" si="176"/>
        <v>3888</v>
      </c>
      <c r="K2882" s="2">
        <f t="shared" si="177"/>
        <v>45261</v>
      </c>
      <c r="L2882" s="2" t="str">
        <f>VLOOKUP(C2882,Customers!$A$2:$F$401,3,FALSE)</f>
        <v>Giza</v>
      </c>
      <c r="M2882" s="2" t="str">
        <f>VLOOKUP(C2882,Customers!$A$2:$F$401,5,FALSE)</f>
        <v>Consumer</v>
      </c>
      <c r="N2882" s="2" t="str">
        <f>VLOOKUP(D2882,Products!$A$2:$F$21,2,FALSE)</f>
        <v>External SSD 1TB</v>
      </c>
      <c r="O2882" s="2" t="str">
        <f>VLOOKUP(D2882,Products!$A$2:$F$21,4,FALSE)</f>
        <v>Electronics</v>
      </c>
      <c r="P2882" s="2" t="str">
        <f>VLOOKUP(D2882,Products!$A$2:$F$21,3,FALSE)</f>
        <v>Storage</v>
      </c>
      <c r="Q2882" s="6">
        <f>VLOOKUP(D2882,Products!$A$2:$F$21,6,FALSE)</f>
        <v>2450</v>
      </c>
      <c r="R2882" s="6">
        <f t="shared" si="178"/>
        <v>2450</v>
      </c>
      <c r="S2882" s="6">
        <f t="shared" si="179"/>
        <v>1438</v>
      </c>
    </row>
    <row r="2883" spans="1:19" x14ac:dyDescent="0.25">
      <c r="A2883" t="s">
        <v>3312</v>
      </c>
      <c r="B2883" s="2">
        <v>45790</v>
      </c>
      <c r="C2883" t="s">
        <v>682</v>
      </c>
      <c r="D2883" t="s">
        <v>15</v>
      </c>
      <c r="E2883">
        <v>4</v>
      </c>
      <c r="F2883">
        <v>450</v>
      </c>
      <c r="G2883" s="3">
        <v>0</v>
      </c>
      <c r="H2883" t="s">
        <v>12</v>
      </c>
      <c r="I2883">
        <v>3</v>
      </c>
      <c r="J2883">
        <f t="shared" ref="J2883:J2946" si="180">E2883*F2883*(1-G2883)</f>
        <v>1800</v>
      </c>
      <c r="K2883" s="2">
        <f t="shared" ref="K2883:K2946" si="181">DATE(YEAR(B2883),MONTH(B2883),1)</f>
        <v>45778</v>
      </c>
      <c r="L2883" s="2" t="str">
        <f>VLOOKUP(C2883,Customers!$A$2:$F$401,3,FALSE)</f>
        <v>Giza</v>
      </c>
      <c r="M2883" s="2" t="str">
        <f>VLOOKUP(C2883,Customers!$A$2:$F$401,5,FALSE)</f>
        <v>Small Business</v>
      </c>
      <c r="N2883" s="2" t="str">
        <f>VLOOKUP(D2883,Products!$A$2:$F$21,2,FALSE)</f>
        <v>Wireless Mouse</v>
      </c>
      <c r="O2883" s="2" t="str">
        <f>VLOOKUP(D2883,Products!$A$2:$F$21,4,FALSE)</f>
        <v>Electronics</v>
      </c>
      <c r="P2883" s="2" t="str">
        <f>VLOOKUP(D2883,Products!$A$2:$F$21,3,FALSE)</f>
        <v>Accessories</v>
      </c>
      <c r="Q2883" s="6">
        <f>VLOOKUP(D2883,Products!$A$2:$F$21,6,FALSE)</f>
        <v>210</v>
      </c>
      <c r="R2883" s="6">
        <f t="shared" ref="R2883:R2946" si="182">E2883*Q2883</f>
        <v>840</v>
      </c>
      <c r="S2883" s="6">
        <f t="shared" ref="S2883:S2946" si="183">J2883-R2883</f>
        <v>960</v>
      </c>
    </row>
    <row r="2884" spans="1:19" x14ac:dyDescent="0.25">
      <c r="A2884" t="s">
        <v>3313</v>
      </c>
      <c r="B2884" s="2">
        <v>45950</v>
      </c>
      <c r="C2884" t="s">
        <v>920</v>
      </c>
      <c r="D2884" t="s">
        <v>56</v>
      </c>
      <c r="E2884">
        <v>10</v>
      </c>
      <c r="F2884">
        <v>180</v>
      </c>
      <c r="G2884" s="3">
        <v>0.1</v>
      </c>
      <c r="H2884" t="s">
        <v>12</v>
      </c>
      <c r="I2884">
        <v>7</v>
      </c>
      <c r="J2884">
        <f t="shared" si="180"/>
        <v>1620</v>
      </c>
      <c r="K2884" s="2">
        <f t="shared" si="181"/>
        <v>45931</v>
      </c>
      <c r="L2884" s="2" t="str">
        <f>VLOOKUP(C2884,Customers!$A$2:$F$401,3,FALSE)</f>
        <v>Tanta</v>
      </c>
      <c r="M2884" s="2" t="str">
        <f>VLOOKUP(C2884,Customers!$A$2:$F$401,5,FALSE)</f>
        <v>Consumer</v>
      </c>
      <c r="N2884" s="2" t="str">
        <f>VLOOKUP(D2884,Products!$A$2:$F$21,2,FALSE)</f>
        <v>Notebook Pack</v>
      </c>
      <c r="O2884" s="2" t="str">
        <f>VLOOKUP(D2884,Products!$A$2:$F$21,4,FALSE)</f>
        <v>Office</v>
      </c>
      <c r="P2884" s="2" t="str">
        <f>VLOOKUP(D2884,Products!$A$2:$F$21,3,FALSE)</f>
        <v>Stationery</v>
      </c>
      <c r="Q2884" s="6">
        <f>VLOOKUP(D2884,Products!$A$2:$F$21,6,FALSE)</f>
        <v>75</v>
      </c>
      <c r="R2884" s="6">
        <f t="shared" si="182"/>
        <v>750</v>
      </c>
      <c r="S2884" s="6">
        <f t="shared" si="183"/>
        <v>870</v>
      </c>
    </row>
    <row r="2885" spans="1:19" x14ac:dyDescent="0.25">
      <c r="A2885" t="s">
        <v>3314</v>
      </c>
      <c r="B2885" s="2">
        <v>45202</v>
      </c>
      <c r="C2885" t="s">
        <v>612</v>
      </c>
      <c r="D2885" t="s">
        <v>18</v>
      </c>
      <c r="E2885">
        <v>20</v>
      </c>
      <c r="F2885">
        <v>1334</v>
      </c>
      <c r="G2885" s="3">
        <v>0.1</v>
      </c>
      <c r="H2885" t="s">
        <v>12</v>
      </c>
      <c r="I2885">
        <v>7</v>
      </c>
      <c r="J2885">
        <f t="shared" si="180"/>
        <v>24012</v>
      </c>
      <c r="K2885" s="2">
        <f t="shared" si="181"/>
        <v>45200</v>
      </c>
      <c r="L2885" s="2" t="str">
        <f>VLOOKUP(C2885,Customers!$A$2:$F$401,3,FALSE)</f>
        <v>Banha</v>
      </c>
      <c r="M2885" s="2" t="str">
        <f>VLOOKUP(C2885,Customers!$A$2:$F$401,5,FALSE)</f>
        <v>Small Business</v>
      </c>
      <c r="N2885" s="2" t="str">
        <f>VLOOKUP(D2885,Products!$A$2:$F$21,2,FALSE)</f>
        <v>Webcam HD</v>
      </c>
      <c r="O2885" s="2" t="str">
        <f>VLOOKUP(D2885,Products!$A$2:$F$21,4,FALSE)</f>
        <v>Electronics</v>
      </c>
      <c r="P2885" s="2" t="str">
        <f>VLOOKUP(D2885,Products!$A$2:$F$21,3,FALSE)</f>
        <v>Accessories</v>
      </c>
      <c r="Q2885" s="6">
        <f>VLOOKUP(D2885,Products!$A$2:$F$21,6,FALSE)</f>
        <v>790</v>
      </c>
      <c r="R2885" s="6">
        <f t="shared" si="182"/>
        <v>15800</v>
      </c>
      <c r="S2885" s="6">
        <f t="shared" si="183"/>
        <v>8212</v>
      </c>
    </row>
    <row r="2886" spans="1:19" x14ac:dyDescent="0.25">
      <c r="A2886" t="s">
        <v>3315</v>
      </c>
      <c r="B2886" s="2">
        <v>45985</v>
      </c>
      <c r="C2886" t="s">
        <v>519</v>
      </c>
      <c r="D2886" t="s">
        <v>18</v>
      </c>
      <c r="E2886">
        <v>5</v>
      </c>
      <c r="F2886">
        <v>1566</v>
      </c>
      <c r="G2886" s="3">
        <v>0.05</v>
      </c>
      <c r="H2886" t="s">
        <v>12</v>
      </c>
      <c r="I2886">
        <v>4</v>
      </c>
      <c r="J2886">
        <f t="shared" si="180"/>
        <v>7438.5</v>
      </c>
      <c r="K2886" s="2">
        <f t="shared" si="181"/>
        <v>45962</v>
      </c>
      <c r="L2886" s="2" t="str">
        <f>VLOOKUP(C2886,Customers!$A$2:$F$401,3,FALSE)</f>
        <v>Port Said</v>
      </c>
      <c r="M2886" s="2" t="str">
        <f>VLOOKUP(C2886,Customers!$A$2:$F$401,5,FALSE)</f>
        <v>Consumer</v>
      </c>
      <c r="N2886" s="2" t="str">
        <f>VLOOKUP(D2886,Products!$A$2:$F$21,2,FALSE)</f>
        <v>Webcam HD</v>
      </c>
      <c r="O2886" s="2" t="str">
        <f>VLOOKUP(D2886,Products!$A$2:$F$21,4,FALSE)</f>
        <v>Electronics</v>
      </c>
      <c r="P2886" s="2" t="str">
        <f>VLOOKUP(D2886,Products!$A$2:$F$21,3,FALSE)</f>
        <v>Accessories</v>
      </c>
      <c r="Q2886" s="6">
        <f>VLOOKUP(D2886,Products!$A$2:$F$21,6,FALSE)</f>
        <v>790</v>
      </c>
      <c r="R2886" s="6">
        <f t="shared" si="182"/>
        <v>3950</v>
      </c>
      <c r="S2886" s="6">
        <f t="shared" si="183"/>
        <v>3488.5</v>
      </c>
    </row>
    <row r="2887" spans="1:19" x14ac:dyDescent="0.25">
      <c r="A2887" t="s">
        <v>3316</v>
      </c>
      <c r="B2887" s="2">
        <v>46020</v>
      </c>
      <c r="C2887" t="s">
        <v>260</v>
      </c>
      <c r="D2887" t="s">
        <v>24</v>
      </c>
      <c r="E2887">
        <v>2</v>
      </c>
      <c r="F2887">
        <v>1287.5</v>
      </c>
      <c r="G2887" s="3">
        <v>0.03</v>
      </c>
      <c r="H2887" t="s">
        <v>12</v>
      </c>
      <c r="I2887">
        <v>3</v>
      </c>
      <c r="J2887">
        <f t="shared" si="180"/>
        <v>2497.75</v>
      </c>
      <c r="K2887" s="2">
        <f t="shared" si="181"/>
        <v>45992</v>
      </c>
      <c r="L2887" s="2" t="str">
        <f>VLOOKUP(C2887,Customers!$A$2:$F$401,3,FALSE)</f>
        <v>Mansoura</v>
      </c>
      <c r="M2887" s="2" t="str">
        <f>VLOOKUP(C2887,Customers!$A$2:$F$401,5,FALSE)</f>
        <v>Consumer</v>
      </c>
      <c r="N2887" s="2" t="str">
        <f>VLOOKUP(D2887,Products!$A$2:$F$21,2,FALSE)</f>
        <v>USB-C Hub</v>
      </c>
      <c r="O2887" s="2" t="str">
        <f>VLOOKUP(D2887,Products!$A$2:$F$21,4,FALSE)</f>
        <v>Electronics</v>
      </c>
      <c r="P2887" s="2" t="str">
        <f>VLOOKUP(D2887,Products!$A$2:$F$21,3,FALSE)</f>
        <v>Accessories</v>
      </c>
      <c r="Q2887" s="6">
        <f>VLOOKUP(D2887,Products!$A$2:$F$21,6,FALSE)</f>
        <v>620</v>
      </c>
      <c r="R2887" s="6">
        <f t="shared" si="182"/>
        <v>1240</v>
      </c>
      <c r="S2887" s="6">
        <f t="shared" si="183"/>
        <v>1257.75</v>
      </c>
    </row>
    <row r="2888" spans="1:19" x14ac:dyDescent="0.25">
      <c r="A2888" t="s">
        <v>3317</v>
      </c>
      <c r="B2888" s="2">
        <v>45573</v>
      </c>
      <c r="C2888" t="s">
        <v>260</v>
      </c>
      <c r="D2888" t="s">
        <v>11</v>
      </c>
      <c r="E2888">
        <v>3</v>
      </c>
      <c r="F2888">
        <v>29355</v>
      </c>
      <c r="G2888" s="3">
        <v>0.05</v>
      </c>
      <c r="H2888" t="s">
        <v>12</v>
      </c>
      <c r="I2888">
        <v>3</v>
      </c>
      <c r="J2888">
        <f t="shared" si="180"/>
        <v>83661.75</v>
      </c>
      <c r="K2888" s="2">
        <f t="shared" si="181"/>
        <v>45566</v>
      </c>
      <c r="L2888" s="2" t="str">
        <f>VLOOKUP(C2888,Customers!$A$2:$F$401,3,FALSE)</f>
        <v>Mansoura</v>
      </c>
      <c r="M2888" s="2" t="str">
        <f>VLOOKUP(C2888,Customers!$A$2:$F$401,5,FALSE)</f>
        <v>Consumer</v>
      </c>
      <c r="N2888" s="2" t="str">
        <f>VLOOKUP(D2888,Products!$A$2:$F$21,2,FALSE)</f>
        <v>Laptop Pro 14</v>
      </c>
      <c r="O2888" s="2" t="str">
        <f>VLOOKUP(D2888,Products!$A$2:$F$21,4,FALSE)</f>
        <v>Electronics</v>
      </c>
      <c r="P2888" s="2" t="str">
        <f>VLOOKUP(D2888,Products!$A$2:$F$21,3,FALSE)</f>
        <v>Computers</v>
      </c>
      <c r="Q2888" s="6">
        <f>VLOOKUP(D2888,Products!$A$2:$F$21,6,FALSE)</f>
        <v>22100</v>
      </c>
      <c r="R2888" s="6">
        <f t="shared" si="182"/>
        <v>66300</v>
      </c>
      <c r="S2888" s="6">
        <f t="shared" si="183"/>
        <v>17361.75</v>
      </c>
    </row>
    <row r="2889" spans="1:19" x14ac:dyDescent="0.25">
      <c r="A2889" t="s">
        <v>3318</v>
      </c>
      <c r="B2889" s="2">
        <v>45923</v>
      </c>
      <c r="C2889" t="s">
        <v>709</v>
      </c>
      <c r="D2889" t="s">
        <v>72</v>
      </c>
      <c r="E2889">
        <v>1</v>
      </c>
      <c r="F2889">
        <v>1750</v>
      </c>
      <c r="G2889" s="3">
        <v>0</v>
      </c>
      <c r="H2889" t="s">
        <v>85</v>
      </c>
      <c r="I2889">
        <v>7</v>
      </c>
      <c r="J2889">
        <f t="shared" si="180"/>
        <v>1750</v>
      </c>
      <c r="K2889" s="2">
        <f t="shared" si="181"/>
        <v>45901</v>
      </c>
      <c r="L2889" s="2" t="str">
        <f>VLOOKUP(C2889,Customers!$A$2:$F$401,3,FALSE)</f>
        <v>Tanta</v>
      </c>
      <c r="M2889" s="2" t="str">
        <f>VLOOKUP(C2889,Customers!$A$2:$F$401,5,FALSE)</f>
        <v>Small Business</v>
      </c>
      <c r="N2889" s="2" t="str">
        <f>VLOOKUP(D2889,Products!$A$2:$F$21,2,FALSE)</f>
        <v>Wi-Fi Router</v>
      </c>
      <c r="O2889" s="2" t="str">
        <f>VLOOKUP(D2889,Products!$A$2:$F$21,4,FALSE)</f>
        <v>Electronics</v>
      </c>
      <c r="P2889" s="2" t="str">
        <f>VLOOKUP(D2889,Products!$A$2:$F$21,3,FALSE)</f>
        <v>Networking</v>
      </c>
      <c r="Q2889" s="6">
        <f>VLOOKUP(D2889,Products!$A$2:$F$21,6,FALSE)</f>
        <v>1050</v>
      </c>
      <c r="R2889" s="6">
        <f t="shared" si="182"/>
        <v>1050</v>
      </c>
      <c r="S2889" s="6">
        <f t="shared" si="183"/>
        <v>700</v>
      </c>
    </row>
    <row r="2890" spans="1:19" x14ac:dyDescent="0.25">
      <c r="A2890" t="s">
        <v>3319</v>
      </c>
      <c r="B2890" s="2">
        <v>45541</v>
      </c>
      <c r="C2890" t="s">
        <v>1005</v>
      </c>
      <c r="D2890" t="s">
        <v>79</v>
      </c>
      <c r="E2890">
        <v>20</v>
      </c>
      <c r="F2890">
        <v>6386</v>
      </c>
      <c r="G2890" s="3">
        <v>0.1</v>
      </c>
      <c r="H2890" t="s">
        <v>12</v>
      </c>
      <c r="I2890">
        <v>7</v>
      </c>
      <c r="J2890">
        <f t="shared" si="180"/>
        <v>114948</v>
      </c>
      <c r="K2890" s="2">
        <f t="shared" si="181"/>
        <v>45536</v>
      </c>
      <c r="L2890" s="2" t="str">
        <f>VLOOKUP(C2890,Customers!$A$2:$F$401,3,FALSE)</f>
        <v>Asyut</v>
      </c>
      <c r="M2890" s="2" t="str">
        <f>VLOOKUP(C2890,Customers!$A$2:$F$401,5,FALSE)</f>
        <v>Consumer</v>
      </c>
      <c r="N2890" s="2" t="str">
        <f>VLOOKUP(D2890,Products!$A$2:$F$21,2,FALSE)</f>
        <v>27-inch Monitor</v>
      </c>
      <c r="O2890" s="2" t="str">
        <f>VLOOKUP(D2890,Products!$A$2:$F$21,4,FALSE)</f>
        <v>Electronics</v>
      </c>
      <c r="P2890" s="2" t="str">
        <f>VLOOKUP(D2890,Products!$A$2:$F$21,3,FALSE)</f>
        <v>Displays</v>
      </c>
      <c r="Q2890" s="6">
        <f>VLOOKUP(D2890,Products!$A$2:$F$21,6,FALSE)</f>
        <v>4300</v>
      </c>
      <c r="R2890" s="6">
        <f t="shared" si="182"/>
        <v>86000</v>
      </c>
      <c r="S2890" s="6">
        <f t="shared" si="183"/>
        <v>28948</v>
      </c>
    </row>
    <row r="2891" spans="1:19" x14ac:dyDescent="0.25">
      <c r="A2891" t="s">
        <v>3320</v>
      </c>
      <c r="B2891" s="2">
        <v>45440</v>
      </c>
      <c r="C2891" t="s">
        <v>55</v>
      </c>
      <c r="D2891" t="s">
        <v>56</v>
      </c>
      <c r="E2891">
        <v>10</v>
      </c>
      <c r="F2891">
        <v>174.6</v>
      </c>
      <c r="G2891" s="3">
        <v>0</v>
      </c>
      <c r="H2891" t="s">
        <v>12</v>
      </c>
      <c r="I2891">
        <v>1</v>
      </c>
      <c r="J2891">
        <f t="shared" si="180"/>
        <v>1746</v>
      </c>
      <c r="K2891" s="2">
        <f t="shared" si="181"/>
        <v>45413</v>
      </c>
      <c r="L2891" s="2" t="str">
        <f>VLOOKUP(C2891,Customers!$A$2:$F$401,3,FALSE)</f>
        <v>Fayoum</v>
      </c>
      <c r="M2891" s="2" t="str">
        <f>VLOOKUP(C2891,Customers!$A$2:$F$401,5,FALSE)</f>
        <v>Consumer</v>
      </c>
      <c r="N2891" s="2" t="str">
        <f>VLOOKUP(D2891,Products!$A$2:$F$21,2,FALSE)</f>
        <v>Notebook Pack</v>
      </c>
      <c r="O2891" s="2" t="str">
        <f>VLOOKUP(D2891,Products!$A$2:$F$21,4,FALSE)</f>
        <v>Office</v>
      </c>
      <c r="P2891" s="2" t="str">
        <f>VLOOKUP(D2891,Products!$A$2:$F$21,3,FALSE)</f>
        <v>Stationery</v>
      </c>
      <c r="Q2891" s="6">
        <f>VLOOKUP(D2891,Products!$A$2:$F$21,6,FALSE)</f>
        <v>75</v>
      </c>
      <c r="R2891" s="6">
        <f t="shared" si="182"/>
        <v>750</v>
      </c>
      <c r="S2891" s="6">
        <f t="shared" si="183"/>
        <v>996</v>
      </c>
    </row>
    <row r="2892" spans="1:19" x14ac:dyDescent="0.25">
      <c r="A2892" t="s">
        <v>3321</v>
      </c>
      <c r="B2892" s="2">
        <v>45024</v>
      </c>
      <c r="C2892" t="s">
        <v>1601</v>
      </c>
      <c r="D2892" t="s">
        <v>72</v>
      </c>
      <c r="E2892">
        <v>20</v>
      </c>
      <c r="F2892">
        <v>1610</v>
      </c>
      <c r="G2892" s="3">
        <v>0.05</v>
      </c>
      <c r="H2892" t="s">
        <v>12</v>
      </c>
      <c r="I2892">
        <v>3</v>
      </c>
      <c r="J2892">
        <f t="shared" si="180"/>
        <v>30590</v>
      </c>
      <c r="K2892" s="2">
        <f t="shared" si="181"/>
        <v>45017</v>
      </c>
      <c r="L2892" s="2" t="str">
        <f>VLOOKUP(C2892,Customers!$A$2:$F$401,3,FALSE)</f>
        <v>Cairo</v>
      </c>
      <c r="M2892" s="2" t="str">
        <f>VLOOKUP(C2892,Customers!$A$2:$F$401,5,FALSE)</f>
        <v>Corporate</v>
      </c>
      <c r="N2892" s="2" t="str">
        <f>VLOOKUP(D2892,Products!$A$2:$F$21,2,FALSE)</f>
        <v>Wi-Fi Router</v>
      </c>
      <c r="O2892" s="2" t="str">
        <f>VLOOKUP(D2892,Products!$A$2:$F$21,4,FALSE)</f>
        <v>Electronics</v>
      </c>
      <c r="P2892" s="2" t="str">
        <f>VLOOKUP(D2892,Products!$A$2:$F$21,3,FALSE)</f>
        <v>Networking</v>
      </c>
      <c r="Q2892" s="6">
        <f>VLOOKUP(D2892,Products!$A$2:$F$21,6,FALSE)</f>
        <v>1050</v>
      </c>
      <c r="R2892" s="6">
        <f t="shared" si="182"/>
        <v>21000</v>
      </c>
      <c r="S2892" s="6">
        <f t="shared" si="183"/>
        <v>9590</v>
      </c>
    </row>
    <row r="2893" spans="1:19" x14ac:dyDescent="0.25">
      <c r="A2893" t="s">
        <v>3322</v>
      </c>
      <c r="B2893" s="2">
        <v>45742</v>
      </c>
      <c r="C2893" t="s">
        <v>1601</v>
      </c>
      <c r="D2893" t="s">
        <v>56</v>
      </c>
      <c r="E2893">
        <v>2</v>
      </c>
      <c r="F2893">
        <v>165.6</v>
      </c>
      <c r="G2893" s="3">
        <v>0.03</v>
      </c>
      <c r="H2893" t="s">
        <v>12</v>
      </c>
      <c r="I2893">
        <v>5</v>
      </c>
      <c r="J2893">
        <f t="shared" si="180"/>
        <v>321.26399999999995</v>
      </c>
      <c r="K2893" s="2">
        <f t="shared" si="181"/>
        <v>45717</v>
      </c>
      <c r="L2893" s="2" t="str">
        <f>VLOOKUP(C2893,Customers!$A$2:$F$401,3,FALSE)</f>
        <v>Cairo</v>
      </c>
      <c r="M2893" s="2" t="str">
        <f>VLOOKUP(C2893,Customers!$A$2:$F$401,5,FALSE)</f>
        <v>Corporate</v>
      </c>
      <c r="N2893" s="2" t="str">
        <f>VLOOKUP(D2893,Products!$A$2:$F$21,2,FALSE)</f>
        <v>Notebook Pack</v>
      </c>
      <c r="O2893" s="2" t="str">
        <f>VLOOKUP(D2893,Products!$A$2:$F$21,4,FALSE)</f>
        <v>Office</v>
      </c>
      <c r="P2893" s="2" t="str">
        <f>VLOOKUP(D2893,Products!$A$2:$F$21,3,FALSE)</f>
        <v>Stationery</v>
      </c>
      <c r="Q2893" s="6">
        <f>VLOOKUP(D2893,Products!$A$2:$F$21,6,FALSE)</f>
        <v>75</v>
      </c>
      <c r="R2893" s="6">
        <f t="shared" si="182"/>
        <v>150</v>
      </c>
      <c r="S2893" s="6">
        <f t="shared" si="183"/>
        <v>171.26399999999995</v>
      </c>
    </row>
    <row r="2894" spans="1:19" x14ac:dyDescent="0.25">
      <c r="A2894" t="s">
        <v>3323</v>
      </c>
      <c r="B2894" s="2">
        <v>45129</v>
      </c>
      <c r="C2894" t="s">
        <v>659</v>
      </c>
      <c r="D2894" t="s">
        <v>40</v>
      </c>
      <c r="E2894">
        <v>1</v>
      </c>
      <c r="F2894">
        <v>17940</v>
      </c>
      <c r="G2894" s="3">
        <v>0</v>
      </c>
      <c r="H2894" t="s">
        <v>12</v>
      </c>
      <c r="I2894">
        <v>7</v>
      </c>
      <c r="J2894">
        <f t="shared" si="180"/>
        <v>17940</v>
      </c>
      <c r="K2894" s="2">
        <f t="shared" si="181"/>
        <v>45108</v>
      </c>
      <c r="L2894" s="2" t="str">
        <f>VLOOKUP(C2894,Customers!$A$2:$F$401,3,FALSE)</f>
        <v>Tanta</v>
      </c>
      <c r="M2894" s="2" t="str">
        <f>VLOOKUP(C2894,Customers!$A$2:$F$401,5,FALSE)</f>
        <v>Consumer</v>
      </c>
      <c r="N2894" s="2" t="str">
        <f>VLOOKUP(D2894,Products!$A$2:$F$21,2,FALSE)</f>
        <v>Laptop Basic 15</v>
      </c>
      <c r="O2894" s="2" t="str">
        <f>VLOOKUP(D2894,Products!$A$2:$F$21,4,FALSE)</f>
        <v>Electronics</v>
      </c>
      <c r="P2894" s="2" t="str">
        <f>VLOOKUP(D2894,Products!$A$2:$F$21,3,FALSE)</f>
        <v>Computers</v>
      </c>
      <c r="Q2894" s="6">
        <f>VLOOKUP(D2894,Products!$A$2:$F$21,6,FALSE)</f>
        <v>15100</v>
      </c>
      <c r="R2894" s="6">
        <f t="shared" si="182"/>
        <v>15100</v>
      </c>
      <c r="S2894" s="6">
        <f t="shared" si="183"/>
        <v>2840</v>
      </c>
    </row>
    <row r="2895" spans="1:19" x14ac:dyDescent="0.25">
      <c r="A2895" t="s">
        <v>3324</v>
      </c>
      <c r="B2895" s="2">
        <v>45261</v>
      </c>
      <c r="C2895" t="s">
        <v>390</v>
      </c>
      <c r="D2895" t="s">
        <v>33</v>
      </c>
      <c r="E2895">
        <v>1</v>
      </c>
      <c r="F2895">
        <v>4212</v>
      </c>
      <c r="G2895" s="3">
        <v>0</v>
      </c>
      <c r="H2895" t="s">
        <v>12</v>
      </c>
      <c r="I2895">
        <v>5</v>
      </c>
      <c r="J2895">
        <f t="shared" si="180"/>
        <v>4212</v>
      </c>
      <c r="K2895" s="2">
        <f t="shared" si="181"/>
        <v>45261</v>
      </c>
      <c r="L2895" s="2" t="str">
        <f>VLOOKUP(C2895,Customers!$A$2:$F$401,3,FALSE)</f>
        <v>Banha</v>
      </c>
      <c r="M2895" s="2" t="str">
        <f>VLOOKUP(C2895,Customers!$A$2:$F$401,5,FALSE)</f>
        <v>Consumer</v>
      </c>
      <c r="N2895" s="2" t="str">
        <f>VLOOKUP(D2895,Products!$A$2:$F$21,2,FALSE)</f>
        <v>Filing Cabinet</v>
      </c>
      <c r="O2895" s="2" t="str">
        <f>VLOOKUP(D2895,Products!$A$2:$F$21,4,FALSE)</f>
        <v>Office</v>
      </c>
      <c r="P2895" s="2" t="str">
        <f>VLOOKUP(D2895,Products!$A$2:$F$21,3,FALSE)</f>
        <v>Furniture</v>
      </c>
      <c r="Q2895" s="6">
        <f>VLOOKUP(D2895,Products!$A$2:$F$21,6,FALSE)</f>
        <v>2650</v>
      </c>
      <c r="R2895" s="6">
        <f t="shared" si="182"/>
        <v>2650</v>
      </c>
      <c r="S2895" s="6">
        <f t="shared" si="183"/>
        <v>1562</v>
      </c>
    </row>
    <row r="2896" spans="1:19" x14ac:dyDescent="0.25">
      <c r="A2896" t="s">
        <v>3325</v>
      </c>
      <c r="B2896" s="2">
        <v>45049</v>
      </c>
      <c r="C2896" t="s">
        <v>840</v>
      </c>
      <c r="D2896" t="s">
        <v>59</v>
      </c>
      <c r="E2896">
        <v>2</v>
      </c>
      <c r="F2896">
        <v>7622</v>
      </c>
      <c r="G2896" s="3">
        <v>0.15</v>
      </c>
      <c r="H2896" t="s">
        <v>12</v>
      </c>
      <c r="I2896">
        <v>7</v>
      </c>
      <c r="J2896">
        <f t="shared" si="180"/>
        <v>12957.4</v>
      </c>
      <c r="K2896" s="2">
        <f t="shared" si="181"/>
        <v>45047</v>
      </c>
      <c r="L2896" s="2" t="str">
        <f>VLOOKUP(C2896,Customers!$A$2:$F$401,3,FALSE)</f>
        <v>Zagazig</v>
      </c>
      <c r="M2896" s="2" t="str">
        <f>VLOOKUP(C2896,Customers!$A$2:$F$401,5,FALSE)</f>
        <v>Small Business</v>
      </c>
      <c r="N2896" s="2" t="str">
        <f>VLOOKUP(D2896,Products!$A$2:$F$21,2,FALSE)</f>
        <v>Laser Printer</v>
      </c>
      <c r="O2896" s="2" t="str">
        <f>VLOOKUP(D2896,Products!$A$2:$F$21,4,FALSE)</f>
        <v>Electronics</v>
      </c>
      <c r="P2896" s="2" t="str">
        <f>VLOOKUP(D2896,Products!$A$2:$F$21,3,FALSE)</f>
        <v>Printers</v>
      </c>
      <c r="Q2896" s="6">
        <f>VLOOKUP(D2896,Products!$A$2:$F$21,6,FALSE)</f>
        <v>5600</v>
      </c>
      <c r="R2896" s="6">
        <f t="shared" si="182"/>
        <v>11200</v>
      </c>
      <c r="S2896" s="6">
        <f t="shared" si="183"/>
        <v>1757.3999999999996</v>
      </c>
    </row>
    <row r="2897" spans="1:19" x14ac:dyDescent="0.25">
      <c r="A2897" t="s">
        <v>3326</v>
      </c>
      <c r="B2897" s="2">
        <v>45368</v>
      </c>
      <c r="C2897" t="s">
        <v>511</v>
      </c>
      <c r="D2897" t="s">
        <v>59</v>
      </c>
      <c r="E2897">
        <v>1</v>
      </c>
      <c r="F2897">
        <v>7400</v>
      </c>
      <c r="G2897" s="3">
        <v>0.05</v>
      </c>
      <c r="H2897" t="s">
        <v>12</v>
      </c>
      <c r="I2897">
        <v>3</v>
      </c>
      <c r="J2897">
        <f t="shared" si="180"/>
        <v>7030</v>
      </c>
      <c r="K2897" s="2">
        <f t="shared" si="181"/>
        <v>45352</v>
      </c>
      <c r="L2897" s="2" t="str">
        <f>VLOOKUP(C2897,Customers!$A$2:$F$401,3,FALSE)</f>
        <v>Tanta</v>
      </c>
      <c r="M2897" s="2" t="str">
        <f>VLOOKUP(C2897,Customers!$A$2:$F$401,5,FALSE)</f>
        <v>Consumer</v>
      </c>
      <c r="N2897" s="2" t="str">
        <f>VLOOKUP(D2897,Products!$A$2:$F$21,2,FALSE)</f>
        <v>Laser Printer</v>
      </c>
      <c r="O2897" s="2" t="str">
        <f>VLOOKUP(D2897,Products!$A$2:$F$21,4,FALSE)</f>
        <v>Electronics</v>
      </c>
      <c r="P2897" s="2" t="str">
        <f>VLOOKUP(D2897,Products!$A$2:$F$21,3,FALSE)</f>
        <v>Printers</v>
      </c>
      <c r="Q2897" s="6">
        <f>VLOOKUP(D2897,Products!$A$2:$F$21,6,FALSE)</f>
        <v>5600</v>
      </c>
      <c r="R2897" s="6">
        <f t="shared" si="182"/>
        <v>5600</v>
      </c>
      <c r="S2897" s="6">
        <f t="shared" si="183"/>
        <v>1430</v>
      </c>
    </row>
    <row r="2898" spans="1:19" x14ac:dyDescent="0.25">
      <c r="A2898" t="s">
        <v>3327</v>
      </c>
      <c r="B2898" s="2">
        <v>45447</v>
      </c>
      <c r="C2898" t="s">
        <v>125</v>
      </c>
      <c r="D2898" t="s">
        <v>56</v>
      </c>
      <c r="E2898">
        <v>2</v>
      </c>
      <c r="F2898">
        <v>165.6</v>
      </c>
      <c r="G2898" s="3">
        <v>0</v>
      </c>
      <c r="H2898" t="s">
        <v>12</v>
      </c>
      <c r="I2898">
        <v>5</v>
      </c>
      <c r="J2898">
        <f t="shared" si="180"/>
        <v>331.2</v>
      </c>
      <c r="K2898" s="2">
        <f t="shared" si="181"/>
        <v>45444</v>
      </c>
      <c r="L2898" s="2" t="str">
        <f>VLOOKUP(C2898,Customers!$A$2:$F$401,3,FALSE)</f>
        <v>Port Said</v>
      </c>
      <c r="M2898" s="2" t="str">
        <f>VLOOKUP(C2898,Customers!$A$2:$F$401,5,FALSE)</f>
        <v>Corporate</v>
      </c>
      <c r="N2898" s="2" t="str">
        <f>VLOOKUP(D2898,Products!$A$2:$F$21,2,FALSE)</f>
        <v>Notebook Pack</v>
      </c>
      <c r="O2898" s="2" t="str">
        <f>VLOOKUP(D2898,Products!$A$2:$F$21,4,FALSE)</f>
        <v>Office</v>
      </c>
      <c r="P2898" s="2" t="str">
        <f>VLOOKUP(D2898,Products!$A$2:$F$21,3,FALSE)</f>
        <v>Stationery</v>
      </c>
      <c r="Q2898" s="6">
        <f>VLOOKUP(D2898,Products!$A$2:$F$21,6,FALSE)</f>
        <v>75</v>
      </c>
      <c r="R2898" s="6">
        <f t="shared" si="182"/>
        <v>150</v>
      </c>
      <c r="S2898" s="6">
        <f t="shared" si="183"/>
        <v>181.2</v>
      </c>
    </row>
    <row r="2899" spans="1:19" x14ac:dyDescent="0.25">
      <c r="A2899" t="s">
        <v>3328</v>
      </c>
      <c r="B2899" s="2">
        <v>45902</v>
      </c>
      <c r="C2899" t="s">
        <v>1358</v>
      </c>
      <c r="D2899" t="s">
        <v>40</v>
      </c>
      <c r="E2899">
        <v>1</v>
      </c>
      <c r="F2899">
        <v>21060</v>
      </c>
      <c r="G2899" s="3">
        <v>0.15</v>
      </c>
      <c r="H2899" t="s">
        <v>96</v>
      </c>
      <c r="I2899">
        <v>4</v>
      </c>
      <c r="J2899">
        <f t="shared" si="180"/>
        <v>17901</v>
      </c>
      <c r="K2899" s="2">
        <f t="shared" si="181"/>
        <v>45901</v>
      </c>
      <c r="L2899" s="2" t="str">
        <f>VLOOKUP(C2899,Customers!$A$2:$F$401,3,FALSE)</f>
        <v>Ismailia</v>
      </c>
      <c r="M2899" s="2" t="str">
        <f>VLOOKUP(C2899,Customers!$A$2:$F$401,5,FALSE)</f>
        <v>Corporate</v>
      </c>
      <c r="N2899" s="2" t="str">
        <f>VLOOKUP(D2899,Products!$A$2:$F$21,2,FALSE)</f>
        <v>Laptop Basic 15</v>
      </c>
      <c r="O2899" s="2" t="str">
        <f>VLOOKUP(D2899,Products!$A$2:$F$21,4,FALSE)</f>
        <v>Electronics</v>
      </c>
      <c r="P2899" s="2" t="str">
        <f>VLOOKUP(D2899,Products!$A$2:$F$21,3,FALSE)</f>
        <v>Computers</v>
      </c>
      <c r="Q2899" s="6">
        <f>VLOOKUP(D2899,Products!$A$2:$F$21,6,FALSE)</f>
        <v>15100</v>
      </c>
      <c r="R2899" s="6">
        <f t="shared" si="182"/>
        <v>15100</v>
      </c>
      <c r="S2899" s="6">
        <f t="shared" si="183"/>
        <v>2801</v>
      </c>
    </row>
    <row r="2900" spans="1:19" x14ac:dyDescent="0.25">
      <c r="A2900" t="s">
        <v>3329</v>
      </c>
      <c r="B2900" s="2">
        <v>45124</v>
      </c>
      <c r="C2900" t="s">
        <v>920</v>
      </c>
      <c r="D2900" t="s">
        <v>46</v>
      </c>
      <c r="E2900">
        <v>4</v>
      </c>
      <c r="F2900">
        <v>252.2</v>
      </c>
      <c r="G2900" s="3">
        <v>0</v>
      </c>
      <c r="H2900" t="s">
        <v>12</v>
      </c>
      <c r="I2900">
        <v>4</v>
      </c>
      <c r="J2900">
        <f t="shared" si="180"/>
        <v>1008.8</v>
      </c>
      <c r="K2900" s="2">
        <f t="shared" si="181"/>
        <v>45108</v>
      </c>
      <c r="L2900" s="2" t="str">
        <f>VLOOKUP(C2900,Customers!$A$2:$F$401,3,FALSE)</f>
        <v>Tanta</v>
      </c>
      <c r="M2900" s="2" t="str">
        <f>VLOOKUP(C2900,Customers!$A$2:$F$401,5,FALSE)</f>
        <v>Consumer</v>
      </c>
      <c r="N2900" s="2" t="str">
        <f>VLOOKUP(D2900,Products!$A$2:$F$21,2,FALSE)</f>
        <v>Paper A4 Box</v>
      </c>
      <c r="O2900" s="2" t="str">
        <f>VLOOKUP(D2900,Products!$A$2:$F$21,4,FALSE)</f>
        <v>Office</v>
      </c>
      <c r="P2900" s="2" t="str">
        <f>VLOOKUP(D2900,Products!$A$2:$F$21,3,FALSE)</f>
        <v>Stationery</v>
      </c>
      <c r="Q2900" s="6">
        <f>VLOOKUP(D2900,Products!$A$2:$F$21,6,FALSE)</f>
        <v>145</v>
      </c>
      <c r="R2900" s="6">
        <f t="shared" si="182"/>
        <v>580</v>
      </c>
      <c r="S2900" s="6">
        <f t="shared" si="183"/>
        <v>428.79999999999995</v>
      </c>
    </row>
    <row r="2901" spans="1:19" x14ac:dyDescent="0.25">
      <c r="A2901" t="s">
        <v>3330</v>
      </c>
      <c r="B2901" s="2">
        <v>45848</v>
      </c>
      <c r="C2901" t="s">
        <v>35</v>
      </c>
      <c r="D2901" t="s">
        <v>18</v>
      </c>
      <c r="E2901">
        <v>1</v>
      </c>
      <c r="F2901">
        <v>1450</v>
      </c>
      <c r="G2901" s="3">
        <v>0</v>
      </c>
      <c r="H2901" t="s">
        <v>12</v>
      </c>
      <c r="I2901">
        <v>3</v>
      </c>
      <c r="J2901">
        <f t="shared" si="180"/>
        <v>1450</v>
      </c>
      <c r="K2901" s="2">
        <f t="shared" si="181"/>
        <v>45839</v>
      </c>
      <c r="L2901" s="2" t="str">
        <f>VLOOKUP(C2901,Customers!$A$2:$F$401,3,FALSE)</f>
        <v>Asyut</v>
      </c>
      <c r="M2901" s="2" t="str">
        <f>VLOOKUP(C2901,Customers!$A$2:$F$401,5,FALSE)</f>
        <v>Consumer</v>
      </c>
      <c r="N2901" s="2" t="str">
        <f>VLOOKUP(D2901,Products!$A$2:$F$21,2,FALSE)</f>
        <v>Webcam HD</v>
      </c>
      <c r="O2901" s="2" t="str">
        <f>VLOOKUP(D2901,Products!$A$2:$F$21,4,FALSE)</f>
        <v>Electronics</v>
      </c>
      <c r="P2901" s="2" t="str">
        <f>VLOOKUP(D2901,Products!$A$2:$F$21,3,FALSE)</f>
        <v>Accessories</v>
      </c>
      <c r="Q2901" s="6">
        <f>VLOOKUP(D2901,Products!$A$2:$F$21,6,FALSE)</f>
        <v>790</v>
      </c>
      <c r="R2901" s="6">
        <f t="shared" si="182"/>
        <v>790</v>
      </c>
      <c r="S2901" s="6">
        <f t="shared" si="183"/>
        <v>660</v>
      </c>
    </row>
    <row r="2902" spans="1:19" x14ac:dyDescent="0.25">
      <c r="A2902" t="s">
        <v>3331</v>
      </c>
      <c r="B2902" s="2">
        <v>45612</v>
      </c>
      <c r="C2902" t="s">
        <v>587</v>
      </c>
      <c r="D2902" t="s">
        <v>82</v>
      </c>
      <c r="E2902">
        <v>1</v>
      </c>
      <c r="F2902">
        <v>5184</v>
      </c>
      <c r="G2902" s="3">
        <v>0.15</v>
      </c>
      <c r="H2902" t="s">
        <v>96</v>
      </c>
      <c r="I2902">
        <v>4</v>
      </c>
      <c r="J2902">
        <f t="shared" si="180"/>
        <v>4406.3999999999996</v>
      </c>
      <c r="K2902" s="2">
        <f t="shared" si="181"/>
        <v>45597</v>
      </c>
      <c r="L2902" s="2" t="str">
        <f>VLOOKUP(C2902,Customers!$A$2:$F$401,3,FALSE)</f>
        <v>Port Said</v>
      </c>
      <c r="M2902" s="2" t="str">
        <f>VLOOKUP(C2902,Customers!$A$2:$F$401,5,FALSE)</f>
        <v>Corporate</v>
      </c>
      <c r="N2902" s="2" t="str">
        <f>VLOOKUP(D2902,Products!$A$2:$F$21,2,FALSE)</f>
        <v>Office Chair</v>
      </c>
      <c r="O2902" s="2" t="str">
        <f>VLOOKUP(D2902,Products!$A$2:$F$21,4,FALSE)</f>
        <v>Office</v>
      </c>
      <c r="P2902" s="2" t="str">
        <f>VLOOKUP(D2902,Products!$A$2:$F$21,3,FALSE)</f>
        <v>Furniture</v>
      </c>
      <c r="Q2902" s="6">
        <f>VLOOKUP(D2902,Products!$A$2:$F$21,6,FALSE)</f>
        <v>3150</v>
      </c>
      <c r="R2902" s="6">
        <f t="shared" si="182"/>
        <v>3150</v>
      </c>
      <c r="S2902" s="6">
        <f t="shared" si="183"/>
        <v>1256.3999999999996</v>
      </c>
    </row>
    <row r="2903" spans="1:19" x14ac:dyDescent="0.25">
      <c r="A2903" t="s">
        <v>3332</v>
      </c>
      <c r="B2903" s="2">
        <v>45459</v>
      </c>
      <c r="C2903" t="s">
        <v>289</v>
      </c>
      <c r="D2903" t="s">
        <v>43</v>
      </c>
      <c r="E2903">
        <v>1</v>
      </c>
      <c r="F2903">
        <v>3312</v>
      </c>
      <c r="G2903" s="3">
        <v>0.1</v>
      </c>
      <c r="H2903" t="s">
        <v>12</v>
      </c>
      <c r="I2903">
        <v>6</v>
      </c>
      <c r="J2903">
        <f t="shared" si="180"/>
        <v>2980.8</v>
      </c>
      <c r="K2903" s="2">
        <f t="shared" si="181"/>
        <v>45444</v>
      </c>
      <c r="L2903" s="2" t="str">
        <f>VLOOKUP(C2903,Customers!$A$2:$F$401,3,FALSE)</f>
        <v>Asyut</v>
      </c>
      <c r="M2903" s="2" t="str">
        <f>VLOOKUP(C2903,Customers!$A$2:$F$401,5,FALSE)</f>
        <v>Corporate</v>
      </c>
      <c r="N2903" s="2" t="str">
        <f>VLOOKUP(D2903,Products!$A$2:$F$21,2,FALSE)</f>
        <v>External SSD 1TB</v>
      </c>
      <c r="O2903" s="2" t="str">
        <f>VLOOKUP(D2903,Products!$A$2:$F$21,4,FALSE)</f>
        <v>Electronics</v>
      </c>
      <c r="P2903" s="2" t="str">
        <f>VLOOKUP(D2903,Products!$A$2:$F$21,3,FALSE)</f>
        <v>Storage</v>
      </c>
      <c r="Q2903" s="6">
        <f>VLOOKUP(D2903,Products!$A$2:$F$21,6,FALSE)</f>
        <v>2450</v>
      </c>
      <c r="R2903" s="6">
        <f t="shared" si="182"/>
        <v>2450</v>
      </c>
      <c r="S2903" s="6">
        <f t="shared" si="183"/>
        <v>530.80000000000018</v>
      </c>
    </row>
    <row r="2904" spans="1:19" x14ac:dyDescent="0.25">
      <c r="A2904" t="s">
        <v>3333</v>
      </c>
      <c r="B2904" s="2">
        <v>45666</v>
      </c>
      <c r="C2904" t="s">
        <v>427</v>
      </c>
      <c r="D2904" t="s">
        <v>15</v>
      </c>
      <c r="E2904">
        <v>1</v>
      </c>
      <c r="F2904">
        <v>414</v>
      </c>
      <c r="G2904" s="3">
        <v>0</v>
      </c>
      <c r="H2904" t="s">
        <v>12</v>
      </c>
      <c r="I2904">
        <v>4</v>
      </c>
      <c r="J2904">
        <f t="shared" si="180"/>
        <v>414</v>
      </c>
      <c r="K2904" s="2">
        <f t="shared" si="181"/>
        <v>45658</v>
      </c>
      <c r="L2904" s="2" t="str">
        <f>VLOOKUP(C2904,Customers!$A$2:$F$401,3,FALSE)</f>
        <v>Mansoura</v>
      </c>
      <c r="M2904" s="2" t="str">
        <f>VLOOKUP(C2904,Customers!$A$2:$F$401,5,FALSE)</f>
        <v>Consumer</v>
      </c>
      <c r="N2904" s="2" t="str">
        <f>VLOOKUP(D2904,Products!$A$2:$F$21,2,FALSE)</f>
        <v>Wireless Mouse</v>
      </c>
      <c r="O2904" s="2" t="str">
        <f>VLOOKUP(D2904,Products!$A$2:$F$21,4,FALSE)</f>
        <v>Electronics</v>
      </c>
      <c r="P2904" s="2" t="str">
        <f>VLOOKUP(D2904,Products!$A$2:$F$21,3,FALSE)</f>
        <v>Accessories</v>
      </c>
      <c r="Q2904" s="6">
        <f>VLOOKUP(D2904,Products!$A$2:$F$21,6,FALSE)</f>
        <v>210</v>
      </c>
      <c r="R2904" s="6">
        <f t="shared" si="182"/>
        <v>210</v>
      </c>
      <c r="S2904" s="6">
        <f t="shared" si="183"/>
        <v>204</v>
      </c>
    </row>
    <row r="2905" spans="1:19" x14ac:dyDescent="0.25">
      <c r="A2905" t="s">
        <v>3334</v>
      </c>
      <c r="B2905" s="2">
        <v>45664</v>
      </c>
      <c r="C2905" t="s">
        <v>1474</v>
      </c>
      <c r="D2905" t="s">
        <v>72</v>
      </c>
      <c r="E2905">
        <v>1</v>
      </c>
      <c r="F2905">
        <v>1610</v>
      </c>
      <c r="G2905" s="3">
        <v>0.05</v>
      </c>
      <c r="H2905" t="s">
        <v>12</v>
      </c>
      <c r="I2905">
        <v>2</v>
      </c>
      <c r="J2905">
        <f t="shared" si="180"/>
        <v>1529.5</v>
      </c>
      <c r="K2905" s="2">
        <f t="shared" si="181"/>
        <v>45658</v>
      </c>
      <c r="L2905" s="2" t="str">
        <f>VLOOKUP(C2905,Customers!$A$2:$F$401,3,FALSE)</f>
        <v>Port Said</v>
      </c>
      <c r="M2905" s="2" t="str">
        <f>VLOOKUP(C2905,Customers!$A$2:$F$401,5,FALSE)</f>
        <v>Consumer</v>
      </c>
      <c r="N2905" s="2" t="str">
        <f>VLOOKUP(D2905,Products!$A$2:$F$21,2,FALSE)</f>
        <v>Wi-Fi Router</v>
      </c>
      <c r="O2905" s="2" t="str">
        <f>VLOOKUP(D2905,Products!$A$2:$F$21,4,FALSE)</f>
        <v>Electronics</v>
      </c>
      <c r="P2905" s="2" t="str">
        <f>VLOOKUP(D2905,Products!$A$2:$F$21,3,FALSE)</f>
        <v>Networking</v>
      </c>
      <c r="Q2905" s="6">
        <f>VLOOKUP(D2905,Products!$A$2:$F$21,6,FALSE)</f>
        <v>1050</v>
      </c>
      <c r="R2905" s="6">
        <f t="shared" si="182"/>
        <v>1050</v>
      </c>
      <c r="S2905" s="6">
        <f t="shared" si="183"/>
        <v>479.5</v>
      </c>
    </row>
    <row r="2906" spans="1:19" x14ac:dyDescent="0.25">
      <c r="A2906" t="s">
        <v>3335</v>
      </c>
      <c r="B2906" s="2">
        <v>45454</v>
      </c>
      <c r="C2906" t="s">
        <v>215</v>
      </c>
      <c r="D2906" t="s">
        <v>46</v>
      </c>
      <c r="E2906">
        <v>4</v>
      </c>
      <c r="F2906">
        <v>267.8</v>
      </c>
      <c r="G2906" s="3">
        <v>0.2</v>
      </c>
      <c r="H2906" t="s">
        <v>12</v>
      </c>
      <c r="I2906">
        <v>1</v>
      </c>
      <c r="J2906">
        <f t="shared" si="180"/>
        <v>856.96</v>
      </c>
      <c r="K2906" s="2">
        <f t="shared" si="181"/>
        <v>45444</v>
      </c>
      <c r="L2906" s="2" t="str">
        <f>VLOOKUP(C2906,Customers!$A$2:$F$401,3,FALSE)</f>
        <v>Mansoura</v>
      </c>
      <c r="M2906" s="2" t="str">
        <f>VLOOKUP(C2906,Customers!$A$2:$F$401,5,FALSE)</f>
        <v>Small Business</v>
      </c>
      <c r="N2906" s="2" t="str">
        <f>VLOOKUP(D2906,Products!$A$2:$F$21,2,FALSE)</f>
        <v>Paper A4 Box</v>
      </c>
      <c r="O2906" s="2" t="str">
        <f>VLOOKUP(D2906,Products!$A$2:$F$21,4,FALSE)</f>
        <v>Office</v>
      </c>
      <c r="P2906" s="2" t="str">
        <f>VLOOKUP(D2906,Products!$A$2:$F$21,3,FALSE)</f>
        <v>Stationery</v>
      </c>
      <c r="Q2906" s="6">
        <f>VLOOKUP(D2906,Products!$A$2:$F$21,6,FALSE)</f>
        <v>145</v>
      </c>
      <c r="R2906" s="6">
        <f t="shared" si="182"/>
        <v>580</v>
      </c>
      <c r="S2906" s="6">
        <f t="shared" si="183"/>
        <v>276.96000000000004</v>
      </c>
    </row>
    <row r="2907" spans="1:19" x14ac:dyDescent="0.25">
      <c r="A2907" t="s">
        <v>3336</v>
      </c>
      <c r="B2907" s="2">
        <v>45631</v>
      </c>
      <c r="C2907" t="s">
        <v>342</v>
      </c>
      <c r="D2907" t="s">
        <v>46</v>
      </c>
      <c r="E2907">
        <v>3</v>
      </c>
      <c r="F2907">
        <v>252.2</v>
      </c>
      <c r="G2907" s="3">
        <v>0.03</v>
      </c>
      <c r="H2907" t="s">
        <v>12</v>
      </c>
      <c r="I2907">
        <v>6</v>
      </c>
      <c r="J2907">
        <f t="shared" si="180"/>
        <v>733.90199999999993</v>
      </c>
      <c r="K2907" s="2">
        <f t="shared" si="181"/>
        <v>45627</v>
      </c>
      <c r="L2907" s="2" t="str">
        <f>VLOOKUP(C2907,Customers!$A$2:$F$401,3,FALSE)</f>
        <v>Alexandria</v>
      </c>
      <c r="M2907" s="2" t="str">
        <f>VLOOKUP(C2907,Customers!$A$2:$F$401,5,FALSE)</f>
        <v>Corporate</v>
      </c>
      <c r="N2907" s="2" t="str">
        <f>VLOOKUP(D2907,Products!$A$2:$F$21,2,FALSE)</f>
        <v>Paper A4 Box</v>
      </c>
      <c r="O2907" s="2" t="str">
        <f>VLOOKUP(D2907,Products!$A$2:$F$21,4,FALSE)</f>
        <v>Office</v>
      </c>
      <c r="P2907" s="2" t="str">
        <f>VLOOKUP(D2907,Products!$A$2:$F$21,3,FALSE)</f>
        <v>Stationery</v>
      </c>
      <c r="Q2907" s="6">
        <f>VLOOKUP(D2907,Products!$A$2:$F$21,6,FALSE)</f>
        <v>145</v>
      </c>
      <c r="R2907" s="6">
        <f t="shared" si="182"/>
        <v>435</v>
      </c>
      <c r="S2907" s="6">
        <f t="shared" si="183"/>
        <v>298.90199999999993</v>
      </c>
    </row>
    <row r="2908" spans="1:19" x14ac:dyDescent="0.25">
      <c r="A2908" t="s">
        <v>3337</v>
      </c>
      <c r="B2908" s="2">
        <v>44967</v>
      </c>
      <c r="C2908" t="s">
        <v>372</v>
      </c>
      <c r="D2908" t="s">
        <v>33</v>
      </c>
      <c r="E2908">
        <v>2</v>
      </c>
      <c r="F2908">
        <v>3783</v>
      </c>
      <c r="G2908" s="3">
        <v>0.1</v>
      </c>
      <c r="H2908" t="s">
        <v>12</v>
      </c>
      <c r="I2908">
        <v>1</v>
      </c>
      <c r="J2908">
        <f t="shared" si="180"/>
        <v>6809.4000000000005</v>
      </c>
      <c r="K2908" s="2">
        <f t="shared" si="181"/>
        <v>44958</v>
      </c>
      <c r="L2908" s="2" t="str">
        <f>VLOOKUP(C2908,Customers!$A$2:$F$401,3,FALSE)</f>
        <v>Fayoum</v>
      </c>
      <c r="M2908" s="2" t="str">
        <f>VLOOKUP(C2908,Customers!$A$2:$F$401,5,FALSE)</f>
        <v>Consumer</v>
      </c>
      <c r="N2908" s="2" t="str">
        <f>VLOOKUP(D2908,Products!$A$2:$F$21,2,FALSE)</f>
        <v>Filing Cabinet</v>
      </c>
      <c r="O2908" s="2" t="str">
        <f>VLOOKUP(D2908,Products!$A$2:$F$21,4,FALSE)</f>
        <v>Office</v>
      </c>
      <c r="P2908" s="2" t="str">
        <f>VLOOKUP(D2908,Products!$A$2:$F$21,3,FALSE)</f>
        <v>Furniture</v>
      </c>
      <c r="Q2908" s="6">
        <f>VLOOKUP(D2908,Products!$A$2:$F$21,6,FALSE)</f>
        <v>2650</v>
      </c>
      <c r="R2908" s="6">
        <f t="shared" si="182"/>
        <v>5300</v>
      </c>
      <c r="S2908" s="6">
        <f t="shared" si="183"/>
        <v>1509.4000000000005</v>
      </c>
    </row>
    <row r="2909" spans="1:19" x14ac:dyDescent="0.25">
      <c r="A2909" t="s">
        <v>3338</v>
      </c>
      <c r="B2909" s="2">
        <v>45770</v>
      </c>
      <c r="C2909" t="s">
        <v>473</v>
      </c>
      <c r="D2909" t="s">
        <v>11</v>
      </c>
      <c r="E2909">
        <v>2</v>
      </c>
      <c r="F2909">
        <v>30780</v>
      </c>
      <c r="G2909" s="3">
        <v>0.1</v>
      </c>
      <c r="H2909" t="s">
        <v>12</v>
      </c>
      <c r="I2909">
        <v>1</v>
      </c>
      <c r="J2909">
        <f t="shared" si="180"/>
        <v>55404</v>
      </c>
      <c r="K2909" s="2">
        <f t="shared" si="181"/>
        <v>45748</v>
      </c>
      <c r="L2909" s="2" t="str">
        <f>VLOOKUP(C2909,Customers!$A$2:$F$401,3,FALSE)</f>
        <v>Shubra El-Kheima</v>
      </c>
      <c r="M2909" s="2" t="str">
        <f>VLOOKUP(C2909,Customers!$A$2:$F$401,5,FALSE)</f>
        <v>Corporate</v>
      </c>
      <c r="N2909" s="2" t="str">
        <f>VLOOKUP(D2909,Products!$A$2:$F$21,2,FALSE)</f>
        <v>Laptop Pro 14</v>
      </c>
      <c r="O2909" s="2" t="str">
        <f>VLOOKUP(D2909,Products!$A$2:$F$21,4,FALSE)</f>
        <v>Electronics</v>
      </c>
      <c r="P2909" s="2" t="str">
        <f>VLOOKUP(D2909,Products!$A$2:$F$21,3,FALSE)</f>
        <v>Computers</v>
      </c>
      <c r="Q2909" s="6">
        <f>VLOOKUP(D2909,Products!$A$2:$F$21,6,FALSE)</f>
        <v>22100</v>
      </c>
      <c r="R2909" s="6">
        <f t="shared" si="182"/>
        <v>44200</v>
      </c>
      <c r="S2909" s="6">
        <f t="shared" si="183"/>
        <v>11204</v>
      </c>
    </row>
    <row r="2910" spans="1:19" x14ac:dyDescent="0.25">
      <c r="A2910" t="s">
        <v>3339</v>
      </c>
      <c r="B2910" s="2">
        <v>45175</v>
      </c>
      <c r="C2910" t="s">
        <v>266</v>
      </c>
      <c r="D2910" t="s">
        <v>59</v>
      </c>
      <c r="E2910">
        <v>1</v>
      </c>
      <c r="F2910">
        <v>6808</v>
      </c>
      <c r="G2910" s="3">
        <v>0.1</v>
      </c>
      <c r="H2910" t="s">
        <v>12</v>
      </c>
      <c r="I2910">
        <v>7</v>
      </c>
      <c r="J2910">
        <f t="shared" si="180"/>
        <v>6127.2</v>
      </c>
      <c r="K2910" s="2">
        <f t="shared" si="181"/>
        <v>45170</v>
      </c>
      <c r="L2910" s="2" t="str">
        <f>VLOOKUP(C2910,Customers!$A$2:$F$401,3,FALSE)</f>
        <v>Shubra El-Kheima</v>
      </c>
      <c r="M2910" s="2" t="str">
        <f>VLOOKUP(C2910,Customers!$A$2:$F$401,5,FALSE)</f>
        <v>Small Business</v>
      </c>
      <c r="N2910" s="2" t="str">
        <f>VLOOKUP(D2910,Products!$A$2:$F$21,2,FALSE)</f>
        <v>Laser Printer</v>
      </c>
      <c r="O2910" s="2" t="str">
        <f>VLOOKUP(D2910,Products!$A$2:$F$21,4,FALSE)</f>
        <v>Electronics</v>
      </c>
      <c r="P2910" s="2" t="str">
        <f>VLOOKUP(D2910,Products!$A$2:$F$21,3,FALSE)</f>
        <v>Printers</v>
      </c>
      <c r="Q2910" s="6">
        <f>VLOOKUP(D2910,Products!$A$2:$F$21,6,FALSE)</f>
        <v>5600</v>
      </c>
      <c r="R2910" s="6">
        <f t="shared" si="182"/>
        <v>5600</v>
      </c>
      <c r="S2910" s="6">
        <f t="shared" si="183"/>
        <v>527.19999999999982</v>
      </c>
    </row>
    <row r="2911" spans="1:19" x14ac:dyDescent="0.25">
      <c r="A2911" t="s">
        <v>3340</v>
      </c>
      <c r="B2911" s="2">
        <v>45646</v>
      </c>
      <c r="C2911" t="s">
        <v>172</v>
      </c>
      <c r="D2911" t="s">
        <v>56</v>
      </c>
      <c r="E2911">
        <v>1</v>
      </c>
      <c r="F2911">
        <v>174.6</v>
      </c>
      <c r="G2911" s="3">
        <v>0.03</v>
      </c>
      <c r="H2911" t="s">
        <v>96</v>
      </c>
      <c r="I2911">
        <v>1</v>
      </c>
      <c r="J2911">
        <f t="shared" si="180"/>
        <v>169.36199999999999</v>
      </c>
      <c r="K2911" s="2">
        <f t="shared" si="181"/>
        <v>45627</v>
      </c>
      <c r="L2911" s="2" t="str">
        <f>VLOOKUP(C2911,Customers!$A$2:$F$401,3,FALSE)</f>
        <v>Port Said</v>
      </c>
      <c r="M2911" s="2" t="str">
        <f>VLOOKUP(C2911,Customers!$A$2:$F$401,5,FALSE)</f>
        <v>Small Business</v>
      </c>
      <c r="N2911" s="2" t="str">
        <f>VLOOKUP(D2911,Products!$A$2:$F$21,2,FALSE)</f>
        <v>Notebook Pack</v>
      </c>
      <c r="O2911" s="2" t="str">
        <f>VLOOKUP(D2911,Products!$A$2:$F$21,4,FALSE)</f>
        <v>Office</v>
      </c>
      <c r="P2911" s="2" t="str">
        <f>VLOOKUP(D2911,Products!$A$2:$F$21,3,FALSE)</f>
        <v>Stationery</v>
      </c>
      <c r="Q2911" s="6">
        <f>VLOOKUP(D2911,Products!$A$2:$F$21,6,FALSE)</f>
        <v>75</v>
      </c>
      <c r="R2911" s="6">
        <f t="shared" si="182"/>
        <v>75</v>
      </c>
      <c r="S2911" s="6">
        <f t="shared" si="183"/>
        <v>94.361999999999995</v>
      </c>
    </row>
    <row r="2912" spans="1:19" x14ac:dyDescent="0.25">
      <c r="A2912" t="s">
        <v>3341</v>
      </c>
      <c r="B2912" s="2">
        <v>45334</v>
      </c>
      <c r="C2912" t="s">
        <v>69</v>
      </c>
      <c r="D2912" t="s">
        <v>24</v>
      </c>
      <c r="E2912">
        <v>3</v>
      </c>
      <c r="F2912">
        <v>1350</v>
      </c>
      <c r="G2912" s="3">
        <v>0.1</v>
      </c>
      <c r="H2912" t="s">
        <v>12</v>
      </c>
      <c r="I2912">
        <v>2</v>
      </c>
      <c r="J2912">
        <f t="shared" si="180"/>
        <v>3645</v>
      </c>
      <c r="K2912" s="2">
        <f t="shared" si="181"/>
        <v>45323</v>
      </c>
      <c r="L2912" s="2" t="str">
        <f>VLOOKUP(C2912,Customers!$A$2:$F$401,3,FALSE)</f>
        <v>Mansoura</v>
      </c>
      <c r="M2912" s="2" t="str">
        <f>VLOOKUP(C2912,Customers!$A$2:$F$401,5,FALSE)</f>
        <v>Consumer</v>
      </c>
      <c r="N2912" s="2" t="str">
        <f>VLOOKUP(D2912,Products!$A$2:$F$21,2,FALSE)</f>
        <v>USB-C Hub</v>
      </c>
      <c r="O2912" s="2" t="str">
        <f>VLOOKUP(D2912,Products!$A$2:$F$21,4,FALSE)</f>
        <v>Electronics</v>
      </c>
      <c r="P2912" s="2" t="str">
        <f>VLOOKUP(D2912,Products!$A$2:$F$21,3,FALSE)</f>
        <v>Accessories</v>
      </c>
      <c r="Q2912" s="6">
        <f>VLOOKUP(D2912,Products!$A$2:$F$21,6,FALSE)</f>
        <v>620</v>
      </c>
      <c r="R2912" s="6">
        <f t="shared" si="182"/>
        <v>1860</v>
      </c>
      <c r="S2912" s="6">
        <f t="shared" si="183"/>
        <v>1785</v>
      </c>
    </row>
    <row r="2913" spans="1:19" x14ac:dyDescent="0.25">
      <c r="A2913" t="s">
        <v>3342</v>
      </c>
      <c r="B2913" s="2">
        <v>45284</v>
      </c>
      <c r="C2913" t="s">
        <v>152</v>
      </c>
      <c r="D2913" t="s">
        <v>11</v>
      </c>
      <c r="E2913">
        <v>3</v>
      </c>
      <c r="F2913">
        <v>29355</v>
      </c>
      <c r="G2913" s="3">
        <v>0.03</v>
      </c>
      <c r="H2913" t="s">
        <v>12</v>
      </c>
      <c r="I2913">
        <v>7</v>
      </c>
      <c r="J2913">
        <f t="shared" si="180"/>
        <v>85423.05</v>
      </c>
      <c r="K2913" s="2">
        <f t="shared" si="181"/>
        <v>45261</v>
      </c>
      <c r="L2913" s="2" t="str">
        <f>VLOOKUP(C2913,Customers!$A$2:$F$401,3,FALSE)</f>
        <v>Mansoura</v>
      </c>
      <c r="M2913" s="2" t="str">
        <f>VLOOKUP(C2913,Customers!$A$2:$F$401,5,FALSE)</f>
        <v>Consumer</v>
      </c>
      <c r="N2913" s="2" t="str">
        <f>VLOOKUP(D2913,Products!$A$2:$F$21,2,FALSE)</f>
        <v>Laptop Pro 14</v>
      </c>
      <c r="O2913" s="2" t="str">
        <f>VLOOKUP(D2913,Products!$A$2:$F$21,4,FALSE)</f>
        <v>Electronics</v>
      </c>
      <c r="P2913" s="2" t="str">
        <f>VLOOKUP(D2913,Products!$A$2:$F$21,3,FALSE)</f>
        <v>Computers</v>
      </c>
      <c r="Q2913" s="6">
        <f>VLOOKUP(D2913,Products!$A$2:$F$21,6,FALSE)</f>
        <v>22100</v>
      </c>
      <c r="R2913" s="6">
        <f t="shared" si="182"/>
        <v>66300</v>
      </c>
      <c r="S2913" s="6">
        <f t="shared" si="183"/>
        <v>19123.050000000003</v>
      </c>
    </row>
    <row r="2914" spans="1:19" x14ac:dyDescent="0.25">
      <c r="A2914" t="s">
        <v>3343</v>
      </c>
      <c r="B2914" s="2">
        <v>45509</v>
      </c>
      <c r="C2914" t="s">
        <v>703</v>
      </c>
      <c r="D2914" t="s">
        <v>30</v>
      </c>
      <c r="E2914">
        <v>2</v>
      </c>
      <c r="F2914">
        <v>8464</v>
      </c>
      <c r="G2914" s="3">
        <v>0.05</v>
      </c>
      <c r="H2914" t="s">
        <v>12</v>
      </c>
      <c r="I2914">
        <v>2</v>
      </c>
      <c r="J2914">
        <f t="shared" si="180"/>
        <v>16081.599999999999</v>
      </c>
      <c r="K2914" s="2">
        <f t="shared" si="181"/>
        <v>45505</v>
      </c>
      <c r="L2914" s="2" t="str">
        <f>VLOOKUP(C2914,Customers!$A$2:$F$401,3,FALSE)</f>
        <v>Cairo</v>
      </c>
      <c r="M2914" s="2" t="str">
        <f>VLOOKUP(C2914,Customers!$A$2:$F$401,5,FALSE)</f>
        <v>Corporate</v>
      </c>
      <c r="N2914" s="2" t="str">
        <f>VLOOKUP(D2914,Products!$A$2:$F$21,2,FALSE)</f>
        <v>Standing Desk</v>
      </c>
      <c r="O2914" s="2" t="str">
        <f>VLOOKUP(D2914,Products!$A$2:$F$21,4,FALSE)</f>
        <v>Office</v>
      </c>
      <c r="P2914" s="2" t="str">
        <f>VLOOKUP(D2914,Products!$A$2:$F$21,3,FALSE)</f>
        <v>Furniture</v>
      </c>
      <c r="Q2914" s="6">
        <f>VLOOKUP(D2914,Products!$A$2:$F$21,6,FALSE)</f>
        <v>6500</v>
      </c>
      <c r="R2914" s="6">
        <f t="shared" si="182"/>
        <v>13000</v>
      </c>
      <c r="S2914" s="6">
        <f t="shared" si="183"/>
        <v>3081.5999999999985</v>
      </c>
    </row>
    <row r="2915" spans="1:19" x14ac:dyDescent="0.25">
      <c r="A2915" t="s">
        <v>3344</v>
      </c>
      <c r="B2915" s="2">
        <v>45654</v>
      </c>
      <c r="C2915" t="s">
        <v>944</v>
      </c>
      <c r="D2915" t="s">
        <v>49</v>
      </c>
      <c r="E2915">
        <v>2</v>
      </c>
      <c r="F2915">
        <v>4428</v>
      </c>
      <c r="G2915" s="3">
        <v>0</v>
      </c>
      <c r="H2915" t="s">
        <v>12</v>
      </c>
      <c r="I2915">
        <v>7</v>
      </c>
      <c r="J2915">
        <f t="shared" si="180"/>
        <v>8856</v>
      </c>
      <c r="K2915" s="2">
        <f t="shared" si="181"/>
        <v>45627</v>
      </c>
      <c r="L2915" s="2" t="str">
        <f>VLOOKUP(C2915,Customers!$A$2:$F$401,3,FALSE)</f>
        <v>Asyut</v>
      </c>
      <c r="M2915" s="2" t="str">
        <f>VLOOKUP(C2915,Customers!$A$2:$F$401,5,FALSE)</f>
        <v>Small Business</v>
      </c>
      <c r="N2915" s="2" t="str">
        <f>VLOOKUP(D2915,Products!$A$2:$F$21,2,FALSE)</f>
        <v>UPS 1200VA</v>
      </c>
      <c r="O2915" s="2" t="str">
        <f>VLOOKUP(D2915,Products!$A$2:$F$21,4,FALSE)</f>
        <v>Electronics</v>
      </c>
      <c r="P2915" s="2" t="str">
        <f>VLOOKUP(D2915,Products!$A$2:$F$21,3,FALSE)</f>
        <v>Power</v>
      </c>
      <c r="Q2915" s="6">
        <f>VLOOKUP(D2915,Products!$A$2:$F$21,6,FALSE)</f>
        <v>2950</v>
      </c>
      <c r="R2915" s="6">
        <f t="shared" si="182"/>
        <v>5900</v>
      </c>
      <c r="S2915" s="6">
        <f t="shared" si="183"/>
        <v>2956</v>
      </c>
    </row>
    <row r="2916" spans="1:19" x14ac:dyDescent="0.25">
      <c r="A2916" t="s">
        <v>3345</v>
      </c>
      <c r="B2916" s="2">
        <v>45592</v>
      </c>
      <c r="C2916" t="s">
        <v>258</v>
      </c>
      <c r="D2916" t="s">
        <v>72</v>
      </c>
      <c r="E2916">
        <v>3</v>
      </c>
      <c r="F2916">
        <v>1750</v>
      </c>
      <c r="G2916" s="3">
        <v>0.1</v>
      </c>
      <c r="H2916" t="s">
        <v>12</v>
      </c>
      <c r="I2916">
        <v>7</v>
      </c>
      <c r="J2916">
        <f t="shared" si="180"/>
        <v>4725</v>
      </c>
      <c r="K2916" s="2">
        <f t="shared" si="181"/>
        <v>45566</v>
      </c>
      <c r="L2916" s="2" t="str">
        <f>VLOOKUP(C2916,Customers!$A$2:$F$401,3,FALSE)</f>
        <v>Tanta</v>
      </c>
      <c r="M2916" s="2" t="str">
        <f>VLOOKUP(C2916,Customers!$A$2:$F$401,5,FALSE)</f>
        <v>Small Business</v>
      </c>
      <c r="N2916" s="2" t="str">
        <f>VLOOKUP(D2916,Products!$A$2:$F$21,2,FALSE)</f>
        <v>Wi-Fi Router</v>
      </c>
      <c r="O2916" s="2" t="str">
        <f>VLOOKUP(D2916,Products!$A$2:$F$21,4,FALSE)</f>
        <v>Electronics</v>
      </c>
      <c r="P2916" s="2" t="str">
        <f>VLOOKUP(D2916,Products!$A$2:$F$21,3,FALSE)</f>
        <v>Networking</v>
      </c>
      <c r="Q2916" s="6">
        <f>VLOOKUP(D2916,Products!$A$2:$F$21,6,FALSE)</f>
        <v>1050</v>
      </c>
      <c r="R2916" s="6">
        <f t="shared" si="182"/>
        <v>3150</v>
      </c>
      <c r="S2916" s="6">
        <f t="shared" si="183"/>
        <v>1575</v>
      </c>
    </row>
    <row r="2917" spans="1:19" x14ac:dyDescent="0.25">
      <c r="A2917" t="s">
        <v>3346</v>
      </c>
      <c r="B2917" s="2">
        <v>45972</v>
      </c>
      <c r="C2917" t="s">
        <v>129</v>
      </c>
      <c r="D2917" t="s">
        <v>24</v>
      </c>
      <c r="E2917">
        <v>1</v>
      </c>
      <c r="F2917">
        <v>1150</v>
      </c>
      <c r="G2917" s="3">
        <v>0</v>
      </c>
      <c r="H2917" t="s">
        <v>12</v>
      </c>
      <c r="I2917">
        <v>5</v>
      </c>
      <c r="J2917">
        <f t="shared" si="180"/>
        <v>1150</v>
      </c>
      <c r="K2917" s="2">
        <f t="shared" si="181"/>
        <v>45962</v>
      </c>
      <c r="L2917" s="2" t="str">
        <f>VLOOKUP(C2917,Customers!$A$2:$F$401,3,FALSE)</f>
        <v>Giza</v>
      </c>
      <c r="M2917" s="2" t="str">
        <f>VLOOKUP(C2917,Customers!$A$2:$F$401,5,FALSE)</f>
        <v>Small Business</v>
      </c>
      <c r="N2917" s="2" t="str">
        <f>VLOOKUP(D2917,Products!$A$2:$F$21,2,FALSE)</f>
        <v>USB-C Hub</v>
      </c>
      <c r="O2917" s="2" t="str">
        <f>VLOOKUP(D2917,Products!$A$2:$F$21,4,FALSE)</f>
        <v>Electronics</v>
      </c>
      <c r="P2917" s="2" t="str">
        <f>VLOOKUP(D2917,Products!$A$2:$F$21,3,FALSE)</f>
        <v>Accessories</v>
      </c>
      <c r="Q2917" s="6">
        <f>VLOOKUP(D2917,Products!$A$2:$F$21,6,FALSE)</f>
        <v>620</v>
      </c>
      <c r="R2917" s="6">
        <f t="shared" si="182"/>
        <v>620</v>
      </c>
      <c r="S2917" s="6">
        <f t="shared" si="183"/>
        <v>530</v>
      </c>
    </row>
    <row r="2918" spans="1:19" x14ac:dyDescent="0.25">
      <c r="A2918" t="s">
        <v>3347</v>
      </c>
      <c r="B2918" s="2">
        <v>45925</v>
      </c>
      <c r="C2918" t="s">
        <v>944</v>
      </c>
      <c r="D2918" t="s">
        <v>123</v>
      </c>
      <c r="E2918">
        <v>3</v>
      </c>
      <c r="F2918">
        <v>2279.5</v>
      </c>
      <c r="G2918" s="3">
        <v>0</v>
      </c>
      <c r="H2918" t="s">
        <v>12</v>
      </c>
      <c r="I2918">
        <v>4</v>
      </c>
      <c r="J2918">
        <f t="shared" si="180"/>
        <v>6838.5</v>
      </c>
      <c r="K2918" s="2">
        <f t="shared" si="181"/>
        <v>45901</v>
      </c>
      <c r="L2918" s="2" t="str">
        <f>VLOOKUP(C2918,Customers!$A$2:$F$401,3,FALSE)</f>
        <v>Asyut</v>
      </c>
      <c r="M2918" s="2" t="str">
        <f>VLOOKUP(C2918,Customers!$A$2:$F$401,5,FALSE)</f>
        <v>Small Business</v>
      </c>
      <c r="N2918" s="2" t="str">
        <f>VLOOKUP(D2918,Products!$A$2:$F$21,2,FALSE)</f>
        <v>Barcode Scanner</v>
      </c>
      <c r="O2918" s="2" t="str">
        <f>VLOOKUP(D2918,Products!$A$2:$F$21,4,FALSE)</f>
        <v>Electronics</v>
      </c>
      <c r="P2918" s="2" t="str">
        <f>VLOOKUP(D2918,Products!$A$2:$F$21,3,FALSE)</f>
        <v>POS Equipment</v>
      </c>
      <c r="Q2918" s="6">
        <f>VLOOKUP(D2918,Products!$A$2:$F$21,6,FALSE)</f>
        <v>1420</v>
      </c>
      <c r="R2918" s="6">
        <f t="shared" si="182"/>
        <v>4260</v>
      </c>
      <c r="S2918" s="6">
        <f t="shared" si="183"/>
        <v>2578.5</v>
      </c>
    </row>
    <row r="2919" spans="1:19" x14ac:dyDescent="0.25">
      <c r="A2919" t="s">
        <v>3348</v>
      </c>
      <c r="B2919" s="2">
        <v>45842</v>
      </c>
      <c r="C2919" t="s">
        <v>734</v>
      </c>
      <c r="D2919" t="s">
        <v>109</v>
      </c>
      <c r="E2919">
        <v>2</v>
      </c>
      <c r="F2919">
        <v>13824</v>
      </c>
      <c r="G2919" s="3">
        <v>0</v>
      </c>
      <c r="H2919" t="s">
        <v>12</v>
      </c>
      <c r="I2919">
        <v>5</v>
      </c>
      <c r="J2919">
        <f t="shared" si="180"/>
        <v>27648</v>
      </c>
      <c r="K2919" s="2">
        <f t="shared" si="181"/>
        <v>45839</v>
      </c>
      <c r="L2919" s="2" t="str">
        <f>VLOOKUP(C2919,Customers!$A$2:$F$401,3,FALSE)</f>
        <v>Cairo</v>
      </c>
      <c r="M2919" s="2" t="str">
        <f>VLOOKUP(C2919,Customers!$A$2:$F$401,5,FALSE)</f>
        <v>Consumer</v>
      </c>
      <c r="N2919" s="2" t="str">
        <f>VLOOKUP(D2919,Products!$A$2:$F$21,2,FALSE)</f>
        <v>Projector</v>
      </c>
      <c r="O2919" s="2" t="str">
        <f>VLOOKUP(D2919,Products!$A$2:$F$21,4,FALSE)</f>
        <v>Electronics</v>
      </c>
      <c r="P2919" s="2" t="str">
        <f>VLOOKUP(D2919,Products!$A$2:$F$21,3,FALSE)</f>
        <v>Displays</v>
      </c>
      <c r="Q2919" s="6">
        <f>VLOOKUP(D2919,Products!$A$2:$F$21,6,FALSE)</f>
        <v>9700</v>
      </c>
      <c r="R2919" s="6">
        <f t="shared" si="182"/>
        <v>19400</v>
      </c>
      <c r="S2919" s="6">
        <f t="shared" si="183"/>
        <v>8248</v>
      </c>
    </row>
    <row r="2920" spans="1:19" x14ac:dyDescent="0.25">
      <c r="A2920" t="s">
        <v>3349</v>
      </c>
      <c r="B2920" s="2">
        <v>45087</v>
      </c>
      <c r="C2920" t="s">
        <v>528</v>
      </c>
      <c r="D2920" t="s">
        <v>27</v>
      </c>
      <c r="E2920">
        <v>3</v>
      </c>
      <c r="F2920">
        <v>950.6</v>
      </c>
      <c r="G2920" s="3">
        <v>0.1</v>
      </c>
      <c r="H2920" t="s">
        <v>12</v>
      </c>
      <c r="I2920">
        <v>4</v>
      </c>
      <c r="J2920">
        <f t="shared" si="180"/>
        <v>2566.6200000000003</v>
      </c>
      <c r="K2920" s="2">
        <f t="shared" si="181"/>
        <v>45078</v>
      </c>
      <c r="L2920" s="2" t="str">
        <f>VLOOKUP(C2920,Customers!$A$2:$F$401,3,FALSE)</f>
        <v>Giza</v>
      </c>
      <c r="M2920" s="2" t="str">
        <f>VLOOKUP(C2920,Customers!$A$2:$F$401,5,FALSE)</f>
        <v>Consumer</v>
      </c>
      <c r="N2920" s="2" t="str">
        <f>VLOOKUP(D2920,Products!$A$2:$F$21,2,FALSE)</f>
        <v>Printer Toner</v>
      </c>
      <c r="O2920" s="2" t="str">
        <f>VLOOKUP(D2920,Products!$A$2:$F$21,4,FALSE)</f>
        <v>Office</v>
      </c>
      <c r="P2920" s="2" t="str">
        <f>VLOOKUP(D2920,Products!$A$2:$F$21,3,FALSE)</f>
        <v>Supplies</v>
      </c>
      <c r="Q2920" s="6">
        <f>VLOOKUP(D2920,Products!$A$2:$F$21,6,FALSE)</f>
        <v>510</v>
      </c>
      <c r="R2920" s="6">
        <f t="shared" si="182"/>
        <v>1530</v>
      </c>
      <c r="S2920" s="6">
        <f t="shared" si="183"/>
        <v>1036.6200000000003</v>
      </c>
    </row>
    <row r="2921" spans="1:19" x14ac:dyDescent="0.25">
      <c r="A2921" t="s">
        <v>3350</v>
      </c>
      <c r="B2921" s="2">
        <v>45707</v>
      </c>
      <c r="C2921" t="s">
        <v>966</v>
      </c>
      <c r="D2921" t="s">
        <v>49</v>
      </c>
      <c r="E2921">
        <v>4</v>
      </c>
      <c r="F2921">
        <v>3772</v>
      </c>
      <c r="G2921" s="3">
        <v>0.1</v>
      </c>
      <c r="H2921" t="s">
        <v>12</v>
      </c>
      <c r="I2921">
        <v>7</v>
      </c>
      <c r="J2921">
        <f t="shared" si="180"/>
        <v>13579.2</v>
      </c>
      <c r="K2921" s="2">
        <f t="shared" si="181"/>
        <v>45689</v>
      </c>
      <c r="L2921" s="2" t="str">
        <f>VLOOKUP(C2921,Customers!$A$2:$F$401,3,FALSE)</f>
        <v>Cairo</v>
      </c>
      <c r="M2921" s="2" t="str">
        <f>VLOOKUP(C2921,Customers!$A$2:$F$401,5,FALSE)</f>
        <v>Small Business</v>
      </c>
      <c r="N2921" s="2" t="str">
        <f>VLOOKUP(D2921,Products!$A$2:$F$21,2,FALSE)</f>
        <v>UPS 1200VA</v>
      </c>
      <c r="O2921" s="2" t="str">
        <f>VLOOKUP(D2921,Products!$A$2:$F$21,4,FALSE)</f>
        <v>Electronics</v>
      </c>
      <c r="P2921" s="2" t="str">
        <f>VLOOKUP(D2921,Products!$A$2:$F$21,3,FALSE)</f>
        <v>Power</v>
      </c>
      <c r="Q2921" s="6">
        <f>VLOOKUP(D2921,Products!$A$2:$F$21,6,FALSE)</f>
        <v>2950</v>
      </c>
      <c r="R2921" s="6">
        <f t="shared" si="182"/>
        <v>11800</v>
      </c>
      <c r="S2921" s="6">
        <f t="shared" si="183"/>
        <v>1779.2000000000007</v>
      </c>
    </row>
    <row r="2922" spans="1:19" x14ac:dyDescent="0.25">
      <c r="A2922" t="s">
        <v>3351</v>
      </c>
      <c r="B2922" s="2">
        <v>45513</v>
      </c>
      <c r="C2922" t="s">
        <v>953</v>
      </c>
      <c r="D2922" t="s">
        <v>56</v>
      </c>
      <c r="E2922">
        <v>3</v>
      </c>
      <c r="F2922">
        <v>165.6</v>
      </c>
      <c r="G2922" s="3">
        <v>0.05</v>
      </c>
      <c r="H2922" t="s">
        <v>12</v>
      </c>
      <c r="I2922">
        <v>7</v>
      </c>
      <c r="J2922">
        <f t="shared" si="180"/>
        <v>471.95999999999992</v>
      </c>
      <c r="K2922" s="2">
        <f t="shared" si="181"/>
        <v>45505</v>
      </c>
      <c r="L2922" s="2" t="str">
        <f>VLOOKUP(C2922,Customers!$A$2:$F$401,3,FALSE)</f>
        <v>Fayoum</v>
      </c>
      <c r="M2922" s="2" t="str">
        <f>VLOOKUP(C2922,Customers!$A$2:$F$401,5,FALSE)</f>
        <v>Consumer</v>
      </c>
      <c r="N2922" s="2" t="str">
        <f>VLOOKUP(D2922,Products!$A$2:$F$21,2,FALSE)</f>
        <v>Notebook Pack</v>
      </c>
      <c r="O2922" s="2" t="str">
        <f>VLOOKUP(D2922,Products!$A$2:$F$21,4,FALSE)</f>
        <v>Office</v>
      </c>
      <c r="P2922" s="2" t="str">
        <f>VLOOKUP(D2922,Products!$A$2:$F$21,3,FALSE)</f>
        <v>Stationery</v>
      </c>
      <c r="Q2922" s="6">
        <f>VLOOKUP(D2922,Products!$A$2:$F$21,6,FALSE)</f>
        <v>75</v>
      </c>
      <c r="R2922" s="6">
        <f t="shared" si="182"/>
        <v>225</v>
      </c>
      <c r="S2922" s="6">
        <f t="shared" si="183"/>
        <v>246.95999999999992</v>
      </c>
    </row>
    <row r="2923" spans="1:19" x14ac:dyDescent="0.25">
      <c r="A2923" t="s">
        <v>3352</v>
      </c>
      <c r="B2923" s="2">
        <v>45876</v>
      </c>
      <c r="C2923" t="s">
        <v>35</v>
      </c>
      <c r="D2923" t="s">
        <v>46</v>
      </c>
      <c r="E2923">
        <v>2</v>
      </c>
      <c r="F2923">
        <v>252.2</v>
      </c>
      <c r="G2923" s="3">
        <v>0.03</v>
      </c>
      <c r="H2923" t="s">
        <v>12</v>
      </c>
      <c r="I2923">
        <v>5</v>
      </c>
      <c r="J2923">
        <f t="shared" si="180"/>
        <v>489.26799999999997</v>
      </c>
      <c r="K2923" s="2">
        <f t="shared" si="181"/>
        <v>45870</v>
      </c>
      <c r="L2923" s="2" t="str">
        <f>VLOOKUP(C2923,Customers!$A$2:$F$401,3,FALSE)</f>
        <v>Asyut</v>
      </c>
      <c r="M2923" s="2" t="str">
        <f>VLOOKUP(C2923,Customers!$A$2:$F$401,5,FALSE)</f>
        <v>Consumer</v>
      </c>
      <c r="N2923" s="2" t="str">
        <f>VLOOKUP(D2923,Products!$A$2:$F$21,2,FALSE)</f>
        <v>Paper A4 Box</v>
      </c>
      <c r="O2923" s="2" t="str">
        <f>VLOOKUP(D2923,Products!$A$2:$F$21,4,FALSE)</f>
        <v>Office</v>
      </c>
      <c r="P2923" s="2" t="str">
        <f>VLOOKUP(D2923,Products!$A$2:$F$21,3,FALSE)</f>
        <v>Stationery</v>
      </c>
      <c r="Q2923" s="6">
        <f>VLOOKUP(D2923,Products!$A$2:$F$21,6,FALSE)</f>
        <v>145</v>
      </c>
      <c r="R2923" s="6">
        <f t="shared" si="182"/>
        <v>290</v>
      </c>
      <c r="S2923" s="6">
        <f t="shared" si="183"/>
        <v>199.26799999999997</v>
      </c>
    </row>
    <row r="2924" spans="1:19" x14ac:dyDescent="0.25">
      <c r="A2924" t="s">
        <v>3353</v>
      </c>
      <c r="B2924" s="2">
        <v>45223</v>
      </c>
      <c r="C2924" t="s">
        <v>487</v>
      </c>
      <c r="D2924" t="s">
        <v>56</v>
      </c>
      <c r="E2924">
        <v>2</v>
      </c>
      <c r="F2924">
        <v>165.6</v>
      </c>
      <c r="G2924" s="3">
        <v>0</v>
      </c>
      <c r="H2924" t="s">
        <v>12</v>
      </c>
      <c r="I2924">
        <v>7</v>
      </c>
      <c r="J2924">
        <f t="shared" si="180"/>
        <v>331.2</v>
      </c>
      <c r="K2924" s="2">
        <f t="shared" si="181"/>
        <v>45200</v>
      </c>
      <c r="L2924" s="2" t="str">
        <f>VLOOKUP(C2924,Customers!$A$2:$F$401,3,FALSE)</f>
        <v>Zagazig</v>
      </c>
      <c r="M2924" s="2" t="str">
        <f>VLOOKUP(C2924,Customers!$A$2:$F$401,5,FALSE)</f>
        <v>Small Business</v>
      </c>
      <c r="N2924" s="2" t="str">
        <f>VLOOKUP(D2924,Products!$A$2:$F$21,2,FALSE)</f>
        <v>Notebook Pack</v>
      </c>
      <c r="O2924" s="2" t="str">
        <f>VLOOKUP(D2924,Products!$A$2:$F$21,4,FALSE)</f>
        <v>Office</v>
      </c>
      <c r="P2924" s="2" t="str">
        <f>VLOOKUP(D2924,Products!$A$2:$F$21,3,FALSE)</f>
        <v>Stationery</v>
      </c>
      <c r="Q2924" s="6">
        <f>VLOOKUP(D2924,Products!$A$2:$F$21,6,FALSE)</f>
        <v>75</v>
      </c>
      <c r="R2924" s="6">
        <f t="shared" si="182"/>
        <v>150</v>
      </c>
      <c r="S2924" s="6">
        <f t="shared" si="183"/>
        <v>181.2</v>
      </c>
    </row>
    <row r="2925" spans="1:19" x14ac:dyDescent="0.25">
      <c r="A2925" t="s">
        <v>3354</v>
      </c>
      <c r="B2925" s="2">
        <v>45270</v>
      </c>
      <c r="C2925" t="s">
        <v>111</v>
      </c>
      <c r="D2925" t="s">
        <v>72</v>
      </c>
      <c r="E2925">
        <v>2</v>
      </c>
      <c r="F2925">
        <v>1802.5</v>
      </c>
      <c r="G2925" s="3">
        <v>0</v>
      </c>
      <c r="H2925" t="s">
        <v>12</v>
      </c>
      <c r="I2925">
        <v>4</v>
      </c>
      <c r="J2925">
        <f t="shared" si="180"/>
        <v>3605</v>
      </c>
      <c r="K2925" s="2">
        <f t="shared" si="181"/>
        <v>45261</v>
      </c>
      <c r="L2925" s="2" t="str">
        <f>VLOOKUP(C2925,Customers!$A$2:$F$401,3,FALSE)</f>
        <v>Zagazig</v>
      </c>
      <c r="M2925" s="2" t="str">
        <f>VLOOKUP(C2925,Customers!$A$2:$F$401,5,FALSE)</f>
        <v>Corporate</v>
      </c>
      <c r="N2925" s="2" t="str">
        <f>VLOOKUP(D2925,Products!$A$2:$F$21,2,FALSE)</f>
        <v>Wi-Fi Router</v>
      </c>
      <c r="O2925" s="2" t="str">
        <f>VLOOKUP(D2925,Products!$A$2:$F$21,4,FALSE)</f>
        <v>Electronics</v>
      </c>
      <c r="P2925" s="2" t="str">
        <f>VLOOKUP(D2925,Products!$A$2:$F$21,3,FALSE)</f>
        <v>Networking</v>
      </c>
      <c r="Q2925" s="6">
        <f>VLOOKUP(D2925,Products!$A$2:$F$21,6,FALSE)</f>
        <v>1050</v>
      </c>
      <c r="R2925" s="6">
        <f t="shared" si="182"/>
        <v>2100</v>
      </c>
      <c r="S2925" s="6">
        <f t="shared" si="183"/>
        <v>1505</v>
      </c>
    </row>
    <row r="2926" spans="1:19" x14ac:dyDescent="0.25">
      <c r="A2926" t="s">
        <v>3355</v>
      </c>
      <c r="B2926" s="2">
        <v>45617</v>
      </c>
      <c r="C2926" t="s">
        <v>1340</v>
      </c>
      <c r="D2926" t="s">
        <v>56</v>
      </c>
      <c r="E2926">
        <v>2</v>
      </c>
      <c r="F2926">
        <v>194.4</v>
      </c>
      <c r="G2926" s="3">
        <v>0</v>
      </c>
      <c r="H2926" t="s">
        <v>12</v>
      </c>
      <c r="I2926">
        <v>2</v>
      </c>
      <c r="J2926">
        <f t="shared" si="180"/>
        <v>388.8</v>
      </c>
      <c r="K2926" s="2">
        <f t="shared" si="181"/>
        <v>45597</v>
      </c>
      <c r="L2926" s="2" t="str">
        <f>VLOOKUP(C2926,Customers!$A$2:$F$401,3,FALSE)</f>
        <v>Port Said</v>
      </c>
      <c r="M2926" s="2" t="str">
        <f>VLOOKUP(C2926,Customers!$A$2:$F$401,5,FALSE)</f>
        <v>Consumer</v>
      </c>
      <c r="N2926" s="2" t="str">
        <f>VLOOKUP(D2926,Products!$A$2:$F$21,2,FALSE)</f>
        <v>Notebook Pack</v>
      </c>
      <c r="O2926" s="2" t="str">
        <f>VLOOKUP(D2926,Products!$A$2:$F$21,4,FALSE)</f>
        <v>Office</v>
      </c>
      <c r="P2926" s="2" t="str">
        <f>VLOOKUP(D2926,Products!$A$2:$F$21,3,FALSE)</f>
        <v>Stationery</v>
      </c>
      <c r="Q2926" s="6">
        <f>VLOOKUP(D2926,Products!$A$2:$F$21,6,FALSE)</f>
        <v>75</v>
      </c>
      <c r="R2926" s="6">
        <f t="shared" si="182"/>
        <v>150</v>
      </c>
      <c r="S2926" s="6">
        <f t="shared" si="183"/>
        <v>238.8</v>
      </c>
    </row>
    <row r="2927" spans="1:19" x14ac:dyDescent="0.25">
      <c r="A2927" t="s">
        <v>3356</v>
      </c>
      <c r="B2927" s="2">
        <v>45790</v>
      </c>
      <c r="C2927" t="s">
        <v>139</v>
      </c>
      <c r="D2927" t="s">
        <v>56</v>
      </c>
      <c r="E2927">
        <v>1</v>
      </c>
      <c r="F2927">
        <v>185.4</v>
      </c>
      <c r="G2927" s="3">
        <v>0.2</v>
      </c>
      <c r="H2927" t="s">
        <v>12</v>
      </c>
      <c r="I2927">
        <v>2</v>
      </c>
      <c r="J2927">
        <f t="shared" si="180"/>
        <v>148.32000000000002</v>
      </c>
      <c r="K2927" s="2">
        <f t="shared" si="181"/>
        <v>45778</v>
      </c>
      <c r="L2927" s="2" t="str">
        <f>VLOOKUP(C2927,Customers!$A$2:$F$401,3,FALSE)</f>
        <v>Zagazig</v>
      </c>
      <c r="M2927" s="2" t="str">
        <f>VLOOKUP(C2927,Customers!$A$2:$F$401,5,FALSE)</f>
        <v>Consumer</v>
      </c>
      <c r="N2927" s="2" t="str">
        <f>VLOOKUP(D2927,Products!$A$2:$F$21,2,FALSE)</f>
        <v>Notebook Pack</v>
      </c>
      <c r="O2927" s="2" t="str">
        <f>VLOOKUP(D2927,Products!$A$2:$F$21,4,FALSE)</f>
        <v>Office</v>
      </c>
      <c r="P2927" s="2" t="str">
        <f>VLOOKUP(D2927,Products!$A$2:$F$21,3,FALSE)</f>
        <v>Stationery</v>
      </c>
      <c r="Q2927" s="6">
        <f>VLOOKUP(D2927,Products!$A$2:$F$21,6,FALSE)</f>
        <v>75</v>
      </c>
      <c r="R2927" s="6">
        <f t="shared" si="182"/>
        <v>75</v>
      </c>
      <c r="S2927" s="6">
        <f t="shared" si="183"/>
        <v>73.320000000000022</v>
      </c>
    </row>
    <row r="2928" spans="1:19" x14ac:dyDescent="0.25">
      <c r="A2928" t="s">
        <v>3357</v>
      </c>
      <c r="B2928" s="2">
        <v>45755</v>
      </c>
      <c r="C2928" t="s">
        <v>115</v>
      </c>
      <c r="D2928" t="s">
        <v>59</v>
      </c>
      <c r="E2928">
        <v>2</v>
      </c>
      <c r="F2928">
        <v>7992</v>
      </c>
      <c r="G2928" s="3">
        <v>0.2</v>
      </c>
      <c r="H2928" t="s">
        <v>12</v>
      </c>
      <c r="I2928">
        <v>3</v>
      </c>
      <c r="J2928">
        <f t="shared" si="180"/>
        <v>12787.2</v>
      </c>
      <c r="K2928" s="2">
        <f t="shared" si="181"/>
        <v>45748</v>
      </c>
      <c r="L2928" s="2" t="str">
        <f>VLOOKUP(C2928,Customers!$A$2:$F$401,3,FALSE)</f>
        <v>Ismailia</v>
      </c>
      <c r="M2928" s="2" t="str">
        <f>VLOOKUP(C2928,Customers!$A$2:$F$401,5,FALSE)</f>
        <v>Consumer</v>
      </c>
      <c r="N2928" s="2" t="str">
        <f>VLOOKUP(D2928,Products!$A$2:$F$21,2,FALSE)</f>
        <v>Laser Printer</v>
      </c>
      <c r="O2928" s="2" t="str">
        <f>VLOOKUP(D2928,Products!$A$2:$F$21,4,FALSE)</f>
        <v>Electronics</v>
      </c>
      <c r="P2928" s="2" t="str">
        <f>VLOOKUP(D2928,Products!$A$2:$F$21,3,FALSE)</f>
        <v>Printers</v>
      </c>
      <c r="Q2928" s="6">
        <f>VLOOKUP(D2928,Products!$A$2:$F$21,6,FALSE)</f>
        <v>5600</v>
      </c>
      <c r="R2928" s="6">
        <f t="shared" si="182"/>
        <v>11200</v>
      </c>
      <c r="S2928" s="6">
        <f t="shared" si="183"/>
        <v>1587.2000000000007</v>
      </c>
    </row>
    <row r="2929" spans="1:19" x14ac:dyDescent="0.25">
      <c r="A2929" t="s">
        <v>3358</v>
      </c>
      <c r="B2929" s="2">
        <v>45073</v>
      </c>
      <c r="C2929" t="s">
        <v>209</v>
      </c>
      <c r="D2929" t="s">
        <v>27</v>
      </c>
      <c r="E2929">
        <v>3</v>
      </c>
      <c r="F2929">
        <v>1058.4000000000001</v>
      </c>
      <c r="G2929" s="3">
        <v>0.05</v>
      </c>
      <c r="H2929" t="s">
        <v>12</v>
      </c>
      <c r="I2929">
        <v>3</v>
      </c>
      <c r="J2929">
        <f t="shared" si="180"/>
        <v>3016.44</v>
      </c>
      <c r="K2929" s="2">
        <f t="shared" si="181"/>
        <v>45047</v>
      </c>
      <c r="L2929" s="2" t="str">
        <f>VLOOKUP(C2929,Customers!$A$2:$F$401,3,FALSE)</f>
        <v>Shubra El-Kheima</v>
      </c>
      <c r="M2929" s="2" t="str">
        <f>VLOOKUP(C2929,Customers!$A$2:$F$401,5,FALSE)</f>
        <v>Small Business</v>
      </c>
      <c r="N2929" s="2" t="str">
        <f>VLOOKUP(D2929,Products!$A$2:$F$21,2,FALSE)</f>
        <v>Printer Toner</v>
      </c>
      <c r="O2929" s="2" t="str">
        <f>VLOOKUP(D2929,Products!$A$2:$F$21,4,FALSE)</f>
        <v>Office</v>
      </c>
      <c r="P2929" s="2" t="str">
        <f>VLOOKUP(D2929,Products!$A$2:$F$21,3,FALSE)</f>
        <v>Supplies</v>
      </c>
      <c r="Q2929" s="6">
        <f>VLOOKUP(D2929,Products!$A$2:$F$21,6,FALSE)</f>
        <v>510</v>
      </c>
      <c r="R2929" s="6">
        <f t="shared" si="182"/>
        <v>1530</v>
      </c>
      <c r="S2929" s="6">
        <f t="shared" si="183"/>
        <v>1486.44</v>
      </c>
    </row>
    <row r="2930" spans="1:19" x14ac:dyDescent="0.25">
      <c r="A2930" t="s">
        <v>3359</v>
      </c>
      <c r="B2930" s="2">
        <v>45089</v>
      </c>
      <c r="C2930" t="s">
        <v>953</v>
      </c>
      <c r="D2930" t="s">
        <v>27</v>
      </c>
      <c r="E2930">
        <v>2</v>
      </c>
      <c r="F2930">
        <v>1009.4</v>
      </c>
      <c r="G2930" s="3">
        <v>0.03</v>
      </c>
      <c r="H2930" t="s">
        <v>12</v>
      </c>
      <c r="I2930">
        <v>4</v>
      </c>
      <c r="J2930">
        <f t="shared" si="180"/>
        <v>1958.2359999999999</v>
      </c>
      <c r="K2930" s="2">
        <f t="shared" si="181"/>
        <v>45078</v>
      </c>
      <c r="L2930" s="2" t="str">
        <f>VLOOKUP(C2930,Customers!$A$2:$F$401,3,FALSE)</f>
        <v>Fayoum</v>
      </c>
      <c r="M2930" s="2" t="str">
        <f>VLOOKUP(C2930,Customers!$A$2:$F$401,5,FALSE)</f>
        <v>Consumer</v>
      </c>
      <c r="N2930" s="2" t="str">
        <f>VLOOKUP(D2930,Products!$A$2:$F$21,2,FALSE)</f>
        <v>Printer Toner</v>
      </c>
      <c r="O2930" s="2" t="str">
        <f>VLOOKUP(D2930,Products!$A$2:$F$21,4,FALSE)</f>
        <v>Office</v>
      </c>
      <c r="P2930" s="2" t="str">
        <f>VLOOKUP(D2930,Products!$A$2:$F$21,3,FALSE)</f>
        <v>Supplies</v>
      </c>
      <c r="Q2930" s="6">
        <f>VLOOKUP(D2930,Products!$A$2:$F$21,6,FALSE)</f>
        <v>510</v>
      </c>
      <c r="R2930" s="6">
        <f t="shared" si="182"/>
        <v>1020</v>
      </c>
      <c r="S2930" s="6">
        <f t="shared" si="183"/>
        <v>938.23599999999988</v>
      </c>
    </row>
    <row r="2931" spans="1:19" x14ac:dyDescent="0.25">
      <c r="A2931" t="s">
        <v>3360</v>
      </c>
      <c r="B2931" s="2">
        <v>45258</v>
      </c>
      <c r="C2931" t="s">
        <v>365</v>
      </c>
      <c r="D2931" t="s">
        <v>82</v>
      </c>
      <c r="E2931">
        <v>2</v>
      </c>
      <c r="F2931">
        <v>4656</v>
      </c>
      <c r="G2931" s="3">
        <v>0.15</v>
      </c>
      <c r="H2931" t="s">
        <v>12</v>
      </c>
      <c r="I2931">
        <v>6</v>
      </c>
      <c r="J2931">
        <f t="shared" si="180"/>
        <v>7915.2</v>
      </c>
      <c r="K2931" s="2">
        <f t="shared" si="181"/>
        <v>45231</v>
      </c>
      <c r="L2931" s="2" t="str">
        <f>VLOOKUP(C2931,Customers!$A$2:$F$401,3,FALSE)</f>
        <v>Alexandria</v>
      </c>
      <c r="M2931" s="2" t="str">
        <f>VLOOKUP(C2931,Customers!$A$2:$F$401,5,FALSE)</f>
        <v>Corporate</v>
      </c>
      <c r="N2931" s="2" t="str">
        <f>VLOOKUP(D2931,Products!$A$2:$F$21,2,FALSE)</f>
        <v>Office Chair</v>
      </c>
      <c r="O2931" s="2" t="str">
        <f>VLOOKUP(D2931,Products!$A$2:$F$21,4,FALSE)</f>
        <v>Office</v>
      </c>
      <c r="P2931" s="2" t="str">
        <f>VLOOKUP(D2931,Products!$A$2:$F$21,3,FALSE)</f>
        <v>Furniture</v>
      </c>
      <c r="Q2931" s="6">
        <f>VLOOKUP(D2931,Products!$A$2:$F$21,6,FALSE)</f>
        <v>3150</v>
      </c>
      <c r="R2931" s="6">
        <f t="shared" si="182"/>
        <v>6300</v>
      </c>
      <c r="S2931" s="6">
        <f t="shared" si="183"/>
        <v>1615.1999999999998</v>
      </c>
    </row>
    <row r="2932" spans="1:19" x14ac:dyDescent="0.25">
      <c r="A2932" t="s">
        <v>3361</v>
      </c>
      <c r="B2932" s="2">
        <v>45630</v>
      </c>
      <c r="C2932" t="s">
        <v>148</v>
      </c>
      <c r="D2932" t="s">
        <v>56</v>
      </c>
      <c r="E2932">
        <v>1</v>
      </c>
      <c r="F2932">
        <v>165.6</v>
      </c>
      <c r="G2932" s="3">
        <v>0.15</v>
      </c>
      <c r="H2932" t="s">
        <v>85</v>
      </c>
      <c r="I2932">
        <v>3</v>
      </c>
      <c r="J2932">
        <f t="shared" si="180"/>
        <v>140.76</v>
      </c>
      <c r="K2932" s="2">
        <f t="shared" si="181"/>
        <v>45627</v>
      </c>
      <c r="L2932" s="2" t="str">
        <f>VLOOKUP(C2932,Customers!$A$2:$F$401,3,FALSE)</f>
        <v>Mansoura</v>
      </c>
      <c r="M2932" s="2" t="str">
        <f>VLOOKUP(C2932,Customers!$A$2:$F$401,5,FALSE)</f>
        <v>Corporate</v>
      </c>
      <c r="N2932" s="2" t="str">
        <f>VLOOKUP(D2932,Products!$A$2:$F$21,2,FALSE)</f>
        <v>Notebook Pack</v>
      </c>
      <c r="O2932" s="2" t="str">
        <f>VLOOKUP(D2932,Products!$A$2:$F$21,4,FALSE)</f>
        <v>Office</v>
      </c>
      <c r="P2932" s="2" t="str">
        <f>VLOOKUP(D2932,Products!$A$2:$F$21,3,FALSE)</f>
        <v>Stationery</v>
      </c>
      <c r="Q2932" s="6">
        <f>VLOOKUP(D2932,Products!$A$2:$F$21,6,FALSE)</f>
        <v>75</v>
      </c>
      <c r="R2932" s="6">
        <f t="shared" si="182"/>
        <v>75</v>
      </c>
      <c r="S2932" s="6">
        <f t="shared" si="183"/>
        <v>65.759999999999991</v>
      </c>
    </row>
    <row r="2933" spans="1:19" x14ac:dyDescent="0.25">
      <c r="A2933" t="s">
        <v>3362</v>
      </c>
      <c r="B2933" s="2">
        <v>45394</v>
      </c>
      <c r="C2933" t="s">
        <v>479</v>
      </c>
      <c r="D2933" t="s">
        <v>15</v>
      </c>
      <c r="E2933">
        <v>1</v>
      </c>
      <c r="F2933">
        <v>463.5</v>
      </c>
      <c r="G2933" s="3">
        <v>0.03</v>
      </c>
      <c r="H2933" t="s">
        <v>12</v>
      </c>
      <c r="I2933">
        <v>2</v>
      </c>
      <c r="J2933">
        <f t="shared" si="180"/>
        <v>449.59499999999997</v>
      </c>
      <c r="K2933" s="2">
        <f t="shared" si="181"/>
        <v>45383</v>
      </c>
      <c r="L2933" s="2" t="str">
        <f>VLOOKUP(C2933,Customers!$A$2:$F$401,3,FALSE)</f>
        <v>Asyut</v>
      </c>
      <c r="M2933" s="2" t="str">
        <f>VLOOKUP(C2933,Customers!$A$2:$F$401,5,FALSE)</f>
        <v>Small Business</v>
      </c>
      <c r="N2933" s="2" t="str">
        <f>VLOOKUP(D2933,Products!$A$2:$F$21,2,FALSE)</f>
        <v>Wireless Mouse</v>
      </c>
      <c r="O2933" s="2" t="str">
        <f>VLOOKUP(D2933,Products!$A$2:$F$21,4,FALSE)</f>
        <v>Electronics</v>
      </c>
      <c r="P2933" s="2" t="str">
        <f>VLOOKUP(D2933,Products!$A$2:$F$21,3,FALSE)</f>
        <v>Accessories</v>
      </c>
      <c r="Q2933" s="6">
        <f>VLOOKUP(D2933,Products!$A$2:$F$21,6,FALSE)</f>
        <v>210</v>
      </c>
      <c r="R2933" s="6">
        <f t="shared" si="182"/>
        <v>210</v>
      </c>
      <c r="S2933" s="6">
        <f t="shared" si="183"/>
        <v>239.59499999999997</v>
      </c>
    </row>
    <row r="2934" spans="1:19" x14ac:dyDescent="0.25">
      <c r="A2934" t="s">
        <v>3363</v>
      </c>
      <c r="B2934" s="2">
        <v>45569</v>
      </c>
      <c r="C2934" t="s">
        <v>443</v>
      </c>
      <c r="D2934" t="s">
        <v>59</v>
      </c>
      <c r="E2934">
        <v>2</v>
      </c>
      <c r="F2934">
        <v>7400</v>
      </c>
      <c r="G2934" s="3">
        <v>0.15</v>
      </c>
      <c r="H2934" t="s">
        <v>12</v>
      </c>
      <c r="I2934">
        <v>1</v>
      </c>
      <c r="J2934">
        <f t="shared" si="180"/>
        <v>12580</v>
      </c>
      <c r="K2934" s="2">
        <f t="shared" si="181"/>
        <v>45566</v>
      </c>
      <c r="L2934" s="2" t="str">
        <f>VLOOKUP(C2934,Customers!$A$2:$F$401,3,FALSE)</f>
        <v>Asyut</v>
      </c>
      <c r="M2934" s="2" t="str">
        <f>VLOOKUP(C2934,Customers!$A$2:$F$401,5,FALSE)</f>
        <v>Consumer</v>
      </c>
      <c r="N2934" s="2" t="str">
        <f>VLOOKUP(D2934,Products!$A$2:$F$21,2,FALSE)</f>
        <v>Laser Printer</v>
      </c>
      <c r="O2934" s="2" t="str">
        <f>VLOOKUP(D2934,Products!$A$2:$F$21,4,FALSE)</f>
        <v>Electronics</v>
      </c>
      <c r="P2934" s="2" t="str">
        <f>VLOOKUP(D2934,Products!$A$2:$F$21,3,FALSE)</f>
        <v>Printers</v>
      </c>
      <c r="Q2934" s="6">
        <f>VLOOKUP(D2934,Products!$A$2:$F$21,6,FALSE)</f>
        <v>5600</v>
      </c>
      <c r="R2934" s="6">
        <f t="shared" si="182"/>
        <v>11200</v>
      </c>
      <c r="S2934" s="6">
        <f t="shared" si="183"/>
        <v>1380</v>
      </c>
    </row>
    <row r="2935" spans="1:19" x14ac:dyDescent="0.25">
      <c r="A2935" t="s">
        <v>3364</v>
      </c>
      <c r="B2935" s="2">
        <v>45575</v>
      </c>
      <c r="C2935" t="s">
        <v>479</v>
      </c>
      <c r="D2935" t="s">
        <v>56</v>
      </c>
      <c r="E2935">
        <v>1</v>
      </c>
      <c r="F2935">
        <v>165.6</v>
      </c>
      <c r="G2935" s="3">
        <v>0.15</v>
      </c>
      <c r="H2935" t="s">
        <v>12</v>
      </c>
      <c r="I2935">
        <v>4</v>
      </c>
      <c r="J2935">
        <f t="shared" si="180"/>
        <v>140.76</v>
      </c>
      <c r="K2935" s="2">
        <f t="shared" si="181"/>
        <v>45566</v>
      </c>
      <c r="L2935" s="2" t="str">
        <f>VLOOKUP(C2935,Customers!$A$2:$F$401,3,FALSE)</f>
        <v>Asyut</v>
      </c>
      <c r="M2935" s="2" t="str">
        <f>VLOOKUP(C2935,Customers!$A$2:$F$401,5,FALSE)</f>
        <v>Small Business</v>
      </c>
      <c r="N2935" s="2" t="str">
        <f>VLOOKUP(D2935,Products!$A$2:$F$21,2,FALSE)</f>
        <v>Notebook Pack</v>
      </c>
      <c r="O2935" s="2" t="str">
        <f>VLOOKUP(D2935,Products!$A$2:$F$21,4,FALSE)</f>
        <v>Office</v>
      </c>
      <c r="P2935" s="2" t="str">
        <f>VLOOKUP(D2935,Products!$A$2:$F$21,3,FALSE)</f>
        <v>Stationery</v>
      </c>
      <c r="Q2935" s="6">
        <f>VLOOKUP(D2935,Products!$A$2:$F$21,6,FALSE)</f>
        <v>75</v>
      </c>
      <c r="R2935" s="6">
        <f t="shared" si="182"/>
        <v>75</v>
      </c>
      <c r="S2935" s="6">
        <f t="shared" si="183"/>
        <v>65.759999999999991</v>
      </c>
    </row>
    <row r="2936" spans="1:19" x14ac:dyDescent="0.25">
      <c r="A2936" t="s">
        <v>3365</v>
      </c>
      <c r="B2936" s="2">
        <v>45523</v>
      </c>
      <c r="C2936" t="s">
        <v>531</v>
      </c>
      <c r="D2936" t="s">
        <v>11</v>
      </c>
      <c r="E2936">
        <v>1</v>
      </c>
      <c r="F2936">
        <v>26220</v>
      </c>
      <c r="G2936" s="3">
        <v>0</v>
      </c>
      <c r="H2936" t="s">
        <v>12</v>
      </c>
      <c r="I2936">
        <v>3</v>
      </c>
      <c r="J2936">
        <f t="shared" si="180"/>
        <v>26220</v>
      </c>
      <c r="K2936" s="2">
        <f t="shared" si="181"/>
        <v>45505</v>
      </c>
      <c r="L2936" s="2" t="str">
        <f>VLOOKUP(C2936,Customers!$A$2:$F$401,3,FALSE)</f>
        <v>Port Said</v>
      </c>
      <c r="M2936" s="2" t="str">
        <f>VLOOKUP(C2936,Customers!$A$2:$F$401,5,FALSE)</f>
        <v>Corporate</v>
      </c>
      <c r="N2936" s="2" t="str">
        <f>VLOOKUP(D2936,Products!$A$2:$F$21,2,FALSE)</f>
        <v>Laptop Pro 14</v>
      </c>
      <c r="O2936" s="2" t="str">
        <f>VLOOKUP(D2936,Products!$A$2:$F$21,4,FALSE)</f>
        <v>Electronics</v>
      </c>
      <c r="P2936" s="2" t="str">
        <f>VLOOKUP(D2936,Products!$A$2:$F$21,3,FALSE)</f>
        <v>Computers</v>
      </c>
      <c r="Q2936" s="6">
        <f>VLOOKUP(D2936,Products!$A$2:$F$21,6,FALSE)</f>
        <v>22100</v>
      </c>
      <c r="R2936" s="6">
        <f t="shared" si="182"/>
        <v>22100</v>
      </c>
      <c r="S2936" s="6">
        <f t="shared" si="183"/>
        <v>4120</v>
      </c>
    </row>
    <row r="2937" spans="1:19" x14ac:dyDescent="0.25">
      <c r="A2937" t="s">
        <v>3366</v>
      </c>
      <c r="B2937" s="2">
        <v>45474</v>
      </c>
      <c r="C2937" t="s">
        <v>2046</v>
      </c>
      <c r="D2937" t="s">
        <v>79</v>
      </c>
      <c r="E2937">
        <v>2</v>
      </c>
      <c r="F2937">
        <v>6696</v>
      </c>
      <c r="G2937" s="3">
        <v>0.2</v>
      </c>
      <c r="H2937" t="s">
        <v>12</v>
      </c>
      <c r="I2937">
        <v>4</v>
      </c>
      <c r="J2937">
        <f t="shared" si="180"/>
        <v>10713.6</v>
      </c>
      <c r="K2937" s="2">
        <f t="shared" si="181"/>
        <v>45474</v>
      </c>
      <c r="L2937" s="2" t="str">
        <f>VLOOKUP(C2937,Customers!$A$2:$F$401,3,FALSE)</f>
        <v>Alexandria</v>
      </c>
      <c r="M2937" s="2" t="str">
        <f>VLOOKUP(C2937,Customers!$A$2:$F$401,5,FALSE)</f>
        <v>Consumer</v>
      </c>
      <c r="N2937" s="2" t="str">
        <f>VLOOKUP(D2937,Products!$A$2:$F$21,2,FALSE)</f>
        <v>27-inch Monitor</v>
      </c>
      <c r="O2937" s="2" t="str">
        <f>VLOOKUP(D2937,Products!$A$2:$F$21,4,FALSE)</f>
        <v>Electronics</v>
      </c>
      <c r="P2937" s="2" t="str">
        <f>VLOOKUP(D2937,Products!$A$2:$F$21,3,FALSE)</f>
        <v>Displays</v>
      </c>
      <c r="Q2937" s="6">
        <f>VLOOKUP(D2937,Products!$A$2:$F$21,6,FALSE)</f>
        <v>4300</v>
      </c>
      <c r="R2937" s="6">
        <f t="shared" si="182"/>
        <v>8600</v>
      </c>
      <c r="S2937" s="6">
        <f t="shared" si="183"/>
        <v>2113.6000000000004</v>
      </c>
    </row>
    <row r="2938" spans="1:19" x14ac:dyDescent="0.25">
      <c r="A2938" t="s">
        <v>3367</v>
      </c>
      <c r="B2938" s="2">
        <v>45736</v>
      </c>
      <c r="C2938" t="s">
        <v>1251</v>
      </c>
      <c r="D2938" t="s">
        <v>24</v>
      </c>
      <c r="E2938">
        <v>50</v>
      </c>
      <c r="F2938">
        <v>1212.5</v>
      </c>
      <c r="G2938" s="3">
        <v>0.1</v>
      </c>
      <c r="H2938" t="s">
        <v>12</v>
      </c>
      <c r="I2938">
        <v>5</v>
      </c>
      <c r="J2938">
        <f t="shared" si="180"/>
        <v>54562.5</v>
      </c>
      <c r="K2938" s="2">
        <f t="shared" si="181"/>
        <v>45717</v>
      </c>
      <c r="L2938" s="2" t="str">
        <f>VLOOKUP(C2938,Customers!$A$2:$F$401,3,FALSE)</f>
        <v>Alexandria</v>
      </c>
      <c r="M2938" s="2" t="str">
        <f>VLOOKUP(C2938,Customers!$A$2:$F$401,5,FALSE)</f>
        <v>Consumer</v>
      </c>
      <c r="N2938" s="2" t="str">
        <f>VLOOKUP(D2938,Products!$A$2:$F$21,2,FALSE)</f>
        <v>USB-C Hub</v>
      </c>
      <c r="O2938" s="2" t="str">
        <f>VLOOKUP(D2938,Products!$A$2:$F$21,4,FALSE)</f>
        <v>Electronics</v>
      </c>
      <c r="P2938" s="2" t="str">
        <f>VLOOKUP(D2938,Products!$A$2:$F$21,3,FALSE)</f>
        <v>Accessories</v>
      </c>
      <c r="Q2938" s="6">
        <f>VLOOKUP(D2938,Products!$A$2:$F$21,6,FALSE)</f>
        <v>620</v>
      </c>
      <c r="R2938" s="6">
        <f t="shared" si="182"/>
        <v>31000</v>
      </c>
      <c r="S2938" s="6">
        <f t="shared" si="183"/>
        <v>23562.5</v>
      </c>
    </row>
    <row r="2939" spans="1:19" x14ac:dyDescent="0.25">
      <c r="A2939" t="s">
        <v>3368</v>
      </c>
      <c r="B2939" s="2">
        <v>45482</v>
      </c>
      <c r="C2939" t="s">
        <v>528</v>
      </c>
      <c r="D2939" t="s">
        <v>15</v>
      </c>
      <c r="E2939">
        <v>1</v>
      </c>
      <c r="F2939">
        <v>436.5</v>
      </c>
      <c r="G2939" s="3">
        <v>0.03</v>
      </c>
      <c r="H2939" t="s">
        <v>12</v>
      </c>
      <c r="I2939">
        <v>6</v>
      </c>
      <c r="J2939">
        <f t="shared" si="180"/>
        <v>423.40499999999997</v>
      </c>
      <c r="K2939" s="2">
        <f t="shared" si="181"/>
        <v>45474</v>
      </c>
      <c r="L2939" s="2" t="str">
        <f>VLOOKUP(C2939,Customers!$A$2:$F$401,3,FALSE)</f>
        <v>Giza</v>
      </c>
      <c r="M2939" s="2" t="str">
        <f>VLOOKUP(C2939,Customers!$A$2:$F$401,5,FALSE)</f>
        <v>Consumer</v>
      </c>
      <c r="N2939" s="2" t="str">
        <f>VLOOKUP(D2939,Products!$A$2:$F$21,2,FALSE)</f>
        <v>Wireless Mouse</v>
      </c>
      <c r="O2939" s="2" t="str">
        <f>VLOOKUP(D2939,Products!$A$2:$F$21,4,FALSE)</f>
        <v>Electronics</v>
      </c>
      <c r="P2939" s="2" t="str">
        <f>VLOOKUP(D2939,Products!$A$2:$F$21,3,FALSE)</f>
        <v>Accessories</v>
      </c>
      <c r="Q2939" s="6">
        <f>VLOOKUP(D2939,Products!$A$2:$F$21,6,FALSE)</f>
        <v>210</v>
      </c>
      <c r="R2939" s="6">
        <f t="shared" si="182"/>
        <v>210</v>
      </c>
      <c r="S2939" s="6">
        <f t="shared" si="183"/>
        <v>213.40499999999997</v>
      </c>
    </row>
    <row r="2940" spans="1:19" x14ac:dyDescent="0.25">
      <c r="A2940" t="s">
        <v>3369</v>
      </c>
      <c r="B2940" s="2">
        <v>45838</v>
      </c>
      <c r="C2940" t="s">
        <v>772</v>
      </c>
      <c r="D2940" t="s">
        <v>56</v>
      </c>
      <c r="E2940">
        <v>1</v>
      </c>
      <c r="F2940">
        <v>180</v>
      </c>
      <c r="G2940" s="3">
        <v>0</v>
      </c>
      <c r="H2940" t="s">
        <v>12</v>
      </c>
      <c r="I2940">
        <v>1</v>
      </c>
      <c r="J2940">
        <f t="shared" si="180"/>
        <v>180</v>
      </c>
      <c r="K2940" s="2">
        <f t="shared" si="181"/>
        <v>45809</v>
      </c>
      <c r="L2940" s="2" t="str">
        <f>VLOOKUP(C2940,Customers!$A$2:$F$401,3,FALSE)</f>
        <v>Giza</v>
      </c>
      <c r="M2940" s="2" t="str">
        <f>VLOOKUP(C2940,Customers!$A$2:$F$401,5,FALSE)</f>
        <v>Consumer</v>
      </c>
      <c r="N2940" s="2" t="str">
        <f>VLOOKUP(D2940,Products!$A$2:$F$21,2,FALSE)</f>
        <v>Notebook Pack</v>
      </c>
      <c r="O2940" s="2" t="str">
        <f>VLOOKUP(D2940,Products!$A$2:$F$21,4,FALSE)</f>
        <v>Office</v>
      </c>
      <c r="P2940" s="2" t="str">
        <f>VLOOKUP(D2940,Products!$A$2:$F$21,3,FALSE)</f>
        <v>Stationery</v>
      </c>
      <c r="Q2940" s="6">
        <f>VLOOKUP(D2940,Products!$A$2:$F$21,6,FALSE)</f>
        <v>75</v>
      </c>
      <c r="R2940" s="6">
        <f t="shared" si="182"/>
        <v>75</v>
      </c>
      <c r="S2940" s="6">
        <f t="shared" si="183"/>
        <v>105</v>
      </c>
    </row>
    <row r="2941" spans="1:19" x14ac:dyDescent="0.25">
      <c r="A2941" t="s">
        <v>3370</v>
      </c>
      <c r="B2941" s="2">
        <v>45670</v>
      </c>
      <c r="C2941" t="s">
        <v>425</v>
      </c>
      <c r="D2941" t="s">
        <v>82</v>
      </c>
      <c r="E2941">
        <v>2</v>
      </c>
      <c r="F2941">
        <v>4656</v>
      </c>
      <c r="G2941" s="3">
        <v>0.2</v>
      </c>
      <c r="H2941" t="s">
        <v>12</v>
      </c>
      <c r="I2941">
        <v>7</v>
      </c>
      <c r="J2941">
        <f t="shared" si="180"/>
        <v>7449.6</v>
      </c>
      <c r="K2941" s="2">
        <f t="shared" si="181"/>
        <v>45658</v>
      </c>
      <c r="L2941" s="2" t="str">
        <f>VLOOKUP(C2941,Customers!$A$2:$F$401,3,FALSE)</f>
        <v>Alexandria</v>
      </c>
      <c r="M2941" s="2" t="str">
        <f>VLOOKUP(C2941,Customers!$A$2:$F$401,5,FALSE)</f>
        <v>Small Business</v>
      </c>
      <c r="N2941" s="2" t="str">
        <f>VLOOKUP(D2941,Products!$A$2:$F$21,2,FALSE)</f>
        <v>Office Chair</v>
      </c>
      <c r="O2941" s="2" t="str">
        <f>VLOOKUP(D2941,Products!$A$2:$F$21,4,FALSE)</f>
        <v>Office</v>
      </c>
      <c r="P2941" s="2" t="str">
        <f>VLOOKUP(D2941,Products!$A$2:$F$21,3,FALSE)</f>
        <v>Furniture</v>
      </c>
      <c r="Q2941" s="6">
        <f>VLOOKUP(D2941,Products!$A$2:$F$21,6,FALSE)</f>
        <v>3150</v>
      </c>
      <c r="R2941" s="6">
        <f t="shared" si="182"/>
        <v>6300</v>
      </c>
      <c r="S2941" s="6">
        <f t="shared" si="183"/>
        <v>1149.6000000000004</v>
      </c>
    </row>
    <row r="2942" spans="1:19" x14ac:dyDescent="0.25">
      <c r="A2942" t="s">
        <v>3371</v>
      </c>
      <c r="B2942" s="2">
        <v>45993</v>
      </c>
      <c r="C2942" t="s">
        <v>734</v>
      </c>
      <c r="D2942" t="s">
        <v>15</v>
      </c>
      <c r="E2942">
        <v>1</v>
      </c>
      <c r="F2942">
        <v>414</v>
      </c>
      <c r="G2942" s="3">
        <v>0.05</v>
      </c>
      <c r="H2942" t="s">
        <v>12</v>
      </c>
      <c r="I2942">
        <v>2</v>
      </c>
      <c r="J2942">
        <f t="shared" si="180"/>
        <v>393.29999999999995</v>
      </c>
      <c r="K2942" s="2">
        <f t="shared" si="181"/>
        <v>45992</v>
      </c>
      <c r="L2942" s="2" t="str">
        <f>VLOOKUP(C2942,Customers!$A$2:$F$401,3,FALSE)</f>
        <v>Cairo</v>
      </c>
      <c r="M2942" s="2" t="str">
        <f>VLOOKUP(C2942,Customers!$A$2:$F$401,5,FALSE)</f>
        <v>Consumer</v>
      </c>
      <c r="N2942" s="2" t="str">
        <f>VLOOKUP(D2942,Products!$A$2:$F$21,2,FALSE)</f>
        <v>Wireless Mouse</v>
      </c>
      <c r="O2942" s="2" t="str">
        <f>VLOOKUP(D2942,Products!$A$2:$F$21,4,FALSE)</f>
        <v>Electronics</v>
      </c>
      <c r="P2942" s="2" t="str">
        <f>VLOOKUP(D2942,Products!$A$2:$F$21,3,FALSE)</f>
        <v>Accessories</v>
      </c>
      <c r="Q2942" s="6">
        <f>VLOOKUP(D2942,Products!$A$2:$F$21,6,FALSE)</f>
        <v>210</v>
      </c>
      <c r="R2942" s="6">
        <f t="shared" si="182"/>
        <v>210</v>
      </c>
      <c r="S2942" s="6">
        <f t="shared" si="183"/>
        <v>183.29999999999995</v>
      </c>
    </row>
    <row r="2943" spans="1:19" x14ac:dyDescent="0.25">
      <c r="A2943" t="s">
        <v>3372</v>
      </c>
      <c r="B2943" s="2">
        <v>45849</v>
      </c>
      <c r="C2943" t="s">
        <v>377</v>
      </c>
      <c r="D2943" t="s">
        <v>46</v>
      </c>
      <c r="E2943">
        <v>3</v>
      </c>
      <c r="F2943">
        <v>267.8</v>
      </c>
      <c r="G2943" s="3">
        <v>0.05</v>
      </c>
      <c r="H2943" t="s">
        <v>12</v>
      </c>
      <c r="I2943">
        <v>2</v>
      </c>
      <c r="J2943">
        <f t="shared" si="180"/>
        <v>763.23</v>
      </c>
      <c r="K2943" s="2">
        <f t="shared" si="181"/>
        <v>45839</v>
      </c>
      <c r="L2943" s="2" t="str">
        <f>VLOOKUP(C2943,Customers!$A$2:$F$401,3,FALSE)</f>
        <v>Mansoura</v>
      </c>
      <c r="M2943" s="2" t="str">
        <f>VLOOKUP(C2943,Customers!$A$2:$F$401,5,FALSE)</f>
        <v>Consumer</v>
      </c>
      <c r="N2943" s="2" t="str">
        <f>VLOOKUP(D2943,Products!$A$2:$F$21,2,FALSE)</f>
        <v>Paper A4 Box</v>
      </c>
      <c r="O2943" s="2" t="str">
        <f>VLOOKUP(D2943,Products!$A$2:$F$21,4,FALSE)</f>
        <v>Office</v>
      </c>
      <c r="P2943" s="2" t="str">
        <f>VLOOKUP(D2943,Products!$A$2:$F$21,3,FALSE)</f>
        <v>Stationery</v>
      </c>
      <c r="Q2943" s="6">
        <f>VLOOKUP(D2943,Products!$A$2:$F$21,6,FALSE)</f>
        <v>145</v>
      </c>
      <c r="R2943" s="6">
        <f t="shared" si="182"/>
        <v>435</v>
      </c>
      <c r="S2943" s="6">
        <f t="shared" si="183"/>
        <v>328.23</v>
      </c>
    </row>
    <row r="2944" spans="1:19" x14ac:dyDescent="0.25">
      <c r="A2944" t="s">
        <v>3373</v>
      </c>
      <c r="B2944" s="2">
        <v>45774</v>
      </c>
      <c r="C2944" t="s">
        <v>602</v>
      </c>
      <c r="D2944" t="s">
        <v>46</v>
      </c>
      <c r="E2944">
        <v>5</v>
      </c>
      <c r="F2944">
        <v>267.8</v>
      </c>
      <c r="G2944" s="3">
        <v>0</v>
      </c>
      <c r="H2944" t="s">
        <v>12</v>
      </c>
      <c r="I2944">
        <v>5</v>
      </c>
      <c r="J2944">
        <f t="shared" si="180"/>
        <v>1339</v>
      </c>
      <c r="K2944" s="2">
        <f t="shared" si="181"/>
        <v>45748</v>
      </c>
      <c r="L2944" s="2" t="str">
        <f>VLOOKUP(C2944,Customers!$A$2:$F$401,3,FALSE)</f>
        <v>Ismailia</v>
      </c>
      <c r="M2944" s="2" t="str">
        <f>VLOOKUP(C2944,Customers!$A$2:$F$401,5,FALSE)</f>
        <v>Consumer</v>
      </c>
      <c r="N2944" s="2" t="str">
        <f>VLOOKUP(D2944,Products!$A$2:$F$21,2,FALSE)</f>
        <v>Paper A4 Box</v>
      </c>
      <c r="O2944" s="2" t="str">
        <f>VLOOKUP(D2944,Products!$A$2:$F$21,4,FALSE)</f>
        <v>Office</v>
      </c>
      <c r="P2944" s="2" t="str">
        <f>VLOOKUP(D2944,Products!$A$2:$F$21,3,FALSE)</f>
        <v>Stationery</v>
      </c>
      <c r="Q2944" s="6">
        <f>VLOOKUP(D2944,Products!$A$2:$F$21,6,FALSE)</f>
        <v>145</v>
      </c>
      <c r="R2944" s="6">
        <f t="shared" si="182"/>
        <v>725</v>
      </c>
      <c r="S2944" s="6">
        <f t="shared" si="183"/>
        <v>614</v>
      </c>
    </row>
    <row r="2945" spans="1:19" x14ac:dyDescent="0.25">
      <c r="A2945" t="s">
        <v>3374</v>
      </c>
      <c r="B2945" s="2">
        <v>45269</v>
      </c>
      <c r="C2945" t="s">
        <v>315</v>
      </c>
      <c r="D2945" t="s">
        <v>56</v>
      </c>
      <c r="E2945">
        <v>2</v>
      </c>
      <c r="F2945">
        <v>180</v>
      </c>
      <c r="G2945" s="3">
        <v>0.2</v>
      </c>
      <c r="H2945" t="s">
        <v>12</v>
      </c>
      <c r="I2945">
        <v>3</v>
      </c>
      <c r="J2945">
        <f t="shared" si="180"/>
        <v>288</v>
      </c>
      <c r="K2945" s="2">
        <f t="shared" si="181"/>
        <v>45261</v>
      </c>
      <c r="L2945" s="2" t="str">
        <f>VLOOKUP(C2945,Customers!$A$2:$F$401,3,FALSE)</f>
        <v>Mansoura</v>
      </c>
      <c r="M2945" s="2" t="str">
        <f>VLOOKUP(C2945,Customers!$A$2:$F$401,5,FALSE)</f>
        <v>Consumer</v>
      </c>
      <c r="N2945" s="2" t="str">
        <f>VLOOKUP(D2945,Products!$A$2:$F$21,2,FALSE)</f>
        <v>Notebook Pack</v>
      </c>
      <c r="O2945" s="2" t="str">
        <f>VLOOKUP(D2945,Products!$A$2:$F$21,4,FALSE)</f>
        <v>Office</v>
      </c>
      <c r="P2945" s="2" t="str">
        <f>VLOOKUP(D2945,Products!$A$2:$F$21,3,FALSE)</f>
        <v>Stationery</v>
      </c>
      <c r="Q2945" s="6">
        <f>VLOOKUP(D2945,Products!$A$2:$F$21,6,FALSE)</f>
        <v>75</v>
      </c>
      <c r="R2945" s="6">
        <f t="shared" si="182"/>
        <v>150</v>
      </c>
      <c r="S2945" s="6">
        <f t="shared" si="183"/>
        <v>138</v>
      </c>
    </row>
    <row r="2946" spans="1:19" x14ac:dyDescent="0.25">
      <c r="A2946" t="s">
        <v>3375</v>
      </c>
      <c r="B2946" s="2">
        <v>45303</v>
      </c>
      <c r="C2946" t="s">
        <v>1764</v>
      </c>
      <c r="D2946" t="s">
        <v>56</v>
      </c>
      <c r="E2946">
        <v>1</v>
      </c>
      <c r="F2946">
        <v>180</v>
      </c>
      <c r="G2946" s="3">
        <v>0.03</v>
      </c>
      <c r="H2946" t="s">
        <v>85</v>
      </c>
      <c r="I2946">
        <v>5</v>
      </c>
      <c r="J2946">
        <f t="shared" si="180"/>
        <v>174.6</v>
      </c>
      <c r="K2946" s="2">
        <f t="shared" si="181"/>
        <v>45292</v>
      </c>
      <c r="L2946" s="2" t="str">
        <f>VLOOKUP(C2946,Customers!$A$2:$F$401,3,FALSE)</f>
        <v>Banha</v>
      </c>
      <c r="M2946" s="2" t="str">
        <f>VLOOKUP(C2946,Customers!$A$2:$F$401,5,FALSE)</f>
        <v>Small Business</v>
      </c>
      <c r="N2946" s="2" t="str">
        <f>VLOOKUP(D2946,Products!$A$2:$F$21,2,FALSE)</f>
        <v>Notebook Pack</v>
      </c>
      <c r="O2946" s="2" t="str">
        <f>VLOOKUP(D2946,Products!$A$2:$F$21,4,FALSE)</f>
        <v>Office</v>
      </c>
      <c r="P2946" s="2" t="str">
        <f>VLOOKUP(D2946,Products!$A$2:$F$21,3,FALSE)</f>
        <v>Stationery</v>
      </c>
      <c r="Q2946" s="6">
        <f>VLOOKUP(D2946,Products!$A$2:$F$21,6,FALSE)</f>
        <v>75</v>
      </c>
      <c r="R2946" s="6">
        <f t="shared" si="182"/>
        <v>75</v>
      </c>
      <c r="S2946" s="6">
        <f t="shared" si="183"/>
        <v>99.6</v>
      </c>
    </row>
    <row r="2947" spans="1:19" x14ac:dyDescent="0.25">
      <c r="A2947" t="s">
        <v>3376</v>
      </c>
      <c r="B2947" s="2">
        <v>44974</v>
      </c>
      <c r="C2947" t="s">
        <v>1570</v>
      </c>
      <c r="D2947" t="s">
        <v>24</v>
      </c>
      <c r="E2947">
        <v>3</v>
      </c>
      <c r="F2947">
        <v>1287.5</v>
      </c>
      <c r="G2947" s="3">
        <v>0</v>
      </c>
      <c r="H2947" t="s">
        <v>12</v>
      </c>
      <c r="I2947">
        <v>5</v>
      </c>
      <c r="J2947">
        <f t="shared" ref="J2947:J3010" si="184">E2947*F2947*(1-G2947)</f>
        <v>3862.5</v>
      </c>
      <c r="K2947" s="2">
        <f t="shared" ref="K2947:K3010" si="185">DATE(YEAR(B2947),MONTH(B2947),1)</f>
        <v>44958</v>
      </c>
      <c r="L2947" s="2" t="str">
        <f>VLOOKUP(C2947,Customers!$A$2:$F$401,3,FALSE)</f>
        <v>Port Said</v>
      </c>
      <c r="M2947" s="2" t="str">
        <f>VLOOKUP(C2947,Customers!$A$2:$F$401,5,FALSE)</f>
        <v>Consumer</v>
      </c>
      <c r="N2947" s="2" t="str">
        <f>VLOOKUP(D2947,Products!$A$2:$F$21,2,FALSE)</f>
        <v>USB-C Hub</v>
      </c>
      <c r="O2947" s="2" t="str">
        <f>VLOOKUP(D2947,Products!$A$2:$F$21,4,FALSE)</f>
        <v>Electronics</v>
      </c>
      <c r="P2947" s="2" t="str">
        <f>VLOOKUP(D2947,Products!$A$2:$F$21,3,FALSE)</f>
        <v>Accessories</v>
      </c>
      <c r="Q2947" s="6">
        <f>VLOOKUP(D2947,Products!$A$2:$F$21,6,FALSE)</f>
        <v>620</v>
      </c>
      <c r="R2947" s="6">
        <f t="shared" ref="R2947:R3010" si="186">E2947*Q2947</f>
        <v>1860</v>
      </c>
      <c r="S2947" s="6">
        <f t="shared" ref="S2947:S3010" si="187">J2947-R2947</f>
        <v>2002.5</v>
      </c>
    </row>
    <row r="2948" spans="1:19" x14ac:dyDescent="0.25">
      <c r="A2948" t="s">
        <v>3377</v>
      </c>
      <c r="B2948" s="2">
        <v>45183</v>
      </c>
      <c r="C2948" t="s">
        <v>840</v>
      </c>
      <c r="D2948" t="s">
        <v>46</v>
      </c>
      <c r="E2948">
        <v>1</v>
      </c>
      <c r="F2948">
        <v>260</v>
      </c>
      <c r="G2948" s="3">
        <v>0</v>
      </c>
      <c r="H2948" t="s">
        <v>12</v>
      </c>
      <c r="I2948">
        <v>3</v>
      </c>
      <c r="J2948">
        <f t="shared" si="184"/>
        <v>260</v>
      </c>
      <c r="K2948" s="2">
        <f t="shared" si="185"/>
        <v>45170</v>
      </c>
      <c r="L2948" s="2" t="str">
        <f>VLOOKUP(C2948,Customers!$A$2:$F$401,3,FALSE)</f>
        <v>Zagazig</v>
      </c>
      <c r="M2948" s="2" t="str">
        <f>VLOOKUP(C2948,Customers!$A$2:$F$401,5,FALSE)</f>
        <v>Small Business</v>
      </c>
      <c r="N2948" s="2" t="str">
        <f>VLOOKUP(D2948,Products!$A$2:$F$21,2,FALSE)</f>
        <v>Paper A4 Box</v>
      </c>
      <c r="O2948" s="2" t="str">
        <f>VLOOKUP(D2948,Products!$A$2:$F$21,4,FALSE)</f>
        <v>Office</v>
      </c>
      <c r="P2948" s="2" t="str">
        <f>VLOOKUP(D2948,Products!$A$2:$F$21,3,FALSE)</f>
        <v>Stationery</v>
      </c>
      <c r="Q2948" s="6">
        <f>VLOOKUP(D2948,Products!$A$2:$F$21,6,FALSE)</f>
        <v>145</v>
      </c>
      <c r="R2948" s="6">
        <f t="shared" si="186"/>
        <v>145</v>
      </c>
      <c r="S2948" s="6">
        <f t="shared" si="187"/>
        <v>115</v>
      </c>
    </row>
    <row r="2949" spans="1:19" x14ac:dyDescent="0.25">
      <c r="A2949" t="s">
        <v>3378</v>
      </c>
      <c r="B2949" s="2">
        <v>45407</v>
      </c>
      <c r="C2949" t="s">
        <v>32</v>
      </c>
      <c r="D2949" t="s">
        <v>24</v>
      </c>
      <c r="E2949">
        <v>1</v>
      </c>
      <c r="F2949">
        <v>1287.5</v>
      </c>
      <c r="G2949" s="3">
        <v>0.15</v>
      </c>
      <c r="H2949" t="s">
        <v>96</v>
      </c>
      <c r="I2949">
        <v>6</v>
      </c>
      <c r="J2949">
        <f t="shared" si="184"/>
        <v>1094.375</v>
      </c>
      <c r="K2949" s="2">
        <f t="shared" si="185"/>
        <v>45383</v>
      </c>
      <c r="L2949" s="2" t="str">
        <f>VLOOKUP(C2949,Customers!$A$2:$F$401,3,FALSE)</f>
        <v>Tanta</v>
      </c>
      <c r="M2949" s="2" t="str">
        <f>VLOOKUP(C2949,Customers!$A$2:$F$401,5,FALSE)</f>
        <v>Consumer</v>
      </c>
      <c r="N2949" s="2" t="str">
        <f>VLOOKUP(D2949,Products!$A$2:$F$21,2,FALSE)</f>
        <v>USB-C Hub</v>
      </c>
      <c r="O2949" s="2" t="str">
        <f>VLOOKUP(D2949,Products!$A$2:$F$21,4,FALSE)</f>
        <v>Electronics</v>
      </c>
      <c r="P2949" s="2" t="str">
        <f>VLOOKUP(D2949,Products!$A$2:$F$21,3,FALSE)</f>
        <v>Accessories</v>
      </c>
      <c r="Q2949" s="6">
        <f>VLOOKUP(D2949,Products!$A$2:$F$21,6,FALSE)</f>
        <v>620</v>
      </c>
      <c r="R2949" s="6">
        <f t="shared" si="186"/>
        <v>620</v>
      </c>
      <c r="S2949" s="6">
        <f t="shared" si="187"/>
        <v>474.375</v>
      </c>
    </row>
    <row r="2950" spans="1:19" x14ac:dyDescent="0.25">
      <c r="A2950" t="s">
        <v>3379</v>
      </c>
      <c r="B2950" s="2">
        <v>45442</v>
      </c>
      <c r="C2950" t="s">
        <v>1064</v>
      </c>
      <c r="D2950" t="s">
        <v>46</v>
      </c>
      <c r="E2950">
        <v>5</v>
      </c>
      <c r="F2950">
        <v>280.8</v>
      </c>
      <c r="G2950" s="3">
        <v>0</v>
      </c>
      <c r="H2950" t="s">
        <v>12</v>
      </c>
      <c r="I2950">
        <v>3</v>
      </c>
      <c r="J2950">
        <f t="shared" si="184"/>
        <v>1404</v>
      </c>
      <c r="K2950" s="2">
        <f t="shared" si="185"/>
        <v>45413</v>
      </c>
      <c r="L2950" s="2" t="str">
        <f>VLOOKUP(C2950,Customers!$A$2:$F$401,3,FALSE)</f>
        <v>Shubra El-Kheima</v>
      </c>
      <c r="M2950" s="2" t="str">
        <f>VLOOKUP(C2950,Customers!$A$2:$F$401,5,FALSE)</f>
        <v>Consumer</v>
      </c>
      <c r="N2950" s="2" t="str">
        <f>VLOOKUP(D2950,Products!$A$2:$F$21,2,FALSE)</f>
        <v>Paper A4 Box</v>
      </c>
      <c r="O2950" s="2" t="str">
        <f>VLOOKUP(D2950,Products!$A$2:$F$21,4,FALSE)</f>
        <v>Office</v>
      </c>
      <c r="P2950" s="2" t="str">
        <f>VLOOKUP(D2950,Products!$A$2:$F$21,3,FALSE)</f>
        <v>Stationery</v>
      </c>
      <c r="Q2950" s="6">
        <f>VLOOKUP(D2950,Products!$A$2:$F$21,6,FALSE)</f>
        <v>145</v>
      </c>
      <c r="R2950" s="6">
        <f t="shared" si="186"/>
        <v>725</v>
      </c>
      <c r="S2950" s="6">
        <f t="shared" si="187"/>
        <v>679</v>
      </c>
    </row>
    <row r="2951" spans="1:19" x14ac:dyDescent="0.25">
      <c r="A2951" t="s">
        <v>3380</v>
      </c>
      <c r="B2951" s="2">
        <v>45090</v>
      </c>
      <c r="C2951" t="s">
        <v>2435</v>
      </c>
      <c r="D2951" t="s">
        <v>56</v>
      </c>
      <c r="E2951">
        <v>2</v>
      </c>
      <c r="F2951">
        <v>174.6</v>
      </c>
      <c r="G2951" s="3">
        <v>0.1</v>
      </c>
      <c r="H2951" t="s">
        <v>85</v>
      </c>
      <c r="I2951">
        <v>6</v>
      </c>
      <c r="J2951">
        <f t="shared" si="184"/>
        <v>314.27999999999997</v>
      </c>
      <c r="K2951" s="2">
        <f t="shared" si="185"/>
        <v>45078</v>
      </c>
      <c r="L2951" s="2" t="str">
        <f>VLOOKUP(C2951,Customers!$A$2:$F$401,3,FALSE)</f>
        <v>Port Said</v>
      </c>
      <c r="M2951" s="2" t="str">
        <f>VLOOKUP(C2951,Customers!$A$2:$F$401,5,FALSE)</f>
        <v>Small Business</v>
      </c>
      <c r="N2951" s="2" t="str">
        <f>VLOOKUP(D2951,Products!$A$2:$F$21,2,FALSE)</f>
        <v>Notebook Pack</v>
      </c>
      <c r="O2951" s="2" t="str">
        <f>VLOOKUP(D2951,Products!$A$2:$F$21,4,FALSE)</f>
        <v>Office</v>
      </c>
      <c r="P2951" s="2" t="str">
        <f>VLOOKUP(D2951,Products!$A$2:$F$21,3,FALSE)</f>
        <v>Stationery</v>
      </c>
      <c r="Q2951" s="6">
        <f>VLOOKUP(D2951,Products!$A$2:$F$21,6,FALSE)</f>
        <v>75</v>
      </c>
      <c r="R2951" s="6">
        <f t="shared" si="186"/>
        <v>150</v>
      </c>
      <c r="S2951" s="6">
        <f t="shared" si="187"/>
        <v>164.27999999999997</v>
      </c>
    </row>
    <row r="2952" spans="1:19" x14ac:dyDescent="0.25">
      <c r="A2952" t="s">
        <v>3381</v>
      </c>
      <c r="B2952" s="2">
        <v>45358</v>
      </c>
      <c r="C2952" t="s">
        <v>127</v>
      </c>
      <c r="D2952" t="s">
        <v>59</v>
      </c>
      <c r="E2952">
        <v>2</v>
      </c>
      <c r="F2952">
        <v>7622</v>
      </c>
      <c r="G2952" s="3">
        <v>0.1</v>
      </c>
      <c r="H2952" t="s">
        <v>12</v>
      </c>
      <c r="I2952">
        <v>4</v>
      </c>
      <c r="J2952">
        <f t="shared" si="184"/>
        <v>13719.6</v>
      </c>
      <c r="K2952" s="2">
        <f t="shared" si="185"/>
        <v>45352</v>
      </c>
      <c r="L2952" s="2" t="str">
        <f>VLOOKUP(C2952,Customers!$A$2:$F$401,3,FALSE)</f>
        <v>Asyut</v>
      </c>
      <c r="M2952" s="2" t="str">
        <f>VLOOKUP(C2952,Customers!$A$2:$F$401,5,FALSE)</f>
        <v>Corporate</v>
      </c>
      <c r="N2952" s="2" t="str">
        <f>VLOOKUP(D2952,Products!$A$2:$F$21,2,FALSE)</f>
        <v>Laser Printer</v>
      </c>
      <c r="O2952" s="2" t="str">
        <f>VLOOKUP(D2952,Products!$A$2:$F$21,4,FALSE)</f>
        <v>Electronics</v>
      </c>
      <c r="P2952" s="2" t="str">
        <f>VLOOKUP(D2952,Products!$A$2:$F$21,3,FALSE)</f>
        <v>Printers</v>
      </c>
      <c r="Q2952" s="6">
        <f>VLOOKUP(D2952,Products!$A$2:$F$21,6,FALSE)</f>
        <v>5600</v>
      </c>
      <c r="R2952" s="6">
        <f t="shared" si="186"/>
        <v>11200</v>
      </c>
      <c r="S2952" s="6">
        <f t="shared" si="187"/>
        <v>2519.6000000000004</v>
      </c>
    </row>
    <row r="2953" spans="1:19" x14ac:dyDescent="0.25">
      <c r="A2953" t="s">
        <v>3382</v>
      </c>
      <c r="B2953" s="2">
        <v>45268</v>
      </c>
      <c r="C2953" t="s">
        <v>358</v>
      </c>
      <c r="D2953" t="s">
        <v>46</v>
      </c>
      <c r="E2953">
        <v>1</v>
      </c>
      <c r="F2953">
        <v>252.2</v>
      </c>
      <c r="G2953" s="3">
        <v>0</v>
      </c>
      <c r="H2953" t="s">
        <v>12</v>
      </c>
      <c r="I2953">
        <v>4</v>
      </c>
      <c r="J2953">
        <f t="shared" si="184"/>
        <v>252.2</v>
      </c>
      <c r="K2953" s="2">
        <f t="shared" si="185"/>
        <v>45261</v>
      </c>
      <c r="L2953" s="2" t="str">
        <f>VLOOKUP(C2953,Customers!$A$2:$F$401,3,FALSE)</f>
        <v>Giza</v>
      </c>
      <c r="M2953" s="2" t="str">
        <f>VLOOKUP(C2953,Customers!$A$2:$F$401,5,FALSE)</f>
        <v>Corporate</v>
      </c>
      <c r="N2953" s="2" t="str">
        <f>VLOOKUP(D2953,Products!$A$2:$F$21,2,FALSE)</f>
        <v>Paper A4 Box</v>
      </c>
      <c r="O2953" s="2" t="str">
        <f>VLOOKUP(D2953,Products!$A$2:$F$21,4,FALSE)</f>
        <v>Office</v>
      </c>
      <c r="P2953" s="2" t="str">
        <f>VLOOKUP(D2953,Products!$A$2:$F$21,3,FALSE)</f>
        <v>Stationery</v>
      </c>
      <c r="Q2953" s="6">
        <f>VLOOKUP(D2953,Products!$A$2:$F$21,6,FALSE)</f>
        <v>145</v>
      </c>
      <c r="R2953" s="6">
        <f t="shared" si="186"/>
        <v>145</v>
      </c>
      <c r="S2953" s="6">
        <f t="shared" si="187"/>
        <v>107.19999999999999</v>
      </c>
    </row>
    <row r="2954" spans="1:19" x14ac:dyDescent="0.25">
      <c r="A2954" t="s">
        <v>3383</v>
      </c>
      <c r="B2954" s="2">
        <v>45740</v>
      </c>
      <c r="C2954" t="s">
        <v>1241</v>
      </c>
      <c r="D2954" t="s">
        <v>56</v>
      </c>
      <c r="E2954">
        <v>2</v>
      </c>
      <c r="F2954">
        <v>194.4</v>
      </c>
      <c r="G2954" s="3">
        <v>0.15</v>
      </c>
      <c r="H2954" t="s">
        <v>12</v>
      </c>
      <c r="I2954">
        <v>2</v>
      </c>
      <c r="J2954">
        <f t="shared" si="184"/>
        <v>330.48</v>
      </c>
      <c r="K2954" s="2">
        <f t="shared" si="185"/>
        <v>45717</v>
      </c>
      <c r="L2954" s="2" t="str">
        <f>VLOOKUP(C2954,Customers!$A$2:$F$401,3,FALSE)</f>
        <v>Giza</v>
      </c>
      <c r="M2954" s="2" t="str">
        <f>VLOOKUP(C2954,Customers!$A$2:$F$401,5,FALSE)</f>
        <v>Small Business</v>
      </c>
      <c r="N2954" s="2" t="str">
        <f>VLOOKUP(D2954,Products!$A$2:$F$21,2,FALSE)</f>
        <v>Notebook Pack</v>
      </c>
      <c r="O2954" s="2" t="str">
        <f>VLOOKUP(D2954,Products!$A$2:$F$21,4,FALSE)</f>
        <v>Office</v>
      </c>
      <c r="P2954" s="2" t="str">
        <f>VLOOKUP(D2954,Products!$A$2:$F$21,3,FALSE)</f>
        <v>Stationery</v>
      </c>
      <c r="Q2954" s="6">
        <f>VLOOKUP(D2954,Products!$A$2:$F$21,6,FALSE)</f>
        <v>75</v>
      </c>
      <c r="R2954" s="6">
        <f t="shared" si="186"/>
        <v>150</v>
      </c>
      <c r="S2954" s="6">
        <f t="shared" si="187"/>
        <v>180.48000000000002</v>
      </c>
    </row>
    <row r="2955" spans="1:19" x14ac:dyDescent="0.25">
      <c r="A2955" t="s">
        <v>3384</v>
      </c>
      <c r="B2955" s="2">
        <v>45137</v>
      </c>
      <c r="C2955" t="s">
        <v>531</v>
      </c>
      <c r="D2955" t="s">
        <v>72</v>
      </c>
      <c r="E2955">
        <v>1</v>
      </c>
      <c r="F2955">
        <v>1890</v>
      </c>
      <c r="G2955" s="3">
        <v>0.05</v>
      </c>
      <c r="H2955" t="s">
        <v>12</v>
      </c>
      <c r="I2955">
        <v>6</v>
      </c>
      <c r="J2955">
        <f t="shared" si="184"/>
        <v>1795.5</v>
      </c>
      <c r="K2955" s="2">
        <f t="shared" si="185"/>
        <v>45108</v>
      </c>
      <c r="L2955" s="2" t="str">
        <f>VLOOKUP(C2955,Customers!$A$2:$F$401,3,FALSE)</f>
        <v>Port Said</v>
      </c>
      <c r="M2955" s="2" t="str">
        <f>VLOOKUP(C2955,Customers!$A$2:$F$401,5,FALSE)</f>
        <v>Corporate</v>
      </c>
      <c r="N2955" s="2" t="str">
        <f>VLOOKUP(D2955,Products!$A$2:$F$21,2,FALSE)</f>
        <v>Wi-Fi Router</v>
      </c>
      <c r="O2955" s="2" t="str">
        <f>VLOOKUP(D2955,Products!$A$2:$F$21,4,FALSE)</f>
        <v>Electronics</v>
      </c>
      <c r="P2955" s="2" t="str">
        <f>VLOOKUP(D2955,Products!$A$2:$F$21,3,FALSE)</f>
        <v>Networking</v>
      </c>
      <c r="Q2955" s="6">
        <f>VLOOKUP(D2955,Products!$A$2:$F$21,6,FALSE)</f>
        <v>1050</v>
      </c>
      <c r="R2955" s="6">
        <f t="shared" si="186"/>
        <v>1050</v>
      </c>
      <c r="S2955" s="6">
        <f t="shared" si="187"/>
        <v>745.5</v>
      </c>
    </row>
    <row r="2956" spans="1:19" x14ac:dyDescent="0.25">
      <c r="A2956" t="s">
        <v>3385</v>
      </c>
      <c r="B2956" s="2">
        <v>45122</v>
      </c>
      <c r="C2956" t="s">
        <v>1601</v>
      </c>
      <c r="D2956" t="s">
        <v>21</v>
      </c>
      <c r="E2956">
        <v>4</v>
      </c>
      <c r="F2956">
        <v>1905.5</v>
      </c>
      <c r="G2956" s="3">
        <v>0.2</v>
      </c>
      <c r="H2956" t="s">
        <v>12</v>
      </c>
      <c r="I2956">
        <v>7</v>
      </c>
      <c r="J2956">
        <f t="shared" si="184"/>
        <v>6097.6</v>
      </c>
      <c r="K2956" s="2">
        <f t="shared" si="185"/>
        <v>45108</v>
      </c>
      <c r="L2956" s="2" t="str">
        <f>VLOOKUP(C2956,Customers!$A$2:$F$401,3,FALSE)</f>
        <v>Cairo</v>
      </c>
      <c r="M2956" s="2" t="str">
        <f>VLOOKUP(C2956,Customers!$A$2:$F$401,5,FALSE)</f>
        <v>Corporate</v>
      </c>
      <c r="N2956" s="2" t="str">
        <f>VLOOKUP(D2956,Products!$A$2:$F$21,2,FALSE)</f>
        <v>Mechanical Keyboard</v>
      </c>
      <c r="O2956" s="2" t="str">
        <f>VLOOKUP(D2956,Products!$A$2:$F$21,4,FALSE)</f>
        <v>Electronics</v>
      </c>
      <c r="P2956" s="2" t="str">
        <f>VLOOKUP(D2956,Products!$A$2:$F$21,3,FALSE)</f>
        <v>Accessories</v>
      </c>
      <c r="Q2956" s="6">
        <f>VLOOKUP(D2956,Products!$A$2:$F$21,6,FALSE)</f>
        <v>990</v>
      </c>
      <c r="R2956" s="6">
        <f t="shared" si="186"/>
        <v>3960</v>
      </c>
      <c r="S2956" s="6">
        <f t="shared" si="187"/>
        <v>2137.6000000000004</v>
      </c>
    </row>
    <row r="2957" spans="1:19" x14ac:dyDescent="0.25">
      <c r="A2957" t="s">
        <v>3386</v>
      </c>
      <c r="B2957" s="2">
        <v>45057</v>
      </c>
      <c r="C2957" t="s">
        <v>233</v>
      </c>
      <c r="D2957" t="s">
        <v>56</v>
      </c>
      <c r="E2957">
        <v>1</v>
      </c>
      <c r="F2957">
        <v>180</v>
      </c>
      <c r="G2957" s="3">
        <v>0.03</v>
      </c>
      <c r="H2957" t="s">
        <v>12</v>
      </c>
      <c r="I2957">
        <v>6</v>
      </c>
      <c r="J2957">
        <f t="shared" si="184"/>
        <v>174.6</v>
      </c>
      <c r="K2957" s="2">
        <f t="shared" si="185"/>
        <v>45047</v>
      </c>
      <c r="L2957" s="2" t="str">
        <f>VLOOKUP(C2957,Customers!$A$2:$F$401,3,FALSE)</f>
        <v>Mansoura</v>
      </c>
      <c r="M2957" s="2" t="str">
        <f>VLOOKUP(C2957,Customers!$A$2:$F$401,5,FALSE)</f>
        <v>Consumer</v>
      </c>
      <c r="N2957" s="2" t="str">
        <f>VLOOKUP(D2957,Products!$A$2:$F$21,2,FALSE)</f>
        <v>Notebook Pack</v>
      </c>
      <c r="O2957" s="2" t="str">
        <f>VLOOKUP(D2957,Products!$A$2:$F$21,4,FALSE)</f>
        <v>Office</v>
      </c>
      <c r="P2957" s="2" t="str">
        <f>VLOOKUP(D2957,Products!$A$2:$F$21,3,FALSE)</f>
        <v>Stationery</v>
      </c>
      <c r="Q2957" s="6">
        <f>VLOOKUP(D2957,Products!$A$2:$F$21,6,FALSE)</f>
        <v>75</v>
      </c>
      <c r="R2957" s="6">
        <f t="shared" si="186"/>
        <v>75</v>
      </c>
      <c r="S2957" s="6">
        <f t="shared" si="187"/>
        <v>99.6</v>
      </c>
    </row>
    <row r="2958" spans="1:19" x14ac:dyDescent="0.25">
      <c r="A2958" t="s">
        <v>3387</v>
      </c>
      <c r="B2958" s="2">
        <v>45896</v>
      </c>
      <c r="C2958" t="s">
        <v>1306</v>
      </c>
      <c r="D2958" t="s">
        <v>11</v>
      </c>
      <c r="E2958">
        <v>2</v>
      </c>
      <c r="F2958">
        <v>29355</v>
      </c>
      <c r="G2958" s="3">
        <v>0.05</v>
      </c>
      <c r="H2958" t="s">
        <v>12</v>
      </c>
      <c r="I2958">
        <v>1</v>
      </c>
      <c r="J2958">
        <f t="shared" si="184"/>
        <v>55774.5</v>
      </c>
      <c r="K2958" s="2">
        <f t="shared" si="185"/>
        <v>45870</v>
      </c>
      <c r="L2958" s="2" t="str">
        <f>VLOOKUP(C2958,Customers!$A$2:$F$401,3,FALSE)</f>
        <v>Asyut</v>
      </c>
      <c r="M2958" s="2" t="str">
        <f>VLOOKUP(C2958,Customers!$A$2:$F$401,5,FALSE)</f>
        <v>Consumer</v>
      </c>
      <c r="N2958" s="2" t="str">
        <f>VLOOKUP(D2958,Products!$A$2:$F$21,2,FALSE)</f>
        <v>Laptop Pro 14</v>
      </c>
      <c r="O2958" s="2" t="str">
        <f>VLOOKUP(D2958,Products!$A$2:$F$21,4,FALSE)</f>
        <v>Electronics</v>
      </c>
      <c r="P2958" s="2" t="str">
        <f>VLOOKUP(D2958,Products!$A$2:$F$21,3,FALSE)</f>
        <v>Computers</v>
      </c>
      <c r="Q2958" s="6">
        <f>VLOOKUP(D2958,Products!$A$2:$F$21,6,FALSE)</f>
        <v>22100</v>
      </c>
      <c r="R2958" s="6">
        <f t="shared" si="186"/>
        <v>44200</v>
      </c>
      <c r="S2958" s="6">
        <f t="shared" si="187"/>
        <v>11574.5</v>
      </c>
    </row>
    <row r="2959" spans="1:19" x14ac:dyDescent="0.25">
      <c r="A2959" t="s">
        <v>3388</v>
      </c>
      <c r="B2959" s="2">
        <v>45037</v>
      </c>
      <c r="C2959" t="s">
        <v>363</v>
      </c>
      <c r="D2959" t="s">
        <v>11</v>
      </c>
      <c r="E2959">
        <v>1</v>
      </c>
      <c r="F2959">
        <v>30780</v>
      </c>
      <c r="G2959" s="3">
        <v>0.1</v>
      </c>
      <c r="H2959" t="s">
        <v>12</v>
      </c>
      <c r="I2959">
        <v>6</v>
      </c>
      <c r="J2959">
        <f t="shared" si="184"/>
        <v>27702</v>
      </c>
      <c r="K2959" s="2">
        <f t="shared" si="185"/>
        <v>45017</v>
      </c>
      <c r="L2959" s="2" t="str">
        <f>VLOOKUP(C2959,Customers!$A$2:$F$401,3,FALSE)</f>
        <v>Asyut</v>
      </c>
      <c r="M2959" s="2" t="str">
        <f>VLOOKUP(C2959,Customers!$A$2:$F$401,5,FALSE)</f>
        <v>Consumer</v>
      </c>
      <c r="N2959" s="2" t="str">
        <f>VLOOKUP(D2959,Products!$A$2:$F$21,2,FALSE)</f>
        <v>Laptop Pro 14</v>
      </c>
      <c r="O2959" s="2" t="str">
        <f>VLOOKUP(D2959,Products!$A$2:$F$21,4,FALSE)</f>
        <v>Electronics</v>
      </c>
      <c r="P2959" s="2" t="str">
        <f>VLOOKUP(D2959,Products!$A$2:$F$21,3,FALSE)</f>
        <v>Computers</v>
      </c>
      <c r="Q2959" s="6">
        <f>VLOOKUP(D2959,Products!$A$2:$F$21,6,FALSE)</f>
        <v>22100</v>
      </c>
      <c r="R2959" s="6">
        <f t="shared" si="186"/>
        <v>22100</v>
      </c>
      <c r="S2959" s="6">
        <f t="shared" si="187"/>
        <v>5602</v>
      </c>
    </row>
    <row r="2960" spans="1:19" x14ac:dyDescent="0.25">
      <c r="A2960" t="s">
        <v>3389</v>
      </c>
      <c r="B2960" s="2">
        <v>44980</v>
      </c>
      <c r="C2960" t="s">
        <v>990</v>
      </c>
      <c r="D2960" t="s">
        <v>56</v>
      </c>
      <c r="E2960">
        <v>5</v>
      </c>
      <c r="F2960">
        <v>185.4</v>
      </c>
      <c r="G2960" s="3">
        <v>0.15</v>
      </c>
      <c r="H2960" t="s">
        <v>12</v>
      </c>
      <c r="I2960">
        <v>5</v>
      </c>
      <c r="J2960">
        <f t="shared" si="184"/>
        <v>787.94999999999993</v>
      </c>
      <c r="K2960" s="2">
        <f t="shared" si="185"/>
        <v>44958</v>
      </c>
      <c r="L2960" s="2" t="str">
        <f>VLOOKUP(C2960,Customers!$A$2:$F$401,3,FALSE)</f>
        <v>Zagazig</v>
      </c>
      <c r="M2960" s="2" t="str">
        <f>VLOOKUP(C2960,Customers!$A$2:$F$401,5,FALSE)</f>
        <v>Consumer</v>
      </c>
      <c r="N2960" s="2" t="str">
        <f>VLOOKUP(D2960,Products!$A$2:$F$21,2,FALSE)</f>
        <v>Notebook Pack</v>
      </c>
      <c r="O2960" s="2" t="str">
        <f>VLOOKUP(D2960,Products!$A$2:$F$21,4,FALSE)</f>
        <v>Office</v>
      </c>
      <c r="P2960" s="2" t="str">
        <f>VLOOKUP(D2960,Products!$A$2:$F$21,3,FALSE)</f>
        <v>Stationery</v>
      </c>
      <c r="Q2960" s="6">
        <f>VLOOKUP(D2960,Products!$A$2:$F$21,6,FALSE)</f>
        <v>75</v>
      </c>
      <c r="R2960" s="6">
        <f t="shared" si="186"/>
        <v>375</v>
      </c>
      <c r="S2960" s="6">
        <f t="shared" si="187"/>
        <v>412.94999999999993</v>
      </c>
    </row>
    <row r="2961" spans="1:19" x14ac:dyDescent="0.25">
      <c r="A2961" t="s">
        <v>3390</v>
      </c>
      <c r="B2961" s="2">
        <v>45740</v>
      </c>
      <c r="C2961" t="s">
        <v>1441</v>
      </c>
      <c r="D2961" t="s">
        <v>79</v>
      </c>
      <c r="E2961">
        <v>3</v>
      </c>
      <c r="F2961">
        <v>6200</v>
      </c>
      <c r="G2961" s="3">
        <v>0.1</v>
      </c>
      <c r="H2961" t="s">
        <v>96</v>
      </c>
      <c r="I2961">
        <v>1</v>
      </c>
      <c r="J2961">
        <f t="shared" si="184"/>
        <v>16740</v>
      </c>
      <c r="K2961" s="2">
        <f t="shared" si="185"/>
        <v>45717</v>
      </c>
      <c r="L2961" s="2" t="str">
        <f>VLOOKUP(C2961,Customers!$A$2:$F$401,3,FALSE)</f>
        <v>Asyut</v>
      </c>
      <c r="M2961" s="2" t="str">
        <f>VLOOKUP(C2961,Customers!$A$2:$F$401,5,FALSE)</f>
        <v>Consumer</v>
      </c>
      <c r="N2961" s="2" t="str">
        <f>VLOOKUP(D2961,Products!$A$2:$F$21,2,FALSE)</f>
        <v>27-inch Monitor</v>
      </c>
      <c r="O2961" s="2" t="str">
        <f>VLOOKUP(D2961,Products!$A$2:$F$21,4,FALSE)</f>
        <v>Electronics</v>
      </c>
      <c r="P2961" s="2" t="str">
        <f>VLOOKUP(D2961,Products!$A$2:$F$21,3,FALSE)</f>
        <v>Displays</v>
      </c>
      <c r="Q2961" s="6">
        <f>VLOOKUP(D2961,Products!$A$2:$F$21,6,FALSE)</f>
        <v>4300</v>
      </c>
      <c r="R2961" s="6">
        <f t="shared" si="186"/>
        <v>12900</v>
      </c>
      <c r="S2961" s="6">
        <f t="shared" si="187"/>
        <v>3840</v>
      </c>
    </row>
    <row r="2962" spans="1:19" x14ac:dyDescent="0.25">
      <c r="A2962" t="s">
        <v>3391</v>
      </c>
      <c r="B2962" s="2">
        <v>46000</v>
      </c>
      <c r="C2962" t="s">
        <v>23</v>
      </c>
      <c r="D2962" t="s">
        <v>21</v>
      </c>
      <c r="E2962">
        <v>1</v>
      </c>
      <c r="F2962">
        <v>1794.5</v>
      </c>
      <c r="G2962" s="3">
        <v>0.03</v>
      </c>
      <c r="H2962" t="s">
        <v>96</v>
      </c>
      <c r="I2962">
        <v>1</v>
      </c>
      <c r="J2962">
        <f t="shared" si="184"/>
        <v>1740.665</v>
      </c>
      <c r="K2962" s="2">
        <f t="shared" si="185"/>
        <v>45992</v>
      </c>
      <c r="L2962" s="2" t="str">
        <f>VLOOKUP(C2962,Customers!$A$2:$F$401,3,FALSE)</f>
        <v>Tanta</v>
      </c>
      <c r="M2962" s="2" t="str">
        <f>VLOOKUP(C2962,Customers!$A$2:$F$401,5,FALSE)</f>
        <v>Consumer</v>
      </c>
      <c r="N2962" s="2" t="str">
        <f>VLOOKUP(D2962,Products!$A$2:$F$21,2,FALSE)</f>
        <v>Mechanical Keyboard</v>
      </c>
      <c r="O2962" s="2" t="str">
        <f>VLOOKUP(D2962,Products!$A$2:$F$21,4,FALSE)</f>
        <v>Electronics</v>
      </c>
      <c r="P2962" s="2" t="str">
        <f>VLOOKUP(D2962,Products!$A$2:$F$21,3,FALSE)</f>
        <v>Accessories</v>
      </c>
      <c r="Q2962" s="6">
        <f>VLOOKUP(D2962,Products!$A$2:$F$21,6,FALSE)</f>
        <v>990</v>
      </c>
      <c r="R2962" s="6">
        <f t="shared" si="186"/>
        <v>990</v>
      </c>
      <c r="S2962" s="6">
        <f t="shared" si="187"/>
        <v>750.66499999999996</v>
      </c>
    </row>
    <row r="2963" spans="1:19" x14ac:dyDescent="0.25">
      <c r="A2963" t="s">
        <v>3392</v>
      </c>
      <c r="B2963" s="2">
        <v>45097</v>
      </c>
      <c r="C2963" t="s">
        <v>166</v>
      </c>
      <c r="D2963" t="s">
        <v>24</v>
      </c>
      <c r="E2963">
        <v>1</v>
      </c>
      <c r="F2963">
        <v>1150</v>
      </c>
      <c r="G2963" s="3">
        <v>0</v>
      </c>
      <c r="H2963" t="s">
        <v>12</v>
      </c>
      <c r="I2963">
        <v>6</v>
      </c>
      <c r="J2963">
        <f t="shared" si="184"/>
        <v>1150</v>
      </c>
      <c r="K2963" s="2">
        <f t="shared" si="185"/>
        <v>45078</v>
      </c>
      <c r="L2963" s="2" t="str">
        <f>VLOOKUP(C2963,Customers!$A$2:$F$401,3,FALSE)</f>
        <v>Asyut</v>
      </c>
      <c r="M2963" s="2" t="str">
        <f>VLOOKUP(C2963,Customers!$A$2:$F$401,5,FALSE)</f>
        <v>Small Business</v>
      </c>
      <c r="N2963" s="2" t="str">
        <f>VLOOKUP(D2963,Products!$A$2:$F$21,2,FALSE)</f>
        <v>USB-C Hub</v>
      </c>
      <c r="O2963" s="2" t="str">
        <f>VLOOKUP(D2963,Products!$A$2:$F$21,4,FALSE)</f>
        <v>Electronics</v>
      </c>
      <c r="P2963" s="2" t="str">
        <f>VLOOKUP(D2963,Products!$A$2:$F$21,3,FALSE)</f>
        <v>Accessories</v>
      </c>
      <c r="Q2963" s="6">
        <f>VLOOKUP(D2963,Products!$A$2:$F$21,6,FALSE)</f>
        <v>620</v>
      </c>
      <c r="R2963" s="6">
        <f t="shared" si="186"/>
        <v>620</v>
      </c>
      <c r="S2963" s="6">
        <f t="shared" si="187"/>
        <v>530</v>
      </c>
    </row>
    <row r="2964" spans="1:19" x14ac:dyDescent="0.25">
      <c r="A2964" t="s">
        <v>3393</v>
      </c>
      <c r="B2964" s="2">
        <v>45139</v>
      </c>
      <c r="C2964" t="s">
        <v>242</v>
      </c>
      <c r="D2964" t="s">
        <v>15</v>
      </c>
      <c r="E2964">
        <v>1</v>
      </c>
      <c r="F2964">
        <v>436.5</v>
      </c>
      <c r="G2964" s="3">
        <v>0.03</v>
      </c>
      <c r="H2964" t="s">
        <v>85</v>
      </c>
      <c r="I2964">
        <v>2</v>
      </c>
      <c r="J2964">
        <f t="shared" si="184"/>
        <v>423.40499999999997</v>
      </c>
      <c r="K2964" s="2">
        <f t="shared" si="185"/>
        <v>45139</v>
      </c>
      <c r="L2964" s="2" t="str">
        <f>VLOOKUP(C2964,Customers!$A$2:$F$401,3,FALSE)</f>
        <v>Tanta</v>
      </c>
      <c r="M2964" s="2" t="str">
        <f>VLOOKUP(C2964,Customers!$A$2:$F$401,5,FALSE)</f>
        <v>Small Business</v>
      </c>
      <c r="N2964" s="2" t="str">
        <f>VLOOKUP(D2964,Products!$A$2:$F$21,2,FALSE)</f>
        <v>Wireless Mouse</v>
      </c>
      <c r="O2964" s="2" t="str">
        <f>VLOOKUP(D2964,Products!$A$2:$F$21,4,FALSE)</f>
        <v>Electronics</v>
      </c>
      <c r="P2964" s="2" t="str">
        <f>VLOOKUP(D2964,Products!$A$2:$F$21,3,FALSE)</f>
        <v>Accessories</v>
      </c>
      <c r="Q2964" s="6">
        <f>VLOOKUP(D2964,Products!$A$2:$F$21,6,FALSE)</f>
        <v>210</v>
      </c>
      <c r="R2964" s="6">
        <f t="shared" si="186"/>
        <v>210</v>
      </c>
      <c r="S2964" s="6">
        <f t="shared" si="187"/>
        <v>213.40499999999997</v>
      </c>
    </row>
    <row r="2965" spans="1:19" x14ac:dyDescent="0.25">
      <c r="A2965" t="s">
        <v>3394</v>
      </c>
      <c r="B2965" s="2">
        <v>45464</v>
      </c>
      <c r="C2965" t="s">
        <v>903</v>
      </c>
      <c r="D2965" t="s">
        <v>33</v>
      </c>
      <c r="E2965">
        <v>1</v>
      </c>
      <c r="F2965">
        <v>3783</v>
      </c>
      <c r="G2965" s="3">
        <v>0.1</v>
      </c>
      <c r="H2965" t="s">
        <v>12</v>
      </c>
      <c r="I2965">
        <v>5</v>
      </c>
      <c r="J2965">
        <f t="shared" si="184"/>
        <v>3404.7000000000003</v>
      </c>
      <c r="K2965" s="2">
        <f t="shared" si="185"/>
        <v>45444</v>
      </c>
      <c r="L2965" s="2" t="str">
        <f>VLOOKUP(C2965,Customers!$A$2:$F$401,3,FALSE)</f>
        <v>Asyut</v>
      </c>
      <c r="M2965" s="2" t="str">
        <f>VLOOKUP(C2965,Customers!$A$2:$F$401,5,FALSE)</f>
        <v>Consumer</v>
      </c>
      <c r="N2965" s="2" t="str">
        <f>VLOOKUP(D2965,Products!$A$2:$F$21,2,FALSE)</f>
        <v>Filing Cabinet</v>
      </c>
      <c r="O2965" s="2" t="str">
        <f>VLOOKUP(D2965,Products!$A$2:$F$21,4,FALSE)</f>
        <v>Office</v>
      </c>
      <c r="P2965" s="2" t="str">
        <f>VLOOKUP(D2965,Products!$A$2:$F$21,3,FALSE)</f>
        <v>Furniture</v>
      </c>
      <c r="Q2965" s="6">
        <f>VLOOKUP(D2965,Products!$A$2:$F$21,6,FALSE)</f>
        <v>2650</v>
      </c>
      <c r="R2965" s="6">
        <f t="shared" si="186"/>
        <v>2650</v>
      </c>
      <c r="S2965" s="6">
        <f t="shared" si="187"/>
        <v>754.70000000000027</v>
      </c>
    </row>
    <row r="2966" spans="1:19" x14ac:dyDescent="0.25">
      <c r="A2966" t="s">
        <v>3395</v>
      </c>
      <c r="B2966" s="2">
        <v>45245</v>
      </c>
      <c r="C2966" t="s">
        <v>501</v>
      </c>
      <c r="D2966" t="s">
        <v>46</v>
      </c>
      <c r="E2966">
        <v>1</v>
      </c>
      <c r="F2966">
        <v>239.2</v>
      </c>
      <c r="G2966" s="3">
        <v>0.1</v>
      </c>
      <c r="H2966" t="s">
        <v>12</v>
      </c>
      <c r="I2966">
        <v>1</v>
      </c>
      <c r="J2966">
        <f t="shared" si="184"/>
        <v>215.28</v>
      </c>
      <c r="K2966" s="2">
        <f t="shared" si="185"/>
        <v>45231</v>
      </c>
      <c r="L2966" s="2" t="str">
        <f>VLOOKUP(C2966,Customers!$A$2:$F$401,3,FALSE)</f>
        <v>Cairo</v>
      </c>
      <c r="M2966" s="2" t="str">
        <f>VLOOKUP(C2966,Customers!$A$2:$F$401,5,FALSE)</f>
        <v>Small Business</v>
      </c>
      <c r="N2966" s="2" t="str">
        <f>VLOOKUP(D2966,Products!$A$2:$F$21,2,FALSE)</f>
        <v>Paper A4 Box</v>
      </c>
      <c r="O2966" s="2" t="str">
        <f>VLOOKUP(D2966,Products!$A$2:$F$21,4,FALSE)</f>
        <v>Office</v>
      </c>
      <c r="P2966" s="2" t="str">
        <f>VLOOKUP(D2966,Products!$A$2:$F$21,3,FALSE)</f>
        <v>Stationery</v>
      </c>
      <c r="Q2966" s="6">
        <f>VLOOKUP(D2966,Products!$A$2:$F$21,6,FALSE)</f>
        <v>145</v>
      </c>
      <c r="R2966" s="6">
        <f t="shared" si="186"/>
        <v>145</v>
      </c>
      <c r="S2966" s="6">
        <f t="shared" si="187"/>
        <v>70.28</v>
      </c>
    </row>
    <row r="2967" spans="1:19" x14ac:dyDescent="0.25">
      <c r="A2967" t="s">
        <v>3396</v>
      </c>
      <c r="B2967" s="2">
        <v>45099</v>
      </c>
      <c r="C2967" t="s">
        <v>315</v>
      </c>
      <c r="D2967" t="s">
        <v>40</v>
      </c>
      <c r="E2967">
        <v>2</v>
      </c>
      <c r="F2967">
        <v>21060</v>
      </c>
      <c r="G2967" s="3">
        <v>0</v>
      </c>
      <c r="H2967" t="s">
        <v>96</v>
      </c>
      <c r="I2967">
        <v>2</v>
      </c>
      <c r="J2967">
        <f t="shared" si="184"/>
        <v>42120</v>
      </c>
      <c r="K2967" s="2">
        <f t="shared" si="185"/>
        <v>45078</v>
      </c>
      <c r="L2967" s="2" t="str">
        <f>VLOOKUP(C2967,Customers!$A$2:$F$401,3,FALSE)</f>
        <v>Mansoura</v>
      </c>
      <c r="M2967" s="2" t="str">
        <f>VLOOKUP(C2967,Customers!$A$2:$F$401,5,FALSE)</f>
        <v>Consumer</v>
      </c>
      <c r="N2967" s="2" t="str">
        <f>VLOOKUP(D2967,Products!$A$2:$F$21,2,FALSE)</f>
        <v>Laptop Basic 15</v>
      </c>
      <c r="O2967" s="2" t="str">
        <f>VLOOKUP(D2967,Products!$A$2:$F$21,4,FALSE)</f>
        <v>Electronics</v>
      </c>
      <c r="P2967" s="2" t="str">
        <f>VLOOKUP(D2967,Products!$A$2:$F$21,3,FALSE)</f>
        <v>Computers</v>
      </c>
      <c r="Q2967" s="6">
        <f>VLOOKUP(D2967,Products!$A$2:$F$21,6,FALSE)</f>
        <v>15100</v>
      </c>
      <c r="R2967" s="6">
        <f t="shared" si="186"/>
        <v>30200</v>
      </c>
      <c r="S2967" s="6">
        <f t="shared" si="187"/>
        <v>11920</v>
      </c>
    </row>
    <row r="2968" spans="1:19" x14ac:dyDescent="0.25">
      <c r="A2968" t="s">
        <v>3397</v>
      </c>
      <c r="B2968" s="2">
        <v>45725</v>
      </c>
      <c r="C2968" t="s">
        <v>761</v>
      </c>
      <c r="D2968" t="s">
        <v>82</v>
      </c>
      <c r="E2968">
        <v>4</v>
      </c>
      <c r="F2968">
        <v>4800</v>
      </c>
      <c r="G2968" s="3">
        <v>0</v>
      </c>
      <c r="H2968" t="s">
        <v>12</v>
      </c>
      <c r="I2968">
        <v>6</v>
      </c>
      <c r="J2968">
        <f t="shared" si="184"/>
        <v>19200</v>
      </c>
      <c r="K2968" s="2">
        <f t="shared" si="185"/>
        <v>45717</v>
      </c>
      <c r="L2968" s="2" t="str">
        <f>VLOOKUP(C2968,Customers!$A$2:$F$401,3,FALSE)</f>
        <v>Port Said</v>
      </c>
      <c r="M2968" s="2" t="str">
        <f>VLOOKUP(C2968,Customers!$A$2:$F$401,5,FALSE)</f>
        <v>Small Business</v>
      </c>
      <c r="N2968" s="2" t="str">
        <f>VLOOKUP(D2968,Products!$A$2:$F$21,2,FALSE)</f>
        <v>Office Chair</v>
      </c>
      <c r="O2968" s="2" t="str">
        <f>VLOOKUP(D2968,Products!$A$2:$F$21,4,FALSE)</f>
        <v>Office</v>
      </c>
      <c r="P2968" s="2" t="str">
        <f>VLOOKUP(D2968,Products!$A$2:$F$21,3,FALSE)</f>
        <v>Furniture</v>
      </c>
      <c r="Q2968" s="6">
        <f>VLOOKUP(D2968,Products!$A$2:$F$21,6,FALSE)</f>
        <v>3150</v>
      </c>
      <c r="R2968" s="6">
        <f t="shared" si="186"/>
        <v>12600</v>
      </c>
      <c r="S2968" s="6">
        <f t="shared" si="187"/>
        <v>6600</v>
      </c>
    </row>
    <row r="2969" spans="1:19" x14ac:dyDescent="0.25">
      <c r="A2969" t="s">
        <v>3398</v>
      </c>
      <c r="B2969" s="2">
        <v>45560</v>
      </c>
      <c r="C2969" t="s">
        <v>309</v>
      </c>
      <c r="D2969" t="s">
        <v>82</v>
      </c>
      <c r="E2969">
        <v>3</v>
      </c>
      <c r="F2969">
        <v>4800</v>
      </c>
      <c r="G2969" s="3">
        <v>0</v>
      </c>
      <c r="H2969" t="s">
        <v>12</v>
      </c>
      <c r="I2969">
        <v>3</v>
      </c>
      <c r="J2969">
        <f t="shared" si="184"/>
        <v>14400</v>
      </c>
      <c r="K2969" s="2">
        <f t="shared" si="185"/>
        <v>45536</v>
      </c>
      <c r="L2969" s="2" t="str">
        <f>VLOOKUP(C2969,Customers!$A$2:$F$401,3,FALSE)</f>
        <v>Alexandria</v>
      </c>
      <c r="M2969" s="2" t="str">
        <f>VLOOKUP(C2969,Customers!$A$2:$F$401,5,FALSE)</f>
        <v>Consumer</v>
      </c>
      <c r="N2969" s="2" t="str">
        <f>VLOOKUP(D2969,Products!$A$2:$F$21,2,FALSE)</f>
        <v>Office Chair</v>
      </c>
      <c r="O2969" s="2" t="str">
        <f>VLOOKUP(D2969,Products!$A$2:$F$21,4,FALSE)</f>
        <v>Office</v>
      </c>
      <c r="P2969" s="2" t="str">
        <f>VLOOKUP(D2969,Products!$A$2:$F$21,3,FALSE)</f>
        <v>Furniture</v>
      </c>
      <c r="Q2969" s="6">
        <f>VLOOKUP(D2969,Products!$A$2:$F$21,6,FALSE)</f>
        <v>3150</v>
      </c>
      <c r="R2969" s="6">
        <f t="shared" si="186"/>
        <v>9450</v>
      </c>
      <c r="S2969" s="6">
        <f t="shared" si="187"/>
        <v>4950</v>
      </c>
    </row>
    <row r="2970" spans="1:19" x14ac:dyDescent="0.25">
      <c r="A2970" t="s">
        <v>3399</v>
      </c>
      <c r="B2970" s="2">
        <v>45396</v>
      </c>
      <c r="C2970" t="s">
        <v>285</v>
      </c>
      <c r="D2970" t="s">
        <v>56</v>
      </c>
      <c r="E2970">
        <v>1</v>
      </c>
      <c r="F2970">
        <v>180</v>
      </c>
      <c r="G2970" s="3">
        <v>0.03</v>
      </c>
      <c r="H2970" t="s">
        <v>12</v>
      </c>
      <c r="I2970">
        <v>1</v>
      </c>
      <c r="J2970">
        <f t="shared" si="184"/>
        <v>174.6</v>
      </c>
      <c r="K2970" s="2">
        <f t="shared" si="185"/>
        <v>45383</v>
      </c>
      <c r="L2970" s="2" t="str">
        <f>VLOOKUP(C2970,Customers!$A$2:$F$401,3,FALSE)</f>
        <v>Banha</v>
      </c>
      <c r="M2970" s="2" t="str">
        <f>VLOOKUP(C2970,Customers!$A$2:$F$401,5,FALSE)</f>
        <v>Small Business</v>
      </c>
      <c r="N2970" s="2" t="str">
        <f>VLOOKUP(D2970,Products!$A$2:$F$21,2,FALSE)</f>
        <v>Notebook Pack</v>
      </c>
      <c r="O2970" s="2" t="str">
        <f>VLOOKUP(D2970,Products!$A$2:$F$21,4,FALSE)</f>
        <v>Office</v>
      </c>
      <c r="P2970" s="2" t="str">
        <f>VLOOKUP(D2970,Products!$A$2:$F$21,3,FALSE)</f>
        <v>Stationery</v>
      </c>
      <c r="Q2970" s="6">
        <f>VLOOKUP(D2970,Products!$A$2:$F$21,6,FALSE)</f>
        <v>75</v>
      </c>
      <c r="R2970" s="6">
        <f t="shared" si="186"/>
        <v>75</v>
      </c>
      <c r="S2970" s="6">
        <f t="shared" si="187"/>
        <v>99.6</v>
      </c>
    </row>
    <row r="2971" spans="1:19" x14ac:dyDescent="0.25">
      <c r="A2971" t="s">
        <v>3400</v>
      </c>
      <c r="B2971" s="2">
        <v>45433</v>
      </c>
      <c r="C2971" t="s">
        <v>104</v>
      </c>
      <c r="D2971" t="s">
        <v>21</v>
      </c>
      <c r="E2971">
        <v>2</v>
      </c>
      <c r="F2971">
        <v>1702</v>
      </c>
      <c r="G2971" s="3">
        <v>0.1</v>
      </c>
      <c r="H2971" t="s">
        <v>12</v>
      </c>
      <c r="I2971">
        <v>6</v>
      </c>
      <c r="J2971">
        <f t="shared" si="184"/>
        <v>3063.6</v>
      </c>
      <c r="K2971" s="2">
        <f t="shared" si="185"/>
        <v>45413</v>
      </c>
      <c r="L2971" s="2" t="str">
        <f>VLOOKUP(C2971,Customers!$A$2:$F$401,3,FALSE)</f>
        <v>Alexandria</v>
      </c>
      <c r="M2971" s="2" t="str">
        <f>VLOOKUP(C2971,Customers!$A$2:$F$401,5,FALSE)</f>
        <v>Consumer</v>
      </c>
      <c r="N2971" s="2" t="str">
        <f>VLOOKUP(D2971,Products!$A$2:$F$21,2,FALSE)</f>
        <v>Mechanical Keyboard</v>
      </c>
      <c r="O2971" s="2" t="str">
        <f>VLOOKUP(D2971,Products!$A$2:$F$21,4,FALSE)</f>
        <v>Electronics</v>
      </c>
      <c r="P2971" s="2" t="str">
        <f>VLOOKUP(D2971,Products!$A$2:$F$21,3,FALSE)</f>
        <v>Accessories</v>
      </c>
      <c r="Q2971" s="6">
        <f>VLOOKUP(D2971,Products!$A$2:$F$21,6,FALSE)</f>
        <v>990</v>
      </c>
      <c r="R2971" s="6">
        <f t="shared" si="186"/>
        <v>1980</v>
      </c>
      <c r="S2971" s="6">
        <f t="shared" si="187"/>
        <v>1083.5999999999999</v>
      </c>
    </row>
    <row r="2972" spans="1:19" x14ac:dyDescent="0.25">
      <c r="A2972" t="s">
        <v>3401</v>
      </c>
      <c r="B2972" s="2">
        <v>45508</v>
      </c>
      <c r="C2972" t="s">
        <v>679</v>
      </c>
      <c r="D2972" t="s">
        <v>40</v>
      </c>
      <c r="E2972">
        <v>1</v>
      </c>
      <c r="F2972">
        <v>17940</v>
      </c>
      <c r="G2972" s="3">
        <v>0.05</v>
      </c>
      <c r="H2972" t="s">
        <v>85</v>
      </c>
      <c r="I2972">
        <v>3</v>
      </c>
      <c r="J2972">
        <f t="shared" si="184"/>
        <v>17043</v>
      </c>
      <c r="K2972" s="2">
        <f t="shared" si="185"/>
        <v>45505</v>
      </c>
      <c r="L2972" s="2" t="str">
        <f>VLOOKUP(C2972,Customers!$A$2:$F$401,3,FALSE)</f>
        <v>Asyut</v>
      </c>
      <c r="M2972" s="2" t="str">
        <f>VLOOKUP(C2972,Customers!$A$2:$F$401,5,FALSE)</f>
        <v>Consumer</v>
      </c>
      <c r="N2972" s="2" t="str">
        <f>VLOOKUP(D2972,Products!$A$2:$F$21,2,FALSE)</f>
        <v>Laptop Basic 15</v>
      </c>
      <c r="O2972" s="2" t="str">
        <f>VLOOKUP(D2972,Products!$A$2:$F$21,4,FALSE)</f>
        <v>Electronics</v>
      </c>
      <c r="P2972" s="2" t="str">
        <f>VLOOKUP(D2972,Products!$A$2:$F$21,3,FALSE)</f>
        <v>Computers</v>
      </c>
      <c r="Q2972" s="6">
        <f>VLOOKUP(D2972,Products!$A$2:$F$21,6,FALSE)</f>
        <v>15100</v>
      </c>
      <c r="R2972" s="6">
        <f t="shared" si="186"/>
        <v>15100</v>
      </c>
      <c r="S2972" s="6">
        <f t="shared" si="187"/>
        <v>1943</v>
      </c>
    </row>
    <row r="2973" spans="1:19" x14ac:dyDescent="0.25">
      <c r="A2973" t="s">
        <v>3402</v>
      </c>
      <c r="B2973" s="2">
        <v>45834</v>
      </c>
      <c r="C2973" t="s">
        <v>860</v>
      </c>
      <c r="D2973" t="s">
        <v>24</v>
      </c>
      <c r="E2973">
        <v>1</v>
      </c>
      <c r="F2973">
        <v>1212.5</v>
      </c>
      <c r="G2973" s="3">
        <v>0.1</v>
      </c>
      <c r="H2973" t="s">
        <v>12</v>
      </c>
      <c r="I2973">
        <v>7</v>
      </c>
      <c r="J2973">
        <f t="shared" si="184"/>
        <v>1091.25</v>
      </c>
      <c r="K2973" s="2">
        <f t="shared" si="185"/>
        <v>45809</v>
      </c>
      <c r="L2973" s="2" t="str">
        <f>VLOOKUP(C2973,Customers!$A$2:$F$401,3,FALSE)</f>
        <v>Cairo</v>
      </c>
      <c r="M2973" s="2" t="str">
        <f>VLOOKUP(C2973,Customers!$A$2:$F$401,5,FALSE)</f>
        <v>Consumer</v>
      </c>
      <c r="N2973" s="2" t="str">
        <f>VLOOKUP(D2973,Products!$A$2:$F$21,2,FALSE)</f>
        <v>USB-C Hub</v>
      </c>
      <c r="O2973" s="2" t="str">
        <f>VLOOKUP(D2973,Products!$A$2:$F$21,4,FALSE)</f>
        <v>Electronics</v>
      </c>
      <c r="P2973" s="2" t="str">
        <f>VLOOKUP(D2973,Products!$A$2:$F$21,3,FALSE)</f>
        <v>Accessories</v>
      </c>
      <c r="Q2973" s="6">
        <f>VLOOKUP(D2973,Products!$A$2:$F$21,6,FALSE)</f>
        <v>620</v>
      </c>
      <c r="R2973" s="6">
        <f t="shared" si="186"/>
        <v>620</v>
      </c>
      <c r="S2973" s="6">
        <f t="shared" si="187"/>
        <v>471.25</v>
      </c>
    </row>
    <row r="2974" spans="1:19" x14ac:dyDescent="0.25">
      <c r="A2974" t="s">
        <v>3403</v>
      </c>
      <c r="B2974" s="2">
        <v>45185</v>
      </c>
      <c r="C2974" t="s">
        <v>592</v>
      </c>
      <c r="D2974" t="s">
        <v>30</v>
      </c>
      <c r="E2974">
        <v>1</v>
      </c>
      <c r="F2974">
        <v>8464</v>
      </c>
      <c r="G2974" s="3">
        <v>0.03</v>
      </c>
      <c r="H2974" t="s">
        <v>12</v>
      </c>
      <c r="I2974">
        <v>4</v>
      </c>
      <c r="J2974">
        <f t="shared" si="184"/>
        <v>8210.08</v>
      </c>
      <c r="K2974" s="2">
        <f t="shared" si="185"/>
        <v>45170</v>
      </c>
      <c r="L2974" s="2" t="str">
        <f>VLOOKUP(C2974,Customers!$A$2:$F$401,3,FALSE)</f>
        <v>Tanta</v>
      </c>
      <c r="M2974" s="2" t="str">
        <f>VLOOKUP(C2974,Customers!$A$2:$F$401,5,FALSE)</f>
        <v>Consumer</v>
      </c>
      <c r="N2974" s="2" t="str">
        <f>VLOOKUP(D2974,Products!$A$2:$F$21,2,FALSE)</f>
        <v>Standing Desk</v>
      </c>
      <c r="O2974" s="2" t="str">
        <f>VLOOKUP(D2974,Products!$A$2:$F$21,4,FALSE)</f>
        <v>Office</v>
      </c>
      <c r="P2974" s="2" t="str">
        <f>VLOOKUP(D2974,Products!$A$2:$F$21,3,FALSE)</f>
        <v>Furniture</v>
      </c>
      <c r="Q2974" s="6">
        <f>VLOOKUP(D2974,Products!$A$2:$F$21,6,FALSE)</f>
        <v>6500</v>
      </c>
      <c r="R2974" s="6">
        <f t="shared" si="186"/>
        <v>6500</v>
      </c>
      <c r="S2974" s="6">
        <f t="shared" si="187"/>
        <v>1710.08</v>
      </c>
    </row>
    <row r="2975" spans="1:19" x14ac:dyDescent="0.25">
      <c r="A2975" t="s">
        <v>3404</v>
      </c>
      <c r="B2975" s="2">
        <v>45195</v>
      </c>
      <c r="C2975" t="s">
        <v>465</v>
      </c>
      <c r="D2975" t="s">
        <v>21</v>
      </c>
      <c r="E2975">
        <v>50</v>
      </c>
      <c r="F2975">
        <v>1794.5</v>
      </c>
      <c r="G2975" s="3">
        <v>0.15</v>
      </c>
      <c r="H2975" t="s">
        <v>12</v>
      </c>
      <c r="I2975">
        <v>7</v>
      </c>
      <c r="J2975">
        <f t="shared" si="184"/>
        <v>76266.25</v>
      </c>
      <c r="K2975" s="2">
        <f t="shared" si="185"/>
        <v>45170</v>
      </c>
      <c r="L2975" s="2" t="str">
        <f>VLOOKUP(C2975,Customers!$A$2:$F$401,3,FALSE)</f>
        <v>Ismailia</v>
      </c>
      <c r="M2975" s="2" t="str">
        <f>VLOOKUP(C2975,Customers!$A$2:$F$401,5,FALSE)</f>
        <v>Corporate</v>
      </c>
      <c r="N2975" s="2" t="str">
        <f>VLOOKUP(D2975,Products!$A$2:$F$21,2,FALSE)</f>
        <v>Mechanical Keyboard</v>
      </c>
      <c r="O2975" s="2" t="str">
        <f>VLOOKUP(D2975,Products!$A$2:$F$21,4,FALSE)</f>
        <v>Electronics</v>
      </c>
      <c r="P2975" s="2" t="str">
        <f>VLOOKUP(D2975,Products!$A$2:$F$21,3,FALSE)</f>
        <v>Accessories</v>
      </c>
      <c r="Q2975" s="6">
        <f>VLOOKUP(D2975,Products!$A$2:$F$21,6,FALSE)</f>
        <v>990</v>
      </c>
      <c r="R2975" s="6">
        <f t="shared" si="186"/>
        <v>49500</v>
      </c>
      <c r="S2975" s="6">
        <f t="shared" si="187"/>
        <v>26766.25</v>
      </c>
    </row>
    <row r="2976" spans="1:19" x14ac:dyDescent="0.25">
      <c r="A2976" t="s">
        <v>3405</v>
      </c>
      <c r="B2976" s="2">
        <v>46005</v>
      </c>
      <c r="C2976" t="s">
        <v>94</v>
      </c>
      <c r="D2976" t="s">
        <v>56</v>
      </c>
      <c r="E2976">
        <v>3</v>
      </c>
      <c r="F2976">
        <v>174.6</v>
      </c>
      <c r="G2976" s="3">
        <v>0.1</v>
      </c>
      <c r="H2976" t="s">
        <v>12</v>
      </c>
      <c r="I2976">
        <v>1</v>
      </c>
      <c r="J2976">
        <f t="shared" si="184"/>
        <v>471.41999999999996</v>
      </c>
      <c r="K2976" s="2">
        <f t="shared" si="185"/>
        <v>45992</v>
      </c>
      <c r="L2976" s="2" t="str">
        <f>VLOOKUP(C2976,Customers!$A$2:$F$401,3,FALSE)</f>
        <v>Tanta</v>
      </c>
      <c r="M2976" s="2" t="str">
        <f>VLOOKUP(C2976,Customers!$A$2:$F$401,5,FALSE)</f>
        <v>Corporate</v>
      </c>
      <c r="N2976" s="2" t="str">
        <f>VLOOKUP(D2976,Products!$A$2:$F$21,2,FALSE)</f>
        <v>Notebook Pack</v>
      </c>
      <c r="O2976" s="2" t="str">
        <f>VLOOKUP(D2976,Products!$A$2:$F$21,4,FALSE)</f>
        <v>Office</v>
      </c>
      <c r="P2976" s="2" t="str">
        <f>VLOOKUP(D2976,Products!$A$2:$F$21,3,FALSE)</f>
        <v>Stationery</v>
      </c>
      <c r="Q2976" s="6">
        <f>VLOOKUP(D2976,Products!$A$2:$F$21,6,FALSE)</f>
        <v>75</v>
      </c>
      <c r="R2976" s="6">
        <f t="shared" si="186"/>
        <v>225</v>
      </c>
      <c r="S2976" s="6">
        <f t="shared" si="187"/>
        <v>246.41999999999996</v>
      </c>
    </row>
    <row r="2977" spans="1:19" x14ac:dyDescent="0.25">
      <c r="A2977" t="s">
        <v>3406</v>
      </c>
      <c r="B2977" s="2">
        <v>45276</v>
      </c>
      <c r="C2977" t="s">
        <v>649</v>
      </c>
      <c r="D2977" t="s">
        <v>15</v>
      </c>
      <c r="E2977">
        <v>1</v>
      </c>
      <c r="F2977">
        <v>450</v>
      </c>
      <c r="G2977" s="3">
        <v>0.05</v>
      </c>
      <c r="H2977" t="s">
        <v>12</v>
      </c>
      <c r="I2977">
        <v>7</v>
      </c>
      <c r="J2977">
        <f t="shared" si="184"/>
        <v>427.5</v>
      </c>
      <c r="K2977" s="2">
        <f t="shared" si="185"/>
        <v>45261</v>
      </c>
      <c r="L2977" s="2" t="str">
        <f>VLOOKUP(C2977,Customers!$A$2:$F$401,3,FALSE)</f>
        <v>Shubra El-Kheima</v>
      </c>
      <c r="M2977" s="2" t="str">
        <f>VLOOKUP(C2977,Customers!$A$2:$F$401,5,FALSE)</f>
        <v>Corporate</v>
      </c>
      <c r="N2977" s="2" t="str">
        <f>VLOOKUP(D2977,Products!$A$2:$F$21,2,FALSE)</f>
        <v>Wireless Mouse</v>
      </c>
      <c r="O2977" s="2" t="str">
        <f>VLOOKUP(D2977,Products!$A$2:$F$21,4,FALSE)</f>
        <v>Electronics</v>
      </c>
      <c r="P2977" s="2" t="str">
        <f>VLOOKUP(D2977,Products!$A$2:$F$21,3,FALSE)</f>
        <v>Accessories</v>
      </c>
      <c r="Q2977" s="6">
        <f>VLOOKUP(D2977,Products!$A$2:$F$21,6,FALSE)</f>
        <v>210</v>
      </c>
      <c r="R2977" s="6">
        <f t="shared" si="186"/>
        <v>210</v>
      </c>
      <c r="S2977" s="6">
        <f t="shared" si="187"/>
        <v>217.5</v>
      </c>
    </row>
    <row r="2978" spans="1:19" x14ac:dyDescent="0.25">
      <c r="A2978" t="s">
        <v>3407</v>
      </c>
      <c r="B2978" s="2">
        <v>44985</v>
      </c>
      <c r="C2978" t="s">
        <v>213</v>
      </c>
      <c r="D2978" t="s">
        <v>43</v>
      </c>
      <c r="E2978">
        <v>1</v>
      </c>
      <c r="F2978">
        <v>3888</v>
      </c>
      <c r="G2978" s="3">
        <v>0.05</v>
      </c>
      <c r="H2978" t="s">
        <v>12</v>
      </c>
      <c r="I2978">
        <v>5</v>
      </c>
      <c r="J2978">
        <f t="shared" si="184"/>
        <v>3693.6</v>
      </c>
      <c r="K2978" s="2">
        <f t="shared" si="185"/>
        <v>44958</v>
      </c>
      <c r="L2978" s="2" t="str">
        <f>VLOOKUP(C2978,Customers!$A$2:$F$401,3,FALSE)</f>
        <v>Mansoura</v>
      </c>
      <c r="M2978" s="2" t="str">
        <f>VLOOKUP(C2978,Customers!$A$2:$F$401,5,FALSE)</f>
        <v>Corporate</v>
      </c>
      <c r="N2978" s="2" t="str">
        <f>VLOOKUP(D2978,Products!$A$2:$F$21,2,FALSE)</f>
        <v>External SSD 1TB</v>
      </c>
      <c r="O2978" s="2" t="str">
        <f>VLOOKUP(D2978,Products!$A$2:$F$21,4,FALSE)</f>
        <v>Electronics</v>
      </c>
      <c r="P2978" s="2" t="str">
        <f>VLOOKUP(D2978,Products!$A$2:$F$21,3,FALSE)</f>
        <v>Storage</v>
      </c>
      <c r="Q2978" s="6">
        <f>VLOOKUP(D2978,Products!$A$2:$F$21,6,FALSE)</f>
        <v>2450</v>
      </c>
      <c r="R2978" s="6">
        <f t="shared" si="186"/>
        <v>2450</v>
      </c>
      <c r="S2978" s="6">
        <f t="shared" si="187"/>
        <v>1243.5999999999999</v>
      </c>
    </row>
    <row r="2979" spans="1:19" x14ac:dyDescent="0.25">
      <c r="A2979" t="s">
        <v>3408</v>
      </c>
      <c r="B2979" s="2">
        <v>44998</v>
      </c>
      <c r="C2979" t="s">
        <v>721</v>
      </c>
      <c r="D2979" t="s">
        <v>21</v>
      </c>
      <c r="E2979">
        <v>4</v>
      </c>
      <c r="F2979">
        <v>1794.5</v>
      </c>
      <c r="G2979" s="3">
        <v>0</v>
      </c>
      <c r="H2979" t="s">
        <v>12</v>
      </c>
      <c r="I2979">
        <v>5</v>
      </c>
      <c r="J2979">
        <f t="shared" si="184"/>
        <v>7178</v>
      </c>
      <c r="K2979" s="2">
        <f t="shared" si="185"/>
        <v>44986</v>
      </c>
      <c r="L2979" s="2" t="str">
        <f>VLOOKUP(C2979,Customers!$A$2:$F$401,3,FALSE)</f>
        <v>Asyut</v>
      </c>
      <c r="M2979" s="2" t="str">
        <f>VLOOKUP(C2979,Customers!$A$2:$F$401,5,FALSE)</f>
        <v>Consumer</v>
      </c>
      <c r="N2979" s="2" t="str">
        <f>VLOOKUP(D2979,Products!$A$2:$F$21,2,FALSE)</f>
        <v>Mechanical Keyboard</v>
      </c>
      <c r="O2979" s="2" t="str">
        <f>VLOOKUP(D2979,Products!$A$2:$F$21,4,FALSE)</f>
        <v>Electronics</v>
      </c>
      <c r="P2979" s="2" t="str">
        <f>VLOOKUP(D2979,Products!$A$2:$F$21,3,FALSE)</f>
        <v>Accessories</v>
      </c>
      <c r="Q2979" s="6">
        <f>VLOOKUP(D2979,Products!$A$2:$F$21,6,FALSE)</f>
        <v>990</v>
      </c>
      <c r="R2979" s="6">
        <f t="shared" si="186"/>
        <v>3960</v>
      </c>
      <c r="S2979" s="6">
        <f t="shared" si="187"/>
        <v>3218</v>
      </c>
    </row>
    <row r="2980" spans="1:19" x14ac:dyDescent="0.25">
      <c r="A2980" t="s">
        <v>3409</v>
      </c>
      <c r="B2980" s="2">
        <v>45657</v>
      </c>
      <c r="C2980" t="s">
        <v>396</v>
      </c>
      <c r="D2980" t="s">
        <v>27</v>
      </c>
      <c r="E2980">
        <v>2</v>
      </c>
      <c r="F2980">
        <v>1009.4</v>
      </c>
      <c r="G2980" s="3">
        <v>0.2</v>
      </c>
      <c r="H2980" t="s">
        <v>12</v>
      </c>
      <c r="I2980">
        <v>1</v>
      </c>
      <c r="J2980">
        <f t="shared" si="184"/>
        <v>1615.04</v>
      </c>
      <c r="K2980" s="2">
        <f t="shared" si="185"/>
        <v>45627</v>
      </c>
      <c r="L2980" s="2" t="str">
        <f>VLOOKUP(C2980,Customers!$A$2:$F$401,3,FALSE)</f>
        <v>Alexandria</v>
      </c>
      <c r="M2980" s="2" t="str">
        <f>VLOOKUP(C2980,Customers!$A$2:$F$401,5,FALSE)</f>
        <v>Consumer</v>
      </c>
      <c r="N2980" s="2" t="str">
        <f>VLOOKUP(D2980,Products!$A$2:$F$21,2,FALSE)</f>
        <v>Printer Toner</v>
      </c>
      <c r="O2980" s="2" t="str">
        <f>VLOOKUP(D2980,Products!$A$2:$F$21,4,FALSE)</f>
        <v>Office</v>
      </c>
      <c r="P2980" s="2" t="str">
        <f>VLOOKUP(D2980,Products!$A$2:$F$21,3,FALSE)</f>
        <v>Supplies</v>
      </c>
      <c r="Q2980" s="6">
        <f>VLOOKUP(D2980,Products!$A$2:$F$21,6,FALSE)</f>
        <v>510</v>
      </c>
      <c r="R2980" s="6">
        <f t="shared" si="186"/>
        <v>1020</v>
      </c>
      <c r="S2980" s="6">
        <f t="shared" si="187"/>
        <v>595.04</v>
      </c>
    </row>
    <row r="2981" spans="1:19" x14ac:dyDescent="0.25">
      <c r="A2981" t="s">
        <v>3410</v>
      </c>
      <c r="B2981" s="2">
        <v>45593</v>
      </c>
      <c r="C2981" t="s">
        <v>1225</v>
      </c>
      <c r="D2981" t="s">
        <v>18</v>
      </c>
      <c r="E2981">
        <v>2</v>
      </c>
      <c r="F2981">
        <v>1566</v>
      </c>
      <c r="G2981" s="3">
        <v>0.05</v>
      </c>
      <c r="H2981" t="s">
        <v>85</v>
      </c>
      <c r="I2981">
        <v>2</v>
      </c>
      <c r="J2981">
        <f t="shared" si="184"/>
        <v>2975.3999999999996</v>
      </c>
      <c r="K2981" s="2">
        <f t="shared" si="185"/>
        <v>45566</v>
      </c>
      <c r="L2981" s="2" t="str">
        <f>VLOOKUP(C2981,Customers!$A$2:$F$401,3,FALSE)</f>
        <v>Port Said</v>
      </c>
      <c r="M2981" s="2" t="str">
        <f>VLOOKUP(C2981,Customers!$A$2:$F$401,5,FALSE)</f>
        <v>Consumer</v>
      </c>
      <c r="N2981" s="2" t="str">
        <f>VLOOKUP(D2981,Products!$A$2:$F$21,2,FALSE)</f>
        <v>Webcam HD</v>
      </c>
      <c r="O2981" s="2" t="str">
        <f>VLOOKUP(D2981,Products!$A$2:$F$21,4,FALSE)</f>
        <v>Electronics</v>
      </c>
      <c r="P2981" s="2" t="str">
        <f>VLOOKUP(D2981,Products!$A$2:$F$21,3,FALSE)</f>
        <v>Accessories</v>
      </c>
      <c r="Q2981" s="6">
        <f>VLOOKUP(D2981,Products!$A$2:$F$21,6,FALSE)</f>
        <v>790</v>
      </c>
      <c r="R2981" s="6">
        <f t="shared" si="186"/>
        <v>1580</v>
      </c>
      <c r="S2981" s="6">
        <f t="shared" si="187"/>
        <v>1395.3999999999996</v>
      </c>
    </row>
    <row r="2982" spans="1:19" x14ac:dyDescent="0.25">
      <c r="A2982" t="s">
        <v>3411</v>
      </c>
      <c r="B2982" s="2">
        <v>45902</v>
      </c>
      <c r="C2982" t="s">
        <v>2046</v>
      </c>
      <c r="D2982" t="s">
        <v>33</v>
      </c>
      <c r="E2982">
        <v>3</v>
      </c>
      <c r="F2982">
        <v>4017</v>
      </c>
      <c r="G2982" s="3">
        <v>0</v>
      </c>
      <c r="H2982" t="s">
        <v>12</v>
      </c>
      <c r="I2982">
        <v>2</v>
      </c>
      <c r="J2982">
        <f t="shared" si="184"/>
        <v>12051</v>
      </c>
      <c r="K2982" s="2">
        <f t="shared" si="185"/>
        <v>45901</v>
      </c>
      <c r="L2982" s="2" t="str">
        <f>VLOOKUP(C2982,Customers!$A$2:$F$401,3,FALSE)</f>
        <v>Alexandria</v>
      </c>
      <c r="M2982" s="2" t="str">
        <f>VLOOKUP(C2982,Customers!$A$2:$F$401,5,FALSE)</f>
        <v>Consumer</v>
      </c>
      <c r="N2982" s="2" t="str">
        <f>VLOOKUP(D2982,Products!$A$2:$F$21,2,FALSE)</f>
        <v>Filing Cabinet</v>
      </c>
      <c r="O2982" s="2" t="str">
        <f>VLOOKUP(D2982,Products!$A$2:$F$21,4,FALSE)</f>
        <v>Office</v>
      </c>
      <c r="P2982" s="2" t="str">
        <f>VLOOKUP(D2982,Products!$A$2:$F$21,3,FALSE)</f>
        <v>Furniture</v>
      </c>
      <c r="Q2982" s="6">
        <f>VLOOKUP(D2982,Products!$A$2:$F$21,6,FALSE)</f>
        <v>2650</v>
      </c>
      <c r="R2982" s="6">
        <f t="shared" si="186"/>
        <v>7950</v>
      </c>
      <c r="S2982" s="6">
        <f t="shared" si="187"/>
        <v>4101</v>
      </c>
    </row>
    <row r="2983" spans="1:19" x14ac:dyDescent="0.25">
      <c r="A2983" t="s">
        <v>3412</v>
      </c>
      <c r="B2983" s="2">
        <v>45883</v>
      </c>
      <c r="C2983" t="s">
        <v>623</v>
      </c>
      <c r="D2983" t="s">
        <v>123</v>
      </c>
      <c r="E2983">
        <v>1</v>
      </c>
      <c r="F2983">
        <v>2279.5</v>
      </c>
      <c r="G2983" s="3">
        <v>0.1</v>
      </c>
      <c r="H2983" t="s">
        <v>12</v>
      </c>
      <c r="I2983">
        <v>5</v>
      </c>
      <c r="J2983">
        <f t="shared" si="184"/>
        <v>2051.5500000000002</v>
      </c>
      <c r="K2983" s="2">
        <f t="shared" si="185"/>
        <v>45870</v>
      </c>
      <c r="L2983" s="2" t="str">
        <f>VLOOKUP(C2983,Customers!$A$2:$F$401,3,FALSE)</f>
        <v>Port Said</v>
      </c>
      <c r="M2983" s="2" t="str">
        <f>VLOOKUP(C2983,Customers!$A$2:$F$401,5,FALSE)</f>
        <v>Small Business</v>
      </c>
      <c r="N2983" s="2" t="str">
        <f>VLOOKUP(D2983,Products!$A$2:$F$21,2,FALSE)</f>
        <v>Barcode Scanner</v>
      </c>
      <c r="O2983" s="2" t="str">
        <f>VLOOKUP(D2983,Products!$A$2:$F$21,4,FALSE)</f>
        <v>Electronics</v>
      </c>
      <c r="P2983" s="2" t="str">
        <f>VLOOKUP(D2983,Products!$A$2:$F$21,3,FALSE)</f>
        <v>POS Equipment</v>
      </c>
      <c r="Q2983" s="6">
        <f>VLOOKUP(D2983,Products!$A$2:$F$21,6,FALSE)</f>
        <v>1420</v>
      </c>
      <c r="R2983" s="6">
        <f t="shared" si="186"/>
        <v>1420</v>
      </c>
      <c r="S2983" s="6">
        <f t="shared" si="187"/>
        <v>631.55000000000018</v>
      </c>
    </row>
    <row r="2984" spans="1:19" x14ac:dyDescent="0.25">
      <c r="A2984" t="s">
        <v>3413</v>
      </c>
      <c r="B2984" s="2">
        <v>45484</v>
      </c>
      <c r="C2984" t="s">
        <v>473</v>
      </c>
      <c r="D2984" t="s">
        <v>56</v>
      </c>
      <c r="E2984">
        <v>1</v>
      </c>
      <c r="F2984">
        <v>180</v>
      </c>
      <c r="G2984" s="3">
        <v>0.15</v>
      </c>
      <c r="H2984" t="s">
        <v>12</v>
      </c>
      <c r="I2984">
        <v>3</v>
      </c>
      <c r="J2984">
        <f t="shared" si="184"/>
        <v>153</v>
      </c>
      <c r="K2984" s="2">
        <f t="shared" si="185"/>
        <v>45474</v>
      </c>
      <c r="L2984" s="2" t="str">
        <f>VLOOKUP(C2984,Customers!$A$2:$F$401,3,FALSE)</f>
        <v>Shubra El-Kheima</v>
      </c>
      <c r="M2984" s="2" t="str">
        <f>VLOOKUP(C2984,Customers!$A$2:$F$401,5,FALSE)</f>
        <v>Corporate</v>
      </c>
      <c r="N2984" s="2" t="str">
        <f>VLOOKUP(D2984,Products!$A$2:$F$21,2,FALSE)</f>
        <v>Notebook Pack</v>
      </c>
      <c r="O2984" s="2" t="str">
        <f>VLOOKUP(D2984,Products!$A$2:$F$21,4,FALSE)</f>
        <v>Office</v>
      </c>
      <c r="P2984" s="2" t="str">
        <f>VLOOKUP(D2984,Products!$A$2:$F$21,3,FALSE)</f>
        <v>Stationery</v>
      </c>
      <c r="Q2984" s="6">
        <f>VLOOKUP(D2984,Products!$A$2:$F$21,6,FALSE)</f>
        <v>75</v>
      </c>
      <c r="R2984" s="6">
        <f t="shared" si="186"/>
        <v>75</v>
      </c>
      <c r="S2984" s="6">
        <f t="shared" si="187"/>
        <v>78</v>
      </c>
    </row>
    <row r="2985" spans="1:19" x14ac:dyDescent="0.25">
      <c r="A2985" t="s">
        <v>3414</v>
      </c>
      <c r="B2985" s="2">
        <v>45838</v>
      </c>
      <c r="C2985" t="s">
        <v>647</v>
      </c>
      <c r="D2985" t="s">
        <v>43</v>
      </c>
      <c r="E2985">
        <v>1</v>
      </c>
      <c r="F2985">
        <v>3888</v>
      </c>
      <c r="G2985" s="3">
        <v>0.1</v>
      </c>
      <c r="H2985" t="s">
        <v>12</v>
      </c>
      <c r="I2985">
        <v>3</v>
      </c>
      <c r="J2985">
        <f t="shared" si="184"/>
        <v>3499.2000000000003</v>
      </c>
      <c r="K2985" s="2">
        <f t="shared" si="185"/>
        <v>45809</v>
      </c>
      <c r="L2985" s="2" t="str">
        <f>VLOOKUP(C2985,Customers!$A$2:$F$401,3,FALSE)</f>
        <v>Mansoura</v>
      </c>
      <c r="M2985" s="2" t="str">
        <f>VLOOKUP(C2985,Customers!$A$2:$F$401,5,FALSE)</f>
        <v>Consumer</v>
      </c>
      <c r="N2985" s="2" t="str">
        <f>VLOOKUP(D2985,Products!$A$2:$F$21,2,FALSE)</f>
        <v>External SSD 1TB</v>
      </c>
      <c r="O2985" s="2" t="str">
        <f>VLOOKUP(D2985,Products!$A$2:$F$21,4,FALSE)</f>
        <v>Electronics</v>
      </c>
      <c r="P2985" s="2" t="str">
        <f>VLOOKUP(D2985,Products!$A$2:$F$21,3,FALSE)</f>
        <v>Storage</v>
      </c>
      <c r="Q2985" s="6">
        <f>VLOOKUP(D2985,Products!$A$2:$F$21,6,FALSE)</f>
        <v>2450</v>
      </c>
      <c r="R2985" s="6">
        <f t="shared" si="186"/>
        <v>2450</v>
      </c>
      <c r="S2985" s="6">
        <f t="shared" si="187"/>
        <v>1049.2000000000003</v>
      </c>
    </row>
    <row r="2986" spans="1:19" x14ac:dyDescent="0.25">
      <c r="A2986" t="s">
        <v>3415</v>
      </c>
      <c r="B2986" s="2">
        <v>45203</v>
      </c>
      <c r="C2986" t="s">
        <v>920</v>
      </c>
      <c r="D2986" t="s">
        <v>11</v>
      </c>
      <c r="E2986">
        <v>1</v>
      </c>
      <c r="F2986">
        <v>27645</v>
      </c>
      <c r="G2986" s="3">
        <v>0.1</v>
      </c>
      <c r="H2986" t="s">
        <v>12</v>
      </c>
      <c r="I2986">
        <v>2</v>
      </c>
      <c r="J2986">
        <f t="shared" si="184"/>
        <v>24880.5</v>
      </c>
      <c r="K2986" s="2">
        <f t="shared" si="185"/>
        <v>45200</v>
      </c>
      <c r="L2986" s="2" t="str">
        <f>VLOOKUP(C2986,Customers!$A$2:$F$401,3,FALSE)</f>
        <v>Tanta</v>
      </c>
      <c r="M2986" s="2" t="str">
        <f>VLOOKUP(C2986,Customers!$A$2:$F$401,5,FALSE)</f>
        <v>Consumer</v>
      </c>
      <c r="N2986" s="2" t="str">
        <f>VLOOKUP(D2986,Products!$A$2:$F$21,2,FALSE)</f>
        <v>Laptop Pro 14</v>
      </c>
      <c r="O2986" s="2" t="str">
        <f>VLOOKUP(D2986,Products!$A$2:$F$21,4,FALSE)</f>
        <v>Electronics</v>
      </c>
      <c r="P2986" s="2" t="str">
        <f>VLOOKUP(D2986,Products!$A$2:$F$21,3,FALSE)</f>
        <v>Computers</v>
      </c>
      <c r="Q2986" s="6">
        <f>VLOOKUP(D2986,Products!$A$2:$F$21,6,FALSE)</f>
        <v>22100</v>
      </c>
      <c r="R2986" s="6">
        <f t="shared" si="186"/>
        <v>22100</v>
      </c>
      <c r="S2986" s="6">
        <f t="shared" si="187"/>
        <v>2780.5</v>
      </c>
    </row>
    <row r="2987" spans="1:19" x14ac:dyDescent="0.25">
      <c r="A2987" t="s">
        <v>3416</v>
      </c>
      <c r="B2987" s="2">
        <v>45289</v>
      </c>
      <c r="C2987" t="s">
        <v>108</v>
      </c>
      <c r="D2987" t="s">
        <v>21</v>
      </c>
      <c r="E2987">
        <v>1</v>
      </c>
      <c r="F2987">
        <v>1850</v>
      </c>
      <c r="G2987" s="3">
        <v>0.05</v>
      </c>
      <c r="H2987" t="s">
        <v>12</v>
      </c>
      <c r="I2987">
        <v>5</v>
      </c>
      <c r="J2987">
        <f t="shared" si="184"/>
        <v>1757.5</v>
      </c>
      <c r="K2987" s="2">
        <f t="shared" si="185"/>
        <v>45261</v>
      </c>
      <c r="L2987" s="2" t="str">
        <f>VLOOKUP(C2987,Customers!$A$2:$F$401,3,FALSE)</f>
        <v>Ismailia</v>
      </c>
      <c r="M2987" s="2" t="str">
        <f>VLOOKUP(C2987,Customers!$A$2:$F$401,5,FALSE)</f>
        <v>Small Business</v>
      </c>
      <c r="N2987" s="2" t="str">
        <f>VLOOKUP(D2987,Products!$A$2:$F$21,2,FALSE)</f>
        <v>Mechanical Keyboard</v>
      </c>
      <c r="O2987" s="2" t="str">
        <f>VLOOKUP(D2987,Products!$A$2:$F$21,4,FALSE)</f>
        <v>Electronics</v>
      </c>
      <c r="P2987" s="2" t="str">
        <f>VLOOKUP(D2987,Products!$A$2:$F$21,3,FALSE)</f>
        <v>Accessories</v>
      </c>
      <c r="Q2987" s="6">
        <f>VLOOKUP(D2987,Products!$A$2:$F$21,6,FALSE)</f>
        <v>990</v>
      </c>
      <c r="R2987" s="6">
        <f t="shared" si="186"/>
        <v>990</v>
      </c>
      <c r="S2987" s="6">
        <f t="shared" si="187"/>
        <v>767.5</v>
      </c>
    </row>
    <row r="2988" spans="1:19" x14ac:dyDescent="0.25">
      <c r="A2988" t="s">
        <v>3417</v>
      </c>
      <c r="B2988" s="2">
        <v>45862</v>
      </c>
      <c r="C2988" t="s">
        <v>347</v>
      </c>
      <c r="D2988" t="s">
        <v>27</v>
      </c>
      <c r="E2988">
        <v>3</v>
      </c>
      <c r="F2988">
        <v>980</v>
      </c>
      <c r="G2988" s="3">
        <v>0.05</v>
      </c>
      <c r="H2988" t="s">
        <v>12</v>
      </c>
      <c r="I2988">
        <v>6</v>
      </c>
      <c r="J2988">
        <f t="shared" si="184"/>
        <v>2793</v>
      </c>
      <c r="K2988" s="2">
        <f t="shared" si="185"/>
        <v>45839</v>
      </c>
      <c r="L2988" s="2" t="str">
        <f>VLOOKUP(C2988,Customers!$A$2:$F$401,3,FALSE)</f>
        <v>Port Said</v>
      </c>
      <c r="M2988" s="2" t="str">
        <f>VLOOKUP(C2988,Customers!$A$2:$F$401,5,FALSE)</f>
        <v>Corporate</v>
      </c>
      <c r="N2988" s="2" t="str">
        <f>VLOOKUP(D2988,Products!$A$2:$F$21,2,FALSE)</f>
        <v>Printer Toner</v>
      </c>
      <c r="O2988" s="2" t="str">
        <f>VLOOKUP(D2988,Products!$A$2:$F$21,4,FALSE)</f>
        <v>Office</v>
      </c>
      <c r="P2988" s="2" t="str">
        <f>VLOOKUP(D2988,Products!$A$2:$F$21,3,FALSE)</f>
        <v>Supplies</v>
      </c>
      <c r="Q2988" s="6">
        <f>VLOOKUP(D2988,Products!$A$2:$F$21,6,FALSE)</f>
        <v>510</v>
      </c>
      <c r="R2988" s="6">
        <f t="shared" si="186"/>
        <v>1530</v>
      </c>
      <c r="S2988" s="6">
        <f t="shared" si="187"/>
        <v>1263</v>
      </c>
    </row>
    <row r="2989" spans="1:19" x14ac:dyDescent="0.25">
      <c r="A2989" t="s">
        <v>3418</v>
      </c>
      <c r="B2989" s="2">
        <v>45817</v>
      </c>
      <c r="C2989" t="s">
        <v>437</v>
      </c>
      <c r="D2989" t="s">
        <v>21</v>
      </c>
      <c r="E2989">
        <v>2</v>
      </c>
      <c r="F2989">
        <v>1794.5</v>
      </c>
      <c r="G2989" s="3">
        <v>0.1</v>
      </c>
      <c r="H2989" t="s">
        <v>12</v>
      </c>
      <c r="I2989">
        <v>5</v>
      </c>
      <c r="J2989">
        <f t="shared" si="184"/>
        <v>3230.1</v>
      </c>
      <c r="K2989" s="2">
        <f t="shared" si="185"/>
        <v>45809</v>
      </c>
      <c r="L2989" s="2" t="str">
        <f>VLOOKUP(C2989,Customers!$A$2:$F$401,3,FALSE)</f>
        <v>Cairo</v>
      </c>
      <c r="M2989" s="2" t="str">
        <f>VLOOKUP(C2989,Customers!$A$2:$F$401,5,FALSE)</f>
        <v>Corporate</v>
      </c>
      <c r="N2989" s="2" t="str">
        <f>VLOOKUP(D2989,Products!$A$2:$F$21,2,FALSE)</f>
        <v>Mechanical Keyboard</v>
      </c>
      <c r="O2989" s="2" t="str">
        <f>VLOOKUP(D2989,Products!$A$2:$F$21,4,FALSE)</f>
        <v>Electronics</v>
      </c>
      <c r="P2989" s="2" t="str">
        <f>VLOOKUP(D2989,Products!$A$2:$F$21,3,FALSE)</f>
        <v>Accessories</v>
      </c>
      <c r="Q2989" s="6">
        <f>VLOOKUP(D2989,Products!$A$2:$F$21,6,FALSE)</f>
        <v>990</v>
      </c>
      <c r="R2989" s="6">
        <f t="shared" si="186"/>
        <v>1980</v>
      </c>
      <c r="S2989" s="6">
        <f t="shared" si="187"/>
        <v>1250.0999999999999</v>
      </c>
    </row>
    <row r="2990" spans="1:19" x14ac:dyDescent="0.25">
      <c r="A2990" t="s">
        <v>3419</v>
      </c>
      <c r="B2990" s="2">
        <v>45999</v>
      </c>
      <c r="C2990" t="s">
        <v>437</v>
      </c>
      <c r="D2990" t="s">
        <v>82</v>
      </c>
      <c r="E2990">
        <v>4</v>
      </c>
      <c r="F2990">
        <v>4656</v>
      </c>
      <c r="G2990" s="3">
        <v>0.1</v>
      </c>
      <c r="H2990" t="s">
        <v>12</v>
      </c>
      <c r="I2990">
        <v>4</v>
      </c>
      <c r="J2990">
        <f t="shared" si="184"/>
        <v>16761.600000000002</v>
      </c>
      <c r="K2990" s="2">
        <f t="shared" si="185"/>
        <v>45992</v>
      </c>
      <c r="L2990" s="2" t="str">
        <f>VLOOKUP(C2990,Customers!$A$2:$F$401,3,FALSE)</f>
        <v>Cairo</v>
      </c>
      <c r="M2990" s="2" t="str">
        <f>VLOOKUP(C2990,Customers!$A$2:$F$401,5,FALSE)</f>
        <v>Corporate</v>
      </c>
      <c r="N2990" s="2" t="str">
        <f>VLOOKUP(D2990,Products!$A$2:$F$21,2,FALSE)</f>
        <v>Office Chair</v>
      </c>
      <c r="O2990" s="2" t="str">
        <f>VLOOKUP(D2990,Products!$A$2:$F$21,4,FALSE)</f>
        <v>Office</v>
      </c>
      <c r="P2990" s="2" t="str">
        <f>VLOOKUP(D2990,Products!$A$2:$F$21,3,FALSE)</f>
        <v>Furniture</v>
      </c>
      <c r="Q2990" s="6">
        <f>VLOOKUP(D2990,Products!$A$2:$F$21,6,FALSE)</f>
        <v>3150</v>
      </c>
      <c r="R2990" s="6">
        <f t="shared" si="186"/>
        <v>12600</v>
      </c>
      <c r="S2990" s="6">
        <f t="shared" si="187"/>
        <v>4161.6000000000022</v>
      </c>
    </row>
    <row r="2991" spans="1:19" x14ac:dyDescent="0.25">
      <c r="A2991" t="s">
        <v>3420</v>
      </c>
      <c r="B2991" s="2">
        <v>46020</v>
      </c>
      <c r="C2991" t="s">
        <v>115</v>
      </c>
      <c r="D2991" t="s">
        <v>40</v>
      </c>
      <c r="E2991">
        <v>1</v>
      </c>
      <c r="F2991">
        <v>17940</v>
      </c>
      <c r="G2991" s="3">
        <v>0.03</v>
      </c>
      <c r="H2991" t="s">
        <v>12</v>
      </c>
      <c r="I2991">
        <v>1</v>
      </c>
      <c r="J2991">
        <f t="shared" si="184"/>
        <v>17401.8</v>
      </c>
      <c r="K2991" s="2">
        <f t="shared" si="185"/>
        <v>45992</v>
      </c>
      <c r="L2991" s="2" t="str">
        <f>VLOOKUP(C2991,Customers!$A$2:$F$401,3,FALSE)</f>
        <v>Ismailia</v>
      </c>
      <c r="M2991" s="2" t="str">
        <f>VLOOKUP(C2991,Customers!$A$2:$F$401,5,FALSE)</f>
        <v>Consumer</v>
      </c>
      <c r="N2991" s="2" t="str">
        <f>VLOOKUP(D2991,Products!$A$2:$F$21,2,FALSE)</f>
        <v>Laptop Basic 15</v>
      </c>
      <c r="O2991" s="2" t="str">
        <f>VLOOKUP(D2991,Products!$A$2:$F$21,4,FALSE)</f>
        <v>Electronics</v>
      </c>
      <c r="P2991" s="2" t="str">
        <f>VLOOKUP(D2991,Products!$A$2:$F$21,3,FALSE)</f>
        <v>Computers</v>
      </c>
      <c r="Q2991" s="6">
        <f>VLOOKUP(D2991,Products!$A$2:$F$21,6,FALSE)</f>
        <v>15100</v>
      </c>
      <c r="R2991" s="6">
        <f t="shared" si="186"/>
        <v>15100</v>
      </c>
      <c r="S2991" s="6">
        <f t="shared" si="187"/>
        <v>2301.7999999999993</v>
      </c>
    </row>
    <row r="2992" spans="1:19" x14ac:dyDescent="0.25">
      <c r="A2992" t="s">
        <v>3421</v>
      </c>
      <c r="B2992" s="2">
        <v>45561</v>
      </c>
      <c r="C2992" t="s">
        <v>158</v>
      </c>
      <c r="D2992" t="s">
        <v>123</v>
      </c>
      <c r="E2992">
        <v>2</v>
      </c>
      <c r="F2992">
        <v>2420.5</v>
      </c>
      <c r="G2992" s="3">
        <v>0.15</v>
      </c>
      <c r="H2992" t="s">
        <v>96</v>
      </c>
      <c r="I2992">
        <v>7</v>
      </c>
      <c r="J2992">
        <f t="shared" si="184"/>
        <v>4114.8499999999995</v>
      </c>
      <c r="K2992" s="2">
        <f t="shared" si="185"/>
        <v>45536</v>
      </c>
      <c r="L2992" s="2" t="str">
        <f>VLOOKUP(C2992,Customers!$A$2:$F$401,3,FALSE)</f>
        <v>Port Said</v>
      </c>
      <c r="M2992" s="2" t="str">
        <f>VLOOKUP(C2992,Customers!$A$2:$F$401,5,FALSE)</f>
        <v>Consumer</v>
      </c>
      <c r="N2992" s="2" t="str">
        <f>VLOOKUP(D2992,Products!$A$2:$F$21,2,FALSE)</f>
        <v>Barcode Scanner</v>
      </c>
      <c r="O2992" s="2" t="str">
        <f>VLOOKUP(D2992,Products!$A$2:$F$21,4,FALSE)</f>
        <v>Electronics</v>
      </c>
      <c r="P2992" s="2" t="str">
        <f>VLOOKUP(D2992,Products!$A$2:$F$21,3,FALSE)</f>
        <v>POS Equipment</v>
      </c>
      <c r="Q2992" s="6">
        <f>VLOOKUP(D2992,Products!$A$2:$F$21,6,FALSE)</f>
        <v>1420</v>
      </c>
      <c r="R2992" s="6">
        <f t="shared" si="186"/>
        <v>2840</v>
      </c>
      <c r="S2992" s="6">
        <f t="shared" si="187"/>
        <v>1274.8499999999995</v>
      </c>
    </row>
    <row r="2993" spans="1:19" x14ac:dyDescent="0.25">
      <c r="A2993" t="s">
        <v>3422</v>
      </c>
      <c r="B2993" s="2">
        <v>45638</v>
      </c>
      <c r="C2993" t="s">
        <v>119</v>
      </c>
      <c r="D2993" t="s">
        <v>40</v>
      </c>
      <c r="E2993">
        <v>1</v>
      </c>
      <c r="F2993">
        <v>18915</v>
      </c>
      <c r="G2993" s="3">
        <v>0.05</v>
      </c>
      <c r="H2993" t="s">
        <v>12</v>
      </c>
      <c r="I2993">
        <v>2</v>
      </c>
      <c r="J2993">
        <f t="shared" si="184"/>
        <v>17969.25</v>
      </c>
      <c r="K2993" s="2">
        <f t="shared" si="185"/>
        <v>45627</v>
      </c>
      <c r="L2993" s="2" t="str">
        <f>VLOOKUP(C2993,Customers!$A$2:$F$401,3,FALSE)</f>
        <v>Banha</v>
      </c>
      <c r="M2993" s="2" t="str">
        <f>VLOOKUP(C2993,Customers!$A$2:$F$401,5,FALSE)</f>
        <v>Consumer</v>
      </c>
      <c r="N2993" s="2" t="str">
        <f>VLOOKUP(D2993,Products!$A$2:$F$21,2,FALSE)</f>
        <v>Laptop Basic 15</v>
      </c>
      <c r="O2993" s="2" t="str">
        <f>VLOOKUP(D2993,Products!$A$2:$F$21,4,FALSE)</f>
        <v>Electronics</v>
      </c>
      <c r="P2993" s="2" t="str">
        <f>VLOOKUP(D2993,Products!$A$2:$F$21,3,FALSE)</f>
        <v>Computers</v>
      </c>
      <c r="Q2993" s="6">
        <f>VLOOKUP(D2993,Products!$A$2:$F$21,6,FALSE)</f>
        <v>15100</v>
      </c>
      <c r="R2993" s="6">
        <f t="shared" si="186"/>
        <v>15100</v>
      </c>
      <c r="S2993" s="6">
        <f t="shared" si="187"/>
        <v>2869.25</v>
      </c>
    </row>
    <row r="2994" spans="1:19" x14ac:dyDescent="0.25">
      <c r="A2994" t="s">
        <v>3423</v>
      </c>
      <c r="B2994" s="2">
        <v>45913</v>
      </c>
      <c r="C2994" t="s">
        <v>849</v>
      </c>
      <c r="D2994" t="s">
        <v>18</v>
      </c>
      <c r="E2994">
        <v>3</v>
      </c>
      <c r="F2994">
        <v>1566</v>
      </c>
      <c r="G2994" s="3">
        <v>0.05</v>
      </c>
      <c r="H2994" t="s">
        <v>12</v>
      </c>
      <c r="I2994">
        <v>2</v>
      </c>
      <c r="J2994">
        <f t="shared" si="184"/>
        <v>4463.0999999999995</v>
      </c>
      <c r="K2994" s="2">
        <f t="shared" si="185"/>
        <v>45901</v>
      </c>
      <c r="L2994" s="2" t="str">
        <f>VLOOKUP(C2994,Customers!$A$2:$F$401,3,FALSE)</f>
        <v>Giza</v>
      </c>
      <c r="M2994" s="2" t="str">
        <f>VLOOKUP(C2994,Customers!$A$2:$F$401,5,FALSE)</f>
        <v>Small Business</v>
      </c>
      <c r="N2994" s="2" t="str">
        <f>VLOOKUP(D2994,Products!$A$2:$F$21,2,FALSE)</f>
        <v>Webcam HD</v>
      </c>
      <c r="O2994" s="2" t="str">
        <f>VLOOKUP(D2994,Products!$A$2:$F$21,4,FALSE)</f>
        <v>Electronics</v>
      </c>
      <c r="P2994" s="2" t="str">
        <f>VLOOKUP(D2994,Products!$A$2:$F$21,3,FALSE)</f>
        <v>Accessories</v>
      </c>
      <c r="Q2994" s="6">
        <f>VLOOKUP(D2994,Products!$A$2:$F$21,6,FALSE)</f>
        <v>790</v>
      </c>
      <c r="R2994" s="6">
        <f t="shared" si="186"/>
        <v>2370</v>
      </c>
      <c r="S2994" s="6">
        <f t="shared" si="187"/>
        <v>2093.0999999999995</v>
      </c>
    </row>
    <row r="2995" spans="1:19" x14ac:dyDescent="0.25">
      <c r="A2995" t="s">
        <v>3424</v>
      </c>
      <c r="B2995" s="2">
        <v>45392</v>
      </c>
      <c r="C2995" t="s">
        <v>51</v>
      </c>
      <c r="D2995" t="s">
        <v>15</v>
      </c>
      <c r="E2995">
        <v>2</v>
      </c>
      <c r="F2995">
        <v>463.5</v>
      </c>
      <c r="G2995" s="3">
        <v>0.05</v>
      </c>
      <c r="H2995" t="s">
        <v>12</v>
      </c>
      <c r="I2995">
        <v>3</v>
      </c>
      <c r="J2995">
        <f t="shared" si="184"/>
        <v>880.65</v>
      </c>
      <c r="K2995" s="2">
        <f t="shared" si="185"/>
        <v>45383</v>
      </c>
      <c r="L2995" s="2" t="str">
        <f>VLOOKUP(C2995,Customers!$A$2:$F$401,3,FALSE)</f>
        <v>Fayoum</v>
      </c>
      <c r="M2995" s="2" t="str">
        <f>VLOOKUP(C2995,Customers!$A$2:$F$401,5,FALSE)</f>
        <v>Small Business</v>
      </c>
      <c r="N2995" s="2" t="str">
        <f>VLOOKUP(D2995,Products!$A$2:$F$21,2,FALSE)</f>
        <v>Wireless Mouse</v>
      </c>
      <c r="O2995" s="2" t="str">
        <f>VLOOKUP(D2995,Products!$A$2:$F$21,4,FALSE)</f>
        <v>Electronics</v>
      </c>
      <c r="P2995" s="2" t="str">
        <f>VLOOKUP(D2995,Products!$A$2:$F$21,3,FALSE)</f>
        <v>Accessories</v>
      </c>
      <c r="Q2995" s="6">
        <f>VLOOKUP(D2995,Products!$A$2:$F$21,6,FALSE)</f>
        <v>210</v>
      </c>
      <c r="R2995" s="6">
        <f t="shared" si="186"/>
        <v>420</v>
      </c>
      <c r="S2995" s="6">
        <f t="shared" si="187"/>
        <v>460.65</v>
      </c>
    </row>
    <row r="2996" spans="1:19" x14ac:dyDescent="0.25">
      <c r="A2996" t="s">
        <v>3425</v>
      </c>
      <c r="B2996" s="2">
        <v>45110</v>
      </c>
      <c r="C2996" t="s">
        <v>920</v>
      </c>
      <c r="D2996" t="s">
        <v>56</v>
      </c>
      <c r="E2996">
        <v>2</v>
      </c>
      <c r="F2996">
        <v>185.4</v>
      </c>
      <c r="G2996" s="3">
        <v>0</v>
      </c>
      <c r="H2996" t="s">
        <v>12</v>
      </c>
      <c r="I2996">
        <v>2</v>
      </c>
      <c r="J2996">
        <f t="shared" si="184"/>
        <v>370.8</v>
      </c>
      <c r="K2996" s="2">
        <f t="shared" si="185"/>
        <v>45108</v>
      </c>
      <c r="L2996" s="2" t="str">
        <f>VLOOKUP(C2996,Customers!$A$2:$F$401,3,FALSE)</f>
        <v>Tanta</v>
      </c>
      <c r="M2996" s="2" t="str">
        <f>VLOOKUP(C2996,Customers!$A$2:$F$401,5,FALSE)</f>
        <v>Consumer</v>
      </c>
      <c r="N2996" s="2" t="str">
        <f>VLOOKUP(D2996,Products!$A$2:$F$21,2,FALSE)</f>
        <v>Notebook Pack</v>
      </c>
      <c r="O2996" s="2" t="str">
        <f>VLOOKUP(D2996,Products!$A$2:$F$21,4,FALSE)</f>
        <v>Office</v>
      </c>
      <c r="P2996" s="2" t="str">
        <f>VLOOKUP(D2996,Products!$A$2:$F$21,3,FALSE)</f>
        <v>Stationery</v>
      </c>
      <c r="Q2996" s="6">
        <f>VLOOKUP(D2996,Products!$A$2:$F$21,6,FALSE)</f>
        <v>75</v>
      </c>
      <c r="R2996" s="6">
        <f t="shared" si="186"/>
        <v>150</v>
      </c>
      <c r="S2996" s="6">
        <f t="shared" si="187"/>
        <v>220.8</v>
      </c>
    </row>
    <row r="2997" spans="1:19" x14ac:dyDescent="0.25">
      <c r="A2997" t="s">
        <v>3426</v>
      </c>
      <c r="B2997" s="2">
        <v>45831</v>
      </c>
      <c r="C2997" t="s">
        <v>429</v>
      </c>
      <c r="D2997" t="s">
        <v>59</v>
      </c>
      <c r="E2997">
        <v>2</v>
      </c>
      <c r="F2997">
        <v>6808</v>
      </c>
      <c r="G2997" s="3">
        <v>0.05</v>
      </c>
      <c r="H2997" t="s">
        <v>12</v>
      </c>
      <c r="I2997">
        <v>7</v>
      </c>
      <c r="J2997">
        <f t="shared" si="184"/>
        <v>12935.199999999999</v>
      </c>
      <c r="K2997" s="2">
        <f t="shared" si="185"/>
        <v>45809</v>
      </c>
      <c r="L2997" s="2" t="str">
        <f>VLOOKUP(C2997,Customers!$A$2:$F$401,3,FALSE)</f>
        <v>Alexandria</v>
      </c>
      <c r="M2997" s="2" t="str">
        <f>VLOOKUP(C2997,Customers!$A$2:$F$401,5,FALSE)</f>
        <v>Small Business</v>
      </c>
      <c r="N2997" s="2" t="str">
        <f>VLOOKUP(D2997,Products!$A$2:$F$21,2,FALSE)</f>
        <v>Laser Printer</v>
      </c>
      <c r="O2997" s="2" t="str">
        <f>VLOOKUP(D2997,Products!$A$2:$F$21,4,FALSE)</f>
        <v>Electronics</v>
      </c>
      <c r="P2997" s="2" t="str">
        <f>VLOOKUP(D2997,Products!$A$2:$F$21,3,FALSE)</f>
        <v>Printers</v>
      </c>
      <c r="Q2997" s="6">
        <f>VLOOKUP(D2997,Products!$A$2:$F$21,6,FALSE)</f>
        <v>5600</v>
      </c>
      <c r="R2997" s="6">
        <f t="shared" si="186"/>
        <v>11200</v>
      </c>
      <c r="S2997" s="6">
        <f t="shared" si="187"/>
        <v>1735.1999999999989</v>
      </c>
    </row>
    <row r="2998" spans="1:19" x14ac:dyDescent="0.25">
      <c r="A2998" t="s">
        <v>3427</v>
      </c>
      <c r="B2998" s="2">
        <v>45557</v>
      </c>
      <c r="C2998" t="s">
        <v>262</v>
      </c>
      <c r="D2998" t="s">
        <v>27</v>
      </c>
      <c r="E2998">
        <v>4</v>
      </c>
      <c r="F2998">
        <v>901.6</v>
      </c>
      <c r="G2998" s="3">
        <v>0.03</v>
      </c>
      <c r="H2998" t="s">
        <v>12</v>
      </c>
      <c r="I2998">
        <v>3</v>
      </c>
      <c r="J2998">
        <f t="shared" si="184"/>
        <v>3498.2080000000001</v>
      </c>
      <c r="K2998" s="2">
        <f t="shared" si="185"/>
        <v>45536</v>
      </c>
      <c r="L2998" s="2" t="str">
        <f>VLOOKUP(C2998,Customers!$A$2:$F$401,3,FALSE)</f>
        <v>Mansoura</v>
      </c>
      <c r="M2998" s="2" t="str">
        <f>VLOOKUP(C2998,Customers!$A$2:$F$401,5,FALSE)</f>
        <v>Small Business</v>
      </c>
      <c r="N2998" s="2" t="str">
        <f>VLOOKUP(D2998,Products!$A$2:$F$21,2,FALSE)</f>
        <v>Printer Toner</v>
      </c>
      <c r="O2998" s="2" t="str">
        <f>VLOOKUP(D2998,Products!$A$2:$F$21,4,FALSE)</f>
        <v>Office</v>
      </c>
      <c r="P2998" s="2" t="str">
        <f>VLOOKUP(D2998,Products!$A$2:$F$21,3,FALSE)</f>
        <v>Supplies</v>
      </c>
      <c r="Q2998" s="6">
        <f>VLOOKUP(D2998,Products!$A$2:$F$21,6,FALSE)</f>
        <v>510</v>
      </c>
      <c r="R2998" s="6">
        <f t="shared" si="186"/>
        <v>2040</v>
      </c>
      <c r="S2998" s="6">
        <f t="shared" si="187"/>
        <v>1458.2080000000001</v>
      </c>
    </row>
    <row r="2999" spans="1:19" x14ac:dyDescent="0.25">
      <c r="A2999" t="s">
        <v>3428</v>
      </c>
      <c r="B2999" s="2">
        <v>45676</v>
      </c>
      <c r="C2999" t="s">
        <v>356</v>
      </c>
      <c r="D2999" t="s">
        <v>79</v>
      </c>
      <c r="E2999">
        <v>1</v>
      </c>
      <c r="F2999">
        <v>6014</v>
      </c>
      <c r="G2999" s="3">
        <v>0</v>
      </c>
      <c r="H2999" t="s">
        <v>12</v>
      </c>
      <c r="I2999">
        <v>4</v>
      </c>
      <c r="J2999">
        <f t="shared" si="184"/>
        <v>6014</v>
      </c>
      <c r="K2999" s="2">
        <f t="shared" si="185"/>
        <v>45658</v>
      </c>
      <c r="L2999" s="2" t="str">
        <f>VLOOKUP(C2999,Customers!$A$2:$F$401,3,FALSE)</f>
        <v>Mansoura</v>
      </c>
      <c r="M2999" s="2" t="str">
        <f>VLOOKUP(C2999,Customers!$A$2:$F$401,5,FALSE)</f>
        <v>Consumer</v>
      </c>
      <c r="N2999" s="2" t="str">
        <f>VLOOKUP(D2999,Products!$A$2:$F$21,2,FALSE)</f>
        <v>27-inch Monitor</v>
      </c>
      <c r="O2999" s="2" t="str">
        <f>VLOOKUP(D2999,Products!$A$2:$F$21,4,FALSE)</f>
        <v>Electronics</v>
      </c>
      <c r="P2999" s="2" t="str">
        <f>VLOOKUP(D2999,Products!$A$2:$F$21,3,FALSE)</f>
        <v>Displays</v>
      </c>
      <c r="Q2999" s="6">
        <f>VLOOKUP(D2999,Products!$A$2:$F$21,6,FALSE)</f>
        <v>4300</v>
      </c>
      <c r="R2999" s="6">
        <f t="shared" si="186"/>
        <v>4300</v>
      </c>
      <c r="S2999" s="6">
        <f t="shared" si="187"/>
        <v>1714</v>
      </c>
    </row>
    <row r="3000" spans="1:19" x14ac:dyDescent="0.25">
      <c r="A3000" t="s">
        <v>3429</v>
      </c>
      <c r="B3000" s="2">
        <v>45771</v>
      </c>
      <c r="C3000" t="s">
        <v>266</v>
      </c>
      <c r="D3000" t="s">
        <v>90</v>
      </c>
      <c r="E3000">
        <v>1</v>
      </c>
      <c r="F3000">
        <v>2163</v>
      </c>
      <c r="G3000" s="3">
        <v>0.05</v>
      </c>
      <c r="H3000" t="s">
        <v>12</v>
      </c>
      <c r="I3000">
        <v>2</v>
      </c>
      <c r="J3000">
        <f t="shared" si="184"/>
        <v>2054.85</v>
      </c>
      <c r="K3000" s="2">
        <f t="shared" si="185"/>
        <v>45748</v>
      </c>
      <c r="L3000" s="2" t="str">
        <f>VLOOKUP(C3000,Customers!$A$2:$F$401,3,FALSE)</f>
        <v>Shubra El-Kheima</v>
      </c>
      <c r="M3000" s="2" t="str">
        <f>VLOOKUP(C3000,Customers!$A$2:$F$401,5,FALSE)</f>
        <v>Small Business</v>
      </c>
      <c r="N3000" s="2" t="str">
        <f>VLOOKUP(D3000,Products!$A$2:$F$21,2,FALSE)</f>
        <v>Headset Pro</v>
      </c>
      <c r="O3000" s="2" t="str">
        <f>VLOOKUP(D3000,Products!$A$2:$F$21,4,FALSE)</f>
        <v>Electronics</v>
      </c>
      <c r="P3000" s="2" t="str">
        <f>VLOOKUP(D3000,Products!$A$2:$F$21,3,FALSE)</f>
        <v>Accessories</v>
      </c>
      <c r="Q3000" s="6">
        <f>VLOOKUP(D3000,Products!$A$2:$F$21,6,FALSE)</f>
        <v>1180</v>
      </c>
      <c r="R3000" s="6">
        <f t="shared" si="186"/>
        <v>1180</v>
      </c>
      <c r="S3000" s="6">
        <f t="shared" si="187"/>
        <v>874.84999999999991</v>
      </c>
    </row>
    <row r="3001" spans="1:19" x14ac:dyDescent="0.25">
      <c r="A3001" t="s">
        <v>3430</v>
      </c>
      <c r="B3001" s="2">
        <v>45459</v>
      </c>
      <c r="C3001" t="s">
        <v>71</v>
      </c>
      <c r="D3001" t="s">
        <v>90</v>
      </c>
      <c r="E3001">
        <v>2</v>
      </c>
      <c r="F3001">
        <v>1932</v>
      </c>
      <c r="G3001" s="3">
        <v>0</v>
      </c>
      <c r="H3001" t="s">
        <v>12</v>
      </c>
      <c r="I3001">
        <v>4</v>
      </c>
      <c r="J3001">
        <f t="shared" si="184"/>
        <v>3864</v>
      </c>
      <c r="K3001" s="2">
        <f t="shared" si="185"/>
        <v>45444</v>
      </c>
      <c r="L3001" s="2" t="str">
        <f>VLOOKUP(C3001,Customers!$A$2:$F$401,3,FALSE)</f>
        <v>Mansoura</v>
      </c>
      <c r="M3001" s="2" t="str">
        <f>VLOOKUP(C3001,Customers!$A$2:$F$401,5,FALSE)</f>
        <v>Consumer</v>
      </c>
      <c r="N3001" s="2" t="str">
        <f>VLOOKUP(D3001,Products!$A$2:$F$21,2,FALSE)</f>
        <v>Headset Pro</v>
      </c>
      <c r="O3001" s="2" t="str">
        <f>VLOOKUP(D3001,Products!$A$2:$F$21,4,FALSE)</f>
        <v>Electronics</v>
      </c>
      <c r="P3001" s="2" t="str">
        <f>VLOOKUP(D3001,Products!$A$2:$F$21,3,FALSE)</f>
        <v>Accessories</v>
      </c>
      <c r="Q3001" s="6">
        <f>VLOOKUP(D3001,Products!$A$2:$F$21,6,FALSE)</f>
        <v>1180</v>
      </c>
      <c r="R3001" s="6">
        <f t="shared" si="186"/>
        <v>2360</v>
      </c>
      <c r="S3001" s="6">
        <f t="shared" si="187"/>
        <v>1504</v>
      </c>
    </row>
    <row r="3002" spans="1:19" x14ac:dyDescent="0.25">
      <c r="A3002" t="s">
        <v>3431</v>
      </c>
      <c r="B3002" s="2">
        <v>45245</v>
      </c>
      <c r="C3002" t="s">
        <v>139</v>
      </c>
      <c r="D3002" t="s">
        <v>56</v>
      </c>
      <c r="E3002">
        <v>1</v>
      </c>
      <c r="F3002">
        <v>165.6</v>
      </c>
      <c r="G3002" s="3">
        <v>0</v>
      </c>
      <c r="H3002" t="s">
        <v>12</v>
      </c>
      <c r="I3002">
        <v>6</v>
      </c>
      <c r="J3002">
        <f t="shared" si="184"/>
        <v>165.6</v>
      </c>
      <c r="K3002" s="2">
        <f t="shared" si="185"/>
        <v>45231</v>
      </c>
      <c r="L3002" s="2" t="str">
        <f>VLOOKUP(C3002,Customers!$A$2:$F$401,3,FALSE)</f>
        <v>Zagazig</v>
      </c>
      <c r="M3002" s="2" t="str">
        <f>VLOOKUP(C3002,Customers!$A$2:$F$401,5,FALSE)</f>
        <v>Consumer</v>
      </c>
      <c r="N3002" s="2" t="str">
        <f>VLOOKUP(D3002,Products!$A$2:$F$21,2,FALSE)</f>
        <v>Notebook Pack</v>
      </c>
      <c r="O3002" s="2" t="str">
        <f>VLOOKUP(D3002,Products!$A$2:$F$21,4,FALSE)</f>
        <v>Office</v>
      </c>
      <c r="P3002" s="2" t="str">
        <f>VLOOKUP(D3002,Products!$A$2:$F$21,3,FALSE)</f>
        <v>Stationery</v>
      </c>
      <c r="Q3002" s="6">
        <f>VLOOKUP(D3002,Products!$A$2:$F$21,6,FALSE)</f>
        <v>75</v>
      </c>
      <c r="R3002" s="6">
        <f t="shared" si="186"/>
        <v>75</v>
      </c>
      <c r="S3002" s="6">
        <f t="shared" si="187"/>
        <v>90.6</v>
      </c>
    </row>
    <row r="3003" spans="1:19" x14ac:dyDescent="0.25">
      <c r="A3003" t="s">
        <v>3432</v>
      </c>
      <c r="B3003" s="2">
        <v>45548</v>
      </c>
      <c r="C3003" t="s">
        <v>74</v>
      </c>
      <c r="D3003" t="s">
        <v>72</v>
      </c>
      <c r="E3003">
        <v>1</v>
      </c>
      <c r="F3003">
        <v>1802.5</v>
      </c>
      <c r="G3003" s="3">
        <v>0.1</v>
      </c>
      <c r="H3003" t="s">
        <v>12</v>
      </c>
      <c r="I3003">
        <v>1</v>
      </c>
      <c r="J3003">
        <f t="shared" si="184"/>
        <v>1622.25</v>
      </c>
      <c r="K3003" s="2">
        <f t="shared" si="185"/>
        <v>45536</v>
      </c>
      <c r="L3003" s="2" t="str">
        <f>VLOOKUP(C3003,Customers!$A$2:$F$401,3,FALSE)</f>
        <v>Ismailia</v>
      </c>
      <c r="M3003" s="2" t="str">
        <f>VLOOKUP(C3003,Customers!$A$2:$F$401,5,FALSE)</f>
        <v>Small Business</v>
      </c>
      <c r="N3003" s="2" t="str">
        <f>VLOOKUP(D3003,Products!$A$2:$F$21,2,FALSE)</f>
        <v>Wi-Fi Router</v>
      </c>
      <c r="O3003" s="2" t="str">
        <f>VLOOKUP(D3003,Products!$A$2:$F$21,4,FALSE)</f>
        <v>Electronics</v>
      </c>
      <c r="P3003" s="2" t="str">
        <f>VLOOKUP(D3003,Products!$A$2:$F$21,3,FALSE)</f>
        <v>Networking</v>
      </c>
      <c r="Q3003" s="6">
        <f>VLOOKUP(D3003,Products!$A$2:$F$21,6,FALSE)</f>
        <v>1050</v>
      </c>
      <c r="R3003" s="6">
        <f t="shared" si="186"/>
        <v>1050</v>
      </c>
      <c r="S3003" s="6">
        <f t="shared" si="187"/>
        <v>572.25</v>
      </c>
    </row>
    <row r="3004" spans="1:19" x14ac:dyDescent="0.25">
      <c r="A3004" t="s">
        <v>3433</v>
      </c>
      <c r="B3004" s="2">
        <v>44948</v>
      </c>
      <c r="C3004" t="s">
        <v>81</v>
      </c>
      <c r="D3004" t="s">
        <v>56</v>
      </c>
      <c r="E3004">
        <v>1</v>
      </c>
      <c r="F3004">
        <v>185.4</v>
      </c>
      <c r="G3004" s="3">
        <v>0.05</v>
      </c>
      <c r="H3004" t="s">
        <v>12</v>
      </c>
      <c r="I3004">
        <v>1</v>
      </c>
      <c r="J3004">
        <f t="shared" si="184"/>
        <v>176.13</v>
      </c>
      <c r="K3004" s="2">
        <f t="shared" si="185"/>
        <v>44927</v>
      </c>
      <c r="L3004" s="2" t="str">
        <f>VLOOKUP(C3004,Customers!$A$2:$F$401,3,FALSE)</f>
        <v>Giza</v>
      </c>
      <c r="M3004" s="2" t="str">
        <f>VLOOKUP(C3004,Customers!$A$2:$F$401,5,FALSE)</f>
        <v>Consumer</v>
      </c>
      <c r="N3004" s="2" t="str">
        <f>VLOOKUP(D3004,Products!$A$2:$F$21,2,FALSE)</f>
        <v>Notebook Pack</v>
      </c>
      <c r="O3004" s="2" t="str">
        <f>VLOOKUP(D3004,Products!$A$2:$F$21,4,FALSE)</f>
        <v>Office</v>
      </c>
      <c r="P3004" s="2" t="str">
        <f>VLOOKUP(D3004,Products!$A$2:$F$21,3,FALSE)</f>
        <v>Stationery</v>
      </c>
      <c r="Q3004" s="6">
        <f>VLOOKUP(D3004,Products!$A$2:$F$21,6,FALSE)</f>
        <v>75</v>
      </c>
      <c r="R3004" s="6">
        <f t="shared" si="186"/>
        <v>75</v>
      </c>
      <c r="S3004" s="6">
        <f t="shared" si="187"/>
        <v>101.13</v>
      </c>
    </row>
    <row r="3005" spans="1:19" x14ac:dyDescent="0.25">
      <c r="A3005" t="s">
        <v>3434</v>
      </c>
      <c r="B3005" s="2">
        <v>44927</v>
      </c>
      <c r="C3005" t="s">
        <v>1212</v>
      </c>
      <c r="D3005" t="s">
        <v>46</v>
      </c>
      <c r="E3005">
        <v>2</v>
      </c>
      <c r="F3005">
        <v>267.8</v>
      </c>
      <c r="G3005" s="3">
        <v>0</v>
      </c>
      <c r="H3005" t="s">
        <v>12</v>
      </c>
      <c r="I3005">
        <v>7</v>
      </c>
      <c r="J3005">
        <f t="shared" si="184"/>
        <v>535.6</v>
      </c>
      <c r="K3005" s="2">
        <f t="shared" si="185"/>
        <v>44927</v>
      </c>
      <c r="L3005" s="2" t="str">
        <f>VLOOKUP(C3005,Customers!$A$2:$F$401,3,FALSE)</f>
        <v>Banha</v>
      </c>
      <c r="M3005" s="2" t="str">
        <f>VLOOKUP(C3005,Customers!$A$2:$F$401,5,FALSE)</f>
        <v>Consumer</v>
      </c>
      <c r="N3005" s="2" t="str">
        <f>VLOOKUP(D3005,Products!$A$2:$F$21,2,FALSE)</f>
        <v>Paper A4 Box</v>
      </c>
      <c r="O3005" s="2" t="str">
        <f>VLOOKUP(D3005,Products!$A$2:$F$21,4,FALSE)</f>
        <v>Office</v>
      </c>
      <c r="P3005" s="2" t="str">
        <f>VLOOKUP(D3005,Products!$A$2:$F$21,3,FALSE)</f>
        <v>Stationery</v>
      </c>
      <c r="Q3005" s="6">
        <f>VLOOKUP(D3005,Products!$A$2:$F$21,6,FALSE)</f>
        <v>145</v>
      </c>
      <c r="R3005" s="6">
        <f t="shared" si="186"/>
        <v>290</v>
      </c>
      <c r="S3005" s="6">
        <f t="shared" si="187"/>
        <v>245.60000000000002</v>
      </c>
    </row>
    <row r="3006" spans="1:19" x14ac:dyDescent="0.25">
      <c r="A3006" t="s">
        <v>3435</v>
      </c>
      <c r="B3006" s="2">
        <v>45998</v>
      </c>
      <c r="C3006" t="s">
        <v>1601</v>
      </c>
      <c r="D3006" t="s">
        <v>79</v>
      </c>
      <c r="E3006">
        <v>1</v>
      </c>
      <c r="F3006">
        <v>6386</v>
      </c>
      <c r="G3006" s="3">
        <v>0</v>
      </c>
      <c r="H3006" t="s">
        <v>12</v>
      </c>
      <c r="I3006">
        <v>2</v>
      </c>
      <c r="J3006">
        <f t="shared" si="184"/>
        <v>6386</v>
      </c>
      <c r="K3006" s="2">
        <f t="shared" si="185"/>
        <v>45992</v>
      </c>
      <c r="L3006" s="2" t="str">
        <f>VLOOKUP(C3006,Customers!$A$2:$F$401,3,FALSE)</f>
        <v>Cairo</v>
      </c>
      <c r="M3006" s="2" t="str">
        <f>VLOOKUP(C3006,Customers!$A$2:$F$401,5,FALSE)</f>
        <v>Corporate</v>
      </c>
      <c r="N3006" s="2" t="str">
        <f>VLOOKUP(D3006,Products!$A$2:$F$21,2,FALSE)</f>
        <v>27-inch Monitor</v>
      </c>
      <c r="O3006" s="2" t="str">
        <f>VLOOKUP(D3006,Products!$A$2:$F$21,4,FALSE)</f>
        <v>Electronics</v>
      </c>
      <c r="P3006" s="2" t="str">
        <f>VLOOKUP(D3006,Products!$A$2:$F$21,3,FALSE)</f>
        <v>Displays</v>
      </c>
      <c r="Q3006" s="6">
        <f>VLOOKUP(D3006,Products!$A$2:$F$21,6,FALSE)</f>
        <v>4300</v>
      </c>
      <c r="R3006" s="6">
        <f t="shared" si="186"/>
        <v>4300</v>
      </c>
      <c r="S3006" s="6">
        <f t="shared" si="187"/>
        <v>2086</v>
      </c>
    </row>
    <row r="3007" spans="1:19" x14ac:dyDescent="0.25">
      <c r="A3007" t="s">
        <v>3436</v>
      </c>
      <c r="B3007" s="2">
        <v>45206</v>
      </c>
      <c r="C3007" t="s">
        <v>931</v>
      </c>
      <c r="D3007" t="s">
        <v>15</v>
      </c>
      <c r="E3007">
        <v>1</v>
      </c>
      <c r="F3007">
        <v>486</v>
      </c>
      <c r="G3007" s="3">
        <v>0</v>
      </c>
      <c r="H3007" t="s">
        <v>12</v>
      </c>
      <c r="I3007">
        <v>2</v>
      </c>
      <c r="J3007">
        <f t="shared" si="184"/>
        <v>486</v>
      </c>
      <c r="K3007" s="2">
        <f t="shared" si="185"/>
        <v>45200</v>
      </c>
      <c r="L3007" s="2" t="str">
        <f>VLOOKUP(C3007,Customers!$A$2:$F$401,3,FALSE)</f>
        <v>Shubra El-Kheima</v>
      </c>
      <c r="M3007" s="2" t="str">
        <f>VLOOKUP(C3007,Customers!$A$2:$F$401,5,FALSE)</f>
        <v>Consumer</v>
      </c>
      <c r="N3007" s="2" t="str">
        <f>VLOOKUP(D3007,Products!$A$2:$F$21,2,FALSE)</f>
        <v>Wireless Mouse</v>
      </c>
      <c r="O3007" s="2" t="str">
        <f>VLOOKUP(D3007,Products!$A$2:$F$21,4,FALSE)</f>
        <v>Electronics</v>
      </c>
      <c r="P3007" s="2" t="str">
        <f>VLOOKUP(D3007,Products!$A$2:$F$21,3,FALSE)</f>
        <v>Accessories</v>
      </c>
      <c r="Q3007" s="6">
        <f>VLOOKUP(D3007,Products!$A$2:$F$21,6,FALSE)</f>
        <v>210</v>
      </c>
      <c r="R3007" s="6">
        <f t="shared" si="186"/>
        <v>210</v>
      </c>
      <c r="S3007" s="6">
        <f t="shared" si="187"/>
        <v>276</v>
      </c>
    </row>
    <row r="3008" spans="1:19" x14ac:dyDescent="0.25">
      <c r="A3008" t="s">
        <v>3437</v>
      </c>
      <c r="B3008" s="2">
        <v>45631</v>
      </c>
      <c r="C3008" t="s">
        <v>1212</v>
      </c>
      <c r="D3008" t="s">
        <v>11</v>
      </c>
      <c r="E3008">
        <v>3</v>
      </c>
      <c r="F3008">
        <v>26220</v>
      </c>
      <c r="G3008" s="3">
        <v>0.15</v>
      </c>
      <c r="H3008" t="s">
        <v>12</v>
      </c>
      <c r="I3008">
        <v>5</v>
      </c>
      <c r="J3008">
        <f t="shared" si="184"/>
        <v>66861</v>
      </c>
      <c r="K3008" s="2">
        <f t="shared" si="185"/>
        <v>45627</v>
      </c>
      <c r="L3008" s="2" t="str">
        <f>VLOOKUP(C3008,Customers!$A$2:$F$401,3,FALSE)</f>
        <v>Banha</v>
      </c>
      <c r="M3008" s="2" t="str">
        <f>VLOOKUP(C3008,Customers!$A$2:$F$401,5,FALSE)</f>
        <v>Consumer</v>
      </c>
      <c r="N3008" s="2" t="str">
        <f>VLOOKUP(D3008,Products!$A$2:$F$21,2,FALSE)</f>
        <v>Laptop Pro 14</v>
      </c>
      <c r="O3008" s="2" t="str">
        <f>VLOOKUP(D3008,Products!$A$2:$F$21,4,FALSE)</f>
        <v>Electronics</v>
      </c>
      <c r="P3008" s="2" t="str">
        <f>VLOOKUP(D3008,Products!$A$2:$F$21,3,FALSE)</f>
        <v>Computers</v>
      </c>
      <c r="Q3008" s="6">
        <f>VLOOKUP(D3008,Products!$A$2:$F$21,6,FALSE)</f>
        <v>22100</v>
      </c>
      <c r="R3008" s="6">
        <f t="shared" si="186"/>
        <v>66300</v>
      </c>
      <c r="S3008" s="6">
        <f t="shared" si="187"/>
        <v>561</v>
      </c>
    </row>
    <row r="3009" spans="1:19" x14ac:dyDescent="0.25">
      <c r="A3009" t="s">
        <v>3438</v>
      </c>
      <c r="B3009" s="2">
        <v>45514</v>
      </c>
      <c r="C3009" t="s">
        <v>1739</v>
      </c>
      <c r="D3009" t="s">
        <v>15</v>
      </c>
      <c r="E3009">
        <v>2</v>
      </c>
      <c r="F3009">
        <v>436.5</v>
      </c>
      <c r="G3009" s="3">
        <v>0.03</v>
      </c>
      <c r="H3009" t="s">
        <v>12</v>
      </c>
      <c r="I3009">
        <v>5</v>
      </c>
      <c r="J3009">
        <f t="shared" si="184"/>
        <v>846.81</v>
      </c>
      <c r="K3009" s="2">
        <f t="shared" si="185"/>
        <v>45505</v>
      </c>
      <c r="L3009" s="2" t="str">
        <f>VLOOKUP(C3009,Customers!$A$2:$F$401,3,FALSE)</f>
        <v>Asyut</v>
      </c>
      <c r="M3009" s="2" t="str">
        <f>VLOOKUP(C3009,Customers!$A$2:$F$401,5,FALSE)</f>
        <v>Consumer</v>
      </c>
      <c r="N3009" s="2" t="str">
        <f>VLOOKUP(D3009,Products!$A$2:$F$21,2,FALSE)</f>
        <v>Wireless Mouse</v>
      </c>
      <c r="O3009" s="2" t="str">
        <f>VLOOKUP(D3009,Products!$A$2:$F$21,4,FALSE)</f>
        <v>Electronics</v>
      </c>
      <c r="P3009" s="2" t="str">
        <f>VLOOKUP(D3009,Products!$A$2:$F$21,3,FALSE)</f>
        <v>Accessories</v>
      </c>
      <c r="Q3009" s="6">
        <f>VLOOKUP(D3009,Products!$A$2:$F$21,6,FALSE)</f>
        <v>210</v>
      </c>
      <c r="R3009" s="6">
        <f t="shared" si="186"/>
        <v>420</v>
      </c>
      <c r="S3009" s="6">
        <f t="shared" si="187"/>
        <v>426.80999999999995</v>
      </c>
    </row>
    <row r="3010" spans="1:19" x14ac:dyDescent="0.25">
      <c r="A3010" t="s">
        <v>3439</v>
      </c>
      <c r="B3010" s="2">
        <v>45887</v>
      </c>
      <c r="C3010" t="s">
        <v>498</v>
      </c>
      <c r="D3010" t="s">
        <v>59</v>
      </c>
      <c r="E3010">
        <v>3</v>
      </c>
      <c r="F3010">
        <v>7622</v>
      </c>
      <c r="G3010" s="3">
        <v>0.2</v>
      </c>
      <c r="H3010" t="s">
        <v>12</v>
      </c>
      <c r="I3010">
        <v>5</v>
      </c>
      <c r="J3010">
        <f t="shared" si="184"/>
        <v>18292.8</v>
      </c>
      <c r="K3010" s="2">
        <f t="shared" si="185"/>
        <v>45870</v>
      </c>
      <c r="L3010" s="2" t="str">
        <f>VLOOKUP(C3010,Customers!$A$2:$F$401,3,FALSE)</f>
        <v>Asyut</v>
      </c>
      <c r="M3010" s="2" t="str">
        <f>VLOOKUP(C3010,Customers!$A$2:$F$401,5,FALSE)</f>
        <v>Corporate</v>
      </c>
      <c r="N3010" s="2" t="str">
        <f>VLOOKUP(D3010,Products!$A$2:$F$21,2,FALSE)</f>
        <v>Laser Printer</v>
      </c>
      <c r="O3010" s="2" t="str">
        <f>VLOOKUP(D3010,Products!$A$2:$F$21,4,FALSE)</f>
        <v>Electronics</v>
      </c>
      <c r="P3010" s="2" t="str">
        <f>VLOOKUP(D3010,Products!$A$2:$F$21,3,FALSE)</f>
        <v>Printers</v>
      </c>
      <c r="Q3010" s="6">
        <f>VLOOKUP(D3010,Products!$A$2:$F$21,6,FALSE)</f>
        <v>5600</v>
      </c>
      <c r="R3010" s="6">
        <f t="shared" si="186"/>
        <v>16800</v>
      </c>
      <c r="S3010" s="6">
        <f t="shared" si="187"/>
        <v>1492.7999999999993</v>
      </c>
    </row>
    <row r="3011" spans="1:19" x14ac:dyDescent="0.25">
      <c r="A3011" t="s">
        <v>3440</v>
      </c>
      <c r="B3011" s="2">
        <v>46022</v>
      </c>
      <c r="C3011" t="s">
        <v>747</v>
      </c>
      <c r="D3011" t="s">
        <v>11</v>
      </c>
      <c r="E3011">
        <v>2</v>
      </c>
      <c r="F3011">
        <v>28500</v>
      </c>
      <c r="G3011" s="3">
        <v>0.1</v>
      </c>
      <c r="H3011" t="s">
        <v>12</v>
      </c>
      <c r="I3011">
        <v>2</v>
      </c>
      <c r="J3011">
        <f t="shared" ref="J3011:J3074" si="188">E3011*F3011*(1-G3011)</f>
        <v>51300</v>
      </c>
      <c r="K3011" s="2">
        <f t="shared" ref="K3011:K3074" si="189">DATE(YEAR(B3011),MONTH(B3011),1)</f>
        <v>45992</v>
      </c>
      <c r="L3011" s="2" t="str">
        <f>VLOOKUP(C3011,Customers!$A$2:$F$401,3,FALSE)</f>
        <v>Tanta</v>
      </c>
      <c r="M3011" s="2" t="str">
        <f>VLOOKUP(C3011,Customers!$A$2:$F$401,5,FALSE)</f>
        <v>Consumer</v>
      </c>
      <c r="N3011" s="2" t="str">
        <f>VLOOKUP(D3011,Products!$A$2:$F$21,2,FALSE)</f>
        <v>Laptop Pro 14</v>
      </c>
      <c r="O3011" s="2" t="str">
        <f>VLOOKUP(D3011,Products!$A$2:$F$21,4,FALSE)</f>
        <v>Electronics</v>
      </c>
      <c r="P3011" s="2" t="str">
        <f>VLOOKUP(D3011,Products!$A$2:$F$21,3,FALSE)</f>
        <v>Computers</v>
      </c>
      <c r="Q3011" s="6">
        <f>VLOOKUP(D3011,Products!$A$2:$F$21,6,FALSE)</f>
        <v>22100</v>
      </c>
      <c r="R3011" s="6">
        <f t="shared" ref="R3011:R3074" si="190">E3011*Q3011</f>
        <v>44200</v>
      </c>
      <c r="S3011" s="6">
        <f t="shared" ref="S3011:S3074" si="191">J3011-R3011</f>
        <v>7100</v>
      </c>
    </row>
    <row r="3012" spans="1:19" x14ac:dyDescent="0.25">
      <c r="A3012" t="s">
        <v>3441</v>
      </c>
      <c r="B3012" s="2">
        <v>44944</v>
      </c>
      <c r="C3012" t="s">
        <v>951</v>
      </c>
      <c r="D3012" t="s">
        <v>11</v>
      </c>
      <c r="E3012">
        <v>1</v>
      </c>
      <c r="F3012">
        <v>26220</v>
      </c>
      <c r="G3012" s="3">
        <v>0</v>
      </c>
      <c r="H3012" t="s">
        <v>12</v>
      </c>
      <c r="I3012">
        <v>7</v>
      </c>
      <c r="J3012">
        <f t="shared" si="188"/>
        <v>26220</v>
      </c>
      <c r="K3012" s="2">
        <f t="shared" si="189"/>
        <v>44927</v>
      </c>
      <c r="L3012" s="2" t="str">
        <f>VLOOKUP(C3012,Customers!$A$2:$F$401,3,FALSE)</f>
        <v>Shubra El-Kheima</v>
      </c>
      <c r="M3012" s="2" t="str">
        <f>VLOOKUP(C3012,Customers!$A$2:$F$401,5,FALSE)</f>
        <v>Small Business</v>
      </c>
      <c r="N3012" s="2" t="str">
        <f>VLOOKUP(D3012,Products!$A$2:$F$21,2,FALSE)</f>
        <v>Laptop Pro 14</v>
      </c>
      <c r="O3012" s="2" t="str">
        <f>VLOOKUP(D3012,Products!$A$2:$F$21,4,FALSE)</f>
        <v>Electronics</v>
      </c>
      <c r="P3012" s="2" t="str">
        <f>VLOOKUP(D3012,Products!$A$2:$F$21,3,FALSE)</f>
        <v>Computers</v>
      </c>
      <c r="Q3012" s="6">
        <f>VLOOKUP(D3012,Products!$A$2:$F$21,6,FALSE)</f>
        <v>22100</v>
      </c>
      <c r="R3012" s="6">
        <f t="shared" si="190"/>
        <v>22100</v>
      </c>
      <c r="S3012" s="6">
        <f t="shared" si="191"/>
        <v>4120</v>
      </c>
    </row>
    <row r="3013" spans="1:19" x14ac:dyDescent="0.25">
      <c r="A3013" t="s">
        <v>3442</v>
      </c>
      <c r="B3013" s="2">
        <v>45934</v>
      </c>
      <c r="C3013" t="s">
        <v>592</v>
      </c>
      <c r="D3013" t="s">
        <v>11</v>
      </c>
      <c r="E3013">
        <v>5</v>
      </c>
      <c r="F3013">
        <v>29355</v>
      </c>
      <c r="G3013" s="3">
        <v>0</v>
      </c>
      <c r="H3013" t="s">
        <v>12</v>
      </c>
      <c r="I3013">
        <v>5</v>
      </c>
      <c r="J3013">
        <f t="shared" si="188"/>
        <v>146775</v>
      </c>
      <c r="K3013" s="2">
        <f t="shared" si="189"/>
        <v>45931</v>
      </c>
      <c r="L3013" s="2" t="str">
        <f>VLOOKUP(C3013,Customers!$A$2:$F$401,3,FALSE)</f>
        <v>Tanta</v>
      </c>
      <c r="M3013" s="2" t="str">
        <f>VLOOKUP(C3013,Customers!$A$2:$F$401,5,FALSE)</f>
        <v>Consumer</v>
      </c>
      <c r="N3013" s="2" t="str">
        <f>VLOOKUP(D3013,Products!$A$2:$F$21,2,FALSE)</f>
        <v>Laptop Pro 14</v>
      </c>
      <c r="O3013" s="2" t="str">
        <f>VLOOKUP(D3013,Products!$A$2:$F$21,4,FALSE)</f>
        <v>Electronics</v>
      </c>
      <c r="P3013" s="2" t="str">
        <f>VLOOKUP(D3013,Products!$A$2:$F$21,3,FALSE)</f>
        <v>Computers</v>
      </c>
      <c r="Q3013" s="6">
        <f>VLOOKUP(D3013,Products!$A$2:$F$21,6,FALSE)</f>
        <v>22100</v>
      </c>
      <c r="R3013" s="6">
        <f t="shared" si="190"/>
        <v>110500</v>
      </c>
      <c r="S3013" s="6">
        <f t="shared" si="191"/>
        <v>36275</v>
      </c>
    </row>
    <row r="3014" spans="1:19" x14ac:dyDescent="0.25">
      <c r="A3014" t="s">
        <v>3443</v>
      </c>
      <c r="B3014" s="2">
        <v>45904</v>
      </c>
      <c r="C3014" t="s">
        <v>23</v>
      </c>
      <c r="D3014" t="s">
        <v>24</v>
      </c>
      <c r="E3014">
        <v>3</v>
      </c>
      <c r="F3014">
        <v>1350</v>
      </c>
      <c r="G3014" s="3">
        <v>0.1</v>
      </c>
      <c r="H3014" t="s">
        <v>12</v>
      </c>
      <c r="I3014">
        <v>2</v>
      </c>
      <c r="J3014">
        <f t="shared" si="188"/>
        <v>3645</v>
      </c>
      <c r="K3014" s="2">
        <f t="shared" si="189"/>
        <v>45901</v>
      </c>
      <c r="L3014" s="2" t="str">
        <f>VLOOKUP(C3014,Customers!$A$2:$F$401,3,FALSE)</f>
        <v>Tanta</v>
      </c>
      <c r="M3014" s="2" t="str">
        <f>VLOOKUP(C3014,Customers!$A$2:$F$401,5,FALSE)</f>
        <v>Consumer</v>
      </c>
      <c r="N3014" s="2" t="str">
        <f>VLOOKUP(D3014,Products!$A$2:$F$21,2,FALSE)</f>
        <v>USB-C Hub</v>
      </c>
      <c r="O3014" s="2" t="str">
        <f>VLOOKUP(D3014,Products!$A$2:$F$21,4,FALSE)</f>
        <v>Electronics</v>
      </c>
      <c r="P3014" s="2" t="str">
        <f>VLOOKUP(D3014,Products!$A$2:$F$21,3,FALSE)</f>
        <v>Accessories</v>
      </c>
      <c r="Q3014" s="6">
        <f>VLOOKUP(D3014,Products!$A$2:$F$21,6,FALSE)</f>
        <v>620</v>
      </c>
      <c r="R3014" s="6">
        <f t="shared" si="190"/>
        <v>1860</v>
      </c>
      <c r="S3014" s="6">
        <f t="shared" si="191"/>
        <v>1785</v>
      </c>
    </row>
    <row r="3015" spans="1:19" x14ac:dyDescent="0.25">
      <c r="A3015" t="s">
        <v>3444</v>
      </c>
      <c r="B3015" s="2">
        <v>45540</v>
      </c>
      <c r="C3015" t="s">
        <v>246</v>
      </c>
      <c r="D3015" t="s">
        <v>21</v>
      </c>
      <c r="E3015">
        <v>2</v>
      </c>
      <c r="F3015">
        <v>1702</v>
      </c>
      <c r="G3015" s="3">
        <v>0.1</v>
      </c>
      <c r="H3015" t="s">
        <v>85</v>
      </c>
      <c r="I3015">
        <v>5</v>
      </c>
      <c r="J3015">
        <f t="shared" si="188"/>
        <v>3063.6</v>
      </c>
      <c r="K3015" s="2">
        <f t="shared" si="189"/>
        <v>45536</v>
      </c>
      <c r="L3015" s="2" t="str">
        <f>VLOOKUP(C3015,Customers!$A$2:$F$401,3,FALSE)</f>
        <v>Zagazig</v>
      </c>
      <c r="M3015" s="2" t="str">
        <f>VLOOKUP(C3015,Customers!$A$2:$F$401,5,FALSE)</f>
        <v>Small Business</v>
      </c>
      <c r="N3015" s="2" t="str">
        <f>VLOOKUP(D3015,Products!$A$2:$F$21,2,FALSE)</f>
        <v>Mechanical Keyboard</v>
      </c>
      <c r="O3015" s="2" t="str">
        <f>VLOOKUP(D3015,Products!$A$2:$F$21,4,FALSE)</f>
        <v>Electronics</v>
      </c>
      <c r="P3015" s="2" t="str">
        <f>VLOOKUP(D3015,Products!$A$2:$F$21,3,FALSE)</f>
        <v>Accessories</v>
      </c>
      <c r="Q3015" s="6">
        <f>VLOOKUP(D3015,Products!$A$2:$F$21,6,FALSE)</f>
        <v>990</v>
      </c>
      <c r="R3015" s="6">
        <f t="shared" si="190"/>
        <v>1980</v>
      </c>
      <c r="S3015" s="6">
        <f t="shared" si="191"/>
        <v>1083.5999999999999</v>
      </c>
    </row>
    <row r="3016" spans="1:19" x14ac:dyDescent="0.25">
      <c r="A3016" t="s">
        <v>3445</v>
      </c>
      <c r="B3016" s="2">
        <v>44945</v>
      </c>
      <c r="C3016" t="s">
        <v>3446</v>
      </c>
      <c r="D3016" t="s">
        <v>90</v>
      </c>
      <c r="E3016">
        <v>1</v>
      </c>
      <c r="F3016">
        <v>2100</v>
      </c>
      <c r="G3016" s="3">
        <v>0.03</v>
      </c>
      <c r="H3016" t="s">
        <v>85</v>
      </c>
      <c r="I3016">
        <v>4</v>
      </c>
      <c r="J3016">
        <f t="shared" si="188"/>
        <v>2037</v>
      </c>
      <c r="K3016" s="2">
        <f t="shared" si="189"/>
        <v>44927</v>
      </c>
      <c r="L3016" s="2" t="str">
        <f>VLOOKUP(C3016,Customers!$A$2:$F$401,3,FALSE)</f>
        <v>Fayoum</v>
      </c>
      <c r="M3016" s="2" t="str">
        <f>VLOOKUP(C3016,Customers!$A$2:$F$401,5,FALSE)</f>
        <v>Consumer</v>
      </c>
      <c r="N3016" s="2" t="str">
        <f>VLOOKUP(D3016,Products!$A$2:$F$21,2,FALSE)</f>
        <v>Headset Pro</v>
      </c>
      <c r="O3016" s="2" t="str">
        <f>VLOOKUP(D3016,Products!$A$2:$F$21,4,FALSE)</f>
        <v>Electronics</v>
      </c>
      <c r="P3016" s="2" t="str">
        <f>VLOOKUP(D3016,Products!$A$2:$F$21,3,FALSE)</f>
        <v>Accessories</v>
      </c>
      <c r="Q3016" s="6">
        <f>VLOOKUP(D3016,Products!$A$2:$F$21,6,FALSE)</f>
        <v>1180</v>
      </c>
      <c r="R3016" s="6">
        <f t="shared" si="190"/>
        <v>1180</v>
      </c>
      <c r="S3016" s="6">
        <f t="shared" si="191"/>
        <v>857</v>
      </c>
    </row>
    <row r="3017" spans="1:19" x14ac:dyDescent="0.25">
      <c r="A3017" t="s">
        <v>3447</v>
      </c>
      <c r="B3017" s="2">
        <v>45808</v>
      </c>
      <c r="C3017" t="s">
        <v>313</v>
      </c>
      <c r="D3017" t="s">
        <v>27</v>
      </c>
      <c r="E3017">
        <v>2</v>
      </c>
      <c r="F3017">
        <v>980</v>
      </c>
      <c r="G3017" s="3">
        <v>0.03</v>
      </c>
      <c r="H3017" t="s">
        <v>12</v>
      </c>
      <c r="I3017">
        <v>5</v>
      </c>
      <c r="J3017">
        <f t="shared" si="188"/>
        <v>1901.2</v>
      </c>
      <c r="K3017" s="2">
        <f t="shared" si="189"/>
        <v>45778</v>
      </c>
      <c r="L3017" s="2" t="str">
        <f>VLOOKUP(C3017,Customers!$A$2:$F$401,3,FALSE)</f>
        <v>Giza</v>
      </c>
      <c r="M3017" s="2" t="str">
        <f>VLOOKUP(C3017,Customers!$A$2:$F$401,5,FALSE)</f>
        <v>Small Business</v>
      </c>
      <c r="N3017" s="2" t="str">
        <f>VLOOKUP(D3017,Products!$A$2:$F$21,2,FALSE)</f>
        <v>Printer Toner</v>
      </c>
      <c r="O3017" s="2" t="str">
        <f>VLOOKUP(D3017,Products!$A$2:$F$21,4,FALSE)</f>
        <v>Office</v>
      </c>
      <c r="P3017" s="2" t="str">
        <f>VLOOKUP(D3017,Products!$A$2:$F$21,3,FALSE)</f>
        <v>Supplies</v>
      </c>
      <c r="Q3017" s="6">
        <f>VLOOKUP(D3017,Products!$A$2:$F$21,6,FALSE)</f>
        <v>510</v>
      </c>
      <c r="R3017" s="6">
        <f t="shared" si="190"/>
        <v>1020</v>
      </c>
      <c r="S3017" s="6">
        <f t="shared" si="191"/>
        <v>881.2</v>
      </c>
    </row>
    <row r="3018" spans="1:19" x14ac:dyDescent="0.25">
      <c r="A3018" t="s">
        <v>3448</v>
      </c>
      <c r="B3018" s="2">
        <v>45526</v>
      </c>
      <c r="C3018" t="s">
        <v>127</v>
      </c>
      <c r="D3018" t="s">
        <v>15</v>
      </c>
      <c r="E3018">
        <v>2</v>
      </c>
      <c r="F3018">
        <v>436.5</v>
      </c>
      <c r="G3018" s="3">
        <v>0.05</v>
      </c>
      <c r="H3018" t="s">
        <v>12</v>
      </c>
      <c r="I3018">
        <v>7</v>
      </c>
      <c r="J3018">
        <f t="shared" si="188"/>
        <v>829.34999999999991</v>
      </c>
      <c r="K3018" s="2">
        <f t="shared" si="189"/>
        <v>45505</v>
      </c>
      <c r="L3018" s="2" t="str">
        <f>VLOOKUP(C3018,Customers!$A$2:$F$401,3,FALSE)</f>
        <v>Asyut</v>
      </c>
      <c r="M3018" s="2" t="str">
        <f>VLOOKUP(C3018,Customers!$A$2:$F$401,5,FALSE)</f>
        <v>Corporate</v>
      </c>
      <c r="N3018" s="2" t="str">
        <f>VLOOKUP(D3018,Products!$A$2:$F$21,2,FALSE)</f>
        <v>Wireless Mouse</v>
      </c>
      <c r="O3018" s="2" t="str">
        <f>VLOOKUP(D3018,Products!$A$2:$F$21,4,FALSE)</f>
        <v>Electronics</v>
      </c>
      <c r="P3018" s="2" t="str">
        <f>VLOOKUP(D3018,Products!$A$2:$F$21,3,FALSE)</f>
        <v>Accessories</v>
      </c>
      <c r="Q3018" s="6">
        <f>VLOOKUP(D3018,Products!$A$2:$F$21,6,FALSE)</f>
        <v>210</v>
      </c>
      <c r="R3018" s="6">
        <f t="shared" si="190"/>
        <v>420</v>
      </c>
      <c r="S3018" s="6">
        <f t="shared" si="191"/>
        <v>409.34999999999991</v>
      </c>
    </row>
    <row r="3019" spans="1:19" x14ac:dyDescent="0.25">
      <c r="A3019" t="s">
        <v>3449</v>
      </c>
      <c r="B3019" s="2">
        <v>45400</v>
      </c>
      <c r="C3019" t="s">
        <v>240</v>
      </c>
      <c r="D3019" t="s">
        <v>40</v>
      </c>
      <c r="E3019">
        <v>3</v>
      </c>
      <c r="F3019">
        <v>21060</v>
      </c>
      <c r="G3019" s="3">
        <v>0.03</v>
      </c>
      <c r="H3019" t="s">
        <v>12</v>
      </c>
      <c r="I3019">
        <v>4</v>
      </c>
      <c r="J3019">
        <f t="shared" si="188"/>
        <v>61284.6</v>
      </c>
      <c r="K3019" s="2">
        <f t="shared" si="189"/>
        <v>45383</v>
      </c>
      <c r="L3019" s="2" t="str">
        <f>VLOOKUP(C3019,Customers!$A$2:$F$401,3,FALSE)</f>
        <v>Alexandria</v>
      </c>
      <c r="M3019" s="2" t="str">
        <f>VLOOKUP(C3019,Customers!$A$2:$F$401,5,FALSE)</f>
        <v>Consumer</v>
      </c>
      <c r="N3019" s="2" t="str">
        <f>VLOOKUP(D3019,Products!$A$2:$F$21,2,FALSE)</f>
        <v>Laptop Basic 15</v>
      </c>
      <c r="O3019" s="2" t="str">
        <f>VLOOKUP(D3019,Products!$A$2:$F$21,4,FALSE)</f>
        <v>Electronics</v>
      </c>
      <c r="P3019" s="2" t="str">
        <f>VLOOKUP(D3019,Products!$A$2:$F$21,3,FALSE)</f>
        <v>Computers</v>
      </c>
      <c r="Q3019" s="6">
        <f>VLOOKUP(D3019,Products!$A$2:$F$21,6,FALSE)</f>
        <v>15100</v>
      </c>
      <c r="R3019" s="6">
        <f t="shared" si="190"/>
        <v>45300</v>
      </c>
      <c r="S3019" s="6">
        <f t="shared" si="191"/>
        <v>15984.599999999999</v>
      </c>
    </row>
    <row r="3020" spans="1:19" x14ac:dyDescent="0.25">
      <c r="A3020" t="s">
        <v>3450</v>
      </c>
      <c r="B3020" s="2">
        <v>44941</v>
      </c>
      <c r="C3020" t="s">
        <v>1064</v>
      </c>
      <c r="D3020" t="s">
        <v>21</v>
      </c>
      <c r="E3020">
        <v>1</v>
      </c>
      <c r="F3020">
        <v>1794.5</v>
      </c>
      <c r="G3020" s="3">
        <v>0.1</v>
      </c>
      <c r="H3020" t="s">
        <v>12</v>
      </c>
      <c r="I3020">
        <v>4</v>
      </c>
      <c r="J3020">
        <f t="shared" si="188"/>
        <v>1615.05</v>
      </c>
      <c r="K3020" s="2">
        <f t="shared" si="189"/>
        <v>44927</v>
      </c>
      <c r="L3020" s="2" t="str">
        <f>VLOOKUP(C3020,Customers!$A$2:$F$401,3,FALSE)</f>
        <v>Shubra El-Kheima</v>
      </c>
      <c r="M3020" s="2" t="str">
        <f>VLOOKUP(C3020,Customers!$A$2:$F$401,5,FALSE)</f>
        <v>Consumer</v>
      </c>
      <c r="N3020" s="2" t="str">
        <f>VLOOKUP(D3020,Products!$A$2:$F$21,2,FALSE)</f>
        <v>Mechanical Keyboard</v>
      </c>
      <c r="O3020" s="2" t="str">
        <f>VLOOKUP(D3020,Products!$A$2:$F$21,4,FALSE)</f>
        <v>Electronics</v>
      </c>
      <c r="P3020" s="2" t="str">
        <f>VLOOKUP(D3020,Products!$A$2:$F$21,3,FALSE)</f>
        <v>Accessories</v>
      </c>
      <c r="Q3020" s="6">
        <f>VLOOKUP(D3020,Products!$A$2:$F$21,6,FALSE)</f>
        <v>990</v>
      </c>
      <c r="R3020" s="6">
        <f t="shared" si="190"/>
        <v>990</v>
      </c>
      <c r="S3020" s="6">
        <f t="shared" si="191"/>
        <v>625.04999999999995</v>
      </c>
    </row>
    <row r="3021" spans="1:19" x14ac:dyDescent="0.25">
      <c r="A3021" t="s">
        <v>3451</v>
      </c>
      <c r="B3021" s="2">
        <v>45692</v>
      </c>
      <c r="C3021" t="s">
        <v>479</v>
      </c>
      <c r="D3021" t="s">
        <v>33</v>
      </c>
      <c r="E3021">
        <v>2</v>
      </c>
      <c r="F3021">
        <v>3588</v>
      </c>
      <c r="G3021" s="3">
        <v>0.03</v>
      </c>
      <c r="H3021" t="s">
        <v>12</v>
      </c>
      <c r="I3021">
        <v>4</v>
      </c>
      <c r="J3021">
        <f t="shared" si="188"/>
        <v>6960.72</v>
      </c>
      <c r="K3021" s="2">
        <f t="shared" si="189"/>
        <v>45689</v>
      </c>
      <c r="L3021" s="2" t="str">
        <f>VLOOKUP(C3021,Customers!$A$2:$F$401,3,FALSE)</f>
        <v>Asyut</v>
      </c>
      <c r="M3021" s="2" t="str">
        <f>VLOOKUP(C3021,Customers!$A$2:$F$401,5,FALSE)</f>
        <v>Small Business</v>
      </c>
      <c r="N3021" s="2" t="str">
        <f>VLOOKUP(D3021,Products!$A$2:$F$21,2,FALSE)</f>
        <v>Filing Cabinet</v>
      </c>
      <c r="O3021" s="2" t="str">
        <f>VLOOKUP(D3021,Products!$A$2:$F$21,4,FALSE)</f>
        <v>Office</v>
      </c>
      <c r="P3021" s="2" t="str">
        <f>VLOOKUP(D3021,Products!$A$2:$F$21,3,FALSE)</f>
        <v>Furniture</v>
      </c>
      <c r="Q3021" s="6">
        <f>VLOOKUP(D3021,Products!$A$2:$F$21,6,FALSE)</f>
        <v>2650</v>
      </c>
      <c r="R3021" s="6">
        <f t="shared" si="190"/>
        <v>5300</v>
      </c>
      <c r="S3021" s="6">
        <f t="shared" si="191"/>
        <v>1660.7200000000003</v>
      </c>
    </row>
    <row r="3022" spans="1:19" x14ac:dyDescent="0.25">
      <c r="A3022" t="s">
        <v>3452</v>
      </c>
      <c r="B3022" s="2">
        <v>45313</v>
      </c>
      <c r="C3022" t="s">
        <v>615</v>
      </c>
      <c r="D3022" t="s">
        <v>40</v>
      </c>
      <c r="E3022">
        <v>4</v>
      </c>
      <c r="F3022">
        <v>21060</v>
      </c>
      <c r="G3022" s="3">
        <v>0.05</v>
      </c>
      <c r="H3022" t="s">
        <v>12</v>
      </c>
      <c r="I3022">
        <v>1</v>
      </c>
      <c r="J3022">
        <f t="shared" si="188"/>
        <v>80028</v>
      </c>
      <c r="K3022" s="2">
        <f t="shared" si="189"/>
        <v>45292</v>
      </c>
      <c r="L3022" s="2" t="str">
        <f>VLOOKUP(C3022,Customers!$A$2:$F$401,3,FALSE)</f>
        <v>Ismailia</v>
      </c>
      <c r="M3022" s="2" t="str">
        <f>VLOOKUP(C3022,Customers!$A$2:$F$401,5,FALSE)</f>
        <v>Small Business</v>
      </c>
      <c r="N3022" s="2" t="str">
        <f>VLOOKUP(D3022,Products!$A$2:$F$21,2,FALSE)</f>
        <v>Laptop Basic 15</v>
      </c>
      <c r="O3022" s="2" t="str">
        <f>VLOOKUP(D3022,Products!$A$2:$F$21,4,FALSE)</f>
        <v>Electronics</v>
      </c>
      <c r="P3022" s="2" t="str">
        <f>VLOOKUP(D3022,Products!$A$2:$F$21,3,FALSE)</f>
        <v>Computers</v>
      </c>
      <c r="Q3022" s="6">
        <f>VLOOKUP(D3022,Products!$A$2:$F$21,6,FALSE)</f>
        <v>15100</v>
      </c>
      <c r="R3022" s="6">
        <f t="shared" si="190"/>
        <v>60400</v>
      </c>
      <c r="S3022" s="6">
        <f t="shared" si="191"/>
        <v>19628</v>
      </c>
    </row>
    <row r="3023" spans="1:19" x14ac:dyDescent="0.25">
      <c r="A3023" t="s">
        <v>3453</v>
      </c>
      <c r="B3023" s="2">
        <v>45770</v>
      </c>
      <c r="C3023" t="s">
        <v>443</v>
      </c>
      <c r="D3023" t="s">
        <v>15</v>
      </c>
      <c r="E3023">
        <v>1</v>
      </c>
      <c r="F3023">
        <v>450</v>
      </c>
      <c r="G3023" s="3">
        <v>0.1</v>
      </c>
      <c r="H3023" t="s">
        <v>96</v>
      </c>
      <c r="I3023">
        <v>3</v>
      </c>
      <c r="J3023">
        <f t="shared" si="188"/>
        <v>405</v>
      </c>
      <c r="K3023" s="2">
        <f t="shared" si="189"/>
        <v>45748</v>
      </c>
      <c r="L3023" s="2" t="str">
        <f>VLOOKUP(C3023,Customers!$A$2:$F$401,3,FALSE)</f>
        <v>Asyut</v>
      </c>
      <c r="M3023" s="2" t="str">
        <f>VLOOKUP(C3023,Customers!$A$2:$F$401,5,FALSE)</f>
        <v>Consumer</v>
      </c>
      <c r="N3023" s="2" t="str">
        <f>VLOOKUP(D3023,Products!$A$2:$F$21,2,FALSE)</f>
        <v>Wireless Mouse</v>
      </c>
      <c r="O3023" s="2" t="str">
        <f>VLOOKUP(D3023,Products!$A$2:$F$21,4,FALSE)</f>
        <v>Electronics</v>
      </c>
      <c r="P3023" s="2" t="str">
        <f>VLOOKUP(D3023,Products!$A$2:$F$21,3,FALSE)</f>
        <v>Accessories</v>
      </c>
      <c r="Q3023" s="6">
        <f>VLOOKUP(D3023,Products!$A$2:$F$21,6,FALSE)</f>
        <v>210</v>
      </c>
      <c r="R3023" s="6">
        <f t="shared" si="190"/>
        <v>210</v>
      </c>
      <c r="S3023" s="6">
        <f t="shared" si="191"/>
        <v>195</v>
      </c>
    </row>
    <row r="3024" spans="1:19" x14ac:dyDescent="0.25">
      <c r="A3024" t="s">
        <v>3454</v>
      </c>
      <c r="B3024" s="2">
        <v>45822</v>
      </c>
      <c r="C3024" t="s">
        <v>213</v>
      </c>
      <c r="D3024" t="s">
        <v>79</v>
      </c>
      <c r="E3024">
        <v>4</v>
      </c>
      <c r="F3024">
        <v>6014</v>
      </c>
      <c r="G3024" s="3">
        <v>0.05</v>
      </c>
      <c r="H3024" t="s">
        <v>12</v>
      </c>
      <c r="I3024">
        <v>2</v>
      </c>
      <c r="J3024">
        <f t="shared" si="188"/>
        <v>22853.200000000001</v>
      </c>
      <c r="K3024" s="2">
        <f t="shared" si="189"/>
        <v>45809</v>
      </c>
      <c r="L3024" s="2" t="str">
        <f>VLOOKUP(C3024,Customers!$A$2:$F$401,3,FALSE)</f>
        <v>Mansoura</v>
      </c>
      <c r="M3024" s="2" t="str">
        <f>VLOOKUP(C3024,Customers!$A$2:$F$401,5,FALSE)</f>
        <v>Corporate</v>
      </c>
      <c r="N3024" s="2" t="str">
        <f>VLOOKUP(D3024,Products!$A$2:$F$21,2,FALSE)</f>
        <v>27-inch Monitor</v>
      </c>
      <c r="O3024" s="2" t="str">
        <f>VLOOKUP(D3024,Products!$A$2:$F$21,4,FALSE)</f>
        <v>Electronics</v>
      </c>
      <c r="P3024" s="2" t="str">
        <f>VLOOKUP(D3024,Products!$A$2:$F$21,3,FALSE)</f>
        <v>Displays</v>
      </c>
      <c r="Q3024" s="6">
        <f>VLOOKUP(D3024,Products!$A$2:$F$21,6,FALSE)</f>
        <v>4300</v>
      </c>
      <c r="R3024" s="6">
        <f t="shared" si="190"/>
        <v>17200</v>
      </c>
      <c r="S3024" s="6">
        <f t="shared" si="191"/>
        <v>5653.2000000000007</v>
      </c>
    </row>
    <row r="3025" spans="1:19" x14ac:dyDescent="0.25">
      <c r="A3025" t="s">
        <v>3455</v>
      </c>
      <c r="B3025" s="2">
        <v>45735</v>
      </c>
      <c r="C3025" t="s">
        <v>354</v>
      </c>
      <c r="D3025" t="s">
        <v>11</v>
      </c>
      <c r="E3025">
        <v>1</v>
      </c>
      <c r="F3025">
        <v>29355</v>
      </c>
      <c r="G3025" s="3">
        <v>0.03</v>
      </c>
      <c r="H3025" t="s">
        <v>12</v>
      </c>
      <c r="I3025">
        <v>3</v>
      </c>
      <c r="J3025">
        <f t="shared" si="188"/>
        <v>28474.35</v>
      </c>
      <c r="K3025" s="2">
        <f t="shared" si="189"/>
        <v>45717</v>
      </c>
      <c r="L3025" s="2" t="str">
        <f>VLOOKUP(C3025,Customers!$A$2:$F$401,3,FALSE)</f>
        <v>Ismailia</v>
      </c>
      <c r="M3025" s="2" t="str">
        <f>VLOOKUP(C3025,Customers!$A$2:$F$401,5,FALSE)</f>
        <v>Consumer</v>
      </c>
      <c r="N3025" s="2" t="str">
        <f>VLOOKUP(D3025,Products!$A$2:$F$21,2,FALSE)</f>
        <v>Laptop Pro 14</v>
      </c>
      <c r="O3025" s="2" t="str">
        <f>VLOOKUP(D3025,Products!$A$2:$F$21,4,FALSE)</f>
        <v>Electronics</v>
      </c>
      <c r="P3025" s="2" t="str">
        <f>VLOOKUP(D3025,Products!$A$2:$F$21,3,FALSE)</f>
        <v>Computers</v>
      </c>
      <c r="Q3025" s="6">
        <f>VLOOKUP(D3025,Products!$A$2:$F$21,6,FALSE)</f>
        <v>22100</v>
      </c>
      <c r="R3025" s="6">
        <f t="shared" si="190"/>
        <v>22100</v>
      </c>
      <c r="S3025" s="6">
        <f t="shared" si="191"/>
        <v>6374.3499999999985</v>
      </c>
    </row>
    <row r="3026" spans="1:19" x14ac:dyDescent="0.25">
      <c r="A3026" t="s">
        <v>3456</v>
      </c>
      <c r="B3026" s="2">
        <v>45438</v>
      </c>
      <c r="C3026" t="s">
        <v>142</v>
      </c>
      <c r="D3026" t="s">
        <v>15</v>
      </c>
      <c r="E3026">
        <v>1</v>
      </c>
      <c r="F3026">
        <v>436.5</v>
      </c>
      <c r="G3026" s="3">
        <v>0</v>
      </c>
      <c r="H3026" t="s">
        <v>12</v>
      </c>
      <c r="I3026">
        <v>5</v>
      </c>
      <c r="J3026">
        <f t="shared" si="188"/>
        <v>436.5</v>
      </c>
      <c r="K3026" s="2">
        <f t="shared" si="189"/>
        <v>45413</v>
      </c>
      <c r="L3026" s="2" t="str">
        <f>VLOOKUP(C3026,Customers!$A$2:$F$401,3,FALSE)</f>
        <v>Asyut</v>
      </c>
      <c r="M3026" s="2" t="str">
        <f>VLOOKUP(C3026,Customers!$A$2:$F$401,5,FALSE)</f>
        <v>Small Business</v>
      </c>
      <c r="N3026" s="2" t="str">
        <f>VLOOKUP(D3026,Products!$A$2:$F$21,2,FALSE)</f>
        <v>Wireless Mouse</v>
      </c>
      <c r="O3026" s="2" t="str">
        <f>VLOOKUP(D3026,Products!$A$2:$F$21,4,FALSE)</f>
        <v>Electronics</v>
      </c>
      <c r="P3026" s="2" t="str">
        <f>VLOOKUP(D3026,Products!$A$2:$F$21,3,FALSE)</f>
        <v>Accessories</v>
      </c>
      <c r="Q3026" s="6">
        <f>VLOOKUP(D3026,Products!$A$2:$F$21,6,FALSE)</f>
        <v>210</v>
      </c>
      <c r="R3026" s="6">
        <f t="shared" si="190"/>
        <v>210</v>
      </c>
      <c r="S3026" s="6">
        <f t="shared" si="191"/>
        <v>226.5</v>
      </c>
    </row>
    <row r="3027" spans="1:19" x14ac:dyDescent="0.25">
      <c r="A3027" t="s">
        <v>3457</v>
      </c>
      <c r="B3027" s="2">
        <v>45261</v>
      </c>
      <c r="C3027" t="s">
        <v>540</v>
      </c>
      <c r="D3027" t="s">
        <v>82</v>
      </c>
      <c r="E3027">
        <v>3</v>
      </c>
      <c r="F3027">
        <v>4656</v>
      </c>
      <c r="G3027" s="3">
        <v>0.15</v>
      </c>
      <c r="H3027" t="s">
        <v>12</v>
      </c>
      <c r="I3027">
        <v>4</v>
      </c>
      <c r="J3027">
        <f t="shared" si="188"/>
        <v>11872.8</v>
      </c>
      <c r="K3027" s="2">
        <f t="shared" si="189"/>
        <v>45261</v>
      </c>
      <c r="L3027" s="2" t="str">
        <f>VLOOKUP(C3027,Customers!$A$2:$F$401,3,FALSE)</f>
        <v>Banha</v>
      </c>
      <c r="M3027" s="2" t="str">
        <f>VLOOKUP(C3027,Customers!$A$2:$F$401,5,FALSE)</f>
        <v>Consumer</v>
      </c>
      <c r="N3027" s="2" t="str">
        <f>VLOOKUP(D3027,Products!$A$2:$F$21,2,FALSE)</f>
        <v>Office Chair</v>
      </c>
      <c r="O3027" s="2" t="str">
        <f>VLOOKUP(D3027,Products!$A$2:$F$21,4,FALSE)</f>
        <v>Office</v>
      </c>
      <c r="P3027" s="2" t="str">
        <f>VLOOKUP(D3027,Products!$A$2:$F$21,3,FALSE)</f>
        <v>Furniture</v>
      </c>
      <c r="Q3027" s="6">
        <f>VLOOKUP(D3027,Products!$A$2:$F$21,6,FALSE)</f>
        <v>3150</v>
      </c>
      <c r="R3027" s="6">
        <f t="shared" si="190"/>
        <v>9450</v>
      </c>
      <c r="S3027" s="6">
        <f t="shared" si="191"/>
        <v>2422.7999999999993</v>
      </c>
    </row>
    <row r="3028" spans="1:19" x14ac:dyDescent="0.25">
      <c r="A3028" t="s">
        <v>3458</v>
      </c>
      <c r="B3028" s="2">
        <v>45725</v>
      </c>
      <c r="C3028" t="s">
        <v>326</v>
      </c>
      <c r="D3028" t="s">
        <v>11</v>
      </c>
      <c r="E3028">
        <v>1</v>
      </c>
      <c r="F3028">
        <v>29355</v>
      </c>
      <c r="G3028" s="3">
        <v>0.05</v>
      </c>
      <c r="H3028" t="s">
        <v>12</v>
      </c>
      <c r="I3028">
        <v>5</v>
      </c>
      <c r="J3028">
        <f t="shared" si="188"/>
        <v>27887.25</v>
      </c>
      <c r="K3028" s="2">
        <f t="shared" si="189"/>
        <v>45717</v>
      </c>
      <c r="L3028" s="2" t="str">
        <f>VLOOKUP(C3028,Customers!$A$2:$F$401,3,FALSE)</f>
        <v>Cairo</v>
      </c>
      <c r="M3028" s="2" t="str">
        <f>VLOOKUP(C3028,Customers!$A$2:$F$401,5,FALSE)</f>
        <v>Consumer</v>
      </c>
      <c r="N3028" s="2" t="str">
        <f>VLOOKUP(D3028,Products!$A$2:$F$21,2,FALSE)</f>
        <v>Laptop Pro 14</v>
      </c>
      <c r="O3028" s="2" t="str">
        <f>VLOOKUP(D3028,Products!$A$2:$F$21,4,FALSE)</f>
        <v>Electronics</v>
      </c>
      <c r="P3028" s="2" t="str">
        <f>VLOOKUP(D3028,Products!$A$2:$F$21,3,FALSE)</f>
        <v>Computers</v>
      </c>
      <c r="Q3028" s="6">
        <f>VLOOKUP(D3028,Products!$A$2:$F$21,6,FALSE)</f>
        <v>22100</v>
      </c>
      <c r="R3028" s="6">
        <f t="shared" si="190"/>
        <v>22100</v>
      </c>
      <c r="S3028" s="6">
        <f t="shared" si="191"/>
        <v>5787.25</v>
      </c>
    </row>
    <row r="3029" spans="1:19" x14ac:dyDescent="0.25">
      <c r="A3029" t="s">
        <v>3459</v>
      </c>
      <c r="B3029" s="2">
        <v>45701</v>
      </c>
      <c r="C3029" t="s">
        <v>229</v>
      </c>
      <c r="D3029" t="s">
        <v>56</v>
      </c>
      <c r="E3029">
        <v>5</v>
      </c>
      <c r="F3029">
        <v>174.6</v>
      </c>
      <c r="G3029" s="3">
        <v>0.03</v>
      </c>
      <c r="H3029" t="s">
        <v>12</v>
      </c>
      <c r="I3029">
        <v>2</v>
      </c>
      <c r="J3029">
        <f t="shared" si="188"/>
        <v>846.81</v>
      </c>
      <c r="K3029" s="2">
        <f t="shared" si="189"/>
        <v>45689</v>
      </c>
      <c r="L3029" s="2" t="str">
        <f>VLOOKUP(C3029,Customers!$A$2:$F$401,3,FALSE)</f>
        <v>Banha</v>
      </c>
      <c r="M3029" s="2" t="str">
        <f>VLOOKUP(C3029,Customers!$A$2:$F$401,5,FALSE)</f>
        <v>Small Business</v>
      </c>
      <c r="N3029" s="2" t="str">
        <f>VLOOKUP(D3029,Products!$A$2:$F$21,2,FALSE)</f>
        <v>Notebook Pack</v>
      </c>
      <c r="O3029" s="2" t="str">
        <f>VLOOKUP(D3029,Products!$A$2:$F$21,4,FALSE)</f>
        <v>Office</v>
      </c>
      <c r="P3029" s="2" t="str">
        <f>VLOOKUP(D3029,Products!$A$2:$F$21,3,FALSE)</f>
        <v>Stationery</v>
      </c>
      <c r="Q3029" s="6">
        <f>VLOOKUP(D3029,Products!$A$2:$F$21,6,FALSE)</f>
        <v>75</v>
      </c>
      <c r="R3029" s="6">
        <f t="shared" si="190"/>
        <v>375</v>
      </c>
      <c r="S3029" s="6">
        <f t="shared" si="191"/>
        <v>471.80999999999995</v>
      </c>
    </row>
    <row r="3030" spans="1:19" x14ac:dyDescent="0.25">
      <c r="A3030" t="s">
        <v>3460</v>
      </c>
      <c r="B3030" s="2">
        <v>45378</v>
      </c>
      <c r="C3030" t="s">
        <v>360</v>
      </c>
      <c r="D3030" t="s">
        <v>11</v>
      </c>
      <c r="E3030">
        <v>2</v>
      </c>
      <c r="F3030">
        <v>29355</v>
      </c>
      <c r="G3030" s="3">
        <v>0.1</v>
      </c>
      <c r="H3030" t="s">
        <v>85</v>
      </c>
      <c r="I3030">
        <v>2</v>
      </c>
      <c r="J3030">
        <f t="shared" si="188"/>
        <v>52839</v>
      </c>
      <c r="K3030" s="2">
        <f t="shared" si="189"/>
        <v>45352</v>
      </c>
      <c r="L3030" s="2" t="str">
        <f>VLOOKUP(C3030,Customers!$A$2:$F$401,3,FALSE)</f>
        <v>Mansoura</v>
      </c>
      <c r="M3030" s="2" t="str">
        <f>VLOOKUP(C3030,Customers!$A$2:$F$401,5,FALSE)</f>
        <v>Consumer</v>
      </c>
      <c r="N3030" s="2" t="str">
        <f>VLOOKUP(D3030,Products!$A$2:$F$21,2,FALSE)</f>
        <v>Laptop Pro 14</v>
      </c>
      <c r="O3030" s="2" t="str">
        <f>VLOOKUP(D3030,Products!$A$2:$F$21,4,FALSE)</f>
        <v>Electronics</v>
      </c>
      <c r="P3030" s="2" t="str">
        <f>VLOOKUP(D3030,Products!$A$2:$F$21,3,FALSE)</f>
        <v>Computers</v>
      </c>
      <c r="Q3030" s="6">
        <f>VLOOKUP(D3030,Products!$A$2:$F$21,6,FALSE)</f>
        <v>22100</v>
      </c>
      <c r="R3030" s="6">
        <f t="shared" si="190"/>
        <v>44200</v>
      </c>
      <c r="S3030" s="6">
        <f t="shared" si="191"/>
        <v>8639</v>
      </c>
    </row>
    <row r="3031" spans="1:19" x14ac:dyDescent="0.25">
      <c r="A3031" t="s">
        <v>3461</v>
      </c>
      <c r="B3031" s="2">
        <v>45465</v>
      </c>
      <c r="C3031" t="s">
        <v>990</v>
      </c>
      <c r="D3031" t="s">
        <v>82</v>
      </c>
      <c r="E3031">
        <v>3</v>
      </c>
      <c r="F3031">
        <v>4416</v>
      </c>
      <c r="G3031" s="3">
        <v>0.1</v>
      </c>
      <c r="H3031" t="s">
        <v>12</v>
      </c>
      <c r="I3031">
        <v>2</v>
      </c>
      <c r="J3031">
        <f t="shared" si="188"/>
        <v>11923.2</v>
      </c>
      <c r="K3031" s="2">
        <f t="shared" si="189"/>
        <v>45444</v>
      </c>
      <c r="L3031" s="2" t="str">
        <f>VLOOKUP(C3031,Customers!$A$2:$F$401,3,FALSE)</f>
        <v>Zagazig</v>
      </c>
      <c r="M3031" s="2" t="str">
        <f>VLOOKUP(C3031,Customers!$A$2:$F$401,5,FALSE)</f>
        <v>Consumer</v>
      </c>
      <c r="N3031" s="2" t="str">
        <f>VLOOKUP(D3031,Products!$A$2:$F$21,2,FALSE)</f>
        <v>Office Chair</v>
      </c>
      <c r="O3031" s="2" t="str">
        <f>VLOOKUP(D3031,Products!$A$2:$F$21,4,FALSE)</f>
        <v>Office</v>
      </c>
      <c r="P3031" s="2" t="str">
        <f>VLOOKUP(D3031,Products!$A$2:$F$21,3,FALSE)</f>
        <v>Furniture</v>
      </c>
      <c r="Q3031" s="6">
        <f>VLOOKUP(D3031,Products!$A$2:$F$21,6,FALSE)</f>
        <v>3150</v>
      </c>
      <c r="R3031" s="6">
        <f t="shared" si="190"/>
        <v>9450</v>
      </c>
      <c r="S3031" s="6">
        <f t="shared" si="191"/>
        <v>2473.2000000000007</v>
      </c>
    </row>
    <row r="3032" spans="1:19" x14ac:dyDescent="0.25">
      <c r="A3032" t="s">
        <v>3462</v>
      </c>
      <c r="B3032" s="2">
        <v>45089</v>
      </c>
      <c r="C3032" t="s">
        <v>135</v>
      </c>
      <c r="D3032" t="s">
        <v>90</v>
      </c>
      <c r="E3032">
        <v>3</v>
      </c>
      <c r="F3032">
        <v>2268</v>
      </c>
      <c r="G3032" s="3">
        <v>0</v>
      </c>
      <c r="H3032" t="s">
        <v>12</v>
      </c>
      <c r="I3032">
        <v>4</v>
      </c>
      <c r="J3032">
        <f t="shared" si="188"/>
        <v>6804</v>
      </c>
      <c r="K3032" s="2">
        <f t="shared" si="189"/>
        <v>45078</v>
      </c>
      <c r="L3032" s="2" t="str">
        <f>VLOOKUP(C3032,Customers!$A$2:$F$401,3,FALSE)</f>
        <v>Asyut</v>
      </c>
      <c r="M3032" s="2" t="str">
        <f>VLOOKUP(C3032,Customers!$A$2:$F$401,5,FALSE)</f>
        <v>Corporate</v>
      </c>
      <c r="N3032" s="2" t="str">
        <f>VLOOKUP(D3032,Products!$A$2:$F$21,2,FALSE)</f>
        <v>Headset Pro</v>
      </c>
      <c r="O3032" s="2" t="str">
        <f>VLOOKUP(D3032,Products!$A$2:$F$21,4,FALSE)</f>
        <v>Electronics</v>
      </c>
      <c r="P3032" s="2" t="str">
        <f>VLOOKUP(D3032,Products!$A$2:$F$21,3,FALSE)</f>
        <v>Accessories</v>
      </c>
      <c r="Q3032" s="6">
        <f>VLOOKUP(D3032,Products!$A$2:$F$21,6,FALSE)</f>
        <v>1180</v>
      </c>
      <c r="R3032" s="6">
        <f t="shared" si="190"/>
        <v>3540</v>
      </c>
      <c r="S3032" s="6">
        <f t="shared" si="191"/>
        <v>3264</v>
      </c>
    </row>
    <row r="3033" spans="1:19" x14ac:dyDescent="0.25">
      <c r="A3033" t="s">
        <v>3463</v>
      </c>
      <c r="B3033" s="2">
        <v>45791</v>
      </c>
      <c r="C3033" t="s">
        <v>100</v>
      </c>
      <c r="D3033" t="s">
        <v>109</v>
      </c>
      <c r="E3033">
        <v>1</v>
      </c>
      <c r="F3033">
        <v>12416</v>
      </c>
      <c r="G3033" s="3">
        <v>0</v>
      </c>
      <c r="H3033" t="s">
        <v>12</v>
      </c>
      <c r="I3033">
        <v>3</v>
      </c>
      <c r="J3033">
        <f t="shared" si="188"/>
        <v>12416</v>
      </c>
      <c r="K3033" s="2">
        <f t="shared" si="189"/>
        <v>45778</v>
      </c>
      <c r="L3033" s="2" t="str">
        <f>VLOOKUP(C3033,Customers!$A$2:$F$401,3,FALSE)</f>
        <v>Tanta</v>
      </c>
      <c r="M3033" s="2" t="str">
        <f>VLOOKUP(C3033,Customers!$A$2:$F$401,5,FALSE)</f>
        <v>Consumer</v>
      </c>
      <c r="N3033" s="2" t="str">
        <f>VLOOKUP(D3033,Products!$A$2:$F$21,2,FALSE)</f>
        <v>Projector</v>
      </c>
      <c r="O3033" s="2" t="str">
        <f>VLOOKUP(D3033,Products!$A$2:$F$21,4,FALSE)</f>
        <v>Electronics</v>
      </c>
      <c r="P3033" s="2" t="str">
        <f>VLOOKUP(D3033,Products!$A$2:$F$21,3,FALSE)</f>
        <v>Displays</v>
      </c>
      <c r="Q3033" s="6">
        <f>VLOOKUP(D3033,Products!$A$2:$F$21,6,FALSE)</f>
        <v>9700</v>
      </c>
      <c r="R3033" s="6">
        <f t="shared" si="190"/>
        <v>9700</v>
      </c>
      <c r="S3033" s="6">
        <f t="shared" si="191"/>
        <v>2716</v>
      </c>
    </row>
    <row r="3034" spans="1:19" x14ac:dyDescent="0.25">
      <c r="A3034" t="s">
        <v>3464</v>
      </c>
      <c r="B3034" s="2">
        <v>45417</v>
      </c>
      <c r="C3034" t="s">
        <v>61</v>
      </c>
      <c r="D3034" t="s">
        <v>11</v>
      </c>
      <c r="E3034">
        <v>5</v>
      </c>
      <c r="F3034">
        <v>27645</v>
      </c>
      <c r="G3034" s="3">
        <v>0.05</v>
      </c>
      <c r="H3034" t="s">
        <v>12</v>
      </c>
      <c r="I3034">
        <v>4</v>
      </c>
      <c r="J3034">
        <f t="shared" si="188"/>
        <v>131313.75</v>
      </c>
      <c r="K3034" s="2">
        <f t="shared" si="189"/>
        <v>45413</v>
      </c>
      <c r="L3034" s="2" t="str">
        <f>VLOOKUP(C3034,Customers!$A$2:$F$401,3,FALSE)</f>
        <v>Asyut</v>
      </c>
      <c r="M3034" s="2" t="str">
        <f>VLOOKUP(C3034,Customers!$A$2:$F$401,5,FALSE)</f>
        <v>Consumer</v>
      </c>
      <c r="N3034" s="2" t="str">
        <f>VLOOKUP(D3034,Products!$A$2:$F$21,2,FALSE)</f>
        <v>Laptop Pro 14</v>
      </c>
      <c r="O3034" s="2" t="str">
        <f>VLOOKUP(D3034,Products!$A$2:$F$21,4,FALSE)</f>
        <v>Electronics</v>
      </c>
      <c r="P3034" s="2" t="str">
        <f>VLOOKUP(D3034,Products!$A$2:$F$21,3,FALSE)</f>
        <v>Computers</v>
      </c>
      <c r="Q3034" s="6">
        <f>VLOOKUP(D3034,Products!$A$2:$F$21,6,FALSE)</f>
        <v>22100</v>
      </c>
      <c r="R3034" s="6">
        <f t="shared" si="190"/>
        <v>110500</v>
      </c>
      <c r="S3034" s="6">
        <f t="shared" si="191"/>
        <v>20813.75</v>
      </c>
    </row>
    <row r="3035" spans="1:19" x14ac:dyDescent="0.25">
      <c r="A3035" t="s">
        <v>3465</v>
      </c>
      <c r="B3035" s="2">
        <v>45985</v>
      </c>
      <c r="C3035" t="s">
        <v>1736</v>
      </c>
      <c r="D3035" t="s">
        <v>15</v>
      </c>
      <c r="E3035">
        <v>1</v>
      </c>
      <c r="F3035">
        <v>463.5</v>
      </c>
      <c r="G3035" s="3">
        <v>0</v>
      </c>
      <c r="H3035" t="s">
        <v>12</v>
      </c>
      <c r="I3035">
        <v>1</v>
      </c>
      <c r="J3035">
        <f t="shared" si="188"/>
        <v>463.5</v>
      </c>
      <c r="K3035" s="2">
        <f t="shared" si="189"/>
        <v>45962</v>
      </c>
      <c r="L3035" s="2" t="str">
        <f>VLOOKUP(C3035,Customers!$A$2:$F$401,3,FALSE)</f>
        <v>Tanta</v>
      </c>
      <c r="M3035" s="2" t="str">
        <f>VLOOKUP(C3035,Customers!$A$2:$F$401,5,FALSE)</f>
        <v>Consumer</v>
      </c>
      <c r="N3035" s="2" t="str">
        <f>VLOOKUP(D3035,Products!$A$2:$F$21,2,FALSE)</f>
        <v>Wireless Mouse</v>
      </c>
      <c r="O3035" s="2" t="str">
        <f>VLOOKUP(D3035,Products!$A$2:$F$21,4,FALSE)</f>
        <v>Electronics</v>
      </c>
      <c r="P3035" s="2" t="str">
        <f>VLOOKUP(D3035,Products!$A$2:$F$21,3,FALSE)</f>
        <v>Accessories</v>
      </c>
      <c r="Q3035" s="6">
        <f>VLOOKUP(D3035,Products!$A$2:$F$21,6,FALSE)</f>
        <v>210</v>
      </c>
      <c r="R3035" s="6">
        <f t="shared" si="190"/>
        <v>210</v>
      </c>
      <c r="S3035" s="6">
        <f t="shared" si="191"/>
        <v>253.5</v>
      </c>
    </row>
    <row r="3036" spans="1:19" x14ac:dyDescent="0.25">
      <c r="A3036" t="s">
        <v>3466</v>
      </c>
      <c r="B3036" s="2">
        <v>45483</v>
      </c>
      <c r="C3036" t="s">
        <v>612</v>
      </c>
      <c r="D3036" t="s">
        <v>56</v>
      </c>
      <c r="E3036">
        <v>3</v>
      </c>
      <c r="F3036">
        <v>185.4</v>
      </c>
      <c r="G3036" s="3">
        <v>0.1</v>
      </c>
      <c r="H3036" t="s">
        <v>12</v>
      </c>
      <c r="I3036">
        <v>4</v>
      </c>
      <c r="J3036">
        <f t="shared" si="188"/>
        <v>500.58000000000004</v>
      </c>
      <c r="K3036" s="2">
        <f t="shared" si="189"/>
        <v>45474</v>
      </c>
      <c r="L3036" s="2" t="str">
        <f>VLOOKUP(C3036,Customers!$A$2:$F$401,3,FALSE)</f>
        <v>Banha</v>
      </c>
      <c r="M3036" s="2" t="str">
        <f>VLOOKUP(C3036,Customers!$A$2:$F$401,5,FALSE)</f>
        <v>Small Business</v>
      </c>
      <c r="N3036" s="2" t="str">
        <f>VLOOKUP(D3036,Products!$A$2:$F$21,2,FALSE)</f>
        <v>Notebook Pack</v>
      </c>
      <c r="O3036" s="2" t="str">
        <f>VLOOKUP(D3036,Products!$A$2:$F$21,4,FALSE)</f>
        <v>Office</v>
      </c>
      <c r="P3036" s="2" t="str">
        <f>VLOOKUP(D3036,Products!$A$2:$F$21,3,FALSE)</f>
        <v>Stationery</v>
      </c>
      <c r="Q3036" s="6">
        <f>VLOOKUP(D3036,Products!$A$2:$F$21,6,FALSE)</f>
        <v>75</v>
      </c>
      <c r="R3036" s="6">
        <f t="shared" si="190"/>
        <v>225</v>
      </c>
      <c r="S3036" s="6">
        <f t="shared" si="191"/>
        <v>275.58000000000004</v>
      </c>
    </row>
    <row r="3037" spans="1:19" x14ac:dyDescent="0.25">
      <c r="A3037" t="s">
        <v>3467</v>
      </c>
      <c r="B3037" s="2">
        <v>45510</v>
      </c>
      <c r="C3037" t="s">
        <v>1422</v>
      </c>
      <c r="D3037" t="s">
        <v>24</v>
      </c>
      <c r="E3037">
        <v>2</v>
      </c>
      <c r="F3037">
        <v>1350</v>
      </c>
      <c r="G3037" s="3">
        <v>0.1</v>
      </c>
      <c r="H3037" t="s">
        <v>12</v>
      </c>
      <c r="I3037">
        <v>4</v>
      </c>
      <c r="J3037">
        <f t="shared" si="188"/>
        <v>2430</v>
      </c>
      <c r="K3037" s="2">
        <f t="shared" si="189"/>
        <v>45505</v>
      </c>
      <c r="L3037" s="2" t="str">
        <f>VLOOKUP(C3037,Customers!$A$2:$F$401,3,FALSE)</f>
        <v>Cairo</v>
      </c>
      <c r="M3037" s="2" t="str">
        <f>VLOOKUP(C3037,Customers!$A$2:$F$401,5,FALSE)</f>
        <v>Consumer</v>
      </c>
      <c r="N3037" s="2" t="str">
        <f>VLOOKUP(D3037,Products!$A$2:$F$21,2,FALSE)</f>
        <v>USB-C Hub</v>
      </c>
      <c r="O3037" s="2" t="str">
        <f>VLOOKUP(D3037,Products!$A$2:$F$21,4,FALSE)</f>
        <v>Electronics</v>
      </c>
      <c r="P3037" s="2" t="str">
        <f>VLOOKUP(D3037,Products!$A$2:$F$21,3,FALSE)</f>
        <v>Accessories</v>
      </c>
      <c r="Q3037" s="6">
        <f>VLOOKUP(D3037,Products!$A$2:$F$21,6,FALSE)</f>
        <v>620</v>
      </c>
      <c r="R3037" s="6">
        <f t="shared" si="190"/>
        <v>1240</v>
      </c>
      <c r="S3037" s="6">
        <f t="shared" si="191"/>
        <v>1190</v>
      </c>
    </row>
    <row r="3038" spans="1:19" x14ac:dyDescent="0.25">
      <c r="A3038" t="s">
        <v>3468</v>
      </c>
      <c r="B3038" s="2">
        <v>46016</v>
      </c>
      <c r="C3038" t="s">
        <v>84</v>
      </c>
      <c r="D3038" t="s">
        <v>46</v>
      </c>
      <c r="E3038">
        <v>2</v>
      </c>
      <c r="F3038">
        <v>280.8</v>
      </c>
      <c r="G3038" s="3">
        <v>0.05</v>
      </c>
      <c r="H3038" t="s">
        <v>12</v>
      </c>
      <c r="I3038">
        <v>7</v>
      </c>
      <c r="J3038">
        <f t="shared" si="188"/>
        <v>533.52</v>
      </c>
      <c r="K3038" s="2">
        <f t="shared" si="189"/>
        <v>45992</v>
      </c>
      <c r="L3038" s="2" t="str">
        <f>VLOOKUP(C3038,Customers!$A$2:$F$401,3,FALSE)</f>
        <v>Asyut</v>
      </c>
      <c r="M3038" s="2" t="str">
        <f>VLOOKUP(C3038,Customers!$A$2:$F$401,5,FALSE)</f>
        <v>Small Business</v>
      </c>
      <c r="N3038" s="2" t="str">
        <f>VLOOKUP(D3038,Products!$A$2:$F$21,2,FALSE)</f>
        <v>Paper A4 Box</v>
      </c>
      <c r="O3038" s="2" t="str">
        <f>VLOOKUP(D3038,Products!$A$2:$F$21,4,FALSE)</f>
        <v>Office</v>
      </c>
      <c r="P3038" s="2" t="str">
        <f>VLOOKUP(D3038,Products!$A$2:$F$21,3,FALSE)</f>
        <v>Stationery</v>
      </c>
      <c r="Q3038" s="6">
        <f>VLOOKUP(D3038,Products!$A$2:$F$21,6,FALSE)</f>
        <v>145</v>
      </c>
      <c r="R3038" s="6">
        <f t="shared" si="190"/>
        <v>290</v>
      </c>
      <c r="S3038" s="6">
        <f t="shared" si="191"/>
        <v>243.51999999999998</v>
      </c>
    </row>
    <row r="3039" spans="1:19" x14ac:dyDescent="0.25">
      <c r="A3039" t="s">
        <v>3469</v>
      </c>
      <c r="B3039" s="2">
        <v>45477</v>
      </c>
      <c r="C3039" t="s">
        <v>154</v>
      </c>
      <c r="D3039" t="s">
        <v>15</v>
      </c>
      <c r="E3039">
        <v>1</v>
      </c>
      <c r="F3039">
        <v>450</v>
      </c>
      <c r="G3039" s="3">
        <v>0.05</v>
      </c>
      <c r="H3039" t="s">
        <v>12</v>
      </c>
      <c r="I3039">
        <v>3</v>
      </c>
      <c r="J3039">
        <f t="shared" si="188"/>
        <v>427.5</v>
      </c>
      <c r="K3039" s="2">
        <f t="shared" si="189"/>
        <v>45474</v>
      </c>
      <c r="L3039" s="2" t="str">
        <f>VLOOKUP(C3039,Customers!$A$2:$F$401,3,FALSE)</f>
        <v>Zagazig</v>
      </c>
      <c r="M3039" s="2" t="str">
        <f>VLOOKUP(C3039,Customers!$A$2:$F$401,5,FALSE)</f>
        <v>Consumer</v>
      </c>
      <c r="N3039" s="2" t="str">
        <f>VLOOKUP(D3039,Products!$A$2:$F$21,2,FALSE)</f>
        <v>Wireless Mouse</v>
      </c>
      <c r="O3039" s="2" t="str">
        <f>VLOOKUP(D3039,Products!$A$2:$F$21,4,FALSE)</f>
        <v>Electronics</v>
      </c>
      <c r="P3039" s="2" t="str">
        <f>VLOOKUP(D3039,Products!$A$2:$F$21,3,FALSE)</f>
        <v>Accessories</v>
      </c>
      <c r="Q3039" s="6">
        <f>VLOOKUP(D3039,Products!$A$2:$F$21,6,FALSE)</f>
        <v>210</v>
      </c>
      <c r="R3039" s="6">
        <f t="shared" si="190"/>
        <v>210</v>
      </c>
      <c r="S3039" s="6">
        <f t="shared" si="191"/>
        <v>217.5</v>
      </c>
    </row>
    <row r="3040" spans="1:19" x14ac:dyDescent="0.25">
      <c r="A3040" t="s">
        <v>3470</v>
      </c>
      <c r="B3040" s="2">
        <v>45772</v>
      </c>
      <c r="C3040" t="s">
        <v>233</v>
      </c>
      <c r="D3040" t="s">
        <v>49</v>
      </c>
      <c r="E3040">
        <v>2</v>
      </c>
      <c r="F3040">
        <v>3772</v>
      </c>
      <c r="G3040" s="3">
        <v>0.05</v>
      </c>
      <c r="H3040" t="s">
        <v>12</v>
      </c>
      <c r="I3040">
        <v>1</v>
      </c>
      <c r="J3040">
        <f t="shared" si="188"/>
        <v>7166.7999999999993</v>
      </c>
      <c r="K3040" s="2">
        <f t="shared" si="189"/>
        <v>45748</v>
      </c>
      <c r="L3040" s="2" t="str">
        <f>VLOOKUP(C3040,Customers!$A$2:$F$401,3,FALSE)</f>
        <v>Mansoura</v>
      </c>
      <c r="M3040" s="2" t="str">
        <f>VLOOKUP(C3040,Customers!$A$2:$F$401,5,FALSE)</f>
        <v>Consumer</v>
      </c>
      <c r="N3040" s="2" t="str">
        <f>VLOOKUP(D3040,Products!$A$2:$F$21,2,FALSE)</f>
        <v>UPS 1200VA</v>
      </c>
      <c r="O3040" s="2" t="str">
        <f>VLOOKUP(D3040,Products!$A$2:$F$21,4,FALSE)</f>
        <v>Electronics</v>
      </c>
      <c r="P3040" s="2" t="str">
        <f>VLOOKUP(D3040,Products!$A$2:$F$21,3,FALSE)</f>
        <v>Power</v>
      </c>
      <c r="Q3040" s="6">
        <f>VLOOKUP(D3040,Products!$A$2:$F$21,6,FALSE)</f>
        <v>2950</v>
      </c>
      <c r="R3040" s="6">
        <f t="shared" si="190"/>
        <v>5900</v>
      </c>
      <c r="S3040" s="6">
        <f t="shared" si="191"/>
        <v>1266.7999999999993</v>
      </c>
    </row>
    <row r="3041" spans="1:19" x14ac:dyDescent="0.25">
      <c r="A3041" t="s">
        <v>3471</v>
      </c>
      <c r="B3041" s="2">
        <v>45312</v>
      </c>
      <c r="C3041" t="s">
        <v>336</v>
      </c>
      <c r="D3041" t="s">
        <v>49</v>
      </c>
      <c r="E3041">
        <v>2</v>
      </c>
      <c r="F3041">
        <v>4223</v>
      </c>
      <c r="G3041" s="3">
        <v>0</v>
      </c>
      <c r="H3041" t="s">
        <v>12</v>
      </c>
      <c r="I3041">
        <v>7</v>
      </c>
      <c r="J3041">
        <f t="shared" si="188"/>
        <v>8446</v>
      </c>
      <c r="K3041" s="2">
        <f t="shared" si="189"/>
        <v>45292</v>
      </c>
      <c r="L3041" s="2" t="str">
        <f>VLOOKUP(C3041,Customers!$A$2:$F$401,3,FALSE)</f>
        <v>Asyut</v>
      </c>
      <c r="M3041" s="2" t="str">
        <f>VLOOKUP(C3041,Customers!$A$2:$F$401,5,FALSE)</f>
        <v>Small Business</v>
      </c>
      <c r="N3041" s="2" t="str">
        <f>VLOOKUP(D3041,Products!$A$2:$F$21,2,FALSE)</f>
        <v>UPS 1200VA</v>
      </c>
      <c r="O3041" s="2" t="str">
        <f>VLOOKUP(D3041,Products!$A$2:$F$21,4,FALSE)</f>
        <v>Electronics</v>
      </c>
      <c r="P3041" s="2" t="str">
        <f>VLOOKUP(D3041,Products!$A$2:$F$21,3,FALSE)</f>
        <v>Power</v>
      </c>
      <c r="Q3041" s="6">
        <f>VLOOKUP(D3041,Products!$A$2:$F$21,6,FALSE)</f>
        <v>2950</v>
      </c>
      <c r="R3041" s="6">
        <f t="shared" si="190"/>
        <v>5900</v>
      </c>
      <c r="S3041" s="6">
        <f t="shared" si="191"/>
        <v>2546</v>
      </c>
    </row>
    <row r="3042" spans="1:19" x14ac:dyDescent="0.25">
      <c r="A3042" t="s">
        <v>3472</v>
      </c>
      <c r="B3042" s="2">
        <v>45067</v>
      </c>
      <c r="C3042" t="s">
        <v>305</v>
      </c>
      <c r="D3042" t="s">
        <v>123</v>
      </c>
      <c r="E3042">
        <v>1</v>
      </c>
      <c r="F3042">
        <v>2279.5</v>
      </c>
      <c r="G3042" s="3">
        <v>0</v>
      </c>
      <c r="H3042" t="s">
        <v>12</v>
      </c>
      <c r="I3042">
        <v>7</v>
      </c>
      <c r="J3042">
        <f t="shared" si="188"/>
        <v>2279.5</v>
      </c>
      <c r="K3042" s="2">
        <f t="shared" si="189"/>
        <v>45047</v>
      </c>
      <c r="L3042" s="2" t="str">
        <f>VLOOKUP(C3042,Customers!$A$2:$F$401,3,FALSE)</f>
        <v>Giza</v>
      </c>
      <c r="M3042" s="2" t="str">
        <f>VLOOKUP(C3042,Customers!$A$2:$F$401,5,FALSE)</f>
        <v>Small Business</v>
      </c>
      <c r="N3042" s="2" t="str">
        <f>VLOOKUP(D3042,Products!$A$2:$F$21,2,FALSE)</f>
        <v>Barcode Scanner</v>
      </c>
      <c r="O3042" s="2" t="str">
        <f>VLOOKUP(D3042,Products!$A$2:$F$21,4,FALSE)</f>
        <v>Electronics</v>
      </c>
      <c r="P3042" s="2" t="str">
        <f>VLOOKUP(D3042,Products!$A$2:$F$21,3,FALSE)</f>
        <v>POS Equipment</v>
      </c>
      <c r="Q3042" s="6">
        <f>VLOOKUP(D3042,Products!$A$2:$F$21,6,FALSE)</f>
        <v>1420</v>
      </c>
      <c r="R3042" s="6">
        <f t="shared" si="190"/>
        <v>1420</v>
      </c>
      <c r="S3042" s="6">
        <f t="shared" si="191"/>
        <v>859.5</v>
      </c>
    </row>
    <row r="3043" spans="1:19" x14ac:dyDescent="0.25">
      <c r="A3043" t="s">
        <v>3473</v>
      </c>
      <c r="B3043" s="2">
        <v>45300</v>
      </c>
      <c r="C3043" t="s">
        <v>903</v>
      </c>
      <c r="D3043" t="s">
        <v>40</v>
      </c>
      <c r="E3043">
        <v>2</v>
      </c>
      <c r="F3043">
        <v>19500</v>
      </c>
      <c r="G3043" s="3">
        <v>0.1</v>
      </c>
      <c r="H3043" t="s">
        <v>12</v>
      </c>
      <c r="I3043">
        <v>2</v>
      </c>
      <c r="J3043">
        <f t="shared" si="188"/>
        <v>35100</v>
      </c>
      <c r="K3043" s="2">
        <f t="shared" si="189"/>
        <v>45292</v>
      </c>
      <c r="L3043" s="2" t="str">
        <f>VLOOKUP(C3043,Customers!$A$2:$F$401,3,FALSE)</f>
        <v>Asyut</v>
      </c>
      <c r="M3043" s="2" t="str">
        <f>VLOOKUP(C3043,Customers!$A$2:$F$401,5,FALSE)</f>
        <v>Consumer</v>
      </c>
      <c r="N3043" s="2" t="str">
        <f>VLOOKUP(D3043,Products!$A$2:$F$21,2,FALSE)</f>
        <v>Laptop Basic 15</v>
      </c>
      <c r="O3043" s="2" t="str">
        <f>VLOOKUP(D3043,Products!$A$2:$F$21,4,FALSE)</f>
        <v>Electronics</v>
      </c>
      <c r="P3043" s="2" t="str">
        <f>VLOOKUP(D3043,Products!$A$2:$F$21,3,FALSE)</f>
        <v>Computers</v>
      </c>
      <c r="Q3043" s="6">
        <f>VLOOKUP(D3043,Products!$A$2:$F$21,6,FALSE)</f>
        <v>15100</v>
      </c>
      <c r="R3043" s="6">
        <f t="shared" si="190"/>
        <v>30200</v>
      </c>
      <c r="S3043" s="6">
        <f t="shared" si="191"/>
        <v>4900</v>
      </c>
    </row>
    <row r="3044" spans="1:19" x14ac:dyDescent="0.25">
      <c r="A3044" t="s">
        <v>3474</v>
      </c>
      <c r="B3044" s="2">
        <v>45206</v>
      </c>
      <c r="C3044" t="s">
        <v>332</v>
      </c>
      <c r="D3044" t="s">
        <v>90</v>
      </c>
      <c r="E3044">
        <v>1</v>
      </c>
      <c r="F3044">
        <v>2163</v>
      </c>
      <c r="G3044" s="3">
        <v>0.05</v>
      </c>
      <c r="H3044" t="s">
        <v>12</v>
      </c>
      <c r="I3044">
        <v>2</v>
      </c>
      <c r="J3044">
        <f t="shared" si="188"/>
        <v>2054.85</v>
      </c>
      <c r="K3044" s="2">
        <f t="shared" si="189"/>
        <v>45200</v>
      </c>
      <c r="L3044" s="2" t="str">
        <f>VLOOKUP(C3044,Customers!$A$2:$F$401,3,FALSE)</f>
        <v>Banha</v>
      </c>
      <c r="M3044" s="2" t="str">
        <f>VLOOKUP(C3044,Customers!$A$2:$F$401,5,FALSE)</f>
        <v>Small Business</v>
      </c>
      <c r="N3044" s="2" t="str">
        <f>VLOOKUP(D3044,Products!$A$2:$F$21,2,FALSE)</f>
        <v>Headset Pro</v>
      </c>
      <c r="O3044" s="2" t="str">
        <f>VLOOKUP(D3044,Products!$A$2:$F$21,4,FALSE)</f>
        <v>Electronics</v>
      </c>
      <c r="P3044" s="2" t="str">
        <f>VLOOKUP(D3044,Products!$A$2:$F$21,3,FALSE)</f>
        <v>Accessories</v>
      </c>
      <c r="Q3044" s="6">
        <f>VLOOKUP(D3044,Products!$A$2:$F$21,6,FALSE)</f>
        <v>1180</v>
      </c>
      <c r="R3044" s="6">
        <f t="shared" si="190"/>
        <v>1180</v>
      </c>
      <c r="S3044" s="6">
        <f t="shared" si="191"/>
        <v>874.84999999999991</v>
      </c>
    </row>
    <row r="3045" spans="1:19" x14ac:dyDescent="0.25">
      <c r="A3045" t="s">
        <v>3475</v>
      </c>
      <c r="B3045" s="2">
        <v>45520</v>
      </c>
      <c r="C3045" t="s">
        <v>242</v>
      </c>
      <c r="D3045" t="s">
        <v>56</v>
      </c>
      <c r="E3045">
        <v>2</v>
      </c>
      <c r="F3045">
        <v>165.6</v>
      </c>
      <c r="G3045" s="3">
        <v>0.05</v>
      </c>
      <c r="H3045" t="s">
        <v>85</v>
      </c>
      <c r="I3045">
        <v>5</v>
      </c>
      <c r="J3045">
        <f t="shared" si="188"/>
        <v>314.64</v>
      </c>
      <c r="K3045" s="2">
        <f t="shared" si="189"/>
        <v>45505</v>
      </c>
      <c r="L3045" s="2" t="str">
        <f>VLOOKUP(C3045,Customers!$A$2:$F$401,3,FALSE)</f>
        <v>Tanta</v>
      </c>
      <c r="M3045" s="2" t="str">
        <f>VLOOKUP(C3045,Customers!$A$2:$F$401,5,FALSE)</f>
        <v>Small Business</v>
      </c>
      <c r="N3045" s="2" t="str">
        <f>VLOOKUP(D3045,Products!$A$2:$F$21,2,FALSE)</f>
        <v>Notebook Pack</v>
      </c>
      <c r="O3045" s="2" t="str">
        <f>VLOOKUP(D3045,Products!$A$2:$F$21,4,FALSE)</f>
        <v>Office</v>
      </c>
      <c r="P3045" s="2" t="str">
        <f>VLOOKUP(D3045,Products!$A$2:$F$21,3,FALSE)</f>
        <v>Stationery</v>
      </c>
      <c r="Q3045" s="6">
        <f>VLOOKUP(D3045,Products!$A$2:$F$21,6,FALSE)</f>
        <v>75</v>
      </c>
      <c r="R3045" s="6">
        <f t="shared" si="190"/>
        <v>150</v>
      </c>
      <c r="S3045" s="6">
        <f t="shared" si="191"/>
        <v>164.64</v>
      </c>
    </row>
    <row r="3046" spans="1:19" x14ac:dyDescent="0.25">
      <c r="A3046" t="s">
        <v>3476</v>
      </c>
      <c r="B3046" s="2">
        <v>45153</v>
      </c>
      <c r="C3046" t="s">
        <v>914</v>
      </c>
      <c r="D3046" t="s">
        <v>46</v>
      </c>
      <c r="E3046">
        <v>2</v>
      </c>
      <c r="F3046">
        <v>280.8</v>
      </c>
      <c r="G3046" s="3">
        <v>0.15</v>
      </c>
      <c r="H3046" t="s">
        <v>12</v>
      </c>
      <c r="I3046">
        <v>5</v>
      </c>
      <c r="J3046">
        <f t="shared" si="188"/>
        <v>477.36</v>
      </c>
      <c r="K3046" s="2">
        <f t="shared" si="189"/>
        <v>45139</v>
      </c>
      <c r="L3046" s="2" t="str">
        <f>VLOOKUP(C3046,Customers!$A$2:$F$401,3,FALSE)</f>
        <v>Zagazig</v>
      </c>
      <c r="M3046" s="2" t="str">
        <f>VLOOKUP(C3046,Customers!$A$2:$F$401,5,FALSE)</f>
        <v>Consumer</v>
      </c>
      <c r="N3046" s="2" t="str">
        <f>VLOOKUP(D3046,Products!$A$2:$F$21,2,FALSE)</f>
        <v>Paper A4 Box</v>
      </c>
      <c r="O3046" s="2" t="str">
        <f>VLOOKUP(D3046,Products!$A$2:$F$21,4,FALSE)</f>
        <v>Office</v>
      </c>
      <c r="P3046" s="2" t="str">
        <f>VLOOKUP(D3046,Products!$A$2:$F$21,3,FALSE)</f>
        <v>Stationery</v>
      </c>
      <c r="Q3046" s="6">
        <f>VLOOKUP(D3046,Products!$A$2:$F$21,6,FALSE)</f>
        <v>145</v>
      </c>
      <c r="R3046" s="6">
        <f t="shared" si="190"/>
        <v>290</v>
      </c>
      <c r="S3046" s="6">
        <f t="shared" si="191"/>
        <v>187.36</v>
      </c>
    </row>
    <row r="3047" spans="1:19" x14ac:dyDescent="0.25">
      <c r="A3047" t="s">
        <v>3477</v>
      </c>
      <c r="B3047" s="2">
        <v>45859</v>
      </c>
      <c r="C3047" t="s">
        <v>42</v>
      </c>
      <c r="D3047" t="s">
        <v>49</v>
      </c>
      <c r="E3047">
        <v>3</v>
      </c>
      <c r="F3047">
        <v>3772</v>
      </c>
      <c r="G3047" s="3">
        <v>0.1</v>
      </c>
      <c r="H3047" t="s">
        <v>12</v>
      </c>
      <c r="I3047">
        <v>1</v>
      </c>
      <c r="J3047">
        <f t="shared" si="188"/>
        <v>10184.4</v>
      </c>
      <c r="K3047" s="2">
        <f t="shared" si="189"/>
        <v>45839</v>
      </c>
      <c r="L3047" s="2" t="str">
        <f>VLOOKUP(C3047,Customers!$A$2:$F$401,3,FALSE)</f>
        <v>Tanta</v>
      </c>
      <c r="M3047" s="2" t="str">
        <f>VLOOKUP(C3047,Customers!$A$2:$F$401,5,FALSE)</f>
        <v>Small Business</v>
      </c>
      <c r="N3047" s="2" t="str">
        <f>VLOOKUP(D3047,Products!$A$2:$F$21,2,FALSE)</f>
        <v>UPS 1200VA</v>
      </c>
      <c r="O3047" s="2" t="str">
        <f>VLOOKUP(D3047,Products!$A$2:$F$21,4,FALSE)</f>
        <v>Electronics</v>
      </c>
      <c r="P3047" s="2" t="str">
        <f>VLOOKUP(D3047,Products!$A$2:$F$21,3,FALSE)</f>
        <v>Power</v>
      </c>
      <c r="Q3047" s="6">
        <f>VLOOKUP(D3047,Products!$A$2:$F$21,6,FALSE)</f>
        <v>2950</v>
      </c>
      <c r="R3047" s="6">
        <f t="shared" si="190"/>
        <v>8850</v>
      </c>
      <c r="S3047" s="6">
        <f t="shared" si="191"/>
        <v>1334.3999999999996</v>
      </c>
    </row>
    <row r="3048" spans="1:19" x14ac:dyDescent="0.25">
      <c r="A3048" t="s">
        <v>3478</v>
      </c>
      <c r="B3048" s="2">
        <v>45854</v>
      </c>
      <c r="C3048" t="s">
        <v>519</v>
      </c>
      <c r="D3048" t="s">
        <v>56</v>
      </c>
      <c r="E3048">
        <v>50</v>
      </c>
      <c r="F3048">
        <v>180</v>
      </c>
      <c r="G3048" s="3">
        <v>0</v>
      </c>
      <c r="H3048" t="s">
        <v>12</v>
      </c>
      <c r="I3048">
        <v>2</v>
      </c>
      <c r="J3048">
        <f t="shared" si="188"/>
        <v>9000</v>
      </c>
      <c r="K3048" s="2">
        <f t="shared" si="189"/>
        <v>45839</v>
      </c>
      <c r="L3048" s="2" t="str">
        <f>VLOOKUP(C3048,Customers!$A$2:$F$401,3,FALSE)</f>
        <v>Port Said</v>
      </c>
      <c r="M3048" s="2" t="str">
        <f>VLOOKUP(C3048,Customers!$A$2:$F$401,5,FALSE)</f>
        <v>Consumer</v>
      </c>
      <c r="N3048" s="2" t="str">
        <f>VLOOKUP(D3048,Products!$A$2:$F$21,2,FALSE)</f>
        <v>Notebook Pack</v>
      </c>
      <c r="O3048" s="2" t="str">
        <f>VLOOKUP(D3048,Products!$A$2:$F$21,4,FALSE)</f>
        <v>Office</v>
      </c>
      <c r="P3048" s="2" t="str">
        <f>VLOOKUP(D3048,Products!$A$2:$F$21,3,FALSE)</f>
        <v>Stationery</v>
      </c>
      <c r="Q3048" s="6">
        <f>VLOOKUP(D3048,Products!$A$2:$F$21,6,FALSE)</f>
        <v>75</v>
      </c>
      <c r="R3048" s="6">
        <f t="shared" si="190"/>
        <v>3750</v>
      </c>
      <c r="S3048" s="6">
        <f t="shared" si="191"/>
        <v>5250</v>
      </c>
    </row>
    <row r="3049" spans="1:19" x14ac:dyDescent="0.25">
      <c r="A3049" t="s">
        <v>3479</v>
      </c>
      <c r="B3049" s="2">
        <v>45484</v>
      </c>
      <c r="C3049" t="s">
        <v>634</v>
      </c>
      <c r="D3049" t="s">
        <v>40</v>
      </c>
      <c r="E3049">
        <v>3</v>
      </c>
      <c r="F3049">
        <v>18915</v>
      </c>
      <c r="G3049" s="3">
        <v>0.05</v>
      </c>
      <c r="H3049" t="s">
        <v>12</v>
      </c>
      <c r="I3049">
        <v>7</v>
      </c>
      <c r="J3049">
        <f t="shared" si="188"/>
        <v>53907.75</v>
      </c>
      <c r="K3049" s="2">
        <f t="shared" si="189"/>
        <v>45474</v>
      </c>
      <c r="L3049" s="2" t="str">
        <f>VLOOKUP(C3049,Customers!$A$2:$F$401,3,FALSE)</f>
        <v>Zagazig</v>
      </c>
      <c r="M3049" s="2" t="str">
        <f>VLOOKUP(C3049,Customers!$A$2:$F$401,5,FALSE)</f>
        <v>Consumer</v>
      </c>
      <c r="N3049" s="2" t="str">
        <f>VLOOKUP(D3049,Products!$A$2:$F$21,2,FALSE)</f>
        <v>Laptop Basic 15</v>
      </c>
      <c r="O3049" s="2" t="str">
        <f>VLOOKUP(D3049,Products!$A$2:$F$21,4,FALSE)</f>
        <v>Electronics</v>
      </c>
      <c r="P3049" s="2" t="str">
        <f>VLOOKUP(D3049,Products!$A$2:$F$21,3,FALSE)</f>
        <v>Computers</v>
      </c>
      <c r="Q3049" s="6">
        <f>VLOOKUP(D3049,Products!$A$2:$F$21,6,FALSE)</f>
        <v>15100</v>
      </c>
      <c r="R3049" s="6">
        <f t="shared" si="190"/>
        <v>45300</v>
      </c>
      <c r="S3049" s="6">
        <f t="shared" si="191"/>
        <v>8607.75</v>
      </c>
    </row>
    <row r="3050" spans="1:19" x14ac:dyDescent="0.25">
      <c r="A3050" t="s">
        <v>3480</v>
      </c>
      <c r="B3050" s="2">
        <v>45934</v>
      </c>
      <c r="C3050" t="s">
        <v>821</v>
      </c>
      <c r="D3050" t="s">
        <v>21</v>
      </c>
      <c r="E3050">
        <v>2</v>
      </c>
      <c r="F3050">
        <v>1998</v>
      </c>
      <c r="G3050" s="3">
        <v>0.03</v>
      </c>
      <c r="H3050" t="s">
        <v>12</v>
      </c>
      <c r="I3050">
        <v>7</v>
      </c>
      <c r="J3050">
        <f t="shared" si="188"/>
        <v>3876.12</v>
      </c>
      <c r="K3050" s="2">
        <f t="shared" si="189"/>
        <v>45931</v>
      </c>
      <c r="L3050" s="2" t="str">
        <f>VLOOKUP(C3050,Customers!$A$2:$F$401,3,FALSE)</f>
        <v>Fayoum</v>
      </c>
      <c r="M3050" s="2" t="str">
        <f>VLOOKUP(C3050,Customers!$A$2:$F$401,5,FALSE)</f>
        <v>Corporate</v>
      </c>
      <c r="N3050" s="2" t="str">
        <f>VLOOKUP(D3050,Products!$A$2:$F$21,2,FALSE)</f>
        <v>Mechanical Keyboard</v>
      </c>
      <c r="O3050" s="2" t="str">
        <f>VLOOKUP(D3050,Products!$A$2:$F$21,4,FALSE)</f>
        <v>Electronics</v>
      </c>
      <c r="P3050" s="2" t="str">
        <f>VLOOKUP(D3050,Products!$A$2:$F$21,3,FALSE)</f>
        <v>Accessories</v>
      </c>
      <c r="Q3050" s="6">
        <f>VLOOKUP(D3050,Products!$A$2:$F$21,6,FALSE)</f>
        <v>990</v>
      </c>
      <c r="R3050" s="6">
        <f t="shared" si="190"/>
        <v>1980</v>
      </c>
      <c r="S3050" s="6">
        <f t="shared" si="191"/>
        <v>1896.12</v>
      </c>
    </row>
    <row r="3051" spans="1:19" x14ac:dyDescent="0.25">
      <c r="A3051" t="s">
        <v>3481</v>
      </c>
      <c r="B3051" s="2">
        <v>45311</v>
      </c>
      <c r="C3051" t="s">
        <v>71</v>
      </c>
      <c r="D3051" t="s">
        <v>46</v>
      </c>
      <c r="E3051">
        <v>3</v>
      </c>
      <c r="F3051">
        <v>239.2</v>
      </c>
      <c r="G3051" s="3">
        <v>0</v>
      </c>
      <c r="H3051" t="s">
        <v>12</v>
      </c>
      <c r="I3051">
        <v>5</v>
      </c>
      <c r="J3051">
        <f t="shared" si="188"/>
        <v>717.59999999999991</v>
      </c>
      <c r="K3051" s="2">
        <f t="shared" si="189"/>
        <v>45292</v>
      </c>
      <c r="L3051" s="2" t="str">
        <f>VLOOKUP(C3051,Customers!$A$2:$F$401,3,FALSE)</f>
        <v>Mansoura</v>
      </c>
      <c r="M3051" s="2" t="str">
        <f>VLOOKUP(C3051,Customers!$A$2:$F$401,5,FALSE)</f>
        <v>Consumer</v>
      </c>
      <c r="N3051" s="2" t="str">
        <f>VLOOKUP(D3051,Products!$A$2:$F$21,2,FALSE)</f>
        <v>Paper A4 Box</v>
      </c>
      <c r="O3051" s="2" t="str">
        <f>VLOOKUP(D3051,Products!$A$2:$F$21,4,FALSE)</f>
        <v>Office</v>
      </c>
      <c r="P3051" s="2" t="str">
        <f>VLOOKUP(D3051,Products!$A$2:$F$21,3,FALSE)</f>
        <v>Stationery</v>
      </c>
      <c r="Q3051" s="6">
        <f>VLOOKUP(D3051,Products!$A$2:$F$21,6,FALSE)</f>
        <v>145</v>
      </c>
      <c r="R3051" s="6">
        <f t="shared" si="190"/>
        <v>435</v>
      </c>
      <c r="S3051" s="6">
        <f t="shared" si="191"/>
        <v>282.59999999999991</v>
      </c>
    </row>
    <row r="3052" spans="1:19" x14ac:dyDescent="0.25">
      <c r="A3052" t="s">
        <v>3482</v>
      </c>
      <c r="B3052" s="2">
        <v>45583</v>
      </c>
      <c r="C3052" t="s">
        <v>2435</v>
      </c>
      <c r="D3052" t="s">
        <v>24</v>
      </c>
      <c r="E3052">
        <v>1</v>
      </c>
      <c r="F3052">
        <v>1250</v>
      </c>
      <c r="G3052" s="3">
        <v>0.05</v>
      </c>
      <c r="H3052" t="s">
        <v>12</v>
      </c>
      <c r="I3052">
        <v>4</v>
      </c>
      <c r="J3052">
        <f t="shared" si="188"/>
        <v>1187.5</v>
      </c>
      <c r="K3052" s="2">
        <f t="shared" si="189"/>
        <v>45566</v>
      </c>
      <c r="L3052" s="2" t="str">
        <f>VLOOKUP(C3052,Customers!$A$2:$F$401,3,FALSE)</f>
        <v>Port Said</v>
      </c>
      <c r="M3052" s="2" t="str">
        <f>VLOOKUP(C3052,Customers!$A$2:$F$401,5,FALSE)</f>
        <v>Small Business</v>
      </c>
      <c r="N3052" s="2" t="str">
        <f>VLOOKUP(D3052,Products!$A$2:$F$21,2,FALSE)</f>
        <v>USB-C Hub</v>
      </c>
      <c r="O3052" s="2" t="str">
        <f>VLOOKUP(D3052,Products!$A$2:$F$21,4,FALSE)</f>
        <v>Electronics</v>
      </c>
      <c r="P3052" s="2" t="str">
        <f>VLOOKUP(D3052,Products!$A$2:$F$21,3,FALSE)</f>
        <v>Accessories</v>
      </c>
      <c r="Q3052" s="6">
        <f>VLOOKUP(D3052,Products!$A$2:$F$21,6,FALSE)</f>
        <v>620</v>
      </c>
      <c r="R3052" s="6">
        <f t="shared" si="190"/>
        <v>620</v>
      </c>
      <c r="S3052" s="6">
        <f t="shared" si="191"/>
        <v>567.5</v>
      </c>
    </row>
    <row r="3053" spans="1:19" x14ac:dyDescent="0.25">
      <c r="A3053" t="s">
        <v>3483</v>
      </c>
      <c r="B3053" s="2">
        <v>44966</v>
      </c>
      <c r="C3053" t="s">
        <v>89</v>
      </c>
      <c r="D3053" t="s">
        <v>46</v>
      </c>
      <c r="E3053">
        <v>3</v>
      </c>
      <c r="F3053">
        <v>280.8</v>
      </c>
      <c r="G3053" s="3">
        <v>0.05</v>
      </c>
      <c r="H3053" t="s">
        <v>12</v>
      </c>
      <c r="I3053">
        <v>2</v>
      </c>
      <c r="J3053">
        <f t="shared" si="188"/>
        <v>800.28000000000009</v>
      </c>
      <c r="K3053" s="2">
        <f t="shared" si="189"/>
        <v>44958</v>
      </c>
      <c r="L3053" s="2" t="str">
        <f>VLOOKUP(C3053,Customers!$A$2:$F$401,3,FALSE)</f>
        <v>Zagazig</v>
      </c>
      <c r="M3053" s="2" t="str">
        <f>VLOOKUP(C3053,Customers!$A$2:$F$401,5,FALSE)</f>
        <v>Consumer</v>
      </c>
      <c r="N3053" s="2" t="str">
        <f>VLOOKUP(D3053,Products!$A$2:$F$21,2,FALSE)</f>
        <v>Paper A4 Box</v>
      </c>
      <c r="O3053" s="2" t="str">
        <f>VLOOKUP(D3053,Products!$A$2:$F$21,4,FALSE)</f>
        <v>Office</v>
      </c>
      <c r="P3053" s="2" t="str">
        <f>VLOOKUP(D3053,Products!$A$2:$F$21,3,FALSE)</f>
        <v>Stationery</v>
      </c>
      <c r="Q3053" s="6">
        <f>VLOOKUP(D3053,Products!$A$2:$F$21,6,FALSE)</f>
        <v>145</v>
      </c>
      <c r="R3053" s="6">
        <f t="shared" si="190"/>
        <v>435</v>
      </c>
      <c r="S3053" s="6">
        <f t="shared" si="191"/>
        <v>365.28000000000009</v>
      </c>
    </row>
    <row r="3054" spans="1:19" x14ac:dyDescent="0.25">
      <c r="A3054" t="s">
        <v>3484</v>
      </c>
      <c r="B3054" s="2">
        <v>45238</v>
      </c>
      <c r="C3054" t="s">
        <v>360</v>
      </c>
      <c r="D3054" t="s">
        <v>56</v>
      </c>
      <c r="E3054">
        <v>50</v>
      </c>
      <c r="F3054">
        <v>174.6</v>
      </c>
      <c r="G3054" s="3">
        <v>0.05</v>
      </c>
      <c r="H3054" t="s">
        <v>12</v>
      </c>
      <c r="I3054">
        <v>3</v>
      </c>
      <c r="J3054">
        <f t="shared" si="188"/>
        <v>8293.5</v>
      </c>
      <c r="K3054" s="2">
        <f t="shared" si="189"/>
        <v>45231</v>
      </c>
      <c r="L3054" s="2" t="str">
        <f>VLOOKUP(C3054,Customers!$A$2:$F$401,3,FALSE)</f>
        <v>Mansoura</v>
      </c>
      <c r="M3054" s="2" t="str">
        <f>VLOOKUP(C3054,Customers!$A$2:$F$401,5,FALSE)</f>
        <v>Consumer</v>
      </c>
      <c r="N3054" s="2" t="str">
        <f>VLOOKUP(D3054,Products!$A$2:$F$21,2,FALSE)</f>
        <v>Notebook Pack</v>
      </c>
      <c r="O3054" s="2" t="str">
        <f>VLOOKUP(D3054,Products!$A$2:$F$21,4,FALSE)</f>
        <v>Office</v>
      </c>
      <c r="P3054" s="2" t="str">
        <f>VLOOKUP(D3054,Products!$A$2:$F$21,3,FALSE)</f>
        <v>Stationery</v>
      </c>
      <c r="Q3054" s="6">
        <f>VLOOKUP(D3054,Products!$A$2:$F$21,6,FALSE)</f>
        <v>75</v>
      </c>
      <c r="R3054" s="6">
        <f t="shared" si="190"/>
        <v>3750</v>
      </c>
      <c r="S3054" s="6">
        <f t="shared" si="191"/>
        <v>4543.5</v>
      </c>
    </row>
    <row r="3055" spans="1:19" x14ac:dyDescent="0.25">
      <c r="A3055" t="s">
        <v>3485</v>
      </c>
      <c r="B3055" s="2">
        <v>45028</v>
      </c>
      <c r="C3055" t="s">
        <v>845</v>
      </c>
      <c r="D3055" t="s">
        <v>72</v>
      </c>
      <c r="E3055">
        <v>1</v>
      </c>
      <c r="F3055">
        <v>1750</v>
      </c>
      <c r="G3055" s="3">
        <v>0</v>
      </c>
      <c r="H3055" t="s">
        <v>12</v>
      </c>
      <c r="I3055">
        <v>6</v>
      </c>
      <c r="J3055">
        <f t="shared" si="188"/>
        <v>1750</v>
      </c>
      <c r="K3055" s="2">
        <f t="shared" si="189"/>
        <v>45017</v>
      </c>
      <c r="L3055" s="2" t="str">
        <f>VLOOKUP(C3055,Customers!$A$2:$F$401,3,FALSE)</f>
        <v>Fayoum</v>
      </c>
      <c r="M3055" s="2" t="str">
        <f>VLOOKUP(C3055,Customers!$A$2:$F$401,5,FALSE)</f>
        <v>Corporate</v>
      </c>
      <c r="N3055" s="2" t="str">
        <f>VLOOKUP(D3055,Products!$A$2:$F$21,2,FALSE)</f>
        <v>Wi-Fi Router</v>
      </c>
      <c r="O3055" s="2" t="str">
        <f>VLOOKUP(D3055,Products!$A$2:$F$21,4,FALSE)</f>
        <v>Electronics</v>
      </c>
      <c r="P3055" s="2" t="str">
        <f>VLOOKUP(D3055,Products!$A$2:$F$21,3,FALSE)</f>
        <v>Networking</v>
      </c>
      <c r="Q3055" s="6">
        <f>VLOOKUP(D3055,Products!$A$2:$F$21,6,FALSE)</f>
        <v>1050</v>
      </c>
      <c r="R3055" s="6">
        <f t="shared" si="190"/>
        <v>1050</v>
      </c>
      <c r="S3055" s="6">
        <f t="shared" si="191"/>
        <v>700</v>
      </c>
    </row>
    <row r="3056" spans="1:19" x14ac:dyDescent="0.25">
      <c r="A3056" t="s">
        <v>3486</v>
      </c>
      <c r="B3056" s="2">
        <v>46022</v>
      </c>
      <c r="C3056" t="s">
        <v>10</v>
      </c>
      <c r="D3056" t="s">
        <v>15</v>
      </c>
      <c r="E3056">
        <v>4</v>
      </c>
      <c r="F3056">
        <v>414</v>
      </c>
      <c r="G3056" s="3">
        <v>0.05</v>
      </c>
      <c r="H3056" t="s">
        <v>12</v>
      </c>
      <c r="I3056">
        <v>7</v>
      </c>
      <c r="J3056">
        <f t="shared" si="188"/>
        <v>1573.1999999999998</v>
      </c>
      <c r="K3056" s="2">
        <f t="shared" si="189"/>
        <v>45992</v>
      </c>
      <c r="L3056" s="2" t="str">
        <f>VLOOKUP(C3056,Customers!$A$2:$F$401,3,FALSE)</f>
        <v>Shubra El-Kheima</v>
      </c>
      <c r="M3056" s="2" t="str">
        <f>VLOOKUP(C3056,Customers!$A$2:$F$401,5,FALSE)</f>
        <v>Consumer</v>
      </c>
      <c r="N3056" s="2" t="str">
        <f>VLOOKUP(D3056,Products!$A$2:$F$21,2,FALSE)</f>
        <v>Wireless Mouse</v>
      </c>
      <c r="O3056" s="2" t="str">
        <f>VLOOKUP(D3056,Products!$A$2:$F$21,4,FALSE)</f>
        <v>Electronics</v>
      </c>
      <c r="P3056" s="2" t="str">
        <f>VLOOKUP(D3056,Products!$A$2:$F$21,3,FALSE)</f>
        <v>Accessories</v>
      </c>
      <c r="Q3056" s="6">
        <f>VLOOKUP(D3056,Products!$A$2:$F$21,6,FALSE)</f>
        <v>210</v>
      </c>
      <c r="R3056" s="6">
        <f t="shared" si="190"/>
        <v>840</v>
      </c>
      <c r="S3056" s="6">
        <f t="shared" si="191"/>
        <v>733.19999999999982</v>
      </c>
    </row>
    <row r="3057" spans="1:19" x14ac:dyDescent="0.25">
      <c r="A3057" t="s">
        <v>3487</v>
      </c>
      <c r="B3057" s="2">
        <v>44972</v>
      </c>
      <c r="C3057" t="s">
        <v>231</v>
      </c>
      <c r="D3057" t="s">
        <v>21</v>
      </c>
      <c r="E3057">
        <v>4</v>
      </c>
      <c r="F3057">
        <v>1794.5</v>
      </c>
      <c r="G3057" s="3">
        <v>0.15</v>
      </c>
      <c r="H3057" t="s">
        <v>12</v>
      </c>
      <c r="I3057">
        <v>6</v>
      </c>
      <c r="J3057">
        <f t="shared" si="188"/>
        <v>6101.3</v>
      </c>
      <c r="K3057" s="2">
        <f t="shared" si="189"/>
        <v>44958</v>
      </c>
      <c r="L3057" s="2" t="str">
        <f>VLOOKUP(C3057,Customers!$A$2:$F$401,3,FALSE)</f>
        <v>Zagazig</v>
      </c>
      <c r="M3057" s="2" t="str">
        <f>VLOOKUP(C3057,Customers!$A$2:$F$401,5,FALSE)</f>
        <v>Consumer</v>
      </c>
      <c r="N3057" s="2" t="str">
        <f>VLOOKUP(D3057,Products!$A$2:$F$21,2,FALSE)</f>
        <v>Mechanical Keyboard</v>
      </c>
      <c r="O3057" s="2" t="str">
        <f>VLOOKUP(D3057,Products!$A$2:$F$21,4,FALSE)</f>
        <v>Electronics</v>
      </c>
      <c r="P3057" s="2" t="str">
        <f>VLOOKUP(D3057,Products!$A$2:$F$21,3,FALSE)</f>
        <v>Accessories</v>
      </c>
      <c r="Q3057" s="6">
        <f>VLOOKUP(D3057,Products!$A$2:$F$21,6,FALSE)</f>
        <v>990</v>
      </c>
      <c r="R3057" s="6">
        <f t="shared" si="190"/>
        <v>3960</v>
      </c>
      <c r="S3057" s="6">
        <f t="shared" si="191"/>
        <v>2141.3000000000002</v>
      </c>
    </row>
    <row r="3058" spans="1:19" x14ac:dyDescent="0.25">
      <c r="A3058" t="s">
        <v>3488</v>
      </c>
      <c r="B3058" s="2">
        <v>45307</v>
      </c>
      <c r="C3058" t="s">
        <v>305</v>
      </c>
      <c r="D3058" t="s">
        <v>49</v>
      </c>
      <c r="E3058">
        <v>1</v>
      </c>
      <c r="F3058">
        <v>3772</v>
      </c>
      <c r="G3058" s="3">
        <v>0</v>
      </c>
      <c r="H3058" t="s">
        <v>12</v>
      </c>
      <c r="I3058">
        <v>2</v>
      </c>
      <c r="J3058">
        <f t="shared" si="188"/>
        <v>3772</v>
      </c>
      <c r="K3058" s="2">
        <f t="shared" si="189"/>
        <v>45292</v>
      </c>
      <c r="L3058" s="2" t="str">
        <f>VLOOKUP(C3058,Customers!$A$2:$F$401,3,FALSE)</f>
        <v>Giza</v>
      </c>
      <c r="M3058" s="2" t="str">
        <f>VLOOKUP(C3058,Customers!$A$2:$F$401,5,FALSE)</f>
        <v>Small Business</v>
      </c>
      <c r="N3058" s="2" t="str">
        <f>VLOOKUP(D3058,Products!$A$2:$F$21,2,FALSE)</f>
        <v>UPS 1200VA</v>
      </c>
      <c r="O3058" s="2" t="str">
        <f>VLOOKUP(D3058,Products!$A$2:$F$21,4,FALSE)</f>
        <v>Electronics</v>
      </c>
      <c r="P3058" s="2" t="str">
        <f>VLOOKUP(D3058,Products!$A$2:$F$21,3,FALSE)</f>
        <v>Power</v>
      </c>
      <c r="Q3058" s="6">
        <f>VLOOKUP(D3058,Products!$A$2:$F$21,6,FALSE)</f>
        <v>2950</v>
      </c>
      <c r="R3058" s="6">
        <f t="shared" si="190"/>
        <v>2950</v>
      </c>
      <c r="S3058" s="6">
        <f t="shared" si="191"/>
        <v>822</v>
      </c>
    </row>
    <row r="3059" spans="1:19" x14ac:dyDescent="0.25">
      <c r="A3059" t="s">
        <v>3489</v>
      </c>
      <c r="B3059" s="2">
        <v>45136</v>
      </c>
      <c r="C3059" t="s">
        <v>625</v>
      </c>
      <c r="D3059" t="s">
        <v>59</v>
      </c>
      <c r="E3059">
        <v>1</v>
      </c>
      <c r="F3059">
        <v>6808</v>
      </c>
      <c r="G3059" s="3">
        <v>0.1</v>
      </c>
      <c r="H3059" t="s">
        <v>12</v>
      </c>
      <c r="I3059">
        <v>5</v>
      </c>
      <c r="J3059">
        <f t="shared" si="188"/>
        <v>6127.2</v>
      </c>
      <c r="K3059" s="2">
        <f t="shared" si="189"/>
        <v>45108</v>
      </c>
      <c r="L3059" s="2" t="str">
        <f>VLOOKUP(C3059,Customers!$A$2:$F$401,3,FALSE)</f>
        <v>Tanta</v>
      </c>
      <c r="M3059" s="2" t="str">
        <f>VLOOKUP(C3059,Customers!$A$2:$F$401,5,FALSE)</f>
        <v>Small Business</v>
      </c>
      <c r="N3059" s="2" t="str">
        <f>VLOOKUP(D3059,Products!$A$2:$F$21,2,FALSE)</f>
        <v>Laser Printer</v>
      </c>
      <c r="O3059" s="2" t="str">
        <f>VLOOKUP(D3059,Products!$A$2:$F$21,4,FALSE)</f>
        <v>Electronics</v>
      </c>
      <c r="P3059" s="2" t="str">
        <f>VLOOKUP(D3059,Products!$A$2:$F$21,3,FALSE)</f>
        <v>Printers</v>
      </c>
      <c r="Q3059" s="6">
        <f>VLOOKUP(D3059,Products!$A$2:$F$21,6,FALSE)</f>
        <v>5600</v>
      </c>
      <c r="R3059" s="6">
        <f t="shared" si="190"/>
        <v>5600</v>
      </c>
      <c r="S3059" s="6">
        <f t="shared" si="191"/>
        <v>527.19999999999982</v>
      </c>
    </row>
    <row r="3060" spans="1:19" x14ac:dyDescent="0.25">
      <c r="A3060" t="s">
        <v>3490</v>
      </c>
      <c r="B3060" s="2">
        <v>45504</v>
      </c>
      <c r="C3060" t="s">
        <v>863</v>
      </c>
      <c r="D3060" t="s">
        <v>21</v>
      </c>
      <c r="E3060">
        <v>1</v>
      </c>
      <c r="F3060">
        <v>1905.5</v>
      </c>
      <c r="G3060" s="3">
        <v>0</v>
      </c>
      <c r="H3060" t="s">
        <v>12</v>
      </c>
      <c r="I3060">
        <v>2</v>
      </c>
      <c r="J3060">
        <f t="shared" si="188"/>
        <v>1905.5</v>
      </c>
      <c r="K3060" s="2">
        <f t="shared" si="189"/>
        <v>45474</v>
      </c>
      <c r="L3060" s="2" t="str">
        <f>VLOOKUP(C3060,Customers!$A$2:$F$401,3,FALSE)</f>
        <v>Alexandria</v>
      </c>
      <c r="M3060" s="2" t="str">
        <f>VLOOKUP(C3060,Customers!$A$2:$F$401,5,FALSE)</f>
        <v>Consumer</v>
      </c>
      <c r="N3060" s="2" t="str">
        <f>VLOOKUP(D3060,Products!$A$2:$F$21,2,FALSE)</f>
        <v>Mechanical Keyboard</v>
      </c>
      <c r="O3060" s="2" t="str">
        <f>VLOOKUP(D3060,Products!$A$2:$F$21,4,FALSE)</f>
        <v>Electronics</v>
      </c>
      <c r="P3060" s="2" t="str">
        <f>VLOOKUP(D3060,Products!$A$2:$F$21,3,FALSE)</f>
        <v>Accessories</v>
      </c>
      <c r="Q3060" s="6">
        <f>VLOOKUP(D3060,Products!$A$2:$F$21,6,FALSE)</f>
        <v>990</v>
      </c>
      <c r="R3060" s="6">
        <f t="shared" si="190"/>
        <v>990</v>
      </c>
      <c r="S3060" s="6">
        <f t="shared" si="191"/>
        <v>915.5</v>
      </c>
    </row>
    <row r="3061" spans="1:19" x14ac:dyDescent="0.25">
      <c r="A3061" t="s">
        <v>3491</v>
      </c>
      <c r="B3061" s="2">
        <v>45478</v>
      </c>
      <c r="C3061" t="s">
        <v>87</v>
      </c>
      <c r="D3061" t="s">
        <v>11</v>
      </c>
      <c r="E3061">
        <v>3</v>
      </c>
      <c r="F3061">
        <v>30780</v>
      </c>
      <c r="G3061" s="3">
        <v>0.03</v>
      </c>
      <c r="H3061" t="s">
        <v>12</v>
      </c>
      <c r="I3061">
        <v>3</v>
      </c>
      <c r="J3061">
        <f t="shared" si="188"/>
        <v>89569.8</v>
      </c>
      <c r="K3061" s="2">
        <f t="shared" si="189"/>
        <v>45474</v>
      </c>
      <c r="L3061" s="2" t="str">
        <f>VLOOKUP(C3061,Customers!$A$2:$F$401,3,FALSE)</f>
        <v>Tanta</v>
      </c>
      <c r="M3061" s="2" t="str">
        <f>VLOOKUP(C3061,Customers!$A$2:$F$401,5,FALSE)</f>
        <v>Small Business</v>
      </c>
      <c r="N3061" s="2" t="str">
        <f>VLOOKUP(D3061,Products!$A$2:$F$21,2,FALSE)</f>
        <v>Laptop Pro 14</v>
      </c>
      <c r="O3061" s="2" t="str">
        <f>VLOOKUP(D3061,Products!$A$2:$F$21,4,FALSE)</f>
        <v>Electronics</v>
      </c>
      <c r="P3061" s="2" t="str">
        <f>VLOOKUP(D3061,Products!$A$2:$F$21,3,FALSE)</f>
        <v>Computers</v>
      </c>
      <c r="Q3061" s="6">
        <f>VLOOKUP(D3061,Products!$A$2:$F$21,6,FALSE)</f>
        <v>22100</v>
      </c>
      <c r="R3061" s="6">
        <f t="shared" si="190"/>
        <v>66300</v>
      </c>
      <c r="S3061" s="6">
        <f t="shared" si="191"/>
        <v>23269.800000000003</v>
      </c>
    </row>
    <row r="3062" spans="1:19" x14ac:dyDescent="0.25">
      <c r="A3062" t="s">
        <v>3492</v>
      </c>
      <c r="B3062" s="2">
        <v>45183</v>
      </c>
      <c r="C3062" t="s">
        <v>3446</v>
      </c>
      <c r="D3062" t="s">
        <v>72</v>
      </c>
      <c r="E3062">
        <v>1</v>
      </c>
      <c r="F3062">
        <v>1890</v>
      </c>
      <c r="G3062" s="3">
        <v>0.05</v>
      </c>
      <c r="H3062" t="s">
        <v>12</v>
      </c>
      <c r="I3062">
        <v>3</v>
      </c>
      <c r="J3062">
        <f t="shared" si="188"/>
        <v>1795.5</v>
      </c>
      <c r="K3062" s="2">
        <f t="shared" si="189"/>
        <v>45170</v>
      </c>
      <c r="L3062" s="2" t="str">
        <f>VLOOKUP(C3062,Customers!$A$2:$F$401,3,FALSE)</f>
        <v>Fayoum</v>
      </c>
      <c r="M3062" s="2" t="str">
        <f>VLOOKUP(C3062,Customers!$A$2:$F$401,5,FALSE)</f>
        <v>Consumer</v>
      </c>
      <c r="N3062" s="2" t="str">
        <f>VLOOKUP(D3062,Products!$A$2:$F$21,2,FALSE)</f>
        <v>Wi-Fi Router</v>
      </c>
      <c r="O3062" s="2" t="str">
        <f>VLOOKUP(D3062,Products!$A$2:$F$21,4,FALSE)</f>
        <v>Electronics</v>
      </c>
      <c r="P3062" s="2" t="str">
        <f>VLOOKUP(D3062,Products!$A$2:$F$21,3,FALSE)</f>
        <v>Networking</v>
      </c>
      <c r="Q3062" s="6">
        <f>VLOOKUP(D3062,Products!$A$2:$F$21,6,FALSE)</f>
        <v>1050</v>
      </c>
      <c r="R3062" s="6">
        <f t="shared" si="190"/>
        <v>1050</v>
      </c>
      <c r="S3062" s="6">
        <f t="shared" si="191"/>
        <v>745.5</v>
      </c>
    </row>
    <row r="3063" spans="1:19" x14ac:dyDescent="0.25">
      <c r="A3063" t="s">
        <v>3493</v>
      </c>
      <c r="B3063" s="2">
        <v>45824</v>
      </c>
      <c r="C3063" t="s">
        <v>1053</v>
      </c>
      <c r="D3063" t="s">
        <v>46</v>
      </c>
      <c r="E3063">
        <v>2</v>
      </c>
      <c r="F3063">
        <v>252.2</v>
      </c>
      <c r="G3063" s="3">
        <v>0.05</v>
      </c>
      <c r="H3063" t="s">
        <v>85</v>
      </c>
      <c r="I3063">
        <v>1</v>
      </c>
      <c r="J3063">
        <f t="shared" si="188"/>
        <v>479.17999999999995</v>
      </c>
      <c r="K3063" s="2">
        <f t="shared" si="189"/>
        <v>45809</v>
      </c>
      <c r="L3063" s="2" t="str">
        <f>VLOOKUP(C3063,Customers!$A$2:$F$401,3,FALSE)</f>
        <v>Mansoura</v>
      </c>
      <c r="M3063" s="2" t="str">
        <f>VLOOKUP(C3063,Customers!$A$2:$F$401,5,FALSE)</f>
        <v>Small Business</v>
      </c>
      <c r="N3063" s="2" t="str">
        <f>VLOOKUP(D3063,Products!$A$2:$F$21,2,FALSE)</f>
        <v>Paper A4 Box</v>
      </c>
      <c r="O3063" s="2" t="str">
        <f>VLOOKUP(D3063,Products!$A$2:$F$21,4,FALSE)</f>
        <v>Office</v>
      </c>
      <c r="P3063" s="2" t="str">
        <f>VLOOKUP(D3063,Products!$A$2:$F$21,3,FALSE)</f>
        <v>Stationery</v>
      </c>
      <c r="Q3063" s="6">
        <f>VLOOKUP(D3063,Products!$A$2:$F$21,6,FALSE)</f>
        <v>145</v>
      </c>
      <c r="R3063" s="6">
        <f t="shared" si="190"/>
        <v>290</v>
      </c>
      <c r="S3063" s="6">
        <f t="shared" si="191"/>
        <v>189.17999999999995</v>
      </c>
    </row>
    <row r="3064" spans="1:19" x14ac:dyDescent="0.25">
      <c r="A3064" t="s">
        <v>3494</v>
      </c>
      <c r="B3064" s="2">
        <v>44943</v>
      </c>
      <c r="C3064" t="s">
        <v>747</v>
      </c>
      <c r="D3064" t="s">
        <v>59</v>
      </c>
      <c r="E3064">
        <v>2</v>
      </c>
      <c r="F3064">
        <v>7178</v>
      </c>
      <c r="G3064" s="3">
        <v>0.1</v>
      </c>
      <c r="H3064" t="s">
        <v>12</v>
      </c>
      <c r="I3064">
        <v>6</v>
      </c>
      <c r="J3064">
        <f t="shared" si="188"/>
        <v>12920.4</v>
      </c>
      <c r="K3064" s="2">
        <f t="shared" si="189"/>
        <v>44927</v>
      </c>
      <c r="L3064" s="2" t="str">
        <f>VLOOKUP(C3064,Customers!$A$2:$F$401,3,FALSE)</f>
        <v>Tanta</v>
      </c>
      <c r="M3064" s="2" t="str">
        <f>VLOOKUP(C3064,Customers!$A$2:$F$401,5,FALSE)</f>
        <v>Consumer</v>
      </c>
      <c r="N3064" s="2" t="str">
        <f>VLOOKUP(D3064,Products!$A$2:$F$21,2,FALSE)</f>
        <v>Laser Printer</v>
      </c>
      <c r="O3064" s="2" t="str">
        <f>VLOOKUP(D3064,Products!$A$2:$F$21,4,FALSE)</f>
        <v>Electronics</v>
      </c>
      <c r="P3064" s="2" t="str">
        <f>VLOOKUP(D3064,Products!$A$2:$F$21,3,FALSE)</f>
        <v>Printers</v>
      </c>
      <c r="Q3064" s="6">
        <f>VLOOKUP(D3064,Products!$A$2:$F$21,6,FALSE)</f>
        <v>5600</v>
      </c>
      <c r="R3064" s="6">
        <f t="shared" si="190"/>
        <v>11200</v>
      </c>
      <c r="S3064" s="6">
        <f t="shared" si="191"/>
        <v>1720.3999999999996</v>
      </c>
    </row>
    <row r="3065" spans="1:19" x14ac:dyDescent="0.25">
      <c r="A3065" t="s">
        <v>3495</v>
      </c>
      <c r="B3065" s="2">
        <v>45403</v>
      </c>
      <c r="C3065" t="s">
        <v>538</v>
      </c>
      <c r="D3065" t="s">
        <v>72</v>
      </c>
      <c r="E3065">
        <v>1</v>
      </c>
      <c r="F3065">
        <v>1610</v>
      </c>
      <c r="G3065" s="3">
        <v>0.03</v>
      </c>
      <c r="H3065" t="s">
        <v>12</v>
      </c>
      <c r="I3065">
        <v>1</v>
      </c>
      <c r="J3065">
        <f t="shared" si="188"/>
        <v>1561.7</v>
      </c>
      <c r="K3065" s="2">
        <f t="shared" si="189"/>
        <v>45383</v>
      </c>
      <c r="L3065" s="2" t="str">
        <f>VLOOKUP(C3065,Customers!$A$2:$F$401,3,FALSE)</f>
        <v>Cairo</v>
      </c>
      <c r="M3065" s="2" t="str">
        <f>VLOOKUP(C3065,Customers!$A$2:$F$401,5,FALSE)</f>
        <v>Small Business</v>
      </c>
      <c r="N3065" s="2" t="str">
        <f>VLOOKUP(D3065,Products!$A$2:$F$21,2,FALSE)</f>
        <v>Wi-Fi Router</v>
      </c>
      <c r="O3065" s="2" t="str">
        <f>VLOOKUP(D3065,Products!$A$2:$F$21,4,FALSE)</f>
        <v>Electronics</v>
      </c>
      <c r="P3065" s="2" t="str">
        <f>VLOOKUP(D3065,Products!$A$2:$F$21,3,FALSE)</f>
        <v>Networking</v>
      </c>
      <c r="Q3065" s="6">
        <f>VLOOKUP(D3065,Products!$A$2:$F$21,6,FALSE)</f>
        <v>1050</v>
      </c>
      <c r="R3065" s="6">
        <f t="shared" si="190"/>
        <v>1050</v>
      </c>
      <c r="S3065" s="6">
        <f t="shared" si="191"/>
        <v>511.70000000000005</v>
      </c>
    </row>
    <row r="3066" spans="1:19" x14ac:dyDescent="0.25">
      <c r="A3066" t="s">
        <v>3496</v>
      </c>
      <c r="B3066" s="2">
        <v>45111</v>
      </c>
      <c r="C3066" t="s">
        <v>623</v>
      </c>
      <c r="D3066" t="s">
        <v>46</v>
      </c>
      <c r="E3066">
        <v>10</v>
      </c>
      <c r="F3066">
        <v>267.8</v>
      </c>
      <c r="G3066" s="3">
        <v>0</v>
      </c>
      <c r="H3066" t="s">
        <v>12</v>
      </c>
      <c r="I3066">
        <v>1</v>
      </c>
      <c r="J3066">
        <f t="shared" si="188"/>
        <v>2678</v>
      </c>
      <c r="K3066" s="2">
        <f t="shared" si="189"/>
        <v>45108</v>
      </c>
      <c r="L3066" s="2" t="str">
        <f>VLOOKUP(C3066,Customers!$A$2:$F$401,3,FALSE)</f>
        <v>Port Said</v>
      </c>
      <c r="M3066" s="2" t="str">
        <f>VLOOKUP(C3066,Customers!$A$2:$F$401,5,FALSE)</f>
        <v>Small Business</v>
      </c>
      <c r="N3066" s="2" t="str">
        <f>VLOOKUP(D3066,Products!$A$2:$F$21,2,FALSE)</f>
        <v>Paper A4 Box</v>
      </c>
      <c r="O3066" s="2" t="str">
        <f>VLOOKUP(D3066,Products!$A$2:$F$21,4,FALSE)</f>
        <v>Office</v>
      </c>
      <c r="P3066" s="2" t="str">
        <f>VLOOKUP(D3066,Products!$A$2:$F$21,3,FALSE)</f>
        <v>Stationery</v>
      </c>
      <c r="Q3066" s="6">
        <f>VLOOKUP(D3066,Products!$A$2:$F$21,6,FALSE)</f>
        <v>145</v>
      </c>
      <c r="R3066" s="6">
        <f t="shared" si="190"/>
        <v>1450</v>
      </c>
      <c r="S3066" s="6">
        <f t="shared" si="191"/>
        <v>1228</v>
      </c>
    </row>
    <row r="3067" spans="1:19" x14ac:dyDescent="0.25">
      <c r="A3067" t="s">
        <v>3497</v>
      </c>
      <c r="B3067" s="2">
        <v>45235</v>
      </c>
      <c r="C3067" t="s">
        <v>523</v>
      </c>
      <c r="D3067" t="s">
        <v>56</v>
      </c>
      <c r="E3067">
        <v>1</v>
      </c>
      <c r="F3067">
        <v>174.6</v>
      </c>
      <c r="G3067" s="3">
        <v>0.1</v>
      </c>
      <c r="H3067" t="s">
        <v>96</v>
      </c>
      <c r="I3067">
        <v>6</v>
      </c>
      <c r="J3067">
        <f t="shared" si="188"/>
        <v>157.13999999999999</v>
      </c>
      <c r="K3067" s="2">
        <f t="shared" si="189"/>
        <v>45231</v>
      </c>
      <c r="L3067" s="2" t="str">
        <f>VLOOKUP(C3067,Customers!$A$2:$F$401,3,FALSE)</f>
        <v>Banha</v>
      </c>
      <c r="M3067" s="2" t="str">
        <f>VLOOKUP(C3067,Customers!$A$2:$F$401,5,FALSE)</f>
        <v>Consumer</v>
      </c>
      <c r="N3067" s="2" t="str">
        <f>VLOOKUP(D3067,Products!$A$2:$F$21,2,FALSE)</f>
        <v>Notebook Pack</v>
      </c>
      <c r="O3067" s="2" t="str">
        <f>VLOOKUP(D3067,Products!$A$2:$F$21,4,FALSE)</f>
        <v>Office</v>
      </c>
      <c r="P3067" s="2" t="str">
        <f>VLOOKUP(D3067,Products!$A$2:$F$21,3,FALSE)</f>
        <v>Stationery</v>
      </c>
      <c r="Q3067" s="6">
        <f>VLOOKUP(D3067,Products!$A$2:$F$21,6,FALSE)</f>
        <v>75</v>
      </c>
      <c r="R3067" s="6">
        <f t="shared" si="190"/>
        <v>75</v>
      </c>
      <c r="S3067" s="6">
        <f t="shared" si="191"/>
        <v>82.139999999999986</v>
      </c>
    </row>
    <row r="3068" spans="1:19" x14ac:dyDescent="0.25">
      <c r="A3068" t="s">
        <v>3498</v>
      </c>
      <c r="B3068" s="2">
        <v>44957</v>
      </c>
      <c r="C3068" t="s">
        <v>292</v>
      </c>
      <c r="D3068" t="s">
        <v>33</v>
      </c>
      <c r="E3068">
        <v>1</v>
      </c>
      <c r="F3068">
        <v>3783</v>
      </c>
      <c r="G3068" s="3">
        <v>0.1</v>
      </c>
      <c r="H3068" t="s">
        <v>12</v>
      </c>
      <c r="I3068">
        <v>3</v>
      </c>
      <c r="J3068">
        <f t="shared" si="188"/>
        <v>3404.7000000000003</v>
      </c>
      <c r="K3068" s="2">
        <f t="shared" si="189"/>
        <v>44927</v>
      </c>
      <c r="L3068" s="2" t="str">
        <f>VLOOKUP(C3068,Customers!$A$2:$F$401,3,FALSE)</f>
        <v>Fayoum</v>
      </c>
      <c r="M3068" s="2" t="str">
        <f>VLOOKUP(C3068,Customers!$A$2:$F$401,5,FALSE)</f>
        <v>Small Business</v>
      </c>
      <c r="N3068" s="2" t="str">
        <f>VLOOKUP(D3068,Products!$A$2:$F$21,2,FALSE)</f>
        <v>Filing Cabinet</v>
      </c>
      <c r="O3068" s="2" t="str">
        <f>VLOOKUP(D3068,Products!$A$2:$F$21,4,FALSE)</f>
        <v>Office</v>
      </c>
      <c r="P3068" s="2" t="str">
        <f>VLOOKUP(D3068,Products!$A$2:$F$21,3,FALSE)</f>
        <v>Furniture</v>
      </c>
      <c r="Q3068" s="6">
        <f>VLOOKUP(D3068,Products!$A$2:$F$21,6,FALSE)</f>
        <v>2650</v>
      </c>
      <c r="R3068" s="6">
        <f t="shared" si="190"/>
        <v>2650</v>
      </c>
      <c r="S3068" s="6">
        <f t="shared" si="191"/>
        <v>754.70000000000027</v>
      </c>
    </row>
    <row r="3069" spans="1:19" x14ac:dyDescent="0.25">
      <c r="A3069" t="s">
        <v>3499</v>
      </c>
      <c r="B3069" s="2">
        <v>45937</v>
      </c>
      <c r="C3069" t="s">
        <v>677</v>
      </c>
      <c r="D3069" t="s">
        <v>40</v>
      </c>
      <c r="E3069">
        <v>2</v>
      </c>
      <c r="F3069">
        <v>18915</v>
      </c>
      <c r="G3069" s="3">
        <v>0.1</v>
      </c>
      <c r="H3069" t="s">
        <v>12</v>
      </c>
      <c r="I3069">
        <v>6</v>
      </c>
      <c r="J3069">
        <f t="shared" si="188"/>
        <v>34047</v>
      </c>
      <c r="K3069" s="2">
        <f t="shared" si="189"/>
        <v>45931</v>
      </c>
      <c r="L3069" s="2" t="str">
        <f>VLOOKUP(C3069,Customers!$A$2:$F$401,3,FALSE)</f>
        <v>Giza</v>
      </c>
      <c r="M3069" s="2" t="str">
        <f>VLOOKUP(C3069,Customers!$A$2:$F$401,5,FALSE)</f>
        <v>Corporate</v>
      </c>
      <c r="N3069" s="2" t="str">
        <f>VLOOKUP(D3069,Products!$A$2:$F$21,2,FALSE)</f>
        <v>Laptop Basic 15</v>
      </c>
      <c r="O3069" s="2" t="str">
        <f>VLOOKUP(D3069,Products!$A$2:$F$21,4,FALSE)</f>
        <v>Electronics</v>
      </c>
      <c r="P3069" s="2" t="str">
        <f>VLOOKUP(D3069,Products!$A$2:$F$21,3,FALSE)</f>
        <v>Computers</v>
      </c>
      <c r="Q3069" s="6">
        <f>VLOOKUP(D3069,Products!$A$2:$F$21,6,FALSE)</f>
        <v>15100</v>
      </c>
      <c r="R3069" s="6">
        <f t="shared" si="190"/>
        <v>30200</v>
      </c>
      <c r="S3069" s="6">
        <f t="shared" si="191"/>
        <v>3847</v>
      </c>
    </row>
    <row r="3070" spans="1:19" x14ac:dyDescent="0.25">
      <c r="A3070" t="s">
        <v>3500</v>
      </c>
      <c r="B3070" s="2">
        <v>45371</v>
      </c>
      <c r="C3070" t="s">
        <v>761</v>
      </c>
      <c r="D3070" t="s">
        <v>33</v>
      </c>
      <c r="E3070">
        <v>3</v>
      </c>
      <c r="F3070">
        <v>4017</v>
      </c>
      <c r="G3070" s="3">
        <v>0.03</v>
      </c>
      <c r="H3070" t="s">
        <v>85</v>
      </c>
      <c r="I3070">
        <v>1</v>
      </c>
      <c r="J3070">
        <f t="shared" si="188"/>
        <v>11689.47</v>
      </c>
      <c r="K3070" s="2">
        <f t="shared" si="189"/>
        <v>45352</v>
      </c>
      <c r="L3070" s="2" t="str">
        <f>VLOOKUP(C3070,Customers!$A$2:$F$401,3,FALSE)</f>
        <v>Port Said</v>
      </c>
      <c r="M3070" s="2" t="str">
        <f>VLOOKUP(C3070,Customers!$A$2:$F$401,5,FALSE)</f>
        <v>Small Business</v>
      </c>
      <c r="N3070" s="2" t="str">
        <f>VLOOKUP(D3070,Products!$A$2:$F$21,2,FALSE)</f>
        <v>Filing Cabinet</v>
      </c>
      <c r="O3070" s="2" t="str">
        <f>VLOOKUP(D3070,Products!$A$2:$F$21,4,FALSE)</f>
        <v>Office</v>
      </c>
      <c r="P3070" s="2" t="str">
        <f>VLOOKUP(D3070,Products!$A$2:$F$21,3,FALSE)</f>
        <v>Furniture</v>
      </c>
      <c r="Q3070" s="6">
        <f>VLOOKUP(D3070,Products!$A$2:$F$21,6,FALSE)</f>
        <v>2650</v>
      </c>
      <c r="R3070" s="6">
        <f t="shared" si="190"/>
        <v>7950</v>
      </c>
      <c r="S3070" s="6">
        <f t="shared" si="191"/>
        <v>3739.4699999999993</v>
      </c>
    </row>
    <row r="3071" spans="1:19" x14ac:dyDescent="0.25">
      <c r="A3071" t="s">
        <v>3501</v>
      </c>
      <c r="B3071" s="2">
        <v>45627</v>
      </c>
      <c r="C3071" t="s">
        <v>401</v>
      </c>
      <c r="D3071" t="s">
        <v>46</v>
      </c>
      <c r="E3071">
        <v>2</v>
      </c>
      <c r="F3071">
        <v>260</v>
      </c>
      <c r="G3071" s="3">
        <v>0</v>
      </c>
      <c r="H3071" t="s">
        <v>12</v>
      </c>
      <c r="I3071">
        <v>7</v>
      </c>
      <c r="J3071">
        <f t="shared" si="188"/>
        <v>520</v>
      </c>
      <c r="K3071" s="2">
        <f t="shared" si="189"/>
        <v>45627</v>
      </c>
      <c r="L3071" s="2" t="str">
        <f>VLOOKUP(C3071,Customers!$A$2:$F$401,3,FALSE)</f>
        <v>Alexandria</v>
      </c>
      <c r="M3071" s="2" t="str">
        <f>VLOOKUP(C3071,Customers!$A$2:$F$401,5,FALSE)</f>
        <v>Consumer</v>
      </c>
      <c r="N3071" s="2" t="str">
        <f>VLOOKUP(D3071,Products!$A$2:$F$21,2,FALSE)</f>
        <v>Paper A4 Box</v>
      </c>
      <c r="O3071" s="2" t="str">
        <f>VLOOKUP(D3071,Products!$A$2:$F$21,4,FALSE)</f>
        <v>Office</v>
      </c>
      <c r="P3071" s="2" t="str">
        <f>VLOOKUP(D3071,Products!$A$2:$F$21,3,FALSE)</f>
        <v>Stationery</v>
      </c>
      <c r="Q3071" s="6">
        <f>VLOOKUP(D3071,Products!$A$2:$F$21,6,FALSE)</f>
        <v>145</v>
      </c>
      <c r="R3071" s="6">
        <f t="shared" si="190"/>
        <v>290</v>
      </c>
      <c r="S3071" s="6">
        <f t="shared" si="191"/>
        <v>230</v>
      </c>
    </row>
    <row r="3072" spans="1:19" x14ac:dyDescent="0.25">
      <c r="A3072" t="s">
        <v>3502</v>
      </c>
      <c r="B3072" s="2">
        <v>45787</v>
      </c>
      <c r="C3072" t="s">
        <v>1632</v>
      </c>
      <c r="D3072" t="s">
        <v>49</v>
      </c>
      <c r="E3072">
        <v>1</v>
      </c>
      <c r="F3072">
        <v>3772</v>
      </c>
      <c r="G3072" s="3">
        <v>0</v>
      </c>
      <c r="H3072" t="s">
        <v>12</v>
      </c>
      <c r="I3072">
        <v>7</v>
      </c>
      <c r="J3072">
        <f t="shared" si="188"/>
        <v>3772</v>
      </c>
      <c r="K3072" s="2">
        <f t="shared" si="189"/>
        <v>45778</v>
      </c>
      <c r="L3072" s="2" t="str">
        <f>VLOOKUP(C3072,Customers!$A$2:$F$401,3,FALSE)</f>
        <v>Banha</v>
      </c>
      <c r="M3072" s="2" t="str">
        <f>VLOOKUP(C3072,Customers!$A$2:$F$401,5,FALSE)</f>
        <v>Consumer</v>
      </c>
      <c r="N3072" s="2" t="str">
        <f>VLOOKUP(D3072,Products!$A$2:$F$21,2,FALSE)</f>
        <v>UPS 1200VA</v>
      </c>
      <c r="O3072" s="2" t="str">
        <f>VLOOKUP(D3072,Products!$A$2:$F$21,4,FALSE)</f>
        <v>Electronics</v>
      </c>
      <c r="P3072" s="2" t="str">
        <f>VLOOKUP(D3072,Products!$A$2:$F$21,3,FALSE)</f>
        <v>Power</v>
      </c>
      <c r="Q3072" s="6">
        <f>VLOOKUP(D3072,Products!$A$2:$F$21,6,FALSE)</f>
        <v>2950</v>
      </c>
      <c r="R3072" s="6">
        <f t="shared" si="190"/>
        <v>2950</v>
      </c>
      <c r="S3072" s="6">
        <f t="shared" si="191"/>
        <v>822</v>
      </c>
    </row>
    <row r="3073" spans="1:19" x14ac:dyDescent="0.25">
      <c r="A3073" t="s">
        <v>3503</v>
      </c>
      <c r="B3073" s="2">
        <v>45565</v>
      </c>
      <c r="C3073" t="s">
        <v>994</v>
      </c>
      <c r="D3073" t="s">
        <v>46</v>
      </c>
      <c r="E3073">
        <v>1</v>
      </c>
      <c r="F3073">
        <v>280.8</v>
      </c>
      <c r="G3073" s="3">
        <v>0.03</v>
      </c>
      <c r="H3073" t="s">
        <v>12</v>
      </c>
      <c r="I3073">
        <v>6</v>
      </c>
      <c r="J3073">
        <f t="shared" si="188"/>
        <v>272.37599999999998</v>
      </c>
      <c r="K3073" s="2">
        <f t="shared" si="189"/>
        <v>45536</v>
      </c>
      <c r="L3073" s="2" t="str">
        <f>VLOOKUP(C3073,Customers!$A$2:$F$401,3,FALSE)</f>
        <v>Alexandria</v>
      </c>
      <c r="M3073" s="2" t="str">
        <f>VLOOKUP(C3073,Customers!$A$2:$F$401,5,FALSE)</f>
        <v>Consumer</v>
      </c>
      <c r="N3073" s="2" t="str">
        <f>VLOOKUP(D3073,Products!$A$2:$F$21,2,FALSE)</f>
        <v>Paper A4 Box</v>
      </c>
      <c r="O3073" s="2" t="str">
        <f>VLOOKUP(D3073,Products!$A$2:$F$21,4,FALSE)</f>
        <v>Office</v>
      </c>
      <c r="P3073" s="2" t="str">
        <f>VLOOKUP(D3073,Products!$A$2:$F$21,3,FALSE)</f>
        <v>Stationery</v>
      </c>
      <c r="Q3073" s="6">
        <f>VLOOKUP(D3073,Products!$A$2:$F$21,6,FALSE)</f>
        <v>145</v>
      </c>
      <c r="R3073" s="6">
        <f t="shared" si="190"/>
        <v>145</v>
      </c>
      <c r="S3073" s="6">
        <f t="shared" si="191"/>
        <v>127.37599999999998</v>
      </c>
    </row>
    <row r="3074" spans="1:19" x14ac:dyDescent="0.25">
      <c r="A3074" t="s">
        <v>3504</v>
      </c>
      <c r="B3074" s="2">
        <v>45947</v>
      </c>
      <c r="C3074" t="s">
        <v>2040</v>
      </c>
      <c r="D3074" t="s">
        <v>46</v>
      </c>
      <c r="E3074">
        <v>1</v>
      </c>
      <c r="F3074">
        <v>280.8</v>
      </c>
      <c r="G3074" s="3">
        <v>0.05</v>
      </c>
      <c r="H3074" t="s">
        <v>12</v>
      </c>
      <c r="I3074">
        <v>3</v>
      </c>
      <c r="J3074">
        <f t="shared" si="188"/>
        <v>266.76</v>
      </c>
      <c r="K3074" s="2">
        <f t="shared" si="189"/>
        <v>45931</v>
      </c>
      <c r="L3074" s="2" t="str">
        <f>VLOOKUP(C3074,Customers!$A$2:$F$401,3,FALSE)</f>
        <v>Shubra El-Kheima</v>
      </c>
      <c r="M3074" s="2" t="str">
        <f>VLOOKUP(C3074,Customers!$A$2:$F$401,5,FALSE)</f>
        <v>Small Business</v>
      </c>
      <c r="N3074" s="2" t="str">
        <f>VLOOKUP(D3074,Products!$A$2:$F$21,2,FALSE)</f>
        <v>Paper A4 Box</v>
      </c>
      <c r="O3074" s="2" t="str">
        <f>VLOOKUP(D3074,Products!$A$2:$F$21,4,FALSE)</f>
        <v>Office</v>
      </c>
      <c r="P3074" s="2" t="str">
        <f>VLOOKUP(D3074,Products!$A$2:$F$21,3,FALSE)</f>
        <v>Stationery</v>
      </c>
      <c r="Q3074" s="6">
        <f>VLOOKUP(D3074,Products!$A$2:$F$21,6,FALSE)</f>
        <v>145</v>
      </c>
      <c r="R3074" s="6">
        <f t="shared" si="190"/>
        <v>145</v>
      </c>
      <c r="S3074" s="6">
        <f t="shared" si="191"/>
        <v>121.75999999999999</v>
      </c>
    </row>
    <row r="3075" spans="1:19" x14ac:dyDescent="0.25">
      <c r="A3075" t="s">
        <v>3505</v>
      </c>
      <c r="B3075" s="2">
        <v>45687</v>
      </c>
      <c r="C3075" t="s">
        <v>867</v>
      </c>
      <c r="D3075" t="s">
        <v>30</v>
      </c>
      <c r="E3075">
        <v>1</v>
      </c>
      <c r="F3075">
        <v>9936</v>
      </c>
      <c r="G3075" s="3">
        <v>0</v>
      </c>
      <c r="H3075" t="s">
        <v>12</v>
      </c>
      <c r="I3075">
        <v>3</v>
      </c>
      <c r="J3075">
        <f t="shared" ref="J3075:J3138" si="192">E3075*F3075*(1-G3075)</f>
        <v>9936</v>
      </c>
      <c r="K3075" s="2">
        <f t="shared" ref="K3075:K3138" si="193">DATE(YEAR(B3075),MONTH(B3075),1)</f>
        <v>45658</v>
      </c>
      <c r="L3075" s="2" t="str">
        <f>VLOOKUP(C3075,Customers!$A$2:$F$401,3,FALSE)</f>
        <v>Fayoum</v>
      </c>
      <c r="M3075" s="2" t="str">
        <f>VLOOKUP(C3075,Customers!$A$2:$F$401,5,FALSE)</f>
        <v>Corporate</v>
      </c>
      <c r="N3075" s="2" t="str">
        <f>VLOOKUP(D3075,Products!$A$2:$F$21,2,FALSE)</f>
        <v>Standing Desk</v>
      </c>
      <c r="O3075" s="2" t="str">
        <f>VLOOKUP(D3075,Products!$A$2:$F$21,4,FALSE)</f>
        <v>Office</v>
      </c>
      <c r="P3075" s="2" t="str">
        <f>VLOOKUP(D3075,Products!$A$2:$F$21,3,FALSE)</f>
        <v>Furniture</v>
      </c>
      <c r="Q3075" s="6">
        <f>VLOOKUP(D3075,Products!$A$2:$F$21,6,FALSE)</f>
        <v>6500</v>
      </c>
      <c r="R3075" s="6">
        <f t="shared" ref="R3075:R3138" si="194">E3075*Q3075</f>
        <v>6500</v>
      </c>
      <c r="S3075" s="6">
        <f t="shared" ref="S3075:S3138" si="195">J3075-R3075</f>
        <v>3436</v>
      </c>
    </row>
    <row r="3076" spans="1:19" x14ac:dyDescent="0.25">
      <c r="A3076" t="s">
        <v>3506</v>
      </c>
      <c r="B3076" s="2">
        <v>45876</v>
      </c>
      <c r="C3076" t="s">
        <v>568</v>
      </c>
      <c r="D3076" t="s">
        <v>15</v>
      </c>
      <c r="E3076">
        <v>2</v>
      </c>
      <c r="F3076">
        <v>414</v>
      </c>
      <c r="G3076" s="3">
        <v>0.15</v>
      </c>
      <c r="H3076" t="s">
        <v>12</v>
      </c>
      <c r="I3076">
        <v>3</v>
      </c>
      <c r="J3076">
        <f t="shared" si="192"/>
        <v>703.8</v>
      </c>
      <c r="K3076" s="2">
        <f t="shared" si="193"/>
        <v>45870</v>
      </c>
      <c r="L3076" s="2" t="str">
        <f>VLOOKUP(C3076,Customers!$A$2:$F$401,3,FALSE)</f>
        <v>Tanta</v>
      </c>
      <c r="M3076" s="2" t="str">
        <f>VLOOKUP(C3076,Customers!$A$2:$F$401,5,FALSE)</f>
        <v>Consumer</v>
      </c>
      <c r="N3076" s="2" t="str">
        <f>VLOOKUP(D3076,Products!$A$2:$F$21,2,FALSE)</f>
        <v>Wireless Mouse</v>
      </c>
      <c r="O3076" s="2" t="str">
        <f>VLOOKUP(D3076,Products!$A$2:$F$21,4,FALSE)</f>
        <v>Electronics</v>
      </c>
      <c r="P3076" s="2" t="str">
        <f>VLOOKUP(D3076,Products!$A$2:$F$21,3,FALSE)</f>
        <v>Accessories</v>
      </c>
      <c r="Q3076" s="6">
        <f>VLOOKUP(D3076,Products!$A$2:$F$21,6,FALSE)</f>
        <v>210</v>
      </c>
      <c r="R3076" s="6">
        <f t="shared" si="194"/>
        <v>420</v>
      </c>
      <c r="S3076" s="6">
        <f t="shared" si="195"/>
        <v>283.79999999999995</v>
      </c>
    </row>
    <row r="3077" spans="1:19" x14ac:dyDescent="0.25">
      <c r="A3077" t="s">
        <v>3507</v>
      </c>
      <c r="B3077" s="2">
        <v>44991</v>
      </c>
      <c r="C3077" t="s">
        <v>1441</v>
      </c>
      <c r="D3077" t="s">
        <v>79</v>
      </c>
      <c r="E3077">
        <v>1</v>
      </c>
      <c r="F3077">
        <v>6200</v>
      </c>
      <c r="G3077" s="3">
        <v>0.2</v>
      </c>
      <c r="H3077" t="s">
        <v>12</v>
      </c>
      <c r="I3077">
        <v>5</v>
      </c>
      <c r="J3077">
        <f t="shared" si="192"/>
        <v>4960</v>
      </c>
      <c r="K3077" s="2">
        <f t="shared" si="193"/>
        <v>44986</v>
      </c>
      <c r="L3077" s="2" t="str">
        <f>VLOOKUP(C3077,Customers!$A$2:$F$401,3,FALSE)</f>
        <v>Asyut</v>
      </c>
      <c r="M3077" s="2" t="str">
        <f>VLOOKUP(C3077,Customers!$A$2:$F$401,5,FALSE)</f>
        <v>Consumer</v>
      </c>
      <c r="N3077" s="2" t="str">
        <f>VLOOKUP(D3077,Products!$A$2:$F$21,2,FALSE)</f>
        <v>27-inch Monitor</v>
      </c>
      <c r="O3077" s="2" t="str">
        <f>VLOOKUP(D3077,Products!$A$2:$F$21,4,FALSE)</f>
        <v>Electronics</v>
      </c>
      <c r="P3077" s="2" t="str">
        <f>VLOOKUP(D3077,Products!$A$2:$F$21,3,FALSE)</f>
        <v>Displays</v>
      </c>
      <c r="Q3077" s="6">
        <f>VLOOKUP(D3077,Products!$A$2:$F$21,6,FALSE)</f>
        <v>4300</v>
      </c>
      <c r="R3077" s="6">
        <f t="shared" si="194"/>
        <v>4300</v>
      </c>
      <c r="S3077" s="6">
        <f t="shared" si="195"/>
        <v>660</v>
      </c>
    </row>
    <row r="3078" spans="1:19" x14ac:dyDescent="0.25">
      <c r="A3078" t="s">
        <v>3508</v>
      </c>
      <c r="B3078" s="2">
        <v>45603</v>
      </c>
      <c r="C3078" t="s">
        <v>146</v>
      </c>
      <c r="D3078" t="s">
        <v>11</v>
      </c>
      <c r="E3078">
        <v>1</v>
      </c>
      <c r="F3078">
        <v>26220</v>
      </c>
      <c r="G3078" s="3">
        <v>0.1</v>
      </c>
      <c r="H3078" t="s">
        <v>12</v>
      </c>
      <c r="I3078">
        <v>1</v>
      </c>
      <c r="J3078">
        <f t="shared" si="192"/>
        <v>23598</v>
      </c>
      <c r="K3078" s="2">
        <f t="shared" si="193"/>
        <v>45597</v>
      </c>
      <c r="L3078" s="2" t="str">
        <f>VLOOKUP(C3078,Customers!$A$2:$F$401,3,FALSE)</f>
        <v>Zagazig</v>
      </c>
      <c r="M3078" s="2" t="str">
        <f>VLOOKUP(C3078,Customers!$A$2:$F$401,5,FALSE)</f>
        <v>Consumer</v>
      </c>
      <c r="N3078" s="2" t="str">
        <f>VLOOKUP(D3078,Products!$A$2:$F$21,2,FALSE)</f>
        <v>Laptop Pro 14</v>
      </c>
      <c r="O3078" s="2" t="str">
        <f>VLOOKUP(D3078,Products!$A$2:$F$21,4,FALSE)</f>
        <v>Electronics</v>
      </c>
      <c r="P3078" s="2" t="str">
        <f>VLOOKUP(D3078,Products!$A$2:$F$21,3,FALSE)</f>
        <v>Computers</v>
      </c>
      <c r="Q3078" s="6">
        <f>VLOOKUP(D3078,Products!$A$2:$F$21,6,FALSE)</f>
        <v>22100</v>
      </c>
      <c r="R3078" s="6">
        <f t="shared" si="194"/>
        <v>22100</v>
      </c>
      <c r="S3078" s="6">
        <f t="shared" si="195"/>
        <v>1498</v>
      </c>
    </row>
    <row r="3079" spans="1:19" x14ac:dyDescent="0.25">
      <c r="A3079" t="s">
        <v>3509</v>
      </c>
      <c r="B3079" s="2">
        <v>45091</v>
      </c>
      <c r="C3079" t="s">
        <v>55</v>
      </c>
      <c r="D3079" t="s">
        <v>11</v>
      </c>
      <c r="E3079">
        <v>1</v>
      </c>
      <c r="F3079">
        <v>28500</v>
      </c>
      <c r="G3079" s="3">
        <v>0.05</v>
      </c>
      <c r="H3079" t="s">
        <v>12</v>
      </c>
      <c r="I3079">
        <v>5</v>
      </c>
      <c r="J3079">
        <f t="shared" si="192"/>
        <v>27075</v>
      </c>
      <c r="K3079" s="2">
        <f t="shared" si="193"/>
        <v>45078</v>
      </c>
      <c r="L3079" s="2" t="str">
        <f>VLOOKUP(C3079,Customers!$A$2:$F$401,3,FALSE)</f>
        <v>Fayoum</v>
      </c>
      <c r="M3079" s="2" t="str">
        <f>VLOOKUP(C3079,Customers!$A$2:$F$401,5,FALSE)</f>
        <v>Consumer</v>
      </c>
      <c r="N3079" s="2" t="str">
        <f>VLOOKUP(D3079,Products!$A$2:$F$21,2,FALSE)</f>
        <v>Laptop Pro 14</v>
      </c>
      <c r="O3079" s="2" t="str">
        <f>VLOOKUP(D3079,Products!$A$2:$F$21,4,FALSE)</f>
        <v>Electronics</v>
      </c>
      <c r="P3079" s="2" t="str">
        <f>VLOOKUP(D3079,Products!$A$2:$F$21,3,FALSE)</f>
        <v>Computers</v>
      </c>
      <c r="Q3079" s="6">
        <f>VLOOKUP(D3079,Products!$A$2:$F$21,6,FALSE)</f>
        <v>22100</v>
      </c>
      <c r="R3079" s="6">
        <f t="shared" si="194"/>
        <v>22100</v>
      </c>
      <c r="S3079" s="6">
        <f t="shared" si="195"/>
        <v>4975</v>
      </c>
    </row>
    <row r="3080" spans="1:19" x14ac:dyDescent="0.25">
      <c r="A3080" t="s">
        <v>3510</v>
      </c>
      <c r="B3080" s="2">
        <v>45226</v>
      </c>
      <c r="C3080" t="s">
        <v>1306</v>
      </c>
      <c r="D3080" t="s">
        <v>27</v>
      </c>
      <c r="E3080">
        <v>1</v>
      </c>
      <c r="F3080">
        <v>950.6</v>
      </c>
      <c r="G3080" s="3">
        <v>0</v>
      </c>
      <c r="H3080" t="s">
        <v>12</v>
      </c>
      <c r="I3080">
        <v>4</v>
      </c>
      <c r="J3080">
        <f t="shared" si="192"/>
        <v>950.6</v>
      </c>
      <c r="K3080" s="2">
        <f t="shared" si="193"/>
        <v>45200</v>
      </c>
      <c r="L3080" s="2" t="str">
        <f>VLOOKUP(C3080,Customers!$A$2:$F$401,3,FALSE)</f>
        <v>Asyut</v>
      </c>
      <c r="M3080" s="2" t="str">
        <f>VLOOKUP(C3080,Customers!$A$2:$F$401,5,FALSE)</f>
        <v>Consumer</v>
      </c>
      <c r="N3080" s="2" t="str">
        <f>VLOOKUP(D3080,Products!$A$2:$F$21,2,FALSE)</f>
        <v>Printer Toner</v>
      </c>
      <c r="O3080" s="2" t="str">
        <f>VLOOKUP(D3080,Products!$A$2:$F$21,4,FALSE)</f>
        <v>Office</v>
      </c>
      <c r="P3080" s="2" t="str">
        <f>VLOOKUP(D3080,Products!$A$2:$F$21,3,FALSE)</f>
        <v>Supplies</v>
      </c>
      <c r="Q3080" s="6">
        <f>VLOOKUP(D3080,Products!$A$2:$F$21,6,FALSE)</f>
        <v>510</v>
      </c>
      <c r="R3080" s="6">
        <f t="shared" si="194"/>
        <v>510</v>
      </c>
      <c r="S3080" s="6">
        <f t="shared" si="195"/>
        <v>440.6</v>
      </c>
    </row>
    <row r="3081" spans="1:19" x14ac:dyDescent="0.25">
      <c r="A3081" t="s">
        <v>3511</v>
      </c>
      <c r="B3081" s="2">
        <v>45041</v>
      </c>
      <c r="C3081" t="s">
        <v>1771</v>
      </c>
      <c r="D3081" t="s">
        <v>56</v>
      </c>
      <c r="E3081">
        <v>5</v>
      </c>
      <c r="F3081">
        <v>185.4</v>
      </c>
      <c r="G3081" s="3">
        <v>0.05</v>
      </c>
      <c r="H3081" t="s">
        <v>12</v>
      </c>
      <c r="I3081">
        <v>5</v>
      </c>
      <c r="J3081">
        <f t="shared" si="192"/>
        <v>880.65</v>
      </c>
      <c r="K3081" s="2">
        <f t="shared" si="193"/>
        <v>45017</v>
      </c>
      <c r="L3081" s="2" t="str">
        <f>VLOOKUP(C3081,Customers!$A$2:$F$401,3,FALSE)</f>
        <v>Asyut</v>
      </c>
      <c r="M3081" s="2" t="str">
        <f>VLOOKUP(C3081,Customers!$A$2:$F$401,5,FALSE)</f>
        <v>Small Business</v>
      </c>
      <c r="N3081" s="2" t="str">
        <f>VLOOKUP(D3081,Products!$A$2:$F$21,2,FALSE)</f>
        <v>Notebook Pack</v>
      </c>
      <c r="O3081" s="2" t="str">
        <f>VLOOKUP(D3081,Products!$A$2:$F$21,4,FALSE)</f>
        <v>Office</v>
      </c>
      <c r="P3081" s="2" t="str">
        <f>VLOOKUP(D3081,Products!$A$2:$F$21,3,FALSE)</f>
        <v>Stationery</v>
      </c>
      <c r="Q3081" s="6">
        <f>VLOOKUP(D3081,Products!$A$2:$F$21,6,FALSE)</f>
        <v>75</v>
      </c>
      <c r="R3081" s="6">
        <f t="shared" si="194"/>
        <v>375</v>
      </c>
      <c r="S3081" s="6">
        <f t="shared" si="195"/>
        <v>505.65</v>
      </c>
    </row>
    <row r="3082" spans="1:19" x14ac:dyDescent="0.25">
      <c r="A3082" t="s">
        <v>3512</v>
      </c>
      <c r="B3082" s="2">
        <v>45472</v>
      </c>
      <c r="C3082" t="s">
        <v>679</v>
      </c>
      <c r="D3082" t="s">
        <v>24</v>
      </c>
      <c r="E3082">
        <v>2</v>
      </c>
      <c r="F3082">
        <v>1150</v>
      </c>
      <c r="G3082" s="3">
        <v>0.05</v>
      </c>
      <c r="H3082" t="s">
        <v>12</v>
      </c>
      <c r="I3082">
        <v>1</v>
      </c>
      <c r="J3082">
        <f t="shared" si="192"/>
        <v>2185</v>
      </c>
      <c r="K3082" s="2">
        <f t="shared" si="193"/>
        <v>45444</v>
      </c>
      <c r="L3082" s="2" t="str">
        <f>VLOOKUP(C3082,Customers!$A$2:$F$401,3,FALSE)</f>
        <v>Asyut</v>
      </c>
      <c r="M3082" s="2" t="str">
        <f>VLOOKUP(C3082,Customers!$A$2:$F$401,5,FALSE)</f>
        <v>Consumer</v>
      </c>
      <c r="N3082" s="2" t="str">
        <f>VLOOKUP(D3082,Products!$A$2:$F$21,2,FALSE)</f>
        <v>USB-C Hub</v>
      </c>
      <c r="O3082" s="2" t="str">
        <f>VLOOKUP(D3082,Products!$A$2:$F$21,4,FALSE)</f>
        <v>Electronics</v>
      </c>
      <c r="P3082" s="2" t="str">
        <f>VLOOKUP(D3082,Products!$A$2:$F$21,3,FALSE)</f>
        <v>Accessories</v>
      </c>
      <c r="Q3082" s="6">
        <f>VLOOKUP(D3082,Products!$A$2:$F$21,6,FALSE)</f>
        <v>620</v>
      </c>
      <c r="R3082" s="6">
        <f t="shared" si="194"/>
        <v>1240</v>
      </c>
      <c r="S3082" s="6">
        <f t="shared" si="195"/>
        <v>945</v>
      </c>
    </row>
    <row r="3083" spans="1:19" x14ac:dyDescent="0.25">
      <c r="A3083" t="s">
        <v>3513</v>
      </c>
      <c r="B3083" s="2">
        <v>45730</v>
      </c>
      <c r="C3083" t="s">
        <v>1202</v>
      </c>
      <c r="D3083" t="s">
        <v>27</v>
      </c>
      <c r="E3083">
        <v>3</v>
      </c>
      <c r="F3083">
        <v>950.6</v>
      </c>
      <c r="G3083" s="3">
        <v>0.05</v>
      </c>
      <c r="H3083" t="s">
        <v>12</v>
      </c>
      <c r="I3083">
        <v>5</v>
      </c>
      <c r="J3083">
        <f t="shared" si="192"/>
        <v>2709.21</v>
      </c>
      <c r="K3083" s="2">
        <f t="shared" si="193"/>
        <v>45717</v>
      </c>
      <c r="L3083" s="2" t="str">
        <f>VLOOKUP(C3083,Customers!$A$2:$F$401,3,FALSE)</f>
        <v>Shubra El-Kheima</v>
      </c>
      <c r="M3083" s="2" t="str">
        <f>VLOOKUP(C3083,Customers!$A$2:$F$401,5,FALSE)</f>
        <v>Corporate</v>
      </c>
      <c r="N3083" s="2" t="str">
        <f>VLOOKUP(D3083,Products!$A$2:$F$21,2,FALSE)</f>
        <v>Printer Toner</v>
      </c>
      <c r="O3083" s="2" t="str">
        <f>VLOOKUP(D3083,Products!$A$2:$F$21,4,FALSE)</f>
        <v>Office</v>
      </c>
      <c r="P3083" s="2" t="str">
        <f>VLOOKUP(D3083,Products!$A$2:$F$21,3,FALSE)</f>
        <v>Supplies</v>
      </c>
      <c r="Q3083" s="6">
        <f>VLOOKUP(D3083,Products!$A$2:$F$21,6,FALSE)</f>
        <v>510</v>
      </c>
      <c r="R3083" s="6">
        <f t="shared" si="194"/>
        <v>1530</v>
      </c>
      <c r="S3083" s="6">
        <f t="shared" si="195"/>
        <v>1179.21</v>
      </c>
    </row>
    <row r="3084" spans="1:19" x14ac:dyDescent="0.25">
      <c r="A3084" t="s">
        <v>3514</v>
      </c>
      <c r="B3084" s="2">
        <v>45073</v>
      </c>
      <c r="C3084" t="s">
        <v>292</v>
      </c>
      <c r="D3084" t="s">
        <v>72</v>
      </c>
      <c r="E3084">
        <v>1</v>
      </c>
      <c r="F3084">
        <v>1697.5</v>
      </c>
      <c r="G3084" s="3">
        <v>0</v>
      </c>
      <c r="H3084" t="s">
        <v>12</v>
      </c>
      <c r="I3084">
        <v>6</v>
      </c>
      <c r="J3084">
        <f t="shared" si="192"/>
        <v>1697.5</v>
      </c>
      <c r="K3084" s="2">
        <f t="shared" si="193"/>
        <v>45047</v>
      </c>
      <c r="L3084" s="2" t="str">
        <f>VLOOKUP(C3084,Customers!$A$2:$F$401,3,FALSE)</f>
        <v>Fayoum</v>
      </c>
      <c r="M3084" s="2" t="str">
        <f>VLOOKUP(C3084,Customers!$A$2:$F$401,5,FALSE)</f>
        <v>Small Business</v>
      </c>
      <c r="N3084" s="2" t="str">
        <f>VLOOKUP(D3084,Products!$A$2:$F$21,2,FALSE)</f>
        <v>Wi-Fi Router</v>
      </c>
      <c r="O3084" s="2" t="str">
        <f>VLOOKUP(D3084,Products!$A$2:$F$21,4,FALSE)</f>
        <v>Electronics</v>
      </c>
      <c r="P3084" s="2" t="str">
        <f>VLOOKUP(D3084,Products!$A$2:$F$21,3,FALSE)</f>
        <v>Networking</v>
      </c>
      <c r="Q3084" s="6">
        <f>VLOOKUP(D3084,Products!$A$2:$F$21,6,FALSE)</f>
        <v>1050</v>
      </c>
      <c r="R3084" s="6">
        <f t="shared" si="194"/>
        <v>1050</v>
      </c>
      <c r="S3084" s="6">
        <f t="shared" si="195"/>
        <v>647.5</v>
      </c>
    </row>
    <row r="3085" spans="1:19" x14ac:dyDescent="0.25">
      <c r="A3085" t="s">
        <v>3515</v>
      </c>
      <c r="B3085" s="2">
        <v>45889</v>
      </c>
      <c r="C3085" t="s">
        <v>1494</v>
      </c>
      <c r="D3085" t="s">
        <v>15</v>
      </c>
      <c r="E3085">
        <v>1</v>
      </c>
      <c r="F3085">
        <v>463.5</v>
      </c>
      <c r="G3085" s="3">
        <v>0</v>
      </c>
      <c r="H3085" t="s">
        <v>12</v>
      </c>
      <c r="I3085">
        <v>6</v>
      </c>
      <c r="J3085">
        <f t="shared" si="192"/>
        <v>463.5</v>
      </c>
      <c r="K3085" s="2">
        <f t="shared" si="193"/>
        <v>45870</v>
      </c>
      <c r="L3085" s="2" t="str">
        <f>VLOOKUP(C3085,Customers!$A$2:$F$401,3,FALSE)</f>
        <v>Cairo</v>
      </c>
      <c r="M3085" s="2" t="str">
        <f>VLOOKUP(C3085,Customers!$A$2:$F$401,5,FALSE)</f>
        <v>Consumer</v>
      </c>
      <c r="N3085" s="2" t="str">
        <f>VLOOKUP(D3085,Products!$A$2:$F$21,2,FALSE)</f>
        <v>Wireless Mouse</v>
      </c>
      <c r="O3085" s="2" t="str">
        <f>VLOOKUP(D3085,Products!$A$2:$F$21,4,FALSE)</f>
        <v>Electronics</v>
      </c>
      <c r="P3085" s="2" t="str">
        <f>VLOOKUP(D3085,Products!$A$2:$F$21,3,FALSE)</f>
        <v>Accessories</v>
      </c>
      <c r="Q3085" s="6">
        <f>VLOOKUP(D3085,Products!$A$2:$F$21,6,FALSE)</f>
        <v>210</v>
      </c>
      <c r="R3085" s="6">
        <f t="shared" si="194"/>
        <v>210</v>
      </c>
      <c r="S3085" s="6">
        <f t="shared" si="195"/>
        <v>253.5</v>
      </c>
    </row>
    <row r="3086" spans="1:19" x14ac:dyDescent="0.25">
      <c r="A3086" t="s">
        <v>3516</v>
      </c>
      <c r="B3086" s="2">
        <v>45298</v>
      </c>
      <c r="C3086" t="s">
        <v>734</v>
      </c>
      <c r="D3086" t="s">
        <v>56</v>
      </c>
      <c r="E3086">
        <v>1</v>
      </c>
      <c r="F3086">
        <v>174.6</v>
      </c>
      <c r="G3086" s="3">
        <v>0</v>
      </c>
      <c r="H3086" t="s">
        <v>12</v>
      </c>
      <c r="I3086">
        <v>1</v>
      </c>
      <c r="J3086">
        <f t="shared" si="192"/>
        <v>174.6</v>
      </c>
      <c r="K3086" s="2">
        <f t="shared" si="193"/>
        <v>45292</v>
      </c>
      <c r="L3086" s="2" t="str">
        <f>VLOOKUP(C3086,Customers!$A$2:$F$401,3,FALSE)</f>
        <v>Cairo</v>
      </c>
      <c r="M3086" s="2" t="str">
        <f>VLOOKUP(C3086,Customers!$A$2:$F$401,5,FALSE)</f>
        <v>Consumer</v>
      </c>
      <c r="N3086" s="2" t="str">
        <f>VLOOKUP(D3086,Products!$A$2:$F$21,2,FALSE)</f>
        <v>Notebook Pack</v>
      </c>
      <c r="O3086" s="2" t="str">
        <f>VLOOKUP(D3086,Products!$A$2:$F$21,4,FALSE)</f>
        <v>Office</v>
      </c>
      <c r="P3086" s="2" t="str">
        <f>VLOOKUP(D3086,Products!$A$2:$F$21,3,FALSE)</f>
        <v>Stationery</v>
      </c>
      <c r="Q3086" s="6">
        <f>VLOOKUP(D3086,Products!$A$2:$F$21,6,FALSE)</f>
        <v>75</v>
      </c>
      <c r="R3086" s="6">
        <f t="shared" si="194"/>
        <v>75</v>
      </c>
      <c r="S3086" s="6">
        <f t="shared" si="195"/>
        <v>99.6</v>
      </c>
    </row>
    <row r="3087" spans="1:19" x14ac:dyDescent="0.25">
      <c r="A3087" t="s">
        <v>3517</v>
      </c>
      <c r="B3087" s="2">
        <v>45320</v>
      </c>
      <c r="C3087" t="s">
        <v>113</v>
      </c>
      <c r="D3087" t="s">
        <v>109</v>
      </c>
      <c r="E3087">
        <v>2</v>
      </c>
      <c r="F3087">
        <v>13184</v>
      </c>
      <c r="G3087" s="3">
        <v>0.15</v>
      </c>
      <c r="H3087" t="s">
        <v>12</v>
      </c>
      <c r="I3087">
        <v>1</v>
      </c>
      <c r="J3087">
        <f t="shared" si="192"/>
        <v>22412.799999999999</v>
      </c>
      <c r="K3087" s="2">
        <f t="shared" si="193"/>
        <v>45292</v>
      </c>
      <c r="L3087" s="2" t="str">
        <f>VLOOKUP(C3087,Customers!$A$2:$F$401,3,FALSE)</f>
        <v>Shubra El-Kheima</v>
      </c>
      <c r="M3087" s="2" t="str">
        <f>VLOOKUP(C3087,Customers!$A$2:$F$401,5,FALSE)</f>
        <v>Small Business</v>
      </c>
      <c r="N3087" s="2" t="str">
        <f>VLOOKUP(D3087,Products!$A$2:$F$21,2,FALSE)</f>
        <v>Projector</v>
      </c>
      <c r="O3087" s="2" t="str">
        <f>VLOOKUP(D3087,Products!$A$2:$F$21,4,FALSE)</f>
        <v>Electronics</v>
      </c>
      <c r="P3087" s="2" t="str">
        <f>VLOOKUP(D3087,Products!$A$2:$F$21,3,FALSE)</f>
        <v>Displays</v>
      </c>
      <c r="Q3087" s="6">
        <f>VLOOKUP(D3087,Products!$A$2:$F$21,6,FALSE)</f>
        <v>9700</v>
      </c>
      <c r="R3087" s="6">
        <f t="shared" si="194"/>
        <v>19400</v>
      </c>
      <c r="S3087" s="6">
        <f t="shared" si="195"/>
        <v>3012.7999999999993</v>
      </c>
    </row>
    <row r="3088" spans="1:19" x14ac:dyDescent="0.25">
      <c r="A3088" t="s">
        <v>3518</v>
      </c>
      <c r="B3088" s="2">
        <v>45439</v>
      </c>
      <c r="C3088" t="s">
        <v>1575</v>
      </c>
      <c r="D3088" t="s">
        <v>56</v>
      </c>
      <c r="E3088">
        <v>3</v>
      </c>
      <c r="F3088">
        <v>180</v>
      </c>
      <c r="G3088" s="3">
        <v>0</v>
      </c>
      <c r="H3088" t="s">
        <v>12</v>
      </c>
      <c r="I3088">
        <v>5</v>
      </c>
      <c r="J3088">
        <f t="shared" si="192"/>
        <v>540</v>
      </c>
      <c r="K3088" s="2">
        <f t="shared" si="193"/>
        <v>45413</v>
      </c>
      <c r="L3088" s="2" t="str">
        <f>VLOOKUP(C3088,Customers!$A$2:$F$401,3,FALSE)</f>
        <v>Cairo</v>
      </c>
      <c r="M3088" s="2" t="str">
        <f>VLOOKUP(C3088,Customers!$A$2:$F$401,5,FALSE)</f>
        <v>Small Business</v>
      </c>
      <c r="N3088" s="2" t="str">
        <f>VLOOKUP(D3088,Products!$A$2:$F$21,2,FALSE)</f>
        <v>Notebook Pack</v>
      </c>
      <c r="O3088" s="2" t="str">
        <f>VLOOKUP(D3088,Products!$A$2:$F$21,4,FALSE)</f>
        <v>Office</v>
      </c>
      <c r="P3088" s="2" t="str">
        <f>VLOOKUP(D3088,Products!$A$2:$F$21,3,FALSE)</f>
        <v>Stationery</v>
      </c>
      <c r="Q3088" s="6">
        <f>VLOOKUP(D3088,Products!$A$2:$F$21,6,FALSE)</f>
        <v>75</v>
      </c>
      <c r="R3088" s="6">
        <f t="shared" si="194"/>
        <v>225</v>
      </c>
      <c r="S3088" s="6">
        <f t="shared" si="195"/>
        <v>315</v>
      </c>
    </row>
    <row r="3089" spans="1:19" x14ac:dyDescent="0.25">
      <c r="A3089" t="s">
        <v>3519</v>
      </c>
      <c r="B3089" s="2">
        <v>45708</v>
      </c>
      <c r="C3089" t="s">
        <v>144</v>
      </c>
      <c r="D3089" t="s">
        <v>15</v>
      </c>
      <c r="E3089">
        <v>10</v>
      </c>
      <c r="F3089">
        <v>486</v>
      </c>
      <c r="G3089" s="3">
        <v>0.03</v>
      </c>
      <c r="H3089" t="s">
        <v>12</v>
      </c>
      <c r="I3089">
        <v>3</v>
      </c>
      <c r="J3089">
        <f t="shared" si="192"/>
        <v>4714.2</v>
      </c>
      <c r="K3089" s="2">
        <f t="shared" si="193"/>
        <v>45689</v>
      </c>
      <c r="L3089" s="2" t="str">
        <f>VLOOKUP(C3089,Customers!$A$2:$F$401,3,FALSE)</f>
        <v>Mansoura</v>
      </c>
      <c r="M3089" s="2" t="str">
        <f>VLOOKUP(C3089,Customers!$A$2:$F$401,5,FALSE)</f>
        <v>Consumer</v>
      </c>
      <c r="N3089" s="2" t="str">
        <f>VLOOKUP(D3089,Products!$A$2:$F$21,2,FALSE)</f>
        <v>Wireless Mouse</v>
      </c>
      <c r="O3089" s="2" t="str">
        <f>VLOOKUP(D3089,Products!$A$2:$F$21,4,FALSE)</f>
        <v>Electronics</v>
      </c>
      <c r="P3089" s="2" t="str">
        <f>VLOOKUP(D3089,Products!$A$2:$F$21,3,FALSE)</f>
        <v>Accessories</v>
      </c>
      <c r="Q3089" s="6">
        <f>VLOOKUP(D3089,Products!$A$2:$F$21,6,FALSE)</f>
        <v>210</v>
      </c>
      <c r="R3089" s="6">
        <f t="shared" si="194"/>
        <v>2100</v>
      </c>
      <c r="S3089" s="6">
        <f t="shared" si="195"/>
        <v>2614.1999999999998</v>
      </c>
    </row>
    <row r="3090" spans="1:19" x14ac:dyDescent="0.25">
      <c r="A3090" t="s">
        <v>3520</v>
      </c>
      <c r="B3090" s="2">
        <v>44952</v>
      </c>
      <c r="C3090" t="s">
        <v>951</v>
      </c>
      <c r="D3090" t="s">
        <v>15</v>
      </c>
      <c r="E3090">
        <v>2</v>
      </c>
      <c r="F3090">
        <v>450</v>
      </c>
      <c r="G3090" s="3">
        <v>0</v>
      </c>
      <c r="H3090" t="s">
        <v>12</v>
      </c>
      <c r="I3090">
        <v>5</v>
      </c>
      <c r="J3090">
        <f t="shared" si="192"/>
        <v>900</v>
      </c>
      <c r="K3090" s="2">
        <f t="shared" si="193"/>
        <v>44927</v>
      </c>
      <c r="L3090" s="2" t="str">
        <f>VLOOKUP(C3090,Customers!$A$2:$F$401,3,FALSE)</f>
        <v>Shubra El-Kheima</v>
      </c>
      <c r="M3090" s="2" t="str">
        <f>VLOOKUP(C3090,Customers!$A$2:$F$401,5,FALSE)</f>
        <v>Small Business</v>
      </c>
      <c r="N3090" s="2" t="str">
        <f>VLOOKUP(D3090,Products!$A$2:$F$21,2,FALSE)</f>
        <v>Wireless Mouse</v>
      </c>
      <c r="O3090" s="2" t="str">
        <f>VLOOKUP(D3090,Products!$A$2:$F$21,4,FALSE)</f>
        <v>Electronics</v>
      </c>
      <c r="P3090" s="2" t="str">
        <f>VLOOKUP(D3090,Products!$A$2:$F$21,3,FALSE)</f>
        <v>Accessories</v>
      </c>
      <c r="Q3090" s="6">
        <f>VLOOKUP(D3090,Products!$A$2:$F$21,6,FALSE)</f>
        <v>210</v>
      </c>
      <c r="R3090" s="6">
        <f t="shared" si="194"/>
        <v>420</v>
      </c>
      <c r="S3090" s="6">
        <f t="shared" si="195"/>
        <v>480</v>
      </c>
    </row>
    <row r="3091" spans="1:19" x14ac:dyDescent="0.25">
      <c r="A3091" t="s">
        <v>3521</v>
      </c>
      <c r="B3091" s="2">
        <v>45176</v>
      </c>
      <c r="C3091" t="s">
        <v>812</v>
      </c>
      <c r="D3091" t="s">
        <v>27</v>
      </c>
      <c r="E3091">
        <v>3</v>
      </c>
      <c r="F3091">
        <v>980</v>
      </c>
      <c r="G3091" s="3">
        <v>0.05</v>
      </c>
      <c r="H3091" t="s">
        <v>12</v>
      </c>
      <c r="I3091">
        <v>4</v>
      </c>
      <c r="J3091">
        <f t="shared" si="192"/>
        <v>2793</v>
      </c>
      <c r="K3091" s="2">
        <f t="shared" si="193"/>
        <v>45170</v>
      </c>
      <c r="L3091" s="2" t="str">
        <f>VLOOKUP(C3091,Customers!$A$2:$F$401,3,FALSE)</f>
        <v>Tanta</v>
      </c>
      <c r="M3091" s="2" t="str">
        <f>VLOOKUP(C3091,Customers!$A$2:$F$401,5,FALSE)</f>
        <v>Consumer</v>
      </c>
      <c r="N3091" s="2" t="str">
        <f>VLOOKUP(D3091,Products!$A$2:$F$21,2,FALSE)</f>
        <v>Printer Toner</v>
      </c>
      <c r="O3091" s="2" t="str">
        <f>VLOOKUP(D3091,Products!$A$2:$F$21,4,FALSE)</f>
        <v>Office</v>
      </c>
      <c r="P3091" s="2" t="str">
        <f>VLOOKUP(D3091,Products!$A$2:$F$21,3,FALSE)</f>
        <v>Supplies</v>
      </c>
      <c r="Q3091" s="6">
        <f>VLOOKUP(D3091,Products!$A$2:$F$21,6,FALSE)</f>
        <v>510</v>
      </c>
      <c r="R3091" s="6">
        <f t="shared" si="194"/>
        <v>1530</v>
      </c>
      <c r="S3091" s="6">
        <f t="shared" si="195"/>
        <v>1263</v>
      </c>
    </row>
    <row r="3092" spans="1:19" x14ac:dyDescent="0.25">
      <c r="A3092" t="s">
        <v>3522</v>
      </c>
      <c r="B3092" s="2">
        <v>45436</v>
      </c>
      <c r="C3092" t="s">
        <v>336</v>
      </c>
      <c r="D3092" t="s">
        <v>46</v>
      </c>
      <c r="E3092">
        <v>1</v>
      </c>
      <c r="F3092">
        <v>267.8</v>
      </c>
      <c r="G3092" s="3">
        <v>0.1</v>
      </c>
      <c r="H3092" t="s">
        <v>12</v>
      </c>
      <c r="I3092">
        <v>4</v>
      </c>
      <c r="J3092">
        <f t="shared" si="192"/>
        <v>241.02</v>
      </c>
      <c r="K3092" s="2">
        <f t="shared" si="193"/>
        <v>45413</v>
      </c>
      <c r="L3092" s="2" t="str">
        <f>VLOOKUP(C3092,Customers!$A$2:$F$401,3,FALSE)</f>
        <v>Asyut</v>
      </c>
      <c r="M3092" s="2" t="str">
        <f>VLOOKUP(C3092,Customers!$A$2:$F$401,5,FALSE)</f>
        <v>Small Business</v>
      </c>
      <c r="N3092" s="2" t="str">
        <f>VLOOKUP(D3092,Products!$A$2:$F$21,2,FALSE)</f>
        <v>Paper A4 Box</v>
      </c>
      <c r="O3092" s="2" t="str">
        <f>VLOOKUP(D3092,Products!$A$2:$F$21,4,FALSE)</f>
        <v>Office</v>
      </c>
      <c r="P3092" s="2" t="str">
        <f>VLOOKUP(D3092,Products!$A$2:$F$21,3,FALSE)</f>
        <v>Stationery</v>
      </c>
      <c r="Q3092" s="6">
        <f>VLOOKUP(D3092,Products!$A$2:$F$21,6,FALSE)</f>
        <v>145</v>
      </c>
      <c r="R3092" s="6">
        <f t="shared" si="194"/>
        <v>145</v>
      </c>
      <c r="S3092" s="6">
        <f t="shared" si="195"/>
        <v>96.02000000000001</v>
      </c>
    </row>
    <row r="3093" spans="1:19" x14ac:dyDescent="0.25">
      <c r="A3093" t="s">
        <v>3523</v>
      </c>
      <c r="B3093" s="2">
        <v>45715</v>
      </c>
      <c r="C3093" t="s">
        <v>403</v>
      </c>
      <c r="D3093" t="s">
        <v>79</v>
      </c>
      <c r="E3093">
        <v>1</v>
      </c>
      <c r="F3093">
        <v>5704</v>
      </c>
      <c r="G3093" s="3">
        <v>0.1</v>
      </c>
      <c r="H3093" t="s">
        <v>12</v>
      </c>
      <c r="I3093">
        <v>3</v>
      </c>
      <c r="J3093">
        <f t="shared" si="192"/>
        <v>5133.6000000000004</v>
      </c>
      <c r="K3093" s="2">
        <f t="shared" si="193"/>
        <v>45689</v>
      </c>
      <c r="L3093" s="2" t="str">
        <f>VLOOKUP(C3093,Customers!$A$2:$F$401,3,FALSE)</f>
        <v>Shubra El-Kheima</v>
      </c>
      <c r="M3093" s="2" t="str">
        <f>VLOOKUP(C3093,Customers!$A$2:$F$401,5,FALSE)</f>
        <v>Small Business</v>
      </c>
      <c r="N3093" s="2" t="str">
        <f>VLOOKUP(D3093,Products!$A$2:$F$21,2,FALSE)</f>
        <v>27-inch Monitor</v>
      </c>
      <c r="O3093" s="2" t="str">
        <f>VLOOKUP(D3093,Products!$A$2:$F$21,4,FALSE)</f>
        <v>Electronics</v>
      </c>
      <c r="P3093" s="2" t="str">
        <f>VLOOKUP(D3093,Products!$A$2:$F$21,3,FALSE)</f>
        <v>Displays</v>
      </c>
      <c r="Q3093" s="6">
        <f>VLOOKUP(D3093,Products!$A$2:$F$21,6,FALSE)</f>
        <v>4300</v>
      </c>
      <c r="R3093" s="6">
        <f t="shared" si="194"/>
        <v>4300</v>
      </c>
      <c r="S3093" s="6">
        <f t="shared" si="195"/>
        <v>833.60000000000036</v>
      </c>
    </row>
    <row r="3094" spans="1:19" x14ac:dyDescent="0.25">
      <c r="A3094" t="s">
        <v>3524</v>
      </c>
      <c r="B3094" s="2">
        <v>45834</v>
      </c>
      <c r="C3094" t="s">
        <v>160</v>
      </c>
      <c r="D3094" t="s">
        <v>11</v>
      </c>
      <c r="E3094">
        <v>1</v>
      </c>
      <c r="F3094">
        <v>30780</v>
      </c>
      <c r="G3094" s="3">
        <v>0.05</v>
      </c>
      <c r="H3094" t="s">
        <v>12</v>
      </c>
      <c r="I3094">
        <v>7</v>
      </c>
      <c r="J3094">
        <f t="shared" si="192"/>
        <v>29241</v>
      </c>
      <c r="K3094" s="2">
        <f t="shared" si="193"/>
        <v>45809</v>
      </c>
      <c r="L3094" s="2" t="str">
        <f>VLOOKUP(C3094,Customers!$A$2:$F$401,3,FALSE)</f>
        <v>Cairo</v>
      </c>
      <c r="M3094" s="2" t="str">
        <f>VLOOKUP(C3094,Customers!$A$2:$F$401,5,FALSE)</f>
        <v>Corporate</v>
      </c>
      <c r="N3094" s="2" t="str">
        <f>VLOOKUP(D3094,Products!$A$2:$F$21,2,FALSE)</f>
        <v>Laptop Pro 14</v>
      </c>
      <c r="O3094" s="2" t="str">
        <f>VLOOKUP(D3094,Products!$A$2:$F$21,4,FALSE)</f>
        <v>Electronics</v>
      </c>
      <c r="P3094" s="2" t="str">
        <f>VLOOKUP(D3094,Products!$A$2:$F$21,3,FALSE)</f>
        <v>Computers</v>
      </c>
      <c r="Q3094" s="6">
        <f>VLOOKUP(D3094,Products!$A$2:$F$21,6,FALSE)</f>
        <v>22100</v>
      </c>
      <c r="R3094" s="6">
        <f t="shared" si="194"/>
        <v>22100</v>
      </c>
      <c r="S3094" s="6">
        <f t="shared" si="195"/>
        <v>7141</v>
      </c>
    </row>
    <row r="3095" spans="1:19" x14ac:dyDescent="0.25">
      <c r="A3095" t="s">
        <v>3525</v>
      </c>
      <c r="B3095" s="2">
        <v>45433</v>
      </c>
      <c r="C3095" t="s">
        <v>37</v>
      </c>
      <c r="D3095" t="s">
        <v>27</v>
      </c>
      <c r="E3095">
        <v>1</v>
      </c>
      <c r="F3095">
        <v>950.6</v>
      </c>
      <c r="G3095" s="3">
        <v>0.05</v>
      </c>
      <c r="H3095" t="s">
        <v>85</v>
      </c>
      <c r="I3095">
        <v>2</v>
      </c>
      <c r="J3095">
        <f t="shared" si="192"/>
        <v>903.06999999999994</v>
      </c>
      <c r="K3095" s="2">
        <f t="shared" si="193"/>
        <v>45413</v>
      </c>
      <c r="L3095" s="2" t="str">
        <f>VLOOKUP(C3095,Customers!$A$2:$F$401,3,FALSE)</f>
        <v>Port Said</v>
      </c>
      <c r="M3095" s="2" t="str">
        <f>VLOOKUP(C3095,Customers!$A$2:$F$401,5,FALSE)</f>
        <v>Consumer</v>
      </c>
      <c r="N3095" s="2" t="str">
        <f>VLOOKUP(D3095,Products!$A$2:$F$21,2,FALSE)</f>
        <v>Printer Toner</v>
      </c>
      <c r="O3095" s="2" t="str">
        <f>VLOOKUP(D3095,Products!$A$2:$F$21,4,FALSE)</f>
        <v>Office</v>
      </c>
      <c r="P3095" s="2" t="str">
        <f>VLOOKUP(D3095,Products!$A$2:$F$21,3,FALSE)</f>
        <v>Supplies</v>
      </c>
      <c r="Q3095" s="6">
        <f>VLOOKUP(D3095,Products!$A$2:$F$21,6,FALSE)</f>
        <v>510</v>
      </c>
      <c r="R3095" s="6">
        <f t="shared" si="194"/>
        <v>510</v>
      </c>
      <c r="S3095" s="6">
        <f t="shared" si="195"/>
        <v>393.06999999999994</v>
      </c>
    </row>
    <row r="3096" spans="1:19" x14ac:dyDescent="0.25">
      <c r="A3096" t="s">
        <v>3526</v>
      </c>
      <c r="B3096" s="2">
        <v>44995</v>
      </c>
      <c r="C3096" t="s">
        <v>180</v>
      </c>
      <c r="D3096" t="s">
        <v>109</v>
      </c>
      <c r="E3096">
        <v>3</v>
      </c>
      <c r="F3096">
        <v>13824</v>
      </c>
      <c r="G3096" s="3">
        <v>0.1</v>
      </c>
      <c r="H3096" t="s">
        <v>12</v>
      </c>
      <c r="I3096">
        <v>5</v>
      </c>
      <c r="J3096">
        <f t="shared" si="192"/>
        <v>37324.800000000003</v>
      </c>
      <c r="K3096" s="2">
        <f t="shared" si="193"/>
        <v>44986</v>
      </c>
      <c r="L3096" s="2" t="str">
        <f>VLOOKUP(C3096,Customers!$A$2:$F$401,3,FALSE)</f>
        <v>Fayoum</v>
      </c>
      <c r="M3096" s="2" t="str">
        <f>VLOOKUP(C3096,Customers!$A$2:$F$401,5,FALSE)</f>
        <v>Small Business</v>
      </c>
      <c r="N3096" s="2" t="str">
        <f>VLOOKUP(D3096,Products!$A$2:$F$21,2,FALSE)</f>
        <v>Projector</v>
      </c>
      <c r="O3096" s="2" t="str">
        <f>VLOOKUP(D3096,Products!$A$2:$F$21,4,FALSE)</f>
        <v>Electronics</v>
      </c>
      <c r="P3096" s="2" t="str">
        <f>VLOOKUP(D3096,Products!$A$2:$F$21,3,FALSE)</f>
        <v>Displays</v>
      </c>
      <c r="Q3096" s="6">
        <f>VLOOKUP(D3096,Products!$A$2:$F$21,6,FALSE)</f>
        <v>9700</v>
      </c>
      <c r="R3096" s="6">
        <f t="shared" si="194"/>
        <v>29100</v>
      </c>
      <c r="S3096" s="6">
        <f t="shared" si="195"/>
        <v>8224.8000000000029</v>
      </c>
    </row>
    <row r="3097" spans="1:19" x14ac:dyDescent="0.25">
      <c r="A3097" t="s">
        <v>3527</v>
      </c>
      <c r="B3097" s="2">
        <v>45334</v>
      </c>
      <c r="C3097" t="s">
        <v>892</v>
      </c>
      <c r="D3097" t="s">
        <v>123</v>
      </c>
      <c r="E3097">
        <v>2</v>
      </c>
      <c r="F3097">
        <v>2538</v>
      </c>
      <c r="G3097" s="3">
        <v>0.05</v>
      </c>
      <c r="H3097" t="s">
        <v>12</v>
      </c>
      <c r="I3097">
        <v>1</v>
      </c>
      <c r="J3097">
        <f t="shared" si="192"/>
        <v>4822.2</v>
      </c>
      <c r="K3097" s="2">
        <f t="shared" si="193"/>
        <v>45323</v>
      </c>
      <c r="L3097" s="2" t="str">
        <f>VLOOKUP(C3097,Customers!$A$2:$F$401,3,FALSE)</f>
        <v>Zagazig</v>
      </c>
      <c r="M3097" s="2" t="str">
        <f>VLOOKUP(C3097,Customers!$A$2:$F$401,5,FALSE)</f>
        <v>Corporate</v>
      </c>
      <c r="N3097" s="2" t="str">
        <f>VLOOKUP(D3097,Products!$A$2:$F$21,2,FALSE)</f>
        <v>Barcode Scanner</v>
      </c>
      <c r="O3097" s="2" t="str">
        <f>VLOOKUP(D3097,Products!$A$2:$F$21,4,FALSE)</f>
        <v>Electronics</v>
      </c>
      <c r="P3097" s="2" t="str">
        <f>VLOOKUP(D3097,Products!$A$2:$F$21,3,FALSE)</f>
        <v>POS Equipment</v>
      </c>
      <c r="Q3097" s="6">
        <f>VLOOKUP(D3097,Products!$A$2:$F$21,6,FALSE)</f>
        <v>1420</v>
      </c>
      <c r="R3097" s="6">
        <f t="shared" si="194"/>
        <v>2840</v>
      </c>
      <c r="S3097" s="6">
        <f t="shared" si="195"/>
        <v>1982.1999999999998</v>
      </c>
    </row>
    <row r="3098" spans="1:19" x14ac:dyDescent="0.25">
      <c r="A3098" t="s">
        <v>3528</v>
      </c>
      <c r="B3098" s="2">
        <v>45870</v>
      </c>
      <c r="C3098" t="s">
        <v>1854</v>
      </c>
      <c r="D3098" t="s">
        <v>30</v>
      </c>
      <c r="E3098">
        <v>2</v>
      </c>
      <c r="F3098">
        <v>8464</v>
      </c>
      <c r="G3098" s="3">
        <v>0.15</v>
      </c>
      <c r="H3098" t="s">
        <v>12</v>
      </c>
      <c r="I3098">
        <v>4</v>
      </c>
      <c r="J3098">
        <f t="shared" si="192"/>
        <v>14388.8</v>
      </c>
      <c r="K3098" s="2">
        <f t="shared" si="193"/>
        <v>45870</v>
      </c>
      <c r="L3098" s="2" t="str">
        <f>VLOOKUP(C3098,Customers!$A$2:$F$401,3,FALSE)</f>
        <v>Mansoura</v>
      </c>
      <c r="M3098" s="2" t="str">
        <f>VLOOKUP(C3098,Customers!$A$2:$F$401,5,FALSE)</f>
        <v>Corporate</v>
      </c>
      <c r="N3098" s="2" t="str">
        <f>VLOOKUP(D3098,Products!$A$2:$F$21,2,FALSE)</f>
        <v>Standing Desk</v>
      </c>
      <c r="O3098" s="2" t="str">
        <f>VLOOKUP(D3098,Products!$A$2:$F$21,4,FALSE)</f>
        <v>Office</v>
      </c>
      <c r="P3098" s="2" t="str">
        <f>VLOOKUP(D3098,Products!$A$2:$F$21,3,FALSE)</f>
        <v>Furniture</v>
      </c>
      <c r="Q3098" s="6">
        <f>VLOOKUP(D3098,Products!$A$2:$F$21,6,FALSE)</f>
        <v>6500</v>
      </c>
      <c r="R3098" s="6">
        <f t="shared" si="194"/>
        <v>13000</v>
      </c>
      <c r="S3098" s="6">
        <f t="shared" si="195"/>
        <v>1388.7999999999993</v>
      </c>
    </row>
    <row r="3099" spans="1:19" x14ac:dyDescent="0.25">
      <c r="A3099" t="s">
        <v>3529</v>
      </c>
      <c r="B3099" s="2">
        <v>45119</v>
      </c>
      <c r="C3099" t="s">
        <v>437</v>
      </c>
      <c r="D3099" t="s">
        <v>27</v>
      </c>
      <c r="E3099">
        <v>4</v>
      </c>
      <c r="F3099">
        <v>1058.4000000000001</v>
      </c>
      <c r="G3099" s="3">
        <v>0.05</v>
      </c>
      <c r="H3099" t="s">
        <v>12</v>
      </c>
      <c r="I3099">
        <v>1</v>
      </c>
      <c r="J3099">
        <f t="shared" si="192"/>
        <v>4021.92</v>
      </c>
      <c r="K3099" s="2">
        <f t="shared" si="193"/>
        <v>45108</v>
      </c>
      <c r="L3099" s="2" t="str">
        <f>VLOOKUP(C3099,Customers!$A$2:$F$401,3,FALSE)</f>
        <v>Cairo</v>
      </c>
      <c r="M3099" s="2" t="str">
        <f>VLOOKUP(C3099,Customers!$A$2:$F$401,5,FALSE)</f>
        <v>Corporate</v>
      </c>
      <c r="N3099" s="2" t="str">
        <f>VLOOKUP(D3099,Products!$A$2:$F$21,2,FALSE)</f>
        <v>Printer Toner</v>
      </c>
      <c r="O3099" s="2" t="str">
        <f>VLOOKUP(D3099,Products!$A$2:$F$21,4,FALSE)</f>
        <v>Office</v>
      </c>
      <c r="P3099" s="2" t="str">
        <f>VLOOKUP(D3099,Products!$A$2:$F$21,3,FALSE)</f>
        <v>Supplies</v>
      </c>
      <c r="Q3099" s="6">
        <f>VLOOKUP(D3099,Products!$A$2:$F$21,6,FALSE)</f>
        <v>510</v>
      </c>
      <c r="R3099" s="6">
        <f t="shared" si="194"/>
        <v>2040</v>
      </c>
      <c r="S3099" s="6">
        <f t="shared" si="195"/>
        <v>1981.92</v>
      </c>
    </row>
    <row r="3100" spans="1:19" x14ac:dyDescent="0.25">
      <c r="A3100" t="s">
        <v>3530</v>
      </c>
      <c r="B3100" s="2">
        <v>45994</v>
      </c>
      <c r="C3100" t="s">
        <v>623</v>
      </c>
      <c r="D3100" t="s">
        <v>123</v>
      </c>
      <c r="E3100">
        <v>3</v>
      </c>
      <c r="F3100">
        <v>2350</v>
      </c>
      <c r="G3100" s="3">
        <v>0.1</v>
      </c>
      <c r="H3100" t="s">
        <v>96</v>
      </c>
      <c r="I3100">
        <v>4</v>
      </c>
      <c r="J3100">
        <f t="shared" si="192"/>
        <v>6345</v>
      </c>
      <c r="K3100" s="2">
        <f t="shared" si="193"/>
        <v>45992</v>
      </c>
      <c r="L3100" s="2" t="str">
        <f>VLOOKUP(C3100,Customers!$A$2:$F$401,3,FALSE)</f>
        <v>Port Said</v>
      </c>
      <c r="M3100" s="2" t="str">
        <f>VLOOKUP(C3100,Customers!$A$2:$F$401,5,FALSE)</f>
        <v>Small Business</v>
      </c>
      <c r="N3100" s="2" t="str">
        <f>VLOOKUP(D3100,Products!$A$2:$F$21,2,FALSE)</f>
        <v>Barcode Scanner</v>
      </c>
      <c r="O3100" s="2" t="str">
        <f>VLOOKUP(D3100,Products!$A$2:$F$21,4,FALSE)</f>
        <v>Electronics</v>
      </c>
      <c r="P3100" s="2" t="str">
        <f>VLOOKUP(D3100,Products!$A$2:$F$21,3,FALSE)</f>
        <v>POS Equipment</v>
      </c>
      <c r="Q3100" s="6">
        <f>VLOOKUP(D3100,Products!$A$2:$F$21,6,FALSE)</f>
        <v>1420</v>
      </c>
      <c r="R3100" s="6">
        <f t="shared" si="194"/>
        <v>4260</v>
      </c>
      <c r="S3100" s="6">
        <f t="shared" si="195"/>
        <v>2085</v>
      </c>
    </row>
    <row r="3101" spans="1:19" x14ac:dyDescent="0.25">
      <c r="A3101" t="s">
        <v>3531</v>
      </c>
      <c r="B3101" s="2">
        <v>45353</v>
      </c>
      <c r="C3101" t="s">
        <v>213</v>
      </c>
      <c r="D3101" t="s">
        <v>40</v>
      </c>
      <c r="E3101">
        <v>2</v>
      </c>
      <c r="F3101">
        <v>19500</v>
      </c>
      <c r="G3101" s="3">
        <v>0.03</v>
      </c>
      <c r="H3101" t="s">
        <v>12</v>
      </c>
      <c r="I3101">
        <v>1</v>
      </c>
      <c r="J3101">
        <f t="shared" si="192"/>
        <v>37830</v>
      </c>
      <c r="K3101" s="2">
        <f t="shared" si="193"/>
        <v>45352</v>
      </c>
      <c r="L3101" s="2" t="str">
        <f>VLOOKUP(C3101,Customers!$A$2:$F$401,3,FALSE)</f>
        <v>Mansoura</v>
      </c>
      <c r="M3101" s="2" t="str">
        <f>VLOOKUP(C3101,Customers!$A$2:$F$401,5,FALSE)</f>
        <v>Corporate</v>
      </c>
      <c r="N3101" s="2" t="str">
        <f>VLOOKUP(D3101,Products!$A$2:$F$21,2,FALSE)</f>
        <v>Laptop Basic 15</v>
      </c>
      <c r="O3101" s="2" t="str">
        <f>VLOOKUP(D3101,Products!$A$2:$F$21,4,FALSE)</f>
        <v>Electronics</v>
      </c>
      <c r="P3101" s="2" t="str">
        <f>VLOOKUP(D3101,Products!$A$2:$F$21,3,FALSE)</f>
        <v>Computers</v>
      </c>
      <c r="Q3101" s="6">
        <f>VLOOKUP(D3101,Products!$A$2:$F$21,6,FALSE)</f>
        <v>15100</v>
      </c>
      <c r="R3101" s="6">
        <f t="shared" si="194"/>
        <v>30200</v>
      </c>
      <c r="S3101" s="6">
        <f t="shared" si="195"/>
        <v>7630</v>
      </c>
    </row>
    <row r="3102" spans="1:19" x14ac:dyDescent="0.25">
      <c r="A3102" t="s">
        <v>3532</v>
      </c>
      <c r="B3102" s="2">
        <v>45895</v>
      </c>
      <c r="C3102" t="s">
        <v>53</v>
      </c>
      <c r="D3102" t="s">
        <v>43</v>
      </c>
      <c r="E3102">
        <v>2</v>
      </c>
      <c r="F3102">
        <v>3888</v>
      </c>
      <c r="G3102" s="3">
        <v>0.05</v>
      </c>
      <c r="H3102" t="s">
        <v>12</v>
      </c>
      <c r="I3102">
        <v>1</v>
      </c>
      <c r="J3102">
        <f t="shared" si="192"/>
        <v>7387.2</v>
      </c>
      <c r="K3102" s="2">
        <f t="shared" si="193"/>
        <v>45870</v>
      </c>
      <c r="L3102" s="2" t="str">
        <f>VLOOKUP(C3102,Customers!$A$2:$F$401,3,FALSE)</f>
        <v>Asyut</v>
      </c>
      <c r="M3102" s="2" t="str">
        <f>VLOOKUP(C3102,Customers!$A$2:$F$401,5,FALSE)</f>
        <v>Small Business</v>
      </c>
      <c r="N3102" s="2" t="str">
        <f>VLOOKUP(D3102,Products!$A$2:$F$21,2,FALSE)</f>
        <v>External SSD 1TB</v>
      </c>
      <c r="O3102" s="2" t="str">
        <f>VLOOKUP(D3102,Products!$A$2:$F$21,4,FALSE)</f>
        <v>Electronics</v>
      </c>
      <c r="P3102" s="2" t="str">
        <f>VLOOKUP(D3102,Products!$A$2:$F$21,3,FALSE)</f>
        <v>Storage</v>
      </c>
      <c r="Q3102" s="6">
        <f>VLOOKUP(D3102,Products!$A$2:$F$21,6,FALSE)</f>
        <v>2450</v>
      </c>
      <c r="R3102" s="6">
        <f t="shared" si="194"/>
        <v>4900</v>
      </c>
      <c r="S3102" s="6">
        <f t="shared" si="195"/>
        <v>2487.1999999999998</v>
      </c>
    </row>
    <row r="3103" spans="1:19" x14ac:dyDescent="0.25">
      <c r="A3103" t="s">
        <v>3533</v>
      </c>
      <c r="B3103" s="2">
        <v>45723</v>
      </c>
      <c r="C3103" t="s">
        <v>1771</v>
      </c>
      <c r="D3103" t="s">
        <v>82</v>
      </c>
      <c r="E3103">
        <v>1</v>
      </c>
      <c r="F3103">
        <v>5184</v>
      </c>
      <c r="G3103" s="3">
        <v>0.15</v>
      </c>
      <c r="H3103" t="s">
        <v>12</v>
      </c>
      <c r="I3103">
        <v>2</v>
      </c>
      <c r="J3103">
        <f t="shared" si="192"/>
        <v>4406.3999999999996</v>
      </c>
      <c r="K3103" s="2">
        <f t="shared" si="193"/>
        <v>45717</v>
      </c>
      <c r="L3103" s="2" t="str">
        <f>VLOOKUP(C3103,Customers!$A$2:$F$401,3,FALSE)</f>
        <v>Asyut</v>
      </c>
      <c r="M3103" s="2" t="str">
        <f>VLOOKUP(C3103,Customers!$A$2:$F$401,5,FALSE)</f>
        <v>Small Business</v>
      </c>
      <c r="N3103" s="2" t="str">
        <f>VLOOKUP(D3103,Products!$A$2:$F$21,2,FALSE)</f>
        <v>Office Chair</v>
      </c>
      <c r="O3103" s="2" t="str">
        <f>VLOOKUP(D3103,Products!$A$2:$F$21,4,FALSE)</f>
        <v>Office</v>
      </c>
      <c r="P3103" s="2" t="str">
        <f>VLOOKUP(D3103,Products!$A$2:$F$21,3,FALSE)</f>
        <v>Furniture</v>
      </c>
      <c r="Q3103" s="6">
        <f>VLOOKUP(D3103,Products!$A$2:$F$21,6,FALSE)</f>
        <v>3150</v>
      </c>
      <c r="R3103" s="6">
        <f t="shared" si="194"/>
        <v>3150</v>
      </c>
      <c r="S3103" s="6">
        <f t="shared" si="195"/>
        <v>1256.3999999999996</v>
      </c>
    </row>
    <row r="3104" spans="1:19" x14ac:dyDescent="0.25">
      <c r="A3104" t="s">
        <v>3534</v>
      </c>
      <c r="B3104" s="2">
        <v>45566</v>
      </c>
      <c r="C3104" t="s">
        <v>840</v>
      </c>
      <c r="D3104" t="s">
        <v>79</v>
      </c>
      <c r="E3104">
        <v>10</v>
      </c>
      <c r="F3104">
        <v>6200</v>
      </c>
      <c r="G3104" s="3">
        <v>0.05</v>
      </c>
      <c r="H3104" t="s">
        <v>12</v>
      </c>
      <c r="I3104">
        <v>4</v>
      </c>
      <c r="J3104">
        <f t="shared" si="192"/>
        <v>58900</v>
      </c>
      <c r="K3104" s="2">
        <f t="shared" si="193"/>
        <v>45566</v>
      </c>
      <c r="L3104" s="2" t="str">
        <f>VLOOKUP(C3104,Customers!$A$2:$F$401,3,FALSE)</f>
        <v>Zagazig</v>
      </c>
      <c r="M3104" s="2" t="str">
        <f>VLOOKUP(C3104,Customers!$A$2:$F$401,5,FALSE)</f>
        <v>Small Business</v>
      </c>
      <c r="N3104" s="2" t="str">
        <f>VLOOKUP(D3104,Products!$A$2:$F$21,2,FALSE)</f>
        <v>27-inch Monitor</v>
      </c>
      <c r="O3104" s="2" t="str">
        <f>VLOOKUP(D3104,Products!$A$2:$F$21,4,FALSE)</f>
        <v>Electronics</v>
      </c>
      <c r="P3104" s="2" t="str">
        <f>VLOOKUP(D3104,Products!$A$2:$F$21,3,FALSE)</f>
        <v>Displays</v>
      </c>
      <c r="Q3104" s="6">
        <f>VLOOKUP(D3104,Products!$A$2:$F$21,6,FALSE)</f>
        <v>4300</v>
      </c>
      <c r="R3104" s="6">
        <f t="shared" si="194"/>
        <v>43000</v>
      </c>
      <c r="S3104" s="6">
        <f t="shared" si="195"/>
        <v>15900</v>
      </c>
    </row>
    <row r="3105" spans="1:19" x14ac:dyDescent="0.25">
      <c r="A3105" t="s">
        <v>3535</v>
      </c>
      <c r="B3105" s="2">
        <v>45588</v>
      </c>
      <c r="C3105" t="s">
        <v>1289</v>
      </c>
      <c r="D3105" t="s">
        <v>59</v>
      </c>
      <c r="E3105">
        <v>1</v>
      </c>
      <c r="F3105">
        <v>7400</v>
      </c>
      <c r="G3105" s="3">
        <v>0.03</v>
      </c>
      <c r="H3105" t="s">
        <v>85</v>
      </c>
      <c r="I3105">
        <v>6</v>
      </c>
      <c r="J3105">
        <f t="shared" si="192"/>
        <v>7178</v>
      </c>
      <c r="K3105" s="2">
        <f t="shared" si="193"/>
        <v>45566</v>
      </c>
      <c r="L3105" s="2" t="str">
        <f>VLOOKUP(C3105,Customers!$A$2:$F$401,3,FALSE)</f>
        <v>Alexandria</v>
      </c>
      <c r="M3105" s="2" t="str">
        <f>VLOOKUP(C3105,Customers!$A$2:$F$401,5,FALSE)</f>
        <v>Corporate</v>
      </c>
      <c r="N3105" s="2" t="str">
        <f>VLOOKUP(D3105,Products!$A$2:$F$21,2,FALSE)</f>
        <v>Laser Printer</v>
      </c>
      <c r="O3105" s="2" t="str">
        <f>VLOOKUP(D3105,Products!$A$2:$F$21,4,FALSE)</f>
        <v>Electronics</v>
      </c>
      <c r="P3105" s="2" t="str">
        <f>VLOOKUP(D3105,Products!$A$2:$F$21,3,FALSE)</f>
        <v>Printers</v>
      </c>
      <c r="Q3105" s="6">
        <f>VLOOKUP(D3105,Products!$A$2:$F$21,6,FALSE)</f>
        <v>5600</v>
      </c>
      <c r="R3105" s="6">
        <f t="shared" si="194"/>
        <v>5600</v>
      </c>
      <c r="S3105" s="6">
        <f t="shared" si="195"/>
        <v>1578</v>
      </c>
    </row>
    <row r="3106" spans="1:19" x14ac:dyDescent="0.25">
      <c r="A3106" t="s">
        <v>3536</v>
      </c>
      <c r="B3106" s="2">
        <v>45251</v>
      </c>
      <c r="C3106" t="s">
        <v>421</v>
      </c>
      <c r="D3106" t="s">
        <v>24</v>
      </c>
      <c r="E3106">
        <v>1</v>
      </c>
      <c r="F3106">
        <v>1350</v>
      </c>
      <c r="G3106" s="3">
        <v>0.1</v>
      </c>
      <c r="H3106" t="s">
        <v>12</v>
      </c>
      <c r="I3106">
        <v>3</v>
      </c>
      <c r="J3106">
        <f t="shared" si="192"/>
        <v>1215</v>
      </c>
      <c r="K3106" s="2">
        <f t="shared" si="193"/>
        <v>45231</v>
      </c>
      <c r="L3106" s="2" t="str">
        <f>VLOOKUP(C3106,Customers!$A$2:$F$401,3,FALSE)</f>
        <v>Ismailia</v>
      </c>
      <c r="M3106" s="2" t="str">
        <f>VLOOKUP(C3106,Customers!$A$2:$F$401,5,FALSE)</f>
        <v>Corporate</v>
      </c>
      <c r="N3106" s="2" t="str">
        <f>VLOOKUP(D3106,Products!$A$2:$F$21,2,FALSE)</f>
        <v>USB-C Hub</v>
      </c>
      <c r="O3106" s="2" t="str">
        <f>VLOOKUP(D3106,Products!$A$2:$F$21,4,FALSE)</f>
        <v>Electronics</v>
      </c>
      <c r="P3106" s="2" t="str">
        <f>VLOOKUP(D3106,Products!$A$2:$F$21,3,FALSE)</f>
        <v>Accessories</v>
      </c>
      <c r="Q3106" s="6">
        <f>VLOOKUP(D3106,Products!$A$2:$F$21,6,FALSE)</f>
        <v>620</v>
      </c>
      <c r="R3106" s="6">
        <f t="shared" si="194"/>
        <v>620</v>
      </c>
      <c r="S3106" s="6">
        <f t="shared" si="195"/>
        <v>595</v>
      </c>
    </row>
    <row r="3107" spans="1:19" x14ac:dyDescent="0.25">
      <c r="A3107" t="s">
        <v>3537</v>
      </c>
      <c r="B3107" s="2">
        <v>45013</v>
      </c>
      <c r="C3107" t="s">
        <v>523</v>
      </c>
      <c r="D3107" t="s">
        <v>79</v>
      </c>
      <c r="E3107">
        <v>4</v>
      </c>
      <c r="F3107">
        <v>6200</v>
      </c>
      <c r="G3107" s="3">
        <v>0.15</v>
      </c>
      <c r="H3107" t="s">
        <v>12</v>
      </c>
      <c r="I3107">
        <v>4</v>
      </c>
      <c r="J3107">
        <f t="shared" si="192"/>
        <v>21080</v>
      </c>
      <c r="K3107" s="2">
        <f t="shared" si="193"/>
        <v>44986</v>
      </c>
      <c r="L3107" s="2" t="str">
        <f>VLOOKUP(C3107,Customers!$A$2:$F$401,3,FALSE)</f>
        <v>Banha</v>
      </c>
      <c r="M3107" s="2" t="str">
        <f>VLOOKUP(C3107,Customers!$A$2:$F$401,5,FALSE)</f>
        <v>Consumer</v>
      </c>
      <c r="N3107" s="2" t="str">
        <f>VLOOKUP(D3107,Products!$A$2:$F$21,2,FALSE)</f>
        <v>27-inch Monitor</v>
      </c>
      <c r="O3107" s="2" t="str">
        <f>VLOOKUP(D3107,Products!$A$2:$F$21,4,FALSE)</f>
        <v>Electronics</v>
      </c>
      <c r="P3107" s="2" t="str">
        <f>VLOOKUP(D3107,Products!$A$2:$F$21,3,FALSE)</f>
        <v>Displays</v>
      </c>
      <c r="Q3107" s="6">
        <f>VLOOKUP(D3107,Products!$A$2:$F$21,6,FALSE)</f>
        <v>4300</v>
      </c>
      <c r="R3107" s="6">
        <f t="shared" si="194"/>
        <v>17200</v>
      </c>
      <c r="S3107" s="6">
        <f t="shared" si="195"/>
        <v>3880</v>
      </c>
    </row>
    <row r="3108" spans="1:19" x14ac:dyDescent="0.25">
      <c r="A3108" t="s">
        <v>3538</v>
      </c>
      <c r="B3108" s="2">
        <v>45993</v>
      </c>
      <c r="C3108" t="s">
        <v>584</v>
      </c>
      <c r="D3108" t="s">
        <v>40</v>
      </c>
      <c r="E3108">
        <v>2</v>
      </c>
      <c r="F3108">
        <v>18915</v>
      </c>
      <c r="G3108" s="3">
        <v>0.15</v>
      </c>
      <c r="H3108" t="s">
        <v>12</v>
      </c>
      <c r="I3108">
        <v>1</v>
      </c>
      <c r="J3108">
        <f t="shared" si="192"/>
        <v>32155.5</v>
      </c>
      <c r="K3108" s="2">
        <f t="shared" si="193"/>
        <v>45992</v>
      </c>
      <c r="L3108" s="2" t="str">
        <f>VLOOKUP(C3108,Customers!$A$2:$F$401,3,FALSE)</f>
        <v>Banha</v>
      </c>
      <c r="M3108" s="2" t="str">
        <f>VLOOKUP(C3108,Customers!$A$2:$F$401,5,FALSE)</f>
        <v>Small Business</v>
      </c>
      <c r="N3108" s="2" t="str">
        <f>VLOOKUP(D3108,Products!$A$2:$F$21,2,FALSE)</f>
        <v>Laptop Basic 15</v>
      </c>
      <c r="O3108" s="2" t="str">
        <f>VLOOKUP(D3108,Products!$A$2:$F$21,4,FALSE)</f>
        <v>Electronics</v>
      </c>
      <c r="P3108" s="2" t="str">
        <f>VLOOKUP(D3108,Products!$A$2:$F$21,3,FALSE)</f>
        <v>Computers</v>
      </c>
      <c r="Q3108" s="6">
        <f>VLOOKUP(D3108,Products!$A$2:$F$21,6,FALSE)</f>
        <v>15100</v>
      </c>
      <c r="R3108" s="6">
        <f t="shared" si="194"/>
        <v>30200</v>
      </c>
      <c r="S3108" s="6">
        <f t="shared" si="195"/>
        <v>1955.5</v>
      </c>
    </row>
    <row r="3109" spans="1:19" x14ac:dyDescent="0.25">
      <c r="A3109" t="s">
        <v>3539</v>
      </c>
      <c r="B3109" s="2">
        <v>45177</v>
      </c>
      <c r="C3109" t="s">
        <v>369</v>
      </c>
      <c r="D3109" t="s">
        <v>79</v>
      </c>
      <c r="E3109">
        <v>4</v>
      </c>
      <c r="F3109">
        <v>6200</v>
      </c>
      <c r="G3109" s="3">
        <v>0</v>
      </c>
      <c r="H3109" t="s">
        <v>12</v>
      </c>
      <c r="I3109">
        <v>7</v>
      </c>
      <c r="J3109">
        <f t="shared" si="192"/>
        <v>24800</v>
      </c>
      <c r="K3109" s="2">
        <f t="shared" si="193"/>
        <v>45170</v>
      </c>
      <c r="L3109" s="2" t="str">
        <f>VLOOKUP(C3109,Customers!$A$2:$F$401,3,FALSE)</f>
        <v>Tanta</v>
      </c>
      <c r="M3109" s="2" t="str">
        <f>VLOOKUP(C3109,Customers!$A$2:$F$401,5,FALSE)</f>
        <v>Small Business</v>
      </c>
      <c r="N3109" s="2" t="str">
        <f>VLOOKUP(D3109,Products!$A$2:$F$21,2,FALSE)</f>
        <v>27-inch Monitor</v>
      </c>
      <c r="O3109" s="2" t="str">
        <f>VLOOKUP(D3109,Products!$A$2:$F$21,4,FALSE)</f>
        <v>Electronics</v>
      </c>
      <c r="P3109" s="2" t="str">
        <f>VLOOKUP(D3109,Products!$A$2:$F$21,3,FALSE)</f>
        <v>Displays</v>
      </c>
      <c r="Q3109" s="6">
        <f>VLOOKUP(D3109,Products!$A$2:$F$21,6,FALSE)</f>
        <v>4300</v>
      </c>
      <c r="R3109" s="6">
        <f t="shared" si="194"/>
        <v>17200</v>
      </c>
      <c r="S3109" s="6">
        <f t="shared" si="195"/>
        <v>7600</v>
      </c>
    </row>
    <row r="3110" spans="1:19" x14ac:dyDescent="0.25">
      <c r="A3110" t="s">
        <v>3540</v>
      </c>
      <c r="B3110" s="2">
        <v>45445</v>
      </c>
      <c r="C3110" t="s">
        <v>741</v>
      </c>
      <c r="D3110" t="s">
        <v>21</v>
      </c>
      <c r="E3110">
        <v>4</v>
      </c>
      <c r="F3110">
        <v>1905.5</v>
      </c>
      <c r="G3110" s="3">
        <v>0.05</v>
      </c>
      <c r="H3110" t="s">
        <v>12</v>
      </c>
      <c r="I3110">
        <v>4</v>
      </c>
      <c r="J3110">
        <f t="shared" si="192"/>
        <v>7240.9</v>
      </c>
      <c r="K3110" s="2">
        <f t="shared" si="193"/>
        <v>45444</v>
      </c>
      <c r="L3110" s="2" t="str">
        <f>VLOOKUP(C3110,Customers!$A$2:$F$401,3,FALSE)</f>
        <v>Zagazig</v>
      </c>
      <c r="M3110" s="2" t="str">
        <f>VLOOKUP(C3110,Customers!$A$2:$F$401,5,FALSE)</f>
        <v>Corporate</v>
      </c>
      <c r="N3110" s="2" t="str">
        <f>VLOOKUP(D3110,Products!$A$2:$F$21,2,FALSE)</f>
        <v>Mechanical Keyboard</v>
      </c>
      <c r="O3110" s="2" t="str">
        <f>VLOOKUP(D3110,Products!$A$2:$F$21,4,FALSE)</f>
        <v>Electronics</v>
      </c>
      <c r="P3110" s="2" t="str">
        <f>VLOOKUP(D3110,Products!$A$2:$F$21,3,FALSE)</f>
        <v>Accessories</v>
      </c>
      <c r="Q3110" s="6">
        <f>VLOOKUP(D3110,Products!$A$2:$F$21,6,FALSE)</f>
        <v>990</v>
      </c>
      <c r="R3110" s="6">
        <f t="shared" si="194"/>
        <v>3960</v>
      </c>
      <c r="S3110" s="6">
        <f t="shared" si="195"/>
        <v>3280.8999999999996</v>
      </c>
    </row>
    <row r="3111" spans="1:19" x14ac:dyDescent="0.25">
      <c r="A3111" t="s">
        <v>3541</v>
      </c>
      <c r="B3111" s="2">
        <v>45912</v>
      </c>
      <c r="C3111" t="s">
        <v>264</v>
      </c>
      <c r="D3111" t="s">
        <v>46</v>
      </c>
      <c r="E3111">
        <v>2</v>
      </c>
      <c r="F3111">
        <v>239.2</v>
      </c>
      <c r="G3111" s="3">
        <v>0.05</v>
      </c>
      <c r="H3111" t="s">
        <v>12</v>
      </c>
      <c r="I3111">
        <v>2</v>
      </c>
      <c r="J3111">
        <f t="shared" si="192"/>
        <v>454.47999999999996</v>
      </c>
      <c r="K3111" s="2">
        <f t="shared" si="193"/>
        <v>45901</v>
      </c>
      <c r="L3111" s="2" t="str">
        <f>VLOOKUP(C3111,Customers!$A$2:$F$401,3,FALSE)</f>
        <v>Ismailia</v>
      </c>
      <c r="M3111" s="2" t="str">
        <f>VLOOKUP(C3111,Customers!$A$2:$F$401,5,FALSE)</f>
        <v>Corporate</v>
      </c>
      <c r="N3111" s="2" t="str">
        <f>VLOOKUP(D3111,Products!$A$2:$F$21,2,FALSE)</f>
        <v>Paper A4 Box</v>
      </c>
      <c r="O3111" s="2" t="str">
        <f>VLOOKUP(D3111,Products!$A$2:$F$21,4,FALSE)</f>
        <v>Office</v>
      </c>
      <c r="P3111" s="2" t="str">
        <f>VLOOKUP(D3111,Products!$A$2:$F$21,3,FALSE)</f>
        <v>Stationery</v>
      </c>
      <c r="Q3111" s="6">
        <f>VLOOKUP(D3111,Products!$A$2:$F$21,6,FALSE)</f>
        <v>145</v>
      </c>
      <c r="R3111" s="6">
        <f t="shared" si="194"/>
        <v>290</v>
      </c>
      <c r="S3111" s="6">
        <f t="shared" si="195"/>
        <v>164.47999999999996</v>
      </c>
    </row>
    <row r="3112" spans="1:19" x14ac:dyDescent="0.25">
      <c r="A3112" t="s">
        <v>3542</v>
      </c>
      <c r="B3112" s="2">
        <v>45538</v>
      </c>
      <c r="C3112" t="s">
        <v>980</v>
      </c>
      <c r="D3112" t="s">
        <v>56</v>
      </c>
      <c r="E3112">
        <v>2</v>
      </c>
      <c r="F3112">
        <v>185.4</v>
      </c>
      <c r="G3112" s="3">
        <v>0.15</v>
      </c>
      <c r="H3112" t="s">
        <v>12</v>
      </c>
      <c r="I3112">
        <v>6</v>
      </c>
      <c r="J3112">
        <f t="shared" si="192"/>
        <v>315.18</v>
      </c>
      <c r="K3112" s="2">
        <f t="shared" si="193"/>
        <v>45536</v>
      </c>
      <c r="L3112" s="2" t="str">
        <f>VLOOKUP(C3112,Customers!$A$2:$F$401,3,FALSE)</f>
        <v>Mansoura</v>
      </c>
      <c r="M3112" s="2" t="str">
        <f>VLOOKUP(C3112,Customers!$A$2:$F$401,5,FALSE)</f>
        <v>Small Business</v>
      </c>
      <c r="N3112" s="2" t="str">
        <f>VLOOKUP(D3112,Products!$A$2:$F$21,2,FALSE)</f>
        <v>Notebook Pack</v>
      </c>
      <c r="O3112" s="2" t="str">
        <f>VLOOKUP(D3112,Products!$A$2:$F$21,4,FALSE)</f>
        <v>Office</v>
      </c>
      <c r="P3112" s="2" t="str">
        <f>VLOOKUP(D3112,Products!$A$2:$F$21,3,FALSE)</f>
        <v>Stationery</v>
      </c>
      <c r="Q3112" s="6">
        <f>VLOOKUP(D3112,Products!$A$2:$F$21,6,FALSE)</f>
        <v>75</v>
      </c>
      <c r="R3112" s="6">
        <f t="shared" si="194"/>
        <v>150</v>
      </c>
      <c r="S3112" s="6">
        <f t="shared" si="195"/>
        <v>165.18</v>
      </c>
    </row>
    <row r="3113" spans="1:19" x14ac:dyDescent="0.25">
      <c r="A3113" t="s">
        <v>3543</v>
      </c>
      <c r="B3113" s="2">
        <v>45333</v>
      </c>
      <c r="C3113" t="s">
        <v>741</v>
      </c>
      <c r="D3113" t="s">
        <v>82</v>
      </c>
      <c r="E3113">
        <v>2</v>
      </c>
      <c r="F3113">
        <v>4656</v>
      </c>
      <c r="G3113" s="3">
        <v>0</v>
      </c>
      <c r="H3113" t="s">
        <v>12</v>
      </c>
      <c r="I3113">
        <v>1</v>
      </c>
      <c r="J3113">
        <f t="shared" si="192"/>
        <v>9312</v>
      </c>
      <c r="K3113" s="2">
        <f t="shared" si="193"/>
        <v>45323</v>
      </c>
      <c r="L3113" s="2" t="str">
        <f>VLOOKUP(C3113,Customers!$A$2:$F$401,3,FALSE)</f>
        <v>Zagazig</v>
      </c>
      <c r="M3113" s="2" t="str">
        <f>VLOOKUP(C3113,Customers!$A$2:$F$401,5,FALSE)</f>
        <v>Corporate</v>
      </c>
      <c r="N3113" s="2" t="str">
        <f>VLOOKUP(D3113,Products!$A$2:$F$21,2,FALSE)</f>
        <v>Office Chair</v>
      </c>
      <c r="O3113" s="2" t="str">
        <f>VLOOKUP(D3113,Products!$A$2:$F$21,4,FALSE)</f>
        <v>Office</v>
      </c>
      <c r="P3113" s="2" t="str">
        <f>VLOOKUP(D3113,Products!$A$2:$F$21,3,FALSE)</f>
        <v>Furniture</v>
      </c>
      <c r="Q3113" s="6">
        <f>VLOOKUP(D3113,Products!$A$2:$F$21,6,FALSE)</f>
        <v>3150</v>
      </c>
      <c r="R3113" s="6">
        <f t="shared" si="194"/>
        <v>6300</v>
      </c>
      <c r="S3113" s="6">
        <f t="shared" si="195"/>
        <v>3012</v>
      </c>
    </row>
    <row r="3114" spans="1:19" x14ac:dyDescent="0.25">
      <c r="A3114" t="s">
        <v>3544</v>
      </c>
      <c r="B3114" s="2">
        <v>45665</v>
      </c>
      <c r="C3114" t="s">
        <v>26</v>
      </c>
      <c r="D3114" t="s">
        <v>72</v>
      </c>
      <c r="E3114">
        <v>1</v>
      </c>
      <c r="F3114">
        <v>1890</v>
      </c>
      <c r="G3114" s="3">
        <v>0.05</v>
      </c>
      <c r="H3114" t="s">
        <v>12</v>
      </c>
      <c r="I3114">
        <v>1</v>
      </c>
      <c r="J3114">
        <f t="shared" si="192"/>
        <v>1795.5</v>
      </c>
      <c r="K3114" s="2">
        <f t="shared" si="193"/>
        <v>45658</v>
      </c>
      <c r="L3114" s="2" t="str">
        <f>VLOOKUP(C3114,Customers!$A$2:$F$401,3,FALSE)</f>
        <v>Mansoura</v>
      </c>
      <c r="M3114" s="2" t="str">
        <f>VLOOKUP(C3114,Customers!$A$2:$F$401,5,FALSE)</f>
        <v>Consumer</v>
      </c>
      <c r="N3114" s="2" t="str">
        <f>VLOOKUP(D3114,Products!$A$2:$F$21,2,FALSE)</f>
        <v>Wi-Fi Router</v>
      </c>
      <c r="O3114" s="2" t="str">
        <f>VLOOKUP(D3114,Products!$A$2:$F$21,4,FALSE)</f>
        <v>Electronics</v>
      </c>
      <c r="P3114" s="2" t="str">
        <f>VLOOKUP(D3114,Products!$A$2:$F$21,3,FALSE)</f>
        <v>Networking</v>
      </c>
      <c r="Q3114" s="6">
        <f>VLOOKUP(D3114,Products!$A$2:$F$21,6,FALSE)</f>
        <v>1050</v>
      </c>
      <c r="R3114" s="6">
        <f t="shared" si="194"/>
        <v>1050</v>
      </c>
      <c r="S3114" s="6">
        <f t="shared" si="195"/>
        <v>745.5</v>
      </c>
    </row>
    <row r="3115" spans="1:19" x14ac:dyDescent="0.25">
      <c r="A3115" t="s">
        <v>3545</v>
      </c>
      <c r="B3115" s="2">
        <v>45033</v>
      </c>
      <c r="C3115" t="s">
        <v>260</v>
      </c>
      <c r="D3115" t="s">
        <v>123</v>
      </c>
      <c r="E3115">
        <v>2</v>
      </c>
      <c r="F3115">
        <v>2162</v>
      </c>
      <c r="G3115" s="3">
        <v>0.1</v>
      </c>
      <c r="H3115" t="s">
        <v>12</v>
      </c>
      <c r="I3115">
        <v>5</v>
      </c>
      <c r="J3115">
        <f t="shared" si="192"/>
        <v>3891.6</v>
      </c>
      <c r="K3115" s="2">
        <f t="shared" si="193"/>
        <v>45017</v>
      </c>
      <c r="L3115" s="2" t="str">
        <f>VLOOKUP(C3115,Customers!$A$2:$F$401,3,FALSE)</f>
        <v>Mansoura</v>
      </c>
      <c r="M3115" s="2" t="str">
        <f>VLOOKUP(C3115,Customers!$A$2:$F$401,5,FALSE)</f>
        <v>Consumer</v>
      </c>
      <c r="N3115" s="2" t="str">
        <f>VLOOKUP(D3115,Products!$A$2:$F$21,2,FALSE)</f>
        <v>Barcode Scanner</v>
      </c>
      <c r="O3115" s="2" t="str">
        <f>VLOOKUP(D3115,Products!$A$2:$F$21,4,FALSE)</f>
        <v>Electronics</v>
      </c>
      <c r="P3115" s="2" t="str">
        <f>VLOOKUP(D3115,Products!$A$2:$F$21,3,FALSE)</f>
        <v>POS Equipment</v>
      </c>
      <c r="Q3115" s="6">
        <f>VLOOKUP(D3115,Products!$A$2:$F$21,6,FALSE)</f>
        <v>1420</v>
      </c>
      <c r="R3115" s="6">
        <f t="shared" si="194"/>
        <v>2840</v>
      </c>
      <c r="S3115" s="6">
        <f t="shared" si="195"/>
        <v>1051.5999999999999</v>
      </c>
    </row>
    <row r="3116" spans="1:19" x14ac:dyDescent="0.25">
      <c r="A3116" t="s">
        <v>3546</v>
      </c>
      <c r="B3116" s="2">
        <v>45373</v>
      </c>
      <c r="C3116" t="s">
        <v>714</v>
      </c>
      <c r="D3116" t="s">
        <v>46</v>
      </c>
      <c r="E3116">
        <v>5</v>
      </c>
      <c r="F3116">
        <v>267.8</v>
      </c>
      <c r="G3116" s="3">
        <v>0.05</v>
      </c>
      <c r="H3116" t="s">
        <v>12</v>
      </c>
      <c r="I3116">
        <v>7</v>
      </c>
      <c r="J3116">
        <f t="shared" si="192"/>
        <v>1272.05</v>
      </c>
      <c r="K3116" s="2">
        <f t="shared" si="193"/>
        <v>45352</v>
      </c>
      <c r="L3116" s="2" t="str">
        <f>VLOOKUP(C3116,Customers!$A$2:$F$401,3,FALSE)</f>
        <v>Cairo</v>
      </c>
      <c r="M3116" s="2" t="str">
        <f>VLOOKUP(C3116,Customers!$A$2:$F$401,5,FALSE)</f>
        <v>Consumer</v>
      </c>
      <c r="N3116" s="2" t="str">
        <f>VLOOKUP(D3116,Products!$A$2:$F$21,2,FALSE)</f>
        <v>Paper A4 Box</v>
      </c>
      <c r="O3116" s="2" t="str">
        <f>VLOOKUP(D3116,Products!$A$2:$F$21,4,FALSE)</f>
        <v>Office</v>
      </c>
      <c r="P3116" s="2" t="str">
        <f>VLOOKUP(D3116,Products!$A$2:$F$21,3,FALSE)</f>
        <v>Stationery</v>
      </c>
      <c r="Q3116" s="6">
        <f>VLOOKUP(D3116,Products!$A$2:$F$21,6,FALSE)</f>
        <v>145</v>
      </c>
      <c r="R3116" s="6">
        <f t="shared" si="194"/>
        <v>725</v>
      </c>
      <c r="S3116" s="6">
        <f t="shared" si="195"/>
        <v>547.04999999999995</v>
      </c>
    </row>
    <row r="3117" spans="1:19" x14ac:dyDescent="0.25">
      <c r="A3117" t="s">
        <v>3547</v>
      </c>
      <c r="B3117" s="2">
        <v>45158</v>
      </c>
      <c r="C3117" t="s">
        <v>623</v>
      </c>
      <c r="D3117" t="s">
        <v>56</v>
      </c>
      <c r="E3117">
        <v>1</v>
      </c>
      <c r="F3117">
        <v>185.4</v>
      </c>
      <c r="G3117" s="3">
        <v>0</v>
      </c>
      <c r="H3117" t="s">
        <v>85</v>
      </c>
      <c r="I3117">
        <v>6</v>
      </c>
      <c r="J3117">
        <f t="shared" si="192"/>
        <v>185.4</v>
      </c>
      <c r="K3117" s="2">
        <f t="shared" si="193"/>
        <v>45139</v>
      </c>
      <c r="L3117" s="2" t="str">
        <f>VLOOKUP(C3117,Customers!$A$2:$F$401,3,FALSE)</f>
        <v>Port Said</v>
      </c>
      <c r="M3117" s="2" t="str">
        <f>VLOOKUP(C3117,Customers!$A$2:$F$401,5,FALSE)</f>
        <v>Small Business</v>
      </c>
      <c r="N3117" s="2" t="str">
        <f>VLOOKUP(D3117,Products!$A$2:$F$21,2,FALSE)</f>
        <v>Notebook Pack</v>
      </c>
      <c r="O3117" s="2" t="str">
        <f>VLOOKUP(D3117,Products!$A$2:$F$21,4,FALSE)</f>
        <v>Office</v>
      </c>
      <c r="P3117" s="2" t="str">
        <f>VLOOKUP(D3117,Products!$A$2:$F$21,3,FALSE)</f>
        <v>Stationery</v>
      </c>
      <c r="Q3117" s="6">
        <f>VLOOKUP(D3117,Products!$A$2:$F$21,6,FALSE)</f>
        <v>75</v>
      </c>
      <c r="R3117" s="6">
        <f t="shared" si="194"/>
        <v>75</v>
      </c>
      <c r="S3117" s="6">
        <f t="shared" si="195"/>
        <v>110.4</v>
      </c>
    </row>
    <row r="3118" spans="1:19" x14ac:dyDescent="0.25">
      <c r="A3118" t="s">
        <v>3548</v>
      </c>
      <c r="B3118" s="2">
        <v>45410</v>
      </c>
      <c r="C3118" t="s">
        <v>1358</v>
      </c>
      <c r="D3118" t="s">
        <v>30</v>
      </c>
      <c r="E3118">
        <v>1</v>
      </c>
      <c r="F3118">
        <v>9200</v>
      </c>
      <c r="G3118" s="3">
        <v>0</v>
      </c>
      <c r="H3118" t="s">
        <v>12</v>
      </c>
      <c r="I3118">
        <v>4</v>
      </c>
      <c r="J3118">
        <f t="shared" si="192"/>
        <v>9200</v>
      </c>
      <c r="K3118" s="2">
        <f t="shared" si="193"/>
        <v>45383</v>
      </c>
      <c r="L3118" s="2" t="str">
        <f>VLOOKUP(C3118,Customers!$A$2:$F$401,3,FALSE)</f>
        <v>Ismailia</v>
      </c>
      <c r="M3118" s="2" t="str">
        <f>VLOOKUP(C3118,Customers!$A$2:$F$401,5,FALSE)</f>
        <v>Corporate</v>
      </c>
      <c r="N3118" s="2" t="str">
        <f>VLOOKUP(D3118,Products!$A$2:$F$21,2,FALSE)</f>
        <v>Standing Desk</v>
      </c>
      <c r="O3118" s="2" t="str">
        <f>VLOOKUP(D3118,Products!$A$2:$F$21,4,FALSE)</f>
        <v>Office</v>
      </c>
      <c r="P3118" s="2" t="str">
        <f>VLOOKUP(D3118,Products!$A$2:$F$21,3,FALSE)</f>
        <v>Furniture</v>
      </c>
      <c r="Q3118" s="6">
        <f>VLOOKUP(D3118,Products!$A$2:$F$21,6,FALSE)</f>
        <v>6500</v>
      </c>
      <c r="R3118" s="6">
        <f t="shared" si="194"/>
        <v>6500</v>
      </c>
      <c r="S3118" s="6">
        <f t="shared" si="195"/>
        <v>2700</v>
      </c>
    </row>
    <row r="3119" spans="1:19" x14ac:dyDescent="0.25">
      <c r="A3119" t="s">
        <v>3549</v>
      </c>
      <c r="B3119" s="2">
        <v>45816</v>
      </c>
      <c r="C3119" t="s">
        <v>334</v>
      </c>
      <c r="D3119" t="s">
        <v>56</v>
      </c>
      <c r="E3119">
        <v>1</v>
      </c>
      <c r="F3119">
        <v>174.6</v>
      </c>
      <c r="G3119" s="3">
        <v>0</v>
      </c>
      <c r="H3119" t="s">
        <v>12</v>
      </c>
      <c r="I3119">
        <v>6</v>
      </c>
      <c r="J3119">
        <f t="shared" si="192"/>
        <v>174.6</v>
      </c>
      <c r="K3119" s="2">
        <f t="shared" si="193"/>
        <v>45809</v>
      </c>
      <c r="L3119" s="2" t="str">
        <f>VLOOKUP(C3119,Customers!$A$2:$F$401,3,FALSE)</f>
        <v>Alexandria</v>
      </c>
      <c r="M3119" s="2" t="str">
        <f>VLOOKUP(C3119,Customers!$A$2:$F$401,5,FALSE)</f>
        <v>Consumer</v>
      </c>
      <c r="N3119" s="2" t="str">
        <f>VLOOKUP(D3119,Products!$A$2:$F$21,2,FALSE)</f>
        <v>Notebook Pack</v>
      </c>
      <c r="O3119" s="2" t="str">
        <f>VLOOKUP(D3119,Products!$A$2:$F$21,4,FALSE)</f>
        <v>Office</v>
      </c>
      <c r="P3119" s="2" t="str">
        <f>VLOOKUP(D3119,Products!$A$2:$F$21,3,FALSE)</f>
        <v>Stationery</v>
      </c>
      <c r="Q3119" s="6">
        <f>VLOOKUP(D3119,Products!$A$2:$F$21,6,FALSE)</f>
        <v>75</v>
      </c>
      <c r="R3119" s="6">
        <f t="shared" si="194"/>
        <v>75</v>
      </c>
      <c r="S3119" s="6">
        <f t="shared" si="195"/>
        <v>99.6</v>
      </c>
    </row>
    <row r="3120" spans="1:19" x14ac:dyDescent="0.25">
      <c r="A3120" t="s">
        <v>3550</v>
      </c>
      <c r="B3120" s="2">
        <v>45591</v>
      </c>
      <c r="C3120" t="s">
        <v>363</v>
      </c>
      <c r="D3120" t="s">
        <v>123</v>
      </c>
      <c r="E3120">
        <v>1</v>
      </c>
      <c r="F3120">
        <v>2420.5</v>
      </c>
      <c r="G3120" s="3">
        <v>0.1</v>
      </c>
      <c r="H3120" t="s">
        <v>12</v>
      </c>
      <c r="I3120">
        <v>6</v>
      </c>
      <c r="J3120">
        <f t="shared" si="192"/>
        <v>2178.4500000000003</v>
      </c>
      <c r="K3120" s="2">
        <f t="shared" si="193"/>
        <v>45566</v>
      </c>
      <c r="L3120" s="2" t="str">
        <f>VLOOKUP(C3120,Customers!$A$2:$F$401,3,FALSE)</f>
        <v>Asyut</v>
      </c>
      <c r="M3120" s="2" t="str">
        <f>VLOOKUP(C3120,Customers!$A$2:$F$401,5,FALSE)</f>
        <v>Consumer</v>
      </c>
      <c r="N3120" s="2" t="str">
        <f>VLOOKUP(D3120,Products!$A$2:$F$21,2,FALSE)</f>
        <v>Barcode Scanner</v>
      </c>
      <c r="O3120" s="2" t="str">
        <f>VLOOKUP(D3120,Products!$A$2:$F$21,4,FALSE)</f>
        <v>Electronics</v>
      </c>
      <c r="P3120" s="2" t="str">
        <f>VLOOKUP(D3120,Products!$A$2:$F$21,3,FALSE)</f>
        <v>POS Equipment</v>
      </c>
      <c r="Q3120" s="6">
        <f>VLOOKUP(D3120,Products!$A$2:$F$21,6,FALSE)</f>
        <v>1420</v>
      </c>
      <c r="R3120" s="6">
        <f t="shared" si="194"/>
        <v>1420</v>
      </c>
      <c r="S3120" s="6">
        <f t="shared" si="195"/>
        <v>758.45000000000027</v>
      </c>
    </row>
    <row r="3121" spans="1:19" x14ac:dyDescent="0.25">
      <c r="A3121" t="s">
        <v>3551</v>
      </c>
      <c r="B3121" s="2">
        <v>44957</v>
      </c>
      <c r="C3121" t="s">
        <v>682</v>
      </c>
      <c r="D3121" t="s">
        <v>46</v>
      </c>
      <c r="E3121">
        <v>2</v>
      </c>
      <c r="F3121">
        <v>252.2</v>
      </c>
      <c r="G3121" s="3">
        <v>0.1</v>
      </c>
      <c r="H3121" t="s">
        <v>85</v>
      </c>
      <c r="I3121">
        <v>3</v>
      </c>
      <c r="J3121">
        <f t="shared" si="192"/>
        <v>453.96</v>
      </c>
      <c r="K3121" s="2">
        <f t="shared" si="193"/>
        <v>44927</v>
      </c>
      <c r="L3121" s="2" t="str">
        <f>VLOOKUP(C3121,Customers!$A$2:$F$401,3,FALSE)</f>
        <v>Giza</v>
      </c>
      <c r="M3121" s="2" t="str">
        <f>VLOOKUP(C3121,Customers!$A$2:$F$401,5,FALSE)</f>
        <v>Small Business</v>
      </c>
      <c r="N3121" s="2" t="str">
        <f>VLOOKUP(D3121,Products!$A$2:$F$21,2,FALSE)</f>
        <v>Paper A4 Box</v>
      </c>
      <c r="O3121" s="2" t="str">
        <f>VLOOKUP(D3121,Products!$A$2:$F$21,4,FALSE)</f>
        <v>Office</v>
      </c>
      <c r="P3121" s="2" t="str">
        <f>VLOOKUP(D3121,Products!$A$2:$F$21,3,FALSE)</f>
        <v>Stationery</v>
      </c>
      <c r="Q3121" s="6">
        <f>VLOOKUP(D3121,Products!$A$2:$F$21,6,FALSE)</f>
        <v>145</v>
      </c>
      <c r="R3121" s="6">
        <f t="shared" si="194"/>
        <v>290</v>
      </c>
      <c r="S3121" s="6">
        <f t="shared" si="195"/>
        <v>163.95999999999998</v>
      </c>
    </row>
    <row r="3122" spans="1:19" x14ac:dyDescent="0.25">
      <c r="A3122" t="s">
        <v>3552</v>
      </c>
      <c r="B3122" s="2">
        <v>45269</v>
      </c>
      <c r="C3122" t="s">
        <v>233</v>
      </c>
      <c r="D3122" t="s">
        <v>79</v>
      </c>
      <c r="E3122">
        <v>2</v>
      </c>
      <c r="F3122">
        <v>6386</v>
      </c>
      <c r="G3122" s="3">
        <v>0</v>
      </c>
      <c r="H3122" t="s">
        <v>12</v>
      </c>
      <c r="I3122">
        <v>2</v>
      </c>
      <c r="J3122">
        <f t="shared" si="192"/>
        <v>12772</v>
      </c>
      <c r="K3122" s="2">
        <f t="shared" si="193"/>
        <v>45261</v>
      </c>
      <c r="L3122" s="2" t="str">
        <f>VLOOKUP(C3122,Customers!$A$2:$F$401,3,FALSE)</f>
        <v>Mansoura</v>
      </c>
      <c r="M3122" s="2" t="str">
        <f>VLOOKUP(C3122,Customers!$A$2:$F$401,5,FALSE)</f>
        <v>Consumer</v>
      </c>
      <c r="N3122" s="2" t="str">
        <f>VLOOKUP(D3122,Products!$A$2:$F$21,2,FALSE)</f>
        <v>27-inch Monitor</v>
      </c>
      <c r="O3122" s="2" t="str">
        <f>VLOOKUP(D3122,Products!$A$2:$F$21,4,FALSE)</f>
        <v>Electronics</v>
      </c>
      <c r="P3122" s="2" t="str">
        <f>VLOOKUP(D3122,Products!$A$2:$F$21,3,FALSE)</f>
        <v>Displays</v>
      </c>
      <c r="Q3122" s="6">
        <f>VLOOKUP(D3122,Products!$A$2:$F$21,6,FALSE)</f>
        <v>4300</v>
      </c>
      <c r="R3122" s="6">
        <f t="shared" si="194"/>
        <v>8600</v>
      </c>
      <c r="S3122" s="6">
        <f t="shared" si="195"/>
        <v>4172</v>
      </c>
    </row>
    <row r="3123" spans="1:19" x14ac:dyDescent="0.25">
      <c r="A3123" t="s">
        <v>3553</v>
      </c>
      <c r="B3123" s="2">
        <v>45492</v>
      </c>
      <c r="C3123" t="s">
        <v>213</v>
      </c>
      <c r="D3123" t="s">
        <v>82</v>
      </c>
      <c r="E3123">
        <v>2</v>
      </c>
      <c r="F3123">
        <v>4800</v>
      </c>
      <c r="G3123" s="3">
        <v>0.1</v>
      </c>
      <c r="H3123" t="s">
        <v>12</v>
      </c>
      <c r="I3123">
        <v>5</v>
      </c>
      <c r="J3123">
        <f t="shared" si="192"/>
        <v>8640</v>
      </c>
      <c r="K3123" s="2">
        <f t="shared" si="193"/>
        <v>45474</v>
      </c>
      <c r="L3123" s="2" t="str">
        <f>VLOOKUP(C3123,Customers!$A$2:$F$401,3,FALSE)</f>
        <v>Mansoura</v>
      </c>
      <c r="M3123" s="2" t="str">
        <f>VLOOKUP(C3123,Customers!$A$2:$F$401,5,FALSE)</f>
        <v>Corporate</v>
      </c>
      <c r="N3123" s="2" t="str">
        <f>VLOOKUP(D3123,Products!$A$2:$F$21,2,FALSE)</f>
        <v>Office Chair</v>
      </c>
      <c r="O3123" s="2" t="str">
        <f>VLOOKUP(D3123,Products!$A$2:$F$21,4,FALSE)</f>
        <v>Office</v>
      </c>
      <c r="P3123" s="2" t="str">
        <f>VLOOKUP(D3123,Products!$A$2:$F$21,3,FALSE)</f>
        <v>Furniture</v>
      </c>
      <c r="Q3123" s="6">
        <f>VLOOKUP(D3123,Products!$A$2:$F$21,6,FALSE)</f>
        <v>3150</v>
      </c>
      <c r="R3123" s="6">
        <f t="shared" si="194"/>
        <v>6300</v>
      </c>
      <c r="S3123" s="6">
        <f t="shared" si="195"/>
        <v>2340</v>
      </c>
    </row>
    <row r="3124" spans="1:19" x14ac:dyDescent="0.25">
      <c r="A3124" t="s">
        <v>3554</v>
      </c>
      <c r="B3124" s="2">
        <v>45172</v>
      </c>
      <c r="C3124" t="s">
        <v>734</v>
      </c>
      <c r="D3124" t="s">
        <v>33</v>
      </c>
      <c r="E3124">
        <v>2</v>
      </c>
      <c r="F3124">
        <v>4017</v>
      </c>
      <c r="G3124" s="3">
        <v>0</v>
      </c>
      <c r="H3124" t="s">
        <v>12</v>
      </c>
      <c r="I3124">
        <v>7</v>
      </c>
      <c r="J3124">
        <f t="shared" si="192"/>
        <v>8034</v>
      </c>
      <c r="K3124" s="2">
        <f t="shared" si="193"/>
        <v>45170</v>
      </c>
      <c r="L3124" s="2" t="str">
        <f>VLOOKUP(C3124,Customers!$A$2:$F$401,3,FALSE)</f>
        <v>Cairo</v>
      </c>
      <c r="M3124" s="2" t="str">
        <f>VLOOKUP(C3124,Customers!$A$2:$F$401,5,FALSE)</f>
        <v>Consumer</v>
      </c>
      <c r="N3124" s="2" t="str">
        <f>VLOOKUP(D3124,Products!$A$2:$F$21,2,FALSE)</f>
        <v>Filing Cabinet</v>
      </c>
      <c r="O3124" s="2" t="str">
        <f>VLOOKUP(D3124,Products!$A$2:$F$21,4,FALSE)</f>
        <v>Office</v>
      </c>
      <c r="P3124" s="2" t="str">
        <f>VLOOKUP(D3124,Products!$A$2:$F$21,3,FALSE)</f>
        <v>Furniture</v>
      </c>
      <c r="Q3124" s="6">
        <f>VLOOKUP(D3124,Products!$A$2:$F$21,6,FALSE)</f>
        <v>2650</v>
      </c>
      <c r="R3124" s="6">
        <f t="shared" si="194"/>
        <v>5300</v>
      </c>
      <c r="S3124" s="6">
        <f t="shared" si="195"/>
        <v>2734</v>
      </c>
    </row>
    <row r="3125" spans="1:19" x14ac:dyDescent="0.25">
      <c r="A3125" t="s">
        <v>3555</v>
      </c>
      <c r="B3125" s="2">
        <v>45737</v>
      </c>
      <c r="C3125" t="s">
        <v>1400</v>
      </c>
      <c r="D3125" t="s">
        <v>46</v>
      </c>
      <c r="E3125">
        <v>1</v>
      </c>
      <c r="F3125">
        <v>260</v>
      </c>
      <c r="G3125" s="3">
        <v>0.1</v>
      </c>
      <c r="H3125" t="s">
        <v>85</v>
      </c>
      <c r="I3125">
        <v>7</v>
      </c>
      <c r="J3125">
        <f t="shared" si="192"/>
        <v>234</v>
      </c>
      <c r="K3125" s="2">
        <f t="shared" si="193"/>
        <v>45717</v>
      </c>
      <c r="L3125" s="2" t="str">
        <f>VLOOKUP(C3125,Customers!$A$2:$F$401,3,FALSE)</f>
        <v>Asyut</v>
      </c>
      <c r="M3125" s="2" t="str">
        <f>VLOOKUP(C3125,Customers!$A$2:$F$401,5,FALSE)</f>
        <v>Small Business</v>
      </c>
      <c r="N3125" s="2" t="str">
        <f>VLOOKUP(D3125,Products!$A$2:$F$21,2,FALSE)</f>
        <v>Paper A4 Box</v>
      </c>
      <c r="O3125" s="2" t="str">
        <f>VLOOKUP(D3125,Products!$A$2:$F$21,4,FALSE)</f>
        <v>Office</v>
      </c>
      <c r="P3125" s="2" t="str">
        <f>VLOOKUP(D3125,Products!$A$2:$F$21,3,FALSE)</f>
        <v>Stationery</v>
      </c>
      <c r="Q3125" s="6">
        <f>VLOOKUP(D3125,Products!$A$2:$F$21,6,FALSE)</f>
        <v>145</v>
      </c>
      <c r="R3125" s="6">
        <f t="shared" si="194"/>
        <v>145</v>
      </c>
      <c r="S3125" s="6">
        <f t="shared" si="195"/>
        <v>89</v>
      </c>
    </row>
    <row r="3126" spans="1:19" x14ac:dyDescent="0.25">
      <c r="A3126" t="s">
        <v>3556</v>
      </c>
      <c r="B3126" s="2">
        <v>45424</v>
      </c>
      <c r="C3126" t="s">
        <v>2118</v>
      </c>
      <c r="D3126" t="s">
        <v>56</v>
      </c>
      <c r="E3126">
        <v>1</v>
      </c>
      <c r="F3126">
        <v>180</v>
      </c>
      <c r="G3126" s="3">
        <v>0.15</v>
      </c>
      <c r="H3126" t="s">
        <v>12</v>
      </c>
      <c r="I3126">
        <v>4</v>
      </c>
      <c r="J3126">
        <f t="shared" si="192"/>
        <v>153</v>
      </c>
      <c r="K3126" s="2">
        <f t="shared" si="193"/>
        <v>45413</v>
      </c>
      <c r="L3126" s="2" t="str">
        <f>VLOOKUP(C3126,Customers!$A$2:$F$401,3,FALSE)</f>
        <v>Cairo</v>
      </c>
      <c r="M3126" s="2" t="str">
        <f>VLOOKUP(C3126,Customers!$A$2:$F$401,5,FALSE)</f>
        <v>Small Business</v>
      </c>
      <c r="N3126" s="2" t="str">
        <f>VLOOKUP(D3126,Products!$A$2:$F$21,2,FALSE)</f>
        <v>Notebook Pack</v>
      </c>
      <c r="O3126" s="2" t="str">
        <f>VLOOKUP(D3126,Products!$A$2:$F$21,4,FALSE)</f>
        <v>Office</v>
      </c>
      <c r="P3126" s="2" t="str">
        <f>VLOOKUP(D3126,Products!$A$2:$F$21,3,FALSE)</f>
        <v>Stationery</v>
      </c>
      <c r="Q3126" s="6">
        <f>VLOOKUP(D3126,Products!$A$2:$F$21,6,FALSE)</f>
        <v>75</v>
      </c>
      <c r="R3126" s="6">
        <f t="shared" si="194"/>
        <v>75</v>
      </c>
      <c r="S3126" s="6">
        <f t="shared" si="195"/>
        <v>78</v>
      </c>
    </row>
    <row r="3127" spans="1:19" x14ac:dyDescent="0.25">
      <c r="A3127" t="s">
        <v>3557</v>
      </c>
      <c r="B3127" s="2">
        <v>44945</v>
      </c>
      <c r="C3127" t="s">
        <v>23</v>
      </c>
      <c r="D3127" t="s">
        <v>72</v>
      </c>
      <c r="E3127">
        <v>10</v>
      </c>
      <c r="F3127">
        <v>1697.5</v>
      </c>
      <c r="G3127" s="3">
        <v>0.05</v>
      </c>
      <c r="H3127" t="s">
        <v>12</v>
      </c>
      <c r="I3127">
        <v>5</v>
      </c>
      <c r="J3127">
        <f t="shared" si="192"/>
        <v>16126.25</v>
      </c>
      <c r="K3127" s="2">
        <f t="shared" si="193"/>
        <v>44927</v>
      </c>
      <c r="L3127" s="2" t="str">
        <f>VLOOKUP(C3127,Customers!$A$2:$F$401,3,FALSE)</f>
        <v>Tanta</v>
      </c>
      <c r="M3127" s="2" t="str">
        <f>VLOOKUP(C3127,Customers!$A$2:$F$401,5,FALSE)</f>
        <v>Consumer</v>
      </c>
      <c r="N3127" s="2" t="str">
        <f>VLOOKUP(D3127,Products!$A$2:$F$21,2,FALSE)</f>
        <v>Wi-Fi Router</v>
      </c>
      <c r="O3127" s="2" t="str">
        <f>VLOOKUP(D3127,Products!$A$2:$F$21,4,FALSE)</f>
        <v>Electronics</v>
      </c>
      <c r="P3127" s="2" t="str">
        <f>VLOOKUP(D3127,Products!$A$2:$F$21,3,FALSE)</f>
        <v>Networking</v>
      </c>
      <c r="Q3127" s="6">
        <f>VLOOKUP(D3127,Products!$A$2:$F$21,6,FALSE)</f>
        <v>1050</v>
      </c>
      <c r="R3127" s="6">
        <f t="shared" si="194"/>
        <v>10500</v>
      </c>
      <c r="S3127" s="6">
        <f t="shared" si="195"/>
        <v>5626.25</v>
      </c>
    </row>
    <row r="3128" spans="1:19" x14ac:dyDescent="0.25">
      <c r="A3128" t="s">
        <v>3558</v>
      </c>
      <c r="B3128" s="2">
        <v>45013</v>
      </c>
      <c r="C3128" t="s">
        <v>365</v>
      </c>
      <c r="D3128" t="s">
        <v>56</v>
      </c>
      <c r="E3128">
        <v>1</v>
      </c>
      <c r="F3128">
        <v>174.6</v>
      </c>
      <c r="G3128" s="3">
        <v>0</v>
      </c>
      <c r="H3128" t="s">
        <v>12</v>
      </c>
      <c r="I3128">
        <v>4</v>
      </c>
      <c r="J3128">
        <f t="shared" si="192"/>
        <v>174.6</v>
      </c>
      <c r="K3128" s="2">
        <f t="shared" si="193"/>
        <v>44986</v>
      </c>
      <c r="L3128" s="2" t="str">
        <f>VLOOKUP(C3128,Customers!$A$2:$F$401,3,FALSE)</f>
        <v>Alexandria</v>
      </c>
      <c r="M3128" s="2" t="str">
        <f>VLOOKUP(C3128,Customers!$A$2:$F$401,5,FALSE)</f>
        <v>Corporate</v>
      </c>
      <c r="N3128" s="2" t="str">
        <f>VLOOKUP(D3128,Products!$A$2:$F$21,2,FALSE)</f>
        <v>Notebook Pack</v>
      </c>
      <c r="O3128" s="2" t="str">
        <f>VLOOKUP(D3128,Products!$A$2:$F$21,4,FALSE)</f>
        <v>Office</v>
      </c>
      <c r="P3128" s="2" t="str">
        <f>VLOOKUP(D3128,Products!$A$2:$F$21,3,FALSE)</f>
        <v>Stationery</v>
      </c>
      <c r="Q3128" s="6">
        <f>VLOOKUP(D3128,Products!$A$2:$F$21,6,FALSE)</f>
        <v>75</v>
      </c>
      <c r="R3128" s="6">
        <f t="shared" si="194"/>
        <v>75</v>
      </c>
      <c r="S3128" s="6">
        <f t="shared" si="195"/>
        <v>99.6</v>
      </c>
    </row>
    <row r="3129" spans="1:19" x14ac:dyDescent="0.25">
      <c r="A3129" t="s">
        <v>3559</v>
      </c>
      <c r="B3129" s="2">
        <v>45900</v>
      </c>
      <c r="C3129" t="s">
        <v>279</v>
      </c>
      <c r="D3129" t="s">
        <v>56</v>
      </c>
      <c r="E3129">
        <v>1</v>
      </c>
      <c r="F3129">
        <v>185.4</v>
      </c>
      <c r="G3129" s="3">
        <v>0.03</v>
      </c>
      <c r="H3129" t="s">
        <v>12</v>
      </c>
      <c r="I3129">
        <v>1</v>
      </c>
      <c r="J3129">
        <f t="shared" si="192"/>
        <v>179.83799999999999</v>
      </c>
      <c r="K3129" s="2">
        <f t="shared" si="193"/>
        <v>45870</v>
      </c>
      <c r="L3129" s="2" t="str">
        <f>VLOOKUP(C3129,Customers!$A$2:$F$401,3,FALSE)</f>
        <v>Fayoum</v>
      </c>
      <c r="M3129" s="2" t="str">
        <f>VLOOKUP(C3129,Customers!$A$2:$F$401,5,FALSE)</f>
        <v>Small Business</v>
      </c>
      <c r="N3129" s="2" t="str">
        <f>VLOOKUP(D3129,Products!$A$2:$F$21,2,FALSE)</f>
        <v>Notebook Pack</v>
      </c>
      <c r="O3129" s="2" t="str">
        <f>VLOOKUP(D3129,Products!$A$2:$F$21,4,FALSE)</f>
        <v>Office</v>
      </c>
      <c r="P3129" s="2" t="str">
        <f>VLOOKUP(D3129,Products!$A$2:$F$21,3,FALSE)</f>
        <v>Stationery</v>
      </c>
      <c r="Q3129" s="6">
        <f>VLOOKUP(D3129,Products!$A$2:$F$21,6,FALSE)</f>
        <v>75</v>
      </c>
      <c r="R3129" s="6">
        <f t="shared" si="194"/>
        <v>75</v>
      </c>
      <c r="S3129" s="6">
        <f t="shared" si="195"/>
        <v>104.83799999999999</v>
      </c>
    </row>
    <row r="3130" spans="1:19" x14ac:dyDescent="0.25">
      <c r="A3130" t="s">
        <v>3560</v>
      </c>
      <c r="B3130" s="2">
        <v>45244</v>
      </c>
      <c r="C3130" t="s">
        <v>108</v>
      </c>
      <c r="D3130" t="s">
        <v>79</v>
      </c>
      <c r="E3130">
        <v>3</v>
      </c>
      <c r="F3130">
        <v>6014</v>
      </c>
      <c r="G3130" s="3">
        <v>0</v>
      </c>
      <c r="H3130" t="s">
        <v>12</v>
      </c>
      <c r="I3130">
        <v>7</v>
      </c>
      <c r="J3130">
        <f t="shared" si="192"/>
        <v>18042</v>
      </c>
      <c r="K3130" s="2">
        <f t="shared" si="193"/>
        <v>45231</v>
      </c>
      <c r="L3130" s="2" t="str">
        <f>VLOOKUP(C3130,Customers!$A$2:$F$401,3,FALSE)</f>
        <v>Ismailia</v>
      </c>
      <c r="M3130" s="2" t="str">
        <f>VLOOKUP(C3130,Customers!$A$2:$F$401,5,FALSE)</f>
        <v>Small Business</v>
      </c>
      <c r="N3130" s="2" t="str">
        <f>VLOOKUP(D3130,Products!$A$2:$F$21,2,FALSE)</f>
        <v>27-inch Monitor</v>
      </c>
      <c r="O3130" s="2" t="str">
        <f>VLOOKUP(D3130,Products!$A$2:$F$21,4,FALSE)</f>
        <v>Electronics</v>
      </c>
      <c r="P3130" s="2" t="str">
        <f>VLOOKUP(D3130,Products!$A$2:$F$21,3,FALSE)</f>
        <v>Displays</v>
      </c>
      <c r="Q3130" s="6">
        <f>VLOOKUP(D3130,Products!$A$2:$F$21,6,FALSE)</f>
        <v>4300</v>
      </c>
      <c r="R3130" s="6">
        <f t="shared" si="194"/>
        <v>12900</v>
      </c>
      <c r="S3130" s="6">
        <f t="shared" si="195"/>
        <v>5142</v>
      </c>
    </row>
    <row r="3131" spans="1:19" x14ac:dyDescent="0.25">
      <c r="A3131" t="s">
        <v>3561</v>
      </c>
      <c r="B3131" s="2">
        <v>45687</v>
      </c>
      <c r="C3131" t="s">
        <v>129</v>
      </c>
      <c r="D3131" t="s">
        <v>11</v>
      </c>
      <c r="E3131">
        <v>1</v>
      </c>
      <c r="F3131">
        <v>28500</v>
      </c>
      <c r="G3131" s="3">
        <v>0.1</v>
      </c>
      <c r="H3131" t="s">
        <v>12</v>
      </c>
      <c r="I3131">
        <v>3</v>
      </c>
      <c r="J3131">
        <f t="shared" si="192"/>
        <v>25650</v>
      </c>
      <c r="K3131" s="2">
        <f t="shared" si="193"/>
        <v>45658</v>
      </c>
      <c r="L3131" s="2" t="str">
        <f>VLOOKUP(C3131,Customers!$A$2:$F$401,3,FALSE)</f>
        <v>Giza</v>
      </c>
      <c r="M3131" s="2" t="str">
        <f>VLOOKUP(C3131,Customers!$A$2:$F$401,5,FALSE)</f>
        <v>Small Business</v>
      </c>
      <c r="N3131" s="2" t="str">
        <f>VLOOKUP(D3131,Products!$A$2:$F$21,2,FALSE)</f>
        <v>Laptop Pro 14</v>
      </c>
      <c r="O3131" s="2" t="str">
        <f>VLOOKUP(D3131,Products!$A$2:$F$21,4,FALSE)</f>
        <v>Electronics</v>
      </c>
      <c r="P3131" s="2" t="str">
        <f>VLOOKUP(D3131,Products!$A$2:$F$21,3,FALSE)</f>
        <v>Computers</v>
      </c>
      <c r="Q3131" s="6">
        <f>VLOOKUP(D3131,Products!$A$2:$F$21,6,FALSE)</f>
        <v>22100</v>
      </c>
      <c r="R3131" s="6">
        <f t="shared" si="194"/>
        <v>22100</v>
      </c>
      <c r="S3131" s="6">
        <f t="shared" si="195"/>
        <v>3550</v>
      </c>
    </row>
    <row r="3132" spans="1:19" x14ac:dyDescent="0.25">
      <c r="A3132" t="s">
        <v>3562</v>
      </c>
      <c r="B3132" s="2">
        <v>45110</v>
      </c>
      <c r="C3132" t="s">
        <v>575</v>
      </c>
      <c r="D3132" t="s">
        <v>82</v>
      </c>
      <c r="E3132">
        <v>2</v>
      </c>
      <c r="F3132">
        <v>4656</v>
      </c>
      <c r="G3132" s="3">
        <v>0.1</v>
      </c>
      <c r="H3132" t="s">
        <v>12</v>
      </c>
      <c r="I3132">
        <v>3</v>
      </c>
      <c r="J3132">
        <f t="shared" si="192"/>
        <v>8380.8000000000011</v>
      </c>
      <c r="K3132" s="2">
        <f t="shared" si="193"/>
        <v>45108</v>
      </c>
      <c r="L3132" s="2" t="str">
        <f>VLOOKUP(C3132,Customers!$A$2:$F$401,3,FALSE)</f>
        <v>Port Said</v>
      </c>
      <c r="M3132" s="2" t="str">
        <f>VLOOKUP(C3132,Customers!$A$2:$F$401,5,FALSE)</f>
        <v>Small Business</v>
      </c>
      <c r="N3132" s="2" t="str">
        <f>VLOOKUP(D3132,Products!$A$2:$F$21,2,FALSE)</f>
        <v>Office Chair</v>
      </c>
      <c r="O3132" s="2" t="str">
        <f>VLOOKUP(D3132,Products!$A$2:$F$21,4,FALSE)</f>
        <v>Office</v>
      </c>
      <c r="P3132" s="2" t="str">
        <f>VLOOKUP(D3132,Products!$A$2:$F$21,3,FALSE)</f>
        <v>Furniture</v>
      </c>
      <c r="Q3132" s="6">
        <f>VLOOKUP(D3132,Products!$A$2:$F$21,6,FALSE)</f>
        <v>3150</v>
      </c>
      <c r="R3132" s="6">
        <f t="shared" si="194"/>
        <v>6300</v>
      </c>
      <c r="S3132" s="6">
        <f t="shared" si="195"/>
        <v>2080.8000000000011</v>
      </c>
    </row>
    <row r="3133" spans="1:19" x14ac:dyDescent="0.25">
      <c r="A3133" t="s">
        <v>3563</v>
      </c>
      <c r="B3133" s="2">
        <v>45436</v>
      </c>
      <c r="C3133" t="s">
        <v>587</v>
      </c>
      <c r="D3133" t="s">
        <v>21</v>
      </c>
      <c r="E3133">
        <v>2</v>
      </c>
      <c r="F3133">
        <v>1905.5</v>
      </c>
      <c r="G3133" s="3">
        <v>0.03</v>
      </c>
      <c r="H3133" t="s">
        <v>12</v>
      </c>
      <c r="I3133">
        <v>2</v>
      </c>
      <c r="J3133">
        <f t="shared" si="192"/>
        <v>3696.67</v>
      </c>
      <c r="K3133" s="2">
        <f t="shared" si="193"/>
        <v>45413</v>
      </c>
      <c r="L3133" s="2" t="str">
        <f>VLOOKUP(C3133,Customers!$A$2:$F$401,3,FALSE)</f>
        <v>Port Said</v>
      </c>
      <c r="M3133" s="2" t="str">
        <f>VLOOKUP(C3133,Customers!$A$2:$F$401,5,FALSE)</f>
        <v>Corporate</v>
      </c>
      <c r="N3133" s="2" t="str">
        <f>VLOOKUP(D3133,Products!$A$2:$F$21,2,FALSE)</f>
        <v>Mechanical Keyboard</v>
      </c>
      <c r="O3133" s="2" t="str">
        <f>VLOOKUP(D3133,Products!$A$2:$F$21,4,FALSE)</f>
        <v>Electronics</v>
      </c>
      <c r="P3133" s="2" t="str">
        <f>VLOOKUP(D3133,Products!$A$2:$F$21,3,FALSE)</f>
        <v>Accessories</v>
      </c>
      <c r="Q3133" s="6">
        <f>VLOOKUP(D3133,Products!$A$2:$F$21,6,FALSE)</f>
        <v>990</v>
      </c>
      <c r="R3133" s="6">
        <f t="shared" si="194"/>
        <v>1980</v>
      </c>
      <c r="S3133" s="6">
        <f t="shared" si="195"/>
        <v>1716.67</v>
      </c>
    </row>
    <row r="3134" spans="1:19" x14ac:dyDescent="0.25">
      <c r="A3134" t="s">
        <v>3564</v>
      </c>
      <c r="B3134" s="2">
        <v>45249</v>
      </c>
      <c r="C3134" t="s">
        <v>166</v>
      </c>
      <c r="D3134" t="s">
        <v>33</v>
      </c>
      <c r="E3134">
        <v>1</v>
      </c>
      <c r="F3134">
        <v>4017</v>
      </c>
      <c r="G3134" s="3">
        <v>0.05</v>
      </c>
      <c r="H3134" t="s">
        <v>12</v>
      </c>
      <c r="I3134">
        <v>6</v>
      </c>
      <c r="J3134">
        <f t="shared" si="192"/>
        <v>3816.1499999999996</v>
      </c>
      <c r="K3134" s="2">
        <f t="shared" si="193"/>
        <v>45231</v>
      </c>
      <c r="L3134" s="2" t="str">
        <f>VLOOKUP(C3134,Customers!$A$2:$F$401,3,FALSE)</f>
        <v>Asyut</v>
      </c>
      <c r="M3134" s="2" t="str">
        <f>VLOOKUP(C3134,Customers!$A$2:$F$401,5,FALSE)</f>
        <v>Small Business</v>
      </c>
      <c r="N3134" s="2" t="str">
        <f>VLOOKUP(D3134,Products!$A$2:$F$21,2,FALSE)</f>
        <v>Filing Cabinet</v>
      </c>
      <c r="O3134" s="2" t="str">
        <f>VLOOKUP(D3134,Products!$A$2:$F$21,4,FALSE)</f>
        <v>Office</v>
      </c>
      <c r="P3134" s="2" t="str">
        <f>VLOOKUP(D3134,Products!$A$2:$F$21,3,FALSE)</f>
        <v>Furniture</v>
      </c>
      <c r="Q3134" s="6">
        <f>VLOOKUP(D3134,Products!$A$2:$F$21,6,FALSE)</f>
        <v>2650</v>
      </c>
      <c r="R3134" s="6">
        <f t="shared" si="194"/>
        <v>2650</v>
      </c>
      <c r="S3134" s="6">
        <f t="shared" si="195"/>
        <v>1166.1499999999996</v>
      </c>
    </row>
    <row r="3135" spans="1:19" x14ac:dyDescent="0.25">
      <c r="A3135" t="s">
        <v>3565</v>
      </c>
      <c r="B3135" s="2">
        <v>45950</v>
      </c>
      <c r="C3135" t="s">
        <v>142</v>
      </c>
      <c r="D3135" t="s">
        <v>33</v>
      </c>
      <c r="E3135">
        <v>3</v>
      </c>
      <c r="F3135">
        <v>3588</v>
      </c>
      <c r="G3135" s="3">
        <v>0</v>
      </c>
      <c r="H3135" t="s">
        <v>12</v>
      </c>
      <c r="I3135">
        <v>5</v>
      </c>
      <c r="J3135">
        <f t="shared" si="192"/>
        <v>10764</v>
      </c>
      <c r="K3135" s="2">
        <f t="shared" si="193"/>
        <v>45931</v>
      </c>
      <c r="L3135" s="2" t="str">
        <f>VLOOKUP(C3135,Customers!$A$2:$F$401,3,FALSE)</f>
        <v>Asyut</v>
      </c>
      <c r="M3135" s="2" t="str">
        <f>VLOOKUP(C3135,Customers!$A$2:$F$401,5,FALSE)</f>
        <v>Small Business</v>
      </c>
      <c r="N3135" s="2" t="str">
        <f>VLOOKUP(D3135,Products!$A$2:$F$21,2,FALSE)</f>
        <v>Filing Cabinet</v>
      </c>
      <c r="O3135" s="2" t="str">
        <f>VLOOKUP(D3135,Products!$A$2:$F$21,4,FALSE)</f>
        <v>Office</v>
      </c>
      <c r="P3135" s="2" t="str">
        <f>VLOOKUP(D3135,Products!$A$2:$F$21,3,FALSE)</f>
        <v>Furniture</v>
      </c>
      <c r="Q3135" s="6">
        <f>VLOOKUP(D3135,Products!$A$2:$F$21,6,FALSE)</f>
        <v>2650</v>
      </c>
      <c r="R3135" s="6">
        <f t="shared" si="194"/>
        <v>7950</v>
      </c>
      <c r="S3135" s="6">
        <f t="shared" si="195"/>
        <v>2814</v>
      </c>
    </row>
    <row r="3136" spans="1:19" x14ac:dyDescent="0.25">
      <c r="A3136" t="s">
        <v>3566</v>
      </c>
      <c r="B3136" s="2">
        <v>45114</v>
      </c>
      <c r="C3136" t="s">
        <v>1526</v>
      </c>
      <c r="D3136" t="s">
        <v>90</v>
      </c>
      <c r="E3136">
        <v>1</v>
      </c>
      <c r="F3136">
        <v>2037</v>
      </c>
      <c r="G3136" s="3">
        <v>0.1</v>
      </c>
      <c r="H3136" t="s">
        <v>12</v>
      </c>
      <c r="I3136">
        <v>7</v>
      </c>
      <c r="J3136">
        <f t="shared" si="192"/>
        <v>1833.3</v>
      </c>
      <c r="K3136" s="2">
        <f t="shared" si="193"/>
        <v>45108</v>
      </c>
      <c r="L3136" s="2" t="str">
        <f>VLOOKUP(C3136,Customers!$A$2:$F$401,3,FALSE)</f>
        <v>Giza</v>
      </c>
      <c r="M3136" s="2" t="str">
        <f>VLOOKUP(C3136,Customers!$A$2:$F$401,5,FALSE)</f>
        <v>Small Business</v>
      </c>
      <c r="N3136" s="2" t="str">
        <f>VLOOKUP(D3136,Products!$A$2:$F$21,2,FALSE)</f>
        <v>Headset Pro</v>
      </c>
      <c r="O3136" s="2" t="str">
        <f>VLOOKUP(D3136,Products!$A$2:$F$21,4,FALSE)</f>
        <v>Electronics</v>
      </c>
      <c r="P3136" s="2" t="str">
        <f>VLOOKUP(D3136,Products!$A$2:$F$21,3,FALSE)</f>
        <v>Accessories</v>
      </c>
      <c r="Q3136" s="6">
        <f>VLOOKUP(D3136,Products!$A$2:$F$21,6,FALSE)</f>
        <v>1180</v>
      </c>
      <c r="R3136" s="6">
        <f t="shared" si="194"/>
        <v>1180</v>
      </c>
      <c r="S3136" s="6">
        <f t="shared" si="195"/>
        <v>653.29999999999995</v>
      </c>
    </row>
    <row r="3137" spans="1:19" x14ac:dyDescent="0.25">
      <c r="A3137" t="s">
        <v>3567</v>
      </c>
      <c r="B3137" s="2">
        <v>45620</v>
      </c>
      <c r="C3137" t="s">
        <v>249</v>
      </c>
      <c r="D3137" t="s">
        <v>43</v>
      </c>
      <c r="E3137">
        <v>1</v>
      </c>
      <c r="F3137">
        <v>3888</v>
      </c>
      <c r="G3137" s="3">
        <v>0.1</v>
      </c>
      <c r="H3137" t="s">
        <v>12</v>
      </c>
      <c r="I3137">
        <v>5</v>
      </c>
      <c r="J3137">
        <f t="shared" si="192"/>
        <v>3499.2000000000003</v>
      </c>
      <c r="K3137" s="2">
        <f t="shared" si="193"/>
        <v>45597</v>
      </c>
      <c r="L3137" s="2" t="str">
        <f>VLOOKUP(C3137,Customers!$A$2:$F$401,3,FALSE)</f>
        <v>Zagazig</v>
      </c>
      <c r="M3137" s="2" t="str">
        <f>VLOOKUP(C3137,Customers!$A$2:$F$401,5,FALSE)</f>
        <v>Small Business</v>
      </c>
      <c r="N3137" s="2" t="str">
        <f>VLOOKUP(D3137,Products!$A$2:$F$21,2,FALSE)</f>
        <v>External SSD 1TB</v>
      </c>
      <c r="O3137" s="2" t="str">
        <f>VLOOKUP(D3137,Products!$A$2:$F$21,4,FALSE)</f>
        <v>Electronics</v>
      </c>
      <c r="P3137" s="2" t="str">
        <f>VLOOKUP(D3137,Products!$A$2:$F$21,3,FALSE)</f>
        <v>Storage</v>
      </c>
      <c r="Q3137" s="6">
        <f>VLOOKUP(D3137,Products!$A$2:$F$21,6,FALSE)</f>
        <v>2450</v>
      </c>
      <c r="R3137" s="6">
        <f t="shared" si="194"/>
        <v>2450</v>
      </c>
      <c r="S3137" s="6">
        <f t="shared" si="195"/>
        <v>1049.2000000000003</v>
      </c>
    </row>
    <row r="3138" spans="1:19" x14ac:dyDescent="0.25">
      <c r="A3138" t="s">
        <v>3568</v>
      </c>
      <c r="B3138" s="2">
        <v>45049</v>
      </c>
      <c r="C3138" t="s">
        <v>458</v>
      </c>
      <c r="D3138" t="s">
        <v>27</v>
      </c>
      <c r="E3138">
        <v>4</v>
      </c>
      <c r="F3138">
        <v>901.6</v>
      </c>
      <c r="G3138" s="3">
        <v>0</v>
      </c>
      <c r="H3138" t="s">
        <v>12</v>
      </c>
      <c r="I3138">
        <v>3</v>
      </c>
      <c r="J3138">
        <f t="shared" si="192"/>
        <v>3606.4</v>
      </c>
      <c r="K3138" s="2">
        <f t="shared" si="193"/>
        <v>45047</v>
      </c>
      <c r="L3138" s="2" t="str">
        <f>VLOOKUP(C3138,Customers!$A$2:$F$401,3,FALSE)</f>
        <v>Port Said</v>
      </c>
      <c r="M3138" s="2" t="str">
        <f>VLOOKUP(C3138,Customers!$A$2:$F$401,5,FALSE)</f>
        <v>Consumer</v>
      </c>
      <c r="N3138" s="2" t="str">
        <f>VLOOKUP(D3138,Products!$A$2:$F$21,2,FALSE)</f>
        <v>Printer Toner</v>
      </c>
      <c r="O3138" s="2" t="str">
        <f>VLOOKUP(D3138,Products!$A$2:$F$21,4,FALSE)</f>
        <v>Office</v>
      </c>
      <c r="P3138" s="2" t="str">
        <f>VLOOKUP(D3138,Products!$A$2:$F$21,3,FALSE)</f>
        <v>Supplies</v>
      </c>
      <c r="Q3138" s="6">
        <f>VLOOKUP(D3138,Products!$A$2:$F$21,6,FALSE)</f>
        <v>510</v>
      </c>
      <c r="R3138" s="6">
        <f t="shared" si="194"/>
        <v>2040</v>
      </c>
      <c r="S3138" s="6">
        <f t="shared" si="195"/>
        <v>1566.4</v>
      </c>
    </row>
    <row r="3139" spans="1:19" x14ac:dyDescent="0.25">
      <c r="A3139" t="s">
        <v>3569</v>
      </c>
      <c r="B3139" s="2">
        <v>45049</v>
      </c>
      <c r="C3139" t="s">
        <v>747</v>
      </c>
      <c r="D3139" t="s">
        <v>56</v>
      </c>
      <c r="E3139">
        <v>10</v>
      </c>
      <c r="F3139">
        <v>180</v>
      </c>
      <c r="G3139" s="3">
        <v>0.03</v>
      </c>
      <c r="H3139" t="s">
        <v>12</v>
      </c>
      <c r="I3139">
        <v>6</v>
      </c>
      <c r="J3139">
        <f t="shared" ref="J3139:J3202" si="196">E3139*F3139*(1-G3139)</f>
        <v>1746</v>
      </c>
      <c r="K3139" s="2">
        <f t="shared" ref="K3139:K3202" si="197">DATE(YEAR(B3139),MONTH(B3139),1)</f>
        <v>45047</v>
      </c>
      <c r="L3139" s="2" t="str">
        <f>VLOOKUP(C3139,Customers!$A$2:$F$401,3,FALSE)</f>
        <v>Tanta</v>
      </c>
      <c r="M3139" s="2" t="str">
        <f>VLOOKUP(C3139,Customers!$A$2:$F$401,5,FALSE)</f>
        <v>Consumer</v>
      </c>
      <c r="N3139" s="2" t="str">
        <f>VLOOKUP(D3139,Products!$A$2:$F$21,2,FALSE)</f>
        <v>Notebook Pack</v>
      </c>
      <c r="O3139" s="2" t="str">
        <f>VLOOKUP(D3139,Products!$A$2:$F$21,4,FALSE)</f>
        <v>Office</v>
      </c>
      <c r="P3139" s="2" t="str">
        <f>VLOOKUP(D3139,Products!$A$2:$F$21,3,FALSE)</f>
        <v>Stationery</v>
      </c>
      <c r="Q3139" s="6">
        <f>VLOOKUP(D3139,Products!$A$2:$F$21,6,FALSE)</f>
        <v>75</v>
      </c>
      <c r="R3139" s="6">
        <f t="shared" ref="R3139:R3202" si="198">E3139*Q3139</f>
        <v>750</v>
      </c>
      <c r="S3139" s="6">
        <f t="shared" ref="S3139:S3202" si="199">J3139-R3139</f>
        <v>996</v>
      </c>
    </row>
    <row r="3140" spans="1:19" x14ac:dyDescent="0.25">
      <c r="A3140" t="s">
        <v>3570</v>
      </c>
      <c r="B3140" s="2">
        <v>45655</v>
      </c>
      <c r="C3140" t="s">
        <v>1422</v>
      </c>
      <c r="D3140" t="s">
        <v>79</v>
      </c>
      <c r="E3140">
        <v>2</v>
      </c>
      <c r="F3140">
        <v>5704</v>
      </c>
      <c r="G3140" s="3">
        <v>0.05</v>
      </c>
      <c r="H3140" t="s">
        <v>12</v>
      </c>
      <c r="I3140">
        <v>4</v>
      </c>
      <c r="J3140">
        <f t="shared" si="196"/>
        <v>10837.6</v>
      </c>
      <c r="K3140" s="2">
        <f t="shared" si="197"/>
        <v>45627</v>
      </c>
      <c r="L3140" s="2" t="str">
        <f>VLOOKUP(C3140,Customers!$A$2:$F$401,3,FALSE)</f>
        <v>Cairo</v>
      </c>
      <c r="M3140" s="2" t="str">
        <f>VLOOKUP(C3140,Customers!$A$2:$F$401,5,FALSE)</f>
        <v>Consumer</v>
      </c>
      <c r="N3140" s="2" t="str">
        <f>VLOOKUP(D3140,Products!$A$2:$F$21,2,FALSE)</f>
        <v>27-inch Monitor</v>
      </c>
      <c r="O3140" s="2" t="str">
        <f>VLOOKUP(D3140,Products!$A$2:$F$21,4,FALSE)</f>
        <v>Electronics</v>
      </c>
      <c r="P3140" s="2" t="str">
        <f>VLOOKUP(D3140,Products!$A$2:$F$21,3,FALSE)</f>
        <v>Displays</v>
      </c>
      <c r="Q3140" s="6">
        <f>VLOOKUP(D3140,Products!$A$2:$F$21,6,FALSE)</f>
        <v>4300</v>
      </c>
      <c r="R3140" s="6">
        <f t="shared" si="198"/>
        <v>8600</v>
      </c>
      <c r="S3140" s="6">
        <f t="shared" si="199"/>
        <v>2237.6000000000004</v>
      </c>
    </row>
    <row r="3141" spans="1:19" x14ac:dyDescent="0.25">
      <c r="A3141" t="s">
        <v>3571</v>
      </c>
      <c r="B3141" s="2">
        <v>45242</v>
      </c>
      <c r="C3141" t="s">
        <v>790</v>
      </c>
      <c r="D3141" t="s">
        <v>56</v>
      </c>
      <c r="E3141">
        <v>1</v>
      </c>
      <c r="F3141">
        <v>185.4</v>
      </c>
      <c r="G3141" s="3">
        <v>0.1</v>
      </c>
      <c r="H3141" t="s">
        <v>12</v>
      </c>
      <c r="I3141">
        <v>6</v>
      </c>
      <c r="J3141">
        <f t="shared" si="196"/>
        <v>166.86</v>
      </c>
      <c r="K3141" s="2">
        <f t="shared" si="197"/>
        <v>45231</v>
      </c>
      <c r="L3141" s="2" t="str">
        <f>VLOOKUP(C3141,Customers!$A$2:$F$401,3,FALSE)</f>
        <v>Giza</v>
      </c>
      <c r="M3141" s="2" t="str">
        <f>VLOOKUP(C3141,Customers!$A$2:$F$401,5,FALSE)</f>
        <v>Small Business</v>
      </c>
      <c r="N3141" s="2" t="str">
        <f>VLOOKUP(D3141,Products!$A$2:$F$21,2,FALSE)</f>
        <v>Notebook Pack</v>
      </c>
      <c r="O3141" s="2" t="str">
        <f>VLOOKUP(D3141,Products!$A$2:$F$21,4,FALSE)</f>
        <v>Office</v>
      </c>
      <c r="P3141" s="2" t="str">
        <f>VLOOKUP(D3141,Products!$A$2:$F$21,3,FALSE)</f>
        <v>Stationery</v>
      </c>
      <c r="Q3141" s="6">
        <f>VLOOKUP(D3141,Products!$A$2:$F$21,6,FALSE)</f>
        <v>75</v>
      </c>
      <c r="R3141" s="6">
        <f t="shared" si="198"/>
        <v>75</v>
      </c>
      <c r="S3141" s="6">
        <f t="shared" si="199"/>
        <v>91.860000000000014</v>
      </c>
    </row>
    <row r="3142" spans="1:19" x14ac:dyDescent="0.25">
      <c r="A3142" t="s">
        <v>3572</v>
      </c>
      <c r="B3142" s="2">
        <v>45146</v>
      </c>
      <c r="C3142" t="s">
        <v>100</v>
      </c>
      <c r="D3142" t="s">
        <v>43</v>
      </c>
      <c r="E3142">
        <v>2</v>
      </c>
      <c r="F3142">
        <v>3492</v>
      </c>
      <c r="G3142" s="3">
        <v>0.1</v>
      </c>
      <c r="H3142" t="s">
        <v>12</v>
      </c>
      <c r="I3142">
        <v>3</v>
      </c>
      <c r="J3142">
        <f t="shared" si="196"/>
        <v>6285.6</v>
      </c>
      <c r="K3142" s="2">
        <f t="shared" si="197"/>
        <v>45139</v>
      </c>
      <c r="L3142" s="2" t="str">
        <f>VLOOKUP(C3142,Customers!$A$2:$F$401,3,FALSE)</f>
        <v>Tanta</v>
      </c>
      <c r="M3142" s="2" t="str">
        <f>VLOOKUP(C3142,Customers!$A$2:$F$401,5,FALSE)</f>
        <v>Consumer</v>
      </c>
      <c r="N3142" s="2" t="str">
        <f>VLOOKUP(D3142,Products!$A$2:$F$21,2,FALSE)</f>
        <v>External SSD 1TB</v>
      </c>
      <c r="O3142" s="2" t="str">
        <f>VLOOKUP(D3142,Products!$A$2:$F$21,4,FALSE)</f>
        <v>Electronics</v>
      </c>
      <c r="P3142" s="2" t="str">
        <f>VLOOKUP(D3142,Products!$A$2:$F$21,3,FALSE)</f>
        <v>Storage</v>
      </c>
      <c r="Q3142" s="6">
        <f>VLOOKUP(D3142,Products!$A$2:$F$21,6,FALSE)</f>
        <v>2450</v>
      </c>
      <c r="R3142" s="6">
        <f t="shared" si="198"/>
        <v>4900</v>
      </c>
      <c r="S3142" s="6">
        <f t="shared" si="199"/>
        <v>1385.6000000000004</v>
      </c>
    </row>
    <row r="3143" spans="1:19" x14ac:dyDescent="0.25">
      <c r="A3143" t="s">
        <v>3573</v>
      </c>
      <c r="B3143" s="2">
        <v>45184</v>
      </c>
      <c r="C3143" t="s">
        <v>994</v>
      </c>
      <c r="D3143" t="s">
        <v>18</v>
      </c>
      <c r="E3143">
        <v>1</v>
      </c>
      <c r="F3143">
        <v>1566</v>
      </c>
      <c r="G3143" s="3">
        <v>0.05</v>
      </c>
      <c r="H3143" t="s">
        <v>12</v>
      </c>
      <c r="I3143">
        <v>6</v>
      </c>
      <c r="J3143">
        <f t="shared" si="196"/>
        <v>1487.6999999999998</v>
      </c>
      <c r="K3143" s="2">
        <f t="shared" si="197"/>
        <v>45170</v>
      </c>
      <c r="L3143" s="2" t="str">
        <f>VLOOKUP(C3143,Customers!$A$2:$F$401,3,FALSE)</f>
        <v>Alexandria</v>
      </c>
      <c r="M3143" s="2" t="str">
        <f>VLOOKUP(C3143,Customers!$A$2:$F$401,5,FALSE)</f>
        <v>Consumer</v>
      </c>
      <c r="N3143" s="2" t="str">
        <f>VLOOKUP(D3143,Products!$A$2:$F$21,2,FALSE)</f>
        <v>Webcam HD</v>
      </c>
      <c r="O3143" s="2" t="str">
        <f>VLOOKUP(D3143,Products!$A$2:$F$21,4,FALSE)</f>
        <v>Electronics</v>
      </c>
      <c r="P3143" s="2" t="str">
        <f>VLOOKUP(D3143,Products!$A$2:$F$21,3,FALSE)</f>
        <v>Accessories</v>
      </c>
      <c r="Q3143" s="6">
        <f>VLOOKUP(D3143,Products!$A$2:$F$21,6,FALSE)</f>
        <v>790</v>
      </c>
      <c r="R3143" s="6">
        <f t="shared" si="198"/>
        <v>790</v>
      </c>
      <c r="S3143" s="6">
        <f t="shared" si="199"/>
        <v>697.69999999999982</v>
      </c>
    </row>
    <row r="3144" spans="1:19" x14ac:dyDescent="0.25">
      <c r="A3144" t="s">
        <v>3574</v>
      </c>
      <c r="B3144" s="2">
        <v>45926</v>
      </c>
      <c r="C3144" t="s">
        <v>1338</v>
      </c>
      <c r="D3144" t="s">
        <v>27</v>
      </c>
      <c r="E3144">
        <v>3</v>
      </c>
      <c r="F3144">
        <v>950.6</v>
      </c>
      <c r="G3144" s="3">
        <v>0.1</v>
      </c>
      <c r="H3144" t="s">
        <v>12</v>
      </c>
      <c r="I3144">
        <v>2</v>
      </c>
      <c r="J3144">
        <f t="shared" si="196"/>
        <v>2566.6200000000003</v>
      </c>
      <c r="K3144" s="2">
        <f t="shared" si="197"/>
        <v>45901</v>
      </c>
      <c r="L3144" s="2" t="str">
        <f>VLOOKUP(C3144,Customers!$A$2:$F$401,3,FALSE)</f>
        <v>Giza</v>
      </c>
      <c r="M3144" s="2" t="str">
        <f>VLOOKUP(C3144,Customers!$A$2:$F$401,5,FALSE)</f>
        <v>Small Business</v>
      </c>
      <c r="N3144" s="2" t="str">
        <f>VLOOKUP(D3144,Products!$A$2:$F$21,2,FALSE)</f>
        <v>Printer Toner</v>
      </c>
      <c r="O3144" s="2" t="str">
        <f>VLOOKUP(D3144,Products!$A$2:$F$21,4,FALSE)</f>
        <v>Office</v>
      </c>
      <c r="P3144" s="2" t="str">
        <f>VLOOKUP(D3144,Products!$A$2:$F$21,3,FALSE)</f>
        <v>Supplies</v>
      </c>
      <c r="Q3144" s="6">
        <f>VLOOKUP(D3144,Products!$A$2:$F$21,6,FALSE)</f>
        <v>510</v>
      </c>
      <c r="R3144" s="6">
        <f t="shared" si="198"/>
        <v>1530</v>
      </c>
      <c r="S3144" s="6">
        <f t="shared" si="199"/>
        <v>1036.6200000000003</v>
      </c>
    </row>
    <row r="3145" spans="1:19" x14ac:dyDescent="0.25">
      <c r="A3145" t="s">
        <v>3575</v>
      </c>
      <c r="B3145" s="2">
        <v>45403</v>
      </c>
      <c r="C3145" t="s">
        <v>1414</v>
      </c>
      <c r="D3145" t="s">
        <v>59</v>
      </c>
      <c r="E3145">
        <v>2</v>
      </c>
      <c r="F3145">
        <v>7400</v>
      </c>
      <c r="G3145" s="3">
        <v>0.15</v>
      </c>
      <c r="H3145" t="s">
        <v>12</v>
      </c>
      <c r="I3145">
        <v>7</v>
      </c>
      <c r="J3145">
        <f t="shared" si="196"/>
        <v>12580</v>
      </c>
      <c r="K3145" s="2">
        <f t="shared" si="197"/>
        <v>45383</v>
      </c>
      <c r="L3145" s="2" t="str">
        <f>VLOOKUP(C3145,Customers!$A$2:$F$401,3,FALSE)</f>
        <v>Giza</v>
      </c>
      <c r="M3145" s="2" t="str">
        <f>VLOOKUP(C3145,Customers!$A$2:$F$401,5,FALSE)</f>
        <v>Consumer</v>
      </c>
      <c r="N3145" s="2" t="str">
        <f>VLOOKUP(D3145,Products!$A$2:$F$21,2,FALSE)</f>
        <v>Laser Printer</v>
      </c>
      <c r="O3145" s="2" t="str">
        <f>VLOOKUP(D3145,Products!$A$2:$F$21,4,FALSE)</f>
        <v>Electronics</v>
      </c>
      <c r="P3145" s="2" t="str">
        <f>VLOOKUP(D3145,Products!$A$2:$F$21,3,FALSE)</f>
        <v>Printers</v>
      </c>
      <c r="Q3145" s="6">
        <f>VLOOKUP(D3145,Products!$A$2:$F$21,6,FALSE)</f>
        <v>5600</v>
      </c>
      <c r="R3145" s="6">
        <f t="shared" si="198"/>
        <v>11200</v>
      </c>
      <c r="S3145" s="6">
        <f t="shared" si="199"/>
        <v>1380</v>
      </c>
    </row>
    <row r="3146" spans="1:19" x14ac:dyDescent="0.25">
      <c r="A3146" t="s">
        <v>3576</v>
      </c>
      <c r="B3146" s="2">
        <v>45575</v>
      </c>
      <c r="C3146" t="s">
        <v>209</v>
      </c>
      <c r="D3146" t="s">
        <v>56</v>
      </c>
      <c r="E3146">
        <v>2</v>
      </c>
      <c r="F3146">
        <v>185.4</v>
      </c>
      <c r="G3146" s="3">
        <v>0</v>
      </c>
      <c r="H3146" t="s">
        <v>12</v>
      </c>
      <c r="I3146">
        <v>3</v>
      </c>
      <c r="J3146">
        <f t="shared" si="196"/>
        <v>370.8</v>
      </c>
      <c r="K3146" s="2">
        <f t="shared" si="197"/>
        <v>45566</v>
      </c>
      <c r="L3146" s="2" t="str">
        <f>VLOOKUP(C3146,Customers!$A$2:$F$401,3,FALSE)</f>
        <v>Shubra El-Kheima</v>
      </c>
      <c r="M3146" s="2" t="str">
        <f>VLOOKUP(C3146,Customers!$A$2:$F$401,5,FALSE)</f>
        <v>Small Business</v>
      </c>
      <c r="N3146" s="2" t="str">
        <f>VLOOKUP(D3146,Products!$A$2:$F$21,2,FALSE)</f>
        <v>Notebook Pack</v>
      </c>
      <c r="O3146" s="2" t="str">
        <f>VLOOKUP(D3146,Products!$A$2:$F$21,4,FALSE)</f>
        <v>Office</v>
      </c>
      <c r="P3146" s="2" t="str">
        <f>VLOOKUP(D3146,Products!$A$2:$F$21,3,FALSE)</f>
        <v>Stationery</v>
      </c>
      <c r="Q3146" s="6">
        <f>VLOOKUP(D3146,Products!$A$2:$F$21,6,FALSE)</f>
        <v>75</v>
      </c>
      <c r="R3146" s="6">
        <f t="shared" si="198"/>
        <v>150</v>
      </c>
      <c r="S3146" s="6">
        <f t="shared" si="199"/>
        <v>220.8</v>
      </c>
    </row>
    <row r="3147" spans="1:19" x14ac:dyDescent="0.25">
      <c r="A3147" t="s">
        <v>3577</v>
      </c>
      <c r="B3147" s="2">
        <v>45638</v>
      </c>
      <c r="C3147" t="s">
        <v>494</v>
      </c>
      <c r="D3147" t="s">
        <v>11</v>
      </c>
      <c r="E3147">
        <v>1</v>
      </c>
      <c r="F3147">
        <v>26220</v>
      </c>
      <c r="G3147" s="3">
        <v>0.05</v>
      </c>
      <c r="H3147" t="s">
        <v>12</v>
      </c>
      <c r="I3147">
        <v>3</v>
      </c>
      <c r="J3147">
        <f t="shared" si="196"/>
        <v>24909</v>
      </c>
      <c r="K3147" s="2">
        <f t="shared" si="197"/>
        <v>45627</v>
      </c>
      <c r="L3147" s="2" t="str">
        <f>VLOOKUP(C3147,Customers!$A$2:$F$401,3,FALSE)</f>
        <v>Alexandria</v>
      </c>
      <c r="M3147" s="2" t="str">
        <f>VLOOKUP(C3147,Customers!$A$2:$F$401,5,FALSE)</f>
        <v>Consumer</v>
      </c>
      <c r="N3147" s="2" t="str">
        <f>VLOOKUP(D3147,Products!$A$2:$F$21,2,FALSE)</f>
        <v>Laptop Pro 14</v>
      </c>
      <c r="O3147" s="2" t="str">
        <f>VLOOKUP(D3147,Products!$A$2:$F$21,4,FALSE)</f>
        <v>Electronics</v>
      </c>
      <c r="P3147" s="2" t="str">
        <f>VLOOKUP(D3147,Products!$A$2:$F$21,3,FALSE)</f>
        <v>Computers</v>
      </c>
      <c r="Q3147" s="6">
        <f>VLOOKUP(D3147,Products!$A$2:$F$21,6,FALSE)</f>
        <v>22100</v>
      </c>
      <c r="R3147" s="6">
        <f t="shared" si="198"/>
        <v>22100</v>
      </c>
      <c r="S3147" s="6">
        <f t="shared" si="199"/>
        <v>2809</v>
      </c>
    </row>
    <row r="3148" spans="1:19" x14ac:dyDescent="0.25">
      <c r="A3148" t="s">
        <v>3578</v>
      </c>
      <c r="B3148" s="2">
        <v>45825</v>
      </c>
      <c r="C3148" t="s">
        <v>439</v>
      </c>
      <c r="D3148" t="s">
        <v>56</v>
      </c>
      <c r="E3148">
        <v>4</v>
      </c>
      <c r="F3148">
        <v>174.6</v>
      </c>
      <c r="G3148" s="3">
        <v>0.05</v>
      </c>
      <c r="H3148" t="s">
        <v>12</v>
      </c>
      <c r="I3148">
        <v>3</v>
      </c>
      <c r="J3148">
        <f t="shared" si="196"/>
        <v>663.4799999999999</v>
      </c>
      <c r="K3148" s="2">
        <f t="shared" si="197"/>
        <v>45809</v>
      </c>
      <c r="L3148" s="2" t="str">
        <f>VLOOKUP(C3148,Customers!$A$2:$F$401,3,FALSE)</f>
        <v>Shubra El-Kheima</v>
      </c>
      <c r="M3148" s="2" t="str">
        <f>VLOOKUP(C3148,Customers!$A$2:$F$401,5,FALSE)</f>
        <v>Consumer</v>
      </c>
      <c r="N3148" s="2" t="str">
        <f>VLOOKUP(D3148,Products!$A$2:$F$21,2,FALSE)</f>
        <v>Notebook Pack</v>
      </c>
      <c r="O3148" s="2" t="str">
        <f>VLOOKUP(D3148,Products!$A$2:$F$21,4,FALSE)</f>
        <v>Office</v>
      </c>
      <c r="P3148" s="2" t="str">
        <f>VLOOKUP(D3148,Products!$A$2:$F$21,3,FALSE)</f>
        <v>Stationery</v>
      </c>
      <c r="Q3148" s="6">
        <f>VLOOKUP(D3148,Products!$A$2:$F$21,6,FALSE)</f>
        <v>75</v>
      </c>
      <c r="R3148" s="6">
        <f t="shared" si="198"/>
        <v>300</v>
      </c>
      <c r="S3148" s="6">
        <f t="shared" si="199"/>
        <v>363.4799999999999</v>
      </c>
    </row>
    <row r="3149" spans="1:19" x14ac:dyDescent="0.25">
      <c r="A3149" t="s">
        <v>3579</v>
      </c>
      <c r="B3149" s="2">
        <v>45322</v>
      </c>
      <c r="C3149" t="s">
        <v>687</v>
      </c>
      <c r="D3149" t="s">
        <v>56</v>
      </c>
      <c r="E3149">
        <v>2</v>
      </c>
      <c r="F3149">
        <v>174.6</v>
      </c>
      <c r="G3149" s="3">
        <v>0</v>
      </c>
      <c r="H3149" t="s">
        <v>12</v>
      </c>
      <c r="I3149">
        <v>3</v>
      </c>
      <c r="J3149">
        <f t="shared" si="196"/>
        <v>349.2</v>
      </c>
      <c r="K3149" s="2">
        <f t="shared" si="197"/>
        <v>45292</v>
      </c>
      <c r="L3149" s="2" t="str">
        <f>VLOOKUP(C3149,Customers!$A$2:$F$401,3,FALSE)</f>
        <v>Zagazig</v>
      </c>
      <c r="M3149" s="2" t="str">
        <f>VLOOKUP(C3149,Customers!$A$2:$F$401,5,FALSE)</f>
        <v>Small Business</v>
      </c>
      <c r="N3149" s="2" t="str">
        <f>VLOOKUP(D3149,Products!$A$2:$F$21,2,FALSE)</f>
        <v>Notebook Pack</v>
      </c>
      <c r="O3149" s="2" t="str">
        <f>VLOOKUP(D3149,Products!$A$2:$F$21,4,FALSE)</f>
        <v>Office</v>
      </c>
      <c r="P3149" s="2" t="str">
        <f>VLOOKUP(D3149,Products!$A$2:$F$21,3,FALSE)</f>
        <v>Stationery</v>
      </c>
      <c r="Q3149" s="6">
        <f>VLOOKUP(D3149,Products!$A$2:$F$21,6,FALSE)</f>
        <v>75</v>
      </c>
      <c r="R3149" s="6">
        <f t="shared" si="198"/>
        <v>150</v>
      </c>
      <c r="S3149" s="6">
        <f t="shared" si="199"/>
        <v>199.2</v>
      </c>
    </row>
    <row r="3150" spans="1:19" x14ac:dyDescent="0.25">
      <c r="A3150" t="s">
        <v>3580</v>
      </c>
      <c r="B3150" s="2">
        <v>44970</v>
      </c>
      <c r="C3150" t="s">
        <v>392</v>
      </c>
      <c r="D3150" t="s">
        <v>46</v>
      </c>
      <c r="E3150">
        <v>1</v>
      </c>
      <c r="F3150">
        <v>280.8</v>
      </c>
      <c r="G3150" s="3">
        <v>0</v>
      </c>
      <c r="H3150" t="s">
        <v>12</v>
      </c>
      <c r="I3150">
        <v>6</v>
      </c>
      <c r="J3150">
        <f t="shared" si="196"/>
        <v>280.8</v>
      </c>
      <c r="K3150" s="2">
        <f t="shared" si="197"/>
        <v>44958</v>
      </c>
      <c r="L3150" s="2" t="str">
        <f>VLOOKUP(C3150,Customers!$A$2:$F$401,3,FALSE)</f>
        <v>Giza</v>
      </c>
      <c r="M3150" s="2" t="str">
        <f>VLOOKUP(C3150,Customers!$A$2:$F$401,5,FALSE)</f>
        <v>Small Business</v>
      </c>
      <c r="N3150" s="2" t="str">
        <f>VLOOKUP(D3150,Products!$A$2:$F$21,2,FALSE)</f>
        <v>Paper A4 Box</v>
      </c>
      <c r="O3150" s="2" t="str">
        <f>VLOOKUP(D3150,Products!$A$2:$F$21,4,FALSE)</f>
        <v>Office</v>
      </c>
      <c r="P3150" s="2" t="str">
        <f>VLOOKUP(D3150,Products!$A$2:$F$21,3,FALSE)</f>
        <v>Stationery</v>
      </c>
      <c r="Q3150" s="6">
        <f>VLOOKUP(D3150,Products!$A$2:$F$21,6,FALSE)</f>
        <v>145</v>
      </c>
      <c r="R3150" s="6">
        <f t="shared" si="198"/>
        <v>145</v>
      </c>
      <c r="S3150" s="6">
        <f t="shared" si="199"/>
        <v>135.80000000000001</v>
      </c>
    </row>
    <row r="3151" spans="1:19" x14ac:dyDescent="0.25">
      <c r="A3151" t="s">
        <v>3581</v>
      </c>
      <c r="B3151" s="2">
        <v>45700</v>
      </c>
      <c r="C3151" t="s">
        <v>42</v>
      </c>
      <c r="D3151" t="s">
        <v>46</v>
      </c>
      <c r="E3151">
        <v>5</v>
      </c>
      <c r="F3151">
        <v>252.2</v>
      </c>
      <c r="G3151" s="3">
        <v>0.1</v>
      </c>
      <c r="H3151" t="s">
        <v>12</v>
      </c>
      <c r="I3151">
        <v>2</v>
      </c>
      <c r="J3151">
        <f t="shared" si="196"/>
        <v>1134.9000000000001</v>
      </c>
      <c r="K3151" s="2">
        <f t="shared" si="197"/>
        <v>45689</v>
      </c>
      <c r="L3151" s="2" t="str">
        <f>VLOOKUP(C3151,Customers!$A$2:$F$401,3,FALSE)</f>
        <v>Tanta</v>
      </c>
      <c r="M3151" s="2" t="str">
        <f>VLOOKUP(C3151,Customers!$A$2:$F$401,5,FALSE)</f>
        <v>Small Business</v>
      </c>
      <c r="N3151" s="2" t="str">
        <f>VLOOKUP(D3151,Products!$A$2:$F$21,2,FALSE)</f>
        <v>Paper A4 Box</v>
      </c>
      <c r="O3151" s="2" t="str">
        <f>VLOOKUP(D3151,Products!$A$2:$F$21,4,FALSE)</f>
        <v>Office</v>
      </c>
      <c r="P3151" s="2" t="str">
        <f>VLOOKUP(D3151,Products!$A$2:$F$21,3,FALSE)</f>
        <v>Stationery</v>
      </c>
      <c r="Q3151" s="6">
        <f>VLOOKUP(D3151,Products!$A$2:$F$21,6,FALSE)</f>
        <v>145</v>
      </c>
      <c r="R3151" s="6">
        <f t="shared" si="198"/>
        <v>725</v>
      </c>
      <c r="S3151" s="6">
        <f t="shared" si="199"/>
        <v>409.90000000000009</v>
      </c>
    </row>
    <row r="3152" spans="1:19" x14ac:dyDescent="0.25">
      <c r="A3152" t="s">
        <v>3582</v>
      </c>
      <c r="B3152" s="2">
        <v>45660</v>
      </c>
      <c r="C3152" t="s">
        <v>849</v>
      </c>
      <c r="D3152" t="s">
        <v>46</v>
      </c>
      <c r="E3152">
        <v>2</v>
      </c>
      <c r="F3152">
        <v>267.8</v>
      </c>
      <c r="G3152" s="3">
        <v>0.03</v>
      </c>
      <c r="H3152" t="s">
        <v>85</v>
      </c>
      <c r="I3152">
        <v>7</v>
      </c>
      <c r="J3152">
        <f t="shared" si="196"/>
        <v>519.53200000000004</v>
      </c>
      <c r="K3152" s="2">
        <f t="shared" si="197"/>
        <v>45658</v>
      </c>
      <c r="L3152" s="2" t="str">
        <f>VLOOKUP(C3152,Customers!$A$2:$F$401,3,FALSE)</f>
        <v>Giza</v>
      </c>
      <c r="M3152" s="2" t="str">
        <f>VLOOKUP(C3152,Customers!$A$2:$F$401,5,FALSE)</f>
        <v>Small Business</v>
      </c>
      <c r="N3152" s="2" t="str">
        <f>VLOOKUP(D3152,Products!$A$2:$F$21,2,FALSE)</f>
        <v>Paper A4 Box</v>
      </c>
      <c r="O3152" s="2" t="str">
        <f>VLOOKUP(D3152,Products!$A$2:$F$21,4,FALSE)</f>
        <v>Office</v>
      </c>
      <c r="P3152" s="2" t="str">
        <f>VLOOKUP(D3152,Products!$A$2:$F$21,3,FALSE)</f>
        <v>Stationery</v>
      </c>
      <c r="Q3152" s="6">
        <f>VLOOKUP(D3152,Products!$A$2:$F$21,6,FALSE)</f>
        <v>145</v>
      </c>
      <c r="R3152" s="6">
        <f t="shared" si="198"/>
        <v>290</v>
      </c>
      <c r="S3152" s="6">
        <f t="shared" si="199"/>
        <v>229.53200000000004</v>
      </c>
    </row>
    <row r="3153" spans="1:19" x14ac:dyDescent="0.25">
      <c r="A3153" t="s">
        <v>3583</v>
      </c>
      <c r="B3153" s="2">
        <v>45202</v>
      </c>
      <c r="C3153" t="s">
        <v>264</v>
      </c>
      <c r="D3153" t="s">
        <v>56</v>
      </c>
      <c r="E3153">
        <v>1</v>
      </c>
      <c r="F3153">
        <v>165.6</v>
      </c>
      <c r="G3153" s="3">
        <v>0.2</v>
      </c>
      <c r="H3153" t="s">
        <v>85</v>
      </c>
      <c r="I3153">
        <v>1</v>
      </c>
      <c r="J3153">
        <f t="shared" si="196"/>
        <v>132.47999999999999</v>
      </c>
      <c r="K3153" s="2">
        <f t="shared" si="197"/>
        <v>45200</v>
      </c>
      <c r="L3153" s="2" t="str">
        <f>VLOOKUP(C3153,Customers!$A$2:$F$401,3,FALSE)</f>
        <v>Ismailia</v>
      </c>
      <c r="M3153" s="2" t="str">
        <f>VLOOKUP(C3153,Customers!$A$2:$F$401,5,FALSE)</f>
        <v>Corporate</v>
      </c>
      <c r="N3153" s="2" t="str">
        <f>VLOOKUP(D3153,Products!$A$2:$F$21,2,FALSE)</f>
        <v>Notebook Pack</v>
      </c>
      <c r="O3153" s="2" t="str">
        <f>VLOOKUP(D3153,Products!$A$2:$F$21,4,FALSE)</f>
        <v>Office</v>
      </c>
      <c r="P3153" s="2" t="str">
        <f>VLOOKUP(D3153,Products!$A$2:$F$21,3,FALSE)</f>
        <v>Stationery</v>
      </c>
      <c r="Q3153" s="6">
        <f>VLOOKUP(D3153,Products!$A$2:$F$21,6,FALSE)</f>
        <v>75</v>
      </c>
      <c r="R3153" s="6">
        <f t="shared" si="198"/>
        <v>75</v>
      </c>
      <c r="S3153" s="6">
        <f t="shared" si="199"/>
        <v>57.47999999999999</v>
      </c>
    </row>
    <row r="3154" spans="1:19" x14ac:dyDescent="0.25">
      <c r="A3154" t="s">
        <v>3584</v>
      </c>
      <c r="B3154" s="2">
        <v>45440</v>
      </c>
      <c r="C3154" t="s">
        <v>538</v>
      </c>
      <c r="D3154" t="s">
        <v>56</v>
      </c>
      <c r="E3154">
        <v>1</v>
      </c>
      <c r="F3154">
        <v>180</v>
      </c>
      <c r="G3154" s="3">
        <v>0.05</v>
      </c>
      <c r="H3154" t="s">
        <v>12</v>
      </c>
      <c r="I3154">
        <v>4</v>
      </c>
      <c r="J3154">
        <f t="shared" si="196"/>
        <v>171</v>
      </c>
      <c r="K3154" s="2">
        <f t="shared" si="197"/>
        <v>45413</v>
      </c>
      <c r="L3154" s="2" t="str">
        <f>VLOOKUP(C3154,Customers!$A$2:$F$401,3,FALSE)</f>
        <v>Cairo</v>
      </c>
      <c r="M3154" s="2" t="str">
        <f>VLOOKUP(C3154,Customers!$A$2:$F$401,5,FALSE)</f>
        <v>Small Business</v>
      </c>
      <c r="N3154" s="2" t="str">
        <f>VLOOKUP(D3154,Products!$A$2:$F$21,2,FALSE)</f>
        <v>Notebook Pack</v>
      </c>
      <c r="O3154" s="2" t="str">
        <f>VLOOKUP(D3154,Products!$A$2:$F$21,4,FALSE)</f>
        <v>Office</v>
      </c>
      <c r="P3154" s="2" t="str">
        <f>VLOOKUP(D3154,Products!$A$2:$F$21,3,FALSE)</f>
        <v>Stationery</v>
      </c>
      <c r="Q3154" s="6">
        <f>VLOOKUP(D3154,Products!$A$2:$F$21,6,FALSE)</f>
        <v>75</v>
      </c>
      <c r="R3154" s="6">
        <f t="shared" si="198"/>
        <v>75</v>
      </c>
      <c r="S3154" s="6">
        <f t="shared" si="199"/>
        <v>96</v>
      </c>
    </row>
    <row r="3155" spans="1:19" x14ac:dyDescent="0.25">
      <c r="A3155" t="s">
        <v>3585</v>
      </c>
      <c r="B3155" s="2">
        <v>45007</v>
      </c>
      <c r="C3155" t="s">
        <v>477</v>
      </c>
      <c r="D3155" t="s">
        <v>72</v>
      </c>
      <c r="E3155">
        <v>4</v>
      </c>
      <c r="F3155">
        <v>1750</v>
      </c>
      <c r="G3155" s="3">
        <v>0</v>
      </c>
      <c r="H3155" t="s">
        <v>12</v>
      </c>
      <c r="I3155">
        <v>5</v>
      </c>
      <c r="J3155">
        <f t="shared" si="196"/>
        <v>7000</v>
      </c>
      <c r="K3155" s="2">
        <f t="shared" si="197"/>
        <v>44986</v>
      </c>
      <c r="L3155" s="2" t="str">
        <f>VLOOKUP(C3155,Customers!$A$2:$F$401,3,FALSE)</f>
        <v>Tanta</v>
      </c>
      <c r="M3155" s="2" t="str">
        <f>VLOOKUP(C3155,Customers!$A$2:$F$401,5,FALSE)</f>
        <v>Small Business</v>
      </c>
      <c r="N3155" s="2" t="str">
        <f>VLOOKUP(D3155,Products!$A$2:$F$21,2,FALSE)</f>
        <v>Wi-Fi Router</v>
      </c>
      <c r="O3155" s="2" t="str">
        <f>VLOOKUP(D3155,Products!$A$2:$F$21,4,FALSE)</f>
        <v>Electronics</v>
      </c>
      <c r="P3155" s="2" t="str">
        <f>VLOOKUP(D3155,Products!$A$2:$F$21,3,FALSE)</f>
        <v>Networking</v>
      </c>
      <c r="Q3155" s="6">
        <f>VLOOKUP(D3155,Products!$A$2:$F$21,6,FALSE)</f>
        <v>1050</v>
      </c>
      <c r="R3155" s="6">
        <f t="shared" si="198"/>
        <v>4200</v>
      </c>
      <c r="S3155" s="6">
        <f t="shared" si="199"/>
        <v>2800</v>
      </c>
    </row>
    <row r="3156" spans="1:19" x14ac:dyDescent="0.25">
      <c r="A3156" t="s">
        <v>3586</v>
      </c>
      <c r="B3156" s="2">
        <v>45920</v>
      </c>
      <c r="C3156" t="s">
        <v>580</v>
      </c>
      <c r="D3156" t="s">
        <v>72</v>
      </c>
      <c r="E3156">
        <v>2</v>
      </c>
      <c r="F3156">
        <v>1610</v>
      </c>
      <c r="G3156" s="3">
        <v>0.05</v>
      </c>
      <c r="H3156" t="s">
        <v>12</v>
      </c>
      <c r="I3156">
        <v>3</v>
      </c>
      <c r="J3156">
        <f t="shared" si="196"/>
        <v>3059</v>
      </c>
      <c r="K3156" s="2">
        <f t="shared" si="197"/>
        <v>45901</v>
      </c>
      <c r="L3156" s="2" t="str">
        <f>VLOOKUP(C3156,Customers!$A$2:$F$401,3,FALSE)</f>
        <v>Banha</v>
      </c>
      <c r="M3156" s="2" t="str">
        <f>VLOOKUP(C3156,Customers!$A$2:$F$401,5,FALSE)</f>
        <v>Corporate</v>
      </c>
      <c r="N3156" s="2" t="str">
        <f>VLOOKUP(D3156,Products!$A$2:$F$21,2,FALSE)</f>
        <v>Wi-Fi Router</v>
      </c>
      <c r="O3156" s="2" t="str">
        <f>VLOOKUP(D3156,Products!$A$2:$F$21,4,FALSE)</f>
        <v>Electronics</v>
      </c>
      <c r="P3156" s="2" t="str">
        <f>VLOOKUP(D3156,Products!$A$2:$F$21,3,FALSE)</f>
        <v>Networking</v>
      </c>
      <c r="Q3156" s="6">
        <f>VLOOKUP(D3156,Products!$A$2:$F$21,6,FALSE)</f>
        <v>1050</v>
      </c>
      <c r="R3156" s="6">
        <f t="shared" si="198"/>
        <v>2100</v>
      </c>
      <c r="S3156" s="6">
        <f t="shared" si="199"/>
        <v>959</v>
      </c>
    </row>
    <row r="3157" spans="1:19" x14ac:dyDescent="0.25">
      <c r="A3157" t="s">
        <v>3587</v>
      </c>
      <c r="B3157" s="2">
        <v>45823</v>
      </c>
      <c r="C3157" t="s">
        <v>144</v>
      </c>
      <c r="D3157" t="s">
        <v>46</v>
      </c>
      <c r="E3157">
        <v>1</v>
      </c>
      <c r="F3157">
        <v>280.8</v>
      </c>
      <c r="G3157" s="3">
        <v>0.05</v>
      </c>
      <c r="H3157" t="s">
        <v>12</v>
      </c>
      <c r="I3157">
        <v>6</v>
      </c>
      <c r="J3157">
        <f t="shared" si="196"/>
        <v>266.76</v>
      </c>
      <c r="K3157" s="2">
        <f t="shared" si="197"/>
        <v>45809</v>
      </c>
      <c r="L3157" s="2" t="str">
        <f>VLOOKUP(C3157,Customers!$A$2:$F$401,3,FALSE)</f>
        <v>Mansoura</v>
      </c>
      <c r="M3157" s="2" t="str">
        <f>VLOOKUP(C3157,Customers!$A$2:$F$401,5,FALSE)</f>
        <v>Consumer</v>
      </c>
      <c r="N3157" s="2" t="str">
        <f>VLOOKUP(D3157,Products!$A$2:$F$21,2,FALSE)</f>
        <v>Paper A4 Box</v>
      </c>
      <c r="O3157" s="2" t="str">
        <f>VLOOKUP(D3157,Products!$A$2:$F$21,4,FALSE)</f>
        <v>Office</v>
      </c>
      <c r="P3157" s="2" t="str">
        <f>VLOOKUP(D3157,Products!$A$2:$F$21,3,FALSE)</f>
        <v>Stationery</v>
      </c>
      <c r="Q3157" s="6">
        <f>VLOOKUP(D3157,Products!$A$2:$F$21,6,FALSE)</f>
        <v>145</v>
      </c>
      <c r="R3157" s="6">
        <f t="shared" si="198"/>
        <v>145</v>
      </c>
      <c r="S3157" s="6">
        <f t="shared" si="199"/>
        <v>121.75999999999999</v>
      </c>
    </row>
    <row r="3158" spans="1:19" x14ac:dyDescent="0.25">
      <c r="A3158" t="s">
        <v>3588</v>
      </c>
      <c r="B3158" s="2">
        <v>45530</v>
      </c>
      <c r="C3158" t="s">
        <v>45</v>
      </c>
      <c r="D3158" t="s">
        <v>72</v>
      </c>
      <c r="E3158">
        <v>5</v>
      </c>
      <c r="F3158">
        <v>1890</v>
      </c>
      <c r="G3158" s="3">
        <v>0.2</v>
      </c>
      <c r="H3158" t="s">
        <v>12</v>
      </c>
      <c r="I3158">
        <v>7</v>
      </c>
      <c r="J3158">
        <f t="shared" si="196"/>
        <v>7560</v>
      </c>
      <c r="K3158" s="2">
        <f t="shared" si="197"/>
        <v>45505</v>
      </c>
      <c r="L3158" s="2" t="str">
        <f>VLOOKUP(C3158,Customers!$A$2:$F$401,3,FALSE)</f>
        <v>Zagazig</v>
      </c>
      <c r="M3158" s="2" t="str">
        <f>VLOOKUP(C3158,Customers!$A$2:$F$401,5,FALSE)</f>
        <v>Small Business</v>
      </c>
      <c r="N3158" s="2" t="str">
        <f>VLOOKUP(D3158,Products!$A$2:$F$21,2,FALSE)</f>
        <v>Wi-Fi Router</v>
      </c>
      <c r="O3158" s="2" t="str">
        <f>VLOOKUP(D3158,Products!$A$2:$F$21,4,FALSE)</f>
        <v>Electronics</v>
      </c>
      <c r="P3158" s="2" t="str">
        <f>VLOOKUP(D3158,Products!$A$2:$F$21,3,FALSE)</f>
        <v>Networking</v>
      </c>
      <c r="Q3158" s="6">
        <f>VLOOKUP(D3158,Products!$A$2:$F$21,6,FALSE)</f>
        <v>1050</v>
      </c>
      <c r="R3158" s="6">
        <f t="shared" si="198"/>
        <v>5250</v>
      </c>
      <c r="S3158" s="6">
        <f t="shared" si="199"/>
        <v>2310</v>
      </c>
    </row>
    <row r="3159" spans="1:19" x14ac:dyDescent="0.25">
      <c r="A3159" t="s">
        <v>3589</v>
      </c>
      <c r="B3159" s="2">
        <v>45930</v>
      </c>
      <c r="C3159" t="s">
        <v>347</v>
      </c>
      <c r="D3159" t="s">
        <v>56</v>
      </c>
      <c r="E3159">
        <v>1</v>
      </c>
      <c r="F3159">
        <v>180</v>
      </c>
      <c r="G3159" s="3">
        <v>0.1</v>
      </c>
      <c r="H3159" t="s">
        <v>12</v>
      </c>
      <c r="I3159">
        <v>5</v>
      </c>
      <c r="J3159">
        <f t="shared" si="196"/>
        <v>162</v>
      </c>
      <c r="K3159" s="2">
        <f t="shared" si="197"/>
        <v>45901</v>
      </c>
      <c r="L3159" s="2" t="str">
        <f>VLOOKUP(C3159,Customers!$A$2:$F$401,3,FALSE)</f>
        <v>Port Said</v>
      </c>
      <c r="M3159" s="2" t="str">
        <f>VLOOKUP(C3159,Customers!$A$2:$F$401,5,FALSE)</f>
        <v>Corporate</v>
      </c>
      <c r="N3159" s="2" t="str">
        <f>VLOOKUP(D3159,Products!$A$2:$F$21,2,FALSE)</f>
        <v>Notebook Pack</v>
      </c>
      <c r="O3159" s="2" t="str">
        <f>VLOOKUP(D3159,Products!$A$2:$F$21,4,FALSE)</f>
        <v>Office</v>
      </c>
      <c r="P3159" s="2" t="str">
        <f>VLOOKUP(D3159,Products!$A$2:$F$21,3,FALSE)</f>
        <v>Stationery</v>
      </c>
      <c r="Q3159" s="6">
        <f>VLOOKUP(D3159,Products!$A$2:$F$21,6,FALSE)</f>
        <v>75</v>
      </c>
      <c r="R3159" s="6">
        <f t="shared" si="198"/>
        <v>75</v>
      </c>
      <c r="S3159" s="6">
        <f t="shared" si="199"/>
        <v>87</v>
      </c>
    </row>
    <row r="3160" spans="1:19" x14ac:dyDescent="0.25">
      <c r="A3160" t="s">
        <v>3590</v>
      </c>
      <c r="B3160" s="2">
        <v>45315</v>
      </c>
      <c r="C3160" t="s">
        <v>1547</v>
      </c>
      <c r="D3160" t="s">
        <v>15</v>
      </c>
      <c r="E3160">
        <v>2</v>
      </c>
      <c r="F3160">
        <v>450</v>
      </c>
      <c r="G3160" s="3">
        <v>0.05</v>
      </c>
      <c r="H3160" t="s">
        <v>96</v>
      </c>
      <c r="I3160">
        <v>1</v>
      </c>
      <c r="J3160">
        <f t="shared" si="196"/>
        <v>855</v>
      </c>
      <c r="K3160" s="2">
        <f t="shared" si="197"/>
        <v>45292</v>
      </c>
      <c r="L3160" s="2" t="str">
        <f>VLOOKUP(C3160,Customers!$A$2:$F$401,3,FALSE)</f>
        <v>Mansoura</v>
      </c>
      <c r="M3160" s="2" t="str">
        <f>VLOOKUP(C3160,Customers!$A$2:$F$401,5,FALSE)</f>
        <v>Small Business</v>
      </c>
      <c r="N3160" s="2" t="str">
        <f>VLOOKUP(D3160,Products!$A$2:$F$21,2,FALSE)</f>
        <v>Wireless Mouse</v>
      </c>
      <c r="O3160" s="2" t="str">
        <f>VLOOKUP(D3160,Products!$A$2:$F$21,4,FALSE)</f>
        <v>Electronics</v>
      </c>
      <c r="P3160" s="2" t="str">
        <f>VLOOKUP(D3160,Products!$A$2:$F$21,3,FALSE)</f>
        <v>Accessories</v>
      </c>
      <c r="Q3160" s="6">
        <f>VLOOKUP(D3160,Products!$A$2:$F$21,6,FALSE)</f>
        <v>210</v>
      </c>
      <c r="R3160" s="6">
        <f t="shared" si="198"/>
        <v>420</v>
      </c>
      <c r="S3160" s="6">
        <f t="shared" si="199"/>
        <v>435</v>
      </c>
    </row>
    <row r="3161" spans="1:19" x14ac:dyDescent="0.25">
      <c r="A3161" t="s">
        <v>3591</v>
      </c>
      <c r="B3161" s="2">
        <v>45309</v>
      </c>
      <c r="C3161" t="s">
        <v>14</v>
      </c>
      <c r="D3161" t="s">
        <v>59</v>
      </c>
      <c r="E3161">
        <v>3</v>
      </c>
      <c r="F3161">
        <v>6808</v>
      </c>
      <c r="G3161" s="3">
        <v>0.2</v>
      </c>
      <c r="H3161" t="s">
        <v>96</v>
      </c>
      <c r="I3161">
        <v>1</v>
      </c>
      <c r="J3161">
        <f t="shared" si="196"/>
        <v>16339.2</v>
      </c>
      <c r="K3161" s="2">
        <f t="shared" si="197"/>
        <v>45292</v>
      </c>
      <c r="L3161" s="2" t="str">
        <f>VLOOKUP(C3161,Customers!$A$2:$F$401,3,FALSE)</f>
        <v>Giza</v>
      </c>
      <c r="M3161" s="2" t="str">
        <f>VLOOKUP(C3161,Customers!$A$2:$F$401,5,FALSE)</f>
        <v>Consumer</v>
      </c>
      <c r="N3161" s="2" t="str">
        <f>VLOOKUP(D3161,Products!$A$2:$F$21,2,FALSE)</f>
        <v>Laser Printer</v>
      </c>
      <c r="O3161" s="2" t="str">
        <f>VLOOKUP(D3161,Products!$A$2:$F$21,4,FALSE)</f>
        <v>Electronics</v>
      </c>
      <c r="P3161" s="2" t="str">
        <f>VLOOKUP(D3161,Products!$A$2:$F$21,3,FALSE)</f>
        <v>Printers</v>
      </c>
      <c r="Q3161" s="6">
        <f>VLOOKUP(D3161,Products!$A$2:$F$21,6,FALSE)</f>
        <v>5600</v>
      </c>
      <c r="R3161" s="6">
        <f t="shared" si="198"/>
        <v>16800</v>
      </c>
      <c r="S3161" s="6">
        <f t="shared" si="199"/>
        <v>-460.79999999999927</v>
      </c>
    </row>
    <row r="3162" spans="1:19" x14ac:dyDescent="0.25">
      <c r="A3162" t="s">
        <v>3592</v>
      </c>
      <c r="B3162" s="2">
        <v>45639</v>
      </c>
      <c r="C3162" t="s">
        <v>450</v>
      </c>
      <c r="D3162" t="s">
        <v>46</v>
      </c>
      <c r="E3162">
        <v>1</v>
      </c>
      <c r="F3162">
        <v>252.2</v>
      </c>
      <c r="G3162" s="3">
        <v>0.1</v>
      </c>
      <c r="H3162" t="s">
        <v>96</v>
      </c>
      <c r="I3162">
        <v>2</v>
      </c>
      <c r="J3162">
        <f t="shared" si="196"/>
        <v>226.98</v>
      </c>
      <c r="K3162" s="2">
        <f t="shared" si="197"/>
        <v>45627</v>
      </c>
      <c r="L3162" s="2" t="str">
        <f>VLOOKUP(C3162,Customers!$A$2:$F$401,3,FALSE)</f>
        <v>Banha</v>
      </c>
      <c r="M3162" s="2" t="str">
        <f>VLOOKUP(C3162,Customers!$A$2:$F$401,5,FALSE)</f>
        <v>Consumer</v>
      </c>
      <c r="N3162" s="2" t="str">
        <f>VLOOKUP(D3162,Products!$A$2:$F$21,2,FALSE)</f>
        <v>Paper A4 Box</v>
      </c>
      <c r="O3162" s="2" t="str">
        <f>VLOOKUP(D3162,Products!$A$2:$F$21,4,FALSE)</f>
        <v>Office</v>
      </c>
      <c r="P3162" s="2" t="str">
        <f>VLOOKUP(D3162,Products!$A$2:$F$21,3,FALSE)</f>
        <v>Stationery</v>
      </c>
      <c r="Q3162" s="6">
        <f>VLOOKUP(D3162,Products!$A$2:$F$21,6,FALSE)</f>
        <v>145</v>
      </c>
      <c r="R3162" s="6">
        <f t="shared" si="198"/>
        <v>145</v>
      </c>
      <c r="S3162" s="6">
        <f t="shared" si="199"/>
        <v>81.97999999999999</v>
      </c>
    </row>
    <row r="3163" spans="1:19" x14ac:dyDescent="0.25">
      <c r="A3163" t="s">
        <v>3593</v>
      </c>
      <c r="B3163" s="2">
        <v>45589</v>
      </c>
      <c r="C3163" t="s">
        <v>117</v>
      </c>
      <c r="D3163" t="s">
        <v>79</v>
      </c>
      <c r="E3163">
        <v>1</v>
      </c>
      <c r="F3163">
        <v>6696</v>
      </c>
      <c r="G3163" s="3">
        <v>0.15</v>
      </c>
      <c r="H3163" t="s">
        <v>12</v>
      </c>
      <c r="I3163">
        <v>6</v>
      </c>
      <c r="J3163">
        <f t="shared" si="196"/>
        <v>5691.5999999999995</v>
      </c>
      <c r="K3163" s="2">
        <f t="shared" si="197"/>
        <v>45566</v>
      </c>
      <c r="L3163" s="2" t="str">
        <f>VLOOKUP(C3163,Customers!$A$2:$F$401,3,FALSE)</f>
        <v>Cairo</v>
      </c>
      <c r="M3163" s="2" t="str">
        <f>VLOOKUP(C3163,Customers!$A$2:$F$401,5,FALSE)</f>
        <v>Consumer</v>
      </c>
      <c r="N3163" s="2" t="str">
        <f>VLOOKUP(D3163,Products!$A$2:$F$21,2,FALSE)</f>
        <v>27-inch Monitor</v>
      </c>
      <c r="O3163" s="2" t="str">
        <f>VLOOKUP(D3163,Products!$A$2:$F$21,4,FALSE)</f>
        <v>Electronics</v>
      </c>
      <c r="P3163" s="2" t="str">
        <f>VLOOKUP(D3163,Products!$A$2:$F$21,3,FALSE)</f>
        <v>Displays</v>
      </c>
      <c r="Q3163" s="6">
        <f>VLOOKUP(D3163,Products!$A$2:$F$21,6,FALSE)</f>
        <v>4300</v>
      </c>
      <c r="R3163" s="6">
        <f t="shared" si="198"/>
        <v>4300</v>
      </c>
      <c r="S3163" s="6">
        <f t="shared" si="199"/>
        <v>1391.5999999999995</v>
      </c>
    </row>
    <row r="3164" spans="1:19" x14ac:dyDescent="0.25">
      <c r="A3164" t="s">
        <v>3594</v>
      </c>
      <c r="B3164" s="2">
        <v>45886</v>
      </c>
      <c r="C3164" t="s">
        <v>320</v>
      </c>
      <c r="D3164" t="s">
        <v>46</v>
      </c>
      <c r="E3164">
        <v>4</v>
      </c>
      <c r="F3164">
        <v>280.8</v>
      </c>
      <c r="G3164" s="3">
        <v>0.1</v>
      </c>
      <c r="H3164" t="s">
        <v>12</v>
      </c>
      <c r="I3164">
        <v>1</v>
      </c>
      <c r="J3164">
        <f t="shared" si="196"/>
        <v>1010.8800000000001</v>
      </c>
      <c r="K3164" s="2">
        <f t="shared" si="197"/>
        <v>45870</v>
      </c>
      <c r="L3164" s="2" t="str">
        <f>VLOOKUP(C3164,Customers!$A$2:$F$401,3,FALSE)</f>
        <v>Tanta</v>
      </c>
      <c r="M3164" s="2" t="str">
        <f>VLOOKUP(C3164,Customers!$A$2:$F$401,5,FALSE)</f>
        <v>Consumer</v>
      </c>
      <c r="N3164" s="2" t="str">
        <f>VLOOKUP(D3164,Products!$A$2:$F$21,2,FALSE)</f>
        <v>Paper A4 Box</v>
      </c>
      <c r="O3164" s="2" t="str">
        <f>VLOOKUP(D3164,Products!$A$2:$F$21,4,FALSE)</f>
        <v>Office</v>
      </c>
      <c r="P3164" s="2" t="str">
        <f>VLOOKUP(D3164,Products!$A$2:$F$21,3,FALSE)</f>
        <v>Stationery</v>
      </c>
      <c r="Q3164" s="6">
        <f>VLOOKUP(D3164,Products!$A$2:$F$21,6,FALSE)</f>
        <v>145</v>
      </c>
      <c r="R3164" s="6">
        <f t="shared" si="198"/>
        <v>580</v>
      </c>
      <c r="S3164" s="6">
        <f t="shared" si="199"/>
        <v>430.88000000000011</v>
      </c>
    </row>
    <row r="3165" spans="1:19" x14ac:dyDescent="0.25">
      <c r="A3165" t="s">
        <v>3595</v>
      </c>
      <c r="B3165" s="2">
        <v>45490</v>
      </c>
      <c r="C3165" t="s">
        <v>727</v>
      </c>
      <c r="D3165" t="s">
        <v>56</v>
      </c>
      <c r="E3165">
        <v>2</v>
      </c>
      <c r="F3165">
        <v>174.6</v>
      </c>
      <c r="G3165" s="3">
        <v>0</v>
      </c>
      <c r="H3165" t="s">
        <v>96</v>
      </c>
      <c r="I3165">
        <v>3</v>
      </c>
      <c r="J3165">
        <f t="shared" si="196"/>
        <v>349.2</v>
      </c>
      <c r="K3165" s="2">
        <f t="shared" si="197"/>
        <v>45474</v>
      </c>
      <c r="L3165" s="2" t="str">
        <f>VLOOKUP(C3165,Customers!$A$2:$F$401,3,FALSE)</f>
        <v>Tanta</v>
      </c>
      <c r="M3165" s="2" t="str">
        <f>VLOOKUP(C3165,Customers!$A$2:$F$401,5,FALSE)</f>
        <v>Small Business</v>
      </c>
      <c r="N3165" s="2" t="str">
        <f>VLOOKUP(D3165,Products!$A$2:$F$21,2,FALSE)</f>
        <v>Notebook Pack</v>
      </c>
      <c r="O3165" s="2" t="str">
        <f>VLOOKUP(D3165,Products!$A$2:$F$21,4,FALSE)</f>
        <v>Office</v>
      </c>
      <c r="P3165" s="2" t="str">
        <f>VLOOKUP(D3165,Products!$A$2:$F$21,3,FALSE)</f>
        <v>Stationery</v>
      </c>
      <c r="Q3165" s="6">
        <f>VLOOKUP(D3165,Products!$A$2:$F$21,6,FALSE)</f>
        <v>75</v>
      </c>
      <c r="R3165" s="6">
        <f t="shared" si="198"/>
        <v>150</v>
      </c>
      <c r="S3165" s="6">
        <f t="shared" si="199"/>
        <v>199.2</v>
      </c>
    </row>
    <row r="3166" spans="1:19" x14ac:dyDescent="0.25">
      <c r="A3166" t="s">
        <v>3596</v>
      </c>
      <c r="B3166" s="2">
        <v>45255</v>
      </c>
      <c r="C3166" t="s">
        <v>125</v>
      </c>
      <c r="D3166" t="s">
        <v>18</v>
      </c>
      <c r="E3166">
        <v>1</v>
      </c>
      <c r="F3166">
        <v>1334</v>
      </c>
      <c r="G3166" s="3">
        <v>0.03</v>
      </c>
      <c r="H3166" t="s">
        <v>12</v>
      </c>
      <c r="I3166">
        <v>3</v>
      </c>
      <c r="J3166">
        <f t="shared" si="196"/>
        <v>1293.98</v>
      </c>
      <c r="K3166" s="2">
        <f t="shared" si="197"/>
        <v>45231</v>
      </c>
      <c r="L3166" s="2" t="str">
        <f>VLOOKUP(C3166,Customers!$A$2:$F$401,3,FALSE)</f>
        <v>Port Said</v>
      </c>
      <c r="M3166" s="2" t="str">
        <f>VLOOKUP(C3166,Customers!$A$2:$F$401,5,FALSE)</f>
        <v>Corporate</v>
      </c>
      <c r="N3166" s="2" t="str">
        <f>VLOOKUP(D3166,Products!$A$2:$F$21,2,FALSE)</f>
        <v>Webcam HD</v>
      </c>
      <c r="O3166" s="2" t="str">
        <f>VLOOKUP(D3166,Products!$A$2:$F$21,4,FALSE)</f>
        <v>Electronics</v>
      </c>
      <c r="P3166" s="2" t="str">
        <f>VLOOKUP(D3166,Products!$A$2:$F$21,3,FALSE)</f>
        <v>Accessories</v>
      </c>
      <c r="Q3166" s="6">
        <f>VLOOKUP(D3166,Products!$A$2:$F$21,6,FALSE)</f>
        <v>790</v>
      </c>
      <c r="R3166" s="6">
        <f t="shared" si="198"/>
        <v>790</v>
      </c>
      <c r="S3166" s="6">
        <f t="shared" si="199"/>
        <v>503.98</v>
      </c>
    </row>
    <row r="3167" spans="1:19" x14ac:dyDescent="0.25">
      <c r="A3167" t="s">
        <v>3597</v>
      </c>
      <c r="B3167" s="2">
        <v>45068</v>
      </c>
      <c r="C3167" t="s">
        <v>156</v>
      </c>
      <c r="D3167" t="s">
        <v>15</v>
      </c>
      <c r="E3167">
        <v>10</v>
      </c>
      <c r="F3167">
        <v>450</v>
      </c>
      <c r="G3167" s="3">
        <v>0</v>
      </c>
      <c r="H3167" t="s">
        <v>12</v>
      </c>
      <c r="I3167">
        <v>7</v>
      </c>
      <c r="J3167">
        <f t="shared" si="196"/>
        <v>4500</v>
      </c>
      <c r="K3167" s="2">
        <f t="shared" si="197"/>
        <v>45047</v>
      </c>
      <c r="L3167" s="2" t="str">
        <f>VLOOKUP(C3167,Customers!$A$2:$F$401,3,FALSE)</f>
        <v>Zagazig</v>
      </c>
      <c r="M3167" s="2" t="str">
        <f>VLOOKUP(C3167,Customers!$A$2:$F$401,5,FALSE)</f>
        <v>Corporate</v>
      </c>
      <c r="N3167" s="2" t="str">
        <f>VLOOKUP(D3167,Products!$A$2:$F$21,2,FALSE)</f>
        <v>Wireless Mouse</v>
      </c>
      <c r="O3167" s="2" t="str">
        <f>VLOOKUP(D3167,Products!$A$2:$F$21,4,FALSE)</f>
        <v>Electronics</v>
      </c>
      <c r="P3167" s="2" t="str">
        <f>VLOOKUP(D3167,Products!$A$2:$F$21,3,FALSE)</f>
        <v>Accessories</v>
      </c>
      <c r="Q3167" s="6">
        <f>VLOOKUP(D3167,Products!$A$2:$F$21,6,FALSE)</f>
        <v>210</v>
      </c>
      <c r="R3167" s="6">
        <f t="shared" si="198"/>
        <v>2100</v>
      </c>
      <c r="S3167" s="6">
        <f t="shared" si="199"/>
        <v>2400</v>
      </c>
    </row>
    <row r="3168" spans="1:19" x14ac:dyDescent="0.25">
      <c r="A3168" t="s">
        <v>3598</v>
      </c>
      <c r="B3168" s="2">
        <v>46014</v>
      </c>
      <c r="C3168" t="s">
        <v>996</v>
      </c>
      <c r="D3168" t="s">
        <v>79</v>
      </c>
      <c r="E3168">
        <v>2</v>
      </c>
      <c r="F3168">
        <v>6696</v>
      </c>
      <c r="G3168" s="3">
        <v>0</v>
      </c>
      <c r="H3168" t="s">
        <v>12</v>
      </c>
      <c r="I3168">
        <v>1</v>
      </c>
      <c r="J3168">
        <f t="shared" si="196"/>
        <v>13392</v>
      </c>
      <c r="K3168" s="2">
        <f t="shared" si="197"/>
        <v>45992</v>
      </c>
      <c r="L3168" s="2" t="str">
        <f>VLOOKUP(C3168,Customers!$A$2:$F$401,3,FALSE)</f>
        <v>Fayoum</v>
      </c>
      <c r="M3168" s="2" t="str">
        <f>VLOOKUP(C3168,Customers!$A$2:$F$401,5,FALSE)</f>
        <v>Consumer</v>
      </c>
      <c r="N3168" s="2" t="str">
        <f>VLOOKUP(D3168,Products!$A$2:$F$21,2,FALSE)</f>
        <v>27-inch Monitor</v>
      </c>
      <c r="O3168" s="2" t="str">
        <f>VLOOKUP(D3168,Products!$A$2:$F$21,4,FALSE)</f>
        <v>Electronics</v>
      </c>
      <c r="P3168" s="2" t="str">
        <f>VLOOKUP(D3168,Products!$A$2:$F$21,3,FALSE)</f>
        <v>Displays</v>
      </c>
      <c r="Q3168" s="6">
        <f>VLOOKUP(D3168,Products!$A$2:$F$21,6,FALSE)</f>
        <v>4300</v>
      </c>
      <c r="R3168" s="6">
        <f t="shared" si="198"/>
        <v>8600</v>
      </c>
      <c r="S3168" s="6">
        <f t="shared" si="199"/>
        <v>4792</v>
      </c>
    </row>
    <row r="3169" spans="1:19" x14ac:dyDescent="0.25">
      <c r="A3169" t="s">
        <v>3599</v>
      </c>
      <c r="B3169" s="2">
        <v>45244</v>
      </c>
      <c r="C3169" t="s">
        <v>687</v>
      </c>
      <c r="D3169" t="s">
        <v>27</v>
      </c>
      <c r="E3169">
        <v>1</v>
      </c>
      <c r="F3169">
        <v>1058.4000000000001</v>
      </c>
      <c r="G3169" s="3">
        <v>0.05</v>
      </c>
      <c r="H3169" t="s">
        <v>12</v>
      </c>
      <c r="I3169">
        <v>3</v>
      </c>
      <c r="J3169">
        <f t="shared" si="196"/>
        <v>1005.48</v>
      </c>
      <c r="K3169" s="2">
        <f t="shared" si="197"/>
        <v>45231</v>
      </c>
      <c r="L3169" s="2" t="str">
        <f>VLOOKUP(C3169,Customers!$A$2:$F$401,3,FALSE)</f>
        <v>Zagazig</v>
      </c>
      <c r="M3169" s="2" t="str">
        <f>VLOOKUP(C3169,Customers!$A$2:$F$401,5,FALSE)</f>
        <v>Small Business</v>
      </c>
      <c r="N3169" s="2" t="str">
        <f>VLOOKUP(D3169,Products!$A$2:$F$21,2,FALSE)</f>
        <v>Printer Toner</v>
      </c>
      <c r="O3169" s="2" t="str">
        <f>VLOOKUP(D3169,Products!$A$2:$F$21,4,FALSE)</f>
        <v>Office</v>
      </c>
      <c r="P3169" s="2" t="str">
        <f>VLOOKUP(D3169,Products!$A$2:$F$21,3,FALSE)</f>
        <v>Supplies</v>
      </c>
      <c r="Q3169" s="6">
        <f>VLOOKUP(D3169,Products!$A$2:$F$21,6,FALSE)</f>
        <v>510</v>
      </c>
      <c r="R3169" s="6">
        <f t="shared" si="198"/>
        <v>510</v>
      </c>
      <c r="S3169" s="6">
        <f t="shared" si="199"/>
        <v>495.48</v>
      </c>
    </row>
    <row r="3170" spans="1:19" x14ac:dyDescent="0.25">
      <c r="A3170" t="s">
        <v>3600</v>
      </c>
      <c r="B3170" s="2">
        <v>45847</v>
      </c>
      <c r="C3170" t="s">
        <v>1570</v>
      </c>
      <c r="D3170" t="s">
        <v>79</v>
      </c>
      <c r="E3170">
        <v>3</v>
      </c>
      <c r="F3170">
        <v>6386</v>
      </c>
      <c r="G3170" s="3">
        <v>0</v>
      </c>
      <c r="H3170" t="s">
        <v>12</v>
      </c>
      <c r="I3170">
        <v>3</v>
      </c>
      <c r="J3170">
        <f t="shared" si="196"/>
        <v>19158</v>
      </c>
      <c r="K3170" s="2">
        <f t="shared" si="197"/>
        <v>45839</v>
      </c>
      <c r="L3170" s="2" t="str">
        <f>VLOOKUP(C3170,Customers!$A$2:$F$401,3,FALSE)</f>
        <v>Port Said</v>
      </c>
      <c r="M3170" s="2" t="str">
        <f>VLOOKUP(C3170,Customers!$A$2:$F$401,5,FALSE)</f>
        <v>Consumer</v>
      </c>
      <c r="N3170" s="2" t="str">
        <f>VLOOKUP(D3170,Products!$A$2:$F$21,2,FALSE)</f>
        <v>27-inch Monitor</v>
      </c>
      <c r="O3170" s="2" t="str">
        <f>VLOOKUP(D3170,Products!$A$2:$F$21,4,FALSE)</f>
        <v>Electronics</v>
      </c>
      <c r="P3170" s="2" t="str">
        <f>VLOOKUP(D3170,Products!$A$2:$F$21,3,FALSE)</f>
        <v>Displays</v>
      </c>
      <c r="Q3170" s="6">
        <f>VLOOKUP(D3170,Products!$A$2:$F$21,6,FALSE)</f>
        <v>4300</v>
      </c>
      <c r="R3170" s="6">
        <f t="shared" si="198"/>
        <v>12900</v>
      </c>
      <c r="S3170" s="6">
        <f t="shared" si="199"/>
        <v>6258</v>
      </c>
    </row>
    <row r="3171" spans="1:19" x14ac:dyDescent="0.25">
      <c r="A3171" t="s">
        <v>3601</v>
      </c>
      <c r="B3171" s="2">
        <v>45532</v>
      </c>
      <c r="C3171" t="s">
        <v>258</v>
      </c>
      <c r="D3171" t="s">
        <v>49</v>
      </c>
      <c r="E3171">
        <v>1</v>
      </c>
      <c r="F3171">
        <v>4428</v>
      </c>
      <c r="G3171" s="3">
        <v>0.1</v>
      </c>
      <c r="H3171" t="s">
        <v>12</v>
      </c>
      <c r="I3171">
        <v>5</v>
      </c>
      <c r="J3171">
        <f t="shared" si="196"/>
        <v>3985.2000000000003</v>
      </c>
      <c r="K3171" s="2">
        <f t="shared" si="197"/>
        <v>45505</v>
      </c>
      <c r="L3171" s="2" t="str">
        <f>VLOOKUP(C3171,Customers!$A$2:$F$401,3,FALSE)</f>
        <v>Tanta</v>
      </c>
      <c r="M3171" s="2" t="str">
        <f>VLOOKUP(C3171,Customers!$A$2:$F$401,5,FALSE)</f>
        <v>Small Business</v>
      </c>
      <c r="N3171" s="2" t="str">
        <f>VLOOKUP(D3171,Products!$A$2:$F$21,2,FALSE)</f>
        <v>UPS 1200VA</v>
      </c>
      <c r="O3171" s="2" t="str">
        <f>VLOOKUP(D3171,Products!$A$2:$F$21,4,FALSE)</f>
        <v>Electronics</v>
      </c>
      <c r="P3171" s="2" t="str">
        <f>VLOOKUP(D3171,Products!$A$2:$F$21,3,FALSE)</f>
        <v>Power</v>
      </c>
      <c r="Q3171" s="6">
        <f>VLOOKUP(D3171,Products!$A$2:$F$21,6,FALSE)</f>
        <v>2950</v>
      </c>
      <c r="R3171" s="6">
        <f t="shared" si="198"/>
        <v>2950</v>
      </c>
      <c r="S3171" s="6">
        <f t="shared" si="199"/>
        <v>1035.2000000000003</v>
      </c>
    </row>
    <row r="3172" spans="1:19" x14ac:dyDescent="0.25">
      <c r="A3172" t="s">
        <v>3602</v>
      </c>
      <c r="B3172" s="2">
        <v>45466</v>
      </c>
      <c r="C3172" t="s">
        <v>1570</v>
      </c>
      <c r="D3172" t="s">
        <v>40</v>
      </c>
      <c r="E3172">
        <v>5</v>
      </c>
      <c r="F3172">
        <v>21060</v>
      </c>
      <c r="G3172" s="3">
        <v>0</v>
      </c>
      <c r="H3172" t="s">
        <v>12</v>
      </c>
      <c r="I3172">
        <v>4</v>
      </c>
      <c r="J3172">
        <f t="shared" si="196"/>
        <v>105300</v>
      </c>
      <c r="K3172" s="2">
        <f t="shared" si="197"/>
        <v>45444</v>
      </c>
      <c r="L3172" s="2" t="str">
        <f>VLOOKUP(C3172,Customers!$A$2:$F$401,3,FALSE)</f>
        <v>Port Said</v>
      </c>
      <c r="M3172" s="2" t="str">
        <f>VLOOKUP(C3172,Customers!$A$2:$F$401,5,FALSE)</f>
        <v>Consumer</v>
      </c>
      <c r="N3172" s="2" t="str">
        <f>VLOOKUP(D3172,Products!$A$2:$F$21,2,FALSE)</f>
        <v>Laptop Basic 15</v>
      </c>
      <c r="O3172" s="2" t="str">
        <f>VLOOKUP(D3172,Products!$A$2:$F$21,4,FALSE)</f>
        <v>Electronics</v>
      </c>
      <c r="P3172" s="2" t="str">
        <f>VLOOKUP(D3172,Products!$A$2:$F$21,3,FALSE)</f>
        <v>Computers</v>
      </c>
      <c r="Q3172" s="6">
        <f>VLOOKUP(D3172,Products!$A$2:$F$21,6,FALSE)</f>
        <v>15100</v>
      </c>
      <c r="R3172" s="6">
        <f t="shared" si="198"/>
        <v>75500</v>
      </c>
      <c r="S3172" s="6">
        <f t="shared" si="199"/>
        <v>29800</v>
      </c>
    </row>
    <row r="3173" spans="1:19" x14ac:dyDescent="0.25">
      <c r="A3173" t="s">
        <v>3603</v>
      </c>
      <c r="B3173" s="2">
        <v>45678</v>
      </c>
      <c r="C3173" t="s">
        <v>849</v>
      </c>
      <c r="D3173" t="s">
        <v>79</v>
      </c>
      <c r="E3173">
        <v>5</v>
      </c>
      <c r="F3173">
        <v>5704</v>
      </c>
      <c r="G3173" s="3">
        <v>0</v>
      </c>
      <c r="H3173" t="s">
        <v>96</v>
      </c>
      <c r="I3173">
        <v>6</v>
      </c>
      <c r="J3173">
        <f t="shared" si="196"/>
        <v>28520</v>
      </c>
      <c r="K3173" s="2">
        <f t="shared" si="197"/>
        <v>45658</v>
      </c>
      <c r="L3173" s="2" t="str">
        <f>VLOOKUP(C3173,Customers!$A$2:$F$401,3,FALSE)</f>
        <v>Giza</v>
      </c>
      <c r="M3173" s="2" t="str">
        <f>VLOOKUP(C3173,Customers!$A$2:$F$401,5,FALSE)</f>
        <v>Small Business</v>
      </c>
      <c r="N3173" s="2" t="str">
        <f>VLOOKUP(D3173,Products!$A$2:$F$21,2,FALSE)</f>
        <v>27-inch Monitor</v>
      </c>
      <c r="O3173" s="2" t="str">
        <f>VLOOKUP(D3173,Products!$A$2:$F$21,4,FALSE)</f>
        <v>Electronics</v>
      </c>
      <c r="P3173" s="2" t="str">
        <f>VLOOKUP(D3173,Products!$A$2:$F$21,3,FALSE)</f>
        <v>Displays</v>
      </c>
      <c r="Q3173" s="6">
        <f>VLOOKUP(D3173,Products!$A$2:$F$21,6,FALSE)</f>
        <v>4300</v>
      </c>
      <c r="R3173" s="6">
        <f t="shared" si="198"/>
        <v>21500</v>
      </c>
      <c r="S3173" s="6">
        <f t="shared" si="199"/>
        <v>7020</v>
      </c>
    </row>
    <row r="3174" spans="1:19" x14ac:dyDescent="0.25">
      <c r="A3174" t="s">
        <v>3604</v>
      </c>
      <c r="B3174" s="2">
        <v>45856</v>
      </c>
      <c r="C3174" t="s">
        <v>115</v>
      </c>
      <c r="D3174" t="s">
        <v>90</v>
      </c>
      <c r="E3174">
        <v>1</v>
      </c>
      <c r="F3174">
        <v>2268</v>
      </c>
      <c r="G3174" s="3">
        <v>0</v>
      </c>
      <c r="H3174" t="s">
        <v>12</v>
      </c>
      <c r="I3174">
        <v>7</v>
      </c>
      <c r="J3174">
        <f t="shared" si="196"/>
        <v>2268</v>
      </c>
      <c r="K3174" s="2">
        <f t="shared" si="197"/>
        <v>45839</v>
      </c>
      <c r="L3174" s="2" t="str">
        <f>VLOOKUP(C3174,Customers!$A$2:$F$401,3,FALSE)</f>
        <v>Ismailia</v>
      </c>
      <c r="M3174" s="2" t="str">
        <f>VLOOKUP(C3174,Customers!$A$2:$F$401,5,FALSE)</f>
        <v>Consumer</v>
      </c>
      <c r="N3174" s="2" t="str">
        <f>VLOOKUP(D3174,Products!$A$2:$F$21,2,FALSE)</f>
        <v>Headset Pro</v>
      </c>
      <c r="O3174" s="2" t="str">
        <f>VLOOKUP(D3174,Products!$A$2:$F$21,4,FALSE)</f>
        <v>Electronics</v>
      </c>
      <c r="P3174" s="2" t="str">
        <f>VLOOKUP(D3174,Products!$A$2:$F$21,3,FALSE)</f>
        <v>Accessories</v>
      </c>
      <c r="Q3174" s="6">
        <f>VLOOKUP(D3174,Products!$A$2:$F$21,6,FALSE)</f>
        <v>1180</v>
      </c>
      <c r="R3174" s="6">
        <f t="shared" si="198"/>
        <v>1180</v>
      </c>
      <c r="S3174" s="6">
        <f t="shared" si="199"/>
        <v>1088</v>
      </c>
    </row>
    <row r="3175" spans="1:19" x14ac:dyDescent="0.25">
      <c r="A3175" t="s">
        <v>3605</v>
      </c>
      <c r="B3175" s="2">
        <v>44928</v>
      </c>
      <c r="C3175" t="s">
        <v>584</v>
      </c>
      <c r="D3175" t="s">
        <v>46</v>
      </c>
      <c r="E3175">
        <v>3</v>
      </c>
      <c r="F3175">
        <v>252.2</v>
      </c>
      <c r="G3175" s="3">
        <v>0</v>
      </c>
      <c r="H3175" t="s">
        <v>12</v>
      </c>
      <c r="I3175">
        <v>7</v>
      </c>
      <c r="J3175">
        <f t="shared" si="196"/>
        <v>756.59999999999991</v>
      </c>
      <c r="K3175" s="2">
        <f t="shared" si="197"/>
        <v>44927</v>
      </c>
      <c r="L3175" s="2" t="str">
        <f>VLOOKUP(C3175,Customers!$A$2:$F$401,3,FALSE)</f>
        <v>Banha</v>
      </c>
      <c r="M3175" s="2" t="str">
        <f>VLOOKUP(C3175,Customers!$A$2:$F$401,5,FALSE)</f>
        <v>Small Business</v>
      </c>
      <c r="N3175" s="2" t="str">
        <f>VLOOKUP(D3175,Products!$A$2:$F$21,2,FALSE)</f>
        <v>Paper A4 Box</v>
      </c>
      <c r="O3175" s="2" t="str">
        <f>VLOOKUP(D3175,Products!$A$2:$F$21,4,FALSE)</f>
        <v>Office</v>
      </c>
      <c r="P3175" s="2" t="str">
        <f>VLOOKUP(D3175,Products!$A$2:$F$21,3,FALSE)</f>
        <v>Stationery</v>
      </c>
      <c r="Q3175" s="6">
        <f>VLOOKUP(D3175,Products!$A$2:$F$21,6,FALSE)</f>
        <v>145</v>
      </c>
      <c r="R3175" s="6">
        <f t="shared" si="198"/>
        <v>435</v>
      </c>
      <c r="S3175" s="6">
        <f t="shared" si="199"/>
        <v>321.59999999999991</v>
      </c>
    </row>
    <row r="3176" spans="1:19" x14ac:dyDescent="0.25">
      <c r="A3176" t="s">
        <v>3606</v>
      </c>
      <c r="B3176" s="2">
        <v>45963</v>
      </c>
      <c r="C3176" t="s">
        <v>1538</v>
      </c>
      <c r="D3176" t="s">
        <v>90</v>
      </c>
      <c r="E3176">
        <v>2</v>
      </c>
      <c r="F3176">
        <v>2163</v>
      </c>
      <c r="G3176" s="3">
        <v>0.1</v>
      </c>
      <c r="H3176" t="s">
        <v>85</v>
      </c>
      <c r="I3176">
        <v>2</v>
      </c>
      <c r="J3176">
        <f t="shared" si="196"/>
        <v>3893.4</v>
      </c>
      <c r="K3176" s="2">
        <f t="shared" si="197"/>
        <v>45962</v>
      </c>
      <c r="L3176" s="2" t="str">
        <f>VLOOKUP(C3176,Customers!$A$2:$F$401,3,FALSE)</f>
        <v>Giza</v>
      </c>
      <c r="M3176" s="2" t="str">
        <f>VLOOKUP(C3176,Customers!$A$2:$F$401,5,FALSE)</f>
        <v>Small Business</v>
      </c>
      <c r="N3176" s="2" t="str">
        <f>VLOOKUP(D3176,Products!$A$2:$F$21,2,FALSE)</f>
        <v>Headset Pro</v>
      </c>
      <c r="O3176" s="2" t="str">
        <f>VLOOKUP(D3176,Products!$A$2:$F$21,4,FALSE)</f>
        <v>Electronics</v>
      </c>
      <c r="P3176" s="2" t="str">
        <f>VLOOKUP(D3176,Products!$A$2:$F$21,3,FALSE)</f>
        <v>Accessories</v>
      </c>
      <c r="Q3176" s="6">
        <f>VLOOKUP(D3176,Products!$A$2:$F$21,6,FALSE)</f>
        <v>1180</v>
      </c>
      <c r="R3176" s="6">
        <f t="shared" si="198"/>
        <v>2360</v>
      </c>
      <c r="S3176" s="6">
        <f t="shared" si="199"/>
        <v>1533.4</v>
      </c>
    </row>
    <row r="3177" spans="1:19" x14ac:dyDescent="0.25">
      <c r="A3177" t="s">
        <v>3607</v>
      </c>
      <c r="B3177" s="2">
        <v>45703</v>
      </c>
      <c r="C3177" t="s">
        <v>318</v>
      </c>
      <c r="D3177" t="s">
        <v>18</v>
      </c>
      <c r="E3177">
        <v>4</v>
      </c>
      <c r="F3177">
        <v>1450</v>
      </c>
      <c r="G3177" s="3">
        <v>0.15</v>
      </c>
      <c r="H3177" t="s">
        <v>12</v>
      </c>
      <c r="I3177">
        <v>6</v>
      </c>
      <c r="J3177">
        <f t="shared" si="196"/>
        <v>4930</v>
      </c>
      <c r="K3177" s="2">
        <f t="shared" si="197"/>
        <v>45689</v>
      </c>
      <c r="L3177" s="2" t="str">
        <f>VLOOKUP(C3177,Customers!$A$2:$F$401,3,FALSE)</f>
        <v>Banha</v>
      </c>
      <c r="M3177" s="2" t="str">
        <f>VLOOKUP(C3177,Customers!$A$2:$F$401,5,FALSE)</f>
        <v>Consumer</v>
      </c>
      <c r="N3177" s="2" t="str">
        <f>VLOOKUP(D3177,Products!$A$2:$F$21,2,FALSE)</f>
        <v>Webcam HD</v>
      </c>
      <c r="O3177" s="2" t="str">
        <f>VLOOKUP(D3177,Products!$A$2:$F$21,4,FALSE)</f>
        <v>Electronics</v>
      </c>
      <c r="P3177" s="2" t="str">
        <f>VLOOKUP(D3177,Products!$A$2:$F$21,3,FALSE)</f>
        <v>Accessories</v>
      </c>
      <c r="Q3177" s="6">
        <f>VLOOKUP(D3177,Products!$A$2:$F$21,6,FALSE)</f>
        <v>790</v>
      </c>
      <c r="R3177" s="6">
        <f t="shared" si="198"/>
        <v>3160</v>
      </c>
      <c r="S3177" s="6">
        <f t="shared" si="199"/>
        <v>1770</v>
      </c>
    </row>
    <row r="3178" spans="1:19" x14ac:dyDescent="0.25">
      <c r="A3178" t="s">
        <v>3608</v>
      </c>
      <c r="B3178" s="2">
        <v>45306</v>
      </c>
      <c r="C3178" t="s">
        <v>262</v>
      </c>
      <c r="D3178" t="s">
        <v>72</v>
      </c>
      <c r="E3178">
        <v>2</v>
      </c>
      <c r="F3178">
        <v>1802.5</v>
      </c>
      <c r="G3178" s="3">
        <v>0.2</v>
      </c>
      <c r="H3178" t="s">
        <v>12</v>
      </c>
      <c r="I3178">
        <v>2</v>
      </c>
      <c r="J3178">
        <f t="shared" si="196"/>
        <v>2884</v>
      </c>
      <c r="K3178" s="2">
        <f t="shared" si="197"/>
        <v>45292</v>
      </c>
      <c r="L3178" s="2" t="str">
        <f>VLOOKUP(C3178,Customers!$A$2:$F$401,3,FALSE)</f>
        <v>Mansoura</v>
      </c>
      <c r="M3178" s="2" t="str">
        <f>VLOOKUP(C3178,Customers!$A$2:$F$401,5,FALSE)</f>
        <v>Small Business</v>
      </c>
      <c r="N3178" s="2" t="str">
        <f>VLOOKUP(D3178,Products!$A$2:$F$21,2,FALSE)</f>
        <v>Wi-Fi Router</v>
      </c>
      <c r="O3178" s="2" t="str">
        <f>VLOOKUP(D3178,Products!$A$2:$F$21,4,FALSE)</f>
        <v>Electronics</v>
      </c>
      <c r="P3178" s="2" t="str">
        <f>VLOOKUP(D3178,Products!$A$2:$F$21,3,FALSE)</f>
        <v>Networking</v>
      </c>
      <c r="Q3178" s="6">
        <f>VLOOKUP(D3178,Products!$A$2:$F$21,6,FALSE)</f>
        <v>1050</v>
      </c>
      <c r="R3178" s="6">
        <f t="shared" si="198"/>
        <v>2100</v>
      </c>
      <c r="S3178" s="6">
        <f t="shared" si="199"/>
        <v>784</v>
      </c>
    </row>
    <row r="3179" spans="1:19" x14ac:dyDescent="0.25">
      <c r="A3179" t="s">
        <v>3609</v>
      </c>
      <c r="B3179" s="2">
        <v>44965</v>
      </c>
      <c r="C3179" t="s">
        <v>988</v>
      </c>
      <c r="D3179" t="s">
        <v>27</v>
      </c>
      <c r="E3179">
        <v>2</v>
      </c>
      <c r="F3179">
        <v>901.6</v>
      </c>
      <c r="G3179" s="3">
        <v>0.1</v>
      </c>
      <c r="H3179" t="s">
        <v>12</v>
      </c>
      <c r="I3179">
        <v>5</v>
      </c>
      <c r="J3179">
        <f t="shared" si="196"/>
        <v>1622.88</v>
      </c>
      <c r="K3179" s="2">
        <f t="shared" si="197"/>
        <v>44958</v>
      </c>
      <c r="L3179" s="2" t="str">
        <f>VLOOKUP(C3179,Customers!$A$2:$F$401,3,FALSE)</f>
        <v>Shubra El-Kheima</v>
      </c>
      <c r="M3179" s="2" t="str">
        <f>VLOOKUP(C3179,Customers!$A$2:$F$401,5,FALSE)</f>
        <v>Consumer</v>
      </c>
      <c r="N3179" s="2" t="str">
        <f>VLOOKUP(D3179,Products!$A$2:$F$21,2,FALSE)</f>
        <v>Printer Toner</v>
      </c>
      <c r="O3179" s="2" t="str">
        <f>VLOOKUP(D3179,Products!$A$2:$F$21,4,FALSE)</f>
        <v>Office</v>
      </c>
      <c r="P3179" s="2" t="str">
        <f>VLOOKUP(D3179,Products!$A$2:$F$21,3,FALSE)</f>
        <v>Supplies</v>
      </c>
      <c r="Q3179" s="6">
        <f>VLOOKUP(D3179,Products!$A$2:$F$21,6,FALSE)</f>
        <v>510</v>
      </c>
      <c r="R3179" s="6">
        <f t="shared" si="198"/>
        <v>1020</v>
      </c>
      <c r="S3179" s="6">
        <f t="shared" si="199"/>
        <v>602.88000000000011</v>
      </c>
    </row>
    <row r="3180" spans="1:19" x14ac:dyDescent="0.25">
      <c r="A3180" t="s">
        <v>3610</v>
      </c>
      <c r="B3180" s="2">
        <v>45672</v>
      </c>
      <c r="C3180" t="s">
        <v>193</v>
      </c>
      <c r="D3180" t="s">
        <v>21</v>
      </c>
      <c r="E3180">
        <v>3</v>
      </c>
      <c r="F3180">
        <v>1850</v>
      </c>
      <c r="G3180" s="3">
        <v>0.05</v>
      </c>
      <c r="H3180" t="s">
        <v>12</v>
      </c>
      <c r="I3180">
        <v>5</v>
      </c>
      <c r="J3180">
        <f t="shared" si="196"/>
        <v>5272.5</v>
      </c>
      <c r="K3180" s="2">
        <f t="shared" si="197"/>
        <v>45658</v>
      </c>
      <c r="L3180" s="2" t="str">
        <f>VLOOKUP(C3180,Customers!$A$2:$F$401,3,FALSE)</f>
        <v>Alexandria</v>
      </c>
      <c r="M3180" s="2" t="str">
        <f>VLOOKUP(C3180,Customers!$A$2:$F$401,5,FALSE)</f>
        <v>Consumer</v>
      </c>
      <c r="N3180" s="2" t="str">
        <f>VLOOKUP(D3180,Products!$A$2:$F$21,2,FALSE)</f>
        <v>Mechanical Keyboard</v>
      </c>
      <c r="O3180" s="2" t="str">
        <f>VLOOKUP(D3180,Products!$A$2:$F$21,4,FALSE)</f>
        <v>Electronics</v>
      </c>
      <c r="P3180" s="2" t="str">
        <f>VLOOKUP(D3180,Products!$A$2:$F$21,3,FALSE)</f>
        <v>Accessories</v>
      </c>
      <c r="Q3180" s="6">
        <f>VLOOKUP(D3180,Products!$A$2:$F$21,6,FALSE)</f>
        <v>990</v>
      </c>
      <c r="R3180" s="6">
        <f t="shared" si="198"/>
        <v>2970</v>
      </c>
      <c r="S3180" s="6">
        <f t="shared" si="199"/>
        <v>2302.5</v>
      </c>
    </row>
    <row r="3181" spans="1:19" x14ac:dyDescent="0.25">
      <c r="A3181" t="s">
        <v>3611</v>
      </c>
      <c r="B3181" s="2">
        <v>45416</v>
      </c>
      <c r="C3181" t="s">
        <v>1195</v>
      </c>
      <c r="D3181" t="s">
        <v>27</v>
      </c>
      <c r="E3181">
        <v>3</v>
      </c>
      <c r="F3181">
        <v>950.6</v>
      </c>
      <c r="G3181" s="3">
        <v>0</v>
      </c>
      <c r="H3181" t="s">
        <v>12</v>
      </c>
      <c r="I3181">
        <v>6</v>
      </c>
      <c r="J3181">
        <f t="shared" si="196"/>
        <v>2851.8</v>
      </c>
      <c r="K3181" s="2">
        <f t="shared" si="197"/>
        <v>45413</v>
      </c>
      <c r="L3181" s="2" t="str">
        <f>VLOOKUP(C3181,Customers!$A$2:$F$401,3,FALSE)</f>
        <v>Banha</v>
      </c>
      <c r="M3181" s="2" t="str">
        <f>VLOOKUP(C3181,Customers!$A$2:$F$401,5,FALSE)</f>
        <v>Small Business</v>
      </c>
      <c r="N3181" s="2" t="str">
        <f>VLOOKUP(D3181,Products!$A$2:$F$21,2,FALSE)</f>
        <v>Printer Toner</v>
      </c>
      <c r="O3181" s="2" t="str">
        <f>VLOOKUP(D3181,Products!$A$2:$F$21,4,FALSE)</f>
        <v>Office</v>
      </c>
      <c r="P3181" s="2" t="str">
        <f>VLOOKUP(D3181,Products!$A$2:$F$21,3,FALSE)</f>
        <v>Supplies</v>
      </c>
      <c r="Q3181" s="6">
        <f>VLOOKUP(D3181,Products!$A$2:$F$21,6,FALSE)</f>
        <v>510</v>
      </c>
      <c r="R3181" s="6">
        <f t="shared" si="198"/>
        <v>1530</v>
      </c>
      <c r="S3181" s="6">
        <f t="shared" si="199"/>
        <v>1321.8000000000002</v>
      </c>
    </row>
    <row r="3182" spans="1:19" x14ac:dyDescent="0.25">
      <c r="A3182" t="s">
        <v>3612</v>
      </c>
      <c r="B3182" s="2">
        <v>45583</v>
      </c>
      <c r="C3182" t="s">
        <v>1139</v>
      </c>
      <c r="D3182" t="s">
        <v>43</v>
      </c>
      <c r="E3182">
        <v>2</v>
      </c>
      <c r="F3182">
        <v>3888</v>
      </c>
      <c r="G3182" s="3">
        <v>0.05</v>
      </c>
      <c r="H3182" t="s">
        <v>12</v>
      </c>
      <c r="I3182">
        <v>7</v>
      </c>
      <c r="J3182">
        <f t="shared" si="196"/>
        <v>7387.2</v>
      </c>
      <c r="K3182" s="2">
        <f t="shared" si="197"/>
        <v>45566</v>
      </c>
      <c r="L3182" s="2" t="str">
        <f>VLOOKUP(C3182,Customers!$A$2:$F$401,3,FALSE)</f>
        <v>Giza</v>
      </c>
      <c r="M3182" s="2" t="str">
        <f>VLOOKUP(C3182,Customers!$A$2:$F$401,5,FALSE)</f>
        <v>Small Business</v>
      </c>
      <c r="N3182" s="2" t="str">
        <f>VLOOKUP(D3182,Products!$A$2:$F$21,2,FALSE)</f>
        <v>External SSD 1TB</v>
      </c>
      <c r="O3182" s="2" t="str">
        <f>VLOOKUP(D3182,Products!$A$2:$F$21,4,FALSE)</f>
        <v>Electronics</v>
      </c>
      <c r="P3182" s="2" t="str">
        <f>VLOOKUP(D3182,Products!$A$2:$F$21,3,FALSE)</f>
        <v>Storage</v>
      </c>
      <c r="Q3182" s="6">
        <f>VLOOKUP(D3182,Products!$A$2:$F$21,6,FALSE)</f>
        <v>2450</v>
      </c>
      <c r="R3182" s="6">
        <f t="shared" si="198"/>
        <v>4900</v>
      </c>
      <c r="S3182" s="6">
        <f t="shared" si="199"/>
        <v>2487.1999999999998</v>
      </c>
    </row>
    <row r="3183" spans="1:19" x14ac:dyDescent="0.25">
      <c r="A3183" t="s">
        <v>3613</v>
      </c>
      <c r="B3183" s="2">
        <v>45056</v>
      </c>
      <c r="C3183" t="s">
        <v>1251</v>
      </c>
      <c r="D3183" t="s">
        <v>15</v>
      </c>
      <c r="E3183">
        <v>5</v>
      </c>
      <c r="F3183">
        <v>436.5</v>
      </c>
      <c r="G3183" s="3">
        <v>0.05</v>
      </c>
      <c r="H3183" t="s">
        <v>12</v>
      </c>
      <c r="I3183">
        <v>3</v>
      </c>
      <c r="J3183">
        <f t="shared" si="196"/>
        <v>2073.375</v>
      </c>
      <c r="K3183" s="2">
        <f t="shared" si="197"/>
        <v>45047</v>
      </c>
      <c r="L3183" s="2" t="str">
        <f>VLOOKUP(C3183,Customers!$A$2:$F$401,3,FALSE)</f>
        <v>Alexandria</v>
      </c>
      <c r="M3183" s="2" t="str">
        <f>VLOOKUP(C3183,Customers!$A$2:$F$401,5,FALSE)</f>
        <v>Consumer</v>
      </c>
      <c r="N3183" s="2" t="str">
        <f>VLOOKUP(D3183,Products!$A$2:$F$21,2,FALSE)</f>
        <v>Wireless Mouse</v>
      </c>
      <c r="O3183" s="2" t="str">
        <f>VLOOKUP(D3183,Products!$A$2:$F$21,4,FALSE)</f>
        <v>Electronics</v>
      </c>
      <c r="P3183" s="2" t="str">
        <f>VLOOKUP(D3183,Products!$A$2:$F$21,3,FALSE)</f>
        <v>Accessories</v>
      </c>
      <c r="Q3183" s="6">
        <f>VLOOKUP(D3183,Products!$A$2:$F$21,6,FALSE)</f>
        <v>210</v>
      </c>
      <c r="R3183" s="6">
        <f t="shared" si="198"/>
        <v>1050</v>
      </c>
      <c r="S3183" s="6">
        <f t="shared" si="199"/>
        <v>1023.375</v>
      </c>
    </row>
    <row r="3184" spans="1:19" x14ac:dyDescent="0.25">
      <c r="A3184" t="s">
        <v>3614</v>
      </c>
      <c r="B3184" s="2">
        <v>45720</v>
      </c>
      <c r="C3184" t="s">
        <v>129</v>
      </c>
      <c r="D3184" t="s">
        <v>15</v>
      </c>
      <c r="E3184">
        <v>4</v>
      </c>
      <c r="F3184">
        <v>450</v>
      </c>
      <c r="G3184" s="3">
        <v>0.1</v>
      </c>
      <c r="H3184" t="s">
        <v>12</v>
      </c>
      <c r="I3184">
        <v>7</v>
      </c>
      <c r="J3184">
        <f t="shared" si="196"/>
        <v>1620</v>
      </c>
      <c r="K3184" s="2">
        <f t="shared" si="197"/>
        <v>45717</v>
      </c>
      <c r="L3184" s="2" t="str">
        <f>VLOOKUP(C3184,Customers!$A$2:$F$401,3,FALSE)</f>
        <v>Giza</v>
      </c>
      <c r="M3184" s="2" t="str">
        <f>VLOOKUP(C3184,Customers!$A$2:$F$401,5,FALSE)</f>
        <v>Small Business</v>
      </c>
      <c r="N3184" s="2" t="str">
        <f>VLOOKUP(D3184,Products!$A$2:$F$21,2,FALSE)</f>
        <v>Wireless Mouse</v>
      </c>
      <c r="O3184" s="2" t="str">
        <f>VLOOKUP(D3184,Products!$A$2:$F$21,4,FALSE)</f>
        <v>Electronics</v>
      </c>
      <c r="P3184" s="2" t="str">
        <f>VLOOKUP(D3184,Products!$A$2:$F$21,3,FALSE)</f>
        <v>Accessories</v>
      </c>
      <c r="Q3184" s="6">
        <f>VLOOKUP(D3184,Products!$A$2:$F$21,6,FALSE)</f>
        <v>210</v>
      </c>
      <c r="R3184" s="6">
        <f t="shared" si="198"/>
        <v>840</v>
      </c>
      <c r="S3184" s="6">
        <f t="shared" si="199"/>
        <v>780</v>
      </c>
    </row>
    <row r="3185" spans="1:19" x14ac:dyDescent="0.25">
      <c r="A3185" t="s">
        <v>3615</v>
      </c>
      <c r="B3185" s="2">
        <v>45315</v>
      </c>
      <c r="C3185" t="s">
        <v>305</v>
      </c>
      <c r="D3185" t="s">
        <v>43</v>
      </c>
      <c r="E3185">
        <v>5</v>
      </c>
      <c r="F3185">
        <v>3888</v>
      </c>
      <c r="G3185" s="3">
        <v>0.03</v>
      </c>
      <c r="H3185" t="s">
        <v>12</v>
      </c>
      <c r="I3185">
        <v>1</v>
      </c>
      <c r="J3185">
        <f t="shared" si="196"/>
        <v>18856.8</v>
      </c>
      <c r="K3185" s="2">
        <f t="shared" si="197"/>
        <v>45292</v>
      </c>
      <c r="L3185" s="2" t="str">
        <f>VLOOKUP(C3185,Customers!$A$2:$F$401,3,FALSE)</f>
        <v>Giza</v>
      </c>
      <c r="M3185" s="2" t="str">
        <f>VLOOKUP(C3185,Customers!$A$2:$F$401,5,FALSE)</f>
        <v>Small Business</v>
      </c>
      <c r="N3185" s="2" t="str">
        <f>VLOOKUP(D3185,Products!$A$2:$F$21,2,FALSE)</f>
        <v>External SSD 1TB</v>
      </c>
      <c r="O3185" s="2" t="str">
        <f>VLOOKUP(D3185,Products!$A$2:$F$21,4,FALSE)</f>
        <v>Electronics</v>
      </c>
      <c r="P3185" s="2" t="str">
        <f>VLOOKUP(D3185,Products!$A$2:$F$21,3,FALSE)</f>
        <v>Storage</v>
      </c>
      <c r="Q3185" s="6">
        <f>VLOOKUP(D3185,Products!$A$2:$F$21,6,FALSE)</f>
        <v>2450</v>
      </c>
      <c r="R3185" s="6">
        <f t="shared" si="198"/>
        <v>12250</v>
      </c>
      <c r="S3185" s="6">
        <f t="shared" si="199"/>
        <v>6606.7999999999993</v>
      </c>
    </row>
    <row r="3186" spans="1:19" x14ac:dyDescent="0.25">
      <c r="A3186" t="s">
        <v>3616</v>
      </c>
      <c r="B3186" s="2">
        <v>46000</v>
      </c>
      <c r="C3186" t="s">
        <v>23</v>
      </c>
      <c r="D3186" t="s">
        <v>79</v>
      </c>
      <c r="E3186">
        <v>1</v>
      </c>
      <c r="F3186">
        <v>6014</v>
      </c>
      <c r="G3186" s="3">
        <v>0</v>
      </c>
      <c r="H3186" t="s">
        <v>12</v>
      </c>
      <c r="I3186">
        <v>3</v>
      </c>
      <c r="J3186">
        <f t="shared" si="196"/>
        <v>6014</v>
      </c>
      <c r="K3186" s="2">
        <f t="shared" si="197"/>
        <v>45992</v>
      </c>
      <c r="L3186" s="2" t="str">
        <f>VLOOKUP(C3186,Customers!$A$2:$F$401,3,FALSE)</f>
        <v>Tanta</v>
      </c>
      <c r="M3186" s="2" t="str">
        <f>VLOOKUP(C3186,Customers!$A$2:$F$401,5,FALSE)</f>
        <v>Consumer</v>
      </c>
      <c r="N3186" s="2" t="str">
        <f>VLOOKUP(D3186,Products!$A$2:$F$21,2,FALSE)</f>
        <v>27-inch Monitor</v>
      </c>
      <c r="O3186" s="2" t="str">
        <f>VLOOKUP(D3186,Products!$A$2:$F$21,4,FALSE)</f>
        <v>Electronics</v>
      </c>
      <c r="P3186" s="2" t="str">
        <f>VLOOKUP(D3186,Products!$A$2:$F$21,3,FALSE)</f>
        <v>Displays</v>
      </c>
      <c r="Q3186" s="6">
        <f>VLOOKUP(D3186,Products!$A$2:$F$21,6,FALSE)</f>
        <v>4300</v>
      </c>
      <c r="R3186" s="6">
        <f t="shared" si="198"/>
        <v>4300</v>
      </c>
      <c r="S3186" s="6">
        <f t="shared" si="199"/>
        <v>1714</v>
      </c>
    </row>
    <row r="3187" spans="1:19" x14ac:dyDescent="0.25">
      <c r="A3187" t="s">
        <v>3617</v>
      </c>
      <c r="B3187" s="2">
        <v>45945</v>
      </c>
      <c r="C3187" t="s">
        <v>739</v>
      </c>
      <c r="D3187" t="s">
        <v>46</v>
      </c>
      <c r="E3187">
        <v>1</v>
      </c>
      <c r="F3187">
        <v>267.8</v>
      </c>
      <c r="G3187" s="3">
        <v>0.1</v>
      </c>
      <c r="H3187" t="s">
        <v>12</v>
      </c>
      <c r="I3187">
        <v>3</v>
      </c>
      <c r="J3187">
        <f t="shared" si="196"/>
        <v>241.02</v>
      </c>
      <c r="K3187" s="2">
        <f t="shared" si="197"/>
        <v>45931</v>
      </c>
      <c r="L3187" s="2" t="str">
        <f>VLOOKUP(C3187,Customers!$A$2:$F$401,3,FALSE)</f>
        <v>Asyut</v>
      </c>
      <c r="M3187" s="2" t="str">
        <f>VLOOKUP(C3187,Customers!$A$2:$F$401,5,FALSE)</f>
        <v>Small Business</v>
      </c>
      <c r="N3187" s="2" t="str">
        <f>VLOOKUP(D3187,Products!$A$2:$F$21,2,FALSE)</f>
        <v>Paper A4 Box</v>
      </c>
      <c r="O3187" s="2" t="str">
        <f>VLOOKUP(D3187,Products!$A$2:$F$21,4,FALSE)</f>
        <v>Office</v>
      </c>
      <c r="P3187" s="2" t="str">
        <f>VLOOKUP(D3187,Products!$A$2:$F$21,3,FALSE)</f>
        <v>Stationery</v>
      </c>
      <c r="Q3187" s="6">
        <f>VLOOKUP(D3187,Products!$A$2:$F$21,6,FALSE)</f>
        <v>145</v>
      </c>
      <c r="R3187" s="6">
        <f t="shared" si="198"/>
        <v>145</v>
      </c>
      <c r="S3187" s="6">
        <f t="shared" si="199"/>
        <v>96.02000000000001</v>
      </c>
    </row>
    <row r="3188" spans="1:19" x14ac:dyDescent="0.25">
      <c r="A3188" t="s">
        <v>3618</v>
      </c>
      <c r="B3188" s="2">
        <v>45242</v>
      </c>
      <c r="C3188" t="s">
        <v>1053</v>
      </c>
      <c r="D3188" t="s">
        <v>11</v>
      </c>
      <c r="E3188">
        <v>1</v>
      </c>
      <c r="F3188">
        <v>26220</v>
      </c>
      <c r="G3188" s="3">
        <v>0.05</v>
      </c>
      <c r="H3188" t="s">
        <v>96</v>
      </c>
      <c r="I3188">
        <v>5</v>
      </c>
      <c r="J3188">
        <f t="shared" si="196"/>
        <v>24909</v>
      </c>
      <c r="K3188" s="2">
        <f t="shared" si="197"/>
        <v>45231</v>
      </c>
      <c r="L3188" s="2" t="str">
        <f>VLOOKUP(C3188,Customers!$A$2:$F$401,3,FALSE)</f>
        <v>Mansoura</v>
      </c>
      <c r="M3188" s="2" t="str">
        <f>VLOOKUP(C3188,Customers!$A$2:$F$401,5,FALSE)</f>
        <v>Small Business</v>
      </c>
      <c r="N3188" s="2" t="str">
        <f>VLOOKUP(D3188,Products!$A$2:$F$21,2,FALSE)</f>
        <v>Laptop Pro 14</v>
      </c>
      <c r="O3188" s="2" t="str">
        <f>VLOOKUP(D3188,Products!$A$2:$F$21,4,FALSE)</f>
        <v>Electronics</v>
      </c>
      <c r="P3188" s="2" t="str">
        <f>VLOOKUP(D3188,Products!$A$2:$F$21,3,FALSE)</f>
        <v>Computers</v>
      </c>
      <c r="Q3188" s="6">
        <f>VLOOKUP(D3188,Products!$A$2:$F$21,6,FALSE)</f>
        <v>22100</v>
      </c>
      <c r="R3188" s="6">
        <f t="shared" si="198"/>
        <v>22100</v>
      </c>
      <c r="S3188" s="6">
        <f t="shared" si="199"/>
        <v>2809</v>
      </c>
    </row>
    <row r="3189" spans="1:19" x14ac:dyDescent="0.25">
      <c r="A3189" t="s">
        <v>3619</v>
      </c>
      <c r="B3189" s="2">
        <v>45506</v>
      </c>
      <c r="C3189" t="s">
        <v>815</v>
      </c>
      <c r="D3189" t="s">
        <v>56</v>
      </c>
      <c r="E3189">
        <v>1</v>
      </c>
      <c r="F3189">
        <v>180</v>
      </c>
      <c r="G3189" s="3">
        <v>0</v>
      </c>
      <c r="H3189" t="s">
        <v>12</v>
      </c>
      <c r="I3189">
        <v>4</v>
      </c>
      <c r="J3189">
        <f t="shared" si="196"/>
        <v>180</v>
      </c>
      <c r="K3189" s="2">
        <f t="shared" si="197"/>
        <v>45505</v>
      </c>
      <c r="L3189" s="2" t="str">
        <f>VLOOKUP(C3189,Customers!$A$2:$F$401,3,FALSE)</f>
        <v>Alexandria</v>
      </c>
      <c r="M3189" s="2" t="str">
        <f>VLOOKUP(C3189,Customers!$A$2:$F$401,5,FALSE)</f>
        <v>Consumer</v>
      </c>
      <c r="N3189" s="2" t="str">
        <f>VLOOKUP(D3189,Products!$A$2:$F$21,2,FALSE)</f>
        <v>Notebook Pack</v>
      </c>
      <c r="O3189" s="2" t="str">
        <f>VLOOKUP(D3189,Products!$A$2:$F$21,4,FALSE)</f>
        <v>Office</v>
      </c>
      <c r="P3189" s="2" t="str">
        <f>VLOOKUP(D3189,Products!$A$2:$F$21,3,FALSE)</f>
        <v>Stationery</v>
      </c>
      <c r="Q3189" s="6">
        <f>VLOOKUP(D3189,Products!$A$2:$F$21,6,FALSE)</f>
        <v>75</v>
      </c>
      <c r="R3189" s="6">
        <f t="shared" si="198"/>
        <v>75</v>
      </c>
      <c r="S3189" s="6">
        <f t="shared" si="199"/>
        <v>105</v>
      </c>
    </row>
    <row r="3190" spans="1:19" x14ac:dyDescent="0.25">
      <c r="A3190" t="s">
        <v>3620</v>
      </c>
      <c r="B3190" s="2">
        <v>45587</v>
      </c>
      <c r="C3190" t="s">
        <v>1064</v>
      </c>
      <c r="D3190" t="s">
        <v>24</v>
      </c>
      <c r="E3190">
        <v>2</v>
      </c>
      <c r="F3190">
        <v>1212.5</v>
      </c>
      <c r="G3190" s="3">
        <v>0</v>
      </c>
      <c r="H3190" t="s">
        <v>12</v>
      </c>
      <c r="I3190">
        <v>5</v>
      </c>
      <c r="J3190">
        <f t="shared" si="196"/>
        <v>2425</v>
      </c>
      <c r="K3190" s="2">
        <f t="shared" si="197"/>
        <v>45566</v>
      </c>
      <c r="L3190" s="2" t="str">
        <f>VLOOKUP(C3190,Customers!$A$2:$F$401,3,FALSE)</f>
        <v>Shubra El-Kheima</v>
      </c>
      <c r="M3190" s="2" t="str">
        <f>VLOOKUP(C3190,Customers!$A$2:$F$401,5,FALSE)</f>
        <v>Consumer</v>
      </c>
      <c r="N3190" s="2" t="str">
        <f>VLOOKUP(D3190,Products!$A$2:$F$21,2,FALSE)</f>
        <v>USB-C Hub</v>
      </c>
      <c r="O3190" s="2" t="str">
        <f>VLOOKUP(D3190,Products!$A$2:$F$21,4,FALSE)</f>
        <v>Electronics</v>
      </c>
      <c r="P3190" s="2" t="str">
        <f>VLOOKUP(D3190,Products!$A$2:$F$21,3,FALSE)</f>
        <v>Accessories</v>
      </c>
      <c r="Q3190" s="6">
        <f>VLOOKUP(D3190,Products!$A$2:$F$21,6,FALSE)</f>
        <v>620</v>
      </c>
      <c r="R3190" s="6">
        <f t="shared" si="198"/>
        <v>1240</v>
      </c>
      <c r="S3190" s="6">
        <f t="shared" si="199"/>
        <v>1185</v>
      </c>
    </row>
    <row r="3191" spans="1:19" x14ac:dyDescent="0.25">
      <c r="A3191" t="s">
        <v>3621</v>
      </c>
      <c r="B3191" s="2">
        <v>45766</v>
      </c>
      <c r="C3191" t="s">
        <v>328</v>
      </c>
      <c r="D3191" t="s">
        <v>56</v>
      </c>
      <c r="E3191">
        <v>2</v>
      </c>
      <c r="F3191">
        <v>185.4</v>
      </c>
      <c r="G3191" s="3">
        <v>0.03</v>
      </c>
      <c r="H3191" t="s">
        <v>12</v>
      </c>
      <c r="I3191">
        <v>5</v>
      </c>
      <c r="J3191">
        <f t="shared" si="196"/>
        <v>359.67599999999999</v>
      </c>
      <c r="K3191" s="2">
        <f t="shared" si="197"/>
        <v>45748</v>
      </c>
      <c r="L3191" s="2" t="str">
        <f>VLOOKUP(C3191,Customers!$A$2:$F$401,3,FALSE)</f>
        <v>Ismailia</v>
      </c>
      <c r="M3191" s="2" t="str">
        <f>VLOOKUP(C3191,Customers!$A$2:$F$401,5,FALSE)</f>
        <v>Small Business</v>
      </c>
      <c r="N3191" s="2" t="str">
        <f>VLOOKUP(D3191,Products!$A$2:$F$21,2,FALSE)</f>
        <v>Notebook Pack</v>
      </c>
      <c r="O3191" s="2" t="str">
        <f>VLOOKUP(D3191,Products!$A$2:$F$21,4,FALSE)</f>
        <v>Office</v>
      </c>
      <c r="P3191" s="2" t="str">
        <f>VLOOKUP(D3191,Products!$A$2:$F$21,3,FALSE)</f>
        <v>Stationery</v>
      </c>
      <c r="Q3191" s="6">
        <f>VLOOKUP(D3191,Products!$A$2:$F$21,6,FALSE)</f>
        <v>75</v>
      </c>
      <c r="R3191" s="6">
        <f t="shared" si="198"/>
        <v>150</v>
      </c>
      <c r="S3191" s="6">
        <f t="shared" si="199"/>
        <v>209.67599999999999</v>
      </c>
    </row>
    <row r="3192" spans="1:19" x14ac:dyDescent="0.25">
      <c r="A3192" t="s">
        <v>3622</v>
      </c>
      <c r="B3192" s="2">
        <v>45586</v>
      </c>
      <c r="C3192" t="s">
        <v>505</v>
      </c>
      <c r="D3192" t="s">
        <v>27</v>
      </c>
      <c r="E3192">
        <v>1</v>
      </c>
      <c r="F3192">
        <v>1009.4</v>
      </c>
      <c r="G3192" s="3">
        <v>0.1</v>
      </c>
      <c r="H3192" t="s">
        <v>12</v>
      </c>
      <c r="I3192">
        <v>6</v>
      </c>
      <c r="J3192">
        <f t="shared" si="196"/>
        <v>908.46</v>
      </c>
      <c r="K3192" s="2">
        <f t="shared" si="197"/>
        <v>45566</v>
      </c>
      <c r="L3192" s="2" t="str">
        <f>VLOOKUP(C3192,Customers!$A$2:$F$401,3,FALSE)</f>
        <v>Port Said</v>
      </c>
      <c r="M3192" s="2" t="str">
        <f>VLOOKUP(C3192,Customers!$A$2:$F$401,5,FALSE)</f>
        <v>Consumer</v>
      </c>
      <c r="N3192" s="2" t="str">
        <f>VLOOKUP(D3192,Products!$A$2:$F$21,2,FALSE)</f>
        <v>Printer Toner</v>
      </c>
      <c r="O3192" s="2" t="str">
        <f>VLOOKUP(D3192,Products!$A$2:$F$21,4,FALSE)</f>
        <v>Office</v>
      </c>
      <c r="P3192" s="2" t="str">
        <f>VLOOKUP(D3192,Products!$A$2:$F$21,3,FALSE)</f>
        <v>Supplies</v>
      </c>
      <c r="Q3192" s="6">
        <f>VLOOKUP(D3192,Products!$A$2:$F$21,6,FALSE)</f>
        <v>510</v>
      </c>
      <c r="R3192" s="6">
        <f t="shared" si="198"/>
        <v>510</v>
      </c>
      <c r="S3192" s="6">
        <f t="shared" si="199"/>
        <v>398.46000000000004</v>
      </c>
    </row>
    <row r="3193" spans="1:19" x14ac:dyDescent="0.25">
      <c r="A3193" t="s">
        <v>3623</v>
      </c>
      <c r="B3193" s="2">
        <v>45153</v>
      </c>
      <c r="C3193" t="s">
        <v>1005</v>
      </c>
      <c r="D3193" t="s">
        <v>15</v>
      </c>
      <c r="E3193">
        <v>4</v>
      </c>
      <c r="F3193">
        <v>414</v>
      </c>
      <c r="G3193" s="3">
        <v>0.15</v>
      </c>
      <c r="H3193" t="s">
        <v>96</v>
      </c>
      <c r="I3193">
        <v>7</v>
      </c>
      <c r="J3193">
        <f t="shared" si="196"/>
        <v>1407.6</v>
      </c>
      <c r="K3193" s="2">
        <f t="shared" si="197"/>
        <v>45139</v>
      </c>
      <c r="L3193" s="2" t="str">
        <f>VLOOKUP(C3193,Customers!$A$2:$F$401,3,FALSE)</f>
        <v>Asyut</v>
      </c>
      <c r="M3193" s="2" t="str">
        <f>VLOOKUP(C3193,Customers!$A$2:$F$401,5,FALSE)</f>
        <v>Consumer</v>
      </c>
      <c r="N3193" s="2" t="str">
        <f>VLOOKUP(D3193,Products!$A$2:$F$21,2,FALSE)</f>
        <v>Wireless Mouse</v>
      </c>
      <c r="O3193" s="2" t="str">
        <f>VLOOKUP(D3193,Products!$A$2:$F$21,4,FALSE)</f>
        <v>Electronics</v>
      </c>
      <c r="P3193" s="2" t="str">
        <f>VLOOKUP(D3193,Products!$A$2:$F$21,3,FALSE)</f>
        <v>Accessories</v>
      </c>
      <c r="Q3193" s="6">
        <f>VLOOKUP(D3193,Products!$A$2:$F$21,6,FALSE)</f>
        <v>210</v>
      </c>
      <c r="R3193" s="6">
        <f t="shared" si="198"/>
        <v>840</v>
      </c>
      <c r="S3193" s="6">
        <f t="shared" si="199"/>
        <v>567.59999999999991</v>
      </c>
    </row>
    <row r="3194" spans="1:19" x14ac:dyDescent="0.25">
      <c r="A3194" t="s">
        <v>3624</v>
      </c>
      <c r="B3194" s="2">
        <v>45124</v>
      </c>
      <c r="C3194" t="s">
        <v>594</v>
      </c>
      <c r="D3194" t="s">
        <v>18</v>
      </c>
      <c r="E3194">
        <v>2</v>
      </c>
      <c r="F3194">
        <v>1334</v>
      </c>
      <c r="G3194" s="3">
        <v>0.15</v>
      </c>
      <c r="H3194" t="s">
        <v>12</v>
      </c>
      <c r="I3194">
        <v>5</v>
      </c>
      <c r="J3194">
        <f t="shared" si="196"/>
        <v>2267.7999999999997</v>
      </c>
      <c r="K3194" s="2">
        <f t="shared" si="197"/>
        <v>45108</v>
      </c>
      <c r="L3194" s="2" t="str">
        <f>VLOOKUP(C3194,Customers!$A$2:$F$401,3,FALSE)</f>
        <v>Asyut</v>
      </c>
      <c r="M3194" s="2" t="str">
        <f>VLOOKUP(C3194,Customers!$A$2:$F$401,5,FALSE)</f>
        <v>Small Business</v>
      </c>
      <c r="N3194" s="2" t="str">
        <f>VLOOKUP(D3194,Products!$A$2:$F$21,2,FALSE)</f>
        <v>Webcam HD</v>
      </c>
      <c r="O3194" s="2" t="str">
        <f>VLOOKUP(D3194,Products!$A$2:$F$21,4,FALSE)</f>
        <v>Electronics</v>
      </c>
      <c r="P3194" s="2" t="str">
        <f>VLOOKUP(D3194,Products!$A$2:$F$21,3,FALSE)</f>
        <v>Accessories</v>
      </c>
      <c r="Q3194" s="6">
        <f>VLOOKUP(D3194,Products!$A$2:$F$21,6,FALSE)</f>
        <v>790</v>
      </c>
      <c r="R3194" s="6">
        <f t="shared" si="198"/>
        <v>1580</v>
      </c>
      <c r="S3194" s="6">
        <f t="shared" si="199"/>
        <v>687.79999999999973</v>
      </c>
    </row>
    <row r="3195" spans="1:19" x14ac:dyDescent="0.25">
      <c r="A3195" t="s">
        <v>3625</v>
      </c>
      <c r="B3195" s="2">
        <v>45998</v>
      </c>
      <c r="C3195" t="s">
        <v>332</v>
      </c>
      <c r="D3195" t="s">
        <v>79</v>
      </c>
      <c r="E3195">
        <v>2</v>
      </c>
      <c r="F3195">
        <v>5704</v>
      </c>
      <c r="G3195" s="3">
        <v>0.1</v>
      </c>
      <c r="H3195" t="s">
        <v>12</v>
      </c>
      <c r="I3195">
        <v>2</v>
      </c>
      <c r="J3195">
        <f t="shared" si="196"/>
        <v>10267.200000000001</v>
      </c>
      <c r="K3195" s="2">
        <f t="shared" si="197"/>
        <v>45992</v>
      </c>
      <c r="L3195" s="2" t="str">
        <f>VLOOKUP(C3195,Customers!$A$2:$F$401,3,FALSE)</f>
        <v>Banha</v>
      </c>
      <c r="M3195" s="2" t="str">
        <f>VLOOKUP(C3195,Customers!$A$2:$F$401,5,FALSE)</f>
        <v>Small Business</v>
      </c>
      <c r="N3195" s="2" t="str">
        <f>VLOOKUP(D3195,Products!$A$2:$F$21,2,FALSE)</f>
        <v>27-inch Monitor</v>
      </c>
      <c r="O3195" s="2" t="str">
        <f>VLOOKUP(D3195,Products!$A$2:$F$21,4,FALSE)</f>
        <v>Electronics</v>
      </c>
      <c r="P3195" s="2" t="str">
        <f>VLOOKUP(D3195,Products!$A$2:$F$21,3,FALSE)</f>
        <v>Displays</v>
      </c>
      <c r="Q3195" s="6">
        <f>VLOOKUP(D3195,Products!$A$2:$F$21,6,FALSE)</f>
        <v>4300</v>
      </c>
      <c r="R3195" s="6">
        <f t="shared" si="198"/>
        <v>8600</v>
      </c>
      <c r="S3195" s="6">
        <f t="shared" si="199"/>
        <v>1667.2000000000007</v>
      </c>
    </row>
    <row r="3196" spans="1:19" x14ac:dyDescent="0.25">
      <c r="A3196" t="s">
        <v>3626</v>
      </c>
      <c r="B3196" s="2">
        <v>45063</v>
      </c>
      <c r="C3196" t="s">
        <v>840</v>
      </c>
      <c r="D3196" t="s">
        <v>56</v>
      </c>
      <c r="E3196">
        <v>1</v>
      </c>
      <c r="F3196">
        <v>180</v>
      </c>
      <c r="G3196" s="3">
        <v>0.15</v>
      </c>
      <c r="H3196" t="s">
        <v>12</v>
      </c>
      <c r="I3196">
        <v>7</v>
      </c>
      <c r="J3196">
        <f t="shared" si="196"/>
        <v>153</v>
      </c>
      <c r="K3196" s="2">
        <f t="shared" si="197"/>
        <v>45047</v>
      </c>
      <c r="L3196" s="2" t="str">
        <f>VLOOKUP(C3196,Customers!$A$2:$F$401,3,FALSE)</f>
        <v>Zagazig</v>
      </c>
      <c r="M3196" s="2" t="str">
        <f>VLOOKUP(C3196,Customers!$A$2:$F$401,5,FALSE)</f>
        <v>Small Business</v>
      </c>
      <c r="N3196" s="2" t="str">
        <f>VLOOKUP(D3196,Products!$A$2:$F$21,2,FALSE)</f>
        <v>Notebook Pack</v>
      </c>
      <c r="O3196" s="2" t="str">
        <f>VLOOKUP(D3196,Products!$A$2:$F$21,4,FALSE)</f>
        <v>Office</v>
      </c>
      <c r="P3196" s="2" t="str">
        <f>VLOOKUP(D3196,Products!$A$2:$F$21,3,FALSE)</f>
        <v>Stationery</v>
      </c>
      <c r="Q3196" s="6">
        <f>VLOOKUP(D3196,Products!$A$2:$F$21,6,FALSE)</f>
        <v>75</v>
      </c>
      <c r="R3196" s="6">
        <f t="shared" si="198"/>
        <v>75</v>
      </c>
      <c r="S3196" s="6">
        <f t="shared" si="199"/>
        <v>78</v>
      </c>
    </row>
    <row r="3197" spans="1:19" x14ac:dyDescent="0.25">
      <c r="A3197" t="s">
        <v>3627</v>
      </c>
      <c r="B3197" s="2">
        <v>45016</v>
      </c>
      <c r="C3197" t="s">
        <v>741</v>
      </c>
      <c r="D3197" t="s">
        <v>49</v>
      </c>
      <c r="E3197">
        <v>3</v>
      </c>
      <c r="F3197">
        <v>4428</v>
      </c>
      <c r="G3197" s="3">
        <v>0</v>
      </c>
      <c r="H3197" t="s">
        <v>12</v>
      </c>
      <c r="I3197">
        <v>3</v>
      </c>
      <c r="J3197">
        <f t="shared" si="196"/>
        <v>13284</v>
      </c>
      <c r="K3197" s="2">
        <f t="shared" si="197"/>
        <v>44986</v>
      </c>
      <c r="L3197" s="2" t="str">
        <f>VLOOKUP(C3197,Customers!$A$2:$F$401,3,FALSE)</f>
        <v>Zagazig</v>
      </c>
      <c r="M3197" s="2" t="str">
        <f>VLOOKUP(C3197,Customers!$A$2:$F$401,5,FALSE)</f>
        <v>Corporate</v>
      </c>
      <c r="N3197" s="2" t="str">
        <f>VLOOKUP(D3197,Products!$A$2:$F$21,2,FALSE)</f>
        <v>UPS 1200VA</v>
      </c>
      <c r="O3197" s="2" t="str">
        <f>VLOOKUP(D3197,Products!$A$2:$F$21,4,FALSE)</f>
        <v>Electronics</v>
      </c>
      <c r="P3197" s="2" t="str">
        <f>VLOOKUP(D3197,Products!$A$2:$F$21,3,FALSE)</f>
        <v>Power</v>
      </c>
      <c r="Q3197" s="6">
        <f>VLOOKUP(D3197,Products!$A$2:$F$21,6,FALSE)</f>
        <v>2950</v>
      </c>
      <c r="R3197" s="6">
        <f t="shared" si="198"/>
        <v>8850</v>
      </c>
      <c r="S3197" s="6">
        <f t="shared" si="199"/>
        <v>4434</v>
      </c>
    </row>
    <row r="3198" spans="1:19" x14ac:dyDescent="0.25">
      <c r="A3198" t="s">
        <v>3628</v>
      </c>
      <c r="B3198" s="2">
        <v>45192</v>
      </c>
      <c r="C3198" t="s">
        <v>37</v>
      </c>
      <c r="D3198" t="s">
        <v>79</v>
      </c>
      <c r="E3198">
        <v>3</v>
      </c>
      <c r="F3198">
        <v>5704</v>
      </c>
      <c r="G3198" s="3">
        <v>0</v>
      </c>
      <c r="H3198" t="s">
        <v>12</v>
      </c>
      <c r="I3198">
        <v>6</v>
      </c>
      <c r="J3198">
        <f t="shared" si="196"/>
        <v>17112</v>
      </c>
      <c r="K3198" s="2">
        <f t="shared" si="197"/>
        <v>45170</v>
      </c>
      <c r="L3198" s="2" t="str">
        <f>VLOOKUP(C3198,Customers!$A$2:$F$401,3,FALSE)</f>
        <v>Port Said</v>
      </c>
      <c r="M3198" s="2" t="str">
        <f>VLOOKUP(C3198,Customers!$A$2:$F$401,5,FALSE)</f>
        <v>Consumer</v>
      </c>
      <c r="N3198" s="2" t="str">
        <f>VLOOKUP(D3198,Products!$A$2:$F$21,2,FALSE)</f>
        <v>27-inch Monitor</v>
      </c>
      <c r="O3198" s="2" t="str">
        <f>VLOOKUP(D3198,Products!$A$2:$F$21,4,FALSE)</f>
        <v>Electronics</v>
      </c>
      <c r="P3198" s="2" t="str">
        <f>VLOOKUP(D3198,Products!$A$2:$F$21,3,FALSE)</f>
        <v>Displays</v>
      </c>
      <c r="Q3198" s="6">
        <f>VLOOKUP(D3198,Products!$A$2:$F$21,6,FALSE)</f>
        <v>4300</v>
      </c>
      <c r="R3198" s="6">
        <f t="shared" si="198"/>
        <v>12900</v>
      </c>
      <c r="S3198" s="6">
        <f t="shared" si="199"/>
        <v>4212</v>
      </c>
    </row>
    <row r="3199" spans="1:19" x14ac:dyDescent="0.25">
      <c r="A3199" t="s">
        <v>3629</v>
      </c>
      <c r="B3199" s="2">
        <v>45292</v>
      </c>
      <c r="C3199" t="s">
        <v>533</v>
      </c>
      <c r="D3199" t="s">
        <v>11</v>
      </c>
      <c r="E3199">
        <v>1</v>
      </c>
      <c r="F3199">
        <v>29355</v>
      </c>
      <c r="G3199" s="3">
        <v>0</v>
      </c>
      <c r="H3199" t="s">
        <v>12</v>
      </c>
      <c r="I3199">
        <v>3</v>
      </c>
      <c r="J3199">
        <f t="shared" si="196"/>
        <v>29355</v>
      </c>
      <c r="K3199" s="2">
        <f t="shared" si="197"/>
        <v>45292</v>
      </c>
      <c r="L3199" s="2" t="str">
        <f>VLOOKUP(C3199,Customers!$A$2:$F$401,3,FALSE)</f>
        <v>Shubra El-Kheima</v>
      </c>
      <c r="M3199" s="2" t="str">
        <f>VLOOKUP(C3199,Customers!$A$2:$F$401,5,FALSE)</f>
        <v>Consumer</v>
      </c>
      <c r="N3199" s="2" t="str">
        <f>VLOOKUP(D3199,Products!$A$2:$F$21,2,FALSE)</f>
        <v>Laptop Pro 14</v>
      </c>
      <c r="O3199" s="2" t="str">
        <f>VLOOKUP(D3199,Products!$A$2:$F$21,4,FALSE)</f>
        <v>Electronics</v>
      </c>
      <c r="P3199" s="2" t="str">
        <f>VLOOKUP(D3199,Products!$A$2:$F$21,3,FALSE)</f>
        <v>Computers</v>
      </c>
      <c r="Q3199" s="6">
        <f>VLOOKUP(D3199,Products!$A$2:$F$21,6,FALSE)</f>
        <v>22100</v>
      </c>
      <c r="R3199" s="6">
        <f t="shared" si="198"/>
        <v>22100</v>
      </c>
      <c r="S3199" s="6">
        <f t="shared" si="199"/>
        <v>7255</v>
      </c>
    </row>
    <row r="3200" spans="1:19" x14ac:dyDescent="0.25">
      <c r="A3200" t="s">
        <v>3630</v>
      </c>
      <c r="B3200" s="2">
        <v>44991</v>
      </c>
      <c r="C3200" t="s">
        <v>641</v>
      </c>
      <c r="D3200" t="s">
        <v>46</v>
      </c>
      <c r="E3200">
        <v>1</v>
      </c>
      <c r="F3200">
        <v>252.2</v>
      </c>
      <c r="G3200" s="3">
        <v>0.05</v>
      </c>
      <c r="H3200" t="s">
        <v>12</v>
      </c>
      <c r="I3200">
        <v>3</v>
      </c>
      <c r="J3200">
        <f t="shared" si="196"/>
        <v>239.58999999999997</v>
      </c>
      <c r="K3200" s="2">
        <f t="shared" si="197"/>
        <v>44986</v>
      </c>
      <c r="L3200" s="2" t="str">
        <f>VLOOKUP(C3200,Customers!$A$2:$F$401,3,FALSE)</f>
        <v>Banha</v>
      </c>
      <c r="M3200" s="2" t="str">
        <f>VLOOKUP(C3200,Customers!$A$2:$F$401,5,FALSE)</f>
        <v>Consumer</v>
      </c>
      <c r="N3200" s="2" t="str">
        <f>VLOOKUP(D3200,Products!$A$2:$F$21,2,FALSE)</f>
        <v>Paper A4 Box</v>
      </c>
      <c r="O3200" s="2" t="str">
        <f>VLOOKUP(D3200,Products!$A$2:$F$21,4,FALSE)</f>
        <v>Office</v>
      </c>
      <c r="P3200" s="2" t="str">
        <f>VLOOKUP(D3200,Products!$A$2:$F$21,3,FALSE)</f>
        <v>Stationery</v>
      </c>
      <c r="Q3200" s="6">
        <f>VLOOKUP(D3200,Products!$A$2:$F$21,6,FALSE)</f>
        <v>145</v>
      </c>
      <c r="R3200" s="6">
        <f t="shared" si="198"/>
        <v>145</v>
      </c>
      <c r="S3200" s="6">
        <f t="shared" si="199"/>
        <v>94.589999999999975</v>
      </c>
    </row>
    <row r="3201" spans="1:19" x14ac:dyDescent="0.25">
      <c r="A3201" t="s">
        <v>3631</v>
      </c>
      <c r="B3201" s="2">
        <v>45340</v>
      </c>
      <c r="C3201" t="s">
        <v>806</v>
      </c>
      <c r="D3201" t="s">
        <v>90</v>
      </c>
      <c r="E3201">
        <v>2</v>
      </c>
      <c r="F3201">
        <v>2163</v>
      </c>
      <c r="G3201" s="3">
        <v>0.05</v>
      </c>
      <c r="H3201" t="s">
        <v>12</v>
      </c>
      <c r="I3201">
        <v>3</v>
      </c>
      <c r="J3201">
        <f t="shared" si="196"/>
        <v>4109.7</v>
      </c>
      <c r="K3201" s="2">
        <f t="shared" si="197"/>
        <v>45323</v>
      </c>
      <c r="L3201" s="2" t="str">
        <f>VLOOKUP(C3201,Customers!$A$2:$F$401,3,FALSE)</f>
        <v>Tanta</v>
      </c>
      <c r="M3201" s="2" t="str">
        <f>VLOOKUP(C3201,Customers!$A$2:$F$401,5,FALSE)</f>
        <v>Corporate</v>
      </c>
      <c r="N3201" s="2" t="str">
        <f>VLOOKUP(D3201,Products!$A$2:$F$21,2,FALSE)</f>
        <v>Headset Pro</v>
      </c>
      <c r="O3201" s="2" t="str">
        <f>VLOOKUP(D3201,Products!$A$2:$F$21,4,FALSE)</f>
        <v>Electronics</v>
      </c>
      <c r="P3201" s="2" t="str">
        <f>VLOOKUP(D3201,Products!$A$2:$F$21,3,FALSE)</f>
        <v>Accessories</v>
      </c>
      <c r="Q3201" s="6">
        <f>VLOOKUP(D3201,Products!$A$2:$F$21,6,FALSE)</f>
        <v>1180</v>
      </c>
      <c r="R3201" s="6">
        <f t="shared" si="198"/>
        <v>2360</v>
      </c>
      <c r="S3201" s="6">
        <f t="shared" si="199"/>
        <v>1749.6999999999998</v>
      </c>
    </row>
    <row r="3202" spans="1:19" x14ac:dyDescent="0.25">
      <c r="A3202" t="s">
        <v>3632</v>
      </c>
      <c r="B3202" s="2">
        <v>45146</v>
      </c>
      <c r="C3202" t="s">
        <v>501</v>
      </c>
      <c r="D3202" t="s">
        <v>46</v>
      </c>
      <c r="E3202">
        <v>2</v>
      </c>
      <c r="F3202">
        <v>280.8</v>
      </c>
      <c r="G3202" s="3">
        <v>0.1</v>
      </c>
      <c r="H3202" t="s">
        <v>12</v>
      </c>
      <c r="I3202">
        <v>7</v>
      </c>
      <c r="J3202">
        <f t="shared" si="196"/>
        <v>505.44000000000005</v>
      </c>
      <c r="K3202" s="2">
        <f t="shared" si="197"/>
        <v>45139</v>
      </c>
      <c r="L3202" s="2" t="str">
        <f>VLOOKUP(C3202,Customers!$A$2:$F$401,3,FALSE)</f>
        <v>Cairo</v>
      </c>
      <c r="M3202" s="2" t="str">
        <f>VLOOKUP(C3202,Customers!$A$2:$F$401,5,FALSE)</f>
        <v>Small Business</v>
      </c>
      <c r="N3202" s="2" t="str">
        <f>VLOOKUP(D3202,Products!$A$2:$F$21,2,FALSE)</f>
        <v>Paper A4 Box</v>
      </c>
      <c r="O3202" s="2" t="str">
        <f>VLOOKUP(D3202,Products!$A$2:$F$21,4,FALSE)</f>
        <v>Office</v>
      </c>
      <c r="P3202" s="2" t="str">
        <f>VLOOKUP(D3202,Products!$A$2:$F$21,3,FALSE)</f>
        <v>Stationery</v>
      </c>
      <c r="Q3202" s="6">
        <f>VLOOKUP(D3202,Products!$A$2:$F$21,6,FALSE)</f>
        <v>145</v>
      </c>
      <c r="R3202" s="6">
        <f t="shared" si="198"/>
        <v>290</v>
      </c>
      <c r="S3202" s="6">
        <f t="shared" si="199"/>
        <v>215.44000000000005</v>
      </c>
    </row>
    <row r="3203" spans="1:19" x14ac:dyDescent="0.25">
      <c r="A3203" t="s">
        <v>3633</v>
      </c>
      <c r="B3203" s="2">
        <v>45921</v>
      </c>
      <c r="C3203" t="s">
        <v>875</v>
      </c>
      <c r="D3203" t="s">
        <v>24</v>
      </c>
      <c r="E3203">
        <v>2</v>
      </c>
      <c r="F3203">
        <v>1350</v>
      </c>
      <c r="G3203" s="3">
        <v>0.15</v>
      </c>
      <c r="H3203" t="s">
        <v>12</v>
      </c>
      <c r="I3203">
        <v>6</v>
      </c>
      <c r="J3203">
        <f t="shared" ref="J3203:J3266" si="200">E3203*F3203*(1-G3203)</f>
        <v>2295</v>
      </c>
      <c r="K3203" s="2">
        <f t="shared" ref="K3203:K3266" si="201">DATE(YEAR(B3203),MONTH(B3203),1)</f>
        <v>45901</v>
      </c>
      <c r="L3203" s="2" t="str">
        <f>VLOOKUP(C3203,Customers!$A$2:$F$401,3,FALSE)</f>
        <v>Mansoura</v>
      </c>
      <c r="M3203" s="2" t="str">
        <f>VLOOKUP(C3203,Customers!$A$2:$F$401,5,FALSE)</f>
        <v>Consumer</v>
      </c>
      <c r="N3203" s="2" t="str">
        <f>VLOOKUP(D3203,Products!$A$2:$F$21,2,FALSE)</f>
        <v>USB-C Hub</v>
      </c>
      <c r="O3203" s="2" t="str">
        <f>VLOOKUP(D3203,Products!$A$2:$F$21,4,FALSE)</f>
        <v>Electronics</v>
      </c>
      <c r="P3203" s="2" t="str">
        <f>VLOOKUP(D3203,Products!$A$2:$F$21,3,FALSE)</f>
        <v>Accessories</v>
      </c>
      <c r="Q3203" s="6">
        <f>VLOOKUP(D3203,Products!$A$2:$F$21,6,FALSE)</f>
        <v>620</v>
      </c>
      <c r="R3203" s="6">
        <f t="shared" ref="R3203:R3266" si="202">E3203*Q3203</f>
        <v>1240</v>
      </c>
      <c r="S3203" s="6">
        <f t="shared" ref="S3203:S3266" si="203">J3203-R3203</f>
        <v>1055</v>
      </c>
    </row>
    <row r="3204" spans="1:19" x14ac:dyDescent="0.25">
      <c r="A3204" t="s">
        <v>3634</v>
      </c>
      <c r="B3204" s="2">
        <v>45319</v>
      </c>
      <c r="C3204" t="s">
        <v>477</v>
      </c>
      <c r="D3204" t="s">
        <v>109</v>
      </c>
      <c r="E3204">
        <v>2</v>
      </c>
      <c r="F3204">
        <v>12416</v>
      </c>
      <c r="G3204" s="3">
        <v>0.05</v>
      </c>
      <c r="H3204" t="s">
        <v>12</v>
      </c>
      <c r="I3204">
        <v>5</v>
      </c>
      <c r="J3204">
        <f t="shared" si="200"/>
        <v>23590.399999999998</v>
      </c>
      <c r="K3204" s="2">
        <f t="shared" si="201"/>
        <v>45292</v>
      </c>
      <c r="L3204" s="2" t="str">
        <f>VLOOKUP(C3204,Customers!$A$2:$F$401,3,FALSE)</f>
        <v>Tanta</v>
      </c>
      <c r="M3204" s="2" t="str">
        <f>VLOOKUP(C3204,Customers!$A$2:$F$401,5,FALSE)</f>
        <v>Small Business</v>
      </c>
      <c r="N3204" s="2" t="str">
        <f>VLOOKUP(D3204,Products!$A$2:$F$21,2,FALSE)</f>
        <v>Projector</v>
      </c>
      <c r="O3204" s="2" t="str">
        <f>VLOOKUP(D3204,Products!$A$2:$F$21,4,FALSE)</f>
        <v>Electronics</v>
      </c>
      <c r="P3204" s="2" t="str">
        <f>VLOOKUP(D3204,Products!$A$2:$F$21,3,FALSE)</f>
        <v>Displays</v>
      </c>
      <c r="Q3204" s="6">
        <f>VLOOKUP(D3204,Products!$A$2:$F$21,6,FALSE)</f>
        <v>9700</v>
      </c>
      <c r="R3204" s="6">
        <f t="shared" si="202"/>
        <v>19400</v>
      </c>
      <c r="S3204" s="6">
        <f t="shared" si="203"/>
        <v>4190.3999999999978</v>
      </c>
    </row>
    <row r="3205" spans="1:19" x14ac:dyDescent="0.25">
      <c r="A3205" t="s">
        <v>3635</v>
      </c>
      <c r="B3205" s="2">
        <v>45129</v>
      </c>
      <c r="C3205" t="s">
        <v>434</v>
      </c>
      <c r="D3205" t="s">
        <v>46</v>
      </c>
      <c r="E3205">
        <v>3</v>
      </c>
      <c r="F3205">
        <v>280.8</v>
      </c>
      <c r="G3205" s="3">
        <v>0</v>
      </c>
      <c r="H3205" t="s">
        <v>12</v>
      </c>
      <c r="I3205">
        <v>2</v>
      </c>
      <c r="J3205">
        <f t="shared" si="200"/>
        <v>842.40000000000009</v>
      </c>
      <c r="K3205" s="2">
        <f t="shared" si="201"/>
        <v>45108</v>
      </c>
      <c r="L3205" s="2" t="str">
        <f>VLOOKUP(C3205,Customers!$A$2:$F$401,3,FALSE)</f>
        <v>Cairo</v>
      </c>
      <c r="M3205" s="2" t="str">
        <f>VLOOKUP(C3205,Customers!$A$2:$F$401,5,FALSE)</f>
        <v>Corporate</v>
      </c>
      <c r="N3205" s="2" t="str">
        <f>VLOOKUP(D3205,Products!$A$2:$F$21,2,FALSE)</f>
        <v>Paper A4 Box</v>
      </c>
      <c r="O3205" s="2" t="str">
        <f>VLOOKUP(D3205,Products!$A$2:$F$21,4,FALSE)</f>
        <v>Office</v>
      </c>
      <c r="P3205" s="2" t="str">
        <f>VLOOKUP(D3205,Products!$A$2:$F$21,3,FALSE)</f>
        <v>Stationery</v>
      </c>
      <c r="Q3205" s="6">
        <f>VLOOKUP(D3205,Products!$A$2:$F$21,6,FALSE)</f>
        <v>145</v>
      </c>
      <c r="R3205" s="6">
        <f t="shared" si="202"/>
        <v>435</v>
      </c>
      <c r="S3205" s="6">
        <f t="shared" si="203"/>
        <v>407.40000000000009</v>
      </c>
    </row>
    <row r="3206" spans="1:19" x14ac:dyDescent="0.25">
      <c r="A3206" t="s">
        <v>3636</v>
      </c>
      <c r="B3206" s="2">
        <v>44992</v>
      </c>
      <c r="C3206" t="s">
        <v>328</v>
      </c>
      <c r="D3206" t="s">
        <v>11</v>
      </c>
      <c r="E3206">
        <v>2</v>
      </c>
      <c r="F3206">
        <v>29355</v>
      </c>
      <c r="G3206" s="3">
        <v>0.05</v>
      </c>
      <c r="H3206" t="s">
        <v>12</v>
      </c>
      <c r="I3206">
        <v>7</v>
      </c>
      <c r="J3206">
        <f t="shared" si="200"/>
        <v>55774.5</v>
      </c>
      <c r="K3206" s="2">
        <f t="shared" si="201"/>
        <v>44986</v>
      </c>
      <c r="L3206" s="2" t="str">
        <f>VLOOKUP(C3206,Customers!$A$2:$F$401,3,FALSE)</f>
        <v>Ismailia</v>
      </c>
      <c r="M3206" s="2" t="str">
        <f>VLOOKUP(C3206,Customers!$A$2:$F$401,5,FALSE)</f>
        <v>Small Business</v>
      </c>
      <c r="N3206" s="2" t="str">
        <f>VLOOKUP(D3206,Products!$A$2:$F$21,2,FALSE)</f>
        <v>Laptop Pro 14</v>
      </c>
      <c r="O3206" s="2" t="str">
        <f>VLOOKUP(D3206,Products!$A$2:$F$21,4,FALSE)</f>
        <v>Electronics</v>
      </c>
      <c r="P3206" s="2" t="str">
        <f>VLOOKUP(D3206,Products!$A$2:$F$21,3,FALSE)</f>
        <v>Computers</v>
      </c>
      <c r="Q3206" s="6">
        <f>VLOOKUP(D3206,Products!$A$2:$F$21,6,FALSE)</f>
        <v>22100</v>
      </c>
      <c r="R3206" s="6">
        <f t="shared" si="202"/>
        <v>44200</v>
      </c>
      <c r="S3206" s="6">
        <f t="shared" si="203"/>
        <v>11574.5</v>
      </c>
    </row>
    <row r="3207" spans="1:19" x14ac:dyDescent="0.25">
      <c r="A3207" t="s">
        <v>3637</v>
      </c>
      <c r="B3207" s="2">
        <v>45722</v>
      </c>
      <c r="C3207" t="s">
        <v>421</v>
      </c>
      <c r="D3207" t="s">
        <v>30</v>
      </c>
      <c r="E3207">
        <v>2</v>
      </c>
      <c r="F3207">
        <v>9936</v>
      </c>
      <c r="G3207" s="3">
        <v>0</v>
      </c>
      <c r="H3207" t="s">
        <v>85</v>
      </c>
      <c r="I3207">
        <v>3</v>
      </c>
      <c r="J3207">
        <f t="shared" si="200"/>
        <v>19872</v>
      </c>
      <c r="K3207" s="2">
        <f t="shared" si="201"/>
        <v>45717</v>
      </c>
      <c r="L3207" s="2" t="str">
        <f>VLOOKUP(C3207,Customers!$A$2:$F$401,3,FALSE)</f>
        <v>Ismailia</v>
      </c>
      <c r="M3207" s="2" t="str">
        <f>VLOOKUP(C3207,Customers!$A$2:$F$401,5,FALSE)</f>
        <v>Corporate</v>
      </c>
      <c r="N3207" s="2" t="str">
        <f>VLOOKUP(D3207,Products!$A$2:$F$21,2,FALSE)</f>
        <v>Standing Desk</v>
      </c>
      <c r="O3207" s="2" t="str">
        <f>VLOOKUP(D3207,Products!$A$2:$F$21,4,FALSE)</f>
        <v>Office</v>
      </c>
      <c r="P3207" s="2" t="str">
        <f>VLOOKUP(D3207,Products!$A$2:$F$21,3,FALSE)</f>
        <v>Furniture</v>
      </c>
      <c r="Q3207" s="6">
        <f>VLOOKUP(D3207,Products!$A$2:$F$21,6,FALSE)</f>
        <v>6500</v>
      </c>
      <c r="R3207" s="6">
        <f t="shared" si="202"/>
        <v>13000</v>
      </c>
      <c r="S3207" s="6">
        <f t="shared" si="203"/>
        <v>6872</v>
      </c>
    </row>
    <row r="3208" spans="1:19" x14ac:dyDescent="0.25">
      <c r="A3208" t="s">
        <v>3638</v>
      </c>
      <c r="B3208" s="2">
        <v>45930</v>
      </c>
      <c r="C3208" t="s">
        <v>191</v>
      </c>
      <c r="D3208" t="s">
        <v>24</v>
      </c>
      <c r="E3208">
        <v>1</v>
      </c>
      <c r="F3208">
        <v>1250</v>
      </c>
      <c r="G3208" s="3">
        <v>0.1</v>
      </c>
      <c r="H3208" t="s">
        <v>12</v>
      </c>
      <c r="I3208">
        <v>7</v>
      </c>
      <c r="J3208">
        <f t="shared" si="200"/>
        <v>1125</v>
      </c>
      <c r="K3208" s="2">
        <f t="shared" si="201"/>
        <v>45901</v>
      </c>
      <c r="L3208" s="2" t="str">
        <f>VLOOKUP(C3208,Customers!$A$2:$F$401,3,FALSE)</f>
        <v>Fayoum</v>
      </c>
      <c r="M3208" s="2" t="str">
        <f>VLOOKUP(C3208,Customers!$A$2:$F$401,5,FALSE)</f>
        <v>Consumer</v>
      </c>
      <c r="N3208" s="2" t="str">
        <f>VLOOKUP(D3208,Products!$A$2:$F$21,2,FALSE)</f>
        <v>USB-C Hub</v>
      </c>
      <c r="O3208" s="2" t="str">
        <f>VLOOKUP(D3208,Products!$A$2:$F$21,4,FALSE)</f>
        <v>Electronics</v>
      </c>
      <c r="P3208" s="2" t="str">
        <f>VLOOKUP(D3208,Products!$A$2:$F$21,3,FALSE)</f>
        <v>Accessories</v>
      </c>
      <c r="Q3208" s="6">
        <f>VLOOKUP(D3208,Products!$A$2:$F$21,6,FALSE)</f>
        <v>620</v>
      </c>
      <c r="R3208" s="6">
        <f t="shared" si="202"/>
        <v>620</v>
      </c>
      <c r="S3208" s="6">
        <f t="shared" si="203"/>
        <v>505</v>
      </c>
    </row>
    <row r="3209" spans="1:19" x14ac:dyDescent="0.25">
      <c r="A3209" t="s">
        <v>3639</v>
      </c>
      <c r="B3209" s="2">
        <v>46003</v>
      </c>
      <c r="C3209" t="s">
        <v>2118</v>
      </c>
      <c r="D3209" t="s">
        <v>59</v>
      </c>
      <c r="E3209">
        <v>1</v>
      </c>
      <c r="F3209">
        <v>7178</v>
      </c>
      <c r="G3209" s="3">
        <v>0.03</v>
      </c>
      <c r="H3209" t="s">
        <v>12</v>
      </c>
      <c r="I3209">
        <v>4</v>
      </c>
      <c r="J3209">
        <f t="shared" si="200"/>
        <v>6962.66</v>
      </c>
      <c r="K3209" s="2">
        <f t="shared" si="201"/>
        <v>45992</v>
      </c>
      <c r="L3209" s="2" t="str">
        <f>VLOOKUP(C3209,Customers!$A$2:$F$401,3,FALSE)</f>
        <v>Cairo</v>
      </c>
      <c r="M3209" s="2" t="str">
        <f>VLOOKUP(C3209,Customers!$A$2:$F$401,5,FALSE)</f>
        <v>Small Business</v>
      </c>
      <c r="N3209" s="2" t="str">
        <f>VLOOKUP(D3209,Products!$A$2:$F$21,2,FALSE)</f>
        <v>Laser Printer</v>
      </c>
      <c r="O3209" s="2" t="str">
        <f>VLOOKUP(D3209,Products!$A$2:$F$21,4,FALSE)</f>
        <v>Electronics</v>
      </c>
      <c r="P3209" s="2" t="str">
        <f>VLOOKUP(D3209,Products!$A$2:$F$21,3,FALSE)</f>
        <v>Printers</v>
      </c>
      <c r="Q3209" s="6">
        <f>VLOOKUP(D3209,Products!$A$2:$F$21,6,FALSE)</f>
        <v>5600</v>
      </c>
      <c r="R3209" s="6">
        <f t="shared" si="202"/>
        <v>5600</v>
      </c>
      <c r="S3209" s="6">
        <f t="shared" si="203"/>
        <v>1362.6599999999999</v>
      </c>
    </row>
    <row r="3210" spans="1:19" x14ac:dyDescent="0.25">
      <c r="A3210" t="s">
        <v>3640</v>
      </c>
      <c r="B3210" s="2">
        <v>45451</v>
      </c>
      <c r="C3210" t="s">
        <v>638</v>
      </c>
      <c r="D3210" t="s">
        <v>24</v>
      </c>
      <c r="E3210">
        <v>3</v>
      </c>
      <c r="F3210">
        <v>1250</v>
      </c>
      <c r="G3210" s="3">
        <v>0.05</v>
      </c>
      <c r="H3210" t="s">
        <v>12</v>
      </c>
      <c r="I3210">
        <v>5</v>
      </c>
      <c r="J3210">
        <f t="shared" si="200"/>
        <v>3562.5</v>
      </c>
      <c r="K3210" s="2">
        <f t="shared" si="201"/>
        <v>45444</v>
      </c>
      <c r="L3210" s="2" t="str">
        <f>VLOOKUP(C3210,Customers!$A$2:$F$401,3,FALSE)</f>
        <v>Zagazig</v>
      </c>
      <c r="M3210" s="2" t="str">
        <f>VLOOKUP(C3210,Customers!$A$2:$F$401,5,FALSE)</f>
        <v>Small Business</v>
      </c>
      <c r="N3210" s="2" t="str">
        <f>VLOOKUP(D3210,Products!$A$2:$F$21,2,FALSE)</f>
        <v>USB-C Hub</v>
      </c>
      <c r="O3210" s="2" t="str">
        <f>VLOOKUP(D3210,Products!$A$2:$F$21,4,FALSE)</f>
        <v>Electronics</v>
      </c>
      <c r="P3210" s="2" t="str">
        <f>VLOOKUP(D3210,Products!$A$2:$F$21,3,FALSE)</f>
        <v>Accessories</v>
      </c>
      <c r="Q3210" s="6">
        <f>VLOOKUP(D3210,Products!$A$2:$F$21,6,FALSE)</f>
        <v>620</v>
      </c>
      <c r="R3210" s="6">
        <f t="shared" si="202"/>
        <v>1860</v>
      </c>
      <c r="S3210" s="6">
        <f t="shared" si="203"/>
        <v>1702.5</v>
      </c>
    </row>
    <row r="3211" spans="1:19" x14ac:dyDescent="0.25">
      <c r="A3211" t="s">
        <v>3641</v>
      </c>
      <c r="B3211" s="2">
        <v>45027</v>
      </c>
      <c r="C3211" t="s">
        <v>39</v>
      </c>
      <c r="D3211" t="s">
        <v>18</v>
      </c>
      <c r="E3211">
        <v>1</v>
      </c>
      <c r="F3211">
        <v>1493.5</v>
      </c>
      <c r="G3211" s="3">
        <v>0.2</v>
      </c>
      <c r="H3211" t="s">
        <v>12</v>
      </c>
      <c r="I3211">
        <v>6</v>
      </c>
      <c r="J3211">
        <f t="shared" si="200"/>
        <v>1194.8</v>
      </c>
      <c r="K3211" s="2">
        <f t="shared" si="201"/>
        <v>45017</v>
      </c>
      <c r="L3211" s="2" t="str">
        <f>VLOOKUP(C3211,Customers!$A$2:$F$401,3,FALSE)</f>
        <v>Giza</v>
      </c>
      <c r="M3211" s="2" t="str">
        <f>VLOOKUP(C3211,Customers!$A$2:$F$401,5,FALSE)</f>
        <v>Consumer</v>
      </c>
      <c r="N3211" s="2" t="str">
        <f>VLOOKUP(D3211,Products!$A$2:$F$21,2,FALSE)</f>
        <v>Webcam HD</v>
      </c>
      <c r="O3211" s="2" t="str">
        <f>VLOOKUP(D3211,Products!$A$2:$F$21,4,FALSE)</f>
        <v>Electronics</v>
      </c>
      <c r="P3211" s="2" t="str">
        <f>VLOOKUP(D3211,Products!$A$2:$F$21,3,FALSE)</f>
        <v>Accessories</v>
      </c>
      <c r="Q3211" s="6">
        <f>VLOOKUP(D3211,Products!$A$2:$F$21,6,FALSE)</f>
        <v>790</v>
      </c>
      <c r="R3211" s="6">
        <f t="shared" si="202"/>
        <v>790</v>
      </c>
      <c r="S3211" s="6">
        <f t="shared" si="203"/>
        <v>404.79999999999995</v>
      </c>
    </row>
    <row r="3212" spans="1:19" x14ac:dyDescent="0.25">
      <c r="A3212" t="s">
        <v>3642</v>
      </c>
      <c r="B3212" s="2">
        <v>45677</v>
      </c>
      <c r="C3212" t="s">
        <v>1441</v>
      </c>
      <c r="D3212" t="s">
        <v>40</v>
      </c>
      <c r="E3212">
        <v>1</v>
      </c>
      <c r="F3212">
        <v>21060</v>
      </c>
      <c r="G3212" s="3">
        <v>0.03</v>
      </c>
      <c r="H3212" t="s">
        <v>85</v>
      </c>
      <c r="I3212">
        <v>2</v>
      </c>
      <c r="J3212">
        <f t="shared" si="200"/>
        <v>20428.2</v>
      </c>
      <c r="K3212" s="2">
        <f t="shared" si="201"/>
        <v>45658</v>
      </c>
      <c r="L3212" s="2" t="str">
        <f>VLOOKUP(C3212,Customers!$A$2:$F$401,3,FALSE)</f>
        <v>Asyut</v>
      </c>
      <c r="M3212" s="2" t="str">
        <f>VLOOKUP(C3212,Customers!$A$2:$F$401,5,FALSE)</f>
        <v>Consumer</v>
      </c>
      <c r="N3212" s="2" t="str">
        <f>VLOOKUP(D3212,Products!$A$2:$F$21,2,FALSE)</f>
        <v>Laptop Basic 15</v>
      </c>
      <c r="O3212" s="2" t="str">
        <f>VLOOKUP(D3212,Products!$A$2:$F$21,4,FALSE)</f>
        <v>Electronics</v>
      </c>
      <c r="P3212" s="2" t="str">
        <f>VLOOKUP(D3212,Products!$A$2:$F$21,3,FALSE)</f>
        <v>Computers</v>
      </c>
      <c r="Q3212" s="6">
        <f>VLOOKUP(D3212,Products!$A$2:$F$21,6,FALSE)</f>
        <v>15100</v>
      </c>
      <c r="R3212" s="6">
        <f t="shared" si="202"/>
        <v>15100</v>
      </c>
      <c r="S3212" s="6">
        <f t="shared" si="203"/>
        <v>5328.2000000000007</v>
      </c>
    </row>
    <row r="3213" spans="1:19" x14ac:dyDescent="0.25">
      <c r="A3213" t="s">
        <v>3643</v>
      </c>
      <c r="B3213" s="2">
        <v>45379</v>
      </c>
      <c r="C3213" t="s">
        <v>741</v>
      </c>
      <c r="D3213" t="s">
        <v>30</v>
      </c>
      <c r="E3213">
        <v>3</v>
      </c>
      <c r="F3213">
        <v>8464</v>
      </c>
      <c r="G3213" s="3">
        <v>0.1</v>
      </c>
      <c r="H3213" t="s">
        <v>12</v>
      </c>
      <c r="I3213">
        <v>4</v>
      </c>
      <c r="J3213">
        <f t="shared" si="200"/>
        <v>22852.799999999999</v>
      </c>
      <c r="K3213" s="2">
        <f t="shared" si="201"/>
        <v>45352</v>
      </c>
      <c r="L3213" s="2" t="str">
        <f>VLOOKUP(C3213,Customers!$A$2:$F$401,3,FALSE)</f>
        <v>Zagazig</v>
      </c>
      <c r="M3213" s="2" t="str">
        <f>VLOOKUP(C3213,Customers!$A$2:$F$401,5,FALSE)</f>
        <v>Corporate</v>
      </c>
      <c r="N3213" s="2" t="str">
        <f>VLOOKUP(D3213,Products!$A$2:$F$21,2,FALSE)</f>
        <v>Standing Desk</v>
      </c>
      <c r="O3213" s="2" t="str">
        <f>VLOOKUP(D3213,Products!$A$2:$F$21,4,FALSE)</f>
        <v>Office</v>
      </c>
      <c r="P3213" s="2" t="str">
        <f>VLOOKUP(D3213,Products!$A$2:$F$21,3,FALSE)</f>
        <v>Furniture</v>
      </c>
      <c r="Q3213" s="6">
        <f>VLOOKUP(D3213,Products!$A$2:$F$21,6,FALSE)</f>
        <v>6500</v>
      </c>
      <c r="R3213" s="6">
        <f t="shared" si="202"/>
        <v>19500</v>
      </c>
      <c r="S3213" s="6">
        <f t="shared" si="203"/>
        <v>3352.7999999999993</v>
      </c>
    </row>
    <row r="3214" spans="1:19" x14ac:dyDescent="0.25">
      <c r="A3214" t="s">
        <v>3644</v>
      </c>
      <c r="B3214" s="2">
        <v>45072</v>
      </c>
      <c r="C3214" t="s">
        <v>730</v>
      </c>
      <c r="D3214" t="s">
        <v>21</v>
      </c>
      <c r="E3214">
        <v>1</v>
      </c>
      <c r="F3214">
        <v>1905.5</v>
      </c>
      <c r="G3214" s="3">
        <v>0.03</v>
      </c>
      <c r="H3214" t="s">
        <v>12</v>
      </c>
      <c r="I3214">
        <v>7</v>
      </c>
      <c r="J3214">
        <f t="shared" si="200"/>
        <v>1848.335</v>
      </c>
      <c r="K3214" s="2">
        <f t="shared" si="201"/>
        <v>45047</v>
      </c>
      <c r="L3214" s="2" t="str">
        <f>VLOOKUP(C3214,Customers!$A$2:$F$401,3,FALSE)</f>
        <v>Ismailia</v>
      </c>
      <c r="M3214" s="2" t="str">
        <f>VLOOKUP(C3214,Customers!$A$2:$F$401,5,FALSE)</f>
        <v>Small Business</v>
      </c>
      <c r="N3214" s="2" t="str">
        <f>VLOOKUP(D3214,Products!$A$2:$F$21,2,FALSE)</f>
        <v>Mechanical Keyboard</v>
      </c>
      <c r="O3214" s="2" t="str">
        <f>VLOOKUP(D3214,Products!$A$2:$F$21,4,FALSE)</f>
        <v>Electronics</v>
      </c>
      <c r="P3214" s="2" t="str">
        <f>VLOOKUP(D3214,Products!$A$2:$F$21,3,FALSE)</f>
        <v>Accessories</v>
      </c>
      <c r="Q3214" s="6">
        <f>VLOOKUP(D3214,Products!$A$2:$F$21,6,FALSE)</f>
        <v>990</v>
      </c>
      <c r="R3214" s="6">
        <f t="shared" si="202"/>
        <v>990</v>
      </c>
      <c r="S3214" s="6">
        <f t="shared" si="203"/>
        <v>858.33500000000004</v>
      </c>
    </row>
    <row r="3215" spans="1:19" x14ac:dyDescent="0.25">
      <c r="A3215" t="s">
        <v>3645</v>
      </c>
      <c r="B3215" s="2">
        <v>44953</v>
      </c>
      <c r="C3215" t="s">
        <v>115</v>
      </c>
      <c r="D3215" t="s">
        <v>24</v>
      </c>
      <c r="E3215">
        <v>2</v>
      </c>
      <c r="F3215">
        <v>1150</v>
      </c>
      <c r="G3215" s="3">
        <v>0.05</v>
      </c>
      <c r="H3215" t="s">
        <v>12</v>
      </c>
      <c r="I3215">
        <v>5</v>
      </c>
      <c r="J3215">
        <f t="shared" si="200"/>
        <v>2185</v>
      </c>
      <c r="K3215" s="2">
        <f t="shared" si="201"/>
        <v>44927</v>
      </c>
      <c r="L3215" s="2" t="str">
        <f>VLOOKUP(C3215,Customers!$A$2:$F$401,3,FALSE)</f>
        <v>Ismailia</v>
      </c>
      <c r="M3215" s="2" t="str">
        <f>VLOOKUP(C3215,Customers!$A$2:$F$401,5,FALSE)</f>
        <v>Consumer</v>
      </c>
      <c r="N3215" s="2" t="str">
        <f>VLOOKUP(D3215,Products!$A$2:$F$21,2,FALSE)</f>
        <v>USB-C Hub</v>
      </c>
      <c r="O3215" s="2" t="str">
        <f>VLOOKUP(D3215,Products!$A$2:$F$21,4,FALSE)</f>
        <v>Electronics</v>
      </c>
      <c r="P3215" s="2" t="str">
        <f>VLOOKUP(D3215,Products!$A$2:$F$21,3,FALSE)</f>
        <v>Accessories</v>
      </c>
      <c r="Q3215" s="6">
        <f>VLOOKUP(D3215,Products!$A$2:$F$21,6,FALSE)</f>
        <v>620</v>
      </c>
      <c r="R3215" s="6">
        <f t="shared" si="202"/>
        <v>1240</v>
      </c>
      <c r="S3215" s="6">
        <f t="shared" si="203"/>
        <v>945</v>
      </c>
    </row>
    <row r="3216" spans="1:19" x14ac:dyDescent="0.25">
      <c r="A3216" t="s">
        <v>3646</v>
      </c>
      <c r="B3216" s="2">
        <v>45354</v>
      </c>
      <c r="C3216" t="s">
        <v>1225</v>
      </c>
      <c r="D3216" t="s">
        <v>30</v>
      </c>
      <c r="E3216">
        <v>1</v>
      </c>
      <c r="F3216">
        <v>8464</v>
      </c>
      <c r="G3216" s="3">
        <v>0.05</v>
      </c>
      <c r="H3216" t="s">
        <v>12</v>
      </c>
      <c r="I3216">
        <v>6</v>
      </c>
      <c r="J3216">
        <f t="shared" si="200"/>
        <v>8040.7999999999993</v>
      </c>
      <c r="K3216" s="2">
        <f t="shared" si="201"/>
        <v>45352</v>
      </c>
      <c r="L3216" s="2" t="str">
        <f>VLOOKUP(C3216,Customers!$A$2:$F$401,3,FALSE)</f>
        <v>Port Said</v>
      </c>
      <c r="M3216" s="2" t="str">
        <f>VLOOKUP(C3216,Customers!$A$2:$F$401,5,FALSE)</f>
        <v>Consumer</v>
      </c>
      <c r="N3216" s="2" t="str">
        <f>VLOOKUP(D3216,Products!$A$2:$F$21,2,FALSE)</f>
        <v>Standing Desk</v>
      </c>
      <c r="O3216" s="2" t="str">
        <f>VLOOKUP(D3216,Products!$A$2:$F$21,4,FALSE)</f>
        <v>Office</v>
      </c>
      <c r="P3216" s="2" t="str">
        <f>VLOOKUP(D3216,Products!$A$2:$F$21,3,FALSE)</f>
        <v>Furniture</v>
      </c>
      <c r="Q3216" s="6">
        <f>VLOOKUP(D3216,Products!$A$2:$F$21,6,FALSE)</f>
        <v>6500</v>
      </c>
      <c r="R3216" s="6">
        <f t="shared" si="202"/>
        <v>6500</v>
      </c>
      <c r="S3216" s="6">
        <f t="shared" si="203"/>
        <v>1540.7999999999993</v>
      </c>
    </row>
    <row r="3217" spans="1:19" x14ac:dyDescent="0.25">
      <c r="A3217" t="s">
        <v>3647</v>
      </c>
      <c r="B3217" s="2">
        <v>45933</v>
      </c>
      <c r="C3217" t="s">
        <v>761</v>
      </c>
      <c r="D3217" t="s">
        <v>56</v>
      </c>
      <c r="E3217">
        <v>1</v>
      </c>
      <c r="F3217">
        <v>165.6</v>
      </c>
      <c r="G3217" s="3">
        <v>0.03</v>
      </c>
      <c r="H3217" t="s">
        <v>12</v>
      </c>
      <c r="I3217">
        <v>1</v>
      </c>
      <c r="J3217">
        <f t="shared" si="200"/>
        <v>160.63199999999998</v>
      </c>
      <c r="K3217" s="2">
        <f t="shared" si="201"/>
        <v>45931</v>
      </c>
      <c r="L3217" s="2" t="str">
        <f>VLOOKUP(C3217,Customers!$A$2:$F$401,3,FALSE)</f>
        <v>Port Said</v>
      </c>
      <c r="M3217" s="2" t="str">
        <f>VLOOKUP(C3217,Customers!$A$2:$F$401,5,FALSE)</f>
        <v>Small Business</v>
      </c>
      <c r="N3217" s="2" t="str">
        <f>VLOOKUP(D3217,Products!$A$2:$F$21,2,FALSE)</f>
        <v>Notebook Pack</v>
      </c>
      <c r="O3217" s="2" t="str">
        <f>VLOOKUP(D3217,Products!$A$2:$F$21,4,FALSE)</f>
        <v>Office</v>
      </c>
      <c r="P3217" s="2" t="str">
        <f>VLOOKUP(D3217,Products!$A$2:$F$21,3,FALSE)</f>
        <v>Stationery</v>
      </c>
      <c r="Q3217" s="6">
        <f>VLOOKUP(D3217,Products!$A$2:$F$21,6,FALSE)</f>
        <v>75</v>
      </c>
      <c r="R3217" s="6">
        <f t="shared" si="202"/>
        <v>75</v>
      </c>
      <c r="S3217" s="6">
        <f t="shared" si="203"/>
        <v>85.631999999999977</v>
      </c>
    </row>
    <row r="3218" spans="1:19" x14ac:dyDescent="0.25">
      <c r="A3218" t="s">
        <v>3648</v>
      </c>
      <c r="B3218" s="2">
        <v>45090</v>
      </c>
      <c r="C3218" t="s">
        <v>113</v>
      </c>
      <c r="D3218" t="s">
        <v>40</v>
      </c>
      <c r="E3218">
        <v>1</v>
      </c>
      <c r="F3218">
        <v>20085</v>
      </c>
      <c r="G3218" s="3">
        <v>0.1</v>
      </c>
      <c r="H3218" t="s">
        <v>12</v>
      </c>
      <c r="I3218">
        <v>3</v>
      </c>
      <c r="J3218">
        <f t="shared" si="200"/>
        <v>18076.5</v>
      </c>
      <c r="K3218" s="2">
        <f t="shared" si="201"/>
        <v>45078</v>
      </c>
      <c r="L3218" s="2" t="str">
        <f>VLOOKUP(C3218,Customers!$A$2:$F$401,3,FALSE)</f>
        <v>Shubra El-Kheima</v>
      </c>
      <c r="M3218" s="2" t="str">
        <f>VLOOKUP(C3218,Customers!$A$2:$F$401,5,FALSE)</f>
        <v>Small Business</v>
      </c>
      <c r="N3218" s="2" t="str">
        <f>VLOOKUP(D3218,Products!$A$2:$F$21,2,FALSE)</f>
        <v>Laptop Basic 15</v>
      </c>
      <c r="O3218" s="2" t="str">
        <f>VLOOKUP(D3218,Products!$A$2:$F$21,4,FALSE)</f>
        <v>Electronics</v>
      </c>
      <c r="P3218" s="2" t="str">
        <f>VLOOKUP(D3218,Products!$A$2:$F$21,3,FALSE)</f>
        <v>Computers</v>
      </c>
      <c r="Q3218" s="6">
        <f>VLOOKUP(D3218,Products!$A$2:$F$21,6,FALSE)</f>
        <v>15100</v>
      </c>
      <c r="R3218" s="6">
        <f t="shared" si="202"/>
        <v>15100</v>
      </c>
      <c r="S3218" s="6">
        <f t="shared" si="203"/>
        <v>2976.5</v>
      </c>
    </row>
    <row r="3219" spans="1:19" x14ac:dyDescent="0.25">
      <c r="A3219" t="s">
        <v>3649</v>
      </c>
      <c r="B3219" s="2">
        <v>45885</v>
      </c>
      <c r="C3219" t="s">
        <v>1241</v>
      </c>
      <c r="D3219" t="s">
        <v>15</v>
      </c>
      <c r="E3219">
        <v>1</v>
      </c>
      <c r="F3219">
        <v>486</v>
      </c>
      <c r="G3219" s="3">
        <v>0.1</v>
      </c>
      <c r="H3219" t="s">
        <v>12</v>
      </c>
      <c r="I3219">
        <v>7</v>
      </c>
      <c r="J3219">
        <f t="shared" si="200"/>
        <v>437.40000000000003</v>
      </c>
      <c r="K3219" s="2">
        <f t="shared" si="201"/>
        <v>45870</v>
      </c>
      <c r="L3219" s="2" t="str">
        <f>VLOOKUP(C3219,Customers!$A$2:$F$401,3,FALSE)</f>
        <v>Giza</v>
      </c>
      <c r="M3219" s="2" t="str">
        <f>VLOOKUP(C3219,Customers!$A$2:$F$401,5,FALSE)</f>
        <v>Small Business</v>
      </c>
      <c r="N3219" s="2" t="str">
        <f>VLOOKUP(D3219,Products!$A$2:$F$21,2,FALSE)</f>
        <v>Wireless Mouse</v>
      </c>
      <c r="O3219" s="2" t="str">
        <f>VLOOKUP(D3219,Products!$A$2:$F$21,4,FALSE)</f>
        <v>Electronics</v>
      </c>
      <c r="P3219" s="2" t="str">
        <f>VLOOKUP(D3219,Products!$A$2:$F$21,3,FALSE)</f>
        <v>Accessories</v>
      </c>
      <c r="Q3219" s="6">
        <f>VLOOKUP(D3219,Products!$A$2:$F$21,6,FALSE)</f>
        <v>210</v>
      </c>
      <c r="R3219" s="6">
        <f t="shared" si="202"/>
        <v>210</v>
      </c>
      <c r="S3219" s="6">
        <f t="shared" si="203"/>
        <v>227.40000000000003</v>
      </c>
    </row>
    <row r="3220" spans="1:19" x14ac:dyDescent="0.25">
      <c r="A3220" t="s">
        <v>3650</v>
      </c>
      <c r="B3220" s="2">
        <v>45051</v>
      </c>
      <c r="C3220" t="s">
        <v>42</v>
      </c>
      <c r="D3220" t="s">
        <v>43</v>
      </c>
      <c r="E3220">
        <v>2</v>
      </c>
      <c r="F3220">
        <v>3708</v>
      </c>
      <c r="G3220" s="3">
        <v>0.05</v>
      </c>
      <c r="H3220" t="s">
        <v>12</v>
      </c>
      <c r="I3220">
        <v>5</v>
      </c>
      <c r="J3220">
        <f t="shared" si="200"/>
        <v>7045.2</v>
      </c>
      <c r="K3220" s="2">
        <f t="shared" si="201"/>
        <v>45047</v>
      </c>
      <c r="L3220" s="2" t="str">
        <f>VLOOKUP(C3220,Customers!$A$2:$F$401,3,FALSE)</f>
        <v>Tanta</v>
      </c>
      <c r="M3220" s="2" t="str">
        <f>VLOOKUP(C3220,Customers!$A$2:$F$401,5,FALSE)</f>
        <v>Small Business</v>
      </c>
      <c r="N3220" s="2" t="str">
        <f>VLOOKUP(D3220,Products!$A$2:$F$21,2,FALSE)</f>
        <v>External SSD 1TB</v>
      </c>
      <c r="O3220" s="2" t="str">
        <f>VLOOKUP(D3220,Products!$A$2:$F$21,4,FALSE)</f>
        <v>Electronics</v>
      </c>
      <c r="P3220" s="2" t="str">
        <f>VLOOKUP(D3220,Products!$A$2:$F$21,3,FALSE)</f>
        <v>Storage</v>
      </c>
      <c r="Q3220" s="6">
        <f>VLOOKUP(D3220,Products!$A$2:$F$21,6,FALSE)</f>
        <v>2450</v>
      </c>
      <c r="R3220" s="6">
        <f t="shared" si="202"/>
        <v>4900</v>
      </c>
      <c r="S3220" s="6">
        <f t="shared" si="203"/>
        <v>2145.1999999999998</v>
      </c>
    </row>
    <row r="3221" spans="1:19" x14ac:dyDescent="0.25">
      <c r="A3221" t="s">
        <v>3651</v>
      </c>
      <c r="B3221" s="2">
        <v>45666</v>
      </c>
      <c r="C3221" t="s">
        <v>815</v>
      </c>
      <c r="D3221" t="s">
        <v>72</v>
      </c>
      <c r="E3221">
        <v>2</v>
      </c>
      <c r="F3221">
        <v>1610</v>
      </c>
      <c r="G3221" s="3">
        <v>0.2</v>
      </c>
      <c r="H3221" t="s">
        <v>12</v>
      </c>
      <c r="I3221">
        <v>7</v>
      </c>
      <c r="J3221">
        <f t="shared" si="200"/>
        <v>2576</v>
      </c>
      <c r="K3221" s="2">
        <f t="shared" si="201"/>
        <v>45658</v>
      </c>
      <c r="L3221" s="2" t="str">
        <f>VLOOKUP(C3221,Customers!$A$2:$F$401,3,FALSE)</f>
        <v>Alexandria</v>
      </c>
      <c r="M3221" s="2" t="str">
        <f>VLOOKUP(C3221,Customers!$A$2:$F$401,5,FALSE)</f>
        <v>Consumer</v>
      </c>
      <c r="N3221" s="2" t="str">
        <f>VLOOKUP(D3221,Products!$A$2:$F$21,2,FALSE)</f>
        <v>Wi-Fi Router</v>
      </c>
      <c r="O3221" s="2" t="str">
        <f>VLOOKUP(D3221,Products!$A$2:$F$21,4,FALSE)</f>
        <v>Electronics</v>
      </c>
      <c r="P3221" s="2" t="str">
        <f>VLOOKUP(D3221,Products!$A$2:$F$21,3,FALSE)</f>
        <v>Networking</v>
      </c>
      <c r="Q3221" s="6">
        <f>VLOOKUP(D3221,Products!$A$2:$F$21,6,FALSE)</f>
        <v>1050</v>
      </c>
      <c r="R3221" s="6">
        <f t="shared" si="202"/>
        <v>2100</v>
      </c>
      <c r="S3221" s="6">
        <f t="shared" si="203"/>
        <v>476</v>
      </c>
    </row>
    <row r="3222" spans="1:19" x14ac:dyDescent="0.25">
      <c r="A3222" t="s">
        <v>3652</v>
      </c>
      <c r="B3222" s="2">
        <v>45778</v>
      </c>
      <c r="C3222" t="s">
        <v>369</v>
      </c>
      <c r="D3222" t="s">
        <v>56</v>
      </c>
      <c r="E3222">
        <v>1</v>
      </c>
      <c r="F3222">
        <v>174.6</v>
      </c>
      <c r="G3222" s="3">
        <v>0</v>
      </c>
      <c r="H3222" t="s">
        <v>12</v>
      </c>
      <c r="I3222">
        <v>1</v>
      </c>
      <c r="J3222">
        <f t="shared" si="200"/>
        <v>174.6</v>
      </c>
      <c r="K3222" s="2">
        <f t="shared" si="201"/>
        <v>45778</v>
      </c>
      <c r="L3222" s="2" t="str">
        <f>VLOOKUP(C3222,Customers!$A$2:$F$401,3,FALSE)</f>
        <v>Tanta</v>
      </c>
      <c r="M3222" s="2" t="str">
        <f>VLOOKUP(C3222,Customers!$A$2:$F$401,5,FALSE)</f>
        <v>Small Business</v>
      </c>
      <c r="N3222" s="2" t="str">
        <f>VLOOKUP(D3222,Products!$A$2:$F$21,2,FALSE)</f>
        <v>Notebook Pack</v>
      </c>
      <c r="O3222" s="2" t="str">
        <f>VLOOKUP(D3222,Products!$A$2:$F$21,4,FALSE)</f>
        <v>Office</v>
      </c>
      <c r="P3222" s="2" t="str">
        <f>VLOOKUP(D3222,Products!$A$2:$F$21,3,FALSE)</f>
        <v>Stationery</v>
      </c>
      <c r="Q3222" s="6">
        <f>VLOOKUP(D3222,Products!$A$2:$F$21,6,FALSE)</f>
        <v>75</v>
      </c>
      <c r="R3222" s="6">
        <f t="shared" si="202"/>
        <v>75</v>
      </c>
      <c r="S3222" s="6">
        <f t="shared" si="203"/>
        <v>99.6</v>
      </c>
    </row>
    <row r="3223" spans="1:19" x14ac:dyDescent="0.25">
      <c r="A3223" t="s">
        <v>3653</v>
      </c>
      <c r="B3223" s="2">
        <v>45682</v>
      </c>
      <c r="C3223" t="s">
        <v>587</v>
      </c>
      <c r="D3223" t="s">
        <v>40</v>
      </c>
      <c r="E3223">
        <v>4</v>
      </c>
      <c r="F3223">
        <v>20085</v>
      </c>
      <c r="G3223" s="3">
        <v>0.1</v>
      </c>
      <c r="H3223" t="s">
        <v>12</v>
      </c>
      <c r="I3223">
        <v>5</v>
      </c>
      <c r="J3223">
        <f t="shared" si="200"/>
        <v>72306</v>
      </c>
      <c r="K3223" s="2">
        <f t="shared" si="201"/>
        <v>45658</v>
      </c>
      <c r="L3223" s="2" t="str">
        <f>VLOOKUP(C3223,Customers!$A$2:$F$401,3,FALSE)</f>
        <v>Port Said</v>
      </c>
      <c r="M3223" s="2" t="str">
        <f>VLOOKUP(C3223,Customers!$A$2:$F$401,5,FALSE)</f>
        <v>Corporate</v>
      </c>
      <c r="N3223" s="2" t="str">
        <f>VLOOKUP(D3223,Products!$A$2:$F$21,2,FALSE)</f>
        <v>Laptop Basic 15</v>
      </c>
      <c r="O3223" s="2" t="str">
        <f>VLOOKUP(D3223,Products!$A$2:$F$21,4,FALSE)</f>
        <v>Electronics</v>
      </c>
      <c r="P3223" s="2" t="str">
        <f>VLOOKUP(D3223,Products!$A$2:$F$21,3,FALSE)</f>
        <v>Computers</v>
      </c>
      <c r="Q3223" s="6">
        <f>VLOOKUP(D3223,Products!$A$2:$F$21,6,FALSE)</f>
        <v>15100</v>
      </c>
      <c r="R3223" s="6">
        <f t="shared" si="202"/>
        <v>60400</v>
      </c>
      <c r="S3223" s="6">
        <f t="shared" si="203"/>
        <v>11906</v>
      </c>
    </row>
    <row r="3224" spans="1:19" x14ac:dyDescent="0.25">
      <c r="A3224" t="s">
        <v>3654</v>
      </c>
      <c r="B3224" s="2">
        <v>45046</v>
      </c>
      <c r="C3224" t="s">
        <v>65</v>
      </c>
      <c r="D3224" t="s">
        <v>82</v>
      </c>
      <c r="E3224">
        <v>2</v>
      </c>
      <c r="F3224">
        <v>4800</v>
      </c>
      <c r="G3224" s="3">
        <v>0.03</v>
      </c>
      <c r="H3224" t="s">
        <v>12</v>
      </c>
      <c r="I3224">
        <v>1</v>
      </c>
      <c r="J3224">
        <f t="shared" si="200"/>
        <v>9312</v>
      </c>
      <c r="K3224" s="2">
        <f t="shared" si="201"/>
        <v>45017</v>
      </c>
      <c r="L3224" s="2" t="str">
        <f>VLOOKUP(C3224,Customers!$A$2:$F$401,3,FALSE)</f>
        <v>Port Said</v>
      </c>
      <c r="M3224" s="2" t="str">
        <f>VLOOKUP(C3224,Customers!$A$2:$F$401,5,FALSE)</f>
        <v>Small Business</v>
      </c>
      <c r="N3224" s="2" t="str">
        <f>VLOOKUP(D3224,Products!$A$2:$F$21,2,FALSE)</f>
        <v>Office Chair</v>
      </c>
      <c r="O3224" s="2" t="str">
        <f>VLOOKUP(D3224,Products!$A$2:$F$21,4,FALSE)</f>
        <v>Office</v>
      </c>
      <c r="P3224" s="2" t="str">
        <f>VLOOKUP(D3224,Products!$A$2:$F$21,3,FALSE)</f>
        <v>Furniture</v>
      </c>
      <c r="Q3224" s="6">
        <f>VLOOKUP(D3224,Products!$A$2:$F$21,6,FALSE)</f>
        <v>3150</v>
      </c>
      <c r="R3224" s="6">
        <f t="shared" si="202"/>
        <v>6300</v>
      </c>
      <c r="S3224" s="6">
        <f t="shared" si="203"/>
        <v>3012</v>
      </c>
    </row>
    <row r="3225" spans="1:19" x14ac:dyDescent="0.25">
      <c r="A3225" t="s">
        <v>3655</v>
      </c>
      <c r="B3225" s="2">
        <v>45471</v>
      </c>
      <c r="C3225" t="s">
        <v>689</v>
      </c>
      <c r="D3225" t="s">
        <v>24</v>
      </c>
      <c r="E3225">
        <v>1</v>
      </c>
      <c r="F3225">
        <v>1287.5</v>
      </c>
      <c r="G3225" s="3">
        <v>0</v>
      </c>
      <c r="H3225" t="s">
        <v>85</v>
      </c>
      <c r="I3225">
        <v>4</v>
      </c>
      <c r="J3225">
        <f t="shared" si="200"/>
        <v>1287.5</v>
      </c>
      <c r="K3225" s="2">
        <f t="shared" si="201"/>
        <v>45444</v>
      </c>
      <c r="L3225" s="2" t="str">
        <f>VLOOKUP(C3225,Customers!$A$2:$F$401,3,FALSE)</f>
        <v>Cairo</v>
      </c>
      <c r="M3225" s="2" t="str">
        <f>VLOOKUP(C3225,Customers!$A$2:$F$401,5,FALSE)</f>
        <v>Consumer</v>
      </c>
      <c r="N3225" s="2" t="str">
        <f>VLOOKUP(D3225,Products!$A$2:$F$21,2,FALSE)</f>
        <v>USB-C Hub</v>
      </c>
      <c r="O3225" s="2" t="str">
        <f>VLOOKUP(D3225,Products!$A$2:$F$21,4,FALSE)</f>
        <v>Electronics</v>
      </c>
      <c r="P3225" s="2" t="str">
        <f>VLOOKUP(D3225,Products!$A$2:$F$21,3,FALSE)</f>
        <v>Accessories</v>
      </c>
      <c r="Q3225" s="6">
        <f>VLOOKUP(D3225,Products!$A$2:$F$21,6,FALSE)</f>
        <v>620</v>
      </c>
      <c r="R3225" s="6">
        <f t="shared" si="202"/>
        <v>620</v>
      </c>
      <c r="S3225" s="6">
        <f t="shared" si="203"/>
        <v>667.5</v>
      </c>
    </row>
    <row r="3226" spans="1:19" x14ac:dyDescent="0.25">
      <c r="A3226" t="s">
        <v>3656</v>
      </c>
      <c r="B3226" s="2">
        <v>46010</v>
      </c>
      <c r="C3226" t="s">
        <v>65</v>
      </c>
      <c r="D3226" t="s">
        <v>46</v>
      </c>
      <c r="E3226">
        <v>4</v>
      </c>
      <c r="F3226">
        <v>267.8</v>
      </c>
      <c r="G3226" s="3">
        <v>0.05</v>
      </c>
      <c r="H3226" t="s">
        <v>12</v>
      </c>
      <c r="I3226">
        <v>2</v>
      </c>
      <c r="J3226">
        <f t="shared" si="200"/>
        <v>1017.64</v>
      </c>
      <c r="K3226" s="2">
        <f t="shared" si="201"/>
        <v>45992</v>
      </c>
      <c r="L3226" s="2" t="str">
        <f>VLOOKUP(C3226,Customers!$A$2:$F$401,3,FALSE)</f>
        <v>Port Said</v>
      </c>
      <c r="M3226" s="2" t="str">
        <f>VLOOKUP(C3226,Customers!$A$2:$F$401,5,FALSE)</f>
        <v>Small Business</v>
      </c>
      <c r="N3226" s="2" t="str">
        <f>VLOOKUP(D3226,Products!$A$2:$F$21,2,FALSE)</f>
        <v>Paper A4 Box</v>
      </c>
      <c r="O3226" s="2" t="str">
        <f>VLOOKUP(D3226,Products!$A$2:$F$21,4,FALSE)</f>
        <v>Office</v>
      </c>
      <c r="P3226" s="2" t="str">
        <f>VLOOKUP(D3226,Products!$A$2:$F$21,3,FALSE)</f>
        <v>Stationery</v>
      </c>
      <c r="Q3226" s="6">
        <f>VLOOKUP(D3226,Products!$A$2:$F$21,6,FALSE)</f>
        <v>145</v>
      </c>
      <c r="R3226" s="6">
        <f t="shared" si="202"/>
        <v>580</v>
      </c>
      <c r="S3226" s="6">
        <f t="shared" si="203"/>
        <v>437.64</v>
      </c>
    </row>
    <row r="3227" spans="1:19" x14ac:dyDescent="0.25">
      <c r="A3227" t="s">
        <v>3657</v>
      </c>
      <c r="B3227" s="2">
        <v>45010</v>
      </c>
      <c r="C3227" t="s">
        <v>587</v>
      </c>
      <c r="D3227" t="s">
        <v>11</v>
      </c>
      <c r="E3227">
        <v>3</v>
      </c>
      <c r="F3227">
        <v>29355</v>
      </c>
      <c r="G3227" s="3">
        <v>0.15</v>
      </c>
      <c r="H3227" t="s">
        <v>12</v>
      </c>
      <c r="I3227">
        <v>3</v>
      </c>
      <c r="J3227">
        <f t="shared" si="200"/>
        <v>74855.25</v>
      </c>
      <c r="K3227" s="2">
        <f t="shared" si="201"/>
        <v>44986</v>
      </c>
      <c r="L3227" s="2" t="str">
        <f>VLOOKUP(C3227,Customers!$A$2:$F$401,3,FALSE)</f>
        <v>Port Said</v>
      </c>
      <c r="M3227" s="2" t="str">
        <f>VLOOKUP(C3227,Customers!$A$2:$F$401,5,FALSE)</f>
        <v>Corporate</v>
      </c>
      <c r="N3227" s="2" t="str">
        <f>VLOOKUP(D3227,Products!$A$2:$F$21,2,FALSE)</f>
        <v>Laptop Pro 14</v>
      </c>
      <c r="O3227" s="2" t="str">
        <f>VLOOKUP(D3227,Products!$A$2:$F$21,4,FALSE)</f>
        <v>Electronics</v>
      </c>
      <c r="P3227" s="2" t="str">
        <f>VLOOKUP(D3227,Products!$A$2:$F$21,3,FALSE)</f>
        <v>Computers</v>
      </c>
      <c r="Q3227" s="6">
        <f>VLOOKUP(D3227,Products!$A$2:$F$21,6,FALSE)</f>
        <v>22100</v>
      </c>
      <c r="R3227" s="6">
        <f t="shared" si="202"/>
        <v>66300</v>
      </c>
      <c r="S3227" s="6">
        <f t="shared" si="203"/>
        <v>8555.25</v>
      </c>
    </row>
    <row r="3228" spans="1:19" x14ac:dyDescent="0.25">
      <c r="A3228" t="s">
        <v>3658</v>
      </c>
      <c r="B3228" s="2">
        <v>45071</v>
      </c>
      <c r="C3228" t="s">
        <v>67</v>
      </c>
      <c r="D3228" t="s">
        <v>27</v>
      </c>
      <c r="E3228">
        <v>1</v>
      </c>
      <c r="F3228">
        <v>950.6</v>
      </c>
      <c r="G3228" s="3">
        <v>0.1</v>
      </c>
      <c r="H3228" t="s">
        <v>12</v>
      </c>
      <c r="I3228">
        <v>3</v>
      </c>
      <c r="J3228">
        <f t="shared" si="200"/>
        <v>855.54000000000008</v>
      </c>
      <c r="K3228" s="2">
        <f t="shared" si="201"/>
        <v>45047</v>
      </c>
      <c r="L3228" s="2" t="str">
        <f>VLOOKUP(C3228,Customers!$A$2:$F$401,3,FALSE)</f>
        <v>Banha</v>
      </c>
      <c r="M3228" s="2" t="str">
        <f>VLOOKUP(C3228,Customers!$A$2:$F$401,5,FALSE)</f>
        <v>Consumer</v>
      </c>
      <c r="N3228" s="2" t="str">
        <f>VLOOKUP(D3228,Products!$A$2:$F$21,2,FALSE)</f>
        <v>Printer Toner</v>
      </c>
      <c r="O3228" s="2" t="str">
        <f>VLOOKUP(D3228,Products!$A$2:$F$21,4,FALSE)</f>
        <v>Office</v>
      </c>
      <c r="P3228" s="2" t="str">
        <f>VLOOKUP(D3228,Products!$A$2:$F$21,3,FALSE)</f>
        <v>Supplies</v>
      </c>
      <c r="Q3228" s="6">
        <f>VLOOKUP(D3228,Products!$A$2:$F$21,6,FALSE)</f>
        <v>510</v>
      </c>
      <c r="R3228" s="6">
        <f t="shared" si="202"/>
        <v>510</v>
      </c>
      <c r="S3228" s="6">
        <f t="shared" si="203"/>
        <v>345.54000000000008</v>
      </c>
    </row>
    <row r="3229" spans="1:19" x14ac:dyDescent="0.25">
      <c r="A3229" t="s">
        <v>3659</v>
      </c>
      <c r="B3229" s="2">
        <v>45549</v>
      </c>
      <c r="C3229" t="s">
        <v>98</v>
      </c>
      <c r="D3229" t="s">
        <v>30</v>
      </c>
      <c r="E3229">
        <v>2</v>
      </c>
      <c r="F3229">
        <v>8924</v>
      </c>
      <c r="G3229" s="3">
        <v>0.1</v>
      </c>
      <c r="H3229" t="s">
        <v>12</v>
      </c>
      <c r="I3229">
        <v>1</v>
      </c>
      <c r="J3229">
        <f t="shared" si="200"/>
        <v>16063.2</v>
      </c>
      <c r="K3229" s="2">
        <f t="shared" si="201"/>
        <v>45536</v>
      </c>
      <c r="L3229" s="2" t="str">
        <f>VLOOKUP(C3229,Customers!$A$2:$F$401,3,FALSE)</f>
        <v>Tanta</v>
      </c>
      <c r="M3229" s="2" t="str">
        <f>VLOOKUP(C3229,Customers!$A$2:$F$401,5,FALSE)</f>
        <v>Consumer</v>
      </c>
      <c r="N3229" s="2" t="str">
        <f>VLOOKUP(D3229,Products!$A$2:$F$21,2,FALSE)</f>
        <v>Standing Desk</v>
      </c>
      <c r="O3229" s="2" t="str">
        <f>VLOOKUP(D3229,Products!$A$2:$F$21,4,FALSE)</f>
        <v>Office</v>
      </c>
      <c r="P3229" s="2" t="str">
        <f>VLOOKUP(D3229,Products!$A$2:$F$21,3,FALSE)</f>
        <v>Furniture</v>
      </c>
      <c r="Q3229" s="6">
        <f>VLOOKUP(D3229,Products!$A$2:$F$21,6,FALSE)</f>
        <v>6500</v>
      </c>
      <c r="R3229" s="6">
        <f t="shared" si="202"/>
        <v>13000</v>
      </c>
      <c r="S3229" s="6">
        <f t="shared" si="203"/>
        <v>3063.2000000000007</v>
      </c>
    </row>
    <row r="3230" spans="1:19" x14ac:dyDescent="0.25">
      <c r="A3230" t="s">
        <v>3660</v>
      </c>
      <c r="B3230" s="2">
        <v>45086</v>
      </c>
      <c r="C3230" t="s">
        <v>437</v>
      </c>
      <c r="D3230" t="s">
        <v>15</v>
      </c>
      <c r="E3230">
        <v>4</v>
      </c>
      <c r="F3230">
        <v>450</v>
      </c>
      <c r="G3230" s="3">
        <v>0.2</v>
      </c>
      <c r="H3230" t="s">
        <v>12</v>
      </c>
      <c r="I3230">
        <v>7</v>
      </c>
      <c r="J3230">
        <f t="shared" si="200"/>
        <v>1440</v>
      </c>
      <c r="K3230" s="2">
        <f t="shared" si="201"/>
        <v>45078</v>
      </c>
      <c r="L3230" s="2" t="str">
        <f>VLOOKUP(C3230,Customers!$A$2:$F$401,3,FALSE)</f>
        <v>Cairo</v>
      </c>
      <c r="M3230" s="2" t="str">
        <f>VLOOKUP(C3230,Customers!$A$2:$F$401,5,FALSE)</f>
        <v>Corporate</v>
      </c>
      <c r="N3230" s="2" t="str">
        <f>VLOOKUP(D3230,Products!$A$2:$F$21,2,FALSE)</f>
        <v>Wireless Mouse</v>
      </c>
      <c r="O3230" s="2" t="str">
        <f>VLOOKUP(D3230,Products!$A$2:$F$21,4,FALSE)</f>
        <v>Electronics</v>
      </c>
      <c r="P3230" s="2" t="str">
        <f>VLOOKUP(D3230,Products!$A$2:$F$21,3,FALSE)</f>
        <v>Accessories</v>
      </c>
      <c r="Q3230" s="6">
        <f>VLOOKUP(D3230,Products!$A$2:$F$21,6,FALSE)</f>
        <v>210</v>
      </c>
      <c r="R3230" s="6">
        <f t="shared" si="202"/>
        <v>840</v>
      </c>
      <c r="S3230" s="6">
        <f t="shared" si="203"/>
        <v>600</v>
      </c>
    </row>
    <row r="3231" spans="1:19" x14ac:dyDescent="0.25">
      <c r="A3231" t="s">
        <v>3661</v>
      </c>
      <c r="B3231" s="2">
        <v>45369</v>
      </c>
      <c r="C3231" t="s">
        <v>35</v>
      </c>
      <c r="D3231" t="s">
        <v>72</v>
      </c>
      <c r="E3231">
        <v>1</v>
      </c>
      <c r="F3231">
        <v>1697.5</v>
      </c>
      <c r="G3231" s="3">
        <v>0.15</v>
      </c>
      <c r="H3231" t="s">
        <v>12</v>
      </c>
      <c r="I3231">
        <v>4</v>
      </c>
      <c r="J3231">
        <f t="shared" si="200"/>
        <v>1442.875</v>
      </c>
      <c r="K3231" s="2">
        <f t="shared" si="201"/>
        <v>45352</v>
      </c>
      <c r="L3231" s="2" t="str">
        <f>VLOOKUP(C3231,Customers!$A$2:$F$401,3,FALSE)</f>
        <v>Asyut</v>
      </c>
      <c r="M3231" s="2" t="str">
        <f>VLOOKUP(C3231,Customers!$A$2:$F$401,5,FALSE)</f>
        <v>Consumer</v>
      </c>
      <c r="N3231" s="2" t="str">
        <f>VLOOKUP(D3231,Products!$A$2:$F$21,2,FALSE)</f>
        <v>Wi-Fi Router</v>
      </c>
      <c r="O3231" s="2" t="str">
        <f>VLOOKUP(D3231,Products!$A$2:$F$21,4,FALSE)</f>
        <v>Electronics</v>
      </c>
      <c r="P3231" s="2" t="str">
        <f>VLOOKUP(D3231,Products!$A$2:$F$21,3,FALSE)</f>
        <v>Networking</v>
      </c>
      <c r="Q3231" s="6">
        <f>VLOOKUP(D3231,Products!$A$2:$F$21,6,FALSE)</f>
        <v>1050</v>
      </c>
      <c r="R3231" s="6">
        <f t="shared" si="202"/>
        <v>1050</v>
      </c>
      <c r="S3231" s="6">
        <f t="shared" si="203"/>
        <v>392.875</v>
      </c>
    </row>
    <row r="3232" spans="1:19" x14ac:dyDescent="0.25">
      <c r="A3232" t="s">
        <v>3662</v>
      </c>
      <c r="B3232" s="2">
        <v>45990</v>
      </c>
      <c r="C3232" t="s">
        <v>1474</v>
      </c>
      <c r="D3232" t="s">
        <v>24</v>
      </c>
      <c r="E3232">
        <v>2</v>
      </c>
      <c r="F3232">
        <v>1150</v>
      </c>
      <c r="G3232" s="3">
        <v>0.15</v>
      </c>
      <c r="H3232" t="s">
        <v>12</v>
      </c>
      <c r="I3232">
        <v>4</v>
      </c>
      <c r="J3232">
        <f t="shared" si="200"/>
        <v>1955</v>
      </c>
      <c r="K3232" s="2">
        <f t="shared" si="201"/>
        <v>45962</v>
      </c>
      <c r="L3232" s="2" t="str">
        <f>VLOOKUP(C3232,Customers!$A$2:$F$401,3,FALSE)</f>
        <v>Port Said</v>
      </c>
      <c r="M3232" s="2" t="str">
        <f>VLOOKUP(C3232,Customers!$A$2:$F$401,5,FALSE)</f>
        <v>Consumer</v>
      </c>
      <c r="N3232" s="2" t="str">
        <f>VLOOKUP(D3232,Products!$A$2:$F$21,2,FALSE)</f>
        <v>USB-C Hub</v>
      </c>
      <c r="O3232" s="2" t="str">
        <f>VLOOKUP(D3232,Products!$A$2:$F$21,4,FALSE)</f>
        <v>Electronics</v>
      </c>
      <c r="P3232" s="2" t="str">
        <f>VLOOKUP(D3232,Products!$A$2:$F$21,3,FALSE)</f>
        <v>Accessories</v>
      </c>
      <c r="Q3232" s="6">
        <f>VLOOKUP(D3232,Products!$A$2:$F$21,6,FALSE)</f>
        <v>620</v>
      </c>
      <c r="R3232" s="6">
        <f t="shared" si="202"/>
        <v>1240</v>
      </c>
      <c r="S3232" s="6">
        <f t="shared" si="203"/>
        <v>715</v>
      </c>
    </row>
    <row r="3233" spans="1:19" x14ac:dyDescent="0.25">
      <c r="A3233" t="s">
        <v>3663</v>
      </c>
      <c r="B3233" s="2">
        <v>45125</v>
      </c>
      <c r="C3233" t="s">
        <v>514</v>
      </c>
      <c r="D3233" t="s">
        <v>21</v>
      </c>
      <c r="E3233">
        <v>1</v>
      </c>
      <c r="F3233">
        <v>1905.5</v>
      </c>
      <c r="G3233" s="3">
        <v>0.1</v>
      </c>
      <c r="H3233" t="s">
        <v>12</v>
      </c>
      <c r="I3233">
        <v>6</v>
      </c>
      <c r="J3233">
        <f t="shared" si="200"/>
        <v>1714.95</v>
      </c>
      <c r="K3233" s="2">
        <f t="shared" si="201"/>
        <v>45108</v>
      </c>
      <c r="L3233" s="2" t="str">
        <f>VLOOKUP(C3233,Customers!$A$2:$F$401,3,FALSE)</f>
        <v>Banha</v>
      </c>
      <c r="M3233" s="2" t="str">
        <f>VLOOKUP(C3233,Customers!$A$2:$F$401,5,FALSE)</f>
        <v>Small Business</v>
      </c>
      <c r="N3233" s="2" t="str">
        <f>VLOOKUP(D3233,Products!$A$2:$F$21,2,FALSE)</f>
        <v>Mechanical Keyboard</v>
      </c>
      <c r="O3233" s="2" t="str">
        <f>VLOOKUP(D3233,Products!$A$2:$F$21,4,FALSE)</f>
        <v>Electronics</v>
      </c>
      <c r="P3233" s="2" t="str">
        <f>VLOOKUP(D3233,Products!$A$2:$F$21,3,FALSE)</f>
        <v>Accessories</v>
      </c>
      <c r="Q3233" s="6">
        <f>VLOOKUP(D3233,Products!$A$2:$F$21,6,FALSE)</f>
        <v>990</v>
      </c>
      <c r="R3233" s="6">
        <f t="shared" si="202"/>
        <v>990</v>
      </c>
      <c r="S3233" s="6">
        <f t="shared" si="203"/>
        <v>724.95</v>
      </c>
    </row>
    <row r="3234" spans="1:19" x14ac:dyDescent="0.25">
      <c r="A3234" t="s">
        <v>3664</v>
      </c>
      <c r="B3234" s="2">
        <v>45134</v>
      </c>
      <c r="C3234" t="s">
        <v>612</v>
      </c>
      <c r="D3234" t="s">
        <v>82</v>
      </c>
      <c r="E3234">
        <v>2</v>
      </c>
      <c r="F3234">
        <v>4416</v>
      </c>
      <c r="G3234" s="3">
        <v>0.1</v>
      </c>
      <c r="H3234" t="s">
        <v>12</v>
      </c>
      <c r="I3234">
        <v>1</v>
      </c>
      <c r="J3234">
        <f t="shared" si="200"/>
        <v>7948.8</v>
      </c>
      <c r="K3234" s="2">
        <f t="shared" si="201"/>
        <v>45108</v>
      </c>
      <c r="L3234" s="2" t="str">
        <f>VLOOKUP(C3234,Customers!$A$2:$F$401,3,FALSE)</f>
        <v>Banha</v>
      </c>
      <c r="M3234" s="2" t="str">
        <f>VLOOKUP(C3234,Customers!$A$2:$F$401,5,FALSE)</f>
        <v>Small Business</v>
      </c>
      <c r="N3234" s="2" t="str">
        <f>VLOOKUP(D3234,Products!$A$2:$F$21,2,FALSE)</f>
        <v>Office Chair</v>
      </c>
      <c r="O3234" s="2" t="str">
        <f>VLOOKUP(D3234,Products!$A$2:$F$21,4,FALSE)</f>
        <v>Office</v>
      </c>
      <c r="P3234" s="2" t="str">
        <f>VLOOKUP(D3234,Products!$A$2:$F$21,3,FALSE)</f>
        <v>Furniture</v>
      </c>
      <c r="Q3234" s="6">
        <f>VLOOKUP(D3234,Products!$A$2:$F$21,6,FALSE)</f>
        <v>3150</v>
      </c>
      <c r="R3234" s="6">
        <f t="shared" si="202"/>
        <v>6300</v>
      </c>
      <c r="S3234" s="6">
        <f t="shared" si="203"/>
        <v>1648.8000000000002</v>
      </c>
    </row>
    <row r="3235" spans="1:19" x14ac:dyDescent="0.25">
      <c r="A3235" t="s">
        <v>3665</v>
      </c>
      <c r="B3235" s="2">
        <v>45400</v>
      </c>
      <c r="C3235" t="s">
        <v>3284</v>
      </c>
      <c r="D3235" t="s">
        <v>43</v>
      </c>
      <c r="E3235">
        <v>3</v>
      </c>
      <c r="F3235">
        <v>3312</v>
      </c>
      <c r="G3235" s="3">
        <v>0.05</v>
      </c>
      <c r="H3235" t="s">
        <v>12</v>
      </c>
      <c r="I3235">
        <v>4</v>
      </c>
      <c r="J3235">
        <f t="shared" si="200"/>
        <v>9439.1999999999989</v>
      </c>
      <c r="K3235" s="2">
        <f t="shared" si="201"/>
        <v>45383</v>
      </c>
      <c r="L3235" s="2" t="str">
        <f>VLOOKUP(C3235,Customers!$A$2:$F$401,3,FALSE)</f>
        <v>Ismailia</v>
      </c>
      <c r="M3235" s="2" t="str">
        <f>VLOOKUP(C3235,Customers!$A$2:$F$401,5,FALSE)</f>
        <v>Consumer</v>
      </c>
      <c r="N3235" s="2" t="str">
        <f>VLOOKUP(D3235,Products!$A$2:$F$21,2,FALSE)</f>
        <v>External SSD 1TB</v>
      </c>
      <c r="O3235" s="2" t="str">
        <f>VLOOKUP(D3235,Products!$A$2:$F$21,4,FALSE)</f>
        <v>Electronics</v>
      </c>
      <c r="P3235" s="2" t="str">
        <f>VLOOKUP(D3235,Products!$A$2:$F$21,3,FALSE)</f>
        <v>Storage</v>
      </c>
      <c r="Q3235" s="6">
        <f>VLOOKUP(D3235,Products!$A$2:$F$21,6,FALSE)</f>
        <v>2450</v>
      </c>
      <c r="R3235" s="6">
        <f t="shared" si="202"/>
        <v>7350</v>
      </c>
      <c r="S3235" s="6">
        <f t="shared" si="203"/>
        <v>2089.1999999999989</v>
      </c>
    </row>
    <row r="3236" spans="1:19" x14ac:dyDescent="0.25">
      <c r="A3236" t="s">
        <v>3666</v>
      </c>
      <c r="B3236" s="2">
        <v>46015</v>
      </c>
      <c r="C3236" t="s">
        <v>1526</v>
      </c>
      <c r="D3236" t="s">
        <v>82</v>
      </c>
      <c r="E3236">
        <v>1</v>
      </c>
      <c r="F3236">
        <v>4800</v>
      </c>
      <c r="G3236" s="3">
        <v>0</v>
      </c>
      <c r="H3236" t="s">
        <v>12</v>
      </c>
      <c r="I3236">
        <v>5</v>
      </c>
      <c r="J3236">
        <f t="shared" si="200"/>
        <v>4800</v>
      </c>
      <c r="K3236" s="2">
        <f t="shared" si="201"/>
        <v>45992</v>
      </c>
      <c r="L3236" s="2" t="str">
        <f>VLOOKUP(C3236,Customers!$A$2:$F$401,3,FALSE)</f>
        <v>Giza</v>
      </c>
      <c r="M3236" s="2" t="str">
        <f>VLOOKUP(C3236,Customers!$A$2:$F$401,5,FALSE)</f>
        <v>Small Business</v>
      </c>
      <c r="N3236" s="2" t="str">
        <f>VLOOKUP(D3236,Products!$A$2:$F$21,2,FALSE)</f>
        <v>Office Chair</v>
      </c>
      <c r="O3236" s="2" t="str">
        <f>VLOOKUP(D3236,Products!$A$2:$F$21,4,FALSE)</f>
        <v>Office</v>
      </c>
      <c r="P3236" s="2" t="str">
        <f>VLOOKUP(D3236,Products!$A$2:$F$21,3,FALSE)</f>
        <v>Furniture</v>
      </c>
      <c r="Q3236" s="6">
        <f>VLOOKUP(D3236,Products!$A$2:$F$21,6,FALSE)</f>
        <v>3150</v>
      </c>
      <c r="R3236" s="6">
        <f t="shared" si="202"/>
        <v>3150</v>
      </c>
      <c r="S3236" s="6">
        <f t="shared" si="203"/>
        <v>1650</v>
      </c>
    </row>
    <row r="3237" spans="1:19" x14ac:dyDescent="0.25">
      <c r="A3237" t="s">
        <v>3667</v>
      </c>
      <c r="B3237" s="2">
        <v>45716</v>
      </c>
      <c r="C3237" t="s">
        <v>375</v>
      </c>
      <c r="D3237" t="s">
        <v>72</v>
      </c>
      <c r="E3237">
        <v>1</v>
      </c>
      <c r="F3237">
        <v>1610</v>
      </c>
      <c r="G3237" s="3">
        <v>0.05</v>
      </c>
      <c r="H3237" t="s">
        <v>12</v>
      </c>
      <c r="I3237">
        <v>5</v>
      </c>
      <c r="J3237">
        <f t="shared" si="200"/>
        <v>1529.5</v>
      </c>
      <c r="K3237" s="2">
        <f t="shared" si="201"/>
        <v>45689</v>
      </c>
      <c r="L3237" s="2" t="str">
        <f>VLOOKUP(C3237,Customers!$A$2:$F$401,3,FALSE)</f>
        <v>Ismailia</v>
      </c>
      <c r="M3237" s="2" t="str">
        <f>VLOOKUP(C3237,Customers!$A$2:$F$401,5,FALSE)</f>
        <v>Consumer</v>
      </c>
      <c r="N3237" s="2" t="str">
        <f>VLOOKUP(D3237,Products!$A$2:$F$21,2,FALSE)</f>
        <v>Wi-Fi Router</v>
      </c>
      <c r="O3237" s="2" t="str">
        <f>VLOOKUP(D3237,Products!$A$2:$F$21,4,FALSE)</f>
        <v>Electronics</v>
      </c>
      <c r="P3237" s="2" t="str">
        <f>VLOOKUP(D3237,Products!$A$2:$F$21,3,FALSE)</f>
        <v>Networking</v>
      </c>
      <c r="Q3237" s="6">
        <f>VLOOKUP(D3237,Products!$A$2:$F$21,6,FALSE)</f>
        <v>1050</v>
      </c>
      <c r="R3237" s="6">
        <f t="shared" si="202"/>
        <v>1050</v>
      </c>
      <c r="S3237" s="6">
        <f t="shared" si="203"/>
        <v>479.5</v>
      </c>
    </row>
    <row r="3238" spans="1:19" x14ac:dyDescent="0.25">
      <c r="A3238" t="s">
        <v>3668</v>
      </c>
      <c r="B3238" s="2">
        <v>45315</v>
      </c>
      <c r="C3238" t="s">
        <v>501</v>
      </c>
      <c r="D3238" t="s">
        <v>15</v>
      </c>
      <c r="E3238">
        <v>3</v>
      </c>
      <c r="F3238">
        <v>436.5</v>
      </c>
      <c r="G3238" s="3">
        <v>0.05</v>
      </c>
      <c r="H3238" t="s">
        <v>12</v>
      </c>
      <c r="I3238">
        <v>6</v>
      </c>
      <c r="J3238">
        <f t="shared" si="200"/>
        <v>1244.0249999999999</v>
      </c>
      <c r="K3238" s="2">
        <f t="shared" si="201"/>
        <v>45292</v>
      </c>
      <c r="L3238" s="2" t="str">
        <f>VLOOKUP(C3238,Customers!$A$2:$F$401,3,FALSE)</f>
        <v>Cairo</v>
      </c>
      <c r="M3238" s="2" t="str">
        <f>VLOOKUP(C3238,Customers!$A$2:$F$401,5,FALSE)</f>
        <v>Small Business</v>
      </c>
      <c r="N3238" s="2" t="str">
        <f>VLOOKUP(D3238,Products!$A$2:$F$21,2,FALSE)</f>
        <v>Wireless Mouse</v>
      </c>
      <c r="O3238" s="2" t="str">
        <f>VLOOKUP(D3238,Products!$A$2:$F$21,4,FALSE)</f>
        <v>Electronics</v>
      </c>
      <c r="P3238" s="2" t="str">
        <f>VLOOKUP(D3238,Products!$A$2:$F$21,3,FALSE)</f>
        <v>Accessories</v>
      </c>
      <c r="Q3238" s="6">
        <f>VLOOKUP(D3238,Products!$A$2:$F$21,6,FALSE)</f>
        <v>210</v>
      </c>
      <c r="R3238" s="6">
        <f t="shared" si="202"/>
        <v>630</v>
      </c>
      <c r="S3238" s="6">
        <f t="shared" si="203"/>
        <v>614.02499999999986</v>
      </c>
    </row>
    <row r="3239" spans="1:19" x14ac:dyDescent="0.25">
      <c r="A3239" t="s">
        <v>3669</v>
      </c>
      <c r="B3239" s="2">
        <v>45322</v>
      </c>
      <c r="C3239" t="s">
        <v>74</v>
      </c>
      <c r="D3239" t="s">
        <v>59</v>
      </c>
      <c r="E3239">
        <v>2</v>
      </c>
      <c r="F3239">
        <v>7622</v>
      </c>
      <c r="G3239" s="3">
        <v>0.03</v>
      </c>
      <c r="H3239" t="s">
        <v>12</v>
      </c>
      <c r="I3239">
        <v>5</v>
      </c>
      <c r="J3239">
        <f t="shared" si="200"/>
        <v>14786.68</v>
      </c>
      <c r="K3239" s="2">
        <f t="shared" si="201"/>
        <v>45292</v>
      </c>
      <c r="L3239" s="2" t="str">
        <f>VLOOKUP(C3239,Customers!$A$2:$F$401,3,FALSE)</f>
        <v>Ismailia</v>
      </c>
      <c r="M3239" s="2" t="str">
        <f>VLOOKUP(C3239,Customers!$A$2:$F$401,5,FALSE)</f>
        <v>Small Business</v>
      </c>
      <c r="N3239" s="2" t="str">
        <f>VLOOKUP(D3239,Products!$A$2:$F$21,2,FALSE)</f>
        <v>Laser Printer</v>
      </c>
      <c r="O3239" s="2" t="str">
        <f>VLOOKUP(D3239,Products!$A$2:$F$21,4,FALSE)</f>
        <v>Electronics</v>
      </c>
      <c r="P3239" s="2" t="str">
        <f>VLOOKUP(D3239,Products!$A$2:$F$21,3,FALSE)</f>
        <v>Printers</v>
      </c>
      <c r="Q3239" s="6">
        <f>VLOOKUP(D3239,Products!$A$2:$F$21,6,FALSE)</f>
        <v>5600</v>
      </c>
      <c r="R3239" s="6">
        <f t="shared" si="202"/>
        <v>11200</v>
      </c>
      <c r="S3239" s="6">
        <f t="shared" si="203"/>
        <v>3586.6800000000003</v>
      </c>
    </row>
    <row r="3240" spans="1:19" x14ac:dyDescent="0.25">
      <c r="A3240" t="s">
        <v>3670</v>
      </c>
      <c r="B3240" s="2">
        <v>46004</v>
      </c>
      <c r="C3240" t="s">
        <v>516</v>
      </c>
      <c r="D3240" t="s">
        <v>46</v>
      </c>
      <c r="E3240">
        <v>1</v>
      </c>
      <c r="F3240">
        <v>260</v>
      </c>
      <c r="G3240" s="3">
        <v>0.03</v>
      </c>
      <c r="H3240" t="s">
        <v>12</v>
      </c>
      <c r="I3240">
        <v>6</v>
      </c>
      <c r="J3240">
        <f t="shared" si="200"/>
        <v>252.2</v>
      </c>
      <c r="K3240" s="2">
        <f t="shared" si="201"/>
        <v>45992</v>
      </c>
      <c r="L3240" s="2" t="str">
        <f>VLOOKUP(C3240,Customers!$A$2:$F$401,3,FALSE)</f>
        <v>Alexandria</v>
      </c>
      <c r="M3240" s="2" t="str">
        <f>VLOOKUP(C3240,Customers!$A$2:$F$401,5,FALSE)</f>
        <v>Consumer</v>
      </c>
      <c r="N3240" s="2" t="str">
        <f>VLOOKUP(D3240,Products!$A$2:$F$21,2,FALSE)</f>
        <v>Paper A4 Box</v>
      </c>
      <c r="O3240" s="2" t="str">
        <f>VLOOKUP(D3240,Products!$A$2:$F$21,4,FALSE)</f>
        <v>Office</v>
      </c>
      <c r="P3240" s="2" t="str">
        <f>VLOOKUP(D3240,Products!$A$2:$F$21,3,FALSE)</f>
        <v>Stationery</v>
      </c>
      <c r="Q3240" s="6">
        <f>VLOOKUP(D3240,Products!$A$2:$F$21,6,FALSE)</f>
        <v>145</v>
      </c>
      <c r="R3240" s="6">
        <f t="shared" si="202"/>
        <v>145</v>
      </c>
      <c r="S3240" s="6">
        <f t="shared" si="203"/>
        <v>107.19999999999999</v>
      </c>
    </row>
    <row r="3241" spans="1:19" x14ac:dyDescent="0.25">
      <c r="A3241" t="s">
        <v>3671</v>
      </c>
      <c r="B3241" s="2">
        <v>45436</v>
      </c>
      <c r="C3241" t="s">
        <v>403</v>
      </c>
      <c r="D3241" t="s">
        <v>72</v>
      </c>
      <c r="E3241">
        <v>2</v>
      </c>
      <c r="F3241">
        <v>1750</v>
      </c>
      <c r="G3241" s="3">
        <v>0</v>
      </c>
      <c r="H3241" t="s">
        <v>12</v>
      </c>
      <c r="I3241">
        <v>5</v>
      </c>
      <c r="J3241">
        <f t="shared" si="200"/>
        <v>3500</v>
      </c>
      <c r="K3241" s="2">
        <f t="shared" si="201"/>
        <v>45413</v>
      </c>
      <c r="L3241" s="2" t="str">
        <f>VLOOKUP(C3241,Customers!$A$2:$F$401,3,FALSE)</f>
        <v>Shubra El-Kheima</v>
      </c>
      <c r="M3241" s="2" t="str">
        <f>VLOOKUP(C3241,Customers!$A$2:$F$401,5,FALSE)</f>
        <v>Small Business</v>
      </c>
      <c r="N3241" s="2" t="str">
        <f>VLOOKUP(D3241,Products!$A$2:$F$21,2,FALSE)</f>
        <v>Wi-Fi Router</v>
      </c>
      <c r="O3241" s="2" t="str">
        <f>VLOOKUP(D3241,Products!$A$2:$F$21,4,FALSE)</f>
        <v>Electronics</v>
      </c>
      <c r="P3241" s="2" t="str">
        <f>VLOOKUP(D3241,Products!$A$2:$F$21,3,FALSE)</f>
        <v>Networking</v>
      </c>
      <c r="Q3241" s="6">
        <f>VLOOKUP(D3241,Products!$A$2:$F$21,6,FALSE)</f>
        <v>1050</v>
      </c>
      <c r="R3241" s="6">
        <f t="shared" si="202"/>
        <v>2100</v>
      </c>
      <c r="S3241" s="6">
        <f t="shared" si="203"/>
        <v>1400</v>
      </c>
    </row>
    <row r="3242" spans="1:19" x14ac:dyDescent="0.25">
      <c r="A3242" t="s">
        <v>3672</v>
      </c>
      <c r="B3242" s="2">
        <v>45293</v>
      </c>
      <c r="C3242" t="s">
        <v>231</v>
      </c>
      <c r="D3242" t="s">
        <v>56</v>
      </c>
      <c r="E3242">
        <v>1</v>
      </c>
      <c r="F3242">
        <v>185.4</v>
      </c>
      <c r="G3242" s="3">
        <v>0.1</v>
      </c>
      <c r="H3242" t="s">
        <v>12</v>
      </c>
      <c r="I3242">
        <v>2</v>
      </c>
      <c r="J3242">
        <f t="shared" si="200"/>
        <v>166.86</v>
      </c>
      <c r="K3242" s="2">
        <f t="shared" si="201"/>
        <v>45292</v>
      </c>
      <c r="L3242" s="2" t="str">
        <f>VLOOKUP(C3242,Customers!$A$2:$F$401,3,FALSE)</f>
        <v>Zagazig</v>
      </c>
      <c r="M3242" s="2" t="str">
        <f>VLOOKUP(C3242,Customers!$A$2:$F$401,5,FALSE)</f>
        <v>Consumer</v>
      </c>
      <c r="N3242" s="2" t="str">
        <f>VLOOKUP(D3242,Products!$A$2:$F$21,2,FALSE)</f>
        <v>Notebook Pack</v>
      </c>
      <c r="O3242" s="2" t="str">
        <f>VLOOKUP(D3242,Products!$A$2:$F$21,4,FALSE)</f>
        <v>Office</v>
      </c>
      <c r="P3242" s="2" t="str">
        <f>VLOOKUP(D3242,Products!$A$2:$F$21,3,FALSE)</f>
        <v>Stationery</v>
      </c>
      <c r="Q3242" s="6">
        <f>VLOOKUP(D3242,Products!$A$2:$F$21,6,FALSE)</f>
        <v>75</v>
      </c>
      <c r="R3242" s="6">
        <f t="shared" si="202"/>
        <v>75</v>
      </c>
      <c r="S3242" s="6">
        <f t="shared" si="203"/>
        <v>91.860000000000014</v>
      </c>
    </row>
    <row r="3243" spans="1:19" x14ac:dyDescent="0.25">
      <c r="A3243" t="s">
        <v>3673</v>
      </c>
      <c r="B3243" s="2">
        <v>45777</v>
      </c>
      <c r="C3243" t="s">
        <v>1478</v>
      </c>
      <c r="D3243" t="s">
        <v>18</v>
      </c>
      <c r="E3243">
        <v>1</v>
      </c>
      <c r="F3243">
        <v>1566</v>
      </c>
      <c r="G3243" s="3">
        <v>0.15</v>
      </c>
      <c r="H3243" t="s">
        <v>12</v>
      </c>
      <c r="I3243">
        <v>4</v>
      </c>
      <c r="J3243">
        <f t="shared" si="200"/>
        <v>1331.1</v>
      </c>
      <c r="K3243" s="2">
        <f t="shared" si="201"/>
        <v>45748</v>
      </c>
      <c r="L3243" s="2" t="str">
        <f>VLOOKUP(C3243,Customers!$A$2:$F$401,3,FALSE)</f>
        <v>Banha</v>
      </c>
      <c r="M3243" s="2" t="str">
        <f>VLOOKUP(C3243,Customers!$A$2:$F$401,5,FALSE)</f>
        <v>Consumer</v>
      </c>
      <c r="N3243" s="2" t="str">
        <f>VLOOKUP(D3243,Products!$A$2:$F$21,2,FALSE)</f>
        <v>Webcam HD</v>
      </c>
      <c r="O3243" s="2" t="str">
        <f>VLOOKUP(D3243,Products!$A$2:$F$21,4,FALSE)</f>
        <v>Electronics</v>
      </c>
      <c r="P3243" s="2" t="str">
        <f>VLOOKUP(D3243,Products!$A$2:$F$21,3,FALSE)</f>
        <v>Accessories</v>
      </c>
      <c r="Q3243" s="6">
        <f>VLOOKUP(D3243,Products!$A$2:$F$21,6,FALSE)</f>
        <v>790</v>
      </c>
      <c r="R3243" s="6">
        <f t="shared" si="202"/>
        <v>790</v>
      </c>
      <c r="S3243" s="6">
        <f t="shared" si="203"/>
        <v>541.09999999999991</v>
      </c>
    </row>
    <row r="3244" spans="1:19" x14ac:dyDescent="0.25">
      <c r="A3244" t="s">
        <v>3674</v>
      </c>
      <c r="B3244" s="2">
        <v>45143</v>
      </c>
      <c r="C3244" t="s">
        <v>627</v>
      </c>
      <c r="D3244" t="s">
        <v>123</v>
      </c>
      <c r="E3244">
        <v>1</v>
      </c>
      <c r="F3244">
        <v>2162</v>
      </c>
      <c r="G3244" s="3">
        <v>0.03</v>
      </c>
      <c r="H3244" t="s">
        <v>12</v>
      </c>
      <c r="I3244">
        <v>4</v>
      </c>
      <c r="J3244">
        <f t="shared" si="200"/>
        <v>2097.14</v>
      </c>
      <c r="K3244" s="2">
        <f t="shared" si="201"/>
        <v>45139</v>
      </c>
      <c r="L3244" s="2" t="str">
        <f>VLOOKUP(C3244,Customers!$A$2:$F$401,3,FALSE)</f>
        <v>Port Said</v>
      </c>
      <c r="M3244" s="2" t="str">
        <f>VLOOKUP(C3244,Customers!$A$2:$F$401,5,FALSE)</f>
        <v>Small Business</v>
      </c>
      <c r="N3244" s="2" t="str">
        <f>VLOOKUP(D3244,Products!$A$2:$F$21,2,FALSE)</f>
        <v>Barcode Scanner</v>
      </c>
      <c r="O3244" s="2" t="str">
        <f>VLOOKUP(D3244,Products!$A$2:$F$21,4,FALSE)</f>
        <v>Electronics</v>
      </c>
      <c r="P3244" s="2" t="str">
        <f>VLOOKUP(D3244,Products!$A$2:$F$21,3,FALSE)</f>
        <v>POS Equipment</v>
      </c>
      <c r="Q3244" s="6">
        <f>VLOOKUP(D3244,Products!$A$2:$F$21,6,FALSE)</f>
        <v>1420</v>
      </c>
      <c r="R3244" s="6">
        <f t="shared" si="202"/>
        <v>1420</v>
      </c>
      <c r="S3244" s="6">
        <f t="shared" si="203"/>
        <v>677.13999999999987</v>
      </c>
    </row>
    <row r="3245" spans="1:19" x14ac:dyDescent="0.25">
      <c r="A3245" t="s">
        <v>3675</v>
      </c>
      <c r="B3245" s="2">
        <v>45660</v>
      </c>
      <c r="C3245" t="s">
        <v>356</v>
      </c>
      <c r="D3245" t="s">
        <v>56</v>
      </c>
      <c r="E3245">
        <v>2</v>
      </c>
      <c r="F3245">
        <v>165.6</v>
      </c>
      <c r="G3245" s="3">
        <v>0</v>
      </c>
      <c r="H3245" t="s">
        <v>12</v>
      </c>
      <c r="I3245">
        <v>3</v>
      </c>
      <c r="J3245">
        <f t="shared" si="200"/>
        <v>331.2</v>
      </c>
      <c r="K3245" s="2">
        <f t="shared" si="201"/>
        <v>45658</v>
      </c>
      <c r="L3245" s="2" t="str">
        <f>VLOOKUP(C3245,Customers!$A$2:$F$401,3,FALSE)</f>
        <v>Mansoura</v>
      </c>
      <c r="M3245" s="2" t="str">
        <f>VLOOKUP(C3245,Customers!$A$2:$F$401,5,FALSE)</f>
        <v>Consumer</v>
      </c>
      <c r="N3245" s="2" t="str">
        <f>VLOOKUP(D3245,Products!$A$2:$F$21,2,FALSE)</f>
        <v>Notebook Pack</v>
      </c>
      <c r="O3245" s="2" t="str">
        <f>VLOOKUP(D3245,Products!$A$2:$F$21,4,FALSE)</f>
        <v>Office</v>
      </c>
      <c r="P3245" s="2" t="str">
        <f>VLOOKUP(D3245,Products!$A$2:$F$21,3,FALSE)</f>
        <v>Stationery</v>
      </c>
      <c r="Q3245" s="6">
        <f>VLOOKUP(D3245,Products!$A$2:$F$21,6,FALSE)</f>
        <v>75</v>
      </c>
      <c r="R3245" s="6">
        <f t="shared" si="202"/>
        <v>150</v>
      </c>
      <c r="S3245" s="6">
        <f t="shared" si="203"/>
        <v>181.2</v>
      </c>
    </row>
    <row r="3246" spans="1:19" x14ac:dyDescent="0.25">
      <c r="A3246" t="s">
        <v>3676</v>
      </c>
      <c r="B3246" s="2">
        <v>45866</v>
      </c>
      <c r="C3246" t="s">
        <v>419</v>
      </c>
      <c r="D3246" t="s">
        <v>56</v>
      </c>
      <c r="E3246">
        <v>3</v>
      </c>
      <c r="F3246">
        <v>194.4</v>
      </c>
      <c r="G3246" s="3">
        <v>0.2</v>
      </c>
      <c r="H3246" t="s">
        <v>12</v>
      </c>
      <c r="I3246">
        <v>1</v>
      </c>
      <c r="J3246">
        <f t="shared" si="200"/>
        <v>466.56000000000006</v>
      </c>
      <c r="K3246" s="2">
        <f t="shared" si="201"/>
        <v>45839</v>
      </c>
      <c r="L3246" s="2" t="str">
        <f>VLOOKUP(C3246,Customers!$A$2:$F$401,3,FALSE)</f>
        <v>Alexandria</v>
      </c>
      <c r="M3246" s="2" t="str">
        <f>VLOOKUP(C3246,Customers!$A$2:$F$401,5,FALSE)</f>
        <v>Small Business</v>
      </c>
      <c r="N3246" s="2" t="str">
        <f>VLOOKUP(D3246,Products!$A$2:$F$21,2,FALSE)</f>
        <v>Notebook Pack</v>
      </c>
      <c r="O3246" s="2" t="str">
        <f>VLOOKUP(D3246,Products!$A$2:$F$21,4,FALSE)</f>
        <v>Office</v>
      </c>
      <c r="P3246" s="2" t="str">
        <f>VLOOKUP(D3246,Products!$A$2:$F$21,3,FALSE)</f>
        <v>Stationery</v>
      </c>
      <c r="Q3246" s="6">
        <f>VLOOKUP(D3246,Products!$A$2:$F$21,6,FALSE)</f>
        <v>75</v>
      </c>
      <c r="R3246" s="6">
        <f t="shared" si="202"/>
        <v>225</v>
      </c>
      <c r="S3246" s="6">
        <f t="shared" si="203"/>
        <v>241.56000000000006</v>
      </c>
    </row>
    <row r="3247" spans="1:19" x14ac:dyDescent="0.25">
      <c r="A3247" t="s">
        <v>3677</v>
      </c>
      <c r="B3247" s="2">
        <v>45801</v>
      </c>
      <c r="C3247" t="s">
        <v>590</v>
      </c>
      <c r="D3247" t="s">
        <v>46</v>
      </c>
      <c r="E3247">
        <v>1</v>
      </c>
      <c r="F3247">
        <v>280.8</v>
      </c>
      <c r="G3247" s="3">
        <v>0.05</v>
      </c>
      <c r="H3247" t="s">
        <v>12</v>
      </c>
      <c r="I3247">
        <v>3</v>
      </c>
      <c r="J3247">
        <f t="shared" si="200"/>
        <v>266.76</v>
      </c>
      <c r="K3247" s="2">
        <f t="shared" si="201"/>
        <v>45778</v>
      </c>
      <c r="L3247" s="2" t="str">
        <f>VLOOKUP(C3247,Customers!$A$2:$F$401,3,FALSE)</f>
        <v>Zagazig</v>
      </c>
      <c r="M3247" s="2" t="str">
        <f>VLOOKUP(C3247,Customers!$A$2:$F$401,5,FALSE)</f>
        <v>Consumer</v>
      </c>
      <c r="N3247" s="2" t="str">
        <f>VLOOKUP(D3247,Products!$A$2:$F$21,2,FALSE)</f>
        <v>Paper A4 Box</v>
      </c>
      <c r="O3247" s="2" t="str">
        <f>VLOOKUP(D3247,Products!$A$2:$F$21,4,FALSE)</f>
        <v>Office</v>
      </c>
      <c r="P3247" s="2" t="str">
        <f>VLOOKUP(D3247,Products!$A$2:$F$21,3,FALSE)</f>
        <v>Stationery</v>
      </c>
      <c r="Q3247" s="6">
        <f>VLOOKUP(D3247,Products!$A$2:$F$21,6,FALSE)</f>
        <v>145</v>
      </c>
      <c r="R3247" s="6">
        <f t="shared" si="202"/>
        <v>145</v>
      </c>
      <c r="S3247" s="6">
        <f t="shared" si="203"/>
        <v>121.75999999999999</v>
      </c>
    </row>
    <row r="3248" spans="1:19" x14ac:dyDescent="0.25">
      <c r="A3248" t="s">
        <v>3678</v>
      </c>
      <c r="B3248" s="2">
        <v>45140</v>
      </c>
      <c r="C3248" t="s">
        <v>322</v>
      </c>
      <c r="D3248" t="s">
        <v>56</v>
      </c>
      <c r="E3248">
        <v>1</v>
      </c>
      <c r="F3248">
        <v>180</v>
      </c>
      <c r="G3248" s="3">
        <v>0</v>
      </c>
      <c r="H3248" t="s">
        <v>12</v>
      </c>
      <c r="I3248">
        <v>6</v>
      </c>
      <c r="J3248">
        <f t="shared" si="200"/>
        <v>180</v>
      </c>
      <c r="K3248" s="2">
        <f t="shared" si="201"/>
        <v>45139</v>
      </c>
      <c r="L3248" s="2" t="str">
        <f>VLOOKUP(C3248,Customers!$A$2:$F$401,3,FALSE)</f>
        <v>Port Said</v>
      </c>
      <c r="M3248" s="2" t="str">
        <f>VLOOKUP(C3248,Customers!$A$2:$F$401,5,FALSE)</f>
        <v>Consumer</v>
      </c>
      <c r="N3248" s="2" t="str">
        <f>VLOOKUP(D3248,Products!$A$2:$F$21,2,FALSE)</f>
        <v>Notebook Pack</v>
      </c>
      <c r="O3248" s="2" t="str">
        <f>VLOOKUP(D3248,Products!$A$2:$F$21,4,FALSE)</f>
        <v>Office</v>
      </c>
      <c r="P3248" s="2" t="str">
        <f>VLOOKUP(D3248,Products!$A$2:$F$21,3,FALSE)</f>
        <v>Stationery</v>
      </c>
      <c r="Q3248" s="6">
        <f>VLOOKUP(D3248,Products!$A$2:$F$21,6,FALSE)</f>
        <v>75</v>
      </c>
      <c r="R3248" s="6">
        <f t="shared" si="202"/>
        <v>75</v>
      </c>
      <c r="S3248" s="6">
        <f t="shared" si="203"/>
        <v>105</v>
      </c>
    </row>
    <row r="3249" spans="1:19" x14ac:dyDescent="0.25">
      <c r="A3249" t="s">
        <v>3679</v>
      </c>
      <c r="B3249" s="2">
        <v>45268</v>
      </c>
      <c r="C3249" t="s">
        <v>318</v>
      </c>
      <c r="D3249" t="s">
        <v>123</v>
      </c>
      <c r="E3249">
        <v>2</v>
      </c>
      <c r="F3249">
        <v>2162</v>
      </c>
      <c r="G3249" s="3">
        <v>0.03</v>
      </c>
      <c r="H3249" t="s">
        <v>12</v>
      </c>
      <c r="I3249">
        <v>6</v>
      </c>
      <c r="J3249">
        <f t="shared" si="200"/>
        <v>4194.28</v>
      </c>
      <c r="K3249" s="2">
        <f t="shared" si="201"/>
        <v>45261</v>
      </c>
      <c r="L3249" s="2" t="str">
        <f>VLOOKUP(C3249,Customers!$A$2:$F$401,3,FALSE)</f>
        <v>Banha</v>
      </c>
      <c r="M3249" s="2" t="str">
        <f>VLOOKUP(C3249,Customers!$A$2:$F$401,5,FALSE)</f>
        <v>Consumer</v>
      </c>
      <c r="N3249" s="2" t="str">
        <f>VLOOKUP(D3249,Products!$A$2:$F$21,2,FALSE)</f>
        <v>Barcode Scanner</v>
      </c>
      <c r="O3249" s="2" t="str">
        <f>VLOOKUP(D3249,Products!$A$2:$F$21,4,FALSE)</f>
        <v>Electronics</v>
      </c>
      <c r="P3249" s="2" t="str">
        <f>VLOOKUP(D3249,Products!$A$2:$F$21,3,FALSE)</f>
        <v>POS Equipment</v>
      </c>
      <c r="Q3249" s="6">
        <f>VLOOKUP(D3249,Products!$A$2:$F$21,6,FALSE)</f>
        <v>1420</v>
      </c>
      <c r="R3249" s="6">
        <f t="shared" si="202"/>
        <v>2840</v>
      </c>
      <c r="S3249" s="6">
        <f t="shared" si="203"/>
        <v>1354.2799999999997</v>
      </c>
    </row>
    <row r="3250" spans="1:19" x14ac:dyDescent="0.25">
      <c r="A3250" t="s">
        <v>3680</v>
      </c>
      <c r="B3250" s="2">
        <v>45296</v>
      </c>
      <c r="C3250" t="s">
        <v>490</v>
      </c>
      <c r="D3250" t="s">
        <v>82</v>
      </c>
      <c r="E3250">
        <v>2</v>
      </c>
      <c r="F3250">
        <v>4800</v>
      </c>
      <c r="G3250" s="3">
        <v>0</v>
      </c>
      <c r="H3250" t="s">
        <v>12</v>
      </c>
      <c r="I3250">
        <v>5</v>
      </c>
      <c r="J3250">
        <f t="shared" si="200"/>
        <v>9600</v>
      </c>
      <c r="K3250" s="2">
        <f t="shared" si="201"/>
        <v>45292</v>
      </c>
      <c r="L3250" s="2" t="str">
        <f>VLOOKUP(C3250,Customers!$A$2:$F$401,3,FALSE)</f>
        <v>Giza</v>
      </c>
      <c r="M3250" s="2" t="str">
        <f>VLOOKUP(C3250,Customers!$A$2:$F$401,5,FALSE)</f>
        <v>Consumer</v>
      </c>
      <c r="N3250" s="2" t="str">
        <f>VLOOKUP(D3250,Products!$A$2:$F$21,2,FALSE)</f>
        <v>Office Chair</v>
      </c>
      <c r="O3250" s="2" t="str">
        <f>VLOOKUP(D3250,Products!$A$2:$F$21,4,FALSE)</f>
        <v>Office</v>
      </c>
      <c r="P3250" s="2" t="str">
        <f>VLOOKUP(D3250,Products!$A$2:$F$21,3,FALSE)</f>
        <v>Furniture</v>
      </c>
      <c r="Q3250" s="6">
        <f>VLOOKUP(D3250,Products!$A$2:$F$21,6,FALSE)</f>
        <v>3150</v>
      </c>
      <c r="R3250" s="6">
        <f t="shared" si="202"/>
        <v>6300</v>
      </c>
      <c r="S3250" s="6">
        <f t="shared" si="203"/>
        <v>3300</v>
      </c>
    </row>
    <row r="3251" spans="1:19" x14ac:dyDescent="0.25">
      <c r="A3251" t="s">
        <v>3681</v>
      </c>
      <c r="B3251" s="2">
        <v>45749</v>
      </c>
      <c r="C3251" t="s">
        <v>1559</v>
      </c>
      <c r="D3251" t="s">
        <v>24</v>
      </c>
      <c r="E3251">
        <v>1</v>
      </c>
      <c r="F3251">
        <v>1150</v>
      </c>
      <c r="G3251" s="3">
        <v>0.1</v>
      </c>
      <c r="H3251" t="s">
        <v>12</v>
      </c>
      <c r="I3251">
        <v>5</v>
      </c>
      <c r="J3251">
        <f t="shared" si="200"/>
        <v>1035</v>
      </c>
      <c r="K3251" s="2">
        <f t="shared" si="201"/>
        <v>45748</v>
      </c>
      <c r="L3251" s="2" t="str">
        <f>VLOOKUP(C3251,Customers!$A$2:$F$401,3,FALSE)</f>
        <v>Ismailia</v>
      </c>
      <c r="M3251" s="2" t="str">
        <f>VLOOKUP(C3251,Customers!$A$2:$F$401,5,FALSE)</f>
        <v>Consumer</v>
      </c>
      <c r="N3251" s="2" t="str">
        <f>VLOOKUP(D3251,Products!$A$2:$F$21,2,FALSE)</f>
        <v>USB-C Hub</v>
      </c>
      <c r="O3251" s="2" t="str">
        <f>VLOOKUP(D3251,Products!$A$2:$F$21,4,FALSE)</f>
        <v>Electronics</v>
      </c>
      <c r="P3251" s="2" t="str">
        <f>VLOOKUP(D3251,Products!$A$2:$F$21,3,FALSE)</f>
        <v>Accessories</v>
      </c>
      <c r="Q3251" s="6">
        <f>VLOOKUP(D3251,Products!$A$2:$F$21,6,FALSE)</f>
        <v>620</v>
      </c>
      <c r="R3251" s="6">
        <f t="shared" si="202"/>
        <v>620</v>
      </c>
      <c r="S3251" s="6">
        <f t="shared" si="203"/>
        <v>415</v>
      </c>
    </row>
    <row r="3252" spans="1:19" x14ac:dyDescent="0.25">
      <c r="A3252" t="s">
        <v>3682</v>
      </c>
      <c r="B3252" s="2">
        <v>45960</v>
      </c>
      <c r="C3252" t="s">
        <v>638</v>
      </c>
      <c r="D3252" t="s">
        <v>72</v>
      </c>
      <c r="E3252">
        <v>2</v>
      </c>
      <c r="F3252">
        <v>1890</v>
      </c>
      <c r="G3252" s="3">
        <v>0.03</v>
      </c>
      <c r="H3252" t="s">
        <v>12</v>
      </c>
      <c r="I3252">
        <v>5</v>
      </c>
      <c r="J3252">
        <f t="shared" si="200"/>
        <v>3666.6</v>
      </c>
      <c r="K3252" s="2">
        <f t="shared" si="201"/>
        <v>45931</v>
      </c>
      <c r="L3252" s="2" t="str">
        <f>VLOOKUP(C3252,Customers!$A$2:$F$401,3,FALSE)</f>
        <v>Zagazig</v>
      </c>
      <c r="M3252" s="2" t="str">
        <f>VLOOKUP(C3252,Customers!$A$2:$F$401,5,FALSE)</f>
        <v>Small Business</v>
      </c>
      <c r="N3252" s="2" t="str">
        <f>VLOOKUP(D3252,Products!$A$2:$F$21,2,FALSE)</f>
        <v>Wi-Fi Router</v>
      </c>
      <c r="O3252" s="2" t="str">
        <f>VLOOKUP(D3252,Products!$A$2:$F$21,4,FALSE)</f>
        <v>Electronics</v>
      </c>
      <c r="P3252" s="2" t="str">
        <f>VLOOKUP(D3252,Products!$A$2:$F$21,3,FALSE)</f>
        <v>Networking</v>
      </c>
      <c r="Q3252" s="6">
        <f>VLOOKUP(D3252,Products!$A$2:$F$21,6,FALSE)</f>
        <v>1050</v>
      </c>
      <c r="R3252" s="6">
        <f t="shared" si="202"/>
        <v>2100</v>
      </c>
      <c r="S3252" s="6">
        <f t="shared" si="203"/>
        <v>1566.6</v>
      </c>
    </row>
    <row r="3253" spans="1:19" x14ac:dyDescent="0.25">
      <c r="A3253" t="s">
        <v>3683</v>
      </c>
      <c r="B3253" s="2">
        <v>45618</v>
      </c>
      <c r="C3253" t="s">
        <v>421</v>
      </c>
      <c r="D3253" t="s">
        <v>40</v>
      </c>
      <c r="E3253">
        <v>1</v>
      </c>
      <c r="F3253">
        <v>18915</v>
      </c>
      <c r="G3253" s="3">
        <v>0.1</v>
      </c>
      <c r="H3253" t="s">
        <v>85</v>
      </c>
      <c r="I3253">
        <v>7</v>
      </c>
      <c r="J3253">
        <f t="shared" si="200"/>
        <v>17023.5</v>
      </c>
      <c r="K3253" s="2">
        <f t="shared" si="201"/>
        <v>45597</v>
      </c>
      <c r="L3253" s="2" t="str">
        <f>VLOOKUP(C3253,Customers!$A$2:$F$401,3,FALSE)</f>
        <v>Ismailia</v>
      </c>
      <c r="M3253" s="2" t="str">
        <f>VLOOKUP(C3253,Customers!$A$2:$F$401,5,FALSE)</f>
        <v>Corporate</v>
      </c>
      <c r="N3253" s="2" t="str">
        <f>VLOOKUP(D3253,Products!$A$2:$F$21,2,FALSE)</f>
        <v>Laptop Basic 15</v>
      </c>
      <c r="O3253" s="2" t="str">
        <f>VLOOKUP(D3253,Products!$A$2:$F$21,4,FALSE)</f>
        <v>Electronics</v>
      </c>
      <c r="P3253" s="2" t="str">
        <f>VLOOKUP(D3253,Products!$A$2:$F$21,3,FALSE)</f>
        <v>Computers</v>
      </c>
      <c r="Q3253" s="6">
        <f>VLOOKUP(D3253,Products!$A$2:$F$21,6,FALSE)</f>
        <v>15100</v>
      </c>
      <c r="R3253" s="6">
        <f t="shared" si="202"/>
        <v>15100</v>
      </c>
      <c r="S3253" s="6">
        <f t="shared" si="203"/>
        <v>1923.5</v>
      </c>
    </row>
    <row r="3254" spans="1:19" x14ac:dyDescent="0.25">
      <c r="A3254" t="s">
        <v>3684</v>
      </c>
      <c r="B3254" s="2">
        <v>45250</v>
      </c>
      <c r="C3254" t="s">
        <v>1355</v>
      </c>
      <c r="D3254" t="s">
        <v>33</v>
      </c>
      <c r="E3254">
        <v>2</v>
      </c>
      <c r="F3254">
        <v>3783</v>
      </c>
      <c r="G3254" s="3">
        <v>0.03</v>
      </c>
      <c r="H3254" t="s">
        <v>12</v>
      </c>
      <c r="I3254">
        <v>6</v>
      </c>
      <c r="J3254">
        <f t="shared" si="200"/>
        <v>7339.0199999999995</v>
      </c>
      <c r="K3254" s="2">
        <f t="shared" si="201"/>
        <v>45231</v>
      </c>
      <c r="L3254" s="2" t="str">
        <f>VLOOKUP(C3254,Customers!$A$2:$F$401,3,FALSE)</f>
        <v>Tanta</v>
      </c>
      <c r="M3254" s="2" t="str">
        <f>VLOOKUP(C3254,Customers!$A$2:$F$401,5,FALSE)</f>
        <v>Small Business</v>
      </c>
      <c r="N3254" s="2" t="str">
        <f>VLOOKUP(D3254,Products!$A$2:$F$21,2,FALSE)</f>
        <v>Filing Cabinet</v>
      </c>
      <c r="O3254" s="2" t="str">
        <f>VLOOKUP(D3254,Products!$A$2:$F$21,4,FALSE)</f>
        <v>Office</v>
      </c>
      <c r="P3254" s="2" t="str">
        <f>VLOOKUP(D3254,Products!$A$2:$F$21,3,FALSE)</f>
        <v>Furniture</v>
      </c>
      <c r="Q3254" s="6">
        <f>VLOOKUP(D3254,Products!$A$2:$F$21,6,FALSE)</f>
        <v>2650</v>
      </c>
      <c r="R3254" s="6">
        <f t="shared" si="202"/>
        <v>5300</v>
      </c>
      <c r="S3254" s="6">
        <f t="shared" si="203"/>
        <v>2039.0199999999995</v>
      </c>
    </row>
    <row r="3255" spans="1:19" x14ac:dyDescent="0.25">
      <c r="A3255" t="s">
        <v>3685</v>
      </c>
      <c r="B3255" s="2">
        <v>46020</v>
      </c>
      <c r="C3255" t="s">
        <v>415</v>
      </c>
      <c r="D3255" t="s">
        <v>90</v>
      </c>
      <c r="E3255">
        <v>1</v>
      </c>
      <c r="F3255">
        <v>1932</v>
      </c>
      <c r="G3255" s="3">
        <v>0.03</v>
      </c>
      <c r="H3255" t="s">
        <v>12</v>
      </c>
      <c r="I3255">
        <v>3</v>
      </c>
      <c r="J3255">
        <f t="shared" si="200"/>
        <v>1874.04</v>
      </c>
      <c r="K3255" s="2">
        <f t="shared" si="201"/>
        <v>45992</v>
      </c>
      <c r="L3255" s="2" t="str">
        <f>VLOOKUP(C3255,Customers!$A$2:$F$401,3,FALSE)</f>
        <v>Fayoum</v>
      </c>
      <c r="M3255" s="2" t="str">
        <f>VLOOKUP(C3255,Customers!$A$2:$F$401,5,FALSE)</f>
        <v>Small Business</v>
      </c>
      <c r="N3255" s="2" t="str">
        <f>VLOOKUP(D3255,Products!$A$2:$F$21,2,FALSE)</f>
        <v>Headset Pro</v>
      </c>
      <c r="O3255" s="2" t="str">
        <f>VLOOKUP(D3255,Products!$A$2:$F$21,4,FALSE)</f>
        <v>Electronics</v>
      </c>
      <c r="P3255" s="2" t="str">
        <f>VLOOKUP(D3255,Products!$A$2:$F$21,3,FALSE)</f>
        <v>Accessories</v>
      </c>
      <c r="Q3255" s="6">
        <f>VLOOKUP(D3255,Products!$A$2:$F$21,6,FALSE)</f>
        <v>1180</v>
      </c>
      <c r="R3255" s="6">
        <f t="shared" si="202"/>
        <v>1180</v>
      </c>
      <c r="S3255" s="6">
        <f t="shared" si="203"/>
        <v>694.04</v>
      </c>
    </row>
    <row r="3256" spans="1:19" x14ac:dyDescent="0.25">
      <c r="A3256" t="s">
        <v>3686</v>
      </c>
      <c r="B3256" s="2">
        <v>45834</v>
      </c>
      <c r="C3256" t="s">
        <v>51</v>
      </c>
      <c r="D3256" t="s">
        <v>82</v>
      </c>
      <c r="E3256">
        <v>50</v>
      </c>
      <c r="F3256">
        <v>4944</v>
      </c>
      <c r="G3256" s="3">
        <v>0.05</v>
      </c>
      <c r="H3256" t="s">
        <v>12</v>
      </c>
      <c r="I3256">
        <v>6</v>
      </c>
      <c r="J3256">
        <f t="shared" si="200"/>
        <v>234840</v>
      </c>
      <c r="K3256" s="2">
        <f t="shared" si="201"/>
        <v>45809</v>
      </c>
      <c r="L3256" s="2" t="str">
        <f>VLOOKUP(C3256,Customers!$A$2:$F$401,3,FALSE)</f>
        <v>Fayoum</v>
      </c>
      <c r="M3256" s="2" t="str">
        <f>VLOOKUP(C3256,Customers!$A$2:$F$401,5,FALSE)</f>
        <v>Small Business</v>
      </c>
      <c r="N3256" s="2" t="str">
        <f>VLOOKUP(D3256,Products!$A$2:$F$21,2,FALSE)</f>
        <v>Office Chair</v>
      </c>
      <c r="O3256" s="2" t="str">
        <f>VLOOKUP(D3256,Products!$A$2:$F$21,4,FALSE)</f>
        <v>Office</v>
      </c>
      <c r="P3256" s="2" t="str">
        <f>VLOOKUP(D3256,Products!$A$2:$F$21,3,FALSE)</f>
        <v>Furniture</v>
      </c>
      <c r="Q3256" s="6">
        <f>VLOOKUP(D3256,Products!$A$2:$F$21,6,FALSE)</f>
        <v>3150</v>
      </c>
      <c r="R3256" s="6">
        <f t="shared" si="202"/>
        <v>157500</v>
      </c>
      <c r="S3256" s="6">
        <f t="shared" si="203"/>
        <v>77340</v>
      </c>
    </row>
    <row r="3257" spans="1:19" x14ac:dyDescent="0.25">
      <c r="A3257" t="s">
        <v>3687</v>
      </c>
      <c r="B3257" s="2">
        <v>45648</v>
      </c>
      <c r="C3257" t="s">
        <v>790</v>
      </c>
      <c r="D3257" t="s">
        <v>49</v>
      </c>
      <c r="E3257">
        <v>2</v>
      </c>
      <c r="F3257">
        <v>3977</v>
      </c>
      <c r="G3257" s="3">
        <v>0.2</v>
      </c>
      <c r="H3257" t="s">
        <v>12</v>
      </c>
      <c r="I3257">
        <v>3</v>
      </c>
      <c r="J3257">
        <f t="shared" si="200"/>
        <v>6363.2000000000007</v>
      </c>
      <c r="K3257" s="2">
        <f t="shared" si="201"/>
        <v>45627</v>
      </c>
      <c r="L3257" s="2" t="str">
        <f>VLOOKUP(C3257,Customers!$A$2:$F$401,3,FALSE)</f>
        <v>Giza</v>
      </c>
      <c r="M3257" s="2" t="str">
        <f>VLOOKUP(C3257,Customers!$A$2:$F$401,5,FALSE)</f>
        <v>Small Business</v>
      </c>
      <c r="N3257" s="2" t="str">
        <f>VLOOKUP(D3257,Products!$A$2:$F$21,2,FALSE)</f>
        <v>UPS 1200VA</v>
      </c>
      <c r="O3257" s="2" t="str">
        <f>VLOOKUP(D3257,Products!$A$2:$F$21,4,FALSE)</f>
        <v>Electronics</v>
      </c>
      <c r="P3257" s="2" t="str">
        <f>VLOOKUP(D3257,Products!$A$2:$F$21,3,FALSE)</f>
        <v>Power</v>
      </c>
      <c r="Q3257" s="6">
        <f>VLOOKUP(D3257,Products!$A$2:$F$21,6,FALSE)</f>
        <v>2950</v>
      </c>
      <c r="R3257" s="6">
        <f t="shared" si="202"/>
        <v>5900</v>
      </c>
      <c r="S3257" s="6">
        <f t="shared" si="203"/>
        <v>463.20000000000073</v>
      </c>
    </row>
    <row r="3258" spans="1:19" x14ac:dyDescent="0.25">
      <c r="A3258" t="s">
        <v>3688</v>
      </c>
      <c r="B3258" s="2">
        <v>45572</v>
      </c>
      <c r="C3258" t="s">
        <v>17</v>
      </c>
      <c r="D3258" t="s">
        <v>18</v>
      </c>
      <c r="E3258">
        <v>1</v>
      </c>
      <c r="F3258">
        <v>1334</v>
      </c>
      <c r="G3258" s="3">
        <v>0.05</v>
      </c>
      <c r="H3258" t="s">
        <v>12</v>
      </c>
      <c r="I3258">
        <v>3</v>
      </c>
      <c r="J3258">
        <f t="shared" si="200"/>
        <v>1267.3</v>
      </c>
      <c r="K3258" s="2">
        <f t="shared" si="201"/>
        <v>45566</v>
      </c>
      <c r="L3258" s="2" t="str">
        <f>VLOOKUP(C3258,Customers!$A$2:$F$401,3,FALSE)</f>
        <v>Port Said</v>
      </c>
      <c r="M3258" s="2" t="str">
        <f>VLOOKUP(C3258,Customers!$A$2:$F$401,5,FALSE)</f>
        <v>Consumer</v>
      </c>
      <c r="N3258" s="2" t="str">
        <f>VLOOKUP(D3258,Products!$A$2:$F$21,2,FALSE)</f>
        <v>Webcam HD</v>
      </c>
      <c r="O3258" s="2" t="str">
        <f>VLOOKUP(D3258,Products!$A$2:$F$21,4,FALSE)</f>
        <v>Electronics</v>
      </c>
      <c r="P3258" s="2" t="str">
        <f>VLOOKUP(D3258,Products!$A$2:$F$21,3,FALSE)</f>
        <v>Accessories</v>
      </c>
      <c r="Q3258" s="6">
        <f>VLOOKUP(D3258,Products!$A$2:$F$21,6,FALSE)</f>
        <v>790</v>
      </c>
      <c r="R3258" s="6">
        <f t="shared" si="202"/>
        <v>790</v>
      </c>
      <c r="S3258" s="6">
        <f t="shared" si="203"/>
        <v>477.29999999999995</v>
      </c>
    </row>
    <row r="3259" spans="1:19" x14ac:dyDescent="0.25">
      <c r="A3259" t="s">
        <v>3689</v>
      </c>
      <c r="B3259" s="2">
        <v>45591</v>
      </c>
      <c r="C3259" t="s">
        <v>106</v>
      </c>
      <c r="D3259" t="s">
        <v>82</v>
      </c>
      <c r="E3259">
        <v>1</v>
      </c>
      <c r="F3259">
        <v>4416</v>
      </c>
      <c r="G3259" s="3">
        <v>0.05</v>
      </c>
      <c r="H3259" t="s">
        <v>12</v>
      </c>
      <c r="I3259">
        <v>7</v>
      </c>
      <c r="J3259">
        <f t="shared" si="200"/>
        <v>4195.2</v>
      </c>
      <c r="K3259" s="2">
        <f t="shared" si="201"/>
        <v>45566</v>
      </c>
      <c r="L3259" s="2" t="str">
        <f>VLOOKUP(C3259,Customers!$A$2:$F$401,3,FALSE)</f>
        <v>Ismailia</v>
      </c>
      <c r="M3259" s="2" t="str">
        <f>VLOOKUP(C3259,Customers!$A$2:$F$401,5,FALSE)</f>
        <v>Consumer</v>
      </c>
      <c r="N3259" s="2" t="str">
        <f>VLOOKUP(D3259,Products!$A$2:$F$21,2,FALSE)</f>
        <v>Office Chair</v>
      </c>
      <c r="O3259" s="2" t="str">
        <f>VLOOKUP(D3259,Products!$A$2:$F$21,4,FALSE)</f>
        <v>Office</v>
      </c>
      <c r="P3259" s="2" t="str">
        <f>VLOOKUP(D3259,Products!$A$2:$F$21,3,FALSE)</f>
        <v>Furniture</v>
      </c>
      <c r="Q3259" s="6">
        <f>VLOOKUP(D3259,Products!$A$2:$F$21,6,FALSE)</f>
        <v>3150</v>
      </c>
      <c r="R3259" s="6">
        <f t="shared" si="202"/>
        <v>3150</v>
      </c>
      <c r="S3259" s="6">
        <f t="shared" si="203"/>
        <v>1045.1999999999998</v>
      </c>
    </row>
    <row r="3260" spans="1:19" x14ac:dyDescent="0.25">
      <c r="A3260" t="s">
        <v>3690</v>
      </c>
      <c r="B3260" s="2">
        <v>45688</v>
      </c>
      <c r="C3260" t="s">
        <v>58</v>
      </c>
      <c r="D3260" t="s">
        <v>82</v>
      </c>
      <c r="E3260">
        <v>1</v>
      </c>
      <c r="F3260">
        <v>4800</v>
      </c>
      <c r="G3260" s="3">
        <v>0.05</v>
      </c>
      <c r="H3260" t="s">
        <v>12</v>
      </c>
      <c r="I3260">
        <v>7</v>
      </c>
      <c r="J3260">
        <f t="shared" si="200"/>
        <v>4560</v>
      </c>
      <c r="K3260" s="2">
        <f t="shared" si="201"/>
        <v>45658</v>
      </c>
      <c r="L3260" s="2" t="str">
        <f>VLOOKUP(C3260,Customers!$A$2:$F$401,3,FALSE)</f>
        <v>Giza</v>
      </c>
      <c r="M3260" s="2" t="str">
        <f>VLOOKUP(C3260,Customers!$A$2:$F$401,5,FALSE)</f>
        <v>Corporate</v>
      </c>
      <c r="N3260" s="2" t="str">
        <f>VLOOKUP(D3260,Products!$A$2:$F$21,2,FALSE)</f>
        <v>Office Chair</v>
      </c>
      <c r="O3260" s="2" t="str">
        <f>VLOOKUP(D3260,Products!$A$2:$F$21,4,FALSE)</f>
        <v>Office</v>
      </c>
      <c r="P3260" s="2" t="str">
        <f>VLOOKUP(D3260,Products!$A$2:$F$21,3,FALSE)</f>
        <v>Furniture</v>
      </c>
      <c r="Q3260" s="6">
        <f>VLOOKUP(D3260,Products!$A$2:$F$21,6,FALSE)</f>
        <v>3150</v>
      </c>
      <c r="R3260" s="6">
        <f t="shared" si="202"/>
        <v>3150</v>
      </c>
      <c r="S3260" s="6">
        <f t="shared" si="203"/>
        <v>1410</v>
      </c>
    </row>
    <row r="3261" spans="1:19" x14ac:dyDescent="0.25">
      <c r="A3261" t="s">
        <v>3691</v>
      </c>
      <c r="B3261" s="2">
        <v>45771</v>
      </c>
      <c r="C3261" t="s">
        <v>817</v>
      </c>
      <c r="D3261" t="s">
        <v>11</v>
      </c>
      <c r="E3261">
        <v>2</v>
      </c>
      <c r="F3261">
        <v>26220</v>
      </c>
      <c r="G3261" s="3">
        <v>0.2</v>
      </c>
      <c r="H3261" t="s">
        <v>12</v>
      </c>
      <c r="I3261">
        <v>7</v>
      </c>
      <c r="J3261">
        <f t="shared" si="200"/>
        <v>41952</v>
      </c>
      <c r="K3261" s="2">
        <f t="shared" si="201"/>
        <v>45748</v>
      </c>
      <c r="L3261" s="2" t="str">
        <f>VLOOKUP(C3261,Customers!$A$2:$F$401,3,FALSE)</f>
        <v>Shubra El-Kheima</v>
      </c>
      <c r="M3261" s="2" t="str">
        <f>VLOOKUP(C3261,Customers!$A$2:$F$401,5,FALSE)</f>
        <v>Consumer</v>
      </c>
      <c r="N3261" s="2" t="str">
        <f>VLOOKUP(D3261,Products!$A$2:$F$21,2,FALSE)</f>
        <v>Laptop Pro 14</v>
      </c>
      <c r="O3261" s="2" t="str">
        <f>VLOOKUP(D3261,Products!$A$2:$F$21,4,FALSE)</f>
        <v>Electronics</v>
      </c>
      <c r="P3261" s="2" t="str">
        <f>VLOOKUP(D3261,Products!$A$2:$F$21,3,FALSE)</f>
        <v>Computers</v>
      </c>
      <c r="Q3261" s="6">
        <f>VLOOKUP(D3261,Products!$A$2:$F$21,6,FALSE)</f>
        <v>22100</v>
      </c>
      <c r="R3261" s="6">
        <f t="shared" si="202"/>
        <v>44200</v>
      </c>
      <c r="S3261" s="6">
        <f t="shared" si="203"/>
        <v>-2248</v>
      </c>
    </row>
    <row r="3262" spans="1:19" x14ac:dyDescent="0.25">
      <c r="A3262" t="s">
        <v>3692</v>
      </c>
      <c r="B3262" s="2">
        <v>45808</v>
      </c>
      <c r="C3262" t="s">
        <v>460</v>
      </c>
      <c r="D3262" t="s">
        <v>43</v>
      </c>
      <c r="E3262">
        <v>1</v>
      </c>
      <c r="F3262">
        <v>3888</v>
      </c>
      <c r="G3262" s="3">
        <v>0.05</v>
      </c>
      <c r="H3262" t="s">
        <v>12</v>
      </c>
      <c r="I3262">
        <v>5</v>
      </c>
      <c r="J3262">
        <f t="shared" si="200"/>
        <v>3693.6</v>
      </c>
      <c r="K3262" s="2">
        <f t="shared" si="201"/>
        <v>45778</v>
      </c>
      <c r="L3262" s="2" t="str">
        <f>VLOOKUP(C3262,Customers!$A$2:$F$401,3,FALSE)</f>
        <v>Asyut</v>
      </c>
      <c r="M3262" s="2" t="str">
        <f>VLOOKUP(C3262,Customers!$A$2:$F$401,5,FALSE)</f>
        <v>Consumer</v>
      </c>
      <c r="N3262" s="2" t="str">
        <f>VLOOKUP(D3262,Products!$A$2:$F$21,2,FALSE)</f>
        <v>External SSD 1TB</v>
      </c>
      <c r="O3262" s="2" t="str">
        <f>VLOOKUP(D3262,Products!$A$2:$F$21,4,FALSE)</f>
        <v>Electronics</v>
      </c>
      <c r="P3262" s="2" t="str">
        <f>VLOOKUP(D3262,Products!$A$2:$F$21,3,FALSE)</f>
        <v>Storage</v>
      </c>
      <c r="Q3262" s="6">
        <f>VLOOKUP(D3262,Products!$A$2:$F$21,6,FALSE)</f>
        <v>2450</v>
      </c>
      <c r="R3262" s="6">
        <f t="shared" si="202"/>
        <v>2450</v>
      </c>
      <c r="S3262" s="6">
        <f t="shared" si="203"/>
        <v>1243.5999999999999</v>
      </c>
    </row>
    <row r="3263" spans="1:19" x14ac:dyDescent="0.25">
      <c r="A3263" t="s">
        <v>3693</v>
      </c>
      <c r="B3263" s="2">
        <v>45589</v>
      </c>
      <c r="C3263" t="s">
        <v>354</v>
      </c>
      <c r="D3263" t="s">
        <v>79</v>
      </c>
      <c r="E3263">
        <v>1</v>
      </c>
      <c r="F3263">
        <v>6014</v>
      </c>
      <c r="G3263" s="3">
        <v>0</v>
      </c>
      <c r="H3263" t="s">
        <v>12</v>
      </c>
      <c r="I3263">
        <v>5</v>
      </c>
      <c r="J3263">
        <f t="shared" si="200"/>
        <v>6014</v>
      </c>
      <c r="K3263" s="2">
        <f t="shared" si="201"/>
        <v>45566</v>
      </c>
      <c r="L3263" s="2" t="str">
        <f>VLOOKUP(C3263,Customers!$A$2:$F$401,3,FALSE)</f>
        <v>Ismailia</v>
      </c>
      <c r="M3263" s="2" t="str">
        <f>VLOOKUP(C3263,Customers!$A$2:$F$401,5,FALSE)</f>
        <v>Consumer</v>
      </c>
      <c r="N3263" s="2" t="str">
        <f>VLOOKUP(D3263,Products!$A$2:$F$21,2,FALSE)</f>
        <v>27-inch Monitor</v>
      </c>
      <c r="O3263" s="2" t="str">
        <f>VLOOKUP(D3263,Products!$A$2:$F$21,4,FALSE)</f>
        <v>Electronics</v>
      </c>
      <c r="P3263" s="2" t="str">
        <f>VLOOKUP(D3263,Products!$A$2:$F$21,3,FALSE)</f>
        <v>Displays</v>
      </c>
      <c r="Q3263" s="6">
        <f>VLOOKUP(D3263,Products!$A$2:$F$21,6,FALSE)</f>
        <v>4300</v>
      </c>
      <c r="R3263" s="6">
        <f t="shared" si="202"/>
        <v>4300</v>
      </c>
      <c r="S3263" s="6">
        <f t="shared" si="203"/>
        <v>1714</v>
      </c>
    </row>
    <row r="3264" spans="1:19" x14ac:dyDescent="0.25">
      <c r="A3264" t="s">
        <v>3694</v>
      </c>
      <c r="B3264" s="2">
        <v>45419</v>
      </c>
      <c r="C3264" t="s">
        <v>505</v>
      </c>
      <c r="D3264" t="s">
        <v>46</v>
      </c>
      <c r="E3264">
        <v>2</v>
      </c>
      <c r="F3264">
        <v>280.8</v>
      </c>
      <c r="G3264" s="3">
        <v>0.05</v>
      </c>
      <c r="H3264" t="s">
        <v>12</v>
      </c>
      <c r="I3264">
        <v>2</v>
      </c>
      <c r="J3264">
        <f t="shared" si="200"/>
        <v>533.52</v>
      </c>
      <c r="K3264" s="2">
        <f t="shared" si="201"/>
        <v>45413</v>
      </c>
      <c r="L3264" s="2" t="str">
        <f>VLOOKUP(C3264,Customers!$A$2:$F$401,3,FALSE)</f>
        <v>Port Said</v>
      </c>
      <c r="M3264" s="2" t="str">
        <f>VLOOKUP(C3264,Customers!$A$2:$F$401,5,FALSE)</f>
        <v>Consumer</v>
      </c>
      <c r="N3264" s="2" t="str">
        <f>VLOOKUP(D3264,Products!$A$2:$F$21,2,FALSE)</f>
        <v>Paper A4 Box</v>
      </c>
      <c r="O3264" s="2" t="str">
        <f>VLOOKUP(D3264,Products!$A$2:$F$21,4,FALSE)</f>
        <v>Office</v>
      </c>
      <c r="P3264" s="2" t="str">
        <f>VLOOKUP(D3264,Products!$A$2:$F$21,3,FALSE)</f>
        <v>Stationery</v>
      </c>
      <c r="Q3264" s="6">
        <f>VLOOKUP(D3264,Products!$A$2:$F$21,6,FALSE)</f>
        <v>145</v>
      </c>
      <c r="R3264" s="6">
        <f t="shared" si="202"/>
        <v>290</v>
      </c>
      <c r="S3264" s="6">
        <f t="shared" si="203"/>
        <v>243.51999999999998</v>
      </c>
    </row>
    <row r="3265" spans="1:19" x14ac:dyDescent="0.25">
      <c r="A3265" t="s">
        <v>3695</v>
      </c>
      <c r="B3265" s="2">
        <v>45365</v>
      </c>
      <c r="C3265" t="s">
        <v>667</v>
      </c>
      <c r="D3265" t="s">
        <v>24</v>
      </c>
      <c r="E3265">
        <v>3</v>
      </c>
      <c r="F3265">
        <v>1287.5</v>
      </c>
      <c r="G3265" s="3">
        <v>0.2</v>
      </c>
      <c r="H3265" t="s">
        <v>12</v>
      </c>
      <c r="I3265">
        <v>6</v>
      </c>
      <c r="J3265">
        <f t="shared" si="200"/>
        <v>3090</v>
      </c>
      <c r="K3265" s="2">
        <f t="shared" si="201"/>
        <v>45352</v>
      </c>
      <c r="L3265" s="2" t="str">
        <f>VLOOKUP(C3265,Customers!$A$2:$F$401,3,FALSE)</f>
        <v>Banha</v>
      </c>
      <c r="M3265" s="2" t="str">
        <f>VLOOKUP(C3265,Customers!$A$2:$F$401,5,FALSE)</f>
        <v>Consumer</v>
      </c>
      <c r="N3265" s="2" t="str">
        <f>VLOOKUP(D3265,Products!$A$2:$F$21,2,FALSE)</f>
        <v>USB-C Hub</v>
      </c>
      <c r="O3265" s="2" t="str">
        <f>VLOOKUP(D3265,Products!$A$2:$F$21,4,FALSE)</f>
        <v>Electronics</v>
      </c>
      <c r="P3265" s="2" t="str">
        <f>VLOOKUP(D3265,Products!$A$2:$F$21,3,FALSE)</f>
        <v>Accessories</v>
      </c>
      <c r="Q3265" s="6">
        <f>VLOOKUP(D3265,Products!$A$2:$F$21,6,FALSE)</f>
        <v>620</v>
      </c>
      <c r="R3265" s="6">
        <f t="shared" si="202"/>
        <v>1860</v>
      </c>
      <c r="S3265" s="6">
        <f t="shared" si="203"/>
        <v>1230</v>
      </c>
    </row>
    <row r="3266" spans="1:19" x14ac:dyDescent="0.25">
      <c r="A3266" t="s">
        <v>3696</v>
      </c>
      <c r="B3266" s="2">
        <v>45695</v>
      </c>
      <c r="C3266" t="s">
        <v>2046</v>
      </c>
      <c r="D3266" t="s">
        <v>72</v>
      </c>
      <c r="E3266">
        <v>2</v>
      </c>
      <c r="F3266">
        <v>1802.5</v>
      </c>
      <c r="G3266" s="3">
        <v>0</v>
      </c>
      <c r="H3266" t="s">
        <v>12</v>
      </c>
      <c r="I3266">
        <v>2</v>
      </c>
      <c r="J3266">
        <f t="shared" si="200"/>
        <v>3605</v>
      </c>
      <c r="K3266" s="2">
        <f t="shared" si="201"/>
        <v>45689</v>
      </c>
      <c r="L3266" s="2" t="str">
        <f>VLOOKUP(C3266,Customers!$A$2:$F$401,3,FALSE)</f>
        <v>Alexandria</v>
      </c>
      <c r="M3266" s="2" t="str">
        <f>VLOOKUP(C3266,Customers!$A$2:$F$401,5,FALSE)</f>
        <v>Consumer</v>
      </c>
      <c r="N3266" s="2" t="str">
        <f>VLOOKUP(D3266,Products!$A$2:$F$21,2,FALSE)</f>
        <v>Wi-Fi Router</v>
      </c>
      <c r="O3266" s="2" t="str">
        <f>VLOOKUP(D3266,Products!$A$2:$F$21,4,FALSE)</f>
        <v>Electronics</v>
      </c>
      <c r="P3266" s="2" t="str">
        <f>VLOOKUP(D3266,Products!$A$2:$F$21,3,FALSE)</f>
        <v>Networking</v>
      </c>
      <c r="Q3266" s="6">
        <f>VLOOKUP(D3266,Products!$A$2:$F$21,6,FALSE)</f>
        <v>1050</v>
      </c>
      <c r="R3266" s="6">
        <f t="shared" si="202"/>
        <v>2100</v>
      </c>
      <c r="S3266" s="6">
        <f t="shared" si="203"/>
        <v>1505</v>
      </c>
    </row>
    <row r="3267" spans="1:19" x14ac:dyDescent="0.25">
      <c r="A3267" t="s">
        <v>3697</v>
      </c>
      <c r="B3267" s="2">
        <v>45447</v>
      </c>
      <c r="C3267" t="s">
        <v>338</v>
      </c>
      <c r="D3267" t="s">
        <v>15</v>
      </c>
      <c r="E3267">
        <v>1</v>
      </c>
      <c r="F3267">
        <v>414</v>
      </c>
      <c r="G3267" s="3">
        <v>0.2</v>
      </c>
      <c r="H3267" t="s">
        <v>12</v>
      </c>
      <c r="I3267">
        <v>3</v>
      </c>
      <c r="J3267">
        <f t="shared" ref="J3267:J3330" si="204">E3267*F3267*(1-G3267)</f>
        <v>331.20000000000005</v>
      </c>
      <c r="K3267" s="2">
        <f t="shared" ref="K3267:K3330" si="205">DATE(YEAR(B3267),MONTH(B3267),1)</f>
        <v>45444</v>
      </c>
      <c r="L3267" s="2" t="str">
        <f>VLOOKUP(C3267,Customers!$A$2:$F$401,3,FALSE)</f>
        <v>Mansoura</v>
      </c>
      <c r="M3267" s="2" t="str">
        <f>VLOOKUP(C3267,Customers!$A$2:$F$401,5,FALSE)</f>
        <v>Consumer</v>
      </c>
      <c r="N3267" s="2" t="str">
        <f>VLOOKUP(D3267,Products!$A$2:$F$21,2,FALSE)</f>
        <v>Wireless Mouse</v>
      </c>
      <c r="O3267" s="2" t="str">
        <f>VLOOKUP(D3267,Products!$A$2:$F$21,4,FALSE)</f>
        <v>Electronics</v>
      </c>
      <c r="P3267" s="2" t="str">
        <f>VLOOKUP(D3267,Products!$A$2:$F$21,3,FALSE)</f>
        <v>Accessories</v>
      </c>
      <c r="Q3267" s="6">
        <f>VLOOKUP(D3267,Products!$A$2:$F$21,6,FALSE)</f>
        <v>210</v>
      </c>
      <c r="R3267" s="6">
        <f t="shared" ref="R3267:R3330" si="206">E3267*Q3267</f>
        <v>210</v>
      </c>
      <c r="S3267" s="6">
        <f t="shared" ref="S3267:S3330" si="207">J3267-R3267</f>
        <v>121.20000000000005</v>
      </c>
    </row>
    <row r="3268" spans="1:19" x14ac:dyDescent="0.25">
      <c r="A3268" t="s">
        <v>3698</v>
      </c>
      <c r="B3268" s="2">
        <v>45664</v>
      </c>
      <c r="C3268" t="s">
        <v>332</v>
      </c>
      <c r="D3268" t="s">
        <v>46</v>
      </c>
      <c r="E3268">
        <v>1</v>
      </c>
      <c r="F3268">
        <v>239.2</v>
      </c>
      <c r="G3268" s="3">
        <v>0</v>
      </c>
      <c r="H3268" t="s">
        <v>12</v>
      </c>
      <c r="I3268">
        <v>5</v>
      </c>
      <c r="J3268">
        <f t="shared" si="204"/>
        <v>239.2</v>
      </c>
      <c r="K3268" s="2">
        <f t="shared" si="205"/>
        <v>45658</v>
      </c>
      <c r="L3268" s="2" t="str">
        <f>VLOOKUP(C3268,Customers!$A$2:$F$401,3,FALSE)</f>
        <v>Banha</v>
      </c>
      <c r="M3268" s="2" t="str">
        <f>VLOOKUP(C3268,Customers!$A$2:$F$401,5,FALSE)</f>
        <v>Small Business</v>
      </c>
      <c r="N3268" s="2" t="str">
        <f>VLOOKUP(D3268,Products!$A$2:$F$21,2,FALSE)</f>
        <v>Paper A4 Box</v>
      </c>
      <c r="O3268" s="2" t="str">
        <f>VLOOKUP(D3268,Products!$A$2:$F$21,4,FALSE)</f>
        <v>Office</v>
      </c>
      <c r="P3268" s="2" t="str">
        <f>VLOOKUP(D3268,Products!$A$2:$F$21,3,FALSE)</f>
        <v>Stationery</v>
      </c>
      <c r="Q3268" s="6">
        <f>VLOOKUP(D3268,Products!$A$2:$F$21,6,FALSE)</f>
        <v>145</v>
      </c>
      <c r="R3268" s="6">
        <f t="shared" si="206"/>
        <v>145</v>
      </c>
      <c r="S3268" s="6">
        <f t="shared" si="207"/>
        <v>94.199999999999989</v>
      </c>
    </row>
    <row r="3269" spans="1:19" x14ac:dyDescent="0.25">
      <c r="A3269" t="s">
        <v>3699</v>
      </c>
      <c r="B3269" s="2">
        <v>45853</v>
      </c>
      <c r="C3269" t="s">
        <v>71</v>
      </c>
      <c r="D3269" t="s">
        <v>56</v>
      </c>
      <c r="E3269">
        <v>1</v>
      </c>
      <c r="F3269">
        <v>180</v>
      </c>
      <c r="G3269" s="3">
        <v>0.2</v>
      </c>
      <c r="H3269" t="s">
        <v>12</v>
      </c>
      <c r="I3269">
        <v>4</v>
      </c>
      <c r="J3269">
        <f t="shared" si="204"/>
        <v>144</v>
      </c>
      <c r="K3269" s="2">
        <f t="shared" si="205"/>
        <v>45839</v>
      </c>
      <c r="L3269" s="2" t="str">
        <f>VLOOKUP(C3269,Customers!$A$2:$F$401,3,FALSE)</f>
        <v>Mansoura</v>
      </c>
      <c r="M3269" s="2" t="str">
        <f>VLOOKUP(C3269,Customers!$A$2:$F$401,5,FALSE)</f>
        <v>Consumer</v>
      </c>
      <c r="N3269" s="2" t="str">
        <f>VLOOKUP(D3269,Products!$A$2:$F$21,2,FALSE)</f>
        <v>Notebook Pack</v>
      </c>
      <c r="O3269" s="2" t="str">
        <f>VLOOKUP(D3269,Products!$A$2:$F$21,4,FALSE)</f>
        <v>Office</v>
      </c>
      <c r="P3269" s="2" t="str">
        <f>VLOOKUP(D3269,Products!$A$2:$F$21,3,FALSE)</f>
        <v>Stationery</v>
      </c>
      <c r="Q3269" s="6">
        <f>VLOOKUP(D3269,Products!$A$2:$F$21,6,FALSE)</f>
        <v>75</v>
      </c>
      <c r="R3269" s="6">
        <f t="shared" si="206"/>
        <v>75</v>
      </c>
      <c r="S3269" s="6">
        <f t="shared" si="207"/>
        <v>69</v>
      </c>
    </row>
    <row r="3270" spans="1:19" x14ac:dyDescent="0.25">
      <c r="A3270" t="s">
        <v>3700</v>
      </c>
      <c r="B3270" s="2">
        <v>45843</v>
      </c>
      <c r="C3270" t="s">
        <v>899</v>
      </c>
      <c r="D3270" t="s">
        <v>46</v>
      </c>
      <c r="E3270">
        <v>1</v>
      </c>
      <c r="F3270">
        <v>280.8</v>
      </c>
      <c r="G3270" s="3">
        <v>0.03</v>
      </c>
      <c r="H3270" t="s">
        <v>12</v>
      </c>
      <c r="I3270">
        <v>1</v>
      </c>
      <c r="J3270">
        <f t="shared" si="204"/>
        <v>272.37599999999998</v>
      </c>
      <c r="K3270" s="2">
        <f t="shared" si="205"/>
        <v>45839</v>
      </c>
      <c r="L3270" s="2" t="str">
        <f>VLOOKUP(C3270,Customers!$A$2:$F$401,3,FALSE)</f>
        <v>Ismailia</v>
      </c>
      <c r="M3270" s="2" t="str">
        <f>VLOOKUP(C3270,Customers!$A$2:$F$401,5,FALSE)</f>
        <v>Small Business</v>
      </c>
      <c r="N3270" s="2" t="str">
        <f>VLOOKUP(D3270,Products!$A$2:$F$21,2,FALSE)</f>
        <v>Paper A4 Box</v>
      </c>
      <c r="O3270" s="2" t="str">
        <f>VLOOKUP(D3270,Products!$A$2:$F$21,4,FALSE)</f>
        <v>Office</v>
      </c>
      <c r="P3270" s="2" t="str">
        <f>VLOOKUP(D3270,Products!$A$2:$F$21,3,FALSE)</f>
        <v>Stationery</v>
      </c>
      <c r="Q3270" s="6">
        <f>VLOOKUP(D3270,Products!$A$2:$F$21,6,FALSE)</f>
        <v>145</v>
      </c>
      <c r="R3270" s="6">
        <f t="shared" si="206"/>
        <v>145</v>
      </c>
      <c r="S3270" s="6">
        <f t="shared" si="207"/>
        <v>127.37599999999998</v>
      </c>
    </row>
    <row r="3271" spans="1:19" x14ac:dyDescent="0.25">
      <c r="A3271" t="s">
        <v>3701</v>
      </c>
      <c r="B3271" s="2">
        <v>45740</v>
      </c>
      <c r="C3271" t="s">
        <v>544</v>
      </c>
      <c r="D3271" t="s">
        <v>123</v>
      </c>
      <c r="E3271">
        <v>2</v>
      </c>
      <c r="F3271">
        <v>2162</v>
      </c>
      <c r="G3271" s="3">
        <v>0</v>
      </c>
      <c r="H3271" t="s">
        <v>12</v>
      </c>
      <c r="I3271">
        <v>6</v>
      </c>
      <c r="J3271">
        <f t="shared" si="204"/>
        <v>4324</v>
      </c>
      <c r="K3271" s="2">
        <f t="shared" si="205"/>
        <v>45717</v>
      </c>
      <c r="L3271" s="2" t="str">
        <f>VLOOKUP(C3271,Customers!$A$2:$F$401,3,FALSE)</f>
        <v>Shubra El-Kheima</v>
      </c>
      <c r="M3271" s="2" t="str">
        <f>VLOOKUP(C3271,Customers!$A$2:$F$401,5,FALSE)</f>
        <v>Small Business</v>
      </c>
      <c r="N3271" s="2" t="str">
        <f>VLOOKUP(D3271,Products!$A$2:$F$21,2,FALSE)</f>
        <v>Barcode Scanner</v>
      </c>
      <c r="O3271" s="2" t="str">
        <f>VLOOKUP(D3271,Products!$A$2:$F$21,4,FALSE)</f>
        <v>Electronics</v>
      </c>
      <c r="P3271" s="2" t="str">
        <f>VLOOKUP(D3271,Products!$A$2:$F$21,3,FALSE)</f>
        <v>POS Equipment</v>
      </c>
      <c r="Q3271" s="6">
        <f>VLOOKUP(D3271,Products!$A$2:$F$21,6,FALSE)</f>
        <v>1420</v>
      </c>
      <c r="R3271" s="6">
        <f t="shared" si="206"/>
        <v>2840</v>
      </c>
      <c r="S3271" s="6">
        <f t="shared" si="207"/>
        <v>1484</v>
      </c>
    </row>
    <row r="3272" spans="1:19" x14ac:dyDescent="0.25">
      <c r="A3272" t="s">
        <v>3702</v>
      </c>
      <c r="B3272" s="2">
        <v>44927</v>
      </c>
      <c r="C3272" t="s">
        <v>356</v>
      </c>
      <c r="D3272" t="s">
        <v>11</v>
      </c>
      <c r="E3272">
        <v>5</v>
      </c>
      <c r="F3272">
        <v>27645</v>
      </c>
      <c r="G3272" s="3">
        <v>0.1</v>
      </c>
      <c r="H3272" t="s">
        <v>12</v>
      </c>
      <c r="I3272">
        <v>4</v>
      </c>
      <c r="J3272">
        <f t="shared" si="204"/>
        <v>124402.5</v>
      </c>
      <c r="K3272" s="2">
        <f t="shared" si="205"/>
        <v>44927</v>
      </c>
      <c r="L3272" s="2" t="str">
        <f>VLOOKUP(C3272,Customers!$A$2:$F$401,3,FALSE)</f>
        <v>Mansoura</v>
      </c>
      <c r="M3272" s="2" t="str">
        <f>VLOOKUP(C3272,Customers!$A$2:$F$401,5,FALSE)</f>
        <v>Consumer</v>
      </c>
      <c r="N3272" s="2" t="str">
        <f>VLOOKUP(D3272,Products!$A$2:$F$21,2,FALSE)</f>
        <v>Laptop Pro 14</v>
      </c>
      <c r="O3272" s="2" t="str">
        <f>VLOOKUP(D3272,Products!$A$2:$F$21,4,FALSE)</f>
        <v>Electronics</v>
      </c>
      <c r="P3272" s="2" t="str">
        <f>VLOOKUP(D3272,Products!$A$2:$F$21,3,FALSE)</f>
        <v>Computers</v>
      </c>
      <c r="Q3272" s="6">
        <f>VLOOKUP(D3272,Products!$A$2:$F$21,6,FALSE)</f>
        <v>22100</v>
      </c>
      <c r="R3272" s="6">
        <f t="shared" si="206"/>
        <v>110500</v>
      </c>
      <c r="S3272" s="6">
        <f t="shared" si="207"/>
        <v>13902.5</v>
      </c>
    </row>
    <row r="3273" spans="1:19" x14ac:dyDescent="0.25">
      <c r="A3273" t="s">
        <v>3703</v>
      </c>
      <c r="B3273" s="2">
        <v>44997</v>
      </c>
      <c r="C3273" t="s">
        <v>242</v>
      </c>
      <c r="D3273" t="s">
        <v>46</v>
      </c>
      <c r="E3273">
        <v>4</v>
      </c>
      <c r="F3273">
        <v>267.8</v>
      </c>
      <c r="G3273" s="3">
        <v>0.1</v>
      </c>
      <c r="H3273" t="s">
        <v>12</v>
      </c>
      <c r="I3273">
        <v>7</v>
      </c>
      <c r="J3273">
        <f t="shared" si="204"/>
        <v>964.08</v>
      </c>
      <c r="K3273" s="2">
        <f t="shared" si="205"/>
        <v>44986</v>
      </c>
      <c r="L3273" s="2" t="str">
        <f>VLOOKUP(C3273,Customers!$A$2:$F$401,3,FALSE)</f>
        <v>Tanta</v>
      </c>
      <c r="M3273" s="2" t="str">
        <f>VLOOKUP(C3273,Customers!$A$2:$F$401,5,FALSE)</f>
        <v>Small Business</v>
      </c>
      <c r="N3273" s="2" t="str">
        <f>VLOOKUP(D3273,Products!$A$2:$F$21,2,FALSE)</f>
        <v>Paper A4 Box</v>
      </c>
      <c r="O3273" s="2" t="str">
        <f>VLOOKUP(D3273,Products!$A$2:$F$21,4,FALSE)</f>
        <v>Office</v>
      </c>
      <c r="P3273" s="2" t="str">
        <f>VLOOKUP(D3273,Products!$A$2:$F$21,3,FALSE)</f>
        <v>Stationery</v>
      </c>
      <c r="Q3273" s="6">
        <f>VLOOKUP(D3273,Products!$A$2:$F$21,6,FALSE)</f>
        <v>145</v>
      </c>
      <c r="R3273" s="6">
        <f t="shared" si="206"/>
        <v>580</v>
      </c>
      <c r="S3273" s="6">
        <f t="shared" si="207"/>
        <v>384.08000000000004</v>
      </c>
    </row>
    <row r="3274" spans="1:19" x14ac:dyDescent="0.25">
      <c r="A3274" t="s">
        <v>3704</v>
      </c>
      <c r="B3274" s="2">
        <v>45509</v>
      </c>
      <c r="C3274" t="s">
        <v>790</v>
      </c>
      <c r="D3274" t="s">
        <v>24</v>
      </c>
      <c r="E3274">
        <v>1</v>
      </c>
      <c r="F3274">
        <v>1287.5</v>
      </c>
      <c r="G3274" s="3">
        <v>0.1</v>
      </c>
      <c r="H3274" t="s">
        <v>85</v>
      </c>
      <c r="I3274">
        <v>6</v>
      </c>
      <c r="J3274">
        <f t="shared" si="204"/>
        <v>1158.75</v>
      </c>
      <c r="K3274" s="2">
        <f t="shared" si="205"/>
        <v>45505</v>
      </c>
      <c r="L3274" s="2" t="str">
        <f>VLOOKUP(C3274,Customers!$A$2:$F$401,3,FALSE)</f>
        <v>Giza</v>
      </c>
      <c r="M3274" s="2" t="str">
        <f>VLOOKUP(C3274,Customers!$A$2:$F$401,5,FALSE)</f>
        <v>Small Business</v>
      </c>
      <c r="N3274" s="2" t="str">
        <f>VLOOKUP(D3274,Products!$A$2:$F$21,2,FALSE)</f>
        <v>USB-C Hub</v>
      </c>
      <c r="O3274" s="2" t="str">
        <f>VLOOKUP(D3274,Products!$A$2:$F$21,4,FALSE)</f>
        <v>Electronics</v>
      </c>
      <c r="P3274" s="2" t="str">
        <f>VLOOKUP(D3274,Products!$A$2:$F$21,3,FALSE)</f>
        <v>Accessories</v>
      </c>
      <c r="Q3274" s="6">
        <f>VLOOKUP(D3274,Products!$A$2:$F$21,6,FALSE)</f>
        <v>620</v>
      </c>
      <c r="R3274" s="6">
        <f t="shared" si="206"/>
        <v>620</v>
      </c>
      <c r="S3274" s="6">
        <f t="shared" si="207"/>
        <v>538.75</v>
      </c>
    </row>
    <row r="3275" spans="1:19" x14ac:dyDescent="0.25">
      <c r="A3275" t="s">
        <v>3705</v>
      </c>
      <c r="B3275" s="2">
        <v>44960</v>
      </c>
      <c r="C3275" t="s">
        <v>494</v>
      </c>
      <c r="D3275" t="s">
        <v>72</v>
      </c>
      <c r="E3275">
        <v>1</v>
      </c>
      <c r="F3275">
        <v>1890</v>
      </c>
      <c r="G3275" s="3">
        <v>0.15</v>
      </c>
      <c r="H3275" t="s">
        <v>12</v>
      </c>
      <c r="I3275">
        <v>4</v>
      </c>
      <c r="J3275">
        <f t="shared" si="204"/>
        <v>1606.5</v>
      </c>
      <c r="K3275" s="2">
        <f t="shared" si="205"/>
        <v>44958</v>
      </c>
      <c r="L3275" s="2" t="str">
        <f>VLOOKUP(C3275,Customers!$A$2:$F$401,3,FALSE)</f>
        <v>Alexandria</v>
      </c>
      <c r="M3275" s="2" t="str">
        <f>VLOOKUP(C3275,Customers!$A$2:$F$401,5,FALSE)</f>
        <v>Consumer</v>
      </c>
      <c r="N3275" s="2" t="str">
        <f>VLOOKUP(D3275,Products!$A$2:$F$21,2,FALSE)</f>
        <v>Wi-Fi Router</v>
      </c>
      <c r="O3275" s="2" t="str">
        <f>VLOOKUP(D3275,Products!$A$2:$F$21,4,FALSE)</f>
        <v>Electronics</v>
      </c>
      <c r="P3275" s="2" t="str">
        <f>VLOOKUP(D3275,Products!$A$2:$F$21,3,FALSE)</f>
        <v>Networking</v>
      </c>
      <c r="Q3275" s="6">
        <f>VLOOKUP(D3275,Products!$A$2:$F$21,6,FALSE)</f>
        <v>1050</v>
      </c>
      <c r="R3275" s="6">
        <f t="shared" si="206"/>
        <v>1050</v>
      </c>
      <c r="S3275" s="6">
        <f t="shared" si="207"/>
        <v>556.5</v>
      </c>
    </row>
    <row r="3276" spans="1:19" x14ac:dyDescent="0.25">
      <c r="A3276" t="s">
        <v>3706</v>
      </c>
      <c r="B3276" s="2">
        <v>45987</v>
      </c>
      <c r="C3276" t="s">
        <v>817</v>
      </c>
      <c r="D3276" t="s">
        <v>109</v>
      </c>
      <c r="E3276">
        <v>1</v>
      </c>
      <c r="F3276">
        <v>12416</v>
      </c>
      <c r="G3276" s="3">
        <v>0.1</v>
      </c>
      <c r="H3276" t="s">
        <v>96</v>
      </c>
      <c r="I3276">
        <v>7</v>
      </c>
      <c r="J3276">
        <f t="shared" si="204"/>
        <v>11174.4</v>
      </c>
      <c r="K3276" s="2">
        <f t="shared" si="205"/>
        <v>45962</v>
      </c>
      <c r="L3276" s="2" t="str">
        <f>VLOOKUP(C3276,Customers!$A$2:$F$401,3,FALSE)</f>
        <v>Shubra El-Kheima</v>
      </c>
      <c r="M3276" s="2" t="str">
        <f>VLOOKUP(C3276,Customers!$A$2:$F$401,5,FALSE)</f>
        <v>Consumer</v>
      </c>
      <c r="N3276" s="2" t="str">
        <f>VLOOKUP(D3276,Products!$A$2:$F$21,2,FALSE)</f>
        <v>Projector</v>
      </c>
      <c r="O3276" s="2" t="str">
        <f>VLOOKUP(D3276,Products!$A$2:$F$21,4,FALSE)</f>
        <v>Electronics</v>
      </c>
      <c r="P3276" s="2" t="str">
        <f>VLOOKUP(D3276,Products!$A$2:$F$21,3,FALSE)</f>
        <v>Displays</v>
      </c>
      <c r="Q3276" s="6">
        <f>VLOOKUP(D3276,Products!$A$2:$F$21,6,FALSE)</f>
        <v>9700</v>
      </c>
      <c r="R3276" s="6">
        <f t="shared" si="206"/>
        <v>9700</v>
      </c>
      <c r="S3276" s="6">
        <f t="shared" si="207"/>
        <v>1474.3999999999996</v>
      </c>
    </row>
    <row r="3277" spans="1:19" x14ac:dyDescent="0.25">
      <c r="A3277" t="s">
        <v>3707</v>
      </c>
      <c r="B3277" s="2">
        <v>45203</v>
      </c>
      <c r="C3277" t="s">
        <v>45</v>
      </c>
      <c r="D3277" t="s">
        <v>46</v>
      </c>
      <c r="E3277">
        <v>1</v>
      </c>
      <c r="F3277">
        <v>252.2</v>
      </c>
      <c r="G3277" s="3">
        <v>0.03</v>
      </c>
      <c r="H3277" t="s">
        <v>12</v>
      </c>
      <c r="I3277">
        <v>4</v>
      </c>
      <c r="J3277">
        <f t="shared" si="204"/>
        <v>244.63399999999999</v>
      </c>
      <c r="K3277" s="2">
        <f t="shared" si="205"/>
        <v>45200</v>
      </c>
      <c r="L3277" s="2" t="str">
        <f>VLOOKUP(C3277,Customers!$A$2:$F$401,3,FALSE)</f>
        <v>Zagazig</v>
      </c>
      <c r="M3277" s="2" t="str">
        <f>VLOOKUP(C3277,Customers!$A$2:$F$401,5,FALSE)</f>
        <v>Small Business</v>
      </c>
      <c r="N3277" s="2" t="str">
        <f>VLOOKUP(D3277,Products!$A$2:$F$21,2,FALSE)</f>
        <v>Paper A4 Box</v>
      </c>
      <c r="O3277" s="2" t="str">
        <f>VLOOKUP(D3277,Products!$A$2:$F$21,4,FALSE)</f>
        <v>Office</v>
      </c>
      <c r="P3277" s="2" t="str">
        <f>VLOOKUP(D3277,Products!$A$2:$F$21,3,FALSE)</f>
        <v>Stationery</v>
      </c>
      <c r="Q3277" s="6">
        <f>VLOOKUP(D3277,Products!$A$2:$F$21,6,FALSE)</f>
        <v>145</v>
      </c>
      <c r="R3277" s="6">
        <f t="shared" si="206"/>
        <v>145</v>
      </c>
      <c r="S3277" s="6">
        <f t="shared" si="207"/>
        <v>99.633999999999986</v>
      </c>
    </row>
    <row r="3278" spans="1:19" x14ac:dyDescent="0.25">
      <c r="A3278" t="s">
        <v>3708</v>
      </c>
      <c r="B3278" s="2">
        <v>45545</v>
      </c>
      <c r="C3278" t="s">
        <v>446</v>
      </c>
      <c r="D3278" t="s">
        <v>40</v>
      </c>
      <c r="E3278">
        <v>2</v>
      </c>
      <c r="F3278">
        <v>21060</v>
      </c>
      <c r="G3278" s="3">
        <v>0.05</v>
      </c>
      <c r="H3278" t="s">
        <v>96</v>
      </c>
      <c r="I3278">
        <v>7</v>
      </c>
      <c r="J3278">
        <f t="shared" si="204"/>
        <v>40014</v>
      </c>
      <c r="K3278" s="2">
        <f t="shared" si="205"/>
        <v>45536</v>
      </c>
      <c r="L3278" s="2" t="str">
        <f>VLOOKUP(C3278,Customers!$A$2:$F$401,3,FALSE)</f>
        <v>Mansoura</v>
      </c>
      <c r="M3278" s="2" t="str">
        <f>VLOOKUP(C3278,Customers!$A$2:$F$401,5,FALSE)</f>
        <v>Consumer</v>
      </c>
      <c r="N3278" s="2" t="str">
        <f>VLOOKUP(D3278,Products!$A$2:$F$21,2,FALSE)</f>
        <v>Laptop Basic 15</v>
      </c>
      <c r="O3278" s="2" t="str">
        <f>VLOOKUP(D3278,Products!$A$2:$F$21,4,FALSE)</f>
        <v>Electronics</v>
      </c>
      <c r="P3278" s="2" t="str">
        <f>VLOOKUP(D3278,Products!$A$2:$F$21,3,FALSE)</f>
        <v>Computers</v>
      </c>
      <c r="Q3278" s="6">
        <f>VLOOKUP(D3278,Products!$A$2:$F$21,6,FALSE)</f>
        <v>15100</v>
      </c>
      <c r="R3278" s="6">
        <f t="shared" si="206"/>
        <v>30200</v>
      </c>
      <c r="S3278" s="6">
        <f t="shared" si="207"/>
        <v>9814</v>
      </c>
    </row>
    <row r="3279" spans="1:19" x14ac:dyDescent="0.25">
      <c r="A3279" t="s">
        <v>3709</v>
      </c>
      <c r="B3279" s="2">
        <v>44940</v>
      </c>
      <c r="C3279" t="s">
        <v>262</v>
      </c>
      <c r="D3279" t="s">
        <v>24</v>
      </c>
      <c r="E3279">
        <v>4</v>
      </c>
      <c r="F3279">
        <v>1287.5</v>
      </c>
      <c r="G3279" s="3">
        <v>0.2</v>
      </c>
      <c r="H3279" t="s">
        <v>12</v>
      </c>
      <c r="I3279">
        <v>4</v>
      </c>
      <c r="J3279">
        <f t="shared" si="204"/>
        <v>4120</v>
      </c>
      <c r="K3279" s="2">
        <f t="shared" si="205"/>
        <v>44927</v>
      </c>
      <c r="L3279" s="2" t="str">
        <f>VLOOKUP(C3279,Customers!$A$2:$F$401,3,FALSE)</f>
        <v>Mansoura</v>
      </c>
      <c r="M3279" s="2" t="str">
        <f>VLOOKUP(C3279,Customers!$A$2:$F$401,5,FALSE)</f>
        <v>Small Business</v>
      </c>
      <c r="N3279" s="2" t="str">
        <f>VLOOKUP(D3279,Products!$A$2:$F$21,2,FALSE)</f>
        <v>USB-C Hub</v>
      </c>
      <c r="O3279" s="2" t="str">
        <f>VLOOKUP(D3279,Products!$A$2:$F$21,4,FALSE)</f>
        <v>Electronics</v>
      </c>
      <c r="P3279" s="2" t="str">
        <f>VLOOKUP(D3279,Products!$A$2:$F$21,3,FALSE)</f>
        <v>Accessories</v>
      </c>
      <c r="Q3279" s="6">
        <f>VLOOKUP(D3279,Products!$A$2:$F$21,6,FALSE)</f>
        <v>620</v>
      </c>
      <c r="R3279" s="6">
        <f t="shared" si="206"/>
        <v>2480</v>
      </c>
      <c r="S3279" s="6">
        <f t="shared" si="207"/>
        <v>1640</v>
      </c>
    </row>
    <row r="3280" spans="1:19" x14ac:dyDescent="0.25">
      <c r="A3280" t="s">
        <v>3710</v>
      </c>
      <c r="B3280" s="2">
        <v>45542</v>
      </c>
      <c r="C3280" t="s">
        <v>301</v>
      </c>
      <c r="D3280" t="s">
        <v>123</v>
      </c>
      <c r="E3280">
        <v>2</v>
      </c>
      <c r="F3280">
        <v>2420.5</v>
      </c>
      <c r="G3280" s="3">
        <v>0.15</v>
      </c>
      <c r="H3280" t="s">
        <v>12</v>
      </c>
      <c r="I3280">
        <v>2</v>
      </c>
      <c r="J3280">
        <f t="shared" si="204"/>
        <v>4114.8499999999995</v>
      </c>
      <c r="K3280" s="2">
        <f t="shared" si="205"/>
        <v>45536</v>
      </c>
      <c r="L3280" s="2" t="str">
        <f>VLOOKUP(C3280,Customers!$A$2:$F$401,3,FALSE)</f>
        <v>Giza</v>
      </c>
      <c r="M3280" s="2" t="str">
        <f>VLOOKUP(C3280,Customers!$A$2:$F$401,5,FALSE)</f>
        <v>Consumer</v>
      </c>
      <c r="N3280" s="2" t="str">
        <f>VLOOKUP(D3280,Products!$A$2:$F$21,2,FALSE)</f>
        <v>Barcode Scanner</v>
      </c>
      <c r="O3280" s="2" t="str">
        <f>VLOOKUP(D3280,Products!$A$2:$F$21,4,FALSE)</f>
        <v>Electronics</v>
      </c>
      <c r="P3280" s="2" t="str">
        <f>VLOOKUP(D3280,Products!$A$2:$F$21,3,FALSE)</f>
        <v>POS Equipment</v>
      </c>
      <c r="Q3280" s="6">
        <f>VLOOKUP(D3280,Products!$A$2:$F$21,6,FALSE)</f>
        <v>1420</v>
      </c>
      <c r="R3280" s="6">
        <f t="shared" si="206"/>
        <v>2840</v>
      </c>
      <c r="S3280" s="6">
        <f t="shared" si="207"/>
        <v>1274.8499999999995</v>
      </c>
    </row>
    <row r="3281" spans="1:19" x14ac:dyDescent="0.25">
      <c r="A3281" t="s">
        <v>3711</v>
      </c>
      <c r="B3281" s="2">
        <v>45381</v>
      </c>
      <c r="C3281" t="s">
        <v>148</v>
      </c>
      <c r="D3281" t="s">
        <v>82</v>
      </c>
      <c r="E3281">
        <v>1</v>
      </c>
      <c r="F3281">
        <v>4416</v>
      </c>
      <c r="G3281" s="3">
        <v>0</v>
      </c>
      <c r="H3281" t="s">
        <v>12</v>
      </c>
      <c r="I3281">
        <v>7</v>
      </c>
      <c r="J3281">
        <f t="shared" si="204"/>
        <v>4416</v>
      </c>
      <c r="K3281" s="2">
        <f t="shared" si="205"/>
        <v>45352</v>
      </c>
      <c r="L3281" s="2" t="str">
        <f>VLOOKUP(C3281,Customers!$A$2:$F$401,3,FALSE)</f>
        <v>Mansoura</v>
      </c>
      <c r="M3281" s="2" t="str">
        <f>VLOOKUP(C3281,Customers!$A$2:$F$401,5,FALSE)</f>
        <v>Corporate</v>
      </c>
      <c r="N3281" s="2" t="str">
        <f>VLOOKUP(D3281,Products!$A$2:$F$21,2,FALSE)</f>
        <v>Office Chair</v>
      </c>
      <c r="O3281" s="2" t="str">
        <f>VLOOKUP(D3281,Products!$A$2:$F$21,4,FALSE)</f>
        <v>Office</v>
      </c>
      <c r="P3281" s="2" t="str">
        <f>VLOOKUP(D3281,Products!$A$2:$F$21,3,FALSE)</f>
        <v>Furniture</v>
      </c>
      <c r="Q3281" s="6">
        <f>VLOOKUP(D3281,Products!$A$2:$F$21,6,FALSE)</f>
        <v>3150</v>
      </c>
      <c r="R3281" s="6">
        <f t="shared" si="206"/>
        <v>3150</v>
      </c>
      <c r="S3281" s="6">
        <f t="shared" si="207"/>
        <v>1266</v>
      </c>
    </row>
    <row r="3282" spans="1:19" x14ac:dyDescent="0.25">
      <c r="A3282" t="s">
        <v>3712</v>
      </c>
      <c r="B3282" s="2">
        <v>45366</v>
      </c>
      <c r="C3282" t="s">
        <v>487</v>
      </c>
      <c r="D3282" t="s">
        <v>18</v>
      </c>
      <c r="E3282">
        <v>4</v>
      </c>
      <c r="F3282">
        <v>1450</v>
      </c>
      <c r="G3282" s="3">
        <v>0</v>
      </c>
      <c r="H3282" t="s">
        <v>12</v>
      </c>
      <c r="I3282">
        <v>4</v>
      </c>
      <c r="J3282">
        <f t="shared" si="204"/>
        <v>5800</v>
      </c>
      <c r="K3282" s="2">
        <f t="shared" si="205"/>
        <v>45352</v>
      </c>
      <c r="L3282" s="2" t="str">
        <f>VLOOKUP(C3282,Customers!$A$2:$F$401,3,FALSE)</f>
        <v>Zagazig</v>
      </c>
      <c r="M3282" s="2" t="str">
        <f>VLOOKUP(C3282,Customers!$A$2:$F$401,5,FALSE)</f>
        <v>Small Business</v>
      </c>
      <c r="N3282" s="2" t="str">
        <f>VLOOKUP(D3282,Products!$A$2:$F$21,2,FALSE)</f>
        <v>Webcam HD</v>
      </c>
      <c r="O3282" s="2" t="str">
        <f>VLOOKUP(D3282,Products!$A$2:$F$21,4,FALSE)</f>
        <v>Electronics</v>
      </c>
      <c r="P3282" s="2" t="str">
        <f>VLOOKUP(D3282,Products!$A$2:$F$21,3,FALSE)</f>
        <v>Accessories</v>
      </c>
      <c r="Q3282" s="6">
        <f>VLOOKUP(D3282,Products!$A$2:$F$21,6,FALSE)</f>
        <v>790</v>
      </c>
      <c r="R3282" s="6">
        <f t="shared" si="206"/>
        <v>3160</v>
      </c>
      <c r="S3282" s="6">
        <f t="shared" si="207"/>
        <v>2640</v>
      </c>
    </row>
    <row r="3283" spans="1:19" x14ac:dyDescent="0.25">
      <c r="A3283" t="s">
        <v>3713</v>
      </c>
      <c r="B3283" s="2">
        <v>45571</v>
      </c>
      <c r="C3283" t="s">
        <v>58</v>
      </c>
      <c r="D3283" t="s">
        <v>15</v>
      </c>
      <c r="E3283">
        <v>3</v>
      </c>
      <c r="F3283">
        <v>436.5</v>
      </c>
      <c r="G3283" s="3">
        <v>0</v>
      </c>
      <c r="H3283" t="s">
        <v>12</v>
      </c>
      <c r="I3283">
        <v>6</v>
      </c>
      <c r="J3283">
        <f t="shared" si="204"/>
        <v>1309.5</v>
      </c>
      <c r="K3283" s="2">
        <f t="shared" si="205"/>
        <v>45566</v>
      </c>
      <c r="L3283" s="2" t="str">
        <f>VLOOKUP(C3283,Customers!$A$2:$F$401,3,FALSE)</f>
        <v>Giza</v>
      </c>
      <c r="M3283" s="2" t="str">
        <f>VLOOKUP(C3283,Customers!$A$2:$F$401,5,FALSE)</f>
        <v>Corporate</v>
      </c>
      <c r="N3283" s="2" t="str">
        <f>VLOOKUP(D3283,Products!$A$2:$F$21,2,FALSE)</f>
        <v>Wireless Mouse</v>
      </c>
      <c r="O3283" s="2" t="str">
        <f>VLOOKUP(D3283,Products!$A$2:$F$21,4,FALSE)</f>
        <v>Electronics</v>
      </c>
      <c r="P3283" s="2" t="str">
        <f>VLOOKUP(D3283,Products!$A$2:$F$21,3,FALSE)</f>
        <v>Accessories</v>
      </c>
      <c r="Q3283" s="6">
        <f>VLOOKUP(D3283,Products!$A$2:$F$21,6,FALSE)</f>
        <v>210</v>
      </c>
      <c r="R3283" s="6">
        <f t="shared" si="206"/>
        <v>630</v>
      </c>
      <c r="S3283" s="6">
        <f t="shared" si="207"/>
        <v>679.5</v>
      </c>
    </row>
    <row r="3284" spans="1:19" x14ac:dyDescent="0.25">
      <c r="A3284" t="s">
        <v>3714</v>
      </c>
      <c r="B3284" s="2">
        <v>44971</v>
      </c>
      <c r="C3284" t="s">
        <v>401</v>
      </c>
      <c r="D3284" t="s">
        <v>43</v>
      </c>
      <c r="E3284">
        <v>3</v>
      </c>
      <c r="F3284">
        <v>3492</v>
      </c>
      <c r="G3284" s="3">
        <v>0.05</v>
      </c>
      <c r="H3284" t="s">
        <v>96</v>
      </c>
      <c r="I3284">
        <v>4</v>
      </c>
      <c r="J3284">
        <f t="shared" si="204"/>
        <v>9952.1999999999989</v>
      </c>
      <c r="K3284" s="2">
        <f t="shared" si="205"/>
        <v>44958</v>
      </c>
      <c r="L3284" s="2" t="str">
        <f>VLOOKUP(C3284,Customers!$A$2:$F$401,3,FALSE)</f>
        <v>Alexandria</v>
      </c>
      <c r="M3284" s="2" t="str">
        <f>VLOOKUP(C3284,Customers!$A$2:$F$401,5,FALSE)</f>
        <v>Consumer</v>
      </c>
      <c r="N3284" s="2" t="str">
        <f>VLOOKUP(D3284,Products!$A$2:$F$21,2,FALSE)</f>
        <v>External SSD 1TB</v>
      </c>
      <c r="O3284" s="2" t="str">
        <f>VLOOKUP(D3284,Products!$A$2:$F$21,4,FALSE)</f>
        <v>Electronics</v>
      </c>
      <c r="P3284" s="2" t="str">
        <f>VLOOKUP(D3284,Products!$A$2:$F$21,3,FALSE)</f>
        <v>Storage</v>
      </c>
      <c r="Q3284" s="6">
        <f>VLOOKUP(D3284,Products!$A$2:$F$21,6,FALSE)</f>
        <v>2450</v>
      </c>
      <c r="R3284" s="6">
        <f t="shared" si="206"/>
        <v>7350</v>
      </c>
      <c r="S3284" s="6">
        <f t="shared" si="207"/>
        <v>2602.1999999999989</v>
      </c>
    </row>
    <row r="3285" spans="1:19" x14ac:dyDescent="0.25">
      <c r="A3285" t="s">
        <v>3715</v>
      </c>
      <c r="B3285" s="2">
        <v>45492</v>
      </c>
      <c r="C3285" t="s">
        <v>1739</v>
      </c>
      <c r="D3285" t="s">
        <v>56</v>
      </c>
      <c r="E3285">
        <v>1</v>
      </c>
      <c r="F3285">
        <v>180</v>
      </c>
      <c r="G3285" s="3">
        <v>0.15</v>
      </c>
      <c r="H3285" t="s">
        <v>85</v>
      </c>
      <c r="I3285">
        <v>3</v>
      </c>
      <c r="J3285">
        <f t="shared" si="204"/>
        <v>153</v>
      </c>
      <c r="K3285" s="2">
        <f t="shared" si="205"/>
        <v>45474</v>
      </c>
      <c r="L3285" s="2" t="str">
        <f>VLOOKUP(C3285,Customers!$A$2:$F$401,3,FALSE)</f>
        <v>Asyut</v>
      </c>
      <c r="M3285" s="2" t="str">
        <f>VLOOKUP(C3285,Customers!$A$2:$F$401,5,FALSE)</f>
        <v>Consumer</v>
      </c>
      <c r="N3285" s="2" t="str">
        <f>VLOOKUP(D3285,Products!$A$2:$F$21,2,FALSE)</f>
        <v>Notebook Pack</v>
      </c>
      <c r="O3285" s="2" t="str">
        <f>VLOOKUP(D3285,Products!$A$2:$F$21,4,FALSE)</f>
        <v>Office</v>
      </c>
      <c r="P3285" s="2" t="str">
        <f>VLOOKUP(D3285,Products!$A$2:$F$21,3,FALSE)</f>
        <v>Stationery</v>
      </c>
      <c r="Q3285" s="6">
        <f>VLOOKUP(D3285,Products!$A$2:$F$21,6,FALSE)</f>
        <v>75</v>
      </c>
      <c r="R3285" s="6">
        <f t="shared" si="206"/>
        <v>75</v>
      </c>
      <c r="S3285" s="6">
        <f t="shared" si="207"/>
        <v>78</v>
      </c>
    </row>
    <row r="3286" spans="1:19" x14ac:dyDescent="0.25">
      <c r="A3286" t="s">
        <v>3716</v>
      </c>
      <c r="B3286" s="2">
        <v>45974</v>
      </c>
      <c r="C3286" t="s">
        <v>2556</v>
      </c>
      <c r="D3286" t="s">
        <v>82</v>
      </c>
      <c r="E3286">
        <v>1</v>
      </c>
      <c r="F3286">
        <v>4416</v>
      </c>
      <c r="G3286" s="3">
        <v>0</v>
      </c>
      <c r="H3286" t="s">
        <v>12</v>
      </c>
      <c r="I3286">
        <v>2</v>
      </c>
      <c r="J3286">
        <f t="shared" si="204"/>
        <v>4416</v>
      </c>
      <c r="K3286" s="2">
        <f t="shared" si="205"/>
        <v>45962</v>
      </c>
      <c r="L3286" s="2" t="str">
        <f>VLOOKUP(C3286,Customers!$A$2:$F$401,3,FALSE)</f>
        <v>Tanta</v>
      </c>
      <c r="M3286" s="2" t="str">
        <f>VLOOKUP(C3286,Customers!$A$2:$F$401,5,FALSE)</f>
        <v>Corporate</v>
      </c>
      <c r="N3286" s="2" t="str">
        <f>VLOOKUP(D3286,Products!$A$2:$F$21,2,FALSE)</f>
        <v>Office Chair</v>
      </c>
      <c r="O3286" s="2" t="str">
        <f>VLOOKUP(D3286,Products!$A$2:$F$21,4,FALSE)</f>
        <v>Office</v>
      </c>
      <c r="P3286" s="2" t="str">
        <f>VLOOKUP(D3286,Products!$A$2:$F$21,3,FALSE)</f>
        <v>Furniture</v>
      </c>
      <c r="Q3286" s="6">
        <f>VLOOKUP(D3286,Products!$A$2:$F$21,6,FALSE)</f>
        <v>3150</v>
      </c>
      <c r="R3286" s="6">
        <f t="shared" si="206"/>
        <v>3150</v>
      </c>
      <c r="S3286" s="6">
        <f t="shared" si="207"/>
        <v>1266</v>
      </c>
    </row>
    <row r="3287" spans="1:19" x14ac:dyDescent="0.25">
      <c r="A3287" t="s">
        <v>3717</v>
      </c>
      <c r="B3287" s="2">
        <v>45243</v>
      </c>
      <c r="C3287" t="s">
        <v>1139</v>
      </c>
      <c r="D3287" t="s">
        <v>21</v>
      </c>
      <c r="E3287">
        <v>20</v>
      </c>
      <c r="F3287">
        <v>1702</v>
      </c>
      <c r="G3287" s="3">
        <v>0</v>
      </c>
      <c r="H3287" t="s">
        <v>12</v>
      </c>
      <c r="I3287">
        <v>5</v>
      </c>
      <c r="J3287">
        <f t="shared" si="204"/>
        <v>34040</v>
      </c>
      <c r="K3287" s="2">
        <f t="shared" si="205"/>
        <v>45231</v>
      </c>
      <c r="L3287" s="2" t="str">
        <f>VLOOKUP(C3287,Customers!$A$2:$F$401,3,FALSE)</f>
        <v>Giza</v>
      </c>
      <c r="M3287" s="2" t="str">
        <f>VLOOKUP(C3287,Customers!$A$2:$F$401,5,FALSE)</f>
        <v>Small Business</v>
      </c>
      <c r="N3287" s="2" t="str">
        <f>VLOOKUP(D3287,Products!$A$2:$F$21,2,FALSE)</f>
        <v>Mechanical Keyboard</v>
      </c>
      <c r="O3287" s="2" t="str">
        <f>VLOOKUP(D3287,Products!$A$2:$F$21,4,FALSE)</f>
        <v>Electronics</v>
      </c>
      <c r="P3287" s="2" t="str">
        <f>VLOOKUP(D3287,Products!$A$2:$F$21,3,FALSE)</f>
        <v>Accessories</v>
      </c>
      <c r="Q3287" s="6">
        <f>VLOOKUP(D3287,Products!$A$2:$F$21,6,FALSE)</f>
        <v>990</v>
      </c>
      <c r="R3287" s="6">
        <f t="shared" si="206"/>
        <v>19800</v>
      </c>
      <c r="S3287" s="6">
        <f t="shared" si="207"/>
        <v>14240</v>
      </c>
    </row>
    <row r="3288" spans="1:19" x14ac:dyDescent="0.25">
      <c r="A3288" t="s">
        <v>3718</v>
      </c>
      <c r="B3288" s="2">
        <v>45120</v>
      </c>
      <c r="C3288" t="s">
        <v>1724</v>
      </c>
      <c r="D3288" t="s">
        <v>15</v>
      </c>
      <c r="E3288">
        <v>1</v>
      </c>
      <c r="F3288">
        <v>414</v>
      </c>
      <c r="G3288" s="3">
        <v>0.05</v>
      </c>
      <c r="H3288" t="s">
        <v>12</v>
      </c>
      <c r="I3288">
        <v>4</v>
      </c>
      <c r="J3288">
        <f t="shared" si="204"/>
        <v>393.29999999999995</v>
      </c>
      <c r="K3288" s="2">
        <f t="shared" si="205"/>
        <v>45108</v>
      </c>
      <c r="L3288" s="2" t="str">
        <f>VLOOKUP(C3288,Customers!$A$2:$F$401,3,FALSE)</f>
        <v>Giza</v>
      </c>
      <c r="M3288" s="2" t="str">
        <f>VLOOKUP(C3288,Customers!$A$2:$F$401,5,FALSE)</f>
        <v>Consumer</v>
      </c>
      <c r="N3288" s="2" t="str">
        <f>VLOOKUP(D3288,Products!$A$2:$F$21,2,FALSE)</f>
        <v>Wireless Mouse</v>
      </c>
      <c r="O3288" s="2" t="str">
        <f>VLOOKUP(D3288,Products!$A$2:$F$21,4,FALSE)</f>
        <v>Electronics</v>
      </c>
      <c r="P3288" s="2" t="str">
        <f>VLOOKUP(D3288,Products!$A$2:$F$21,3,FALSE)</f>
        <v>Accessories</v>
      </c>
      <c r="Q3288" s="6">
        <f>VLOOKUP(D3288,Products!$A$2:$F$21,6,FALSE)</f>
        <v>210</v>
      </c>
      <c r="R3288" s="6">
        <f t="shared" si="206"/>
        <v>210</v>
      </c>
      <c r="S3288" s="6">
        <f t="shared" si="207"/>
        <v>183.29999999999995</v>
      </c>
    </row>
    <row r="3289" spans="1:19" x14ac:dyDescent="0.25">
      <c r="A3289" t="s">
        <v>3719</v>
      </c>
      <c r="B3289" s="2">
        <v>45004</v>
      </c>
      <c r="C3289" t="s">
        <v>158</v>
      </c>
      <c r="D3289" t="s">
        <v>33</v>
      </c>
      <c r="E3289">
        <v>5</v>
      </c>
      <c r="F3289">
        <v>3588</v>
      </c>
      <c r="G3289" s="3">
        <v>0.1</v>
      </c>
      <c r="H3289" t="s">
        <v>12</v>
      </c>
      <c r="I3289">
        <v>4</v>
      </c>
      <c r="J3289">
        <f t="shared" si="204"/>
        <v>16146</v>
      </c>
      <c r="K3289" s="2">
        <f t="shared" si="205"/>
        <v>44986</v>
      </c>
      <c r="L3289" s="2" t="str">
        <f>VLOOKUP(C3289,Customers!$A$2:$F$401,3,FALSE)</f>
        <v>Port Said</v>
      </c>
      <c r="M3289" s="2" t="str">
        <f>VLOOKUP(C3289,Customers!$A$2:$F$401,5,FALSE)</f>
        <v>Consumer</v>
      </c>
      <c r="N3289" s="2" t="str">
        <f>VLOOKUP(D3289,Products!$A$2:$F$21,2,FALSE)</f>
        <v>Filing Cabinet</v>
      </c>
      <c r="O3289" s="2" t="str">
        <f>VLOOKUP(D3289,Products!$A$2:$F$21,4,FALSE)</f>
        <v>Office</v>
      </c>
      <c r="P3289" s="2" t="str">
        <f>VLOOKUP(D3289,Products!$A$2:$F$21,3,FALSE)</f>
        <v>Furniture</v>
      </c>
      <c r="Q3289" s="6">
        <f>VLOOKUP(D3289,Products!$A$2:$F$21,6,FALSE)</f>
        <v>2650</v>
      </c>
      <c r="R3289" s="6">
        <f t="shared" si="206"/>
        <v>13250</v>
      </c>
      <c r="S3289" s="6">
        <f t="shared" si="207"/>
        <v>2896</v>
      </c>
    </row>
    <row r="3290" spans="1:19" x14ac:dyDescent="0.25">
      <c r="A3290" t="s">
        <v>3720</v>
      </c>
      <c r="B3290" s="2">
        <v>45869</v>
      </c>
      <c r="C3290" t="s">
        <v>229</v>
      </c>
      <c r="D3290" t="s">
        <v>43</v>
      </c>
      <c r="E3290">
        <v>2</v>
      </c>
      <c r="F3290">
        <v>3888</v>
      </c>
      <c r="G3290" s="3">
        <v>0</v>
      </c>
      <c r="H3290" t="s">
        <v>12</v>
      </c>
      <c r="I3290">
        <v>2</v>
      </c>
      <c r="J3290">
        <f t="shared" si="204"/>
        <v>7776</v>
      </c>
      <c r="K3290" s="2">
        <f t="shared" si="205"/>
        <v>45839</v>
      </c>
      <c r="L3290" s="2" t="str">
        <f>VLOOKUP(C3290,Customers!$A$2:$F$401,3,FALSE)</f>
        <v>Banha</v>
      </c>
      <c r="M3290" s="2" t="str">
        <f>VLOOKUP(C3290,Customers!$A$2:$F$401,5,FALSE)</f>
        <v>Small Business</v>
      </c>
      <c r="N3290" s="2" t="str">
        <f>VLOOKUP(D3290,Products!$A$2:$F$21,2,FALSE)</f>
        <v>External SSD 1TB</v>
      </c>
      <c r="O3290" s="2" t="str">
        <f>VLOOKUP(D3290,Products!$A$2:$F$21,4,FALSE)</f>
        <v>Electronics</v>
      </c>
      <c r="P3290" s="2" t="str">
        <f>VLOOKUP(D3290,Products!$A$2:$F$21,3,FALSE)</f>
        <v>Storage</v>
      </c>
      <c r="Q3290" s="6">
        <f>VLOOKUP(D3290,Products!$A$2:$F$21,6,FALSE)</f>
        <v>2450</v>
      </c>
      <c r="R3290" s="6">
        <f t="shared" si="206"/>
        <v>4900</v>
      </c>
      <c r="S3290" s="6">
        <f t="shared" si="207"/>
        <v>2876</v>
      </c>
    </row>
    <row r="3291" spans="1:19" x14ac:dyDescent="0.25">
      <c r="A3291" t="s">
        <v>3721</v>
      </c>
      <c r="B3291" s="2">
        <v>45655</v>
      </c>
      <c r="C3291" t="s">
        <v>168</v>
      </c>
      <c r="D3291" t="s">
        <v>90</v>
      </c>
      <c r="E3291">
        <v>1</v>
      </c>
      <c r="F3291">
        <v>2163</v>
      </c>
      <c r="G3291" s="3">
        <v>0.1</v>
      </c>
      <c r="H3291" t="s">
        <v>12</v>
      </c>
      <c r="I3291">
        <v>1</v>
      </c>
      <c r="J3291">
        <f t="shared" si="204"/>
        <v>1946.7</v>
      </c>
      <c r="K3291" s="2">
        <f t="shared" si="205"/>
        <v>45627</v>
      </c>
      <c r="L3291" s="2" t="str">
        <f>VLOOKUP(C3291,Customers!$A$2:$F$401,3,FALSE)</f>
        <v>Tanta</v>
      </c>
      <c r="M3291" s="2" t="str">
        <f>VLOOKUP(C3291,Customers!$A$2:$F$401,5,FALSE)</f>
        <v>Small Business</v>
      </c>
      <c r="N3291" s="2" t="str">
        <f>VLOOKUP(D3291,Products!$A$2:$F$21,2,FALSE)</f>
        <v>Headset Pro</v>
      </c>
      <c r="O3291" s="2" t="str">
        <f>VLOOKUP(D3291,Products!$A$2:$F$21,4,FALSE)</f>
        <v>Electronics</v>
      </c>
      <c r="P3291" s="2" t="str">
        <f>VLOOKUP(D3291,Products!$A$2:$F$21,3,FALSE)</f>
        <v>Accessories</v>
      </c>
      <c r="Q3291" s="6">
        <f>VLOOKUP(D3291,Products!$A$2:$F$21,6,FALSE)</f>
        <v>1180</v>
      </c>
      <c r="R3291" s="6">
        <f t="shared" si="206"/>
        <v>1180</v>
      </c>
      <c r="S3291" s="6">
        <f t="shared" si="207"/>
        <v>766.7</v>
      </c>
    </row>
    <row r="3292" spans="1:19" x14ac:dyDescent="0.25">
      <c r="A3292" t="s">
        <v>3722</v>
      </c>
      <c r="B3292" s="2">
        <v>45246</v>
      </c>
      <c r="C3292" t="s">
        <v>761</v>
      </c>
      <c r="D3292" t="s">
        <v>27</v>
      </c>
      <c r="E3292">
        <v>10</v>
      </c>
      <c r="F3292">
        <v>1009.4</v>
      </c>
      <c r="G3292" s="3">
        <v>0</v>
      </c>
      <c r="H3292" t="s">
        <v>12</v>
      </c>
      <c r="I3292">
        <v>5</v>
      </c>
      <c r="J3292">
        <f t="shared" si="204"/>
        <v>10094</v>
      </c>
      <c r="K3292" s="2">
        <f t="shared" si="205"/>
        <v>45231</v>
      </c>
      <c r="L3292" s="2" t="str">
        <f>VLOOKUP(C3292,Customers!$A$2:$F$401,3,FALSE)</f>
        <v>Port Said</v>
      </c>
      <c r="M3292" s="2" t="str">
        <f>VLOOKUP(C3292,Customers!$A$2:$F$401,5,FALSE)</f>
        <v>Small Business</v>
      </c>
      <c r="N3292" s="2" t="str">
        <f>VLOOKUP(D3292,Products!$A$2:$F$21,2,FALSE)</f>
        <v>Printer Toner</v>
      </c>
      <c r="O3292" s="2" t="str">
        <f>VLOOKUP(D3292,Products!$A$2:$F$21,4,FALSE)</f>
        <v>Office</v>
      </c>
      <c r="P3292" s="2" t="str">
        <f>VLOOKUP(D3292,Products!$A$2:$F$21,3,FALSE)</f>
        <v>Supplies</v>
      </c>
      <c r="Q3292" s="6">
        <f>VLOOKUP(D3292,Products!$A$2:$F$21,6,FALSE)</f>
        <v>510</v>
      </c>
      <c r="R3292" s="6">
        <f t="shared" si="206"/>
        <v>5100</v>
      </c>
      <c r="S3292" s="6">
        <f t="shared" si="207"/>
        <v>4994</v>
      </c>
    </row>
    <row r="3293" spans="1:19" x14ac:dyDescent="0.25">
      <c r="A3293" t="s">
        <v>3723</v>
      </c>
      <c r="B3293" s="2">
        <v>45210</v>
      </c>
      <c r="C3293" t="s">
        <v>1186</v>
      </c>
      <c r="D3293" t="s">
        <v>46</v>
      </c>
      <c r="E3293">
        <v>2</v>
      </c>
      <c r="F3293">
        <v>260</v>
      </c>
      <c r="G3293" s="3">
        <v>0</v>
      </c>
      <c r="H3293" t="s">
        <v>12</v>
      </c>
      <c r="I3293">
        <v>5</v>
      </c>
      <c r="J3293">
        <f t="shared" si="204"/>
        <v>520</v>
      </c>
      <c r="K3293" s="2">
        <f t="shared" si="205"/>
        <v>45200</v>
      </c>
      <c r="L3293" s="2" t="str">
        <f>VLOOKUP(C3293,Customers!$A$2:$F$401,3,FALSE)</f>
        <v>Ismailia</v>
      </c>
      <c r="M3293" s="2" t="str">
        <f>VLOOKUP(C3293,Customers!$A$2:$F$401,5,FALSE)</f>
        <v>Small Business</v>
      </c>
      <c r="N3293" s="2" t="str">
        <f>VLOOKUP(D3293,Products!$A$2:$F$21,2,FALSE)</f>
        <v>Paper A4 Box</v>
      </c>
      <c r="O3293" s="2" t="str">
        <f>VLOOKUP(D3293,Products!$A$2:$F$21,4,FALSE)</f>
        <v>Office</v>
      </c>
      <c r="P3293" s="2" t="str">
        <f>VLOOKUP(D3293,Products!$A$2:$F$21,3,FALSE)</f>
        <v>Stationery</v>
      </c>
      <c r="Q3293" s="6">
        <f>VLOOKUP(D3293,Products!$A$2:$F$21,6,FALSE)</f>
        <v>145</v>
      </c>
      <c r="R3293" s="6">
        <f t="shared" si="206"/>
        <v>290</v>
      </c>
      <c r="S3293" s="6">
        <f t="shared" si="207"/>
        <v>230</v>
      </c>
    </row>
    <row r="3294" spans="1:19" x14ac:dyDescent="0.25">
      <c r="A3294" t="s">
        <v>3724</v>
      </c>
      <c r="B3294" s="2">
        <v>45469</v>
      </c>
      <c r="C3294" t="s">
        <v>899</v>
      </c>
      <c r="D3294" t="s">
        <v>21</v>
      </c>
      <c r="E3294">
        <v>4</v>
      </c>
      <c r="F3294">
        <v>1794.5</v>
      </c>
      <c r="G3294" s="3">
        <v>0.03</v>
      </c>
      <c r="H3294" t="s">
        <v>12</v>
      </c>
      <c r="I3294">
        <v>3</v>
      </c>
      <c r="J3294">
        <f t="shared" si="204"/>
        <v>6962.66</v>
      </c>
      <c r="K3294" s="2">
        <f t="shared" si="205"/>
        <v>45444</v>
      </c>
      <c r="L3294" s="2" t="str">
        <f>VLOOKUP(C3294,Customers!$A$2:$F$401,3,FALSE)</f>
        <v>Ismailia</v>
      </c>
      <c r="M3294" s="2" t="str">
        <f>VLOOKUP(C3294,Customers!$A$2:$F$401,5,FALSE)</f>
        <v>Small Business</v>
      </c>
      <c r="N3294" s="2" t="str">
        <f>VLOOKUP(D3294,Products!$A$2:$F$21,2,FALSE)</f>
        <v>Mechanical Keyboard</v>
      </c>
      <c r="O3294" s="2" t="str">
        <f>VLOOKUP(D3294,Products!$A$2:$F$21,4,FALSE)</f>
        <v>Electronics</v>
      </c>
      <c r="P3294" s="2" t="str">
        <f>VLOOKUP(D3294,Products!$A$2:$F$21,3,FALSE)</f>
        <v>Accessories</v>
      </c>
      <c r="Q3294" s="6">
        <f>VLOOKUP(D3294,Products!$A$2:$F$21,6,FALSE)</f>
        <v>990</v>
      </c>
      <c r="R3294" s="6">
        <f t="shared" si="206"/>
        <v>3960</v>
      </c>
      <c r="S3294" s="6">
        <f t="shared" si="207"/>
        <v>3002.66</v>
      </c>
    </row>
    <row r="3295" spans="1:19" x14ac:dyDescent="0.25">
      <c r="A3295" t="s">
        <v>3725</v>
      </c>
      <c r="B3295" s="2">
        <v>45678</v>
      </c>
      <c r="C3295" t="s">
        <v>711</v>
      </c>
      <c r="D3295" t="s">
        <v>72</v>
      </c>
      <c r="E3295">
        <v>2</v>
      </c>
      <c r="F3295">
        <v>1802.5</v>
      </c>
      <c r="G3295" s="3">
        <v>0</v>
      </c>
      <c r="H3295" t="s">
        <v>12</v>
      </c>
      <c r="I3295">
        <v>1</v>
      </c>
      <c r="J3295">
        <f t="shared" si="204"/>
        <v>3605</v>
      </c>
      <c r="K3295" s="2">
        <f t="shared" si="205"/>
        <v>45658</v>
      </c>
      <c r="L3295" s="2" t="str">
        <f>VLOOKUP(C3295,Customers!$A$2:$F$401,3,FALSE)</f>
        <v>Mansoura</v>
      </c>
      <c r="M3295" s="2" t="str">
        <f>VLOOKUP(C3295,Customers!$A$2:$F$401,5,FALSE)</f>
        <v>Consumer</v>
      </c>
      <c r="N3295" s="2" t="str">
        <f>VLOOKUP(D3295,Products!$A$2:$F$21,2,FALSE)</f>
        <v>Wi-Fi Router</v>
      </c>
      <c r="O3295" s="2" t="str">
        <f>VLOOKUP(D3295,Products!$A$2:$F$21,4,FALSE)</f>
        <v>Electronics</v>
      </c>
      <c r="P3295" s="2" t="str">
        <f>VLOOKUP(D3295,Products!$A$2:$F$21,3,FALSE)</f>
        <v>Networking</v>
      </c>
      <c r="Q3295" s="6">
        <f>VLOOKUP(D3295,Products!$A$2:$F$21,6,FALSE)</f>
        <v>1050</v>
      </c>
      <c r="R3295" s="6">
        <f t="shared" si="206"/>
        <v>2100</v>
      </c>
      <c r="S3295" s="6">
        <f t="shared" si="207"/>
        <v>1505</v>
      </c>
    </row>
    <row r="3296" spans="1:19" x14ac:dyDescent="0.25">
      <c r="A3296" t="s">
        <v>3726</v>
      </c>
      <c r="B3296" s="2">
        <v>45438</v>
      </c>
      <c r="C3296" t="s">
        <v>741</v>
      </c>
      <c r="D3296" t="s">
        <v>82</v>
      </c>
      <c r="E3296">
        <v>3</v>
      </c>
      <c r="F3296">
        <v>4656</v>
      </c>
      <c r="G3296" s="3">
        <v>0.05</v>
      </c>
      <c r="H3296" t="s">
        <v>12</v>
      </c>
      <c r="I3296">
        <v>7</v>
      </c>
      <c r="J3296">
        <f t="shared" si="204"/>
        <v>13269.599999999999</v>
      </c>
      <c r="K3296" s="2">
        <f t="shared" si="205"/>
        <v>45413</v>
      </c>
      <c r="L3296" s="2" t="str">
        <f>VLOOKUP(C3296,Customers!$A$2:$F$401,3,FALSE)</f>
        <v>Zagazig</v>
      </c>
      <c r="M3296" s="2" t="str">
        <f>VLOOKUP(C3296,Customers!$A$2:$F$401,5,FALSE)</f>
        <v>Corporate</v>
      </c>
      <c r="N3296" s="2" t="str">
        <f>VLOOKUP(D3296,Products!$A$2:$F$21,2,FALSE)</f>
        <v>Office Chair</v>
      </c>
      <c r="O3296" s="2" t="str">
        <f>VLOOKUP(D3296,Products!$A$2:$F$21,4,FALSE)</f>
        <v>Office</v>
      </c>
      <c r="P3296" s="2" t="str">
        <f>VLOOKUP(D3296,Products!$A$2:$F$21,3,FALSE)</f>
        <v>Furniture</v>
      </c>
      <c r="Q3296" s="6">
        <f>VLOOKUP(D3296,Products!$A$2:$F$21,6,FALSE)</f>
        <v>3150</v>
      </c>
      <c r="R3296" s="6">
        <f t="shared" si="206"/>
        <v>9450</v>
      </c>
      <c r="S3296" s="6">
        <f t="shared" si="207"/>
        <v>3819.5999999999985</v>
      </c>
    </row>
    <row r="3297" spans="1:19" x14ac:dyDescent="0.25">
      <c r="A3297" t="s">
        <v>3727</v>
      </c>
      <c r="B3297" s="2">
        <v>45404</v>
      </c>
      <c r="C3297" t="s">
        <v>174</v>
      </c>
      <c r="D3297" t="s">
        <v>33</v>
      </c>
      <c r="E3297">
        <v>1</v>
      </c>
      <c r="F3297">
        <v>4212</v>
      </c>
      <c r="G3297" s="3">
        <v>0.1</v>
      </c>
      <c r="H3297" t="s">
        <v>12</v>
      </c>
      <c r="I3297">
        <v>6</v>
      </c>
      <c r="J3297">
        <f t="shared" si="204"/>
        <v>3790.8</v>
      </c>
      <c r="K3297" s="2">
        <f t="shared" si="205"/>
        <v>45383</v>
      </c>
      <c r="L3297" s="2" t="str">
        <f>VLOOKUP(C3297,Customers!$A$2:$F$401,3,FALSE)</f>
        <v>Asyut</v>
      </c>
      <c r="M3297" s="2" t="str">
        <f>VLOOKUP(C3297,Customers!$A$2:$F$401,5,FALSE)</f>
        <v>Consumer</v>
      </c>
      <c r="N3297" s="2" t="str">
        <f>VLOOKUP(D3297,Products!$A$2:$F$21,2,FALSE)</f>
        <v>Filing Cabinet</v>
      </c>
      <c r="O3297" s="2" t="str">
        <f>VLOOKUP(D3297,Products!$A$2:$F$21,4,FALSE)</f>
        <v>Office</v>
      </c>
      <c r="P3297" s="2" t="str">
        <f>VLOOKUP(D3297,Products!$A$2:$F$21,3,FALSE)</f>
        <v>Furniture</v>
      </c>
      <c r="Q3297" s="6">
        <f>VLOOKUP(D3297,Products!$A$2:$F$21,6,FALSE)</f>
        <v>2650</v>
      </c>
      <c r="R3297" s="6">
        <f t="shared" si="206"/>
        <v>2650</v>
      </c>
      <c r="S3297" s="6">
        <f t="shared" si="207"/>
        <v>1140.8000000000002</v>
      </c>
    </row>
    <row r="3298" spans="1:19" x14ac:dyDescent="0.25">
      <c r="A3298" t="s">
        <v>3728</v>
      </c>
      <c r="B3298" s="2">
        <v>45451</v>
      </c>
      <c r="C3298" t="s">
        <v>78</v>
      </c>
      <c r="D3298" t="s">
        <v>11</v>
      </c>
      <c r="E3298">
        <v>1</v>
      </c>
      <c r="F3298">
        <v>26220</v>
      </c>
      <c r="G3298" s="3">
        <v>0.1</v>
      </c>
      <c r="H3298" t="s">
        <v>12</v>
      </c>
      <c r="I3298">
        <v>6</v>
      </c>
      <c r="J3298">
        <f t="shared" si="204"/>
        <v>23598</v>
      </c>
      <c r="K3298" s="2">
        <f t="shared" si="205"/>
        <v>45444</v>
      </c>
      <c r="L3298" s="2" t="str">
        <f>VLOOKUP(C3298,Customers!$A$2:$F$401,3,FALSE)</f>
        <v>Giza</v>
      </c>
      <c r="M3298" s="2" t="str">
        <f>VLOOKUP(C3298,Customers!$A$2:$F$401,5,FALSE)</f>
        <v>Consumer</v>
      </c>
      <c r="N3298" s="2" t="str">
        <f>VLOOKUP(D3298,Products!$A$2:$F$21,2,FALSE)</f>
        <v>Laptop Pro 14</v>
      </c>
      <c r="O3298" s="2" t="str">
        <f>VLOOKUP(D3298,Products!$A$2:$F$21,4,FALSE)</f>
        <v>Electronics</v>
      </c>
      <c r="P3298" s="2" t="str">
        <f>VLOOKUP(D3298,Products!$A$2:$F$21,3,FALSE)</f>
        <v>Computers</v>
      </c>
      <c r="Q3298" s="6">
        <f>VLOOKUP(D3298,Products!$A$2:$F$21,6,FALSE)</f>
        <v>22100</v>
      </c>
      <c r="R3298" s="6">
        <f t="shared" si="206"/>
        <v>22100</v>
      </c>
      <c r="S3298" s="6">
        <f t="shared" si="207"/>
        <v>1498</v>
      </c>
    </row>
    <row r="3299" spans="1:19" x14ac:dyDescent="0.25">
      <c r="A3299" t="s">
        <v>3729</v>
      </c>
      <c r="B3299" s="2">
        <v>45542</v>
      </c>
      <c r="C3299" t="s">
        <v>191</v>
      </c>
      <c r="D3299" t="s">
        <v>11</v>
      </c>
      <c r="E3299">
        <v>1</v>
      </c>
      <c r="F3299">
        <v>28500</v>
      </c>
      <c r="G3299" s="3">
        <v>0.05</v>
      </c>
      <c r="H3299" t="s">
        <v>12</v>
      </c>
      <c r="I3299">
        <v>4</v>
      </c>
      <c r="J3299">
        <f t="shared" si="204"/>
        <v>27075</v>
      </c>
      <c r="K3299" s="2">
        <f t="shared" si="205"/>
        <v>45536</v>
      </c>
      <c r="L3299" s="2" t="str">
        <f>VLOOKUP(C3299,Customers!$A$2:$F$401,3,FALSE)</f>
        <v>Fayoum</v>
      </c>
      <c r="M3299" s="2" t="str">
        <f>VLOOKUP(C3299,Customers!$A$2:$F$401,5,FALSE)</f>
        <v>Consumer</v>
      </c>
      <c r="N3299" s="2" t="str">
        <f>VLOOKUP(D3299,Products!$A$2:$F$21,2,FALSE)</f>
        <v>Laptop Pro 14</v>
      </c>
      <c r="O3299" s="2" t="str">
        <f>VLOOKUP(D3299,Products!$A$2:$F$21,4,FALSE)</f>
        <v>Electronics</v>
      </c>
      <c r="P3299" s="2" t="str">
        <f>VLOOKUP(D3299,Products!$A$2:$F$21,3,FALSE)</f>
        <v>Computers</v>
      </c>
      <c r="Q3299" s="6">
        <f>VLOOKUP(D3299,Products!$A$2:$F$21,6,FALSE)</f>
        <v>22100</v>
      </c>
      <c r="R3299" s="6">
        <f t="shared" si="206"/>
        <v>22100</v>
      </c>
      <c r="S3299" s="6">
        <f t="shared" si="207"/>
        <v>4975</v>
      </c>
    </row>
    <row r="3300" spans="1:19" x14ac:dyDescent="0.25">
      <c r="A3300" t="s">
        <v>3730</v>
      </c>
      <c r="B3300" s="2">
        <v>45115</v>
      </c>
      <c r="C3300" t="s">
        <v>313</v>
      </c>
      <c r="D3300" t="s">
        <v>49</v>
      </c>
      <c r="E3300">
        <v>2</v>
      </c>
      <c r="F3300">
        <v>4223</v>
      </c>
      <c r="G3300" s="3">
        <v>0.2</v>
      </c>
      <c r="H3300" t="s">
        <v>12</v>
      </c>
      <c r="I3300">
        <v>2</v>
      </c>
      <c r="J3300">
        <f t="shared" si="204"/>
        <v>6756.8</v>
      </c>
      <c r="K3300" s="2">
        <f t="shared" si="205"/>
        <v>45108</v>
      </c>
      <c r="L3300" s="2" t="str">
        <f>VLOOKUP(C3300,Customers!$A$2:$F$401,3,FALSE)</f>
        <v>Giza</v>
      </c>
      <c r="M3300" s="2" t="str">
        <f>VLOOKUP(C3300,Customers!$A$2:$F$401,5,FALSE)</f>
        <v>Small Business</v>
      </c>
      <c r="N3300" s="2" t="str">
        <f>VLOOKUP(D3300,Products!$A$2:$F$21,2,FALSE)</f>
        <v>UPS 1200VA</v>
      </c>
      <c r="O3300" s="2" t="str">
        <f>VLOOKUP(D3300,Products!$A$2:$F$21,4,FALSE)</f>
        <v>Electronics</v>
      </c>
      <c r="P3300" s="2" t="str">
        <f>VLOOKUP(D3300,Products!$A$2:$F$21,3,FALSE)</f>
        <v>Power</v>
      </c>
      <c r="Q3300" s="6">
        <f>VLOOKUP(D3300,Products!$A$2:$F$21,6,FALSE)</f>
        <v>2950</v>
      </c>
      <c r="R3300" s="6">
        <f t="shared" si="206"/>
        <v>5900</v>
      </c>
      <c r="S3300" s="6">
        <f t="shared" si="207"/>
        <v>856.80000000000018</v>
      </c>
    </row>
    <row r="3301" spans="1:19" x14ac:dyDescent="0.25">
      <c r="A3301" t="s">
        <v>3731</v>
      </c>
      <c r="B3301" s="2">
        <v>45745</v>
      </c>
      <c r="C3301" t="s">
        <v>587</v>
      </c>
      <c r="D3301" t="s">
        <v>40</v>
      </c>
      <c r="E3301">
        <v>5</v>
      </c>
      <c r="F3301">
        <v>17940</v>
      </c>
      <c r="G3301" s="3">
        <v>0.05</v>
      </c>
      <c r="H3301" t="s">
        <v>12</v>
      </c>
      <c r="I3301">
        <v>4</v>
      </c>
      <c r="J3301">
        <f t="shared" si="204"/>
        <v>85215</v>
      </c>
      <c r="K3301" s="2">
        <f t="shared" si="205"/>
        <v>45717</v>
      </c>
      <c r="L3301" s="2" t="str">
        <f>VLOOKUP(C3301,Customers!$A$2:$F$401,3,FALSE)</f>
        <v>Port Said</v>
      </c>
      <c r="M3301" s="2" t="str">
        <f>VLOOKUP(C3301,Customers!$A$2:$F$401,5,FALSE)</f>
        <v>Corporate</v>
      </c>
      <c r="N3301" s="2" t="str">
        <f>VLOOKUP(D3301,Products!$A$2:$F$21,2,FALSE)</f>
        <v>Laptop Basic 15</v>
      </c>
      <c r="O3301" s="2" t="str">
        <f>VLOOKUP(D3301,Products!$A$2:$F$21,4,FALSE)</f>
        <v>Electronics</v>
      </c>
      <c r="P3301" s="2" t="str">
        <f>VLOOKUP(D3301,Products!$A$2:$F$21,3,FALSE)</f>
        <v>Computers</v>
      </c>
      <c r="Q3301" s="6">
        <f>VLOOKUP(D3301,Products!$A$2:$F$21,6,FALSE)</f>
        <v>15100</v>
      </c>
      <c r="R3301" s="6">
        <f t="shared" si="206"/>
        <v>75500</v>
      </c>
      <c r="S3301" s="6">
        <f t="shared" si="207"/>
        <v>9715</v>
      </c>
    </row>
    <row r="3302" spans="1:19" x14ac:dyDescent="0.25">
      <c r="A3302" t="s">
        <v>3732</v>
      </c>
      <c r="B3302" s="2">
        <v>45372</v>
      </c>
      <c r="C3302" t="s">
        <v>1739</v>
      </c>
      <c r="D3302" t="s">
        <v>90</v>
      </c>
      <c r="E3302">
        <v>4</v>
      </c>
      <c r="F3302">
        <v>2037</v>
      </c>
      <c r="G3302" s="3">
        <v>0.03</v>
      </c>
      <c r="H3302" t="s">
        <v>12</v>
      </c>
      <c r="I3302">
        <v>2</v>
      </c>
      <c r="J3302">
        <f t="shared" si="204"/>
        <v>7903.5599999999995</v>
      </c>
      <c r="K3302" s="2">
        <f t="shared" si="205"/>
        <v>45352</v>
      </c>
      <c r="L3302" s="2" t="str">
        <f>VLOOKUP(C3302,Customers!$A$2:$F$401,3,FALSE)</f>
        <v>Asyut</v>
      </c>
      <c r="M3302" s="2" t="str">
        <f>VLOOKUP(C3302,Customers!$A$2:$F$401,5,FALSE)</f>
        <v>Consumer</v>
      </c>
      <c r="N3302" s="2" t="str">
        <f>VLOOKUP(D3302,Products!$A$2:$F$21,2,FALSE)</f>
        <v>Headset Pro</v>
      </c>
      <c r="O3302" s="2" t="str">
        <f>VLOOKUP(D3302,Products!$A$2:$F$21,4,FALSE)</f>
        <v>Electronics</v>
      </c>
      <c r="P3302" s="2" t="str">
        <f>VLOOKUP(D3302,Products!$A$2:$F$21,3,FALSE)</f>
        <v>Accessories</v>
      </c>
      <c r="Q3302" s="6">
        <f>VLOOKUP(D3302,Products!$A$2:$F$21,6,FALSE)</f>
        <v>1180</v>
      </c>
      <c r="R3302" s="6">
        <f t="shared" si="206"/>
        <v>4720</v>
      </c>
      <c r="S3302" s="6">
        <f t="shared" si="207"/>
        <v>3183.5599999999995</v>
      </c>
    </row>
    <row r="3303" spans="1:19" x14ac:dyDescent="0.25">
      <c r="A3303" t="s">
        <v>3733</v>
      </c>
      <c r="B3303" s="2">
        <v>45085</v>
      </c>
      <c r="C3303" t="s">
        <v>17</v>
      </c>
      <c r="D3303" t="s">
        <v>40</v>
      </c>
      <c r="E3303">
        <v>3</v>
      </c>
      <c r="F3303">
        <v>17940</v>
      </c>
      <c r="G3303" s="3">
        <v>0.05</v>
      </c>
      <c r="H3303" t="s">
        <v>12</v>
      </c>
      <c r="I3303">
        <v>3</v>
      </c>
      <c r="J3303">
        <f t="shared" si="204"/>
        <v>51129</v>
      </c>
      <c r="K3303" s="2">
        <f t="shared" si="205"/>
        <v>45078</v>
      </c>
      <c r="L3303" s="2" t="str">
        <f>VLOOKUP(C3303,Customers!$A$2:$F$401,3,FALSE)</f>
        <v>Port Said</v>
      </c>
      <c r="M3303" s="2" t="str">
        <f>VLOOKUP(C3303,Customers!$A$2:$F$401,5,FALSE)</f>
        <v>Consumer</v>
      </c>
      <c r="N3303" s="2" t="str">
        <f>VLOOKUP(D3303,Products!$A$2:$F$21,2,FALSE)</f>
        <v>Laptop Basic 15</v>
      </c>
      <c r="O3303" s="2" t="str">
        <f>VLOOKUP(D3303,Products!$A$2:$F$21,4,FALSE)</f>
        <v>Electronics</v>
      </c>
      <c r="P3303" s="2" t="str">
        <f>VLOOKUP(D3303,Products!$A$2:$F$21,3,FALSE)</f>
        <v>Computers</v>
      </c>
      <c r="Q3303" s="6">
        <f>VLOOKUP(D3303,Products!$A$2:$F$21,6,FALSE)</f>
        <v>15100</v>
      </c>
      <c r="R3303" s="6">
        <f t="shared" si="206"/>
        <v>45300</v>
      </c>
      <c r="S3303" s="6">
        <f t="shared" si="207"/>
        <v>5829</v>
      </c>
    </row>
    <row r="3304" spans="1:19" x14ac:dyDescent="0.25">
      <c r="A3304" t="s">
        <v>3734</v>
      </c>
      <c r="B3304" s="2">
        <v>45591</v>
      </c>
      <c r="C3304" t="s">
        <v>238</v>
      </c>
      <c r="D3304" t="s">
        <v>72</v>
      </c>
      <c r="E3304">
        <v>1</v>
      </c>
      <c r="F3304">
        <v>1890</v>
      </c>
      <c r="G3304" s="3">
        <v>0</v>
      </c>
      <c r="H3304" t="s">
        <v>12</v>
      </c>
      <c r="I3304">
        <v>3</v>
      </c>
      <c r="J3304">
        <f t="shared" si="204"/>
        <v>1890</v>
      </c>
      <c r="K3304" s="2">
        <f t="shared" si="205"/>
        <v>45566</v>
      </c>
      <c r="L3304" s="2" t="str">
        <f>VLOOKUP(C3304,Customers!$A$2:$F$401,3,FALSE)</f>
        <v>Tanta</v>
      </c>
      <c r="M3304" s="2" t="str">
        <f>VLOOKUP(C3304,Customers!$A$2:$F$401,5,FALSE)</f>
        <v>Consumer</v>
      </c>
      <c r="N3304" s="2" t="str">
        <f>VLOOKUP(D3304,Products!$A$2:$F$21,2,FALSE)</f>
        <v>Wi-Fi Router</v>
      </c>
      <c r="O3304" s="2" t="str">
        <f>VLOOKUP(D3304,Products!$A$2:$F$21,4,FALSE)</f>
        <v>Electronics</v>
      </c>
      <c r="P3304" s="2" t="str">
        <f>VLOOKUP(D3304,Products!$A$2:$F$21,3,FALSE)</f>
        <v>Networking</v>
      </c>
      <c r="Q3304" s="6">
        <f>VLOOKUP(D3304,Products!$A$2:$F$21,6,FALSE)</f>
        <v>1050</v>
      </c>
      <c r="R3304" s="6">
        <f t="shared" si="206"/>
        <v>1050</v>
      </c>
      <c r="S3304" s="6">
        <f t="shared" si="207"/>
        <v>840</v>
      </c>
    </row>
    <row r="3305" spans="1:19" x14ac:dyDescent="0.25">
      <c r="A3305" t="s">
        <v>3735</v>
      </c>
      <c r="B3305" s="2">
        <v>45915</v>
      </c>
      <c r="C3305" t="s">
        <v>104</v>
      </c>
      <c r="D3305" t="s">
        <v>59</v>
      </c>
      <c r="E3305">
        <v>2</v>
      </c>
      <c r="F3305">
        <v>7400</v>
      </c>
      <c r="G3305" s="3">
        <v>0</v>
      </c>
      <c r="H3305" t="s">
        <v>12</v>
      </c>
      <c r="I3305">
        <v>6</v>
      </c>
      <c r="J3305">
        <f t="shared" si="204"/>
        <v>14800</v>
      </c>
      <c r="K3305" s="2">
        <f t="shared" si="205"/>
        <v>45901</v>
      </c>
      <c r="L3305" s="2" t="str">
        <f>VLOOKUP(C3305,Customers!$A$2:$F$401,3,FALSE)</f>
        <v>Alexandria</v>
      </c>
      <c r="M3305" s="2" t="str">
        <f>VLOOKUP(C3305,Customers!$A$2:$F$401,5,FALSE)</f>
        <v>Consumer</v>
      </c>
      <c r="N3305" s="2" t="str">
        <f>VLOOKUP(D3305,Products!$A$2:$F$21,2,FALSE)</f>
        <v>Laser Printer</v>
      </c>
      <c r="O3305" s="2" t="str">
        <f>VLOOKUP(D3305,Products!$A$2:$F$21,4,FALSE)</f>
        <v>Electronics</v>
      </c>
      <c r="P3305" s="2" t="str">
        <f>VLOOKUP(D3305,Products!$A$2:$F$21,3,FALSE)</f>
        <v>Printers</v>
      </c>
      <c r="Q3305" s="6">
        <f>VLOOKUP(D3305,Products!$A$2:$F$21,6,FALSE)</f>
        <v>5600</v>
      </c>
      <c r="R3305" s="6">
        <f t="shared" si="206"/>
        <v>11200</v>
      </c>
      <c r="S3305" s="6">
        <f t="shared" si="207"/>
        <v>3600</v>
      </c>
    </row>
    <row r="3306" spans="1:19" x14ac:dyDescent="0.25">
      <c r="A3306" t="s">
        <v>3736</v>
      </c>
      <c r="B3306" s="2">
        <v>45281</v>
      </c>
      <c r="C3306" t="s">
        <v>421</v>
      </c>
      <c r="D3306" t="s">
        <v>40</v>
      </c>
      <c r="E3306">
        <v>1</v>
      </c>
      <c r="F3306">
        <v>18915</v>
      </c>
      <c r="G3306" s="3">
        <v>0.15</v>
      </c>
      <c r="H3306" t="s">
        <v>12</v>
      </c>
      <c r="I3306">
        <v>1</v>
      </c>
      <c r="J3306">
        <f t="shared" si="204"/>
        <v>16077.75</v>
      </c>
      <c r="K3306" s="2">
        <f t="shared" si="205"/>
        <v>45261</v>
      </c>
      <c r="L3306" s="2" t="str">
        <f>VLOOKUP(C3306,Customers!$A$2:$F$401,3,FALSE)</f>
        <v>Ismailia</v>
      </c>
      <c r="M3306" s="2" t="str">
        <f>VLOOKUP(C3306,Customers!$A$2:$F$401,5,FALSE)</f>
        <v>Corporate</v>
      </c>
      <c r="N3306" s="2" t="str">
        <f>VLOOKUP(D3306,Products!$A$2:$F$21,2,FALSE)</f>
        <v>Laptop Basic 15</v>
      </c>
      <c r="O3306" s="2" t="str">
        <f>VLOOKUP(D3306,Products!$A$2:$F$21,4,FALSE)</f>
        <v>Electronics</v>
      </c>
      <c r="P3306" s="2" t="str">
        <f>VLOOKUP(D3306,Products!$A$2:$F$21,3,FALSE)</f>
        <v>Computers</v>
      </c>
      <c r="Q3306" s="6">
        <f>VLOOKUP(D3306,Products!$A$2:$F$21,6,FALSE)</f>
        <v>15100</v>
      </c>
      <c r="R3306" s="6">
        <f t="shared" si="206"/>
        <v>15100</v>
      </c>
      <c r="S3306" s="6">
        <f t="shared" si="207"/>
        <v>977.75</v>
      </c>
    </row>
    <row r="3307" spans="1:19" x14ac:dyDescent="0.25">
      <c r="A3307" t="s">
        <v>3737</v>
      </c>
      <c r="B3307" s="2">
        <v>45926</v>
      </c>
      <c r="C3307" t="s">
        <v>375</v>
      </c>
      <c r="D3307" t="s">
        <v>56</v>
      </c>
      <c r="E3307">
        <v>5</v>
      </c>
      <c r="F3307">
        <v>185.4</v>
      </c>
      <c r="G3307" s="3">
        <v>0.05</v>
      </c>
      <c r="H3307" t="s">
        <v>12</v>
      </c>
      <c r="I3307">
        <v>6</v>
      </c>
      <c r="J3307">
        <f t="shared" si="204"/>
        <v>880.65</v>
      </c>
      <c r="K3307" s="2">
        <f t="shared" si="205"/>
        <v>45901</v>
      </c>
      <c r="L3307" s="2" t="str">
        <f>VLOOKUP(C3307,Customers!$A$2:$F$401,3,FALSE)</f>
        <v>Ismailia</v>
      </c>
      <c r="M3307" s="2" t="str">
        <f>VLOOKUP(C3307,Customers!$A$2:$F$401,5,FALSE)</f>
        <v>Consumer</v>
      </c>
      <c r="N3307" s="2" t="str">
        <f>VLOOKUP(D3307,Products!$A$2:$F$21,2,FALSE)</f>
        <v>Notebook Pack</v>
      </c>
      <c r="O3307" s="2" t="str">
        <f>VLOOKUP(D3307,Products!$A$2:$F$21,4,FALSE)</f>
        <v>Office</v>
      </c>
      <c r="P3307" s="2" t="str">
        <f>VLOOKUP(D3307,Products!$A$2:$F$21,3,FALSE)</f>
        <v>Stationery</v>
      </c>
      <c r="Q3307" s="6">
        <f>VLOOKUP(D3307,Products!$A$2:$F$21,6,FALSE)</f>
        <v>75</v>
      </c>
      <c r="R3307" s="6">
        <f t="shared" si="206"/>
        <v>375</v>
      </c>
      <c r="S3307" s="6">
        <f t="shared" si="207"/>
        <v>505.65</v>
      </c>
    </row>
    <row r="3308" spans="1:19" x14ac:dyDescent="0.25">
      <c r="A3308" t="s">
        <v>3738</v>
      </c>
      <c r="B3308" s="2">
        <v>45122</v>
      </c>
      <c r="C3308" t="s">
        <v>471</v>
      </c>
      <c r="D3308" t="s">
        <v>24</v>
      </c>
      <c r="E3308">
        <v>4</v>
      </c>
      <c r="F3308">
        <v>1150</v>
      </c>
      <c r="G3308" s="3">
        <v>0.03</v>
      </c>
      <c r="H3308" t="s">
        <v>85</v>
      </c>
      <c r="I3308">
        <v>7</v>
      </c>
      <c r="J3308">
        <f t="shared" si="204"/>
        <v>4462</v>
      </c>
      <c r="K3308" s="2">
        <f t="shared" si="205"/>
        <v>45108</v>
      </c>
      <c r="L3308" s="2" t="str">
        <f>VLOOKUP(C3308,Customers!$A$2:$F$401,3,FALSE)</f>
        <v>Alexandria</v>
      </c>
      <c r="M3308" s="2" t="str">
        <f>VLOOKUP(C3308,Customers!$A$2:$F$401,5,FALSE)</f>
        <v>Consumer</v>
      </c>
      <c r="N3308" s="2" t="str">
        <f>VLOOKUP(D3308,Products!$A$2:$F$21,2,FALSE)</f>
        <v>USB-C Hub</v>
      </c>
      <c r="O3308" s="2" t="str">
        <f>VLOOKUP(D3308,Products!$A$2:$F$21,4,FALSE)</f>
        <v>Electronics</v>
      </c>
      <c r="P3308" s="2" t="str">
        <f>VLOOKUP(D3308,Products!$A$2:$F$21,3,FALSE)</f>
        <v>Accessories</v>
      </c>
      <c r="Q3308" s="6">
        <f>VLOOKUP(D3308,Products!$A$2:$F$21,6,FALSE)</f>
        <v>620</v>
      </c>
      <c r="R3308" s="6">
        <f t="shared" si="206"/>
        <v>2480</v>
      </c>
      <c r="S3308" s="6">
        <f t="shared" si="207"/>
        <v>1982</v>
      </c>
    </row>
    <row r="3309" spans="1:19" x14ac:dyDescent="0.25">
      <c r="A3309" t="s">
        <v>3739</v>
      </c>
      <c r="B3309" s="2">
        <v>45542</v>
      </c>
      <c r="C3309" t="s">
        <v>615</v>
      </c>
      <c r="D3309" t="s">
        <v>40</v>
      </c>
      <c r="E3309">
        <v>1</v>
      </c>
      <c r="F3309">
        <v>17940</v>
      </c>
      <c r="G3309" s="3">
        <v>0.05</v>
      </c>
      <c r="H3309" t="s">
        <v>12</v>
      </c>
      <c r="I3309">
        <v>6</v>
      </c>
      <c r="J3309">
        <f t="shared" si="204"/>
        <v>17043</v>
      </c>
      <c r="K3309" s="2">
        <f t="shared" si="205"/>
        <v>45536</v>
      </c>
      <c r="L3309" s="2" t="str">
        <f>VLOOKUP(C3309,Customers!$A$2:$F$401,3,FALSE)</f>
        <v>Ismailia</v>
      </c>
      <c r="M3309" s="2" t="str">
        <f>VLOOKUP(C3309,Customers!$A$2:$F$401,5,FALSE)</f>
        <v>Small Business</v>
      </c>
      <c r="N3309" s="2" t="str">
        <f>VLOOKUP(D3309,Products!$A$2:$F$21,2,FALSE)</f>
        <v>Laptop Basic 15</v>
      </c>
      <c r="O3309" s="2" t="str">
        <f>VLOOKUP(D3309,Products!$A$2:$F$21,4,FALSE)</f>
        <v>Electronics</v>
      </c>
      <c r="P3309" s="2" t="str">
        <f>VLOOKUP(D3309,Products!$A$2:$F$21,3,FALSE)</f>
        <v>Computers</v>
      </c>
      <c r="Q3309" s="6">
        <f>VLOOKUP(D3309,Products!$A$2:$F$21,6,FALSE)</f>
        <v>15100</v>
      </c>
      <c r="R3309" s="6">
        <f t="shared" si="206"/>
        <v>15100</v>
      </c>
      <c r="S3309" s="6">
        <f t="shared" si="207"/>
        <v>1943</v>
      </c>
    </row>
    <row r="3310" spans="1:19" x14ac:dyDescent="0.25">
      <c r="A3310" t="s">
        <v>3740</v>
      </c>
      <c r="B3310" s="2">
        <v>45003</v>
      </c>
      <c r="C3310" t="s">
        <v>516</v>
      </c>
      <c r="D3310" t="s">
        <v>27</v>
      </c>
      <c r="E3310">
        <v>2</v>
      </c>
      <c r="F3310">
        <v>901.6</v>
      </c>
      <c r="G3310" s="3">
        <v>0.15</v>
      </c>
      <c r="H3310" t="s">
        <v>12</v>
      </c>
      <c r="I3310">
        <v>7</v>
      </c>
      <c r="J3310">
        <f t="shared" si="204"/>
        <v>1532.72</v>
      </c>
      <c r="K3310" s="2">
        <f t="shared" si="205"/>
        <v>44986</v>
      </c>
      <c r="L3310" s="2" t="str">
        <f>VLOOKUP(C3310,Customers!$A$2:$F$401,3,FALSE)</f>
        <v>Alexandria</v>
      </c>
      <c r="M3310" s="2" t="str">
        <f>VLOOKUP(C3310,Customers!$A$2:$F$401,5,FALSE)</f>
        <v>Consumer</v>
      </c>
      <c r="N3310" s="2" t="str">
        <f>VLOOKUP(D3310,Products!$A$2:$F$21,2,FALSE)</f>
        <v>Printer Toner</v>
      </c>
      <c r="O3310" s="2" t="str">
        <f>VLOOKUP(D3310,Products!$A$2:$F$21,4,FALSE)</f>
        <v>Office</v>
      </c>
      <c r="P3310" s="2" t="str">
        <f>VLOOKUP(D3310,Products!$A$2:$F$21,3,FALSE)</f>
        <v>Supplies</v>
      </c>
      <c r="Q3310" s="6">
        <f>VLOOKUP(D3310,Products!$A$2:$F$21,6,FALSE)</f>
        <v>510</v>
      </c>
      <c r="R3310" s="6">
        <f t="shared" si="206"/>
        <v>1020</v>
      </c>
      <c r="S3310" s="6">
        <f t="shared" si="207"/>
        <v>512.72</v>
      </c>
    </row>
    <row r="3311" spans="1:19" x14ac:dyDescent="0.25">
      <c r="A3311" t="s">
        <v>3741</v>
      </c>
      <c r="B3311" s="2">
        <v>45708</v>
      </c>
      <c r="C3311" t="s">
        <v>833</v>
      </c>
      <c r="D3311" t="s">
        <v>46</v>
      </c>
      <c r="E3311">
        <v>1</v>
      </c>
      <c r="F3311">
        <v>267.8</v>
      </c>
      <c r="G3311" s="3">
        <v>0</v>
      </c>
      <c r="H3311" t="s">
        <v>12</v>
      </c>
      <c r="I3311">
        <v>1</v>
      </c>
      <c r="J3311">
        <f t="shared" si="204"/>
        <v>267.8</v>
      </c>
      <c r="K3311" s="2">
        <f t="shared" si="205"/>
        <v>45689</v>
      </c>
      <c r="L3311" s="2" t="str">
        <f>VLOOKUP(C3311,Customers!$A$2:$F$401,3,FALSE)</f>
        <v>Shubra El-Kheima</v>
      </c>
      <c r="M3311" s="2" t="str">
        <f>VLOOKUP(C3311,Customers!$A$2:$F$401,5,FALSE)</f>
        <v>Consumer</v>
      </c>
      <c r="N3311" s="2" t="str">
        <f>VLOOKUP(D3311,Products!$A$2:$F$21,2,FALSE)</f>
        <v>Paper A4 Box</v>
      </c>
      <c r="O3311" s="2" t="str">
        <f>VLOOKUP(D3311,Products!$A$2:$F$21,4,FALSE)</f>
        <v>Office</v>
      </c>
      <c r="P3311" s="2" t="str">
        <f>VLOOKUP(D3311,Products!$A$2:$F$21,3,FALSE)</f>
        <v>Stationery</v>
      </c>
      <c r="Q3311" s="6">
        <f>VLOOKUP(D3311,Products!$A$2:$F$21,6,FALSE)</f>
        <v>145</v>
      </c>
      <c r="R3311" s="6">
        <f t="shared" si="206"/>
        <v>145</v>
      </c>
      <c r="S3311" s="6">
        <f t="shared" si="207"/>
        <v>122.80000000000001</v>
      </c>
    </row>
    <row r="3312" spans="1:19" x14ac:dyDescent="0.25">
      <c r="A3312" t="s">
        <v>3742</v>
      </c>
      <c r="B3312" s="2">
        <v>45087</v>
      </c>
      <c r="C3312" t="s">
        <v>638</v>
      </c>
      <c r="D3312" t="s">
        <v>15</v>
      </c>
      <c r="E3312">
        <v>1</v>
      </c>
      <c r="F3312">
        <v>463.5</v>
      </c>
      <c r="G3312" s="3">
        <v>0.15</v>
      </c>
      <c r="H3312" t="s">
        <v>85</v>
      </c>
      <c r="I3312">
        <v>3</v>
      </c>
      <c r="J3312">
        <f t="shared" si="204"/>
        <v>393.97499999999997</v>
      </c>
      <c r="K3312" s="2">
        <f t="shared" si="205"/>
        <v>45078</v>
      </c>
      <c r="L3312" s="2" t="str">
        <f>VLOOKUP(C3312,Customers!$A$2:$F$401,3,FALSE)</f>
        <v>Zagazig</v>
      </c>
      <c r="M3312" s="2" t="str">
        <f>VLOOKUP(C3312,Customers!$A$2:$F$401,5,FALSE)</f>
        <v>Small Business</v>
      </c>
      <c r="N3312" s="2" t="str">
        <f>VLOOKUP(D3312,Products!$A$2:$F$21,2,FALSE)</f>
        <v>Wireless Mouse</v>
      </c>
      <c r="O3312" s="2" t="str">
        <f>VLOOKUP(D3312,Products!$A$2:$F$21,4,FALSE)</f>
        <v>Electronics</v>
      </c>
      <c r="P3312" s="2" t="str">
        <f>VLOOKUP(D3312,Products!$A$2:$F$21,3,FALSE)</f>
        <v>Accessories</v>
      </c>
      <c r="Q3312" s="6">
        <f>VLOOKUP(D3312,Products!$A$2:$F$21,6,FALSE)</f>
        <v>210</v>
      </c>
      <c r="R3312" s="6">
        <f t="shared" si="206"/>
        <v>210</v>
      </c>
      <c r="S3312" s="6">
        <f t="shared" si="207"/>
        <v>183.97499999999997</v>
      </c>
    </row>
    <row r="3313" spans="1:19" x14ac:dyDescent="0.25">
      <c r="A3313" t="s">
        <v>3743</v>
      </c>
      <c r="B3313" s="2">
        <v>45041</v>
      </c>
      <c r="C3313" t="s">
        <v>1358</v>
      </c>
      <c r="D3313" t="s">
        <v>40</v>
      </c>
      <c r="E3313">
        <v>5</v>
      </c>
      <c r="F3313">
        <v>20085</v>
      </c>
      <c r="G3313" s="3">
        <v>0</v>
      </c>
      <c r="H3313" t="s">
        <v>12</v>
      </c>
      <c r="I3313">
        <v>4</v>
      </c>
      <c r="J3313">
        <f t="shared" si="204"/>
        <v>100425</v>
      </c>
      <c r="K3313" s="2">
        <f t="shared" si="205"/>
        <v>45017</v>
      </c>
      <c r="L3313" s="2" t="str">
        <f>VLOOKUP(C3313,Customers!$A$2:$F$401,3,FALSE)</f>
        <v>Ismailia</v>
      </c>
      <c r="M3313" s="2" t="str">
        <f>VLOOKUP(C3313,Customers!$A$2:$F$401,5,FALSE)</f>
        <v>Corporate</v>
      </c>
      <c r="N3313" s="2" t="str">
        <f>VLOOKUP(D3313,Products!$A$2:$F$21,2,FALSE)</f>
        <v>Laptop Basic 15</v>
      </c>
      <c r="O3313" s="2" t="str">
        <f>VLOOKUP(D3313,Products!$A$2:$F$21,4,FALSE)</f>
        <v>Electronics</v>
      </c>
      <c r="P3313" s="2" t="str">
        <f>VLOOKUP(D3313,Products!$A$2:$F$21,3,FALSE)</f>
        <v>Computers</v>
      </c>
      <c r="Q3313" s="6">
        <f>VLOOKUP(D3313,Products!$A$2:$F$21,6,FALSE)</f>
        <v>15100</v>
      </c>
      <c r="R3313" s="6">
        <f t="shared" si="206"/>
        <v>75500</v>
      </c>
      <c r="S3313" s="6">
        <f t="shared" si="207"/>
        <v>24925</v>
      </c>
    </row>
    <row r="3314" spans="1:19" x14ac:dyDescent="0.25">
      <c r="A3314" t="s">
        <v>3744</v>
      </c>
      <c r="B3314" s="2">
        <v>45611</v>
      </c>
      <c r="C3314" t="s">
        <v>679</v>
      </c>
      <c r="D3314" t="s">
        <v>21</v>
      </c>
      <c r="E3314">
        <v>3</v>
      </c>
      <c r="F3314">
        <v>1998</v>
      </c>
      <c r="G3314" s="3">
        <v>0.05</v>
      </c>
      <c r="H3314" t="s">
        <v>12</v>
      </c>
      <c r="I3314">
        <v>4</v>
      </c>
      <c r="J3314">
        <f t="shared" si="204"/>
        <v>5694.3</v>
      </c>
      <c r="K3314" s="2">
        <f t="shared" si="205"/>
        <v>45597</v>
      </c>
      <c r="L3314" s="2" t="str">
        <f>VLOOKUP(C3314,Customers!$A$2:$F$401,3,FALSE)</f>
        <v>Asyut</v>
      </c>
      <c r="M3314" s="2" t="str">
        <f>VLOOKUP(C3314,Customers!$A$2:$F$401,5,FALSE)</f>
        <v>Consumer</v>
      </c>
      <c r="N3314" s="2" t="str">
        <f>VLOOKUP(D3314,Products!$A$2:$F$21,2,FALSE)</f>
        <v>Mechanical Keyboard</v>
      </c>
      <c r="O3314" s="2" t="str">
        <f>VLOOKUP(D3314,Products!$A$2:$F$21,4,FALSE)</f>
        <v>Electronics</v>
      </c>
      <c r="P3314" s="2" t="str">
        <f>VLOOKUP(D3314,Products!$A$2:$F$21,3,FALSE)</f>
        <v>Accessories</v>
      </c>
      <c r="Q3314" s="6">
        <f>VLOOKUP(D3314,Products!$A$2:$F$21,6,FALSE)</f>
        <v>990</v>
      </c>
      <c r="R3314" s="6">
        <f t="shared" si="206"/>
        <v>2970</v>
      </c>
      <c r="S3314" s="6">
        <f t="shared" si="207"/>
        <v>2724.3</v>
      </c>
    </row>
    <row r="3315" spans="1:19" x14ac:dyDescent="0.25">
      <c r="A3315" t="s">
        <v>3745</v>
      </c>
      <c r="B3315" s="2">
        <v>45639</v>
      </c>
      <c r="C3315" t="s">
        <v>271</v>
      </c>
      <c r="D3315" t="s">
        <v>82</v>
      </c>
      <c r="E3315">
        <v>1</v>
      </c>
      <c r="F3315">
        <v>5184</v>
      </c>
      <c r="G3315" s="3">
        <v>0.05</v>
      </c>
      <c r="H3315" t="s">
        <v>12</v>
      </c>
      <c r="I3315">
        <v>4</v>
      </c>
      <c r="J3315">
        <f t="shared" si="204"/>
        <v>4924.8</v>
      </c>
      <c r="K3315" s="2">
        <f t="shared" si="205"/>
        <v>45627</v>
      </c>
      <c r="L3315" s="2" t="str">
        <f>VLOOKUP(C3315,Customers!$A$2:$F$401,3,FALSE)</f>
        <v>Alexandria</v>
      </c>
      <c r="M3315" s="2" t="str">
        <f>VLOOKUP(C3315,Customers!$A$2:$F$401,5,FALSE)</f>
        <v>Consumer</v>
      </c>
      <c r="N3315" s="2" t="str">
        <f>VLOOKUP(D3315,Products!$A$2:$F$21,2,FALSE)</f>
        <v>Office Chair</v>
      </c>
      <c r="O3315" s="2" t="str">
        <f>VLOOKUP(D3315,Products!$A$2:$F$21,4,FALSE)</f>
        <v>Office</v>
      </c>
      <c r="P3315" s="2" t="str">
        <f>VLOOKUP(D3315,Products!$A$2:$F$21,3,FALSE)</f>
        <v>Furniture</v>
      </c>
      <c r="Q3315" s="6">
        <f>VLOOKUP(D3315,Products!$A$2:$F$21,6,FALSE)</f>
        <v>3150</v>
      </c>
      <c r="R3315" s="6">
        <f t="shared" si="206"/>
        <v>3150</v>
      </c>
      <c r="S3315" s="6">
        <f t="shared" si="207"/>
        <v>1774.8000000000002</v>
      </c>
    </row>
    <row r="3316" spans="1:19" x14ac:dyDescent="0.25">
      <c r="A3316" t="s">
        <v>3746</v>
      </c>
      <c r="B3316" s="2">
        <v>45816</v>
      </c>
      <c r="C3316" t="s">
        <v>498</v>
      </c>
      <c r="D3316" t="s">
        <v>56</v>
      </c>
      <c r="E3316">
        <v>2</v>
      </c>
      <c r="F3316">
        <v>165.6</v>
      </c>
      <c r="G3316" s="3">
        <v>0</v>
      </c>
      <c r="H3316" t="s">
        <v>12</v>
      </c>
      <c r="I3316">
        <v>3</v>
      </c>
      <c r="J3316">
        <f t="shared" si="204"/>
        <v>331.2</v>
      </c>
      <c r="K3316" s="2">
        <f t="shared" si="205"/>
        <v>45809</v>
      </c>
      <c r="L3316" s="2" t="str">
        <f>VLOOKUP(C3316,Customers!$A$2:$F$401,3,FALSE)</f>
        <v>Asyut</v>
      </c>
      <c r="M3316" s="2" t="str">
        <f>VLOOKUP(C3316,Customers!$A$2:$F$401,5,FALSE)</f>
        <v>Corporate</v>
      </c>
      <c r="N3316" s="2" t="str">
        <f>VLOOKUP(D3316,Products!$A$2:$F$21,2,FALSE)</f>
        <v>Notebook Pack</v>
      </c>
      <c r="O3316" s="2" t="str">
        <f>VLOOKUP(D3316,Products!$A$2:$F$21,4,FALSE)</f>
        <v>Office</v>
      </c>
      <c r="P3316" s="2" t="str">
        <f>VLOOKUP(D3316,Products!$A$2:$F$21,3,FALSE)</f>
        <v>Stationery</v>
      </c>
      <c r="Q3316" s="6">
        <f>VLOOKUP(D3316,Products!$A$2:$F$21,6,FALSE)</f>
        <v>75</v>
      </c>
      <c r="R3316" s="6">
        <f t="shared" si="206"/>
        <v>150</v>
      </c>
      <c r="S3316" s="6">
        <f t="shared" si="207"/>
        <v>181.2</v>
      </c>
    </row>
    <row r="3317" spans="1:19" x14ac:dyDescent="0.25">
      <c r="A3317" t="s">
        <v>3747</v>
      </c>
      <c r="B3317" s="2">
        <v>45780</v>
      </c>
      <c r="C3317" t="s">
        <v>691</v>
      </c>
      <c r="D3317" t="s">
        <v>24</v>
      </c>
      <c r="E3317">
        <v>4</v>
      </c>
      <c r="F3317">
        <v>1350</v>
      </c>
      <c r="G3317" s="3">
        <v>0.1</v>
      </c>
      <c r="H3317" t="s">
        <v>12</v>
      </c>
      <c r="I3317">
        <v>6</v>
      </c>
      <c r="J3317">
        <f t="shared" si="204"/>
        <v>4860</v>
      </c>
      <c r="K3317" s="2">
        <f t="shared" si="205"/>
        <v>45778</v>
      </c>
      <c r="L3317" s="2" t="str">
        <f>VLOOKUP(C3317,Customers!$A$2:$F$401,3,FALSE)</f>
        <v>Cairo</v>
      </c>
      <c r="M3317" s="2" t="str">
        <f>VLOOKUP(C3317,Customers!$A$2:$F$401,5,FALSE)</f>
        <v>Consumer</v>
      </c>
      <c r="N3317" s="2" t="str">
        <f>VLOOKUP(D3317,Products!$A$2:$F$21,2,FALSE)</f>
        <v>USB-C Hub</v>
      </c>
      <c r="O3317" s="2" t="str">
        <f>VLOOKUP(D3317,Products!$A$2:$F$21,4,FALSE)</f>
        <v>Electronics</v>
      </c>
      <c r="P3317" s="2" t="str">
        <f>VLOOKUP(D3317,Products!$A$2:$F$21,3,FALSE)</f>
        <v>Accessories</v>
      </c>
      <c r="Q3317" s="6">
        <f>VLOOKUP(D3317,Products!$A$2:$F$21,6,FALSE)</f>
        <v>620</v>
      </c>
      <c r="R3317" s="6">
        <f t="shared" si="206"/>
        <v>2480</v>
      </c>
      <c r="S3317" s="6">
        <f t="shared" si="207"/>
        <v>2380</v>
      </c>
    </row>
    <row r="3318" spans="1:19" x14ac:dyDescent="0.25">
      <c r="A3318" t="s">
        <v>3748</v>
      </c>
      <c r="B3318" s="2">
        <v>45173</v>
      </c>
      <c r="C3318" t="s">
        <v>863</v>
      </c>
      <c r="D3318" t="s">
        <v>43</v>
      </c>
      <c r="E3318">
        <v>4</v>
      </c>
      <c r="F3318">
        <v>3708</v>
      </c>
      <c r="G3318" s="3">
        <v>0.1</v>
      </c>
      <c r="H3318" t="s">
        <v>12</v>
      </c>
      <c r="I3318">
        <v>2</v>
      </c>
      <c r="J3318">
        <f t="shared" si="204"/>
        <v>13348.800000000001</v>
      </c>
      <c r="K3318" s="2">
        <f t="shared" si="205"/>
        <v>45170</v>
      </c>
      <c r="L3318" s="2" t="str">
        <f>VLOOKUP(C3318,Customers!$A$2:$F$401,3,FALSE)</f>
        <v>Alexandria</v>
      </c>
      <c r="M3318" s="2" t="str">
        <f>VLOOKUP(C3318,Customers!$A$2:$F$401,5,FALSE)</f>
        <v>Consumer</v>
      </c>
      <c r="N3318" s="2" t="str">
        <f>VLOOKUP(D3318,Products!$A$2:$F$21,2,FALSE)</f>
        <v>External SSD 1TB</v>
      </c>
      <c r="O3318" s="2" t="str">
        <f>VLOOKUP(D3318,Products!$A$2:$F$21,4,FALSE)</f>
        <v>Electronics</v>
      </c>
      <c r="P3318" s="2" t="str">
        <f>VLOOKUP(D3318,Products!$A$2:$F$21,3,FALSE)</f>
        <v>Storage</v>
      </c>
      <c r="Q3318" s="6">
        <f>VLOOKUP(D3318,Products!$A$2:$F$21,6,FALSE)</f>
        <v>2450</v>
      </c>
      <c r="R3318" s="6">
        <f t="shared" si="206"/>
        <v>9800</v>
      </c>
      <c r="S3318" s="6">
        <f t="shared" si="207"/>
        <v>3548.8000000000011</v>
      </c>
    </row>
    <row r="3319" spans="1:19" x14ac:dyDescent="0.25">
      <c r="A3319" t="s">
        <v>3749</v>
      </c>
      <c r="B3319" s="2">
        <v>45391</v>
      </c>
      <c r="C3319" t="s">
        <v>84</v>
      </c>
      <c r="D3319" t="s">
        <v>15</v>
      </c>
      <c r="E3319">
        <v>3</v>
      </c>
      <c r="F3319">
        <v>463.5</v>
      </c>
      <c r="G3319" s="3">
        <v>0.03</v>
      </c>
      <c r="H3319" t="s">
        <v>12</v>
      </c>
      <c r="I3319">
        <v>4</v>
      </c>
      <c r="J3319">
        <f t="shared" si="204"/>
        <v>1348.7849999999999</v>
      </c>
      <c r="K3319" s="2">
        <f t="shared" si="205"/>
        <v>45383</v>
      </c>
      <c r="L3319" s="2" t="str">
        <f>VLOOKUP(C3319,Customers!$A$2:$F$401,3,FALSE)</f>
        <v>Asyut</v>
      </c>
      <c r="M3319" s="2" t="str">
        <f>VLOOKUP(C3319,Customers!$A$2:$F$401,5,FALSE)</f>
        <v>Small Business</v>
      </c>
      <c r="N3319" s="2" t="str">
        <f>VLOOKUP(D3319,Products!$A$2:$F$21,2,FALSE)</f>
        <v>Wireless Mouse</v>
      </c>
      <c r="O3319" s="2" t="str">
        <f>VLOOKUP(D3319,Products!$A$2:$F$21,4,FALSE)</f>
        <v>Electronics</v>
      </c>
      <c r="P3319" s="2" t="str">
        <f>VLOOKUP(D3319,Products!$A$2:$F$21,3,FALSE)</f>
        <v>Accessories</v>
      </c>
      <c r="Q3319" s="6">
        <f>VLOOKUP(D3319,Products!$A$2:$F$21,6,FALSE)</f>
        <v>210</v>
      </c>
      <c r="R3319" s="6">
        <f t="shared" si="206"/>
        <v>630</v>
      </c>
      <c r="S3319" s="6">
        <f t="shared" si="207"/>
        <v>718.78499999999985</v>
      </c>
    </row>
    <row r="3320" spans="1:19" x14ac:dyDescent="0.25">
      <c r="A3320" t="s">
        <v>3750</v>
      </c>
      <c r="B3320" s="2">
        <v>44950</v>
      </c>
      <c r="C3320" t="s">
        <v>423</v>
      </c>
      <c r="D3320" t="s">
        <v>46</v>
      </c>
      <c r="E3320">
        <v>50</v>
      </c>
      <c r="F3320">
        <v>260</v>
      </c>
      <c r="G3320" s="3">
        <v>0</v>
      </c>
      <c r="H3320" t="s">
        <v>12</v>
      </c>
      <c r="I3320">
        <v>5</v>
      </c>
      <c r="J3320">
        <f t="shared" si="204"/>
        <v>13000</v>
      </c>
      <c r="K3320" s="2">
        <f t="shared" si="205"/>
        <v>44927</v>
      </c>
      <c r="L3320" s="2" t="str">
        <f>VLOOKUP(C3320,Customers!$A$2:$F$401,3,FALSE)</f>
        <v>Port Said</v>
      </c>
      <c r="M3320" s="2" t="str">
        <f>VLOOKUP(C3320,Customers!$A$2:$F$401,5,FALSE)</f>
        <v>Consumer</v>
      </c>
      <c r="N3320" s="2" t="str">
        <f>VLOOKUP(D3320,Products!$A$2:$F$21,2,FALSE)</f>
        <v>Paper A4 Box</v>
      </c>
      <c r="O3320" s="2" t="str">
        <f>VLOOKUP(D3320,Products!$A$2:$F$21,4,FALSE)</f>
        <v>Office</v>
      </c>
      <c r="P3320" s="2" t="str">
        <f>VLOOKUP(D3320,Products!$A$2:$F$21,3,FALSE)</f>
        <v>Stationery</v>
      </c>
      <c r="Q3320" s="6">
        <f>VLOOKUP(D3320,Products!$A$2:$F$21,6,FALSE)</f>
        <v>145</v>
      </c>
      <c r="R3320" s="6">
        <f t="shared" si="206"/>
        <v>7250</v>
      </c>
      <c r="S3320" s="6">
        <f t="shared" si="207"/>
        <v>5750</v>
      </c>
    </row>
    <row r="3321" spans="1:19" x14ac:dyDescent="0.25">
      <c r="A3321" t="s">
        <v>3751</v>
      </c>
      <c r="B3321" s="2">
        <v>45710</v>
      </c>
      <c r="C3321" t="s">
        <v>477</v>
      </c>
      <c r="D3321" t="s">
        <v>79</v>
      </c>
      <c r="E3321">
        <v>4</v>
      </c>
      <c r="F3321">
        <v>6696</v>
      </c>
      <c r="G3321" s="3">
        <v>0.03</v>
      </c>
      <c r="H3321" t="s">
        <v>12</v>
      </c>
      <c r="I3321">
        <v>4</v>
      </c>
      <c r="J3321">
        <f t="shared" si="204"/>
        <v>25980.48</v>
      </c>
      <c r="K3321" s="2">
        <f t="shared" si="205"/>
        <v>45689</v>
      </c>
      <c r="L3321" s="2" t="str">
        <f>VLOOKUP(C3321,Customers!$A$2:$F$401,3,FALSE)</f>
        <v>Tanta</v>
      </c>
      <c r="M3321" s="2" t="str">
        <f>VLOOKUP(C3321,Customers!$A$2:$F$401,5,FALSE)</f>
        <v>Small Business</v>
      </c>
      <c r="N3321" s="2" t="str">
        <f>VLOOKUP(D3321,Products!$A$2:$F$21,2,FALSE)</f>
        <v>27-inch Monitor</v>
      </c>
      <c r="O3321" s="2" t="str">
        <f>VLOOKUP(D3321,Products!$A$2:$F$21,4,FALSE)</f>
        <v>Electronics</v>
      </c>
      <c r="P3321" s="2" t="str">
        <f>VLOOKUP(D3321,Products!$A$2:$F$21,3,FALSE)</f>
        <v>Displays</v>
      </c>
      <c r="Q3321" s="6">
        <f>VLOOKUP(D3321,Products!$A$2:$F$21,6,FALSE)</f>
        <v>4300</v>
      </c>
      <c r="R3321" s="6">
        <f t="shared" si="206"/>
        <v>17200</v>
      </c>
      <c r="S3321" s="6">
        <f t="shared" si="207"/>
        <v>8780.48</v>
      </c>
    </row>
    <row r="3322" spans="1:19" x14ac:dyDescent="0.25">
      <c r="A3322" t="s">
        <v>3752</v>
      </c>
      <c r="B3322" s="2">
        <v>45037</v>
      </c>
      <c r="C3322" t="s">
        <v>1294</v>
      </c>
      <c r="D3322" t="s">
        <v>18</v>
      </c>
      <c r="E3322">
        <v>4</v>
      </c>
      <c r="F3322">
        <v>1566</v>
      </c>
      <c r="G3322" s="3">
        <v>0</v>
      </c>
      <c r="H3322" t="s">
        <v>12</v>
      </c>
      <c r="I3322">
        <v>1</v>
      </c>
      <c r="J3322">
        <f t="shared" si="204"/>
        <v>6264</v>
      </c>
      <c r="K3322" s="2">
        <f t="shared" si="205"/>
        <v>45017</v>
      </c>
      <c r="L3322" s="2" t="str">
        <f>VLOOKUP(C3322,Customers!$A$2:$F$401,3,FALSE)</f>
        <v>Banha</v>
      </c>
      <c r="M3322" s="2" t="str">
        <f>VLOOKUP(C3322,Customers!$A$2:$F$401,5,FALSE)</f>
        <v>Small Business</v>
      </c>
      <c r="N3322" s="2" t="str">
        <f>VLOOKUP(D3322,Products!$A$2:$F$21,2,FALSE)</f>
        <v>Webcam HD</v>
      </c>
      <c r="O3322" s="2" t="str">
        <f>VLOOKUP(D3322,Products!$A$2:$F$21,4,FALSE)</f>
        <v>Electronics</v>
      </c>
      <c r="P3322" s="2" t="str">
        <f>VLOOKUP(D3322,Products!$A$2:$F$21,3,FALSE)</f>
        <v>Accessories</v>
      </c>
      <c r="Q3322" s="6">
        <f>VLOOKUP(D3322,Products!$A$2:$F$21,6,FALSE)</f>
        <v>790</v>
      </c>
      <c r="R3322" s="6">
        <f t="shared" si="206"/>
        <v>3160</v>
      </c>
      <c r="S3322" s="6">
        <f t="shared" si="207"/>
        <v>3104</v>
      </c>
    </row>
    <row r="3323" spans="1:19" x14ac:dyDescent="0.25">
      <c r="A3323" t="s">
        <v>3753</v>
      </c>
      <c r="B3323" s="2">
        <v>45551</v>
      </c>
      <c r="C3323" t="s">
        <v>289</v>
      </c>
      <c r="D3323" t="s">
        <v>46</v>
      </c>
      <c r="E3323">
        <v>1</v>
      </c>
      <c r="F3323">
        <v>239.2</v>
      </c>
      <c r="G3323" s="3">
        <v>0.05</v>
      </c>
      <c r="H3323" t="s">
        <v>12</v>
      </c>
      <c r="I3323">
        <v>5</v>
      </c>
      <c r="J3323">
        <f t="shared" si="204"/>
        <v>227.23999999999998</v>
      </c>
      <c r="K3323" s="2">
        <f t="shared" si="205"/>
        <v>45536</v>
      </c>
      <c r="L3323" s="2" t="str">
        <f>VLOOKUP(C3323,Customers!$A$2:$F$401,3,FALSE)</f>
        <v>Asyut</v>
      </c>
      <c r="M3323" s="2" t="str">
        <f>VLOOKUP(C3323,Customers!$A$2:$F$401,5,FALSE)</f>
        <v>Corporate</v>
      </c>
      <c r="N3323" s="2" t="str">
        <f>VLOOKUP(D3323,Products!$A$2:$F$21,2,FALSE)</f>
        <v>Paper A4 Box</v>
      </c>
      <c r="O3323" s="2" t="str">
        <f>VLOOKUP(D3323,Products!$A$2:$F$21,4,FALSE)</f>
        <v>Office</v>
      </c>
      <c r="P3323" s="2" t="str">
        <f>VLOOKUP(D3323,Products!$A$2:$F$21,3,FALSE)</f>
        <v>Stationery</v>
      </c>
      <c r="Q3323" s="6">
        <f>VLOOKUP(D3323,Products!$A$2:$F$21,6,FALSE)</f>
        <v>145</v>
      </c>
      <c r="R3323" s="6">
        <f t="shared" si="206"/>
        <v>145</v>
      </c>
      <c r="S3323" s="6">
        <f t="shared" si="207"/>
        <v>82.239999999999981</v>
      </c>
    </row>
    <row r="3324" spans="1:19" x14ac:dyDescent="0.25">
      <c r="A3324" t="s">
        <v>3754</v>
      </c>
      <c r="B3324" s="2">
        <v>46000</v>
      </c>
      <c r="C3324" t="s">
        <v>205</v>
      </c>
      <c r="D3324" t="s">
        <v>46</v>
      </c>
      <c r="E3324">
        <v>4</v>
      </c>
      <c r="F3324">
        <v>260</v>
      </c>
      <c r="G3324" s="3">
        <v>0.1</v>
      </c>
      <c r="H3324" t="s">
        <v>12</v>
      </c>
      <c r="I3324">
        <v>1</v>
      </c>
      <c r="J3324">
        <f t="shared" si="204"/>
        <v>936</v>
      </c>
      <c r="K3324" s="2">
        <f t="shared" si="205"/>
        <v>45992</v>
      </c>
      <c r="L3324" s="2" t="str">
        <f>VLOOKUP(C3324,Customers!$A$2:$F$401,3,FALSE)</f>
        <v>Asyut</v>
      </c>
      <c r="M3324" s="2" t="str">
        <f>VLOOKUP(C3324,Customers!$A$2:$F$401,5,FALSE)</f>
        <v>Consumer</v>
      </c>
      <c r="N3324" s="2" t="str">
        <f>VLOOKUP(D3324,Products!$A$2:$F$21,2,FALSE)</f>
        <v>Paper A4 Box</v>
      </c>
      <c r="O3324" s="2" t="str">
        <f>VLOOKUP(D3324,Products!$A$2:$F$21,4,FALSE)</f>
        <v>Office</v>
      </c>
      <c r="P3324" s="2" t="str">
        <f>VLOOKUP(D3324,Products!$A$2:$F$21,3,FALSE)</f>
        <v>Stationery</v>
      </c>
      <c r="Q3324" s="6">
        <f>VLOOKUP(D3324,Products!$A$2:$F$21,6,FALSE)</f>
        <v>145</v>
      </c>
      <c r="R3324" s="6">
        <f t="shared" si="206"/>
        <v>580</v>
      </c>
      <c r="S3324" s="6">
        <f t="shared" si="207"/>
        <v>356</v>
      </c>
    </row>
    <row r="3325" spans="1:19" x14ac:dyDescent="0.25">
      <c r="A3325" t="s">
        <v>3755</v>
      </c>
      <c r="B3325" s="2">
        <v>45011</v>
      </c>
      <c r="C3325" t="s">
        <v>356</v>
      </c>
      <c r="D3325" t="s">
        <v>40</v>
      </c>
      <c r="E3325">
        <v>2</v>
      </c>
      <c r="F3325">
        <v>21060</v>
      </c>
      <c r="G3325" s="3">
        <v>0.05</v>
      </c>
      <c r="H3325" t="s">
        <v>12</v>
      </c>
      <c r="I3325">
        <v>4</v>
      </c>
      <c r="J3325">
        <f t="shared" si="204"/>
        <v>40014</v>
      </c>
      <c r="K3325" s="2">
        <f t="shared" si="205"/>
        <v>44986</v>
      </c>
      <c r="L3325" s="2" t="str">
        <f>VLOOKUP(C3325,Customers!$A$2:$F$401,3,FALSE)</f>
        <v>Mansoura</v>
      </c>
      <c r="M3325" s="2" t="str">
        <f>VLOOKUP(C3325,Customers!$A$2:$F$401,5,FALSE)</f>
        <v>Consumer</v>
      </c>
      <c r="N3325" s="2" t="str">
        <f>VLOOKUP(D3325,Products!$A$2:$F$21,2,FALSE)</f>
        <v>Laptop Basic 15</v>
      </c>
      <c r="O3325" s="2" t="str">
        <f>VLOOKUP(D3325,Products!$A$2:$F$21,4,FALSE)</f>
        <v>Electronics</v>
      </c>
      <c r="P3325" s="2" t="str">
        <f>VLOOKUP(D3325,Products!$A$2:$F$21,3,FALSE)</f>
        <v>Computers</v>
      </c>
      <c r="Q3325" s="6">
        <f>VLOOKUP(D3325,Products!$A$2:$F$21,6,FALSE)</f>
        <v>15100</v>
      </c>
      <c r="R3325" s="6">
        <f t="shared" si="206"/>
        <v>30200</v>
      </c>
      <c r="S3325" s="6">
        <f t="shared" si="207"/>
        <v>9814</v>
      </c>
    </row>
    <row r="3326" spans="1:19" x14ac:dyDescent="0.25">
      <c r="A3326" t="s">
        <v>3756</v>
      </c>
      <c r="B3326" s="2">
        <v>45580</v>
      </c>
      <c r="C3326" t="s">
        <v>340</v>
      </c>
      <c r="D3326" t="s">
        <v>24</v>
      </c>
      <c r="E3326">
        <v>3</v>
      </c>
      <c r="F3326">
        <v>1287.5</v>
      </c>
      <c r="G3326" s="3">
        <v>0.03</v>
      </c>
      <c r="H3326" t="s">
        <v>12</v>
      </c>
      <c r="I3326">
        <v>5</v>
      </c>
      <c r="J3326">
        <f t="shared" si="204"/>
        <v>3746.625</v>
      </c>
      <c r="K3326" s="2">
        <f t="shared" si="205"/>
        <v>45566</v>
      </c>
      <c r="L3326" s="2" t="str">
        <f>VLOOKUP(C3326,Customers!$A$2:$F$401,3,FALSE)</f>
        <v>Port Said</v>
      </c>
      <c r="M3326" s="2" t="str">
        <f>VLOOKUP(C3326,Customers!$A$2:$F$401,5,FALSE)</f>
        <v>Corporate</v>
      </c>
      <c r="N3326" s="2" t="str">
        <f>VLOOKUP(D3326,Products!$A$2:$F$21,2,FALSE)</f>
        <v>USB-C Hub</v>
      </c>
      <c r="O3326" s="2" t="str">
        <f>VLOOKUP(D3326,Products!$A$2:$F$21,4,FALSE)</f>
        <v>Electronics</v>
      </c>
      <c r="P3326" s="2" t="str">
        <f>VLOOKUP(D3326,Products!$A$2:$F$21,3,FALSE)</f>
        <v>Accessories</v>
      </c>
      <c r="Q3326" s="6">
        <f>VLOOKUP(D3326,Products!$A$2:$F$21,6,FALSE)</f>
        <v>620</v>
      </c>
      <c r="R3326" s="6">
        <f t="shared" si="206"/>
        <v>1860</v>
      </c>
      <c r="S3326" s="6">
        <f t="shared" si="207"/>
        <v>1886.625</v>
      </c>
    </row>
    <row r="3327" spans="1:19" x14ac:dyDescent="0.25">
      <c r="A3327" t="s">
        <v>3757</v>
      </c>
      <c r="B3327" s="2">
        <v>45233</v>
      </c>
      <c r="C3327" t="s">
        <v>1204</v>
      </c>
      <c r="D3327" t="s">
        <v>72</v>
      </c>
      <c r="E3327">
        <v>1</v>
      </c>
      <c r="F3327">
        <v>1890</v>
      </c>
      <c r="G3327" s="3">
        <v>0</v>
      </c>
      <c r="H3327" t="s">
        <v>12</v>
      </c>
      <c r="I3327">
        <v>3</v>
      </c>
      <c r="J3327">
        <f t="shared" si="204"/>
        <v>1890</v>
      </c>
      <c r="K3327" s="2">
        <f t="shared" si="205"/>
        <v>45231</v>
      </c>
      <c r="L3327" s="2" t="str">
        <f>VLOOKUP(C3327,Customers!$A$2:$F$401,3,FALSE)</f>
        <v>Port Said</v>
      </c>
      <c r="M3327" s="2" t="str">
        <f>VLOOKUP(C3327,Customers!$A$2:$F$401,5,FALSE)</f>
        <v>Consumer</v>
      </c>
      <c r="N3327" s="2" t="str">
        <f>VLOOKUP(D3327,Products!$A$2:$F$21,2,FALSE)</f>
        <v>Wi-Fi Router</v>
      </c>
      <c r="O3327" s="2" t="str">
        <f>VLOOKUP(D3327,Products!$A$2:$F$21,4,FALSE)</f>
        <v>Electronics</v>
      </c>
      <c r="P3327" s="2" t="str">
        <f>VLOOKUP(D3327,Products!$A$2:$F$21,3,FALSE)</f>
        <v>Networking</v>
      </c>
      <c r="Q3327" s="6">
        <f>VLOOKUP(D3327,Products!$A$2:$F$21,6,FALSE)</f>
        <v>1050</v>
      </c>
      <c r="R3327" s="6">
        <f t="shared" si="206"/>
        <v>1050</v>
      </c>
      <c r="S3327" s="6">
        <f t="shared" si="207"/>
        <v>840</v>
      </c>
    </row>
    <row r="3328" spans="1:19" x14ac:dyDescent="0.25">
      <c r="A3328" t="s">
        <v>3758</v>
      </c>
      <c r="B3328" s="2">
        <v>45596</v>
      </c>
      <c r="C3328" t="s">
        <v>354</v>
      </c>
      <c r="D3328" t="s">
        <v>109</v>
      </c>
      <c r="E3328">
        <v>1</v>
      </c>
      <c r="F3328">
        <v>12416</v>
      </c>
      <c r="G3328" s="3">
        <v>0.05</v>
      </c>
      <c r="H3328" t="s">
        <v>12</v>
      </c>
      <c r="I3328">
        <v>3</v>
      </c>
      <c r="J3328">
        <f t="shared" si="204"/>
        <v>11795.199999999999</v>
      </c>
      <c r="K3328" s="2">
        <f t="shared" si="205"/>
        <v>45566</v>
      </c>
      <c r="L3328" s="2" t="str">
        <f>VLOOKUP(C3328,Customers!$A$2:$F$401,3,FALSE)</f>
        <v>Ismailia</v>
      </c>
      <c r="M3328" s="2" t="str">
        <f>VLOOKUP(C3328,Customers!$A$2:$F$401,5,FALSE)</f>
        <v>Consumer</v>
      </c>
      <c r="N3328" s="2" t="str">
        <f>VLOOKUP(D3328,Products!$A$2:$F$21,2,FALSE)</f>
        <v>Projector</v>
      </c>
      <c r="O3328" s="2" t="str">
        <f>VLOOKUP(D3328,Products!$A$2:$F$21,4,FALSE)</f>
        <v>Electronics</v>
      </c>
      <c r="P3328" s="2" t="str">
        <f>VLOOKUP(D3328,Products!$A$2:$F$21,3,FALSE)</f>
        <v>Displays</v>
      </c>
      <c r="Q3328" s="6">
        <f>VLOOKUP(D3328,Products!$A$2:$F$21,6,FALSE)</f>
        <v>9700</v>
      </c>
      <c r="R3328" s="6">
        <f t="shared" si="206"/>
        <v>9700</v>
      </c>
      <c r="S3328" s="6">
        <f t="shared" si="207"/>
        <v>2095.1999999999989</v>
      </c>
    </row>
    <row r="3329" spans="1:19" x14ac:dyDescent="0.25">
      <c r="A3329" t="s">
        <v>3759</v>
      </c>
      <c r="B3329" s="2">
        <v>45955</v>
      </c>
      <c r="C3329" t="s">
        <v>521</v>
      </c>
      <c r="D3329" t="s">
        <v>123</v>
      </c>
      <c r="E3329">
        <v>2</v>
      </c>
      <c r="F3329">
        <v>2350</v>
      </c>
      <c r="G3329" s="3">
        <v>0.1</v>
      </c>
      <c r="H3329" t="s">
        <v>12</v>
      </c>
      <c r="I3329">
        <v>4</v>
      </c>
      <c r="J3329">
        <f t="shared" si="204"/>
        <v>4230</v>
      </c>
      <c r="K3329" s="2">
        <f t="shared" si="205"/>
        <v>45931</v>
      </c>
      <c r="L3329" s="2" t="str">
        <f>VLOOKUP(C3329,Customers!$A$2:$F$401,3,FALSE)</f>
        <v>Banha</v>
      </c>
      <c r="M3329" s="2" t="str">
        <f>VLOOKUP(C3329,Customers!$A$2:$F$401,5,FALSE)</f>
        <v>Consumer</v>
      </c>
      <c r="N3329" s="2" t="str">
        <f>VLOOKUP(D3329,Products!$A$2:$F$21,2,FALSE)</f>
        <v>Barcode Scanner</v>
      </c>
      <c r="O3329" s="2" t="str">
        <f>VLOOKUP(D3329,Products!$A$2:$F$21,4,FALSE)</f>
        <v>Electronics</v>
      </c>
      <c r="P3329" s="2" t="str">
        <f>VLOOKUP(D3329,Products!$A$2:$F$21,3,FALSE)</f>
        <v>POS Equipment</v>
      </c>
      <c r="Q3329" s="6">
        <f>VLOOKUP(D3329,Products!$A$2:$F$21,6,FALSE)</f>
        <v>1420</v>
      </c>
      <c r="R3329" s="6">
        <f t="shared" si="206"/>
        <v>2840</v>
      </c>
      <c r="S3329" s="6">
        <f t="shared" si="207"/>
        <v>1390</v>
      </c>
    </row>
    <row r="3330" spans="1:19" x14ac:dyDescent="0.25">
      <c r="A3330" t="s">
        <v>3760</v>
      </c>
      <c r="B3330" s="2">
        <v>45379</v>
      </c>
      <c r="C3330" t="s">
        <v>20</v>
      </c>
      <c r="D3330" t="s">
        <v>82</v>
      </c>
      <c r="E3330">
        <v>3</v>
      </c>
      <c r="F3330">
        <v>4656</v>
      </c>
      <c r="G3330" s="3">
        <v>0.15</v>
      </c>
      <c r="H3330" t="s">
        <v>96</v>
      </c>
      <c r="I3330">
        <v>6</v>
      </c>
      <c r="J3330">
        <f t="shared" si="204"/>
        <v>11872.8</v>
      </c>
      <c r="K3330" s="2">
        <f t="shared" si="205"/>
        <v>45352</v>
      </c>
      <c r="L3330" s="2" t="str">
        <f>VLOOKUP(C3330,Customers!$A$2:$F$401,3,FALSE)</f>
        <v>Tanta</v>
      </c>
      <c r="M3330" s="2" t="str">
        <f>VLOOKUP(C3330,Customers!$A$2:$F$401,5,FALSE)</f>
        <v>Consumer</v>
      </c>
      <c r="N3330" s="2" t="str">
        <f>VLOOKUP(D3330,Products!$A$2:$F$21,2,FALSE)</f>
        <v>Office Chair</v>
      </c>
      <c r="O3330" s="2" t="str">
        <f>VLOOKUP(D3330,Products!$A$2:$F$21,4,FALSE)</f>
        <v>Office</v>
      </c>
      <c r="P3330" s="2" t="str">
        <f>VLOOKUP(D3330,Products!$A$2:$F$21,3,FALSE)</f>
        <v>Furniture</v>
      </c>
      <c r="Q3330" s="6">
        <f>VLOOKUP(D3330,Products!$A$2:$F$21,6,FALSE)</f>
        <v>3150</v>
      </c>
      <c r="R3330" s="6">
        <f t="shared" si="206"/>
        <v>9450</v>
      </c>
      <c r="S3330" s="6">
        <f t="shared" si="207"/>
        <v>2422.7999999999993</v>
      </c>
    </row>
    <row r="3331" spans="1:19" x14ac:dyDescent="0.25">
      <c r="A3331" t="s">
        <v>3761</v>
      </c>
      <c r="B3331" s="2">
        <v>45240</v>
      </c>
      <c r="C3331" t="s">
        <v>494</v>
      </c>
      <c r="D3331" t="s">
        <v>46</v>
      </c>
      <c r="E3331">
        <v>1</v>
      </c>
      <c r="F3331">
        <v>252.2</v>
      </c>
      <c r="G3331" s="3">
        <v>0.15</v>
      </c>
      <c r="H3331" t="s">
        <v>12</v>
      </c>
      <c r="I3331">
        <v>4</v>
      </c>
      <c r="J3331">
        <f t="shared" ref="J3331:J3394" si="208">E3331*F3331*(1-G3331)</f>
        <v>214.36999999999998</v>
      </c>
      <c r="K3331" s="2">
        <f t="shared" ref="K3331:K3394" si="209">DATE(YEAR(B3331),MONTH(B3331),1)</f>
        <v>45231</v>
      </c>
      <c r="L3331" s="2" t="str">
        <f>VLOOKUP(C3331,Customers!$A$2:$F$401,3,FALSE)</f>
        <v>Alexandria</v>
      </c>
      <c r="M3331" s="2" t="str">
        <f>VLOOKUP(C3331,Customers!$A$2:$F$401,5,FALSE)</f>
        <v>Consumer</v>
      </c>
      <c r="N3331" s="2" t="str">
        <f>VLOOKUP(D3331,Products!$A$2:$F$21,2,FALSE)</f>
        <v>Paper A4 Box</v>
      </c>
      <c r="O3331" s="2" t="str">
        <f>VLOOKUP(D3331,Products!$A$2:$F$21,4,FALSE)</f>
        <v>Office</v>
      </c>
      <c r="P3331" s="2" t="str">
        <f>VLOOKUP(D3331,Products!$A$2:$F$21,3,FALSE)</f>
        <v>Stationery</v>
      </c>
      <c r="Q3331" s="6">
        <f>VLOOKUP(D3331,Products!$A$2:$F$21,6,FALSE)</f>
        <v>145</v>
      </c>
      <c r="R3331" s="6">
        <f t="shared" ref="R3331:R3394" si="210">E3331*Q3331</f>
        <v>145</v>
      </c>
      <c r="S3331" s="6">
        <f t="shared" ref="S3331:S3394" si="211">J3331-R3331</f>
        <v>69.369999999999976</v>
      </c>
    </row>
    <row r="3332" spans="1:19" x14ac:dyDescent="0.25">
      <c r="A3332" t="s">
        <v>3762</v>
      </c>
      <c r="B3332" s="2">
        <v>45030</v>
      </c>
      <c r="C3332" t="s">
        <v>106</v>
      </c>
      <c r="D3332" t="s">
        <v>11</v>
      </c>
      <c r="E3332">
        <v>4</v>
      </c>
      <c r="F3332">
        <v>29355</v>
      </c>
      <c r="G3332" s="3">
        <v>0.15</v>
      </c>
      <c r="H3332" t="s">
        <v>12</v>
      </c>
      <c r="I3332">
        <v>3</v>
      </c>
      <c r="J3332">
        <f t="shared" si="208"/>
        <v>99807</v>
      </c>
      <c r="K3332" s="2">
        <f t="shared" si="209"/>
        <v>45017</v>
      </c>
      <c r="L3332" s="2" t="str">
        <f>VLOOKUP(C3332,Customers!$A$2:$F$401,3,FALSE)</f>
        <v>Ismailia</v>
      </c>
      <c r="M3332" s="2" t="str">
        <f>VLOOKUP(C3332,Customers!$A$2:$F$401,5,FALSE)</f>
        <v>Consumer</v>
      </c>
      <c r="N3332" s="2" t="str">
        <f>VLOOKUP(D3332,Products!$A$2:$F$21,2,FALSE)</f>
        <v>Laptop Pro 14</v>
      </c>
      <c r="O3332" s="2" t="str">
        <f>VLOOKUP(D3332,Products!$A$2:$F$21,4,FALSE)</f>
        <v>Electronics</v>
      </c>
      <c r="P3332" s="2" t="str">
        <f>VLOOKUP(D3332,Products!$A$2:$F$21,3,FALSE)</f>
        <v>Computers</v>
      </c>
      <c r="Q3332" s="6">
        <f>VLOOKUP(D3332,Products!$A$2:$F$21,6,FALSE)</f>
        <v>22100</v>
      </c>
      <c r="R3332" s="6">
        <f t="shared" si="210"/>
        <v>88400</v>
      </c>
      <c r="S3332" s="6">
        <f t="shared" si="211"/>
        <v>11407</v>
      </c>
    </row>
    <row r="3333" spans="1:19" x14ac:dyDescent="0.25">
      <c r="A3333" t="s">
        <v>3763</v>
      </c>
      <c r="B3333" s="2">
        <v>45731</v>
      </c>
      <c r="C3333" t="s">
        <v>104</v>
      </c>
      <c r="D3333" t="s">
        <v>56</v>
      </c>
      <c r="E3333">
        <v>2</v>
      </c>
      <c r="F3333">
        <v>194.4</v>
      </c>
      <c r="G3333" s="3">
        <v>0.05</v>
      </c>
      <c r="H3333" t="s">
        <v>12</v>
      </c>
      <c r="I3333">
        <v>2</v>
      </c>
      <c r="J3333">
        <f t="shared" si="208"/>
        <v>369.36</v>
      </c>
      <c r="K3333" s="2">
        <f t="shared" si="209"/>
        <v>45717</v>
      </c>
      <c r="L3333" s="2" t="str">
        <f>VLOOKUP(C3333,Customers!$A$2:$F$401,3,FALSE)</f>
        <v>Alexandria</v>
      </c>
      <c r="M3333" s="2" t="str">
        <f>VLOOKUP(C3333,Customers!$A$2:$F$401,5,FALSE)</f>
        <v>Consumer</v>
      </c>
      <c r="N3333" s="2" t="str">
        <f>VLOOKUP(D3333,Products!$A$2:$F$21,2,FALSE)</f>
        <v>Notebook Pack</v>
      </c>
      <c r="O3333" s="2" t="str">
        <f>VLOOKUP(D3333,Products!$A$2:$F$21,4,FALSE)</f>
        <v>Office</v>
      </c>
      <c r="P3333" s="2" t="str">
        <f>VLOOKUP(D3333,Products!$A$2:$F$21,3,FALSE)</f>
        <v>Stationery</v>
      </c>
      <c r="Q3333" s="6">
        <f>VLOOKUP(D3333,Products!$A$2:$F$21,6,FALSE)</f>
        <v>75</v>
      </c>
      <c r="R3333" s="6">
        <f t="shared" si="210"/>
        <v>150</v>
      </c>
      <c r="S3333" s="6">
        <f t="shared" si="211"/>
        <v>219.36</v>
      </c>
    </row>
    <row r="3334" spans="1:19" x14ac:dyDescent="0.25">
      <c r="A3334" t="s">
        <v>3764</v>
      </c>
      <c r="B3334" s="2">
        <v>45839</v>
      </c>
      <c r="C3334" t="s">
        <v>988</v>
      </c>
      <c r="D3334" t="s">
        <v>82</v>
      </c>
      <c r="E3334">
        <v>2</v>
      </c>
      <c r="F3334">
        <v>4656</v>
      </c>
      <c r="G3334" s="3">
        <v>0.15</v>
      </c>
      <c r="H3334" t="s">
        <v>12</v>
      </c>
      <c r="I3334">
        <v>4</v>
      </c>
      <c r="J3334">
        <f t="shared" si="208"/>
        <v>7915.2</v>
      </c>
      <c r="K3334" s="2">
        <f t="shared" si="209"/>
        <v>45839</v>
      </c>
      <c r="L3334" s="2" t="str">
        <f>VLOOKUP(C3334,Customers!$A$2:$F$401,3,FALSE)</f>
        <v>Shubra El-Kheima</v>
      </c>
      <c r="M3334" s="2" t="str">
        <f>VLOOKUP(C3334,Customers!$A$2:$F$401,5,FALSE)</f>
        <v>Consumer</v>
      </c>
      <c r="N3334" s="2" t="str">
        <f>VLOOKUP(D3334,Products!$A$2:$F$21,2,FALSE)</f>
        <v>Office Chair</v>
      </c>
      <c r="O3334" s="2" t="str">
        <f>VLOOKUP(D3334,Products!$A$2:$F$21,4,FALSE)</f>
        <v>Office</v>
      </c>
      <c r="P3334" s="2" t="str">
        <f>VLOOKUP(D3334,Products!$A$2:$F$21,3,FALSE)</f>
        <v>Furniture</v>
      </c>
      <c r="Q3334" s="6">
        <f>VLOOKUP(D3334,Products!$A$2:$F$21,6,FALSE)</f>
        <v>3150</v>
      </c>
      <c r="R3334" s="6">
        <f t="shared" si="210"/>
        <v>6300</v>
      </c>
      <c r="S3334" s="6">
        <f t="shared" si="211"/>
        <v>1615.1999999999998</v>
      </c>
    </row>
    <row r="3335" spans="1:19" x14ac:dyDescent="0.25">
      <c r="A3335" t="s">
        <v>3765</v>
      </c>
      <c r="B3335" s="2">
        <v>45960</v>
      </c>
      <c r="C3335" t="s">
        <v>437</v>
      </c>
      <c r="D3335" t="s">
        <v>40</v>
      </c>
      <c r="E3335">
        <v>1</v>
      </c>
      <c r="F3335">
        <v>20085</v>
      </c>
      <c r="G3335" s="3">
        <v>0.1</v>
      </c>
      <c r="H3335" t="s">
        <v>96</v>
      </c>
      <c r="I3335">
        <v>1</v>
      </c>
      <c r="J3335">
        <f t="shared" si="208"/>
        <v>18076.5</v>
      </c>
      <c r="K3335" s="2">
        <f t="shared" si="209"/>
        <v>45931</v>
      </c>
      <c r="L3335" s="2" t="str">
        <f>VLOOKUP(C3335,Customers!$A$2:$F$401,3,FALSE)</f>
        <v>Cairo</v>
      </c>
      <c r="M3335" s="2" t="str">
        <f>VLOOKUP(C3335,Customers!$A$2:$F$401,5,FALSE)</f>
        <v>Corporate</v>
      </c>
      <c r="N3335" s="2" t="str">
        <f>VLOOKUP(D3335,Products!$A$2:$F$21,2,FALSE)</f>
        <v>Laptop Basic 15</v>
      </c>
      <c r="O3335" s="2" t="str">
        <f>VLOOKUP(D3335,Products!$A$2:$F$21,4,FALSE)</f>
        <v>Electronics</v>
      </c>
      <c r="P3335" s="2" t="str">
        <f>VLOOKUP(D3335,Products!$A$2:$F$21,3,FALSE)</f>
        <v>Computers</v>
      </c>
      <c r="Q3335" s="6">
        <f>VLOOKUP(D3335,Products!$A$2:$F$21,6,FALSE)</f>
        <v>15100</v>
      </c>
      <c r="R3335" s="6">
        <f t="shared" si="210"/>
        <v>15100</v>
      </c>
      <c r="S3335" s="6">
        <f t="shared" si="211"/>
        <v>2976.5</v>
      </c>
    </row>
    <row r="3336" spans="1:19" x14ac:dyDescent="0.25">
      <c r="A3336" t="s">
        <v>3766</v>
      </c>
      <c r="B3336" s="2">
        <v>45111</v>
      </c>
      <c r="C3336" t="s">
        <v>903</v>
      </c>
      <c r="D3336" t="s">
        <v>15</v>
      </c>
      <c r="E3336">
        <v>1</v>
      </c>
      <c r="F3336">
        <v>436.5</v>
      </c>
      <c r="G3336" s="3">
        <v>0.1</v>
      </c>
      <c r="H3336" t="s">
        <v>12</v>
      </c>
      <c r="I3336">
        <v>5</v>
      </c>
      <c r="J3336">
        <f t="shared" si="208"/>
        <v>392.85</v>
      </c>
      <c r="K3336" s="2">
        <f t="shared" si="209"/>
        <v>45108</v>
      </c>
      <c r="L3336" s="2" t="str">
        <f>VLOOKUP(C3336,Customers!$A$2:$F$401,3,FALSE)</f>
        <v>Asyut</v>
      </c>
      <c r="M3336" s="2" t="str">
        <f>VLOOKUP(C3336,Customers!$A$2:$F$401,5,FALSE)</f>
        <v>Consumer</v>
      </c>
      <c r="N3336" s="2" t="str">
        <f>VLOOKUP(D3336,Products!$A$2:$F$21,2,FALSE)</f>
        <v>Wireless Mouse</v>
      </c>
      <c r="O3336" s="2" t="str">
        <f>VLOOKUP(D3336,Products!$A$2:$F$21,4,FALSE)</f>
        <v>Electronics</v>
      </c>
      <c r="P3336" s="2" t="str">
        <f>VLOOKUP(D3336,Products!$A$2:$F$21,3,FALSE)</f>
        <v>Accessories</v>
      </c>
      <c r="Q3336" s="6">
        <f>VLOOKUP(D3336,Products!$A$2:$F$21,6,FALSE)</f>
        <v>210</v>
      </c>
      <c r="R3336" s="6">
        <f t="shared" si="210"/>
        <v>210</v>
      </c>
      <c r="S3336" s="6">
        <f t="shared" si="211"/>
        <v>182.85000000000002</v>
      </c>
    </row>
    <row r="3337" spans="1:19" x14ac:dyDescent="0.25">
      <c r="A3337" t="s">
        <v>3767</v>
      </c>
      <c r="B3337" s="2">
        <v>45381</v>
      </c>
      <c r="C3337" t="s">
        <v>1192</v>
      </c>
      <c r="D3337" t="s">
        <v>123</v>
      </c>
      <c r="E3337">
        <v>5</v>
      </c>
      <c r="F3337">
        <v>2350</v>
      </c>
      <c r="G3337" s="3">
        <v>0</v>
      </c>
      <c r="H3337" t="s">
        <v>12</v>
      </c>
      <c r="I3337">
        <v>6</v>
      </c>
      <c r="J3337">
        <f t="shared" si="208"/>
        <v>11750</v>
      </c>
      <c r="K3337" s="2">
        <f t="shared" si="209"/>
        <v>45352</v>
      </c>
      <c r="L3337" s="2" t="str">
        <f>VLOOKUP(C3337,Customers!$A$2:$F$401,3,FALSE)</f>
        <v>Shubra El-Kheima</v>
      </c>
      <c r="M3337" s="2" t="str">
        <f>VLOOKUP(C3337,Customers!$A$2:$F$401,5,FALSE)</f>
        <v>Consumer</v>
      </c>
      <c r="N3337" s="2" t="str">
        <f>VLOOKUP(D3337,Products!$A$2:$F$21,2,FALSE)</f>
        <v>Barcode Scanner</v>
      </c>
      <c r="O3337" s="2" t="str">
        <f>VLOOKUP(D3337,Products!$A$2:$F$21,4,FALSE)</f>
        <v>Electronics</v>
      </c>
      <c r="P3337" s="2" t="str">
        <f>VLOOKUP(D3337,Products!$A$2:$F$21,3,FALSE)</f>
        <v>POS Equipment</v>
      </c>
      <c r="Q3337" s="6">
        <f>VLOOKUP(D3337,Products!$A$2:$F$21,6,FALSE)</f>
        <v>1420</v>
      </c>
      <c r="R3337" s="6">
        <f t="shared" si="210"/>
        <v>7100</v>
      </c>
      <c r="S3337" s="6">
        <f t="shared" si="211"/>
        <v>4650</v>
      </c>
    </row>
    <row r="3338" spans="1:19" x14ac:dyDescent="0.25">
      <c r="A3338" t="s">
        <v>3768</v>
      </c>
      <c r="B3338" s="2">
        <v>45811</v>
      </c>
      <c r="C3338" t="s">
        <v>209</v>
      </c>
      <c r="D3338" t="s">
        <v>109</v>
      </c>
      <c r="E3338">
        <v>1</v>
      </c>
      <c r="F3338">
        <v>12416</v>
      </c>
      <c r="G3338" s="3">
        <v>0</v>
      </c>
      <c r="H3338" t="s">
        <v>12</v>
      </c>
      <c r="I3338">
        <v>2</v>
      </c>
      <c r="J3338">
        <f t="shared" si="208"/>
        <v>12416</v>
      </c>
      <c r="K3338" s="2">
        <f t="shared" si="209"/>
        <v>45809</v>
      </c>
      <c r="L3338" s="2" t="str">
        <f>VLOOKUP(C3338,Customers!$A$2:$F$401,3,FALSE)</f>
        <v>Shubra El-Kheima</v>
      </c>
      <c r="M3338" s="2" t="str">
        <f>VLOOKUP(C3338,Customers!$A$2:$F$401,5,FALSE)</f>
        <v>Small Business</v>
      </c>
      <c r="N3338" s="2" t="str">
        <f>VLOOKUP(D3338,Products!$A$2:$F$21,2,FALSE)</f>
        <v>Projector</v>
      </c>
      <c r="O3338" s="2" t="str">
        <f>VLOOKUP(D3338,Products!$A$2:$F$21,4,FALSE)</f>
        <v>Electronics</v>
      </c>
      <c r="P3338" s="2" t="str">
        <f>VLOOKUP(D3338,Products!$A$2:$F$21,3,FALSE)</f>
        <v>Displays</v>
      </c>
      <c r="Q3338" s="6">
        <f>VLOOKUP(D3338,Products!$A$2:$F$21,6,FALSE)</f>
        <v>9700</v>
      </c>
      <c r="R3338" s="6">
        <f t="shared" si="210"/>
        <v>9700</v>
      </c>
      <c r="S3338" s="6">
        <f t="shared" si="211"/>
        <v>2716</v>
      </c>
    </row>
    <row r="3339" spans="1:19" x14ac:dyDescent="0.25">
      <c r="A3339" t="s">
        <v>3769</v>
      </c>
      <c r="B3339" s="2">
        <v>45520</v>
      </c>
      <c r="C3339" t="s">
        <v>521</v>
      </c>
      <c r="D3339" t="s">
        <v>21</v>
      </c>
      <c r="E3339">
        <v>1</v>
      </c>
      <c r="F3339">
        <v>1905.5</v>
      </c>
      <c r="G3339" s="3">
        <v>0.1</v>
      </c>
      <c r="H3339" t="s">
        <v>85</v>
      </c>
      <c r="I3339">
        <v>7</v>
      </c>
      <c r="J3339">
        <f t="shared" si="208"/>
        <v>1714.95</v>
      </c>
      <c r="K3339" s="2">
        <f t="shared" si="209"/>
        <v>45505</v>
      </c>
      <c r="L3339" s="2" t="str">
        <f>VLOOKUP(C3339,Customers!$A$2:$F$401,3,FALSE)</f>
        <v>Banha</v>
      </c>
      <c r="M3339" s="2" t="str">
        <f>VLOOKUP(C3339,Customers!$A$2:$F$401,5,FALSE)</f>
        <v>Consumer</v>
      </c>
      <c r="N3339" s="2" t="str">
        <f>VLOOKUP(D3339,Products!$A$2:$F$21,2,FALSE)</f>
        <v>Mechanical Keyboard</v>
      </c>
      <c r="O3339" s="2" t="str">
        <f>VLOOKUP(D3339,Products!$A$2:$F$21,4,FALSE)</f>
        <v>Electronics</v>
      </c>
      <c r="P3339" s="2" t="str">
        <f>VLOOKUP(D3339,Products!$A$2:$F$21,3,FALSE)</f>
        <v>Accessories</v>
      </c>
      <c r="Q3339" s="6">
        <f>VLOOKUP(D3339,Products!$A$2:$F$21,6,FALSE)</f>
        <v>990</v>
      </c>
      <c r="R3339" s="6">
        <f t="shared" si="210"/>
        <v>990</v>
      </c>
      <c r="S3339" s="6">
        <f t="shared" si="211"/>
        <v>724.95</v>
      </c>
    </row>
    <row r="3340" spans="1:19" x14ac:dyDescent="0.25">
      <c r="A3340" t="s">
        <v>3770</v>
      </c>
      <c r="B3340" s="2">
        <v>45734</v>
      </c>
      <c r="C3340" t="s">
        <v>552</v>
      </c>
      <c r="D3340" t="s">
        <v>46</v>
      </c>
      <c r="E3340">
        <v>2</v>
      </c>
      <c r="F3340">
        <v>260</v>
      </c>
      <c r="G3340" s="3">
        <v>0.1</v>
      </c>
      <c r="H3340" t="s">
        <v>12</v>
      </c>
      <c r="I3340">
        <v>1</v>
      </c>
      <c r="J3340">
        <f t="shared" si="208"/>
        <v>468</v>
      </c>
      <c r="K3340" s="2">
        <f t="shared" si="209"/>
        <v>45717</v>
      </c>
      <c r="L3340" s="2" t="str">
        <f>VLOOKUP(C3340,Customers!$A$2:$F$401,3,FALSE)</f>
        <v>Asyut</v>
      </c>
      <c r="M3340" s="2" t="str">
        <f>VLOOKUP(C3340,Customers!$A$2:$F$401,5,FALSE)</f>
        <v>Small Business</v>
      </c>
      <c r="N3340" s="2" t="str">
        <f>VLOOKUP(D3340,Products!$A$2:$F$21,2,FALSE)</f>
        <v>Paper A4 Box</v>
      </c>
      <c r="O3340" s="2" t="str">
        <f>VLOOKUP(D3340,Products!$A$2:$F$21,4,FALSE)</f>
        <v>Office</v>
      </c>
      <c r="P3340" s="2" t="str">
        <f>VLOOKUP(D3340,Products!$A$2:$F$21,3,FALSE)</f>
        <v>Stationery</v>
      </c>
      <c r="Q3340" s="6">
        <f>VLOOKUP(D3340,Products!$A$2:$F$21,6,FALSE)</f>
        <v>145</v>
      </c>
      <c r="R3340" s="6">
        <f t="shared" si="210"/>
        <v>290</v>
      </c>
      <c r="S3340" s="6">
        <f t="shared" si="211"/>
        <v>178</v>
      </c>
    </row>
    <row r="3341" spans="1:19" x14ac:dyDescent="0.25">
      <c r="A3341" t="s">
        <v>3771</v>
      </c>
      <c r="B3341" s="2">
        <v>45230</v>
      </c>
      <c r="C3341" t="s">
        <v>638</v>
      </c>
      <c r="D3341" t="s">
        <v>82</v>
      </c>
      <c r="E3341">
        <v>2</v>
      </c>
      <c r="F3341">
        <v>4656</v>
      </c>
      <c r="G3341" s="3">
        <v>0.03</v>
      </c>
      <c r="H3341" t="s">
        <v>12</v>
      </c>
      <c r="I3341">
        <v>4</v>
      </c>
      <c r="J3341">
        <f t="shared" si="208"/>
        <v>9032.64</v>
      </c>
      <c r="K3341" s="2">
        <f t="shared" si="209"/>
        <v>45200</v>
      </c>
      <c r="L3341" s="2" t="str">
        <f>VLOOKUP(C3341,Customers!$A$2:$F$401,3,FALSE)</f>
        <v>Zagazig</v>
      </c>
      <c r="M3341" s="2" t="str">
        <f>VLOOKUP(C3341,Customers!$A$2:$F$401,5,FALSE)</f>
        <v>Small Business</v>
      </c>
      <c r="N3341" s="2" t="str">
        <f>VLOOKUP(D3341,Products!$A$2:$F$21,2,FALSE)</f>
        <v>Office Chair</v>
      </c>
      <c r="O3341" s="2" t="str">
        <f>VLOOKUP(D3341,Products!$A$2:$F$21,4,FALSE)</f>
        <v>Office</v>
      </c>
      <c r="P3341" s="2" t="str">
        <f>VLOOKUP(D3341,Products!$A$2:$F$21,3,FALSE)</f>
        <v>Furniture</v>
      </c>
      <c r="Q3341" s="6">
        <f>VLOOKUP(D3341,Products!$A$2:$F$21,6,FALSE)</f>
        <v>3150</v>
      </c>
      <c r="R3341" s="6">
        <f t="shared" si="210"/>
        <v>6300</v>
      </c>
      <c r="S3341" s="6">
        <f t="shared" si="211"/>
        <v>2732.6399999999994</v>
      </c>
    </row>
    <row r="3342" spans="1:19" x14ac:dyDescent="0.25">
      <c r="A3342" t="s">
        <v>3772</v>
      </c>
      <c r="B3342" s="2">
        <v>45197</v>
      </c>
      <c r="C3342" t="s">
        <v>443</v>
      </c>
      <c r="D3342" t="s">
        <v>24</v>
      </c>
      <c r="E3342">
        <v>2</v>
      </c>
      <c r="F3342">
        <v>1150</v>
      </c>
      <c r="G3342" s="3">
        <v>0</v>
      </c>
      <c r="H3342" t="s">
        <v>12</v>
      </c>
      <c r="I3342">
        <v>4</v>
      </c>
      <c r="J3342">
        <f t="shared" si="208"/>
        <v>2300</v>
      </c>
      <c r="K3342" s="2">
        <f t="shared" si="209"/>
        <v>45170</v>
      </c>
      <c r="L3342" s="2" t="str">
        <f>VLOOKUP(C3342,Customers!$A$2:$F$401,3,FALSE)</f>
        <v>Asyut</v>
      </c>
      <c r="M3342" s="2" t="str">
        <f>VLOOKUP(C3342,Customers!$A$2:$F$401,5,FALSE)</f>
        <v>Consumer</v>
      </c>
      <c r="N3342" s="2" t="str">
        <f>VLOOKUP(D3342,Products!$A$2:$F$21,2,FALSE)</f>
        <v>USB-C Hub</v>
      </c>
      <c r="O3342" s="2" t="str">
        <f>VLOOKUP(D3342,Products!$A$2:$F$21,4,FALSE)</f>
        <v>Electronics</v>
      </c>
      <c r="P3342" s="2" t="str">
        <f>VLOOKUP(D3342,Products!$A$2:$F$21,3,FALSE)</f>
        <v>Accessories</v>
      </c>
      <c r="Q3342" s="6">
        <f>VLOOKUP(D3342,Products!$A$2:$F$21,6,FALSE)</f>
        <v>620</v>
      </c>
      <c r="R3342" s="6">
        <f t="shared" si="210"/>
        <v>1240</v>
      </c>
      <c r="S3342" s="6">
        <f t="shared" si="211"/>
        <v>1060</v>
      </c>
    </row>
    <row r="3343" spans="1:19" x14ac:dyDescent="0.25">
      <c r="A3343" t="s">
        <v>3773</v>
      </c>
      <c r="B3343" s="2">
        <v>45615</v>
      </c>
      <c r="C3343" t="s">
        <v>682</v>
      </c>
      <c r="D3343" t="s">
        <v>18</v>
      </c>
      <c r="E3343">
        <v>1</v>
      </c>
      <c r="F3343">
        <v>1493.5</v>
      </c>
      <c r="G3343" s="3">
        <v>0.15</v>
      </c>
      <c r="H3343" t="s">
        <v>12</v>
      </c>
      <c r="I3343">
        <v>5</v>
      </c>
      <c r="J3343">
        <f t="shared" si="208"/>
        <v>1269.4749999999999</v>
      </c>
      <c r="K3343" s="2">
        <f t="shared" si="209"/>
        <v>45597</v>
      </c>
      <c r="L3343" s="2" t="str">
        <f>VLOOKUP(C3343,Customers!$A$2:$F$401,3,FALSE)</f>
        <v>Giza</v>
      </c>
      <c r="M3343" s="2" t="str">
        <f>VLOOKUP(C3343,Customers!$A$2:$F$401,5,FALSE)</f>
        <v>Small Business</v>
      </c>
      <c r="N3343" s="2" t="str">
        <f>VLOOKUP(D3343,Products!$A$2:$F$21,2,FALSE)</f>
        <v>Webcam HD</v>
      </c>
      <c r="O3343" s="2" t="str">
        <f>VLOOKUP(D3343,Products!$A$2:$F$21,4,FALSE)</f>
        <v>Electronics</v>
      </c>
      <c r="P3343" s="2" t="str">
        <f>VLOOKUP(D3343,Products!$A$2:$F$21,3,FALSE)</f>
        <v>Accessories</v>
      </c>
      <c r="Q3343" s="6">
        <f>VLOOKUP(D3343,Products!$A$2:$F$21,6,FALSE)</f>
        <v>790</v>
      </c>
      <c r="R3343" s="6">
        <f t="shared" si="210"/>
        <v>790</v>
      </c>
      <c r="S3343" s="6">
        <f t="shared" si="211"/>
        <v>479.47499999999991</v>
      </c>
    </row>
    <row r="3344" spans="1:19" x14ac:dyDescent="0.25">
      <c r="A3344" t="s">
        <v>3774</v>
      </c>
      <c r="B3344" s="2">
        <v>45096</v>
      </c>
      <c r="C3344" t="s">
        <v>1684</v>
      </c>
      <c r="D3344" t="s">
        <v>46</v>
      </c>
      <c r="E3344">
        <v>1</v>
      </c>
      <c r="F3344">
        <v>280.8</v>
      </c>
      <c r="G3344" s="3">
        <v>0.05</v>
      </c>
      <c r="H3344" t="s">
        <v>85</v>
      </c>
      <c r="I3344">
        <v>2</v>
      </c>
      <c r="J3344">
        <f t="shared" si="208"/>
        <v>266.76</v>
      </c>
      <c r="K3344" s="2">
        <f t="shared" si="209"/>
        <v>45078</v>
      </c>
      <c r="L3344" s="2" t="str">
        <f>VLOOKUP(C3344,Customers!$A$2:$F$401,3,FALSE)</f>
        <v>Giza</v>
      </c>
      <c r="M3344" s="2" t="str">
        <f>VLOOKUP(C3344,Customers!$A$2:$F$401,5,FALSE)</f>
        <v>Small Business</v>
      </c>
      <c r="N3344" s="2" t="str">
        <f>VLOOKUP(D3344,Products!$A$2:$F$21,2,FALSE)</f>
        <v>Paper A4 Box</v>
      </c>
      <c r="O3344" s="2" t="str">
        <f>VLOOKUP(D3344,Products!$A$2:$F$21,4,FALSE)</f>
        <v>Office</v>
      </c>
      <c r="P3344" s="2" t="str">
        <f>VLOOKUP(D3344,Products!$A$2:$F$21,3,FALSE)</f>
        <v>Stationery</v>
      </c>
      <c r="Q3344" s="6">
        <f>VLOOKUP(D3344,Products!$A$2:$F$21,6,FALSE)</f>
        <v>145</v>
      </c>
      <c r="R3344" s="6">
        <f t="shared" si="210"/>
        <v>145</v>
      </c>
      <c r="S3344" s="6">
        <f t="shared" si="211"/>
        <v>121.75999999999999</v>
      </c>
    </row>
    <row r="3345" spans="1:19" x14ac:dyDescent="0.25">
      <c r="A3345" t="s">
        <v>3775</v>
      </c>
      <c r="B3345" s="2">
        <v>45901</v>
      </c>
      <c r="C3345" t="s">
        <v>1053</v>
      </c>
      <c r="D3345" t="s">
        <v>40</v>
      </c>
      <c r="E3345">
        <v>2</v>
      </c>
      <c r="F3345">
        <v>21060</v>
      </c>
      <c r="G3345" s="3">
        <v>0.1</v>
      </c>
      <c r="H3345" t="s">
        <v>12</v>
      </c>
      <c r="I3345">
        <v>3</v>
      </c>
      <c r="J3345">
        <f t="shared" si="208"/>
        <v>37908</v>
      </c>
      <c r="K3345" s="2">
        <f t="shared" si="209"/>
        <v>45901</v>
      </c>
      <c r="L3345" s="2" t="str">
        <f>VLOOKUP(C3345,Customers!$A$2:$F$401,3,FALSE)</f>
        <v>Mansoura</v>
      </c>
      <c r="M3345" s="2" t="str">
        <f>VLOOKUP(C3345,Customers!$A$2:$F$401,5,FALSE)</f>
        <v>Small Business</v>
      </c>
      <c r="N3345" s="2" t="str">
        <f>VLOOKUP(D3345,Products!$A$2:$F$21,2,FALSE)</f>
        <v>Laptop Basic 15</v>
      </c>
      <c r="O3345" s="2" t="str">
        <f>VLOOKUP(D3345,Products!$A$2:$F$21,4,FALSE)</f>
        <v>Electronics</v>
      </c>
      <c r="P3345" s="2" t="str">
        <f>VLOOKUP(D3345,Products!$A$2:$F$21,3,FALSE)</f>
        <v>Computers</v>
      </c>
      <c r="Q3345" s="6">
        <f>VLOOKUP(D3345,Products!$A$2:$F$21,6,FALSE)</f>
        <v>15100</v>
      </c>
      <c r="R3345" s="6">
        <f t="shared" si="210"/>
        <v>30200</v>
      </c>
      <c r="S3345" s="6">
        <f t="shared" si="211"/>
        <v>7708</v>
      </c>
    </row>
    <row r="3346" spans="1:19" x14ac:dyDescent="0.25">
      <c r="A3346" t="s">
        <v>3776</v>
      </c>
      <c r="B3346" s="2">
        <v>45027</v>
      </c>
      <c r="C3346" t="s">
        <v>382</v>
      </c>
      <c r="D3346" t="s">
        <v>24</v>
      </c>
      <c r="E3346">
        <v>5</v>
      </c>
      <c r="F3346">
        <v>1350</v>
      </c>
      <c r="G3346" s="3">
        <v>0.1</v>
      </c>
      <c r="H3346" t="s">
        <v>12</v>
      </c>
      <c r="I3346">
        <v>4</v>
      </c>
      <c r="J3346">
        <f t="shared" si="208"/>
        <v>6075</v>
      </c>
      <c r="K3346" s="2">
        <f t="shared" si="209"/>
        <v>45017</v>
      </c>
      <c r="L3346" s="2" t="str">
        <f>VLOOKUP(C3346,Customers!$A$2:$F$401,3,FALSE)</f>
        <v>Port Said</v>
      </c>
      <c r="M3346" s="2" t="str">
        <f>VLOOKUP(C3346,Customers!$A$2:$F$401,5,FALSE)</f>
        <v>Consumer</v>
      </c>
      <c r="N3346" s="2" t="str">
        <f>VLOOKUP(D3346,Products!$A$2:$F$21,2,FALSE)</f>
        <v>USB-C Hub</v>
      </c>
      <c r="O3346" s="2" t="str">
        <f>VLOOKUP(D3346,Products!$A$2:$F$21,4,FALSE)</f>
        <v>Electronics</v>
      </c>
      <c r="P3346" s="2" t="str">
        <f>VLOOKUP(D3346,Products!$A$2:$F$21,3,FALSE)</f>
        <v>Accessories</v>
      </c>
      <c r="Q3346" s="6">
        <f>VLOOKUP(D3346,Products!$A$2:$F$21,6,FALSE)</f>
        <v>620</v>
      </c>
      <c r="R3346" s="6">
        <f t="shared" si="210"/>
        <v>3100</v>
      </c>
      <c r="S3346" s="6">
        <f t="shared" si="211"/>
        <v>2975</v>
      </c>
    </row>
    <row r="3347" spans="1:19" x14ac:dyDescent="0.25">
      <c r="A3347" t="s">
        <v>3777</v>
      </c>
      <c r="B3347" s="2">
        <v>45744</v>
      </c>
      <c r="C3347" t="s">
        <v>264</v>
      </c>
      <c r="D3347" t="s">
        <v>30</v>
      </c>
      <c r="E3347">
        <v>20</v>
      </c>
      <c r="F3347">
        <v>9200</v>
      </c>
      <c r="G3347" s="3">
        <v>0.03</v>
      </c>
      <c r="H3347" t="s">
        <v>12</v>
      </c>
      <c r="I3347">
        <v>5</v>
      </c>
      <c r="J3347">
        <f t="shared" si="208"/>
        <v>178480</v>
      </c>
      <c r="K3347" s="2">
        <f t="shared" si="209"/>
        <v>45717</v>
      </c>
      <c r="L3347" s="2" t="str">
        <f>VLOOKUP(C3347,Customers!$A$2:$F$401,3,FALSE)</f>
        <v>Ismailia</v>
      </c>
      <c r="M3347" s="2" t="str">
        <f>VLOOKUP(C3347,Customers!$A$2:$F$401,5,FALSE)</f>
        <v>Corporate</v>
      </c>
      <c r="N3347" s="2" t="str">
        <f>VLOOKUP(D3347,Products!$A$2:$F$21,2,FALSE)</f>
        <v>Standing Desk</v>
      </c>
      <c r="O3347" s="2" t="str">
        <f>VLOOKUP(D3347,Products!$A$2:$F$21,4,FALSE)</f>
        <v>Office</v>
      </c>
      <c r="P3347" s="2" t="str">
        <f>VLOOKUP(D3347,Products!$A$2:$F$21,3,FALSE)</f>
        <v>Furniture</v>
      </c>
      <c r="Q3347" s="6">
        <f>VLOOKUP(D3347,Products!$A$2:$F$21,6,FALSE)</f>
        <v>6500</v>
      </c>
      <c r="R3347" s="6">
        <f t="shared" si="210"/>
        <v>130000</v>
      </c>
      <c r="S3347" s="6">
        <f t="shared" si="211"/>
        <v>48480</v>
      </c>
    </row>
    <row r="3348" spans="1:19" x14ac:dyDescent="0.25">
      <c r="A3348" t="s">
        <v>3778</v>
      </c>
      <c r="B3348" s="2">
        <v>45464</v>
      </c>
      <c r="C3348" t="s">
        <v>649</v>
      </c>
      <c r="D3348" t="s">
        <v>46</v>
      </c>
      <c r="E3348">
        <v>2</v>
      </c>
      <c r="F3348">
        <v>267.8</v>
      </c>
      <c r="G3348" s="3">
        <v>0.05</v>
      </c>
      <c r="H3348" t="s">
        <v>12</v>
      </c>
      <c r="I3348">
        <v>2</v>
      </c>
      <c r="J3348">
        <f t="shared" si="208"/>
        <v>508.82</v>
      </c>
      <c r="K3348" s="2">
        <f t="shared" si="209"/>
        <v>45444</v>
      </c>
      <c r="L3348" s="2" t="str">
        <f>VLOOKUP(C3348,Customers!$A$2:$F$401,3,FALSE)</f>
        <v>Shubra El-Kheima</v>
      </c>
      <c r="M3348" s="2" t="str">
        <f>VLOOKUP(C3348,Customers!$A$2:$F$401,5,FALSE)</f>
        <v>Corporate</v>
      </c>
      <c r="N3348" s="2" t="str">
        <f>VLOOKUP(D3348,Products!$A$2:$F$21,2,FALSE)</f>
        <v>Paper A4 Box</v>
      </c>
      <c r="O3348" s="2" t="str">
        <f>VLOOKUP(D3348,Products!$A$2:$F$21,4,FALSE)</f>
        <v>Office</v>
      </c>
      <c r="P3348" s="2" t="str">
        <f>VLOOKUP(D3348,Products!$A$2:$F$21,3,FALSE)</f>
        <v>Stationery</v>
      </c>
      <c r="Q3348" s="6">
        <f>VLOOKUP(D3348,Products!$A$2:$F$21,6,FALSE)</f>
        <v>145</v>
      </c>
      <c r="R3348" s="6">
        <f t="shared" si="210"/>
        <v>290</v>
      </c>
      <c r="S3348" s="6">
        <f t="shared" si="211"/>
        <v>218.82</v>
      </c>
    </row>
    <row r="3349" spans="1:19" x14ac:dyDescent="0.25">
      <c r="A3349" t="s">
        <v>3779</v>
      </c>
      <c r="B3349" s="2">
        <v>45101</v>
      </c>
      <c r="C3349" t="s">
        <v>1225</v>
      </c>
      <c r="D3349" t="s">
        <v>11</v>
      </c>
      <c r="E3349">
        <v>2</v>
      </c>
      <c r="F3349">
        <v>27645</v>
      </c>
      <c r="G3349" s="3">
        <v>0</v>
      </c>
      <c r="H3349" t="s">
        <v>12</v>
      </c>
      <c r="I3349">
        <v>1</v>
      </c>
      <c r="J3349">
        <f t="shared" si="208"/>
        <v>55290</v>
      </c>
      <c r="K3349" s="2">
        <f t="shared" si="209"/>
        <v>45078</v>
      </c>
      <c r="L3349" s="2" t="str">
        <f>VLOOKUP(C3349,Customers!$A$2:$F$401,3,FALSE)</f>
        <v>Port Said</v>
      </c>
      <c r="M3349" s="2" t="str">
        <f>VLOOKUP(C3349,Customers!$A$2:$F$401,5,FALSE)</f>
        <v>Consumer</v>
      </c>
      <c r="N3349" s="2" t="str">
        <f>VLOOKUP(D3349,Products!$A$2:$F$21,2,FALSE)</f>
        <v>Laptop Pro 14</v>
      </c>
      <c r="O3349" s="2" t="str">
        <f>VLOOKUP(D3349,Products!$A$2:$F$21,4,FALSE)</f>
        <v>Electronics</v>
      </c>
      <c r="P3349" s="2" t="str">
        <f>VLOOKUP(D3349,Products!$A$2:$F$21,3,FALSE)</f>
        <v>Computers</v>
      </c>
      <c r="Q3349" s="6">
        <f>VLOOKUP(D3349,Products!$A$2:$F$21,6,FALSE)</f>
        <v>22100</v>
      </c>
      <c r="R3349" s="6">
        <f t="shared" si="210"/>
        <v>44200</v>
      </c>
      <c r="S3349" s="6">
        <f t="shared" si="211"/>
        <v>11090</v>
      </c>
    </row>
    <row r="3350" spans="1:19" x14ac:dyDescent="0.25">
      <c r="A3350" t="s">
        <v>3780</v>
      </c>
      <c r="B3350" s="2">
        <v>45743</v>
      </c>
      <c r="C3350" t="s">
        <v>369</v>
      </c>
      <c r="D3350" t="s">
        <v>33</v>
      </c>
      <c r="E3350">
        <v>5</v>
      </c>
      <c r="F3350">
        <v>3588</v>
      </c>
      <c r="G3350" s="3">
        <v>0.05</v>
      </c>
      <c r="H3350" t="s">
        <v>12</v>
      </c>
      <c r="I3350">
        <v>3</v>
      </c>
      <c r="J3350">
        <f t="shared" si="208"/>
        <v>17043</v>
      </c>
      <c r="K3350" s="2">
        <f t="shared" si="209"/>
        <v>45717</v>
      </c>
      <c r="L3350" s="2" t="str">
        <f>VLOOKUP(C3350,Customers!$A$2:$F$401,3,FALSE)</f>
        <v>Tanta</v>
      </c>
      <c r="M3350" s="2" t="str">
        <f>VLOOKUP(C3350,Customers!$A$2:$F$401,5,FALSE)</f>
        <v>Small Business</v>
      </c>
      <c r="N3350" s="2" t="str">
        <f>VLOOKUP(D3350,Products!$A$2:$F$21,2,FALSE)</f>
        <v>Filing Cabinet</v>
      </c>
      <c r="O3350" s="2" t="str">
        <f>VLOOKUP(D3350,Products!$A$2:$F$21,4,FALSE)</f>
        <v>Office</v>
      </c>
      <c r="P3350" s="2" t="str">
        <f>VLOOKUP(D3350,Products!$A$2:$F$21,3,FALSE)</f>
        <v>Furniture</v>
      </c>
      <c r="Q3350" s="6">
        <f>VLOOKUP(D3350,Products!$A$2:$F$21,6,FALSE)</f>
        <v>2650</v>
      </c>
      <c r="R3350" s="6">
        <f t="shared" si="210"/>
        <v>13250</v>
      </c>
      <c r="S3350" s="6">
        <f t="shared" si="211"/>
        <v>3793</v>
      </c>
    </row>
    <row r="3351" spans="1:19" x14ac:dyDescent="0.25">
      <c r="A3351" t="s">
        <v>3781</v>
      </c>
      <c r="B3351" s="2">
        <v>45954</v>
      </c>
      <c r="C3351" t="s">
        <v>1028</v>
      </c>
      <c r="D3351" t="s">
        <v>59</v>
      </c>
      <c r="E3351">
        <v>5</v>
      </c>
      <c r="F3351">
        <v>7992</v>
      </c>
      <c r="G3351" s="3">
        <v>0.1</v>
      </c>
      <c r="H3351" t="s">
        <v>12</v>
      </c>
      <c r="I3351">
        <v>5</v>
      </c>
      <c r="J3351">
        <f t="shared" si="208"/>
        <v>35964</v>
      </c>
      <c r="K3351" s="2">
        <f t="shared" si="209"/>
        <v>45931</v>
      </c>
      <c r="L3351" s="2" t="str">
        <f>VLOOKUP(C3351,Customers!$A$2:$F$401,3,FALSE)</f>
        <v>Zagazig</v>
      </c>
      <c r="M3351" s="2" t="str">
        <f>VLOOKUP(C3351,Customers!$A$2:$F$401,5,FALSE)</f>
        <v>Consumer</v>
      </c>
      <c r="N3351" s="2" t="str">
        <f>VLOOKUP(D3351,Products!$A$2:$F$21,2,FALSE)</f>
        <v>Laser Printer</v>
      </c>
      <c r="O3351" s="2" t="str">
        <f>VLOOKUP(D3351,Products!$A$2:$F$21,4,FALSE)</f>
        <v>Electronics</v>
      </c>
      <c r="P3351" s="2" t="str">
        <f>VLOOKUP(D3351,Products!$A$2:$F$21,3,FALSE)</f>
        <v>Printers</v>
      </c>
      <c r="Q3351" s="6">
        <f>VLOOKUP(D3351,Products!$A$2:$F$21,6,FALSE)</f>
        <v>5600</v>
      </c>
      <c r="R3351" s="6">
        <f t="shared" si="210"/>
        <v>28000</v>
      </c>
      <c r="S3351" s="6">
        <f t="shared" si="211"/>
        <v>7964</v>
      </c>
    </row>
    <row r="3352" spans="1:19" x14ac:dyDescent="0.25">
      <c r="A3352" t="s">
        <v>3782</v>
      </c>
      <c r="B3352" s="2">
        <v>45816</v>
      </c>
      <c r="C3352" t="s">
        <v>275</v>
      </c>
      <c r="D3352" t="s">
        <v>46</v>
      </c>
      <c r="E3352">
        <v>2</v>
      </c>
      <c r="F3352">
        <v>267.8</v>
      </c>
      <c r="G3352" s="3">
        <v>0</v>
      </c>
      <c r="H3352" t="s">
        <v>85</v>
      </c>
      <c r="I3352">
        <v>4</v>
      </c>
      <c r="J3352">
        <f t="shared" si="208"/>
        <v>535.6</v>
      </c>
      <c r="K3352" s="2">
        <f t="shared" si="209"/>
        <v>45809</v>
      </c>
      <c r="L3352" s="2" t="str">
        <f>VLOOKUP(C3352,Customers!$A$2:$F$401,3,FALSE)</f>
        <v>Giza</v>
      </c>
      <c r="M3352" s="2" t="str">
        <f>VLOOKUP(C3352,Customers!$A$2:$F$401,5,FALSE)</f>
        <v>Small Business</v>
      </c>
      <c r="N3352" s="2" t="str">
        <f>VLOOKUP(D3352,Products!$A$2:$F$21,2,FALSE)</f>
        <v>Paper A4 Box</v>
      </c>
      <c r="O3352" s="2" t="str">
        <f>VLOOKUP(D3352,Products!$A$2:$F$21,4,FALSE)</f>
        <v>Office</v>
      </c>
      <c r="P3352" s="2" t="str">
        <f>VLOOKUP(D3352,Products!$A$2:$F$21,3,FALSE)</f>
        <v>Stationery</v>
      </c>
      <c r="Q3352" s="6">
        <f>VLOOKUP(D3352,Products!$A$2:$F$21,6,FALSE)</f>
        <v>145</v>
      </c>
      <c r="R3352" s="6">
        <f t="shared" si="210"/>
        <v>290</v>
      </c>
      <c r="S3352" s="6">
        <f t="shared" si="211"/>
        <v>245.60000000000002</v>
      </c>
    </row>
    <row r="3353" spans="1:19" x14ac:dyDescent="0.25">
      <c r="A3353" t="s">
        <v>3783</v>
      </c>
      <c r="B3353" s="2">
        <v>45194</v>
      </c>
      <c r="C3353" t="s">
        <v>560</v>
      </c>
      <c r="D3353" t="s">
        <v>15</v>
      </c>
      <c r="E3353">
        <v>1</v>
      </c>
      <c r="F3353">
        <v>436.5</v>
      </c>
      <c r="G3353" s="3">
        <v>0.1</v>
      </c>
      <c r="H3353" t="s">
        <v>12</v>
      </c>
      <c r="I3353">
        <v>7</v>
      </c>
      <c r="J3353">
        <f t="shared" si="208"/>
        <v>392.85</v>
      </c>
      <c r="K3353" s="2">
        <f t="shared" si="209"/>
        <v>45170</v>
      </c>
      <c r="L3353" s="2" t="str">
        <f>VLOOKUP(C3353,Customers!$A$2:$F$401,3,FALSE)</f>
        <v>Alexandria</v>
      </c>
      <c r="M3353" s="2" t="str">
        <f>VLOOKUP(C3353,Customers!$A$2:$F$401,5,FALSE)</f>
        <v>Small Business</v>
      </c>
      <c r="N3353" s="2" t="str">
        <f>VLOOKUP(D3353,Products!$A$2:$F$21,2,FALSE)</f>
        <v>Wireless Mouse</v>
      </c>
      <c r="O3353" s="2" t="str">
        <f>VLOOKUP(D3353,Products!$A$2:$F$21,4,FALSE)</f>
        <v>Electronics</v>
      </c>
      <c r="P3353" s="2" t="str">
        <f>VLOOKUP(D3353,Products!$A$2:$F$21,3,FALSE)</f>
        <v>Accessories</v>
      </c>
      <c r="Q3353" s="6">
        <f>VLOOKUP(D3353,Products!$A$2:$F$21,6,FALSE)</f>
        <v>210</v>
      </c>
      <c r="R3353" s="6">
        <f t="shared" si="210"/>
        <v>210</v>
      </c>
      <c r="S3353" s="6">
        <f t="shared" si="211"/>
        <v>182.85000000000002</v>
      </c>
    </row>
    <row r="3354" spans="1:19" x14ac:dyDescent="0.25">
      <c r="A3354" t="s">
        <v>3784</v>
      </c>
      <c r="B3354" s="2">
        <v>45203</v>
      </c>
      <c r="C3354" t="s">
        <v>809</v>
      </c>
      <c r="D3354" t="s">
        <v>30</v>
      </c>
      <c r="E3354">
        <v>4</v>
      </c>
      <c r="F3354">
        <v>9476</v>
      </c>
      <c r="G3354" s="3">
        <v>0.15</v>
      </c>
      <c r="H3354" t="s">
        <v>12</v>
      </c>
      <c r="I3354">
        <v>3</v>
      </c>
      <c r="J3354">
        <f t="shared" si="208"/>
        <v>32218.399999999998</v>
      </c>
      <c r="K3354" s="2">
        <f t="shared" si="209"/>
        <v>45200</v>
      </c>
      <c r="L3354" s="2" t="str">
        <f>VLOOKUP(C3354,Customers!$A$2:$F$401,3,FALSE)</f>
        <v>Zagazig</v>
      </c>
      <c r="M3354" s="2" t="str">
        <f>VLOOKUP(C3354,Customers!$A$2:$F$401,5,FALSE)</f>
        <v>Consumer</v>
      </c>
      <c r="N3354" s="2" t="str">
        <f>VLOOKUP(D3354,Products!$A$2:$F$21,2,FALSE)</f>
        <v>Standing Desk</v>
      </c>
      <c r="O3354" s="2" t="str">
        <f>VLOOKUP(D3354,Products!$A$2:$F$21,4,FALSE)</f>
        <v>Office</v>
      </c>
      <c r="P3354" s="2" t="str">
        <f>VLOOKUP(D3354,Products!$A$2:$F$21,3,FALSE)</f>
        <v>Furniture</v>
      </c>
      <c r="Q3354" s="6">
        <f>VLOOKUP(D3354,Products!$A$2:$F$21,6,FALSE)</f>
        <v>6500</v>
      </c>
      <c r="R3354" s="6">
        <f t="shared" si="210"/>
        <v>26000</v>
      </c>
      <c r="S3354" s="6">
        <f t="shared" si="211"/>
        <v>6218.3999999999978</v>
      </c>
    </row>
    <row r="3355" spans="1:19" x14ac:dyDescent="0.25">
      <c r="A3355" t="s">
        <v>3785</v>
      </c>
      <c r="B3355" s="2">
        <v>45911</v>
      </c>
      <c r="C3355" t="s">
        <v>519</v>
      </c>
      <c r="D3355" t="s">
        <v>79</v>
      </c>
      <c r="E3355">
        <v>1</v>
      </c>
      <c r="F3355">
        <v>6014</v>
      </c>
      <c r="G3355" s="3">
        <v>0.1</v>
      </c>
      <c r="H3355" t="s">
        <v>12</v>
      </c>
      <c r="I3355">
        <v>5</v>
      </c>
      <c r="J3355">
        <f t="shared" si="208"/>
        <v>5412.6</v>
      </c>
      <c r="K3355" s="2">
        <f t="shared" si="209"/>
        <v>45901</v>
      </c>
      <c r="L3355" s="2" t="str">
        <f>VLOOKUP(C3355,Customers!$A$2:$F$401,3,FALSE)</f>
        <v>Port Said</v>
      </c>
      <c r="M3355" s="2" t="str">
        <f>VLOOKUP(C3355,Customers!$A$2:$F$401,5,FALSE)</f>
        <v>Consumer</v>
      </c>
      <c r="N3355" s="2" t="str">
        <f>VLOOKUP(D3355,Products!$A$2:$F$21,2,FALSE)</f>
        <v>27-inch Monitor</v>
      </c>
      <c r="O3355" s="2" t="str">
        <f>VLOOKUP(D3355,Products!$A$2:$F$21,4,FALSE)</f>
        <v>Electronics</v>
      </c>
      <c r="P3355" s="2" t="str">
        <f>VLOOKUP(D3355,Products!$A$2:$F$21,3,FALSE)</f>
        <v>Displays</v>
      </c>
      <c r="Q3355" s="6">
        <f>VLOOKUP(D3355,Products!$A$2:$F$21,6,FALSE)</f>
        <v>4300</v>
      </c>
      <c r="R3355" s="6">
        <f t="shared" si="210"/>
        <v>4300</v>
      </c>
      <c r="S3355" s="6">
        <f t="shared" si="211"/>
        <v>1112.6000000000004</v>
      </c>
    </row>
    <row r="3356" spans="1:19" x14ac:dyDescent="0.25">
      <c r="A3356" t="s">
        <v>3786</v>
      </c>
      <c r="B3356" s="2">
        <v>45332</v>
      </c>
      <c r="C3356" t="s">
        <v>164</v>
      </c>
      <c r="D3356" t="s">
        <v>11</v>
      </c>
      <c r="E3356">
        <v>1</v>
      </c>
      <c r="F3356">
        <v>26220</v>
      </c>
      <c r="G3356" s="3">
        <v>0.1</v>
      </c>
      <c r="H3356" t="s">
        <v>12</v>
      </c>
      <c r="I3356">
        <v>4</v>
      </c>
      <c r="J3356">
        <f t="shared" si="208"/>
        <v>23598</v>
      </c>
      <c r="K3356" s="2">
        <f t="shared" si="209"/>
        <v>45323</v>
      </c>
      <c r="L3356" s="2" t="str">
        <f>VLOOKUP(C3356,Customers!$A$2:$F$401,3,FALSE)</f>
        <v>Mansoura</v>
      </c>
      <c r="M3356" s="2" t="str">
        <f>VLOOKUP(C3356,Customers!$A$2:$F$401,5,FALSE)</f>
        <v>Consumer</v>
      </c>
      <c r="N3356" s="2" t="str">
        <f>VLOOKUP(D3356,Products!$A$2:$F$21,2,FALSE)</f>
        <v>Laptop Pro 14</v>
      </c>
      <c r="O3356" s="2" t="str">
        <f>VLOOKUP(D3356,Products!$A$2:$F$21,4,FALSE)</f>
        <v>Electronics</v>
      </c>
      <c r="P3356" s="2" t="str">
        <f>VLOOKUP(D3356,Products!$A$2:$F$21,3,FALSE)</f>
        <v>Computers</v>
      </c>
      <c r="Q3356" s="6">
        <f>VLOOKUP(D3356,Products!$A$2:$F$21,6,FALSE)</f>
        <v>22100</v>
      </c>
      <c r="R3356" s="6">
        <f t="shared" si="210"/>
        <v>22100</v>
      </c>
      <c r="S3356" s="6">
        <f t="shared" si="211"/>
        <v>1498</v>
      </c>
    </row>
    <row r="3357" spans="1:19" x14ac:dyDescent="0.25">
      <c r="A3357" t="s">
        <v>3787</v>
      </c>
      <c r="B3357" s="2">
        <v>45926</v>
      </c>
      <c r="C3357" t="s">
        <v>137</v>
      </c>
      <c r="D3357" t="s">
        <v>79</v>
      </c>
      <c r="E3357">
        <v>1</v>
      </c>
      <c r="F3357">
        <v>5704</v>
      </c>
      <c r="G3357" s="3">
        <v>0</v>
      </c>
      <c r="H3357" t="s">
        <v>12</v>
      </c>
      <c r="I3357">
        <v>6</v>
      </c>
      <c r="J3357">
        <f t="shared" si="208"/>
        <v>5704</v>
      </c>
      <c r="K3357" s="2">
        <f t="shared" si="209"/>
        <v>45901</v>
      </c>
      <c r="L3357" s="2" t="str">
        <f>VLOOKUP(C3357,Customers!$A$2:$F$401,3,FALSE)</f>
        <v>Zagazig</v>
      </c>
      <c r="M3357" s="2" t="str">
        <f>VLOOKUP(C3357,Customers!$A$2:$F$401,5,FALSE)</f>
        <v>Small Business</v>
      </c>
      <c r="N3357" s="2" t="str">
        <f>VLOOKUP(D3357,Products!$A$2:$F$21,2,FALSE)</f>
        <v>27-inch Monitor</v>
      </c>
      <c r="O3357" s="2" t="str">
        <f>VLOOKUP(D3357,Products!$A$2:$F$21,4,FALSE)</f>
        <v>Electronics</v>
      </c>
      <c r="P3357" s="2" t="str">
        <f>VLOOKUP(D3357,Products!$A$2:$F$21,3,FALSE)</f>
        <v>Displays</v>
      </c>
      <c r="Q3357" s="6">
        <f>VLOOKUP(D3357,Products!$A$2:$F$21,6,FALSE)</f>
        <v>4300</v>
      </c>
      <c r="R3357" s="6">
        <f t="shared" si="210"/>
        <v>4300</v>
      </c>
      <c r="S3357" s="6">
        <f t="shared" si="211"/>
        <v>1404</v>
      </c>
    </row>
    <row r="3358" spans="1:19" x14ac:dyDescent="0.25">
      <c r="A3358" t="s">
        <v>3788</v>
      </c>
      <c r="B3358" s="2">
        <v>45736</v>
      </c>
      <c r="C3358" t="s">
        <v>392</v>
      </c>
      <c r="D3358" t="s">
        <v>43</v>
      </c>
      <c r="E3358">
        <v>1</v>
      </c>
      <c r="F3358">
        <v>3708</v>
      </c>
      <c r="G3358" s="3">
        <v>0.03</v>
      </c>
      <c r="H3358" t="s">
        <v>12</v>
      </c>
      <c r="I3358">
        <v>3</v>
      </c>
      <c r="J3358">
        <f t="shared" si="208"/>
        <v>3596.7599999999998</v>
      </c>
      <c r="K3358" s="2">
        <f t="shared" si="209"/>
        <v>45717</v>
      </c>
      <c r="L3358" s="2" t="str">
        <f>VLOOKUP(C3358,Customers!$A$2:$F$401,3,FALSE)</f>
        <v>Giza</v>
      </c>
      <c r="M3358" s="2" t="str">
        <f>VLOOKUP(C3358,Customers!$A$2:$F$401,5,FALSE)</f>
        <v>Small Business</v>
      </c>
      <c r="N3358" s="2" t="str">
        <f>VLOOKUP(D3358,Products!$A$2:$F$21,2,FALSE)</f>
        <v>External SSD 1TB</v>
      </c>
      <c r="O3358" s="2" t="str">
        <f>VLOOKUP(D3358,Products!$A$2:$F$21,4,FALSE)</f>
        <v>Electronics</v>
      </c>
      <c r="P3358" s="2" t="str">
        <f>VLOOKUP(D3358,Products!$A$2:$F$21,3,FALSE)</f>
        <v>Storage</v>
      </c>
      <c r="Q3358" s="6">
        <f>VLOOKUP(D3358,Products!$A$2:$F$21,6,FALSE)</f>
        <v>2450</v>
      </c>
      <c r="R3358" s="6">
        <f t="shared" si="210"/>
        <v>2450</v>
      </c>
      <c r="S3358" s="6">
        <f t="shared" si="211"/>
        <v>1146.7599999999998</v>
      </c>
    </row>
    <row r="3359" spans="1:19" x14ac:dyDescent="0.25">
      <c r="A3359" t="s">
        <v>3789</v>
      </c>
      <c r="B3359" s="2">
        <v>45328</v>
      </c>
      <c r="C3359" t="s">
        <v>1338</v>
      </c>
      <c r="D3359" t="s">
        <v>40</v>
      </c>
      <c r="E3359">
        <v>2</v>
      </c>
      <c r="F3359">
        <v>21060</v>
      </c>
      <c r="G3359" s="3">
        <v>0</v>
      </c>
      <c r="H3359" t="s">
        <v>12</v>
      </c>
      <c r="I3359">
        <v>1</v>
      </c>
      <c r="J3359">
        <f t="shared" si="208"/>
        <v>42120</v>
      </c>
      <c r="K3359" s="2">
        <f t="shared" si="209"/>
        <v>45323</v>
      </c>
      <c r="L3359" s="2" t="str">
        <f>VLOOKUP(C3359,Customers!$A$2:$F$401,3,FALSE)</f>
        <v>Giza</v>
      </c>
      <c r="M3359" s="2" t="str">
        <f>VLOOKUP(C3359,Customers!$A$2:$F$401,5,FALSE)</f>
        <v>Small Business</v>
      </c>
      <c r="N3359" s="2" t="str">
        <f>VLOOKUP(D3359,Products!$A$2:$F$21,2,FALSE)</f>
        <v>Laptop Basic 15</v>
      </c>
      <c r="O3359" s="2" t="str">
        <f>VLOOKUP(D3359,Products!$A$2:$F$21,4,FALSE)</f>
        <v>Electronics</v>
      </c>
      <c r="P3359" s="2" t="str">
        <f>VLOOKUP(D3359,Products!$A$2:$F$21,3,FALSE)</f>
        <v>Computers</v>
      </c>
      <c r="Q3359" s="6">
        <f>VLOOKUP(D3359,Products!$A$2:$F$21,6,FALSE)</f>
        <v>15100</v>
      </c>
      <c r="R3359" s="6">
        <f t="shared" si="210"/>
        <v>30200</v>
      </c>
      <c r="S3359" s="6">
        <f t="shared" si="211"/>
        <v>11920</v>
      </c>
    </row>
    <row r="3360" spans="1:19" x14ac:dyDescent="0.25">
      <c r="A3360" t="s">
        <v>3790</v>
      </c>
      <c r="B3360" s="2">
        <v>46000</v>
      </c>
      <c r="C3360" t="s">
        <v>544</v>
      </c>
      <c r="D3360" t="s">
        <v>11</v>
      </c>
      <c r="E3360">
        <v>1</v>
      </c>
      <c r="F3360">
        <v>27645</v>
      </c>
      <c r="G3360" s="3">
        <v>0.15</v>
      </c>
      <c r="H3360" t="s">
        <v>12</v>
      </c>
      <c r="I3360">
        <v>6</v>
      </c>
      <c r="J3360">
        <f t="shared" si="208"/>
        <v>23498.25</v>
      </c>
      <c r="K3360" s="2">
        <f t="shared" si="209"/>
        <v>45992</v>
      </c>
      <c r="L3360" s="2" t="str">
        <f>VLOOKUP(C3360,Customers!$A$2:$F$401,3,FALSE)</f>
        <v>Shubra El-Kheima</v>
      </c>
      <c r="M3360" s="2" t="str">
        <f>VLOOKUP(C3360,Customers!$A$2:$F$401,5,FALSE)</f>
        <v>Small Business</v>
      </c>
      <c r="N3360" s="2" t="str">
        <f>VLOOKUP(D3360,Products!$A$2:$F$21,2,FALSE)</f>
        <v>Laptop Pro 14</v>
      </c>
      <c r="O3360" s="2" t="str">
        <f>VLOOKUP(D3360,Products!$A$2:$F$21,4,FALSE)</f>
        <v>Electronics</v>
      </c>
      <c r="P3360" s="2" t="str">
        <f>VLOOKUP(D3360,Products!$A$2:$F$21,3,FALSE)</f>
        <v>Computers</v>
      </c>
      <c r="Q3360" s="6">
        <f>VLOOKUP(D3360,Products!$A$2:$F$21,6,FALSE)</f>
        <v>22100</v>
      </c>
      <c r="R3360" s="6">
        <f t="shared" si="210"/>
        <v>22100</v>
      </c>
      <c r="S3360" s="6">
        <f t="shared" si="211"/>
        <v>1398.25</v>
      </c>
    </row>
    <row r="3361" spans="1:19" x14ac:dyDescent="0.25">
      <c r="A3361" t="s">
        <v>3791</v>
      </c>
      <c r="B3361" s="2">
        <v>45431</v>
      </c>
      <c r="C3361" t="s">
        <v>931</v>
      </c>
      <c r="D3361" t="s">
        <v>11</v>
      </c>
      <c r="E3361">
        <v>1</v>
      </c>
      <c r="F3361">
        <v>29355</v>
      </c>
      <c r="G3361" s="3">
        <v>0.1</v>
      </c>
      <c r="H3361" t="s">
        <v>12</v>
      </c>
      <c r="I3361">
        <v>3</v>
      </c>
      <c r="J3361">
        <f t="shared" si="208"/>
        <v>26419.5</v>
      </c>
      <c r="K3361" s="2">
        <f t="shared" si="209"/>
        <v>45413</v>
      </c>
      <c r="L3361" s="2" t="str">
        <f>VLOOKUP(C3361,Customers!$A$2:$F$401,3,FALSE)</f>
        <v>Shubra El-Kheima</v>
      </c>
      <c r="M3361" s="2" t="str">
        <f>VLOOKUP(C3361,Customers!$A$2:$F$401,5,FALSE)</f>
        <v>Consumer</v>
      </c>
      <c r="N3361" s="2" t="str">
        <f>VLOOKUP(D3361,Products!$A$2:$F$21,2,FALSE)</f>
        <v>Laptop Pro 14</v>
      </c>
      <c r="O3361" s="2" t="str">
        <f>VLOOKUP(D3361,Products!$A$2:$F$21,4,FALSE)</f>
        <v>Electronics</v>
      </c>
      <c r="P3361" s="2" t="str">
        <f>VLOOKUP(D3361,Products!$A$2:$F$21,3,FALSE)</f>
        <v>Computers</v>
      </c>
      <c r="Q3361" s="6">
        <f>VLOOKUP(D3361,Products!$A$2:$F$21,6,FALSE)</f>
        <v>22100</v>
      </c>
      <c r="R3361" s="6">
        <f t="shared" si="210"/>
        <v>22100</v>
      </c>
      <c r="S3361" s="6">
        <f t="shared" si="211"/>
        <v>4319.5</v>
      </c>
    </row>
    <row r="3362" spans="1:19" x14ac:dyDescent="0.25">
      <c r="A3362" t="s">
        <v>3792</v>
      </c>
      <c r="B3362" s="2">
        <v>45423</v>
      </c>
      <c r="C3362" t="s">
        <v>356</v>
      </c>
      <c r="D3362" t="s">
        <v>79</v>
      </c>
      <c r="E3362">
        <v>1</v>
      </c>
      <c r="F3362">
        <v>6386</v>
      </c>
      <c r="G3362" s="3">
        <v>0</v>
      </c>
      <c r="H3362" t="s">
        <v>12</v>
      </c>
      <c r="I3362">
        <v>7</v>
      </c>
      <c r="J3362">
        <f t="shared" si="208"/>
        <v>6386</v>
      </c>
      <c r="K3362" s="2">
        <f t="shared" si="209"/>
        <v>45413</v>
      </c>
      <c r="L3362" s="2" t="str">
        <f>VLOOKUP(C3362,Customers!$A$2:$F$401,3,FALSE)</f>
        <v>Mansoura</v>
      </c>
      <c r="M3362" s="2" t="str">
        <f>VLOOKUP(C3362,Customers!$A$2:$F$401,5,FALSE)</f>
        <v>Consumer</v>
      </c>
      <c r="N3362" s="2" t="str">
        <f>VLOOKUP(D3362,Products!$A$2:$F$21,2,FALSE)</f>
        <v>27-inch Monitor</v>
      </c>
      <c r="O3362" s="2" t="str">
        <f>VLOOKUP(D3362,Products!$A$2:$F$21,4,FALSE)</f>
        <v>Electronics</v>
      </c>
      <c r="P3362" s="2" t="str">
        <f>VLOOKUP(D3362,Products!$A$2:$F$21,3,FALSE)</f>
        <v>Displays</v>
      </c>
      <c r="Q3362" s="6">
        <f>VLOOKUP(D3362,Products!$A$2:$F$21,6,FALSE)</f>
        <v>4300</v>
      </c>
      <c r="R3362" s="6">
        <f t="shared" si="210"/>
        <v>4300</v>
      </c>
      <c r="S3362" s="6">
        <f t="shared" si="211"/>
        <v>2086</v>
      </c>
    </row>
    <row r="3363" spans="1:19" x14ac:dyDescent="0.25">
      <c r="A3363" t="s">
        <v>3793</v>
      </c>
      <c r="B3363" s="2">
        <v>45073</v>
      </c>
      <c r="C3363" t="s">
        <v>641</v>
      </c>
      <c r="D3363" t="s">
        <v>24</v>
      </c>
      <c r="E3363">
        <v>2</v>
      </c>
      <c r="F3363">
        <v>1212.5</v>
      </c>
      <c r="G3363" s="3">
        <v>0</v>
      </c>
      <c r="H3363" t="s">
        <v>12</v>
      </c>
      <c r="I3363">
        <v>3</v>
      </c>
      <c r="J3363">
        <f t="shared" si="208"/>
        <v>2425</v>
      </c>
      <c r="K3363" s="2">
        <f t="shared" si="209"/>
        <v>45047</v>
      </c>
      <c r="L3363" s="2" t="str">
        <f>VLOOKUP(C3363,Customers!$A$2:$F$401,3,FALSE)</f>
        <v>Banha</v>
      </c>
      <c r="M3363" s="2" t="str">
        <f>VLOOKUP(C3363,Customers!$A$2:$F$401,5,FALSE)</f>
        <v>Consumer</v>
      </c>
      <c r="N3363" s="2" t="str">
        <f>VLOOKUP(D3363,Products!$A$2:$F$21,2,FALSE)</f>
        <v>USB-C Hub</v>
      </c>
      <c r="O3363" s="2" t="str">
        <f>VLOOKUP(D3363,Products!$A$2:$F$21,4,FALSE)</f>
        <v>Electronics</v>
      </c>
      <c r="P3363" s="2" t="str">
        <f>VLOOKUP(D3363,Products!$A$2:$F$21,3,FALSE)</f>
        <v>Accessories</v>
      </c>
      <c r="Q3363" s="6">
        <f>VLOOKUP(D3363,Products!$A$2:$F$21,6,FALSE)</f>
        <v>620</v>
      </c>
      <c r="R3363" s="6">
        <f t="shared" si="210"/>
        <v>1240</v>
      </c>
      <c r="S3363" s="6">
        <f t="shared" si="211"/>
        <v>1185</v>
      </c>
    </row>
    <row r="3364" spans="1:19" x14ac:dyDescent="0.25">
      <c r="A3364" t="s">
        <v>3794</v>
      </c>
      <c r="B3364" s="2">
        <v>45472</v>
      </c>
      <c r="C3364" t="s">
        <v>231</v>
      </c>
      <c r="D3364" t="s">
        <v>56</v>
      </c>
      <c r="E3364">
        <v>1</v>
      </c>
      <c r="F3364">
        <v>174.6</v>
      </c>
      <c r="G3364" s="3">
        <v>0.1</v>
      </c>
      <c r="H3364" t="s">
        <v>12</v>
      </c>
      <c r="I3364">
        <v>5</v>
      </c>
      <c r="J3364">
        <f t="shared" si="208"/>
        <v>157.13999999999999</v>
      </c>
      <c r="K3364" s="2">
        <f t="shared" si="209"/>
        <v>45444</v>
      </c>
      <c r="L3364" s="2" t="str">
        <f>VLOOKUP(C3364,Customers!$A$2:$F$401,3,FALSE)</f>
        <v>Zagazig</v>
      </c>
      <c r="M3364" s="2" t="str">
        <f>VLOOKUP(C3364,Customers!$A$2:$F$401,5,FALSE)</f>
        <v>Consumer</v>
      </c>
      <c r="N3364" s="2" t="str">
        <f>VLOOKUP(D3364,Products!$A$2:$F$21,2,FALSE)</f>
        <v>Notebook Pack</v>
      </c>
      <c r="O3364" s="2" t="str">
        <f>VLOOKUP(D3364,Products!$A$2:$F$21,4,FALSE)</f>
        <v>Office</v>
      </c>
      <c r="P3364" s="2" t="str">
        <f>VLOOKUP(D3364,Products!$A$2:$F$21,3,FALSE)</f>
        <v>Stationery</v>
      </c>
      <c r="Q3364" s="6">
        <f>VLOOKUP(D3364,Products!$A$2:$F$21,6,FALSE)</f>
        <v>75</v>
      </c>
      <c r="R3364" s="6">
        <f t="shared" si="210"/>
        <v>75</v>
      </c>
      <c r="S3364" s="6">
        <f t="shared" si="211"/>
        <v>82.139999999999986</v>
      </c>
    </row>
    <row r="3365" spans="1:19" x14ac:dyDescent="0.25">
      <c r="A3365" t="s">
        <v>3795</v>
      </c>
      <c r="B3365" s="2">
        <v>45807</v>
      </c>
      <c r="C3365" t="s">
        <v>996</v>
      </c>
      <c r="D3365" t="s">
        <v>18</v>
      </c>
      <c r="E3365">
        <v>2</v>
      </c>
      <c r="F3365">
        <v>1334</v>
      </c>
      <c r="G3365" s="3">
        <v>0.15</v>
      </c>
      <c r="H3365" t="s">
        <v>12</v>
      </c>
      <c r="I3365">
        <v>5</v>
      </c>
      <c r="J3365">
        <f t="shared" si="208"/>
        <v>2267.7999999999997</v>
      </c>
      <c r="K3365" s="2">
        <f t="shared" si="209"/>
        <v>45778</v>
      </c>
      <c r="L3365" s="2" t="str">
        <f>VLOOKUP(C3365,Customers!$A$2:$F$401,3,FALSE)</f>
        <v>Fayoum</v>
      </c>
      <c r="M3365" s="2" t="str">
        <f>VLOOKUP(C3365,Customers!$A$2:$F$401,5,FALSE)</f>
        <v>Consumer</v>
      </c>
      <c r="N3365" s="2" t="str">
        <f>VLOOKUP(D3365,Products!$A$2:$F$21,2,FALSE)</f>
        <v>Webcam HD</v>
      </c>
      <c r="O3365" s="2" t="str">
        <f>VLOOKUP(D3365,Products!$A$2:$F$21,4,FALSE)</f>
        <v>Electronics</v>
      </c>
      <c r="P3365" s="2" t="str">
        <f>VLOOKUP(D3365,Products!$A$2:$F$21,3,FALSE)</f>
        <v>Accessories</v>
      </c>
      <c r="Q3365" s="6">
        <f>VLOOKUP(D3365,Products!$A$2:$F$21,6,FALSE)</f>
        <v>790</v>
      </c>
      <c r="R3365" s="6">
        <f t="shared" si="210"/>
        <v>1580</v>
      </c>
      <c r="S3365" s="6">
        <f t="shared" si="211"/>
        <v>687.79999999999973</v>
      </c>
    </row>
    <row r="3366" spans="1:19" x14ac:dyDescent="0.25">
      <c r="A3366" t="s">
        <v>3796</v>
      </c>
      <c r="B3366" s="2">
        <v>45589</v>
      </c>
      <c r="C3366" t="s">
        <v>2556</v>
      </c>
      <c r="D3366" t="s">
        <v>15</v>
      </c>
      <c r="E3366">
        <v>1</v>
      </c>
      <c r="F3366">
        <v>414</v>
      </c>
      <c r="G3366" s="3">
        <v>0</v>
      </c>
      <c r="H3366" t="s">
        <v>12</v>
      </c>
      <c r="I3366">
        <v>3</v>
      </c>
      <c r="J3366">
        <f t="shared" si="208"/>
        <v>414</v>
      </c>
      <c r="K3366" s="2">
        <f t="shared" si="209"/>
        <v>45566</v>
      </c>
      <c r="L3366" s="2" t="str">
        <f>VLOOKUP(C3366,Customers!$A$2:$F$401,3,FALSE)</f>
        <v>Tanta</v>
      </c>
      <c r="M3366" s="2" t="str">
        <f>VLOOKUP(C3366,Customers!$A$2:$F$401,5,FALSE)</f>
        <v>Corporate</v>
      </c>
      <c r="N3366" s="2" t="str">
        <f>VLOOKUP(D3366,Products!$A$2:$F$21,2,FALSE)</f>
        <v>Wireless Mouse</v>
      </c>
      <c r="O3366" s="2" t="str">
        <f>VLOOKUP(D3366,Products!$A$2:$F$21,4,FALSE)</f>
        <v>Electronics</v>
      </c>
      <c r="P3366" s="2" t="str">
        <f>VLOOKUP(D3366,Products!$A$2:$F$21,3,FALSE)</f>
        <v>Accessories</v>
      </c>
      <c r="Q3366" s="6">
        <f>VLOOKUP(D3366,Products!$A$2:$F$21,6,FALSE)</f>
        <v>210</v>
      </c>
      <c r="R3366" s="6">
        <f t="shared" si="210"/>
        <v>210</v>
      </c>
      <c r="S3366" s="6">
        <f t="shared" si="211"/>
        <v>204</v>
      </c>
    </row>
    <row r="3367" spans="1:19" x14ac:dyDescent="0.25">
      <c r="A3367" t="s">
        <v>3797</v>
      </c>
      <c r="B3367" s="2">
        <v>45110</v>
      </c>
      <c r="C3367" t="s">
        <v>401</v>
      </c>
      <c r="D3367" t="s">
        <v>56</v>
      </c>
      <c r="E3367">
        <v>2</v>
      </c>
      <c r="F3367">
        <v>185.4</v>
      </c>
      <c r="G3367" s="3">
        <v>0</v>
      </c>
      <c r="H3367" t="s">
        <v>12</v>
      </c>
      <c r="I3367">
        <v>6</v>
      </c>
      <c r="J3367">
        <f t="shared" si="208"/>
        <v>370.8</v>
      </c>
      <c r="K3367" s="2">
        <f t="shared" si="209"/>
        <v>45108</v>
      </c>
      <c r="L3367" s="2" t="str">
        <f>VLOOKUP(C3367,Customers!$A$2:$F$401,3,FALSE)</f>
        <v>Alexandria</v>
      </c>
      <c r="M3367" s="2" t="str">
        <f>VLOOKUP(C3367,Customers!$A$2:$F$401,5,FALSE)</f>
        <v>Consumer</v>
      </c>
      <c r="N3367" s="2" t="str">
        <f>VLOOKUP(D3367,Products!$A$2:$F$21,2,FALSE)</f>
        <v>Notebook Pack</v>
      </c>
      <c r="O3367" s="2" t="str">
        <f>VLOOKUP(D3367,Products!$A$2:$F$21,4,FALSE)</f>
        <v>Office</v>
      </c>
      <c r="P3367" s="2" t="str">
        <f>VLOOKUP(D3367,Products!$A$2:$F$21,3,FALSE)</f>
        <v>Stationery</v>
      </c>
      <c r="Q3367" s="6">
        <f>VLOOKUP(D3367,Products!$A$2:$F$21,6,FALSE)</f>
        <v>75</v>
      </c>
      <c r="R3367" s="6">
        <f t="shared" si="210"/>
        <v>150</v>
      </c>
      <c r="S3367" s="6">
        <f t="shared" si="211"/>
        <v>220.8</v>
      </c>
    </row>
    <row r="3368" spans="1:19" x14ac:dyDescent="0.25">
      <c r="A3368" t="s">
        <v>3798</v>
      </c>
      <c r="B3368" s="2">
        <v>45157</v>
      </c>
      <c r="C3368" t="s">
        <v>1062</v>
      </c>
      <c r="D3368" t="s">
        <v>40</v>
      </c>
      <c r="E3368">
        <v>2</v>
      </c>
      <c r="F3368">
        <v>20085</v>
      </c>
      <c r="G3368" s="3">
        <v>0.1</v>
      </c>
      <c r="H3368" t="s">
        <v>12</v>
      </c>
      <c r="I3368">
        <v>2</v>
      </c>
      <c r="J3368">
        <f t="shared" si="208"/>
        <v>36153</v>
      </c>
      <c r="K3368" s="2">
        <f t="shared" si="209"/>
        <v>45139</v>
      </c>
      <c r="L3368" s="2" t="str">
        <f>VLOOKUP(C3368,Customers!$A$2:$F$401,3,FALSE)</f>
        <v>Ismailia</v>
      </c>
      <c r="M3368" s="2" t="str">
        <f>VLOOKUP(C3368,Customers!$A$2:$F$401,5,FALSE)</f>
        <v>Consumer</v>
      </c>
      <c r="N3368" s="2" t="str">
        <f>VLOOKUP(D3368,Products!$A$2:$F$21,2,FALSE)</f>
        <v>Laptop Basic 15</v>
      </c>
      <c r="O3368" s="2" t="str">
        <f>VLOOKUP(D3368,Products!$A$2:$F$21,4,FALSE)</f>
        <v>Electronics</v>
      </c>
      <c r="P3368" s="2" t="str">
        <f>VLOOKUP(D3368,Products!$A$2:$F$21,3,FALSE)</f>
        <v>Computers</v>
      </c>
      <c r="Q3368" s="6">
        <f>VLOOKUP(D3368,Products!$A$2:$F$21,6,FALSE)</f>
        <v>15100</v>
      </c>
      <c r="R3368" s="6">
        <f t="shared" si="210"/>
        <v>30200</v>
      </c>
      <c r="S3368" s="6">
        <f t="shared" si="211"/>
        <v>5953</v>
      </c>
    </row>
    <row r="3369" spans="1:19" x14ac:dyDescent="0.25">
      <c r="A3369" t="s">
        <v>3799</v>
      </c>
      <c r="B3369" s="2">
        <v>45774</v>
      </c>
      <c r="C3369" t="s">
        <v>17</v>
      </c>
      <c r="D3369" t="s">
        <v>24</v>
      </c>
      <c r="E3369">
        <v>1</v>
      </c>
      <c r="F3369">
        <v>1150</v>
      </c>
      <c r="G3369" s="3">
        <v>0.15</v>
      </c>
      <c r="H3369" t="s">
        <v>12</v>
      </c>
      <c r="I3369">
        <v>6</v>
      </c>
      <c r="J3369">
        <f t="shared" si="208"/>
        <v>977.5</v>
      </c>
      <c r="K3369" s="2">
        <f t="shared" si="209"/>
        <v>45748</v>
      </c>
      <c r="L3369" s="2" t="str">
        <f>VLOOKUP(C3369,Customers!$A$2:$F$401,3,FALSE)</f>
        <v>Port Said</v>
      </c>
      <c r="M3369" s="2" t="str">
        <f>VLOOKUP(C3369,Customers!$A$2:$F$401,5,FALSE)</f>
        <v>Consumer</v>
      </c>
      <c r="N3369" s="2" t="str">
        <f>VLOOKUP(D3369,Products!$A$2:$F$21,2,FALSE)</f>
        <v>USB-C Hub</v>
      </c>
      <c r="O3369" s="2" t="str">
        <f>VLOOKUP(D3369,Products!$A$2:$F$21,4,FALSE)</f>
        <v>Electronics</v>
      </c>
      <c r="P3369" s="2" t="str">
        <f>VLOOKUP(D3369,Products!$A$2:$F$21,3,FALSE)</f>
        <v>Accessories</v>
      </c>
      <c r="Q3369" s="6">
        <f>VLOOKUP(D3369,Products!$A$2:$F$21,6,FALSE)</f>
        <v>620</v>
      </c>
      <c r="R3369" s="6">
        <f t="shared" si="210"/>
        <v>620</v>
      </c>
      <c r="S3369" s="6">
        <f t="shared" si="211"/>
        <v>357.5</v>
      </c>
    </row>
    <row r="3370" spans="1:19" x14ac:dyDescent="0.25">
      <c r="A3370" t="s">
        <v>3800</v>
      </c>
      <c r="B3370" s="2">
        <v>45794</v>
      </c>
      <c r="C3370" t="s">
        <v>806</v>
      </c>
      <c r="D3370" t="s">
        <v>18</v>
      </c>
      <c r="E3370">
        <v>1</v>
      </c>
      <c r="F3370">
        <v>1406.5</v>
      </c>
      <c r="G3370" s="3">
        <v>0.2</v>
      </c>
      <c r="H3370" t="s">
        <v>12</v>
      </c>
      <c r="I3370">
        <v>1</v>
      </c>
      <c r="J3370">
        <f t="shared" si="208"/>
        <v>1125.2</v>
      </c>
      <c r="K3370" s="2">
        <f t="shared" si="209"/>
        <v>45778</v>
      </c>
      <c r="L3370" s="2" t="str">
        <f>VLOOKUP(C3370,Customers!$A$2:$F$401,3,FALSE)</f>
        <v>Tanta</v>
      </c>
      <c r="M3370" s="2" t="str">
        <f>VLOOKUP(C3370,Customers!$A$2:$F$401,5,FALSE)</f>
        <v>Corporate</v>
      </c>
      <c r="N3370" s="2" t="str">
        <f>VLOOKUP(D3370,Products!$A$2:$F$21,2,FALSE)</f>
        <v>Webcam HD</v>
      </c>
      <c r="O3370" s="2" t="str">
        <f>VLOOKUP(D3370,Products!$A$2:$F$21,4,FALSE)</f>
        <v>Electronics</v>
      </c>
      <c r="P3370" s="2" t="str">
        <f>VLOOKUP(D3370,Products!$A$2:$F$21,3,FALSE)</f>
        <v>Accessories</v>
      </c>
      <c r="Q3370" s="6">
        <f>VLOOKUP(D3370,Products!$A$2:$F$21,6,FALSE)</f>
        <v>790</v>
      </c>
      <c r="R3370" s="6">
        <f t="shared" si="210"/>
        <v>790</v>
      </c>
      <c r="S3370" s="6">
        <f t="shared" si="211"/>
        <v>335.20000000000005</v>
      </c>
    </row>
    <row r="3371" spans="1:19" x14ac:dyDescent="0.25">
      <c r="A3371" t="s">
        <v>3801</v>
      </c>
      <c r="B3371" s="2">
        <v>45675</v>
      </c>
      <c r="C3371" t="s">
        <v>460</v>
      </c>
      <c r="D3371" t="s">
        <v>46</v>
      </c>
      <c r="E3371">
        <v>2</v>
      </c>
      <c r="F3371">
        <v>252.2</v>
      </c>
      <c r="G3371" s="3">
        <v>0.1</v>
      </c>
      <c r="H3371" t="s">
        <v>12</v>
      </c>
      <c r="I3371">
        <v>5</v>
      </c>
      <c r="J3371">
        <f t="shared" si="208"/>
        <v>453.96</v>
      </c>
      <c r="K3371" s="2">
        <f t="shared" si="209"/>
        <v>45658</v>
      </c>
      <c r="L3371" s="2" t="str">
        <f>VLOOKUP(C3371,Customers!$A$2:$F$401,3,FALSE)</f>
        <v>Asyut</v>
      </c>
      <c r="M3371" s="2" t="str">
        <f>VLOOKUP(C3371,Customers!$A$2:$F$401,5,FALSE)</f>
        <v>Consumer</v>
      </c>
      <c r="N3371" s="2" t="str">
        <f>VLOOKUP(D3371,Products!$A$2:$F$21,2,FALSE)</f>
        <v>Paper A4 Box</v>
      </c>
      <c r="O3371" s="2" t="str">
        <f>VLOOKUP(D3371,Products!$A$2:$F$21,4,FALSE)</f>
        <v>Office</v>
      </c>
      <c r="P3371" s="2" t="str">
        <f>VLOOKUP(D3371,Products!$A$2:$F$21,3,FALSE)</f>
        <v>Stationery</v>
      </c>
      <c r="Q3371" s="6">
        <f>VLOOKUP(D3371,Products!$A$2:$F$21,6,FALSE)</f>
        <v>145</v>
      </c>
      <c r="R3371" s="6">
        <f t="shared" si="210"/>
        <v>290</v>
      </c>
      <c r="S3371" s="6">
        <f t="shared" si="211"/>
        <v>163.95999999999998</v>
      </c>
    </row>
    <row r="3372" spans="1:19" x14ac:dyDescent="0.25">
      <c r="A3372" t="s">
        <v>3802</v>
      </c>
      <c r="B3372" s="2">
        <v>45640</v>
      </c>
      <c r="C3372" t="s">
        <v>853</v>
      </c>
      <c r="D3372" t="s">
        <v>15</v>
      </c>
      <c r="E3372">
        <v>1</v>
      </c>
      <c r="F3372">
        <v>450</v>
      </c>
      <c r="G3372" s="3">
        <v>0.15</v>
      </c>
      <c r="H3372" t="s">
        <v>12</v>
      </c>
      <c r="I3372">
        <v>1</v>
      </c>
      <c r="J3372">
        <f t="shared" si="208"/>
        <v>382.5</v>
      </c>
      <c r="K3372" s="2">
        <f t="shared" si="209"/>
        <v>45627</v>
      </c>
      <c r="L3372" s="2" t="str">
        <f>VLOOKUP(C3372,Customers!$A$2:$F$401,3,FALSE)</f>
        <v>Zagazig</v>
      </c>
      <c r="M3372" s="2" t="str">
        <f>VLOOKUP(C3372,Customers!$A$2:$F$401,5,FALSE)</f>
        <v>Consumer</v>
      </c>
      <c r="N3372" s="2" t="str">
        <f>VLOOKUP(D3372,Products!$A$2:$F$21,2,FALSE)</f>
        <v>Wireless Mouse</v>
      </c>
      <c r="O3372" s="2" t="str">
        <f>VLOOKUP(D3372,Products!$A$2:$F$21,4,FALSE)</f>
        <v>Electronics</v>
      </c>
      <c r="P3372" s="2" t="str">
        <f>VLOOKUP(D3372,Products!$A$2:$F$21,3,FALSE)</f>
        <v>Accessories</v>
      </c>
      <c r="Q3372" s="6">
        <f>VLOOKUP(D3372,Products!$A$2:$F$21,6,FALSE)</f>
        <v>210</v>
      </c>
      <c r="R3372" s="6">
        <f t="shared" si="210"/>
        <v>210</v>
      </c>
      <c r="S3372" s="6">
        <f t="shared" si="211"/>
        <v>172.5</v>
      </c>
    </row>
    <row r="3373" spans="1:19" x14ac:dyDescent="0.25">
      <c r="A3373" t="s">
        <v>3803</v>
      </c>
      <c r="B3373" s="2">
        <v>45317</v>
      </c>
      <c r="C3373" t="s">
        <v>492</v>
      </c>
      <c r="D3373" t="s">
        <v>30</v>
      </c>
      <c r="E3373">
        <v>3</v>
      </c>
      <c r="F3373">
        <v>9476</v>
      </c>
      <c r="G3373" s="3">
        <v>0</v>
      </c>
      <c r="H3373" t="s">
        <v>12</v>
      </c>
      <c r="I3373">
        <v>1</v>
      </c>
      <c r="J3373">
        <f t="shared" si="208"/>
        <v>28428</v>
      </c>
      <c r="K3373" s="2">
        <f t="shared" si="209"/>
        <v>45292</v>
      </c>
      <c r="L3373" s="2" t="str">
        <f>VLOOKUP(C3373,Customers!$A$2:$F$401,3,FALSE)</f>
        <v>Cairo</v>
      </c>
      <c r="M3373" s="2" t="str">
        <f>VLOOKUP(C3373,Customers!$A$2:$F$401,5,FALSE)</f>
        <v>Consumer</v>
      </c>
      <c r="N3373" s="2" t="str">
        <f>VLOOKUP(D3373,Products!$A$2:$F$21,2,FALSE)</f>
        <v>Standing Desk</v>
      </c>
      <c r="O3373" s="2" t="str">
        <f>VLOOKUP(D3373,Products!$A$2:$F$21,4,FALSE)</f>
        <v>Office</v>
      </c>
      <c r="P3373" s="2" t="str">
        <f>VLOOKUP(D3373,Products!$A$2:$F$21,3,FALSE)</f>
        <v>Furniture</v>
      </c>
      <c r="Q3373" s="6">
        <f>VLOOKUP(D3373,Products!$A$2:$F$21,6,FALSE)</f>
        <v>6500</v>
      </c>
      <c r="R3373" s="6">
        <f t="shared" si="210"/>
        <v>19500</v>
      </c>
      <c r="S3373" s="6">
        <f t="shared" si="211"/>
        <v>8928</v>
      </c>
    </row>
    <row r="3374" spans="1:19" x14ac:dyDescent="0.25">
      <c r="A3374" t="s">
        <v>3804</v>
      </c>
      <c r="B3374" s="2">
        <v>45583</v>
      </c>
      <c r="C3374" t="s">
        <v>1125</v>
      </c>
      <c r="D3374" t="s">
        <v>33</v>
      </c>
      <c r="E3374">
        <v>1</v>
      </c>
      <c r="F3374">
        <v>4017</v>
      </c>
      <c r="G3374" s="3">
        <v>0.03</v>
      </c>
      <c r="H3374" t="s">
        <v>12</v>
      </c>
      <c r="I3374">
        <v>7</v>
      </c>
      <c r="J3374">
        <f t="shared" si="208"/>
        <v>3896.49</v>
      </c>
      <c r="K3374" s="2">
        <f t="shared" si="209"/>
        <v>45566</v>
      </c>
      <c r="L3374" s="2" t="str">
        <f>VLOOKUP(C3374,Customers!$A$2:$F$401,3,FALSE)</f>
        <v>Shubra El-Kheima</v>
      </c>
      <c r="M3374" s="2" t="str">
        <f>VLOOKUP(C3374,Customers!$A$2:$F$401,5,FALSE)</f>
        <v>Consumer</v>
      </c>
      <c r="N3374" s="2" t="str">
        <f>VLOOKUP(D3374,Products!$A$2:$F$21,2,FALSE)</f>
        <v>Filing Cabinet</v>
      </c>
      <c r="O3374" s="2" t="str">
        <f>VLOOKUP(D3374,Products!$A$2:$F$21,4,FALSE)</f>
        <v>Office</v>
      </c>
      <c r="P3374" s="2" t="str">
        <f>VLOOKUP(D3374,Products!$A$2:$F$21,3,FALSE)</f>
        <v>Furniture</v>
      </c>
      <c r="Q3374" s="6">
        <f>VLOOKUP(D3374,Products!$A$2:$F$21,6,FALSE)</f>
        <v>2650</v>
      </c>
      <c r="R3374" s="6">
        <f t="shared" si="210"/>
        <v>2650</v>
      </c>
      <c r="S3374" s="6">
        <f t="shared" si="211"/>
        <v>1246.4899999999998</v>
      </c>
    </row>
    <row r="3375" spans="1:19" x14ac:dyDescent="0.25">
      <c r="A3375" t="s">
        <v>3805</v>
      </c>
      <c r="B3375" s="2">
        <v>45632</v>
      </c>
      <c r="C3375" t="s">
        <v>309</v>
      </c>
      <c r="D3375" t="s">
        <v>123</v>
      </c>
      <c r="E3375">
        <v>1</v>
      </c>
      <c r="F3375">
        <v>2420.5</v>
      </c>
      <c r="G3375" s="3">
        <v>0.1</v>
      </c>
      <c r="H3375" t="s">
        <v>12</v>
      </c>
      <c r="I3375">
        <v>2</v>
      </c>
      <c r="J3375">
        <f t="shared" si="208"/>
        <v>2178.4500000000003</v>
      </c>
      <c r="K3375" s="2">
        <f t="shared" si="209"/>
        <v>45627</v>
      </c>
      <c r="L3375" s="2" t="str">
        <f>VLOOKUP(C3375,Customers!$A$2:$F$401,3,FALSE)</f>
        <v>Alexandria</v>
      </c>
      <c r="M3375" s="2" t="str">
        <f>VLOOKUP(C3375,Customers!$A$2:$F$401,5,FALSE)</f>
        <v>Consumer</v>
      </c>
      <c r="N3375" s="2" t="str">
        <f>VLOOKUP(D3375,Products!$A$2:$F$21,2,FALSE)</f>
        <v>Barcode Scanner</v>
      </c>
      <c r="O3375" s="2" t="str">
        <f>VLOOKUP(D3375,Products!$A$2:$F$21,4,FALSE)</f>
        <v>Electronics</v>
      </c>
      <c r="P3375" s="2" t="str">
        <f>VLOOKUP(D3375,Products!$A$2:$F$21,3,FALSE)</f>
        <v>POS Equipment</v>
      </c>
      <c r="Q3375" s="6">
        <f>VLOOKUP(D3375,Products!$A$2:$F$21,6,FALSE)</f>
        <v>1420</v>
      </c>
      <c r="R3375" s="6">
        <f t="shared" si="210"/>
        <v>1420</v>
      </c>
      <c r="S3375" s="6">
        <f t="shared" si="211"/>
        <v>758.45000000000027</v>
      </c>
    </row>
    <row r="3376" spans="1:19" x14ac:dyDescent="0.25">
      <c r="A3376" t="s">
        <v>3806</v>
      </c>
      <c r="B3376" s="2">
        <v>44976</v>
      </c>
      <c r="C3376" t="s">
        <v>923</v>
      </c>
      <c r="D3376" t="s">
        <v>82</v>
      </c>
      <c r="E3376">
        <v>2</v>
      </c>
      <c r="F3376">
        <v>5184</v>
      </c>
      <c r="G3376" s="3">
        <v>0.15</v>
      </c>
      <c r="H3376" t="s">
        <v>12</v>
      </c>
      <c r="I3376">
        <v>1</v>
      </c>
      <c r="J3376">
        <f t="shared" si="208"/>
        <v>8812.7999999999993</v>
      </c>
      <c r="K3376" s="2">
        <f t="shared" si="209"/>
        <v>44958</v>
      </c>
      <c r="L3376" s="2" t="str">
        <f>VLOOKUP(C3376,Customers!$A$2:$F$401,3,FALSE)</f>
        <v>Fayoum</v>
      </c>
      <c r="M3376" s="2" t="str">
        <f>VLOOKUP(C3376,Customers!$A$2:$F$401,5,FALSE)</f>
        <v>Consumer</v>
      </c>
      <c r="N3376" s="2" t="str">
        <f>VLOOKUP(D3376,Products!$A$2:$F$21,2,FALSE)</f>
        <v>Office Chair</v>
      </c>
      <c r="O3376" s="2" t="str">
        <f>VLOOKUP(D3376,Products!$A$2:$F$21,4,FALSE)</f>
        <v>Office</v>
      </c>
      <c r="P3376" s="2" t="str">
        <f>VLOOKUP(D3376,Products!$A$2:$F$21,3,FALSE)</f>
        <v>Furniture</v>
      </c>
      <c r="Q3376" s="6">
        <f>VLOOKUP(D3376,Products!$A$2:$F$21,6,FALSE)</f>
        <v>3150</v>
      </c>
      <c r="R3376" s="6">
        <f t="shared" si="210"/>
        <v>6300</v>
      </c>
      <c r="S3376" s="6">
        <f t="shared" si="211"/>
        <v>2512.7999999999993</v>
      </c>
    </row>
    <row r="3377" spans="1:19" x14ac:dyDescent="0.25">
      <c r="A3377" t="s">
        <v>3807</v>
      </c>
      <c r="B3377" s="2">
        <v>45551</v>
      </c>
      <c r="C3377" t="s">
        <v>1192</v>
      </c>
      <c r="D3377" t="s">
        <v>15</v>
      </c>
      <c r="E3377">
        <v>2</v>
      </c>
      <c r="F3377">
        <v>463.5</v>
      </c>
      <c r="G3377" s="3">
        <v>0.1</v>
      </c>
      <c r="H3377" t="s">
        <v>12</v>
      </c>
      <c r="I3377">
        <v>6</v>
      </c>
      <c r="J3377">
        <f t="shared" si="208"/>
        <v>834.30000000000007</v>
      </c>
      <c r="K3377" s="2">
        <f t="shared" si="209"/>
        <v>45536</v>
      </c>
      <c r="L3377" s="2" t="str">
        <f>VLOOKUP(C3377,Customers!$A$2:$F$401,3,FALSE)</f>
        <v>Shubra El-Kheima</v>
      </c>
      <c r="M3377" s="2" t="str">
        <f>VLOOKUP(C3377,Customers!$A$2:$F$401,5,FALSE)</f>
        <v>Consumer</v>
      </c>
      <c r="N3377" s="2" t="str">
        <f>VLOOKUP(D3377,Products!$A$2:$F$21,2,FALSE)</f>
        <v>Wireless Mouse</v>
      </c>
      <c r="O3377" s="2" t="str">
        <f>VLOOKUP(D3377,Products!$A$2:$F$21,4,FALSE)</f>
        <v>Electronics</v>
      </c>
      <c r="P3377" s="2" t="str">
        <f>VLOOKUP(D3377,Products!$A$2:$F$21,3,FALSE)</f>
        <v>Accessories</v>
      </c>
      <c r="Q3377" s="6">
        <f>VLOOKUP(D3377,Products!$A$2:$F$21,6,FALSE)</f>
        <v>210</v>
      </c>
      <c r="R3377" s="6">
        <f t="shared" si="210"/>
        <v>420</v>
      </c>
      <c r="S3377" s="6">
        <f t="shared" si="211"/>
        <v>414.30000000000007</v>
      </c>
    </row>
    <row r="3378" spans="1:19" x14ac:dyDescent="0.25">
      <c r="A3378" t="s">
        <v>3808</v>
      </c>
      <c r="B3378" s="2">
        <v>45273</v>
      </c>
      <c r="C3378" t="s">
        <v>1199</v>
      </c>
      <c r="D3378" t="s">
        <v>56</v>
      </c>
      <c r="E3378">
        <v>2</v>
      </c>
      <c r="F3378">
        <v>180</v>
      </c>
      <c r="G3378" s="3">
        <v>0</v>
      </c>
      <c r="H3378" t="s">
        <v>12</v>
      </c>
      <c r="I3378">
        <v>2</v>
      </c>
      <c r="J3378">
        <f t="shared" si="208"/>
        <v>360</v>
      </c>
      <c r="K3378" s="2">
        <f t="shared" si="209"/>
        <v>45261</v>
      </c>
      <c r="L3378" s="2" t="str">
        <f>VLOOKUP(C3378,Customers!$A$2:$F$401,3,FALSE)</f>
        <v>Alexandria</v>
      </c>
      <c r="M3378" s="2" t="str">
        <f>VLOOKUP(C3378,Customers!$A$2:$F$401,5,FALSE)</f>
        <v>Small Business</v>
      </c>
      <c r="N3378" s="2" t="str">
        <f>VLOOKUP(D3378,Products!$A$2:$F$21,2,FALSE)</f>
        <v>Notebook Pack</v>
      </c>
      <c r="O3378" s="2" t="str">
        <f>VLOOKUP(D3378,Products!$A$2:$F$21,4,FALSE)</f>
        <v>Office</v>
      </c>
      <c r="P3378" s="2" t="str">
        <f>VLOOKUP(D3378,Products!$A$2:$F$21,3,FALSE)</f>
        <v>Stationery</v>
      </c>
      <c r="Q3378" s="6">
        <f>VLOOKUP(D3378,Products!$A$2:$F$21,6,FALSE)</f>
        <v>75</v>
      </c>
      <c r="R3378" s="6">
        <f t="shared" si="210"/>
        <v>150</v>
      </c>
      <c r="S3378" s="6">
        <f t="shared" si="211"/>
        <v>210</v>
      </c>
    </row>
    <row r="3379" spans="1:19" x14ac:dyDescent="0.25">
      <c r="A3379" t="s">
        <v>3809</v>
      </c>
      <c r="B3379" s="2">
        <v>45643</v>
      </c>
      <c r="C3379" t="s">
        <v>845</v>
      </c>
      <c r="D3379" t="s">
        <v>27</v>
      </c>
      <c r="E3379">
        <v>4</v>
      </c>
      <c r="F3379">
        <v>1058.4000000000001</v>
      </c>
      <c r="G3379" s="3">
        <v>0.15</v>
      </c>
      <c r="H3379" t="s">
        <v>12</v>
      </c>
      <c r="I3379">
        <v>2</v>
      </c>
      <c r="J3379">
        <f t="shared" si="208"/>
        <v>3598.5600000000004</v>
      </c>
      <c r="K3379" s="2">
        <f t="shared" si="209"/>
        <v>45627</v>
      </c>
      <c r="L3379" s="2" t="str">
        <f>VLOOKUP(C3379,Customers!$A$2:$F$401,3,FALSE)</f>
        <v>Fayoum</v>
      </c>
      <c r="M3379" s="2" t="str">
        <f>VLOOKUP(C3379,Customers!$A$2:$F$401,5,FALSE)</f>
        <v>Corporate</v>
      </c>
      <c r="N3379" s="2" t="str">
        <f>VLOOKUP(D3379,Products!$A$2:$F$21,2,FALSE)</f>
        <v>Printer Toner</v>
      </c>
      <c r="O3379" s="2" t="str">
        <f>VLOOKUP(D3379,Products!$A$2:$F$21,4,FALSE)</f>
        <v>Office</v>
      </c>
      <c r="P3379" s="2" t="str">
        <f>VLOOKUP(D3379,Products!$A$2:$F$21,3,FALSE)</f>
        <v>Supplies</v>
      </c>
      <c r="Q3379" s="6">
        <f>VLOOKUP(D3379,Products!$A$2:$F$21,6,FALSE)</f>
        <v>510</v>
      </c>
      <c r="R3379" s="6">
        <f t="shared" si="210"/>
        <v>2040</v>
      </c>
      <c r="S3379" s="6">
        <f t="shared" si="211"/>
        <v>1558.5600000000004</v>
      </c>
    </row>
    <row r="3380" spans="1:19" x14ac:dyDescent="0.25">
      <c r="A3380" t="s">
        <v>3810</v>
      </c>
      <c r="B3380" s="2">
        <v>45832</v>
      </c>
      <c r="C3380" t="s">
        <v>935</v>
      </c>
      <c r="D3380" t="s">
        <v>27</v>
      </c>
      <c r="E3380">
        <v>1</v>
      </c>
      <c r="F3380">
        <v>901.6</v>
      </c>
      <c r="G3380" s="3">
        <v>0.03</v>
      </c>
      <c r="H3380" t="s">
        <v>12</v>
      </c>
      <c r="I3380">
        <v>6</v>
      </c>
      <c r="J3380">
        <f t="shared" si="208"/>
        <v>874.55200000000002</v>
      </c>
      <c r="K3380" s="2">
        <f t="shared" si="209"/>
        <v>45809</v>
      </c>
      <c r="L3380" s="2" t="str">
        <f>VLOOKUP(C3380,Customers!$A$2:$F$401,3,FALSE)</f>
        <v>Asyut</v>
      </c>
      <c r="M3380" s="2" t="str">
        <f>VLOOKUP(C3380,Customers!$A$2:$F$401,5,FALSE)</f>
        <v>Small Business</v>
      </c>
      <c r="N3380" s="2" t="str">
        <f>VLOOKUP(D3380,Products!$A$2:$F$21,2,FALSE)</f>
        <v>Printer Toner</v>
      </c>
      <c r="O3380" s="2" t="str">
        <f>VLOOKUP(D3380,Products!$A$2:$F$21,4,FALSE)</f>
        <v>Office</v>
      </c>
      <c r="P3380" s="2" t="str">
        <f>VLOOKUP(D3380,Products!$A$2:$F$21,3,FALSE)</f>
        <v>Supplies</v>
      </c>
      <c r="Q3380" s="6">
        <f>VLOOKUP(D3380,Products!$A$2:$F$21,6,FALSE)</f>
        <v>510</v>
      </c>
      <c r="R3380" s="6">
        <f t="shared" si="210"/>
        <v>510</v>
      </c>
      <c r="S3380" s="6">
        <f t="shared" si="211"/>
        <v>364.55200000000002</v>
      </c>
    </row>
    <row r="3381" spans="1:19" x14ac:dyDescent="0.25">
      <c r="A3381" t="s">
        <v>3811</v>
      </c>
      <c r="B3381" s="2">
        <v>45225</v>
      </c>
      <c r="C3381" t="s">
        <v>730</v>
      </c>
      <c r="D3381" t="s">
        <v>46</v>
      </c>
      <c r="E3381">
        <v>5</v>
      </c>
      <c r="F3381">
        <v>239.2</v>
      </c>
      <c r="G3381" s="3">
        <v>0.1</v>
      </c>
      <c r="H3381" t="s">
        <v>12</v>
      </c>
      <c r="I3381">
        <v>5</v>
      </c>
      <c r="J3381">
        <f t="shared" si="208"/>
        <v>1076.4000000000001</v>
      </c>
      <c r="K3381" s="2">
        <f t="shared" si="209"/>
        <v>45200</v>
      </c>
      <c r="L3381" s="2" t="str">
        <f>VLOOKUP(C3381,Customers!$A$2:$F$401,3,FALSE)</f>
        <v>Ismailia</v>
      </c>
      <c r="M3381" s="2" t="str">
        <f>VLOOKUP(C3381,Customers!$A$2:$F$401,5,FALSE)</f>
        <v>Small Business</v>
      </c>
      <c r="N3381" s="2" t="str">
        <f>VLOOKUP(D3381,Products!$A$2:$F$21,2,FALSE)</f>
        <v>Paper A4 Box</v>
      </c>
      <c r="O3381" s="2" t="str">
        <f>VLOOKUP(D3381,Products!$A$2:$F$21,4,FALSE)</f>
        <v>Office</v>
      </c>
      <c r="P3381" s="2" t="str">
        <f>VLOOKUP(D3381,Products!$A$2:$F$21,3,FALSE)</f>
        <v>Stationery</v>
      </c>
      <c r="Q3381" s="6">
        <f>VLOOKUP(D3381,Products!$A$2:$F$21,6,FALSE)</f>
        <v>145</v>
      </c>
      <c r="R3381" s="6">
        <f t="shared" si="210"/>
        <v>725</v>
      </c>
      <c r="S3381" s="6">
        <f t="shared" si="211"/>
        <v>351.40000000000009</v>
      </c>
    </row>
    <row r="3382" spans="1:19" x14ac:dyDescent="0.25">
      <c r="A3382" t="s">
        <v>3812</v>
      </c>
      <c r="B3382" s="2">
        <v>45829</v>
      </c>
      <c r="C3382" t="s">
        <v>899</v>
      </c>
      <c r="D3382" t="s">
        <v>11</v>
      </c>
      <c r="E3382">
        <v>1</v>
      </c>
      <c r="F3382">
        <v>30780</v>
      </c>
      <c r="G3382" s="3">
        <v>0.1</v>
      </c>
      <c r="H3382" t="s">
        <v>12</v>
      </c>
      <c r="I3382">
        <v>2</v>
      </c>
      <c r="J3382">
        <f t="shared" si="208"/>
        <v>27702</v>
      </c>
      <c r="K3382" s="2">
        <f t="shared" si="209"/>
        <v>45809</v>
      </c>
      <c r="L3382" s="2" t="str">
        <f>VLOOKUP(C3382,Customers!$A$2:$F$401,3,FALSE)</f>
        <v>Ismailia</v>
      </c>
      <c r="M3382" s="2" t="str">
        <f>VLOOKUP(C3382,Customers!$A$2:$F$401,5,FALSE)</f>
        <v>Small Business</v>
      </c>
      <c r="N3382" s="2" t="str">
        <f>VLOOKUP(D3382,Products!$A$2:$F$21,2,FALSE)</f>
        <v>Laptop Pro 14</v>
      </c>
      <c r="O3382" s="2" t="str">
        <f>VLOOKUP(D3382,Products!$A$2:$F$21,4,FALSE)</f>
        <v>Electronics</v>
      </c>
      <c r="P3382" s="2" t="str">
        <f>VLOOKUP(D3382,Products!$A$2:$F$21,3,FALSE)</f>
        <v>Computers</v>
      </c>
      <c r="Q3382" s="6">
        <f>VLOOKUP(D3382,Products!$A$2:$F$21,6,FALSE)</f>
        <v>22100</v>
      </c>
      <c r="R3382" s="6">
        <f t="shared" si="210"/>
        <v>22100</v>
      </c>
      <c r="S3382" s="6">
        <f t="shared" si="211"/>
        <v>5602</v>
      </c>
    </row>
    <row r="3383" spans="1:19" x14ac:dyDescent="0.25">
      <c r="A3383" t="s">
        <v>3813</v>
      </c>
      <c r="B3383" s="2">
        <v>45018</v>
      </c>
      <c r="C3383" t="s">
        <v>84</v>
      </c>
      <c r="D3383" t="s">
        <v>79</v>
      </c>
      <c r="E3383">
        <v>4</v>
      </c>
      <c r="F3383">
        <v>5704</v>
      </c>
      <c r="G3383" s="3">
        <v>0.05</v>
      </c>
      <c r="H3383" t="s">
        <v>12</v>
      </c>
      <c r="I3383">
        <v>5</v>
      </c>
      <c r="J3383">
        <f t="shared" si="208"/>
        <v>21675.200000000001</v>
      </c>
      <c r="K3383" s="2">
        <f t="shared" si="209"/>
        <v>45017</v>
      </c>
      <c r="L3383" s="2" t="str">
        <f>VLOOKUP(C3383,Customers!$A$2:$F$401,3,FALSE)</f>
        <v>Asyut</v>
      </c>
      <c r="M3383" s="2" t="str">
        <f>VLOOKUP(C3383,Customers!$A$2:$F$401,5,FALSE)</f>
        <v>Small Business</v>
      </c>
      <c r="N3383" s="2" t="str">
        <f>VLOOKUP(D3383,Products!$A$2:$F$21,2,FALSE)</f>
        <v>27-inch Monitor</v>
      </c>
      <c r="O3383" s="2" t="str">
        <f>VLOOKUP(D3383,Products!$A$2:$F$21,4,FALSE)</f>
        <v>Electronics</v>
      </c>
      <c r="P3383" s="2" t="str">
        <f>VLOOKUP(D3383,Products!$A$2:$F$21,3,FALSE)</f>
        <v>Displays</v>
      </c>
      <c r="Q3383" s="6">
        <f>VLOOKUP(D3383,Products!$A$2:$F$21,6,FALSE)</f>
        <v>4300</v>
      </c>
      <c r="R3383" s="6">
        <f t="shared" si="210"/>
        <v>17200</v>
      </c>
      <c r="S3383" s="6">
        <f t="shared" si="211"/>
        <v>4475.2000000000007</v>
      </c>
    </row>
    <row r="3384" spans="1:19" x14ac:dyDescent="0.25">
      <c r="A3384" t="s">
        <v>3814</v>
      </c>
      <c r="B3384" s="2">
        <v>45405</v>
      </c>
      <c r="C3384" t="s">
        <v>69</v>
      </c>
      <c r="D3384" t="s">
        <v>79</v>
      </c>
      <c r="E3384">
        <v>1</v>
      </c>
      <c r="F3384">
        <v>6200</v>
      </c>
      <c r="G3384" s="3">
        <v>0.05</v>
      </c>
      <c r="H3384" t="s">
        <v>12</v>
      </c>
      <c r="I3384">
        <v>2</v>
      </c>
      <c r="J3384">
        <f t="shared" si="208"/>
        <v>5890</v>
      </c>
      <c r="K3384" s="2">
        <f t="shared" si="209"/>
        <v>45383</v>
      </c>
      <c r="L3384" s="2" t="str">
        <f>VLOOKUP(C3384,Customers!$A$2:$F$401,3,FALSE)</f>
        <v>Mansoura</v>
      </c>
      <c r="M3384" s="2" t="str">
        <f>VLOOKUP(C3384,Customers!$A$2:$F$401,5,FALSE)</f>
        <v>Consumer</v>
      </c>
      <c r="N3384" s="2" t="str">
        <f>VLOOKUP(D3384,Products!$A$2:$F$21,2,FALSE)</f>
        <v>27-inch Monitor</v>
      </c>
      <c r="O3384" s="2" t="str">
        <f>VLOOKUP(D3384,Products!$A$2:$F$21,4,FALSE)</f>
        <v>Electronics</v>
      </c>
      <c r="P3384" s="2" t="str">
        <f>VLOOKUP(D3384,Products!$A$2:$F$21,3,FALSE)</f>
        <v>Displays</v>
      </c>
      <c r="Q3384" s="6">
        <f>VLOOKUP(D3384,Products!$A$2:$F$21,6,FALSE)</f>
        <v>4300</v>
      </c>
      <c r="R3384" s="6">
        <f t="shared" si="210"/>
        <v>4300</v>
      </c>
      <c r="S3384" s="6">
        <f t="shared" si="211"/>
        <v>1590</v>
      </c>
    </row>
    <row r="3385" spans="1:19" x14ac:dyDescent="0.25">
      <c r="A3385" t="s">
        <v>3815</v>
      </c>
      <c r="B3385" s="2">
        <v>45335</v>
      </c>
      <c r="C3385" t="s">
        <v>42</v>
      </c>
      <c r="D3385" t="s">
        <v>79</v>
      </c>
      <c r="E3385">
        <v>1</v>
      </c>
      <c r="F3385">
        <v>6014</v>
      </c>
      <c r="G3385" s="3">
        <v>0</v>
      </c>
      <c r="H3385" t="s">
        <v>12</v>
      </c>
      <c r="I3385">
        <v>2</v>
      </c>
      <c r="J3385">
        <f t="shared" si="208"/>
        <v>6014</v>
      </c>
      <c r="K3385" s="2">
        <f t="shared" si="209"/>
        <v>45323</v>
      </c>
      <c r="L3385" s="2" t="str">
        <f>VLOOKUP(C3385,Customers!$A$2:$F$401,3,FALSE)</f>
        <v>Tanta</v>
      </c>
      <c r="M3385" s="2" t="str">
        <f>VLOOKUP(C3385,Customers!$A$2:$F$401,5,FALSE)</f>
        <v>Small Business</v>
      </c>
      <c r="N3385" s="2" t="str">
        <f>VLOOKUP(D3385,Products!$A$2:$F$21,2,FALSE)</f>
        <v>27-inch Monitor</v>
      </c>
      <c r="O3385" s="2" t="str">
        <f>VLOOKUP(D3385,Products!$A$2:$F$21,4,FALSE)</f>
        <v>Electronics</v>
      </c>
      <c r="P3385" s="2" t="str">
        <f>VLOOKUP(D3385,Products!$A$2:$F$21,3,FALSE)</f>
        <v>Displays</v>
      </c>
      <c r="Q3385" s="6">
        <f>VLOOKUP(D3385,Products!$A$2:$F$21,6,FALSE)</f>
        <v>4300</v>
      </c>
      <c r="R3385" s="6">
        <f t="shared" si="210"/>
        <v>4300</v>
      </c>
      <c r="S3385" s="6">
        <f t="shared" si="211"/>
        <v>1714</v>
      </c>
    </row>
    <row r="3386" spans="1:19" x14ac:dyDescent="0.25">
      <c r="A3386" t="s">
        <v>3816</v>
      </c>
      <c r="B3386" s="2">
        <v>45692</v>
      </c>
      <c r="C3386" t="s">
        <v>634</v>
      </c>
      <c r="D3386" t="s">
        <v>33</v>
      </c>
      <c r="E3386">
        <v>1</v>
      </c>
      <c r="F3386">
        <v>4212</v>
      </c>
      <c r="G3386" s="3">
        <v>0</v>
      </c>
      <c r="H3386" t="s">
        <v>12</v>
      </c>
      <c r="I3386">
        <v>1</v>
      </c>
      <c r="J3386">
        <f t="shared" si="208"/>
        <v>4212</v>
      </c>
      <c r="K3386" s="2">
        <f t="shared" si="209"/>
        <v>45689</v>
      </c>
      <c r="L3386" s="2" t="str">
        <f>VLOOKUP(C3386,Customers!$A$2:$F$401,3,FALSE)</f>
        <v>Zagazig</v>
      </c>
      <c r="M3386" s="2" t="str">
        <f>VLOOKUP(C3386,Customers!$A$2:$F$401,5,FALSE)</f>
        <v>Consumer</v>
      </c>
      <c r="N3386" s="2" t="str">
        <f>VLOOKUP(D3386,Products!$A$2:$F$21,2,FALSE)</f>
        <v>Filing Cabinet</v>
      </c>
      <c r="O3386" s="2" t="str">
        <f>VLOOKUP(D3386,Products!$A$2:$F$21,4,FALSE)</f>
        <v>Office</v>
      </c>
      <c r="P3386" s="2" t="str">
        <f>VLOOKUP(D3386,Products!$A$2:$F$21,3,FALSE)</f>
        <v>Furniture</v>
      </c>
      <c r="Q3386" s="6">
        <f>VLOOKUP(D3386,Products!$A$2:$F$21,6,FALSE)</f>
        <v>2650</v>
      </c>
      <c r="R3386" s="6">
        <f t="shared" si="210"/>
        <v>2650</v>
      </c>
      <c r="S3386" s="6">
        <f t="shared" si="211"/>
        <v>1562</v>
      </c>
    </row>
    <row r="3387" spans="1:19" x14ac:dyDescent="0.25">
      <c r="A3387" t="s">
        <v>3817</v>
      </c>
      <c r="B3387" s="2">
        <v>45246</v>
      </c>
      <c r="C3387" t="s">
        <v>544</v>
      </c>
      <c r="D3387" t="s">
        <v>18</v>
      </c>
      <c r="E3387">
        <v>5</v>
      </c>
      <c r="F3387">
        <v>1334</v>
      </c>
      <c r="G3387" s="3">
        <v>0.15</v>
      </c>
      <c r="H3387" t="s">
        <v>12</v>
      </c>
      <c r="I3387">
        <v>2</v>
      </c>
      <c r="J3387">
        <f t="shared" si="208"/>
        <v>5669.5</v>
      </c>
      <c r="K3387" s="2">
        <f t="shared" si="209"/>
        <v>45231</v>
      </c>
      <c r="L3387" s="2" t="str">
        <f>VLOOKUP(C3387,Customers!$A$2:$F$401,3,FALSE)</f>
        <v>Shubra El-Kheima</v>
      </c>
      <c r="M3387" s="2" t="str">
        <f>VLOOKUP(C3387,Customers!$A$2:$F$401,5,FALSE)</f>
        <v>Small Business</v>
      </c>
      <c r="N3387" s="2" t="str">
        <f>VLOOKUP(D3387,Products!$A$2:$F$21,2,FALSE)</f>
        <v>Webcam HD</v>
      </c>
      <c r="O3387" s="2" t="str">
        <f>VLOOKUP(D3387,Products!$A$2:$F$21,4,FALSE)</f>
        <v>Electronics</v>
      </c>
      <c r="P3387" s="2" t="str">
        <f>VLOOKUP(D3387,Products!$A$2:$F$21,3,FALSE)</f>
        <v>Accessories</v>
      </c>
      <c r="Q3387" s="6">
        <f>VLOOKUP(D3387,Products!$A$2:$F$21,6,FALSE)</f>
        <v>790</v>
      </c>
      <c r="R3387" s="6">
        <f t="shared" si="210"/>
        <v>3950</v>
      </c>
      <c r="S3387" s="6">
        <f t="shared" si="211"/>
        <v>1719.5</v>
      </c>
    </row>
    <row r="3388" spans="1:19" x14ac:dyDescent="0.25">
      <c r="A3388" t="s">
        <v>3818</v>
      </c>
      <c r="B3388" s="2">
        <v>45102</v>
      </c>
      <c r="C3388" t="s">
        <v>446</v>
      </c>
      <c r="D3388" t="s">
        <v>56</v>
      </c>
      <c r="E3388">
        <v>10</v>
      </c>
      <c r="F3388">
        <v>165.6</v>
      </c>
      <c r="G3388" s="3">
        <v>0.1</v>
      </c>
      <c r="H3388" t="s">
        <v>12</v>
      </c>
      <c r="I3388">
        <v>2</v>
      </c>
      <c r="J3388">
        <f t="shared" si="208"/>
        <v>1490.4</v>
      </c>
      <c r="K3388" s="2">
        <f t="shared" si="209"/>
        <v>45078</v>
      </c>
      <c r="L3388" s="2" t="str">
        <f>VLOOKUP(C3388,Customers!$A$2:$F$401,3,FALSE)</f>
        <v>Mansoura</v>
      </c>
      <c r="M3388" s="2" t="str">
        <f>VLOOKUP(C3388,Customers!$A$2:$F$401,5,FALSE)</f>
        <v>Consumer</v>
      </c>
      <c r="N3388" s="2" t="str">
        <f>VLOOKUP(D3388,Products!$A$2:$F$21,2,FALSE)</f>
        <v>Notebook Pack</v>
      </c>
      <c r="O3388" s="2" t="str">
        <f>VLOOKUP(D3388,Products!$A$2:$F$21,4,FALSE)</f>
        <v>Office</v>
      </c>
      <c r="P3388" s="2" t="str">
        <f>VLOOKUP(D3388,Products!$A$2:$F$21,3,FALSE)</f>
        <v>Stationery</v>
      </c>
      <c r="Q3388" s="6">
        <f>VLOOKUP(D3388,Products!$A$2:$F$21,6,FALSE)</f>
        <v>75</v>
      </c>
      <c r="R3388" s="6">
        <f t="shared" si="210"/>
        <v>750</v>
      </c>
      <c r="S3388" s="6">
        <f t="shared" si="211"/>
        <v>740.40000000000009</v>
      </c>
    </row>
    <row r="3389" spans="1:19" x14ac:dyDescent="0.25">
      <c r="A3389" t="s">
        <v>3819</v>
      </c>
      <c r="B3389" s="2">
        <v>45157</v>
      </c>
      <c r="C3389" t="s">
        <v>32</v>
      </c>
      <c r="D3389" t="s">
        <v>82</v>
      </c>
      <c r="E3389">
        <v>1</v>
      </c>
      <c r="F3389">
        <v>4800</v>
      </c>
      <c r="G3389" s="3">
        <v>0.05</v>
      </c>
      <c r="H3389" t="s">
        <v>96</v>
      </c>
      <c r="I3389">
        <v>1</v>
      </c>
      <c r="J3389">
        <f t="shared" si="208"/>
        <v>4560</v>
      </c>
      <c r="K3389" s="2">
        <f t="shared" si="209"/>
        <v>45139</v>
      </c>
      <c r="L3389" s="2" t="str">
        <f>VLOOKUP(C3389,Customers!$A$2:$F$401,3,FALSE)</f>
        <v>Tanta</v>
      </c>
      <c r="M3389" s="2" t="str">
        <f>VLOOKUP(C3389,Customers!$A$2:$F$401,5,FALSE)</f>
        <v>Consumer</v>
      </c>
      <c r="N3389" s="2" t="str">
        <f>VLOOKUP(D3389,Products!$A$2:$F$21,2,FALSE)</f>
        <v>Office Chair</v>
      </c>
      <c r="O3389" s="2" t="str">
        <f>VLOOKUP(D3389,Products!$A$2:$F$21,4,FALSE)</f>
        <v>Office</v>
      </c>
      <c r="P3389" s="2" t="str">
        <f>VLOOKUP(D3389,Products!$A$2:$F$21,3,FALSE)</f>
        <v>Furniture</v>
      </c>
      <c r="Q3389" s="6">
        <f>VLOOKUP(D3389,Products!$A$2:$F$21,6,FALSE)</f>
        <v>3150</v>
      </c>
      <c r="R3389" s="6">
        <f t="shared" si="210"/>
        <v>3150</v>
      </c>
      <c r="S3389" s="6">
        <f t="shared" si="211"/>
        <v>1410</v>
      </c>
    </row>
    <row r="3390" spans="1:19" x14ac:dyDescent="0.25">
      <c r="A3390" t="s">
        <v>3820</v>
      </c>
      <c r="B3390" s="2">
        <v>45038</v>
      </c>
      <c r="C3390" t="s">
        <v>318</v>
      </c>
      <c r="D3390" t="s">
        <v>46</v>
      </c>
      <c r="E3390">
        <v>1</v>
      </c>
      <c r="F3390">
        <v>260</v>
      </c>
      <c r="G3390" s="3">
        <v>0</v>
      </c>
      <c r="H3390" t="s">
        <v>12</v>
      </c>
      <c r="I3390">
        <v>2</v>
      </c>
      <c r="J3390">
        <f t="shared" si="208"/>
        <v>260</v>
      </c>
      <c r="K3390" s="2">
        <f t="shared" si="209"/>
        <v>45017</v>
      </c>
      <c r="L3390" s="2" t="str">
        <f>VLOOKUP(C3390,Customers!$A$2:$F$401,3,FALSE)</f>
        <v>Banha</v>
      </c>
      <c r="M3390" s="2" t="str">
        <f>VLOOKUP(C3390,Customers!$A$2:$F$401,5,FALSE)</f>
        <v>Consumer</v>
      </c>
      <c r="N3390" s="2" t="str">
        <f>VLOOKUP(D3390,Products!$A$2:$F$21,2,FALSE)</f>
        <v>Paper A4 Box</v>
      </c>
      <c r="O3390" s="2" t="str">
        <f>VLOOKUP(D3390,Products!$A$2:$F$21,4,FALSE)</f>
        <v>Office</v>
      </c>
      <c r="P3390" s="2" t="str">
        <f>VLOOKUP(D3390,Products!$A$2:$F$21,3,FALSE)</f>
        <v>Stationery</v>
      </c>
      <c r="Q3390" s="6">
        <f>VLOOKUP(D3390,Products!$A$2:$F$21,6,FALSE)</f>
        <v>145</v>
      </c>
      <c r="R3390" s="6">
        <f t="shared" si="210"/>
        <v>145</v>
      </c>
      <c r="S3390" s="6">
        <f t="shared" si="211"/>
        <v>115</v>
      </c>
    </row>
    <row r="3391" spans="1:19" x14ac:dyDescent="0.25">
      <c r="A3391" t="s">
        <v>3821</v>
      </c>
      <c r="B3391" s="2">
        <v>45424</v>
      </c>
      <c r="C3391" t="s">
        <v>659</v>
      </c>
      <c r="D3391" t="s">
        <v>21</v>
      </c>
      <c r="E3391">
        <v>2</v>
      </c>
      <c r="F3391">
        <v>1850</v>
      </c>
      <c r="G3391" s="3">
        <v>0.05</v>
      </c>
      <c r="H3391" t="s">
        <v>12</v>
      </c>
      <c r="I3391">
        <v>2</v>
      </c>
      <c r="J3391">
        <f t="shared" si="208"/>
        <v>3515</v>
      </c>
      <c r="K3391" s="2">
        <f t="shared" si="209"/>
        <v>45413</v>
      </c>
      <c r="L3391" s="2" t="str">
        <f>VLOOKUP(C3391,Customers!$A$2:$F$401,3,FALSE)</f>
        <v>Tanta</v>
      </c>
      <c r="M3391" s="2" t="str">
        <f>VLOOKUP(C3391,Customers!$A$2:$F$401,5,FALSE)</f>
        <v>Consumer</v>
      </c>
      <c r="N3391" s="2" t="str">
        <f>VLOOKUP(D3391,Products!$A$2:$F$21,2,FALSE)</f>
        <v>Mechanical Keyboard</v>
      </c>
      <c r="O3391" s="2" t="str">
        <f>VLOOKUP(D3391,Products!$A$2:$F$21,4,FALSE)</f>
        <v>Electronics</v>
      </c>
      <c r="P3391" s="2" t="str">
        <f>VLOOKUP(D3391,Products!$A$2:$F$21,3,FALSE)</f>
        <v>Accessories</v>
      </c>
      <c r="Q3391" s="6">
        <f>VLOOKUP(D3391,Products!$A$2:$F$21,6,FALSE)</f>
        <v>990</v>
      </c>
      <c r="R3391" s="6">
        <f t="shared" si="210"/>
        <v>1980</v>
      </c>
      <c r="S3391" s="6">
        <f t="shared" si="211"/>
        <v>1535</v>
      </c>
    </row>
    <row r="3392" spans="1:19" x14ac:dyDescent="0.25">
      <c r="A3392" t="s">
        <v>3822</v>
      </c>
      <c r="B3392" s="2">
        <v>45229</v>
      </c>
      <c r="C3392" t="s">
        <v>415</v>
      </c>
      <c r="D3392" t="s">
        <v>59</v>
      </c>
      <c r="E3392">
        <v>1</v>
      </c>
      <c r="F3392">
        <v>7400</v>
      </c>
      <c r="G3392" s="3">
        <v>0.05</v>
      </c>
      <c r="H3392" t="s">
        <v>12</v>
      </c>
      <c r="I3392">
        <v>6</v>
      </c>
      <c r="J3392">
        <f t="shared" si="208"/>
        <v>7030</v>
      </c>
      <c r="K3392" s="2">
        <f t="shared" si="209"/>
        <v>45200</v>
      </c>
      <c r="L3392" s="2" t="str">
        <f>VLOOKUP(C3392,Customers!$A$2:$F$401,3,FALSE)</f>
        <v>Fayoum</v>
      </c>
      <c r="M3392" s="2" t="str">
        <f>VLOOKUP(C3392,Customers!$A$2:$F$401,5,FALSE)</f>
        <v>Small Business</v>
      </c>
      <c r="N3392" s="2" t="str">
        <f>VLOOKUP(D3392,Products!$A$2:$F$21,2,FALSE)</f>
        <v>Laser Printer</v>
      </c>
      <c r="O3392" s="2" t="str">
        <f>VLOOKUP(D3392,Products!$A$2:$F$21,4,FALSE)</f>
        <v>Electronics</v>
      </c>
      <c r="P3392" s="2" t="str">
        <f>VLOOKUP(D3392,Products!$A$2:$F$21,3,FALSE)</f>
        <v>Printers</v>
      </c>
      <c r="Q3392" s="6">
        <f>VLOOKUP(D3392,Products!$A$2:$F$21,6,FALSE)</f>
        <v>5600</v>
      </c>
      <c r="R3392" s="6">
        <f t="shared" si="210"/>
        <v>5600</v>
      </c>
      <c r="S3392" s="6">
        <f t="shared" si="211"/>
        <v>1430</v>
      </c>
    </row>
    <row r="3393" spans="1:19" x14ac:dyDescent="0.25">
      <c r="A3393" t="s">
        <v>3823</v>
      </c>
      <c r="B3393" s="2">
        <v>45516</v>
      </c>
      <c r="C3393" t="s">
        <v>739</v>
      </c>
      <c r="D3393" t="s">
        <v>56</v>
      </c>
      <c r="E3393">
        <v>3</v>
      </c>
      <c r="F3393">
        <v>165.6</v>
      </c>
      <c r="G3393" s="3">
        <v>0.2</v>
      </c>
      <c r="H3393" t="s">
        <v>12</v>
      </c>
      <c r="I3393">
        <v>5</v>
      </c>
      <c r="J3393">
        <f t="shared" si="208"/>
        <v>397.44</v>
      </c>
      <c r="K3393" s="2">
        <f t="shared" si="209"/>
        <v>45505</v>
      </c>
      <c r="L3393" s="2" t="str">
        <f>VLOOKUP(C3393,Customers!$A$2:$F$401,3,FALSE)</f>
        <v>Asyut</v>
      </c>
      <c r="M3393" s="2" t="str">
        <f>VLOOKUP(C3393,Customers!$A$2:$F$401,5,FALSE)</f>
        <v>Small Business</v>
      </c>
      <c r="N3393" s="2" t="str">
        <f>VLOOKUP(D3393,Products!$A$2:$F$21,2,FALSE)</f>
        <v>Notebook Pack</v>
      </c>
      <c r="O3393" s="2" t="str">
        <f>VLOOKUP(D3393,Products!$A$2:$F$21,4,FALSE)</f>
        <v>Office</v>
      </c>
      <c r="P3393" s="2" t="str">
        <f>VLOOKUP(D3393,Products!$A$2:$F$21,3,FALSE)</f>
        <v>Stationery</v>
      </c>
      <c r="Q3393" s="6">
        <f>VLOOKUP(D3393,Products!$A$2:$F$21,6,FALSE)</f>
        <v>75</v>
      </c>
      <c r="R3393" s="6">
        <f t="shared" si="210"/>
        <v>225</v>
      </c>
      <c r="S3393" s="6">
        <f t="shared" si="211"/>
        <v>172.44</v>
      </c>
    </row>
    <row r="3394" spans="1:19" x14ac:dyDescent="0.25">
      <c r="A3394" t="s">
        <v>3824</v>
      </c>
      <c r="B3394" s="2">
        <v>44955</v>
      </c>
      <c r="C3394" t="s">
        <v>162</v>
      </c>
      <c r="D3394" t="s">
        <v>11</v>
      </c>
      <c r="E3394">
        <v>1</v>
      </c>
      <c r="F3394">
        <v>27645</v>
      </c>
      <c r="G3394" s="3">
        <v>0.1</v>
      </c>
      <c r="H3394" t="s">
        <v>12</v>
      </c>
      <c r="I3394">
        <v>7</v>
      </c>
      <c r="J3394">
        <f t="shared" si="208"/>
        <v>24880.5</v>
      </c>
      <c r="K3394" s="2">
        <f t="shared" si="209"/>
        <v>44927</v>
      </c>
      <c r="L3394" s="2" t="str">
        <f>VLOOKUP(C3394,Customers!$A$2:$F$401,3,FALSE)</f>
        <v>Banha</v>
      </c>
      <c r="M3394" s="2" t="str">
        <f>VLOOKUP(C3394,Customers!$A$2:$F$401,5,FALSE)</f>
        <v>Small Business</v>
      </c>
      <c r="N3394" s="2" t="str">
        <f>VLOOKUP(D3394,Products!$A$2:$F$21,2,FALSE)</f>
        <v>Laptop Pro 14</v>
      </c>
      <c r="O3394" s="2" t="str">
        <f>VLOOKUP(D3394,Products!$A$2:$F$21,4,FALSE)</f>
        <v>Electronics</v>
      </c>
      <c r="P3394" s="2" t="str">
        <f>VLOOKUP(D3394,Products!$A$2:$F$21,3,FALSE)</f>
        <v>Computers</v>
      </c>
      <c r="Q3394" s="6">
        <f>VLOOKUP(D3394,Products!$A$2:$F$21,6,FALSE)</f>
        <v>22100</v>
      </c>
      <c r="R3394" s="6">
        <f t="shared" si="210"/>
        <v>22100</v>
      </c>
      <c r="S3394" s="6">
        <f t="shared" si="211"/>
        <v>2780.5</v>
      </c>
    </row>
    <row r="3395" spans="1:19" x14ac:dyDescent="0.25">
      <c r="A3395" t="s">
        <v>3825</v>
      </c>
      <c r="B3395" s="2">
        <v>45630</v>
      </c>
      <c r="C3395" t="s">
        <v>2499</v>
      </c>
      <c r="D3395" t="s">
        <v>21</v>
      </c>
      <c r="E3395">
        <v>1</v>
      </c>
      <c r="F3395">
        <v>1794.5</v>
      </c>
      <c r="G3395" s="3">
        <v>0</v>
      </c>
      <c r="H3395" t="s">
        <v>12</v>
      </c>
      <c r="I3395">
        <v>5</v>
      </c>
      <c r="J3395">
        <f t="shared" ref="J3395:J3458" si="212">E3395*F3395*(1-G3395)</f>
        <v>1794.5</v>
      </c>
      <c r="K3395" s="2">
        <f t="shared" ref="K3395:K3458" si="213">DATE(YEAR(B3395),MONTH(B3395),1)</f>
        <v>45627</v>
      </c>
      <c r="L3395" s="2" t="str">
        <f>VLOOKUP(C3395,Customers!$A$2:$F$401,3,FALSE)</f>
        <v>Port Said</v>
      </c>
      <c r="M3395" s="2" t="str">
        <f>VLOOKUP(C3395,Customers!$A$2:$F$401,5,FALSE)</f>
        <v>Consumer</v>
      </c>
      <c r="N3395" s="2" t="str">
        <f>VLOOKUP(D3395,Products!$A$2:$F$21,2,FALSE)</f>
        <v>Mechanical Keyboard</v>
      </c>
      <c r="O3395" s="2" t="str">
        <f>VLOOKUP(D3395,Products!$A$2:$F$21,4,FALSE)</f>
        <v>Electronics</v>
      </c>
      <c r="P3395" s="2" t="str">
        <f>VLOOKUP(D3395,Products!$A$2:$F$21,3,FALSE)</f>
        <v>Accessories</v>
      </c>
      <c r="Q3395" s="6">
        <f>VLOOKUP(D3395,Products!$A$2:$F$21,6,FALSE)</f>
        <v>990</v>
      </c>
      <c r="R3395" s="6">
        <f t="shared" ref="R3395:R3458" si="214">E3395*Q3395</f>
        <v>990</v>
      </c>
      <c r="S3395" s="6">
        <f t="shared" ref="S3395:S3458" si="215">J3395-R3395</f>
        <v>804.5</v>
      </c>
    </row>
    <row r="3396" spans="1:19" x14ac:dyDescent="0.25">
      <c r="A3396" t="s">
        <v>3826</v>
      </c>
      <c r="B3396" s="2">
        <v>45154</v>
      </c>
      <c r="C3396" t="s">
        <v>1441</v>
      </c>
      <c r="D3396" t="s">
        <v>11</v>
      </c>
      <c r="E3396">
        <v>1</v>
      </c>
      <c r="F3396">
        <v>28500</v>
      </c>
      <c r="G3396" s="3">
        <v>0.15</v>
      </c>
      <c r="H3396" t="s">
        <v>12</v>
      </c>
      <c r="I3396">
        <v>7</v>
      </c>
      <c r="J3396">
        <f t="shared" si="212"/>
        <v>24225</v>
      </c>
      <c r="K3396" s="2">
        <f t="shared" si="213"/>
        <v>45139</v>
      </c>
      <c r="L3396" s="2" t="str">
        <f>VLOOKUP(C3396,Customers!$A$2:$F$401,3,FALSE)</f>
        <v>Asyut</v>
      </c>
      <c r="M3396" s="2" t="str">
        <f>VLOOKUP(C3396,Customers!$A$2:$F$401,5,FALSE)</f>
        <v>Consumer</v>
      </c>
      <c r="N3396" s="2" t="str">
        <f>VLOOKUP(D3396,Products!$A$2:$F$21,2,FALSE)</f>
        <v>Laptop Pro 14</v>
      </c>
      <c r="O3396" s="2" t="str">
        <f>VLOOKUP(D3396,Products!$A$2:$F$21,4,FALSE)</f>
        <v>Electronics</v>
      </c>
      <c r="P3396" s="2" t="str">
        <f>VLOOKUP(D3396,Products!$A$2:$F$21,3,FALSE)</f>
        <v>Computers</v>
      </c>
      <c r="Q3396" s="6">
        <f>VLOOKUP(D3396,Products!$A$2:$F$21,6,FALSE)</f>
        <v>22100</v>
      </c>
      <c r="R3396" s="6">
        <f t="shared" si="214"/>
        <v>22100</v>
      </c>
      <c r="S3396" s="6">
        <f t="shared" si="215"/>
        <v>2125</v>
      </c>
    </row>
    <row r="3397" spans="1:19" x14ac:dyDescent="0.25">
      <c r="A3397" t="s">
        <v>3827</v>
      </c>
      <c r="B3397" s="2">
        <v>45551</v>
      </c>
      <c r="C3397" t="s">
        <v>382</v>
      </c>
      <c r="D3397" t="s">
        <v>46</v>
      </c>
      <c r="E3397">
        <v>1</v>
      </c>
      <c r="F3397">
        <v>267.8</v>
      </c>
      <c r="G3397" s="3">
        <v>0.05</v>
      </c>
      <c r="H3397" t="s">
        <v>12</v>
      </c>
      <c r="I3397">
        <v>6</v>
      </c>
      <c r="J3397">
        <f t="shared" si="212"/>
        <v>254.41</v>
      </c>
      <c r="K3397" s="2">
        <f t="shared" si="213"/>
        <v>45536</v>
      </c>
      <c r="L3397" s="2" t="str">
        <f>VLOOKUP(C3397,Customers!$A$2:$F$401,3,FALSE)</f>
        <v>Port Said</v>
      </c>
      <c r="M3397" s="2" t="str">
        <f>VLOOKUP(C3397,Customers!$A$2:$F$401,5,FALSE)</f>
        <v>Consumer</v>
      </c>
      <c r="N3397" s="2" t="str">
        <f>VLOOKUP(D3397,Products!$A$2:$F$21,2,FALSE)</f>
        <v>Paper A4 Box</v>
      </c>
      <c r="O3397" s="2" t="str">
        <f>VLOOKUP(D3397,Products!$A$2:$F$21,4,FALSE)</f>
        <v>Office</v>
      </c>
      <c r="P3397" s="2" t="str">
        <f>VLOOKUP(D3397,Products!$A$2:$F$21,3,FALSE)</f>
        <v>Stationery</v>
      </c>
      <c r="Q3397" s="6">
        <f>VLOOKUP(D3397,Products!$A$2:$F$21,6,FALSE)</f>
        <v>145</v>
      </c>
      <c r="R3397" s="6">
        <f t="shared" si="214"/>
        <v>145</v>
      </c>
      <c r="S3397" s="6">
        <f t="shared" si="215"/>
        <v>109.41</v>
      </c>
    </row>
    <row r="3398" spans="1:19" x14ac:dyDescent="0.25">
      <c r="A3398" t="s">
        <v>3828</v>
      </c>
      <c r="B3398" s="2">
        <v>45848</v>
      </c>
      <c r="C3398" t="s">
        <v>148</v>
      </c>
      <c r="D3398" t="s">
        <v>18</v>
      </c>
      <c r="E3398">
        <v>1</v>
      </c>
      <c r="F3398">
        <v>1334</v>
      </c>
      <c r="G3398" s="3">
        <v>0.1</v>
      </c>
      <c r="H3398" t="s">
        <v>12</v>
      </c>
      <c r="I3398">
        <v>6</v>
      </c>
      <c r="J3398">
        <f t="shared" si="212"/>
        <v>1200.6000000000001</v>
      </c>
      <c r="K3398" s="2">
        <f t="shared" si="213"/>
        <v>45839</v>
      </c>
      <c r="L3398" s="2" t="str">
        <f>VLOOKUP(C3398,Customers!$A$2:$F$401,3,FALSE)</f>
        <v>Mansoura</v>
      </c>
      <c r="M3398" s="2" t="str">
        <f>VLOOKUP(C3398,Customers!$A$2:$F$401,5,FALSE)</f>
        <v>Corporate</v>
      </c>
      <c r="N3398" s="2" t="str">
        <f>VLOOKUP(D3398,Products!$A$2:$F$21,2,FALSE)</f>
        <v>Webcam HD</v>
      </c>
      <c r="O3398" s="2" t="str">
        <f>VLOOKUP(D3398,Products!$A$2:$F$21,4,FALSE)</f>
        <v>Electronics</v>
      </c>
      <c r="P3398" s="2" t="str">
        <f>VLOOKUP(D3398,Products!$A$2:$F$21,3,FALSE)</f>
        <v>Accessories</v>
      </c>
      <c r="Q3398" s="6">
        <f>VLOOKUP(D3398,Products!$A$2:$F$21,6,FALSE)</f>
        <v>790</v>
      </c>
      <c r="R3398" s="6">
        <f t="shared" si="214"/>
        <v>790</v>
      </c>
      <c r="S3398" s="6">
        <f t="shared" si="215"/>
        <v>410.60000000000014</v>
      </c>
    </row>
    <row r="3399" spans="1:19" x14ac:dyDescent="0.25">
      <c r="A3399" t="s">
        <v>3829</v>
      </c>
      <c r="B3399" s="2">
        <v>45891</v>
      </c>
      <c r="C3399" t="s">
        <v>48</v>
      </c>
      <c r="D3399" t="s">
        <v>21</v>
      </c>
      <c r="E3399">
        <v>2</v>
      </c>
      <c r="F3399">
        <v>1998</v>
      </c>
      <c r="G3399" s="3">
        <v>0</v>
      </c>
      <c r="H3399" t="s">
        <v>12</v>
      </c>
      <c r="I3399">
        <v>1</v>
      </c>
      <c r="J3399">
        <f t="shared" si="212"/>
        <v>3996</v>
      </c>
      <c r="K3399" s="2">
        <f t="shared" si="213"/>
        <v>45870</v>
      </c>
      <c r="L3399" s="2" t="str">
        <f>VLOOKUP(C3399,Customers!$A$2:$F$401,3,FALSE)</f>
        <v>Shubra El-Kheima</v>
      </c>
      <c r="M3399" s="2" t="str">
        <f>VLOOKUP(C3399,Customers!$A$2:$F$401,5,FALSE)</f>
        <v>Small Business</v>
      </c>
      <c r="N3399" s="2" t="str">
        <f>VLOOKUP(D3399,Products!$A$2:$F$21,2,FALSE)</f>
        <v>Mechanical Keyboard</v>
      </c>
      <c r="O3399" s="2" t="str">
        <f>VLOOKUP(D3399,Products!$A$2:$F$21,4,FALSE)</f>
        <v>Electronics</v>
      </c>
      <c r="P3399" s="2" t="str">
        <f>VLOOKUP(D3399,Products!$A$2:$F$21,3,FALSE)</f>
        <v>Accessories</v>
      </c>
      <c r="Q3399" s="6">
        <f>VLOOKUP(D3399,Products!$A$2:$F$21,6,FALSE)</f>
        <v>990</v>
      </c>
      <c r="R3399" s="6">
        <f t="shared" si="214"/>
        <v>1980</v>
      </c>
      <c r="S3399" s="6">
        <f t="shared" si="215"/>
        <v>2016</v>
      </c>
    </row>
    <row r="3400" spans="1:19" x14ac:dyDescent="0.25">
      <c r="A3400" t="s">
        <v>3830</v>
      </c>
      <c r="B3400" s="2">
        <v>44973</v>
      </c>
      <c r="C3400" t="s">
        <v>102</v>
      </c>
      <c r="D3400" t="s">
        <v>90</v>
      </c>
      <c r="E3400">
        <v>10</v>
      </c>
      <c r="F3400">
        <v>2100</v>
      </c>
      <c r="G3400" s="3">
        <v>0.2</v>
      </c>
      <c r="H3400" t="s">
        <v>12</v>
      </c>
      <c r="I3400">
        <v>2</v>
      </c>
      <c r="J3400">
        <f t="shared" si="212"/>
        <v>16800</v>
      </c>
      <c r="K3400" s="2">
        <f t="shared" si="213"/>
        <v>44958</v>
      </c>
      <c r="L3400" s="2" t="str">
        <f>VLOOKUP(C3400,Customers!$A$2:$F$401,3,FALSE)</f>
        <v>Fayoum</v>
      </c>
      <c r="M3400" s="2" t="str">
        <f>VLOOKUP(C3400,Customers!$A$2:$F$401,5,FALSE)</f>
        <v>Consumer</v>
      </c>
      <c r="N3400" s="2" t="str">
        <f>VLOOKUP(D3400,Products!$A$2:$F$21,2,FALSE)</f>
        <v>Headset Pro</v>
      </c>
      <c r="O3400" s="2" t="str">
        <f>VLOOKUP(D3400,Products!$A$2:$F$21,4,FALSE)</f>
        <v>Electronics</v>
      </c>
      <c r="P3400" s="2" t="str">
        <f>VLOOKUP(D3400,Products!$A$2:$F$21,3,FALSE)</f>
        <v>Accessories</v>
      </c>
      <c r="Q3400" s="6">
        <f>VLOOKUP(D3400,Products!$A$2:$F$21,6,FALSE)</f>
        <v>1180</v>
      </c>
      <c r="R3400" s="6">
        <f t="shared" si="214"/>
        <v>11800</v>
      </c>
      <c r="S3400" s="6">
        <f t="shared" si="215"/>
        <v>5000</v>
      </c>
    </row>
    <row r="3401" spans="1:19" x14ac:dyDescent="0.25">
      <c r="A3401" t="s">
        <v>3831</v>
      </c>
      <c r="B3401" s="2">
        <v>45606</v>
      </c>
      <c r="C3401" t="s">
        <v>679</v>
      </c>
      <c r="D3401" t="s">
        <v>79</v>
      </c>
      <c r="E3401">
        <v>3</v>
      </c>
      <c r="F3401">
        <v>6386</v>
      </c>
      <c r="G3401" s="3">
        <v>0.05</v>
      </c>
      <c r="H3401" t="s">
        <v>12</v>
      </c>
      <c r="I3401">
        <v>7</v>
      </c>
      <c r="J3401">
        <f t="shared" si="212"/>
        <v>18200.099999999999</v>
      </c>
      <c r="K3401" s="2">
        <f t="shared" si="213"/>
        <v>45597</v>
      </c>
      <c r="L3401" s="2" t="str">
        <f>VLOOKUP(C3401,Customers!$A$2:$F$401,3,FALSE)</f>
        <v>Asyut</v>
      </c>
      <c r="M3401" s="2" t="str">
        <f>VLOOKUP(C3401,Customers!$A$2:$F$401,5,FALSE)</f>
        <v>Consumer</v>
      </c>
      <c r="N3401" s="2" t="str">
        <f>VLOOKUP(D3401,Products!$A$2:$F$21,2,FALSE)</f>
        <v>27-inch Monitor</v>
      </c>
      <c r="O3401" s="2" t="str">
        <f>VLOOKUP(D3401,Products!$A$2:$F$21,4,FALSE)</f>
        <v>Electronics</v>
      </c>
      <c r="P3401" s="2" t="str">
        <f>VLOOKUP(D3401,Products!$A$2:$F$21,3,FALSE)</f>
        <v>Displays</v>
      </c>
      <c r="Q3401" s="6">
        <f>VLOOKUP(D3401,Products!$A$2:$F$21,6,FALSE)</f>
        <v>4300</v>
      </c>
      <c r="R3401" s="6">
        <f t="shared" si="214"/>
        <v>12900</v>
      </c>
      <c r="S3401" s="6">
        <f t="shared" si="215"/>
        <v>5300.0999999999985</v>
      </c>
    </row>
    <row r="3402" spans="1:19" x14ac:dyDescent="0.25">
      <c r="A3402" t="s">
        <v>3832</v>
      </c>
      <c r="B3402" s="2">
        <v>45355</v>
      </c>
      <c r="C3402" t="s">
        <v>604</v>
      </c>
      <c r="D3402" t="s">
        <v>15</v>
      </c>
      <c r="E3402">
        <v>3</v>
      </c>
      <c r="F3402">
        <v>436.5</v>
      </c>
      <c r="G3402" s="3">
        <v>0.1</v>
      </c>
      <c r="H3402" t="s">
        <v>12</v>
      </c>
      <c r="I3402">
        <v>2</v>
      </c>
      <c r="J3402">
        <f t="shared" si="212"/>
        <v>1178.55</v>
      </c>
      <c r="K3402" s="2">
        <f t="shared" si="213"/>
        <v>45352</v>
      </c>
      <c r="L3402" s="2" t="str">
        <f>VLOOKUP(C3402,Customers!$A$2:$F$401,3,FALSE)</f>
        <v>Alexandria</v>
      </c>
      <c r="M3402" s="2" t="str">
        <f>VLOOKUP(C3402,Customers!$A$2:$F$401,5,FALSE)</f>
        <v>Small Business</v>
      </c>
      <c r="N3402" s="2" t="str">
        <f>VLOOKUP(D3402,Products!$A$2:$F$21,2,FALSE)</f>
        <v>Wireless Mouse</v>
      </c>
      <c r="O3402" s="2" t="str">
        <f>VLOOKUP(D3402,Products!$A$2:$F$21,4,FALSE)</f>
        <v>Electronics</v>
      </c>
      <c r="P3402" s="2" t="str">
        <f>VLOOKUP(D3402,Products!$A$2:$F$21,3,FALSE)</f>
        <v>Accessories</v>
      </c>
      <c r="Q3402" s="6">
        <f>VLOOKUP(D3402,Products!$A$2:$F$21,6,FALSE)</f>
        <v>210</v>
      </c>
      <c r="R3402" s="6">
        <f t="shared" si="214"/>
        <v>630</v>
      </c>
      <c r="S3402" s="6">
        <f t="shared" si="215"/>
        <v>548.54999999999995</v>
      </c>
    </row>
    <row r="3403" spans="1:19" x14ac:dyDescent="0.25">
      <c r="A3403" t="s">
        <v>3833</v>
      </c>
      <c r="B3403" s="2">
        <v>45360</v>
      </c>
      <c r="C3403" t="s">
        <v>10</v>
      </c>
      <c r="D3403" t="s">
        <v>56</v>
      </c>
      <c r="E3403">
        <v>3</v>
      </c>
      <c r="F3403">
        <v>180</v>
      </c>
      <c r="G3403" s="3">
        <v>0.05</v>
      </c>
      <c r="H3403" t="s">
        <v>12</v>
      </c>
      <c r="I3403">
        <v>7</v>
      </c>
      <c r="J3403">
        <f t="shared" si="212"/>
        <v>513</v>
      </c>
      <c r="K3403" s="2">
        <f t="shared" si="213"/>
        <v>45352</v>
      </c>
      <c r="L3403" s="2" t="str">
        <f>VLOOKUP(C3403,Customers!$A$2:$F$401,3,FALSE)</f>
        <v>Shubra El-Kheima</v>
      </c>
      <c r="M3403" s="2" t="str">
        <f>VLOOKUP(C3403,Customers!$A$2:$F$401,5,FALSE)</f>
        <v>Consumer</v>
      </c>
      <c r="N3403" s="2" t="str">
        <f>VLOOKUP(D3403,Products!$A$2:$F$21,2,FALSE)</f>
        <v>Notebook Pack</v>
      </c>
      <c r="O3403" s="2" t="str">
        <f>VLOOKUP(D3403,Products!$A$2:$F$21,4,FALSE)</f>
        <v>Office</v>
      </c>
      <c r="P3403" s="2" t="str">
        <f>VLOOKUP(D3403,Products!$A$2:$F$21,3,FALSE)</f>
        <v>Stationery</v>
      </c>
      <c r="Q3403" s="6">
        <f>VLOOKUP(D3403,Products!$A$2:$F$21,6,FALSE)</f>
        <v>75</v>
      </c>
      <c r="R3403" s="6">
        <f t="shared" si="214"/>
        <v>225</v>
      </c>
      <c r="S3403" s="6">
        <f t="shared" si="215"/>
        <v>288</v>
      </c>
    </row>
    <row r="3404" spans="1:19" x14ac:dyDescent="0.25">
      <c r="A3404" t="s">
        <v>3834</v>
      </c>
      <c r="B3404" s="2">
        <v>45344</v>
      </c>
      <c r="C3404" t="s">
        <v>931</v>
      </c>
      <c r="D3404" t="s">
        <v>46</v>
      </c>
      <c r="E3404">
        <v>5</v>
      </c>
      <c r="F3404">
        <v>252.2</v>
      </c>
      <c r="G3404" s="3">
        <v>0</v>
      </c>
      <c r="H3404" t="s">
        <v>12</v>
      </c>
      <c r="I3404">
        <v>3</v>
      </c>
      <c r="J3404">
        <f t="shared" si="212"/>
        <v>1261</v>
      </c>
      <c r="K3404" s="2">
        <f t="shared" si="213"/>
        <v>45323</v>
      </c>
      <c r="L3404" s="2" t="str">
        <f>VLOOKUP(C3404,Customers!$A$2:$F$401,3,FALSE)</f>
        <v>Shubra El-Kheima</v>
      </c>
      <c r="M3404" s="2" t="str">
        <f>VLOOKUP(C3404,Customers!$A$2:$F$401,5,FALSE)</f>
        <v>Consumer</v>
      </c>
      <c r="N3404" s="2" t="str">
        <f>VLOOKUP(D3404,Products!$A$2:$F$21,2,FALSE)</f>
        <v>Paper A4 Box</v>
      </c>
      <c r="O3404" s="2" t="str">
        <f>VLOOKUP(D3404,Products!$A$2:$F$21,4,FALSE)</f>
        <v>Office</v>
      </c>
      <c r="P3404" s="2" t="str">
        <f>VLOOKUP(D3404,Products!$A$2:$F$21,3,FALSE)</f>
        <v>Stationery</v>
      </c>
      <c r="Q3404" s="6">
        <f>VLOOKUP(D3404,Products!$A$2:$F$21,6,FALSE)</f>
        <v>145</v>
      </c>
      <c r="R3404" s="6">
        <f t="shared" si="214"/>
        <v>725</v>
      </c>
      <c r="S3404" s="6">
        <f t="shared" si="215"/>
        <v>536</v>
      </c>
    </row>
    <row r="3405" spans="1:19" x14ac:dyDescent="0.25">
      <c r="A3405" t="s">
        <v>3835</v>
      </c>
      <c r="B3405" s="2">
        <v>45998</v>
      </c>
      <c r="C3405" t="s">
        <v>301</v>
      </c>
      <c r="D3405" t="s">
        <v>24</v>
      </c>
      <c r="E3405">
        <v>5</v>
      </c>
      <c r="F3405">
        <v>1212.5</v>
      </c>
      <c r="G3405" s="3">
        <v>0</v>
      </c>
      <c r="H3405" t="s">
        <v>96</v>
      </c>
      <c r="I3405">
        <v>4</v>
      </c>
      <c r="J3405">
        <f t="shared" si="212"/>
        <v>6062.5</v>
      </c>
      <c r="K3405" s="2">
        <f t="shared" si="213"/>
        <v>45992</v>
      </c>
      <c r="L3405" s="2" t="str">
        <f>VLOOKUP(C3405,Customers!$A$2:$F$401,3,FALSE)</f>
        <v>Giza</v>
      </c>
      <c r="M3405" s="2" t="str">
        <f>VLOOKUP(C3405,Customers!$A$2:$F$401,5,FALSE)</f>
        <v>Consumer</v>
      </c>
      <c r="N3405" s="2" t="str">
        <f>VLOOKUP(D3405,Products!$A$2:$F$21,2,FALSE)</f>
        <v>USB-C Hub</v>
      </c>
      <c r="O3405" s="2" t="str">
        <f>VLOOKUP(D3405,Products!$A$2:$F$21,4,FALSE)</f>
        <v>Electronics</v>
      </c>
      <c r="P3405" s="2" t="str">
        <f>VLOOKUP(D3405,Products!$A$2:$F$21,3,FALSE)</f>
        <v>Accessories</v>
      </c>
      <c r="Q3405" s="6">
        <f>VLOOKUP(D3405,Products!$A$2:$F$21,6,FALSE)</f>
        <v>620</v>
      </c>
      <c r="R3405" s="6">
        <f t="shared" si="214"/>
        <v>3100</v>
      </c>
      <c r="S3405" s="6">
        <f t="shared" si="215"/>
        <v>2962.5</v>
      </c>
    </row>
    <row r="3406" spans="1:19" x14ac:dyDescent="0.25">
      <c r="A3406" t="s">
        <v>3836</v>
      </c>
      <c r="B3406" s="2">
        <v>45456</v>
      </c>
      <c r="C3406" t="s">
        <v>146</v>
      </c>
      <c r="D3406" t="s">
        <v>79</v>
      </c>
      <c r="E3406">
        <v>1</v>
      </c>
      <c r="F3406">
        <v>6386</v>
      </c>
      <c r="G3406" s="3">
        <v>0.15</v>
      </c>
      <c r="H3406" t="s">
        <v>12</v>
      </c>
      <c r="I3406">
        <v>5</v>
      </c>
      <c r="J3406">
        <f t="shared" si="212"/>
        <v>5428.0999999999995</v>
      </c>
      <c r="K3406" s="2">
        <f t="shared" si="213"/>
        <v>45444</v>
      </c>
      <c r="L3406" s="2" t="str">
        <f>VLOOKUP(C3406,Customers!$A$2:$F$401,3,FALSE)</f>
        <v>Zagazig</v>
      </c>
      <c r="M3406" s="2" t="str">
        <f>VLOOKUP(C3406,Customers!$A$2:$F$401,5,FALSE)</f>
        <v>Consumer</v>
      </c>
      <c r="N3406" s="2" t="str">
        <f>VLOOKUP(D3406,Products!$A$2:$F$21,2,FALSE)</f>
        <v>27-inch Monitor</v>
      </c>
      <c r="O3406" s="2" t="str">
        <f>VLOOKUP(D3406,Products!$A$2:$F$21,4,FALSE)</f>
        <v>Electronics</v>
      </c>
      <c r="P3406" s="2" t="str">
        <f>VLOOKUP(D3406,Products!$A$2:$F$21,3,FALSE)</f>
        <v>Displays</v>
      </c>
      <c r="Q3406" s="6">
        <f>VLOOKUP(D3406,Products!$A$2:$F$21,6,FALSE)</f>
        <v>4300</v>
      </c>
      <c r="R3406" s="6">
        <f t="shared" si="214"/>
        <v>4300</v>
      </c>
      <c r="S3406" s="6">
        <f t="shared" si="215"/>
        <v>1128.0999999999995</v>
      </c>
    </row>
    <row r="3407" spans="1:19" x14ac:dyDescent="0.25">
      <c r="A3407" t="s">
        <v>3837</v>
      </c>
      <c r="B3407" s="2">
        <v>45916</v>
      </c>
      <c r="C3407" t="s">
        <v>131</v>
      </c>
      <c r="D3407" t="s">
        <v>56</v>
      </c>
      <c r="E3407">
        <v>3</v>
      </c>
      <c r="F3407">
        <v>185.4</v>
      </c>
      <c r="G3407" s="3">
        <v>0</v>
      </c>
      <c r="H3407" t="s">
        <v>12</v>
      </c>
      <c r="I3407">
        <v>3</v>
      </c>
      <c r="J3407">
        <f t="shared" si="212"/>
        <v>556.20000000000005</v>
      </c>
      <c r="K3407" s="2">
        <f t="shared" si="213"/>
        <v>45901</v>
      </c>
      <c r="L3407" s="2" t="str">
        <f>VLOOKUP(C3407,Customers!$A$2:$F$401,3,FALSE)</f>
        <v>Zagazig</v>
      </c>
      <c r="M3407" s="2" t="str">
        <f>VLOOKUP(C3407,Customers!$A$2:$F$401,5,FALSE)</f>
        <v>Small Business</v>
      </c>
      <c r="N3407" s="2" t="str">
        <f>VLOOKUP(D3407,Products!$A$2:$F$21,2,FALSE)</f>
        <v>Notebook Pack</v>
      </c>
      <c r="O3407" s="2" t="str">
        <f>VLOOKUP(D3407,Products!$A$2:$F$21,4,FALSE)</f>
        <v>Office</v>
      </c>
      <c r="P3407" s="2" t="str">
        <f>VLOOKUP(D3407,Products!$A$2:$F$21,3,FALSE)</f>
        <v>Stationery</v>
      </c>
      <c r="Q3407" s="6">
        <f>VLOOKUP(D3407,Products!$A$2:$F$21,6,FALSE)</f>
        <v>75</v>
      </c>
      <c r="R3407" s="6">
        <f t="shared" si="214"/>
        <v>225</v>
      </c>
      <c r="S3407" s="6">
        <f t="shared" si="215"/>
        <v>331.20000000000005</v>
      </c>
    </row>
    <row r="3408" spans="1:19" x14ac:dyDescent="0.25">
      <c r="A3408" t="s">
        <v>3838</v>
      </c>
      <c r="B3408" s="2">
        <v>45216</v>
      </c>
      <c r="C3408" t="s">
        <v>396</v>
      </c>
      <c r="D3408" t="s">
        <v>11</v>
      </c>
      <c r="E3408">
        <v>1</v>
      </c>
      <c r="F3408">
        <v>27645</v>
      </c>
      <c r="G3408" s="3">
        <v>0</v>
      </c>
      <c r="H3408" t="s">
        <v>12</v>
      </c>
      <c r="I3408">
        <v>1</v>
      </c>
      <c r="J3408">
        <f t="shared" si="212"/>
        <v>27645</v>
      </c>
      <c r="K3408" s="2">
        <f t="shared" si="213"/>
        <v>45200</v>
      </c>
      <c r="L3408" s="2" t="str">
        <f>VLOOKUP(C3408,Customers!$A$2:$F$401,3,FALSE)</f>
        <v>Alexandria</v>
      </c>
      <c r="M3408" s="2" t="str">
        <f>VLOOKUP(C3408,Customers!$A$2:$F$401,5,FALSE)</f>
        <v>Consumer</v>
      </c>
      <c r="N3408" s="2" t="str">
        <f>VLOOKUP(D3408,Products!$A$2:$F$21,2,FALSE)</f>
        <v>Laptop Pro 14</v>
      </c>
      <c r="O3408" s="2" t="str">
        <f>VLOOKUP(D3408,Products!$A$2:$F$21,4,FALSE)</f>
        <v>Electronics</v>
      </c>
      <c r="P3408" s="2" t="str">
        <f>VLOOKUP(D3408,Products!$A$2:$F$21,3,FALSE)</f>
        <v>Computers</v>
      </c>
      <c r="Q3408" s="6">
        <f>VLOOKUP(D3408,Products!$A$2:$F$21,6,FALSE)</f>
        <v>22100</v>
      </c>
      <c r="R3408" s="6">
        <f t="shared" si="214"/>
        <v>22100</v>
      </c>
      <c r="S3408" s="6">
        <f t="shared" si="215"/>
        <v>5545</v>
      </c>
    </row>
    <row r="3409" spans="1:19" x14ac:dyDescent="0.25">
      <c r="A3409" t="s">
        <v>3839</v>
      </c>
      <c r="B3409" s="2">
        <v>44964</v>
      </c>
      <c r="C3409" t="s">
        <v>662</v>
      </c>
      <c r="D3409" t="s">
        <v>46</v>
      </c>
      <c r="E3409">
        <v>3</v>
      </c>
      <c r="F3409">
        <v>260</v>
      </c>
      <c r="G3409" s="3">
        <v>0.2</v>
      </c>
      <c r="H3409" t="s">
        <v>12</v>
      </c>
      <c r="I3409">
        <v>7</v>
      </c>
      <c r="J3409">
        <f t="shared" si="212"/>
        <v>624</v>
      </c>
      <c r="K3409" s="2">
        <f t="shared" si="213"/>
        <v>44958</v>
      </c>
      <c r="L3409" s="2" t="str">
        <f>VLOOKUP(C3409,Customers!$A$2:$F$401,3,FALSE)</f>
        <v>Alexandria</v>
      </c>
      <c r="M3409" s="2" t="str">
        <f>VLOOKUP(C3409,Customers!$A$2:$F$401,5,FALSE)</f>
        <v>Small Business</v>
      </c>
      <c r="N3409" s="2" t="str">
        <f>VLOOKUP(D3409,Products!$A$2:$F$21,2,FALSE)</f>
        <v>Paper A4 Box</v>
      </c>
      <c r="O3409" s="2" t="str">
        <f>VLOOKUP(D3409,Products!$A$2:$F$21,4,FALSE)</f>
        <v>Office</v>
      </c>
      <c r="P3409" s="2" t="str">
        <f>VLOOKUP(D3409,Products!$A$2:$F$21,3,FALSE)</f>
        <v>Stationery</v>
      </c>
      <c r="Q3409" s="6">
        <f>VLOOKUP(D3409,Products!$A$2:$F$21,6,FALSE)</f>
        <v>145</v>
      </c>
      <c r="R3409" s="6">
        <f t="shared" si="214"/>
        <v>435</v>
      </c>
      <c r="S3409" s="6">
        <f t="shared" si="215"/>
        <v>189</v>
      </c>
    </row>
    <row r="3410" spans="1:19" x14ac:dyDescent="0.25">
      <c r="A3410" t="s">
        <v>3840</v>
      </c>
      <c r="B3410" s="2">
        <v>45698</v>
      </c>
      <c r="C3410" t="s">
        <v>1171</v>
      </c>
      <c r="D3410" t="s">
        <v>56</v>
      </c>
      <c r="E3410">
        <v>10</v>
      </c>
      <c r="F3410">
        <v>180</v>
      </c>
      <c r="G3410" s="3">
        <v>0.05</v>
      </c>
      <c r="H3410" t="s">
        <v>12</v>
      </c>
      <c r="I3410">
        <v>3</v>
      </c>
      <c r="J3410">
        <f t="shared" si="212"/>
        <v>1710</v>
      </c>
      <c r="K3410" s="2">
        <f t="shared" si="213"/>
        <v>45689</v>
      </c>
      <c r="L3410" s="2" t="str">
        <f>VLOOKUP(C3410,Customers!$A$2:$F$401,3,FALSE)</f>
        <v>Mansoura</v>
      </c>
      <c r="M3410" s="2" t="str">
        <f>VLOOKUP(C3410,Customers!$A$2:$F$401,5,FALSE)</f>
        <v>Consumer</v>
      </c>
      <c r="N3410" s="2" t="str">
        <f>VLOOKUP(D3410,Products!$A$2:$F$21,2,FALSE)</f>
        <v>Notebook Pack</v>
      </c>
      <c r="O3410" s="2" t="str">
        <f>VLOOKUP(D3410,Products!$A$2:$F$21,4,FALSE)</f>
        <v>Office</v>
      </c>
      <c r="P3410" s="2" t="str">
        <f>VLOOKUP(D3410,Products!$A$2:$F$21,3,FALSE)</f>
        <v>Stationery</v>
      </c>
      <c r="Q3410" s="6">
        <f>VLOOKUP(D3410,Products!$A$2:$F$21,6,FALSE)</f>
        <v>75</v>
      </c>
      <c r="R3410" s="6">
        <f t="shared" si="214"/>
        <v>750</v>
      </c>
      <c r="S3410" s="6">
        <f t="shared" si="215"/>
        <v>960</v>
      </c>
    </row>
    <row r="3411" spans="1:19" x14ac:dyDescent="0.25">
      <c r="A3411" t="s">
        <v>3841</v>
      </c>
      <c r="B3411" s="2">
        <v>46005</v>
      </c>
      <c r="C3411" t="s">
        <v>187</v>
      </c>
      <c r="D3411" t="s">
        <v>15</v>
      </c>
      <c r="E3411">
        <v>4</v>
      </c>
      <c r="F3411">
        <v>450</v>
      </c>
      <c r="G3411" s="3">
        <v>0.2</v>
      </c>
      <c r="H3411" t="s">
        <v>12</v>
      </c>
      <c r="I3411">
        <v>1</v>
      </c>
      <c r="J3411">
        <f t="shared" si="212"/>
        <v>1440</v>
      </c>
      <c r="K3411" s="2">
        <f t="shared" si="213"/>
        <v>45992</v>
      </c>
      <c r="L3411" s="2" t="str">
        <f>VLOOKUP(C3411,Customers!$A$2:$F$401,3,FALSE)</f>
        <v>Alexandria</v>
      </c>
      <c r="M3411" s="2" t="str">
        <f>VLOOKUP(C3411,Customers!$A$2:$F$401,5,FALSE)</f>
        <v>Consumer</v>
      </c>
      <c r="N3411" s="2" t="str">
        <f>VLOOKUP(D3411,Products!$A$2:$F$21,2,FALSE)</f>
        <v>Wireless Mouse</v>
      </c>
      <c r="O3411" s="2" t="str">
        <f>VLOOKUP(D3411,Products!$A$2:$F$21,4,FALSE)</f>
        <v>Electronics</v>
      </c>
      <c r="P3411" s="2" t="str">
        <f>VLOOKUP(D3411,Products!$A$2:$F$21,3,FALSE)</f>
        <v>Accessories</v>
      </c>
      <c r="Q3411" s="6">
        <f>VLOOKUP(D3411,Products!$A$2:$F$21,6,FALSE)</f>
        <v>210</v>
      </c>
      <c r="R3411" s="6">
        <f t="shared" si="214"/>
        <v>840</v>
      </c>
      <c r="S3411" s="6">
        <f t="shared" si="215"/>
        <v>600</v>
      </c>
    </row>
    <row r="3412" spans="1:19" x14ac:dyDescent="0.25">
      <c r="A3412" t="s">
        <v>3842</v>
      </c>
      <c r="B3412" s="2">
        <v>45016</v>
      </c>
      <c r="C3412" t="s">
        <v>144</v>
      </c>
      <c r="D3412" t="s">
        <v>40</v>
      </c>
      <c r="E3412">
        <v>1</v>
      </c>
      <c r="F3412">
        <v>19500</v>
      </c>
      <c r="G3412" s="3">
        <v>0.15</v>
      </c>
      <c r="H3412" t="s">
        <v>12</v>
      </c>
      <c r="I3412">
        <v>2</v>
      </c>
      <c r="J3412">
        <f t="shared" si="212"/>
        <v>16575</v>
      </c>
      <c r="K3412" s="2">
        <f t="shared" si="213"/>
        <v>44986</v>
      </c>
      <c r="L3412" s="2" t="str">
        <f>VLOOKUP(C3412,Customers!$A$2:$F$401,3,FALSE)</f>
        <v>Mansoura</v>
      </c>
      <c r="M3412" s="2" t="str">
        <f>VLOOKUP(C3412,Customers!$A$2:$F$401,5,FALSE)</f>
        <v>Consumer</v>
      </c>
      <c r="N3412" s="2" t="str">
        <f>VLOOKUP(D3412,Products!$A$2:$F$21,2,FALSE)</f>
        <v>Laptop Basic 15</v>
      </c>
      <c r="O3412" s="2" t="str">
        <f>VLOOKUP(D3412,Products!$A$2:$F$21,4,FALSE)</f>
        <v>Electronics</v>
      </c>
      <c r="P3412" s="2" t="str">
        <f>VLOOKUP(D3412,Products!$A$2:$F$21,3,FALSE)</f>
        <v>Computers</v>
      </c>
      <c r="Q3412" s="6">
        <f>VLOOKUP(D3412,Products!$A$2:$F$21,6,FALSE)</f>
        <v>15100</v>
      </c>
      <c r="R3412" s="6">
        <f t="shared" si="214"/>
        <v>15100</v>
      </c>
      <c r="S3412" s="6">
        <f t="shared" si="215"/>
        <v>1475</v>
      </c>
    </row>
    <row r="3413" spans="1:19" x14ac:dyDescent="0.25">
      <c r="A3413" t="s">
        <v>3843</v>
      </c>
      <c r="B3413" s="2">
        <v>45450</v>
      </c>
      <c r="C3413" t="s">
        <v>621</v>
      </c>
      <c r="D3413" t="s">
        <v>56</v>
      </c>
      <c r="E3413">
        <v>10</v>
      </c>
      <c r="F3413">
        <v>194.4</v>
      </c>
      <c r="G3413" s="3">
        <v>0</v>
      </c>
      <c r="H3413" t="s">
        <v>12</v>
      </c>
      <c r="I3413">
        <v>2</v>
      </c>
      <c r="J3413">
        <f t="shared" si="212"/>
        <v>1944</v>
      </c>
      <c r="K3413" s="2">
        <f t="shared" si="213"/>
        <v>45444</v>
      </c>
      <c r="L3413" s="2" t="str">
        <f>VLOOKUP(C3413,Customers!$A$2:$F$401,3,FALSE)</f>
        <v>Cairo</v>
      </c>
      <c r="M3413" s="2" t="str">
        <f>VLOOKUP(C3413,Customers!$A$2:$F$401,5,FALSE)</f>
        <v>Small Business</v>
      </c>
      <c r="N3413" s="2" t="str">
        <f>VLOOKUP(D3413,Products!$A$2:$F$21,2,FALSE)</f>
        <v>Notebook Pack</v>
      </c>
      <c r="O3413" s="2" t="str">
        <f>VLOOKUP(D3413,Products!$A$2:$F$21,4,FALSE)</f>
        <v>Office</v>
      </c>
      <c r="P3413" s="2" t="str">
        <f>VLOOKUP(D3413,Products!$A$2:$F$21,3,FALSE)</f>
        <v>Stationery</v>
      </c>
      <c r="Q3413" s="6">
        <f>VLOOKUP(D3413,Products!$A$2:$F$21,6,FALSE)</f>
        <v>75</v>
      </c>
      <c r="R3413" s="6">
        <f t="shared" si="214"/>
        <v>750</v>
      </c>
      <c r="S3413" s="6">
        <f t="shared" si="215"/>
        <v>1194</v>
      </c>
    </row>
    <row r="3414" spans="1:19" x14ac:dyDescent="0.25">
      <c r="A3414" t="s">
        <v>3844</v>
      </c>
      <c r="B3414" s="2">
        <v>45275</v>
      </c>
      <c r="C3414" t="s">
        <v>966</v>
      </c>
      <c r="D3414" t="s">
        <v>46</v>
      </c>
      <c r="E3414">
        <v>20</v>
      </c>
      <c r="F3414">
        <v>260</v>
      </c>
      <c r="G3414" s="3">
        <v>0.15</v>
      </c>
      <c r="H3414" t="s">
        <v>12</v>
      </c>
      <c r="I3414">
        <v>6</v>
      </c>
      <c r="J3414">
        <f t="shared" si="212"/>
        <v>4420</v>
      </c>
      <c r="K3414" s="2">
        <f t="shared" si="213"/>
        <v>45261</v>
      </c>
      <c r="L3414" s="2" t="str">
        <f>VLOOKUP(C3414,Customers!$A$2:$F$401,3,FALSE)</f>
        <v>Cairo</v>
      </c>
      <c r="M3414" s="2" t="str">
        <f>VLOOKUP(C3414,Customers!$A$2:$F$401,5,FALSE)</f>
        <v>Small Business</v>
      </c>
      <c r="N3414" s="2" t="str">
        <f>VLOOKUP(D3414,Products!$A$2:$F$21,2,FALSE)</f>
        <v>Paper A4 Box</v>
      </c>
      <c r="O3414" s="2" t="str">
        <f>VLOOKUP(D3414,Products!$A$2:$F$21,4,FALSE)</f>
        <v>Office</v>
      </c>
      <c r="P3414" s="2" t="str">
        <f>VLOOKUP(D3414,Products!$A$2:$F$21,3,FALSE)</f>
        <v>Stationery</v>
      </c>
      <c r="Q3414" s="6">
        <f>VLOOKUP(D3414,Products!$A$2:$F$21,6,FALSE)</f>
        <v>145</v>
      </c>
      <c r="R3414" s="6">
        <f t="shared" si="214"/>
        <v>2900</v>
      </c>
      <c r="S3414" s="6">
        <f t="shared" si="215"/>
        <v>1520</v>
      </c>
    </row>
    <row r="3415" spans="1:19" x14ac:dyDescent="0.25">
      <c r="A3415" t="s">
        <v>3845</v>
      </c>
      <c r="B3415" s="2">
        <v>45050</v>
      </c>
      <c r="C3415" t="s">
        <v>875</v>
      </c>
      <c r="D3415" t="s">
        <v>21</v>
      </c>
      <c r="E3415">
        <v>1</v>
      </c>
      <c r="F3415">
        <v>1850</v>
      </c>
      <c r="G3415" s="3">
        <v>0.15</v>
      </c>
      <c r="H3415" t="s">
        <v>96</v>
      </c>
      <c r="I3415">
        <v>5</v>
      </c>
      <c r="J3415">
        <f t="shared" si="212"/>
        <v>1572.5</v>
      </c>
      <c r="K3415" s="2">
        <f t="shared" si="213"/>
        <v>45047</v>
      </c>
      <c r="L3415" s="2" t="str">
        <f>VLOOKUP(C3415,Customers!$A$2:$F$401,3,FALSE)</f>
        <v>Mansoura</v>
      </c>
      <c r="M3415" s="2" t="str">
        <f>VLOOKUP(C3415,Customers!$A$2:$F$401,5,FALSE)</f>
        <v>Consumer</v>
      </c>
      <c r="N3415" s="2" t="str">
        <f>VLOOKUP(D3415,Products!$A$2:$F$21,2,FALSE)</f>
        <v>Mechanical Keyboard</v>
      </c>
      <c r="O3415" s="2" t="str">
        <f>VLOOKUP(D3415,Products!$A$2:$F$21,4,FALSE)</f>
        <v>Electronics</v>
      </c>
      <c r="P3415" s="2" t="str">
        <f>VLOOKUP(D3415,Products!$A$2:$F$21,3,FALSE)</f>
        <v>Accessories</v>
      </c>
      <c r="Q3415" s="6">
        <f>VLOOKUP(D3415,Products!$A$2:$F$21,6,FALSE)</f>
        <v>990</v>
      </c>
      <c r="R3415" s="6">
        <f t="shared" si="214"/>
        <v>990</v>
      </c>
      <c r="S3415" s="6">
        <f t="shared" si="215"/>
        <v>582.5</v>
      </c>
    </row>
    <row r="3416" spans="1:19" x14ac:dyDescent="0.25">
      <c r="A3416" t="s">
        <v>3846</v>
      </c>
      <c r="B3416" s="2">
        <v>45508</v>
      </c>
      <c r="C3416" t="s">
        <v>821</v>
      </c>
      <c r="D3416" t="s">
        <v>18</v>
      </c>
      <c r="E3416">
        <v>1</v>
      </c>
      <c r="F3416">
        <v>1493.5</v>
      </c>
      <c r="G3416" s="3">
        <v>0.15</v>
      </c>
      <c r="H3416" t="s">
        <v>12</v>
      </c>
      <c r="I3416">
        <v>4</v>
      </c>
      <c r="J3416">
        <f t="shared" si="212"/>
        <v>1269.4749999999999</v>
      </c>
      <c r="K3416" s="2">
        <f t="shared" si="213"/>
        <v>45505</v>
      </c>
      <c r="L3416" s="2" t="str">
        <f>VLOOKUP(C3416,Customers!$A$2:$F$401,3,FALSE)</f>
        <v>Fayoum</v>
      </c>
      <c r="M3416" s="2" t="str">
        <f>VLOOKUP(C3416,Customers!$A$2:$F$401,5,FALSE)</f>
        <v>Corporate</v>
      </c>
      <c r="N3416" s="2" t="str">
        <f>VLOOKUP(D3416,Products!$A$2:$F$21,2,FALSE)</f>
        <v>Webcam HD</v>
      </c>
      <c r="O3416" s="2" t="str">
        <f>VLOOKUP(D3416,Products!$A$2:$F$21,4,FALSE)</f>
        <v>Electronics</v>
      </c>
      <c r="P3416" s="2" t="str">
        <f>VLOOKUP(D3416,Products!$A$2:$F$21,3,FALSE)</f>
        <v>Accessories</v>
      </c>
      <c r="Q3416" s="6">
        <f>VLOOKUP(D3416,Products!$A$2:$F$21,6,FALSE)</f>
        <v>790</v>
      </c>
      <c r="R3416" s="6">
        <f t="shared" si="214"/>
        <v>790</v>
      </c>
      <c r="S3416" s="6">
        <f t="shared" si="215"/>
        <v>479.47499999999991</v>
      </c>
    </row>
    <row r="3417" spans="1:19" x14ac:dyDescent="0.25">
      <c r="A3417" t="s">
        <v>3847</v>
      </c>
      <c r="B3417" s="2">
        <v>45338</v>
      </c>
      <c r="C3417" t="s">
        <v>213</v>
      </c>
      <c r="D3417" t="s">
        <v>123</v>
      </c>
      <c r="E3417">
        <v>2</v>
      </c>
      <c r="F3417">
        <v>2279.5</v>
      </c>
      <c r="G3417" s="3">
        <v>0</v>
      </c>
      <c r="H3417" t="s">
        <v>12</v>
      </c>
      <c r="I3417">
        <v>6</v>
      </c>
      <c r="J3417">
        <f t="shared" si="212"/>
        <v>4559</v>
      </c>
      <c r="K3417" s="2">
        <f t="shared" si="213"/>
        <v>45323</v>
      </c>
      <c r="L3417" s="2" t="str">
        <f>VLOOKUP(C3417,Customers!$A$2:$F$401,3,FALSE)</f>
        <v>Mansoura</v>
      </c>
      <c r="M3417" s="2" t="str">
        <f>VLOOKUP(C3417,Customers!$A$2:$F$401,5,FALSE)</f>
        <v>Corporate</v>
      </c>
      <c r="N3417" s="2" t="str">
        <f>VLOOKUP(D3417,Products!$A$2:$F$21,2,FALSE)</f>
        <v>Barcode Scanner</v>
      </c>
      <c r="O3417" s="2" t="str">
        <f>VLOOKUP(D3417,Products!$A$2:$F$21,4,FALSE)</f>
        <v>Electronics</v>
      </c>
      <c r="P3417" s="2" t="str">
        <f>VLOOKUP(D3417,Products!$A$2:$F$21,3,FALSE)</f>
        <v>POS Equipment</v>
      </c>
      <c r="Q3417" s="6">
        <f>VLOOKUP(D3417,Products!$A$2:$F$21,6,FALSE)</f>
        <v>1420</v>
      </c>
      <c r="R3417" s="6">
        <f t="shared" si="214"/>
        <v>2840</v>
      </c>
      <c r="S3417" s="6">
        <f t="shared" si="215"/>
        <v>1719</v>
      </c>
    </row>
    <row r="3418" spans="1:19" x14ac:dyDescent="0.25">
      <c r="A3418" t="s">
        <v>3848</v>
      </c>
      <c r="B3418" s="2">
        <v>45482</v>
      </c>
      <c r="C3418" t="s">
        <v>360</v>
      </c>
      <c r="D3418" t="s">
        <v>15</v>
      </c>
      <c r="E3418">
        <v>1</v>
      </c>
      <c r="F3418">
        <v>414</v>
      </c>
      <c r="G3418" s="3">
        <v>0.1</v>
      </c>
      <c r="H3418" t="s">
        <v>12</v>
      </c>
      <c r="I3418">
        <v>6</v>
      </c>
      <c r="J3418">
        <f t="shared" si="212"/>
        <v>372.6</v>
      </c>
      <c r="K3418" s="2">
        <f t="shared" si="213"/>
        <v>45474</v>
      </c>
      <c r="L3418" s="2" t="str">
        <f>VLOOKUP(C3418,Customers!$A$2:$F$401,3,FALSE)</f>
        <v>Mansoura</v>
      </c>
      <c r="M3418" s="2" t="str">
        <f>VLOOKUP(C3418,Customers!$A$2:$F$401,5,FALSE)</f>
        <v>Consumer</v>
      </c>
      <c r="N3418" s="2" t="str">
        <f>VLOOKUP(D3418,Products!$A$2:$F$21,2,FALSE)</f>
        <v>Wireless Mouse</v>
      </c>
      <c r="O3418" s="2" t="str">
        <f>VLOOKUP(D3418,Products!$A$2:$F$21,4,FALSE)</f>
        <v>Electronics</v>
      </c>
      <c r="P3418" s="2" t="str">
        <f>VLOOKUP(D3418,Products!$A$2:$F$21,3,FALSE)</f>
        <v>Accessories</v>
      </c>
      <c r="Q3418" s="6">
        <f>VLOOKUP(D3418,Products!$A$2:$F$21,6,FALSE)</f>
        <v>210</v>
      </c>
      <c r="R3418" s="6">
        <f t="shared" si="214"/>
        <v>210</v>
      </c>
      <c r="S3418" s="6">
        <f t="shared" si="215"/>
        <v>162.60000000000002</v>
      </c>
    </row>
    <row r="3419" spans="1:19" x14ac:dyDescent="0.25">
      <c r="A3419" t="s">
        <v>3849</v>
      </c>
      <c r="B3419" s="2">
        <v>45035</v>
      </c>
      <c r="C3419" t="s">
        <v>45</v>
      </c>
      <c r="D3419" t="s">
        <v>30</v>
      </c>
      <c r="E3419">
        <v>3</v>
      </c>
      <c r="F3419">
        <v>9936</v>
      </c>
      <c r="G3419" s="3">
        <v>0.1</v>
      </c>
      <c r="H3419" t="s">
        <v>85</v>
      </c>
      <c r="I3419">
        <v>6</v>
      </c>
      <c r="J3419">
        <f t="shared" si="212"/>
        <v>26827.200000000001</v>
      </c>
      <c r="K3419" s="2">
        <f t="shared" si="213"/>
        <v>45017</v>
      </c>
      <c r="L3419" s="2" t="str">
        <f>VLOOKUP(C3419,Customers!$A$2:$F$401,3,FALSE)</f>
        <v>Zagazig</v>
      </c>
      <c r="M3419" s="2" t="str">
        <f>VLOOKUP(C3419,Customers!$A$2:$F$401,5,FALSE)</f>
        <v>Small Business</v>
      </c>
      <c r="N3419" s="2" t="str">
        <f>VLOOKUP(D3419,Products!$A$2:$F$21,2,FALSE)</f>
        <v>Standing Desk</v>
      </c>
      <c r="O3419" s="2" t="str">
        <f>VLOOKUP(D3419,Products!$A$2:$F$21,4,FALSE)</f>
        <v>Office</v>
      </c>
      <c r="P3419" s="2" t="str">
        <f>VLOOKUP(D3419,Products!$A$2:$F$21,3,FALSE)</f>
        <v>Furniture</v>
      </c>
      <c r="Q3419" s="6">
        <f>VLOOKUP(D3419,Products!$A$2:$F$21,6,FALSE)</f>
        <v>6500</v>
      </c>
      <c r="R3419" s="6">
        <f t="shared" si="214"/>
        <v>19500</v>
      </c>
      <c r="S3419" s="6">
        <f t="shared" si="215"/>
        <v>7327.2000000000007</v>
      </c>
    </row>
    <row r="3420" spans="1:19" x14ac:dyDescent="0.25">
      <c r="A3420" t="s">
        <v>3850</v>
      </c>
      <c r="B3420" s="2">
        <v>45879</v>
      </c>
      <c r="C3420" t="s">
        <v>1038</v>
      </c>
      <c r="D3420" t="s">
        <v>56</v>
      </c>
      <c r="E3420">
        <v>1</v>
      </c>
      <c r="F3420">
        <v>165.6</v>
      </c>
      <c r="G3420" s="3">
        <v>0.05</v>
      </c>
      <c r="H3420" t="s">
        <v>85</v>
      </c>
      <c r="I3420">
        <v>3</v>
      </c>
      <c r="J3420">
        <f t="shared" si="212"/>
        <v>157.32</v>
      </c>
      <c r="K3420" s="2">
        <f t="shared" si="213"/>
        <v>45870</v>
      </c>
      <c r="L3420" s="2" t="str">
        <f>VLOOKUP(C3420,Customers!$A$2:$F$401,3,FALSE)</f>
        <v>Fayoum</v>
      </c>
      <c r="M3420" s="2" t="str">
        <f>VLOOKUP(C3420,Customers!$A$2:$F$401,5,FALSE)</f>
        <v>Consumer</v>
      </c>
      <c r="N3420" s="2" t="str">
        <f>VLOOKUP(D3420,Products!$A$2:$F$21,2,FALSE)</f>
        <v>Notebook Pack</v>
      </c>
      <c r="O3420" s="2" t="str">
        <f>VLOOKUP(D3420,Products!$A$2:$F$21,4,FALSE)</f>
        <v>Office</v>
      </c>
      <c r="P3420" s="2" t="str">
        <f>VLOOKUP(D3420,Products!$A$2:$F$21,3,FALSE)</f>
        <v>Stationery</v>
      </c>
      <c r="Q3420" s="6">
        <f>VLOOKUP(D3420,Products!$A$2:$F$21,6,FALSE)</f>
        <v>75</v>
      </c>
      <c r="R3420" s="6">
        <f t="shared" si="214"/>
        <v>75</v>
      </c>
      <c r="S3420" s="6">
        <f t="shared" si="215"/>
        <v>82.32</v>
      </c>
    </row>
    <row r="3421" spans="1:19" x14ac:dyDescent="0.25">
      <c r="A3421" t="s">
        <v>3851</v>
      </c>
      <c r="B3421" s="2">
        <v>44944</v>
      </c>
      <c r="C3421" t="s">
        <v>630</v>
      </c>
      <c r="D3421" t="s">
        <v>11</v>
      </c>
      <c r="E3421">
        <v>1</v>
      </c>
      <c r="F3421">
        <v>30780</v>
      </c>
      <c r="G3421" s="3">
        <v>0.05</v>
      </c>
      <c r="H3421" t="s">
        <v>12</v>
      </c>
      <c r="I3421">
        <v>7</v>
      </c>
      <c r="J3421">
        <f t="shared" si="212"/>
        <v>29241</v>
      </c>
      <c r="K3421" s="2">
        <f t="shared" si="213"/>
        <v>44927</v>
      </c>
      <c r="L3421" s="2" t="str">
        <f>VLOOKUP(C3421,Customers!$A$2:$F$401,3,FALSE)</f>
        <v>Giza</v>
      </c>
      <c r="M3421" s="2" t="str">
        <f>VLOOKUP(C3421,Customers!$A$2:$F$401,5,FALSE)</f>
        <v>Consumer</v>
      </c>
      <c r="N3421" s="2" t="str">
        <f>VLOOKUP(D3421,Products!$A$2:$F$21,2,FALSE)</f>
        <v>Laptop Pro 14</v>
      </c>
      <c r="O3421" s="2" t="str">
        <f>VLOOKUP(D3421,Products!$A$2:$F$21,4,FALSE)</f>
        <v>Electronics</v>
      </c>
      <c r="P3421" s="2" t="str">
        <f>VLOOKUP(D3421,Products!$A$2:$F$21,3,FALSE)</f>
        <v>Computers</v>
      </c>
      <c r="Q3421" s="6">
        <f>VLOOKUP(D3421,Products!$A$2:$F$21,6,FALSE)</f>
        <v>22100</v>
      </c>
      <c r="R3421" s="6">
        <f t="shared" si="214"/>
        <v>22100</v>
      </c>
      <c r="S3421" s="6">
        <f t="shared" si="215"/>
        <v>7141</v>
      </c>
    </row>
    <row r="3422" spans="1:19" x14ac:dyDescent="0.25">
      <c r="A3422" t="s">
        <v>3852</v>
      </c>
      <c r="B3422" s="2">
        <v>45063</v>
      </c>
      <c r="C3422" t="s">
        <v>531</v>
      </c>
      <c r="D3422" t="s">
        <v>24</v>
      </c>
      <c r="E3422">
        <v>2</v>
      </c>
      <c r="F3422">
        <v>1287.5</v>
      </c>
      <c r="G3422" s="3">
        <v>0.05</v>
      </c>
      <c r="H3422" t="s">
        <v>12</v>
      </c>
      <c r="I3422">
        <v>2</v>
      </c>
      <c r="J3422">
        <f t="shared" si="212"/>
        <v>2446.25</v>
      </c>
      <c r="K3422" s="2">
        <f t="shared" si="213"/>
        <v>45047</v>
      </c>
      <c r="L3422" s="2" t="str">
        <f>VLOOKUP(C3422,Customers!$A$2:$F$401,3,FALSE)</f>
        <v>Port Said</v>
      </c>
      <c r="M3422" s="2" t="str">
        <f>VLOOKUP(C3422,Customers!$A$2:$F$401,5,FALSE)</f>
        <v>Corporate</v>
      </c>
      <c r="N3422" s="2" t="str">
        <f>VLOOKUP(D3422,Products!$A$2:$F$21,2,FALSE)</f>
        <v>USB-C Hub</v>
      </c>
      <c r="O3422" s="2" t="str">
        <f>VLOOKUP(D3422,Products!$A$2:$F$21,4,FALSE)</f>
        <v>Electronics</v>
      </c>
      <c r="P3422" s="2" t="str">
        <f>VLOOKUP(D3422,Products!$A$2:$F$21,3,FALSE)</f>
        <v>Accessories</v>
      </c>
      <c r="Q3422" s="6">
        <f>VLOOKUP(D3422,Products!$A$2:$F$21,6,FALSE)</f>
        <v>620</v>
      </c>
      <c r="R3422" s="6">
        <f t="shared" si="214"/>
        <v>1240</v>
      </c>
      <c r="S3422" s="6">
        <f t="shared" si="215"/>
        <v>1206.25</v>
      </c>
    </row>
    <row r="3423" spans="1:19" x14ac:dyDescent="0.25">
      <c r="A3423" t="s">
        <v>3853</v>
      </c>
      <c r="B3423" s="2">
        <v>45722</v>
      </c>
      <c r="C3423" t="s">
        <v>901</v>
      </c>
      <c r="D3423" t="s">
        <v>18</v>
      </c>
      <c r="E3423">
        <v>10</v>
      </c>
      <c r="F3423">
        <v>1334</v>
      </c>
      <c r="G3423" s="3">
        <v>0.15</v>
      </c>
      <c r="H3423" t="s">
        <v>12</v>
      </c>
      <c r="I3423">
        <v>6</v>
      </c>
      <c r="J3423">
        <f t="shared" si="212"/>
        <v>11339</v>
      </c>
      <c r="K3423" s="2">
        <f t="shared" si="213"/>
        <v>45717</v>
      </c>
      <c r="L3423" s="2" t="str">
        <f>VLOOKUP(C3423,Customers!$A$2:$F$401,3,FALSE)</f>
        <v>Asyut</v>
      </c>
      <c r="M3423" s="2" t="str">
        <f>VLOOKUP(C3423,Customers!$A$2:$F$401,5,FALSE)</f>
        <v>Small Business</v>
      </c>
      <c r="N3423" s="2" t="str">
        <f>VLOOKUP(D3423,Products!$A$2:$F$21,2,FALSE)</f>
        <v>Webcam HD</v>
      </c>
      <c r="O3423" s="2" t="str">
        <f>VLOOKUP(D3423,Products!$A$2:$F$21,4,FALSE)</f>
        <v>Electronics</v>
      </c>
      <c r="P3423" s="2" t="str">
        <f>VLOOKUP(D3423,Products!$A$2:$F$21,3,FALSE)</f>
        <v>Accessories</v>
      </c>
      <c r="Q3423" s="6">
        <f>VLOOKUP(D3423,Products!$A$2:$F$21,6,FALSE)</f>
        <v>790</v>
      </c>
      <c r="R3423" s="6">
        <f t="shared" si="214"/>
        <v>7900</v>
      </c>
      <c r="S3423" s="6">
        <f t="shared" si="215"/>
        <v>3439</v>
      </c>
    </row>
    <row r="3424" spans="1:19" x14ac:dyDescent="0.25">
      <c r="A3424" t="s">
        <v>3854</v>
      </c>
      <c r="B3424" s="2">
        <v>45482</v>
      </c>
      <c r="C3424" t="s">
        <v>473</v>
      </c>
      <c r="D3424" t="s">
        <v>72</v>
      </c>
      <c r="E3424">
        <v>1</v>
      </c>
      <c r="F3424">
        <v>1610</v>
      </c>
      <c r="G3424" s="3">
        <v>0.15</v>
      </c>
      <c r="H3424" t="s">
        <v>12</v>
      </c>
      <c r="I3424">
        <v>4</v>
      </c>
      <c r="J3424">
        <f t="shared" si="212"/>
        <v>1368.5</v>
      </c>
      <c r="K3424" s="2">
        <f t="shared" si="213"/>
        <v>45474</v>
      </c>
      <c r="L3424" s="2" t="str">
        <f>VLOOKUP(C3424,Customers!$A$2:$F$401,3,FALSE)</f>
        <v>Shubra El-Kheima</v>
      </c>
      <c r="M3424" s="2" t="str">
        <f>VLOOKUP(C3424,Customers!$A$2:$F$401,5,FALSE)</f>
        <v>Corporate</v>
      </c>
      <c r="N3424" s="2" t="str">
        <f>VLOOKUP(D3424,Products!$A$2:$F$21,2,FALSE)</f>
        <v>Wi-Fi Router</v>
      </c>
      <c r="O3424" s="2" t="str">
        <f>VLOOKUP(D3424,Products!$A$2:$F$21,4,FALSE)</f>
        <v>Electronics</v>
      </c>
      <c r="P3424" s="2" t="str">
        <f>VLOOKUP(D3424,Products!$A$2:$F$21,3,FALSE)</f>
        <v>Networking</v>
      </c>
      <c r="Q3424" s="6">
        <f>VLOOKUP(D3424,Products!$A$2:$F$21,6,FALSE)</f>
        <v>1050</v>
      </c>
      <c r="R3424" s="6">
        <f t="shared" si="214"/>
        <v>1050</v>
      </c>
      <c r="S3424" s="6">
        <f t="shared" si="215"/>
        <v>318.5</v>
      </c>
    </row>
    <row r="3425" spans="1:19" x14ac:dyDescent="0.25">
      <c r="A3425" t="s">
        <v>3855</v>
      </c>
      <c r="B3425" s="2">
        <v>45664</v>
      </c>
      <c r="C3425" t="s">
        <v>1195</v>
      </c>
      <c r="D3425" t="s">
        <v>90</v>
      </c>
      <c r="E3425">
        <v>3</v>
      </c>
      <c r="F3425">
        <v>2268</v>
      </c>
      <c r="G3425" s="3">
        <v>0</v>
      </c>
      <c r="H3425" t="s">
        <v>12</v>
      </c>
      <c r="I3425">
        <v>5</v>
      </c>
      <c r="J3425">
        <f t="shared" si="212"/>
        <v>6804</v>
      </c>
      <c r="K3425" s="2">
        <f t="shared" si="213"/>
        <v>45658</v>
      </c>
      <c r="L3425" s="2" t="str">
        <f>VLOOKUP(C3425,Customers!$A$2:$F$401,3,FALSE)</f>
        <v>Banha</v>
      </c>
      <c r="M3425" s="2" t="str">
        <f>VLOOKUP(C3425,Customers!$A$2:$F$401,5,FALSE)</f>
        <v>Small Business</v>
      </c>
      <c r="N3425" s="2" t="str">
        <f>VLOOKUP(D3425,Products!$A$2:$F$21,2,FALSE)</f>
        <v>Headset Pro</v>
      </c>
      <c r="O3425" s="2" t="str">
        <f>VLOOKUP(D3425,Products!$A$2:$F$21,4,FALSE)</f>
        <v>Electronics</v>
      </c>
      <c r="P3425" s="2" t="str">
        <f>VLOOKUP(D3425,Products!$A$2:$F$21,3,FALSE)</f>
        <v>Accessories</v>
      </c>
      <c r="Q3425" s="6">
        <f>VLOOKUP(D3425,Products!$A$2:$F$21,6,FALSE)</f>
        <v>1180</v>
      </c>
      <c r="R3425" s="6">
        <f t="shared" si="214"/>
        <v>3540</v>
      </c>
      <c r="S3425" s="6">
        <f t="shared" si="215"/>
        <v>3264</v>
      </c>
    </row>
    <row r="3426" spans="1:19" x14ac:dyDescent="0.25">
      <c r="A3426" t="s">
        <v>3856</v>
      </c>
      <c r="B3426" s="2">
        <v>45147</v>
      </c>
      <c r="C3426" t="s">
        <v>931</v>
      </c>
      <c r="D3426" t="s">
        <v>56</v>
      </c>
      <c r="E3426">
        <v>2</v>
      </c>
      <c r="F3426">
        <v>174.6</v>
      </c>
      <c r="G3426" s="3">
        <v>0</v>
      </c>
      <c r="H3426" t="s">
        <v>12</v>
      </c>
      <c r="I3426">
        <v>4</v>
      </c>
      <c r="J3426">
        <f t="shared" si="212"/>
        <v>349.2</v>
      </c>
      <c r="K3426" s="2">
        <f t="shared" si="213"/>
        <v>45139</v>
      </c>
      <c r="L3426" s="2" t="str">
        <f>VLOOKUP(C3426,Customers!$A$2:$F$401,3,FALSE)</f>
        <v>Shubra El-Kheima</v>
      </c>
      <c r="M3426" s="2" t="str">
        <f>VLOOKUP(C3426,Customers!$A$2:$F$401,5,FALSE)</f>
        <v>Consumer</v>
      </c>
      <c r="N3426" s="2" t="str">
        <f>VLOOKUP(D3426,Products!$A$2:$F$21,2,FALSE)</f>
        <v>Notebook Pack</v>
      </c>
      <c r="O3426" s="2" t="str">
        <f>VLOOKUP(D3426,Products!$A$2:$F$21,4,FALSE)</f>
        <v>Office</v>
      </c>
      <c r="P3426" s="2" t="str">
        <f>VLOOKUP(D3426,Products!$A$2:$F$21,3,FALSE)</f>
        <v>Stationery</v>
      </c>
      <c r="Q3426" s="6">
        <f>VLOOKUP(D3426,Products!$A$2:$F$21,6,FALSE)</f>
        <v>75</v>
      </c>
      <c r="R3426" s="6">
        <f t="shared" si="214"/>
        <v>150</v>
      </c>
      <c r="S3426" s="6">
        <f t="shared" si="215"/>
        <v>199.2</v>
      </c>
    </row>
    <row r="3427" spans="1:19" x14ac:dyDescent="0.25">
      <c r="A3427" t="s">
        <v>3857</v>
      </c>
      <c r="B3427" s="2">
        <v>44966</v>
      </c>
      <c r="C3427" t="s">
        <v>450</v>
      </c>
      <c r="D3427" t="s">
        <v>43</v>
      </c>
      <c r="E3427">
        <v>5</v>
      </c>
      <c r="F3427">
        <v>3888</v>
      </c>
      <c r="G3427" s="3">
        <v>0.05</v>
      </c>
      <c r="H3427" t="s">
        <v>12</v>
      </c>
      <c r="I3427">
        <v>5</v>
      </c>
      <c r="J3427">
        <f t="shared" si="212"/>
        <v>18468</v>
      </c>
      <c r="K3427" s="2">
        <f t="shared" si="213"/>
        <v>44958</v>
      </c>
      <c r="L3427" s="2" t="str">
        <f>VLOOKUP(C3427,Customers!$A$2:$F$401,3,FALSE)</f>
        <v>Banha</v>
      </c>
      <c r="M3427" s="2" t="str">
        <f>VLOOKUP(C3427,Customers!$A$2:$F$401,5,FALSE)</f>
        <v>Consumer</v>
      </c>
      <c r="N3427" s="2" t="str">
        <f>VLOOKUP(D3427,Products!$A$2:$F$21,2,FALSE)</f>
        <v>External SSD 1TB</v>
      </c>
      <c r="O3427" s="2" t="str">
        <f>VLOOKUP(D3427,Products!$A$2:$F$21,4,FALSE)</f>
        <v>Electronics</v>
      </c>
      <c r="P3427" s="2" t="str">
        <f>VLOOKUP(D3427,Products!$A$2:$F$21,3,FALSE)</f>
        <v>Storage</v>
      </c>
      <c r="Q3427" s="6">
        <f>VLOOKUP(D3427,Products!$A$2:$F$21,6,FALSE)</f>
        <v>2450</v>
      </c>
      <c r="R3427" s="6">
        <f t="shared" si="214"/>
        <v>12250</v>
      </c>
      <c r="S3427" s="6">
        <f t="shared" si="215"/>
        <v>6218</v>
      </c>
    </row>
    <row r="3428" spans="1:19" x14ac:dyDescent="0.25">
      <c r="A3428" t="s">
        <v>3858</v>
      </c>
      <c r="B3428" s="2">
        <v>45526</v>
      </c>
      <c r="C3428" t="s">
        <v>835</v>
      </c>
      <c r="D3428" t="s">
        <v>56</v>
      </c>
      <c r="E3428">
        <v>3</v>
      </c>
      <c r="F3428">
        <v>165.6</v>
      </c>
      <c r="G3428" s="3">
        <v>0.05</v>
      </c>
      <c r="H3428" t="s">
        <v>12</v>
      </c>
      <c r="I3428">
        <v>4</v>
      </c>
      <c r="J3428">
        <f t="shared" si="212"/>
        <v>471.95999999999992</v>
      </c>
      <c r="K3428" s="2">
        <f t="shared" si="213"/>
        <v>45505</v>
      </c>
      <c r="L3428" s="2" t="str">
        <f>VLOOKUP(C3428,Customers!$A$2:$F$401,3,FALSE)</f>
        <v>Cairo</v>
      </c>
      <c r="M3428" s="2" t="str">
        <f>VLOOKUP(C3428,Customers!$A$2:$F$401,5,FALSE)</f>
        <v>Consumer</v>
      </c>
      <c r="N3428" s="2" t="str">
        <f>VLOOKUP(D3428,Products!$A$2:$F$21,2,FALSE)</f>
        <v>Notebook Pack</v>
      </c>
      <c r="O3428" s="2" t="str">
        <f>VLOOKUP(D3428,Products!$A$2:$F$21,4,FALSE)</f>
        <v>Office</v>
      </c>
      <c r="P3428" s="2" t="str">
        <f>VLOOKUP(D3428,Products!$A$2:$F$21,3,FALSE)</f>
        <v>Stationery</v>
      </c>
      <c r="Q3428" s="6">
        <f>VLOOKUP(D3428,Products!$A$2:$F$21,6,FALSE)</f>
        <v>75</v>
      </c>
      <c r="R3428" s="6">
        <f t="shared" si="214"/>
        <v>225</v>
      </c>
      <c r="S3428" s="6">
        <f t="shared" si="215"/>
        <v>246.95999999999992</v>
      </c>
    </row>
    <row r="3429" spans="1:19" x14ac:dyDescent="0.25">
      <c r="A3429" t="s">
        <v>3859</v>
      </c>
      <c r="B3429" s="2">
        <v>45718</v>
      </c>
      <c r="C3429" t="s">
        <v>407</v>
      </c>
      <c r="D3429" t="s">
        <v>109</v>
      </c>
      <c r="E3429">
        <v>50</v>
      </c>
      <c r="F3429">
        <v>11776</v>
      </c>
      <c r="G3429" s="3">
        <v>0.1</v>
      </c>
      <c r="H3429" t="s">
        <v>12</v>
      </c>
      <c r="I3429">
        <v>4</v>
      </c>
      <c r="J3429">
        <f t="shared" si="212"/>
        <v>529920</v>
      </c>
      <c r="K3429" s="2">
        <f t="shared" si="213"/>
        <v>45717</v>
      </c>
      <c r="L3429" s="2" t="str">
        <f>VLOOKUP(C3429,Customers!$A$2:$F$401,3,FALSE)</f>
        <v>Shubra El-Kheima</v>
      </c>
      <c r="M3429" s="2" t="str">
        <f>VLOOKUP(C3429,Customers!$A$2:$F$401,5,FALSE)</f>
        <v>Corporate</v>
      </c>
      <c r="N3429" s="2" t="str">
        <f>VLOOKUP(D3429,Products!$A$2:$F$21,2,FALSE)</f>
        <v>Projector</v>
      </c>
      <c r="O3429" s="2" t="str">
        <f>VLOOKUP(D3429,Products!$A$2:$F$21,4,FALSE)</f>
        <v>Electronics</v>
      </c>
      <c r="P3429" s="2" t="str">
        <f>VLOOKUP(D3429,Products!$A$2:$F$21,3,FALSE)</f>
        <v>Displays</v>
      </c>
      <c r="Q3429" s="6">
        <f>VLOOKUP(D3429,Products!$A$2:$F$21,6,FALSE)</f>
        <v>9700</v>
      </c>
      <c r="R3429" s="6">
        <f t="shared" si="214"/>
        <v>485000</v>
      </c>
      <c r="S3429" s="6">
        <f t="shared" si="215"/>
        <v>44920</v>
      </c>
    </row>
    <row r="3430" spans="1:19" x14ac:dyDescent="0.25">
      <c r="A3430" t="s">
        <v>3860</v>
      </c>
      <c r="B3430" s="2">
        <v>45400</v>
      </c>
      <c r="C3430" t="s">
        <v>835</v>
      </c>
      <c r="D3430" t="s">
        <v>90</v>
      </c>
      <c r="E3430">
        <v>3</v>
      </c>
      <c r="F3430">
        <v>2163</v>
      </c>
      <c r="G3430" s="3">
        <v>0.05</v>
      </c>
      <c r="H3430" t="s">
        <v>12</v>
      </c>
      <c r="I3430">
        <v>1</v>
      </c>
      <c r="J3430">
        <f t="shared" si="212"/>
        <v>6164.5499999999993</v>
      </c>
      <c r="K3430" s="2">
        <f t="shared" si="213"/>
        <v>45383</v>
      </c>
      <c r="L3430" s="2" t="str">
        <f>VLOOKUP(C3430,Customers!$A$2:$F$401,3,FALSE)</f>
        <v>Cairo</v>
      </c>
      <c r="M3430" s="2" t="str">
        <f>VLOOKUP(C3430,Customers!$A$2:$F$401,5,FALSE)</f>
        <v>Consumer</v>
      </c>
      <c r="N3430" s="2" t="str">
        <f>VLOOKUP(D3430,Products!$A$2:$F$21,2,FALSE)</f>
        <v>Headset Pro</v>
      </c>
      <c r="O3430" s="2" t="str">
        <f>VLOOKUP(D3430,Products!$A$2:$F$21,4,FALSE)</f>
        <v>Electronics</v>
      </c>
      <c r="P3430" s="2" t="str">
        <f>VLOOKUP(D3430,Products!$A$2:$F$21,3,FALSE)</f>
        <v>Accessories</v>
      </c>
      <c r="Q3430" s="6">
        <f>VLOOKUP(D3430,Products!$A$2:$F$21,6,FALSE)</f>
        <v>1180</v>
      </c>
      <c r="R3430" s="6">
        <f t="shared" si="214"/>
        <v>3540</v>
      </c>
      <c r="S3430" s="6">
        <f t="shared" si="215"/>
        <v>2624.5499999999993</v>
      </c>
    </row>
    <row r="3431" spans="1:19" x14ac:dyDescent="0.25">
      <c r="A3431" t="s">
        <v>3861</v>
      </c>
      <c r="B3431" s="2">
        <v>45706</v>
      </c>
      <c r="C3431" t="s">
        <v>727</v>
      </c>
      <c r="D3431" t="s">
        <v>56</v>
      </c>
      <c r="E3431">
        <v>3</v>
      </c>
      <c r="F3431">
        <v>174.6</v>
      </c>
      <c r="G3431" s="3">
        <v>0.1</v>
      </c>
      <c r="H3431" t="s">
        <v>12</v>
      </c>
      <c r="I3431">
        <v>5</v>
      </c>
      <c r="J3431">
        <f t="shared" si="212"/>
        <v>471.41999999999996</v>
      </c>
      <c r="K3431" s="2">
        <f t="shared" si="213"/>
        <v>45689</v>
      </c>
      <c r="L3431" s="2" t="str">
        <f>VLOOKUP(C3431,Customers!$A$2:$F$401,3,FALSE)</f>
        <v>Tanta</v>
      </c>
      <c r="M3431" s="2" t="str">
        <f>VLOOKUP(C3431,Customers!$A$2:$F$401,5,FALSE)</f>
        <v>Small Business</v>
      </c>
      <c r="N3431" s="2" t="str">
        <f>VLOOKUP(D3431,Products!$A$2:$F$21,2,FALSE)</f>
        <v>Notebook Pack</v>
      </c>
      <c r="O3431" s="2" t="str">
        <f>VLOOKUP(D3431,Products!$A$2:$F$21,4,FALSE)</f>
        <v>Office</v>
      </c>
      <c r="P3431" s="2" t="str">
        <f>VLOOKUP(D3431,Products!$A$2:$F$21,3,FALSE)</f>
        <v>Stationery</v>
      </c>
      <c r="Q3431" s="6">
        <f>VLOOKUP(D3431,Products!$A$2:$F$21,6,FALSE)</f>
        <v>75</v>
      </c>
      <c r="R3431" s="6">
        <f t="shared" si="214"/>
        <v>225</v>
      </c>
      <c r="S3431" s="6">
        <f t="shared" si="215"/>
        <v>246.41999999999996</v>
      </c>
    </row>
    <row r="3432" spans="1:19" x14ac:dyDescent="0.25">
      <c r="A3432" t="s">
        <v>3862</v>
      </c>
      <c r="B3432" s="2">
        <v>45968</v>
      </c>
      <c r="C3432" t="s">
        <v>790</v>
      </c>
      <c r="D3432" t="s">
        <v>40</v>
      </c>
      <c r="E3432">
        <v>10</v>
      </c>
      <c r="F3432">
        <v>19500</v>
      </c>
      <c r="G3432" s="3">
        <v>0.05</v>
      </c>
      <c r="H3432" t="s">
        <v>12</v>
      </c>
      <c r="I3432">
        <v>4</v>
      </c>
      <c r="J3432">
        <f t="shared" si="212"/>
        <v>185250</v>
      </c>
      <c r="K3432" s="2">
        <f t="shared" si="213"/>
        <v>45962</v>
      </c>
      <c r="L3432" s="2" t="str">
        <f>VLOOKUP(C3432,Customers!$A$2:$F$401,3,FALSE)</f>
        <v>Giza</v>
      </c>
      <c r="M3432" s="2" t="str">
        <f>VLOOKUP(C3432,Customers!$A$2:$F$401,5,FALSE)</f>
        <v>Small Business</v>
      </c>
      <c r="N3432" s="2" t="str">
        <f>VLOOKUP(D3432,Products!$A$2:$F$21,2,FALSE)</f>
        <v>Laptop Basic 15</v>
      </c>
      <c r="O3432" s="2" t="str">
        <f>VLOOKUP(D3432,Products!$A$2:$F$21,4,FALSE)</f>
        <v>Electronics</v>
      </c>
      <c r="P3432" s="2" t="str">
        <f>VLOOKUP(D3432,Products!$A$2:$F$21,3,FALSE)</f>
        <v>Computers</v>
      </c>
      <c r="Q3432" s="6">
        <f>VLOOKUP(D3432,Products!$A$2:$F$21,6,FALSE)</f>
        <v>15100</v>
      </c>
      <c r="R3432" s="6">
        <f t="shared" si="214"/>
        <v>151000</v>
      </c>
      <c r="S3432" s="6">
        <f t="shared" si="215"/>
        <v>34250</v>
      </c>
    </row>
    <row r="3433" spans="1:19" x14ac:dyDescent="0.25">
      <c r="A3433" t="s">
        <v>3863</v>
      </c>
      <c r="B3433" s="2">
        <v>45130</v>
      </c>
      <c r="C3433" t="s">
        <v>249</v>
      </c>
      <c r="D3433" t="s">
        <v>15</v>
      </c>
      <c r="E3433">
        <v>1</v>
      </c>
      <c r="F3433">
        <v>463.5</v>
      </c>
      <c r="G3433" s="3">
        <v>0.05</v>
      </c>
      <c r="H3433" t="s">
        <v>12</v>
      </c>
      <c r="I3433">
        <v>6</v>
      </c>
      <c r="J3433">
        <f t="shared" si="212"/>
        <v>440.32499999999999</v>
      </c>
      <c r="K3433" s="2">
        <f t="shared" si="213"/>
        <v>45108</v>
      </c>
      <c r="L3433" s="2" t="str">
        <f>VLOOKUP(C3433,Customers!$A$2:$F$401,3,FALSE)</f>
        <v>Zagazig</v>
      </c>
      <c r="M3433" s="2" t="str">
        <f>VLOOKUP(C3433,Customers!$A$2:$F$401,5,FALSE)</f>
        <v>Small Business</v>
      </c>
      <c r="N3433" s="2" t="str">
        <f>VLOOKUP(D3433,Products!$A$2:$F$21,2,FALSE)</f>
        <v>Wireless Mouse</v>
      </c>
      <c r="O3433" s="2" t="str">
        <f>VLOOKUP(D3433,Products!$A$2:$F$21,4,FALSE)</f>
        <v>Electronics</v>
      </c>
      <c r="P3433" s="2" t="str">
        <f>VLOOKUP(D3433,Products!$A$2:$F$21,3,FALSE)</f>
        <v>Accessories</v>
      </c>
      <c r="Q3433" s="6">
        <f>VLOOKUP(D3433,Products!$A$2:$F$21,6,FALSE)</f>
        <v>210</v>
      </c>
      <c r="R3433" s="6">
        <f t="shared" si="214"/>
        <v>210</v>
      </c>
      <c r="S3433" s="6">
        <f t="shared" si="215"/>
        <v>230.32499999999999</v>
      </c>
    </row>
    <row r="3434" spans="1:19" x14ac:dyDescent="0.25">
      <c r="A3434" t="s">
        <v>3864</v>
      </c>
      <c r="B3434" s="2">
        <v>45573</v>
      </c>
      <c r="C3434" t="s">
        <v>477</v>
      </c>
      <c r="D3434" t="s">
        <v>72</v>
      </c>
      <c r="E3434">
        <v>1</v>
      </c>
      <c r="F3434">
        <v>1802.5</v>
      </c>
      <c r="G3434" s="3">
        <v>0.05</v>
      </c>
      <c r="H3434" t="s">
        <v>96</v>
      </c>
      <c r="I3434">
        <v>5</v>
      </c>
      <c r="J3434">
        <f t="shared" si="212"/>
        <v>1712.375</v>
      </c>
      <c r="K3434" s="2">
        <f t="shared" si="213"/>
        <v>45566</v>
      </c>
      <c r="L3434" s="2" t="str">
        <f>VLOOKUP(C3434,Customers!$A$2:$F$401,3,FALSE)</f>
        <v>Tanta</v>
      </c>
      <c r="M3434" s="2" t="str">
        <f>VLOOKUP(C3434,Customers!$A$2:$F$401,5,FALSE)</f>
        <v>Small Business</v>
      </c>
      <c r="N3434" s="2" t="str">
        <f>VLOOKUP(D3434,Products!$A$2:$F$21,2,FALSE)</f>
        <v>Wi-Fi Router</v>
      </c>
      <c r="O3434" s="2" t="str">
        <f>VLOOKUP(D3434,Products!$A$2:$F$21,4,FALSE)</f>
        <v>Electronics</v>
      </c>
      <c r="P3434" s="2" t="str">
        <f>VLOOKUP(D3434,Products!$A$2:$F$21,3,FALSE)</f>
        <v>Networking</v>
      </c>
      <c r="Q3434" s="6">
        <f>VLOOKUP(D3434,Products!$A$2:$F$21,6,FALSE)</f>
        <v>1050</v>
      </c>
      <c r="R3434" s="6">
        <f t="shared" si="214"/>
        <v>1050</v>
      </c>
      <c r="S3434" s="6">
        <f t="shared" si="215"/>
        <v>662.375</v>
      </c>
    </row>
    <row r="3435" spans="1:19" x14ac:dyDescent="0.25">
      <c r="A3435" t="s">
        <v>3865</v>
      </c>
      <c r="B3435" s="2">
        <v>45919</v>
      </c>
      <c r="C3435" t="s">
        <v>689</v>
      </c>
      <c r="D3435" t="s">
        <v>72</v>
      </c>
      <c r="E3435">
        <v>2</v>
      </c>
      <c r="F3435">
        <v>1890</v>
      </c>
      <c r="G3435" s="3">
        <v>0.03</v>
      </c>
      <c r="H3435" t="s">
        <v>12</v>
      </c>
      <c r="I3435">
        <v>3</v>
      </c>
      <c r="J3435">
        <f t="shared" si="212"/>
        <v>3666.6</v>
      </c>
      <c r="K3435" s="2">
        <f t="shared" si="213"/>
        <v>45901</v>
      </c>
      <c r="L3435" s="2" t="str">
        <f>VLOOKUP(C3435,Customers!$A$2:$F$401,3,FALSE)</f>
        <v>Cairo</v>
      </c>
      <c r="M3435" s="2" t="str">
        <f>VLOOKUP(C3435,Customers!$A$2:$F$401,5,FALSE)</f>
        <v>Consumer</v>
      </c>
      <c r="N3435" s="2" t="str">
        <f>VLOOKUP(D3435,Products!$A$2:$F$21,2,FALSE)</f>
        <v>Wi-Fi Router</v>
      </c>
      <c r="O3435" s="2" t="str">
        <f>VLOOKUP(D3435,Products!$A$2:$F$21,4,FALSE)</f>
        <v>Electronics</v>
      </c>
      <c r="P3435" s="2" t="str">
        <f>VLOOKUP(D3435,Products!$A$2:$F$21,3,FALSE)</f>
        <v>Networking</v>
      </c>
      <c r="Q3435" s="6">
        <f>VLOOKUP(D3435,Products!$A$2:$F$21,6,FALSE)</f>
        <v>1050</v>
      </c>
      <c r="R3435" s="6">
        <f t="shared" si="214"/>
        <v>2100</v>
      </c>
      <c r="S3435" s="6">
        <f t="shared" si="215"/>
        <v>1566.6</v>
      </c>
    </row>
    <row r="3436" spans="1:19" x14ac:dyDescent="0.25">
      <c r="A3436" t="s">
        <v>3866</v>
      </c>
      <c r="B3436" s="2">
        <v>46015</v>
      </c>
      <c r="C3436" t="s">
        <v>896</v>
      </c>
      <c r="D3436" t="s">
        <v>49</v>
      </c>
      <c r="E3436">
        <v>2</v>
      </c>
      <c r="F3436">
        <v>4223</v>
      </c>
      <c r="G3436" s="3">
        <v>0.05</v>
      </c>
      <c r="H3436" t="s">
        <v>12</v>
      </c>
      <c r="I3436">
        <v>4</v>
      </c>
      <c r="J3436">
        <f t="shared" si="212"/>
        <v>8023.7</v>
      </c>
      <c r="K3436" s="2">
        <f t="shared" si="213"/>
        <v>45992</v>
      </c>
      <c r="L3436" s="2" t="str">
        <f>VLOOKUP(C3436,Customers!$A$2:$F$401,3,FALSE)</f>
        <v>Cairo</v>
      </c>
      <c r="M3436" s="2" t="str">
        <f>VLOOKUP(C3436,Customers!$A$2:$F$401,5,FALSE)</f>
        <v>Consumer</v>
      </c>
      <c r="N3436" s="2" t="str">
        <f>VLOOKUP(D3436,Products!$A$2:$F$21,2,FALSE)</f>
        <v>UPS 1200VA</v>
      </c>
      <c r="O3436" s="2" t="str">
        <f>VLOOKUP(D3436,Products!$A$2:$F$21,4,FALSE)</f>
        <v>Electronics</v>
      </c>
      <c r="P3436" s="2" t="str">
        <f>VLOOKUP(D3436,Products!$A$2:$F$21,3,FALSE)</f>
        <v>Power</v>
      </c>
      <c r="Q3436" s="6">
        <f>VLOOKUP(D3436,Products!$A$2:$F$21,6,FALSE)</f>
        <v>2950</v>
      </c>
      <c r="R3436" s="6">
        <f t="shared" si="214"/>
        <v>5900</v>
      </c>
      <c r="S3436" s="6">
        <f t="shared" si="215"/>
        <v>2123.6999999999998</v>
      </c>
    </row>
    <row r="3437" spans="1:19" x14ac:dyDescent="0.25">
      <c r="A3437" t="s">
        <v>3867</v>
      </c>
      <c r="B3437" s="2">
        <v>45107</v>
      </c>
      <c r="C3437" t="s">
        <v>3284</v>
      </c>
      <c r="D3437" t="s">
        <v>56</v>
      </c>
      <c r="E3437">
        <v>1</v>
      </c>
      <c r="F3437">
        <v>185.4</v>
      </c>
      <c r="G3437" s="3">
        <v>0.03</v>
      </c>
      <c r="H3437" t="s">
        <v>12</v>
      </c>
      <c r="I3437">
        <v>4</v>
      </c>
      <c r="J3437">
        <f t="shared" si="212"/>
        <v>179.83799999999999</v>
      </c>
      <c r="K3437" s="2">
        <f t="shared" si="213"/>
        <v>45078</v>
      </c>
      <c r="L3437" s="2" t="str">
        <f>VLOOKUP(C3437,Customers!$A$2:$F$401,3,FALSE)</f>
        <v>Ismailia</v>
      </c>
      <c r="M3437" s="2" t="str">
        <f>VLOOKUP(C3437,Customers!$A$2:$F$401,5,FALSE)</f>
        <v>Consumer</v>
      </c>
      <c r="N3437" s="2" t="str">
        <f>VLOOKUP(D3437,Products!$A$2:$F$21,2,FALSE)</f>
        <v>Notebook Pack</v>
      </c>
      <c r="O3437" s="2" t="str">
        <f>VLOOKUP(D3437,Products!$A$2:$F$21,4,FALSE)</f>
        <v>Office</v>
      </c>
      <c r="P3437" s="2" t="str">
        <f>VLOOKUP(D3437,Products!$A$2:$F$21,3,FALSE)</f>
        <v>Stationery</v>
      </c>
      <c r="Q3437" s="6">
        <f>VLOOKUP(D3437,Products!$A$2:$F$21,6,FALSE)</f>
        <v>75</v>
      </c>
      <c r="R3437" s="6">
        <f t="shared" si="214"/>
        <v>75</v>
      </c>
      <c r="S3437" s="6">
        <f t="shared" si="215"/>
        <v>104.83799999999999</v>
      </c>
    </row>
    <row r="3438" spans="1:19" x14ac:dyDescent="0.25">
      <c r="A3438" t="s">
        <v>3868</v>
      </c>
      <c r="B3438" s="2">
        <v>45308</v>
      </c>
      <c r="C3438" t="s">
        <v>1526</v>
      </c>
      <c r="D3438" t="s">
        <v>56</v>
      </c>
      <c r="E3438">
        <v>4</v>
      </c>
      <c r="F3438">
        <v>180</v>
      </c>
      <c r="G3438" s="3">
        <v>0.1</v>
      </c>
      <c r="H3438" t="s">
        <v>85</v>
      </c>
      <c r="I3438">
        <v>1</v>
      </c>
      <c r="J3438">
        <f t="shared" si="212"/>
        <v>648</v>
      </c>
      <c r="K3438" s="2">
        <f t="shared" si="213"/>
        <v>45292</v>
      </c>
      <c r="L3438" s="2" t="str">
        <f>VLOOKUP(C3438,Customers!$A$2:$F$401,3,FALSE)</f>
        <v>Giza</v>
      </c>
      <c r="M3438" s="2" t="str">
        <f>VLOOKUP(C3438,Customers!$A$2:$F$401,5,FALSE)</f>
        <v>Small Business</v>
      </c>
      <c r="N3438" s="2" t="str">
        <f>VLOOKUP(D3438,Products!$A$2:$F$21,2,FALSE)</f>
        <v>Notebook Pack</v>
      </c>
      <c r="O3438" s="2" t="str">
        <f>VLOOKUP(D3438,Products!$A$2:$F$21,4,FALSE)</f>
        <v>Office</v>
      </c>
      <c r="P3438" s="2" t="str">
        <f>VLOOKUP(D3438,Products!$A$2:$F$21,3,FALSE)</f>
        <v>Stationery</v>
      </c>
      <c r="Q3438" s="6">
        <f>VLOOKUP(D3438,Products!$A$2:$F$21,6,FALSE)</f>
        <v>75</v>
      </c>
      <c r="R3438" s="6">
        <f t="shared" si="214"/>
        <v>300</v>
      </c>
      <c r="S3438" s="6">
        <f t="shared" si="215"/>
        <v>348</v>
      </c>
    </row>
    <row r="3439" spans="1:19" x14ac:dyDescent="0.25">
      <c r="A3439" t="s">
        <v>3869</v>
      </c>
      <c r="B3439" s="2">
        <v>45334</v>
      </c>
      <c r="C3439" t="s">
        <v>1064</v>
      </c>
      <c r="D3439" t="s">
        <v>30</v>
      </c>
      <c r="E3439">
        <v>2</v>
      </c>
      <c r="F3439">
        <v>9200</v>
      </c>
      <c r="G3439" s="3">
        <v>0.1</v>
      </c>
      <c r="H3439" t="s">
        <v>12</v>
      </c>
      <c r="I3439">
        <v>7</v>
      </c>
      <c r="J3439">
        <f t="shared" si="212"/>
        <v>16560</v>
      </c>
      <c r="K3439" s="2">
        <f t="shared" si="213"/>
        <v>45323</v>
      </c>
      <c r="L3439" s="2" t="str">
        <f>VLOOKUP(C3439,Customers!$A$2:$F$401,3,FALSE)</f>
        <v>Shubra El-Kheima</v>
      </c>
      <c r="M3439" s="2" t="str">
        <f>VLOOKUP(C3439,Customers!$A$2:$F$401,5,FALSE)</f>
        <v>Consumer</v>
      </c>
      <c r="N3439" s="2" t="str">
        <f>VLOOKUP(D3439,Products!$A$2:$F$21,2,FALSE)</f>
        <v>Standing Desk</v>
      </c>
      <c r="O3439" s="2" t="str">
        <f>VLOOKUP(D3439,Products!$A$2:$F$21,4,FALSE)</f>
        <v>Office</v>
      </c>
      <c r="P3439" s="2" t="str">
        <f>VLOOKUP(D3439,Products!$A$2:$F$21,3,FALSE)</f>
        <v>Furniture</v>
      </c>
      <c r="Q3439" s="6">
        <f>VLOOKUP(D3439,Products!$A$2:$F$21,6,FALSE)</f>
        <v>6500</v>
      </c>
      <c r="R3439" s="6">
        <f t="shared" si="214"/>
        <v>13000</v>
      </c>
      <c r="S3439" s="6">
        <f t="shared" si="215"/>
        <v>3560</v>
      </c>
    </row>
    <row r="3440" spans="1:19" x14ac:dyDescent="0.25">
      <c r="A3440" t="s">
        <v>3870</v>
      </c>
      <c r="B3440" s="2">
        <v>45952</v>
      </c>
      <c r="C3440" t="s">
        <v>258</v>
      </c>
      <c r="D3440" t="s">
        <v>82</v>
      </c>
      <c r="E3440">
        <v>1</v>
      </c>
      <c r="F3440">
        <v>4416</v>
      </c>
      <c r="G3440" s="3">
        <v>0.05</v>
      </c>
      <c r="H3440" t="s">
        <v>85</v>
      </c>
      <c r="I3440">
        <v>6</v>
      </c>
      <c r="J3440">
        <f t="shared" si="212"/>
        <v>4195.2</v>
      </c>
      <c r="K3440" s="2">
        <f t="shared" si="213"/>
        <v>45931</v>
      </c>
      <c r="L3440" s="2" t="str">
        <f>VLOOKUP(C3440,Customers!$A$2:$F$401,3,FALSE)</f>
        <v>Tanta</v>
      </c>
      <c r="M3440" s="2" t="str">
        <f>VLOOKUP(C3440,Customers!$A$2:$F$401,5,FALSE)</f>
        <v>Small Business</v>
      </c>
      <c r="N3440" s="2" t="str">
        <f>VLOOKUP(D3440,Products!$A$2:$F$21,2,FALSE)</f>
        <v>Office Chair</v>
      </c>
      <c r="O3440" s="2" t="str">
        <f>VLOOKUP(D3440,Products!$A$2:$F$21,4,FALSE)</f>
        <v>Office</v>
      </c>
      <c r="P3440" s="2" t="str">
        <f>VLOOKUP(D3440,Products!$A$2:$F$21,3,FALSE)</f>
        <v>Furniture</v>
      </c>
      <c r="Q3440" s="6">
        <f>VLOOKUP(D3440,Products!$A$2:$F$21,6,FALSE)</f>
        <v>3150</v>
      </c>
      <c r="R3440" s="6">
        <f t="shared" si="214"/>
        <v>3150</v>
      </c>
      <c r="S3440" s="6">
        <f t="shared" si="215"/>
        <v>1045.1999999999998</v>
      </c>
    </row>
    <row r="3441" spans="1:19" x14ac:dyDescent="0.25">
      <c r="A3441" t="s">
        <v>3871</v>
      </c>
      <c r="B3441" s="2">
        <v>45864</v>
      </c>
      <c r="C3441" t="s">
        <v>37</v>
      </c>
      <c r="D3441" t="s">
        <v>56</v>
      </c>
      <c r="E3441">
        <v>5</v>
      </c>
      <c r="F3441">
        <v>165.6</v>
      </c>
      <c r="G3441" s="3">
        <v>0.1</v>
      </c>
      <c r="H3441" t="s">
        <v>12</v>
      </c>
      <c r="I3441">
        <v>5</v>
      </c>
      <c r="J3441">
        <f t="shared" si="212"/>
        <v>745.2</v>
      </c>
      <c r="K3441" s="2">
        <f t="shared" si="213"/>
        <v>45839</v>
      </c>
      <c r="L3441" s="2" t="str">
        <f>VLOOKUP(C3441,Customers!$A$2:$F$401,3,FALSE)</f>
        <v>Port Said</v>
      </c>
      <c r="M3441" s="2" t="str">
        <f>VLOOKUP(C3441,Customers!$A$2:$F$401,5,FALSE)</f>
        <v>Consumer</v>
      </c>
      <c r="N3441" s="2" t="str">
        <f>VLOOKUP(D3441,Products!$A$2:$F$21,2,FALSE)</f>
        <v>Notebook Pack</v>
      </c>
      <c r="O3441" s="2" t="str">
        <f>VLOOKUP(D3441,Products!$A$2:$F$21,4,FALSE)</f>
        <v>Office</v>
      </c>
      <c r="P3441" s="2" t="str">
        <f>VLOOKUP(D3441,Products!$A$2:$F$21,3,FALSE)</f>
        <v>Stationery</v>
      </c>
      <c r="Q3441" s="6">
        <f>VLOOKUP(D3441,Products!$A$2:$F$21,6,FALSE)</f>
        <v>75</v>
      </c>
      <c r="R3441" s="6">
        <f t="shared" si="214"/>
        <v>375</v>
      </c>
      <c r="S3441" s="6">
        <f t="shared" si="215"/>
        <v>370.20000000000005</v>
      </c>
    </row>
    <row r="3442" spans="1:19" x14ac:dyDescent="0.25">
      <c r="A3442" t="s">
        <v>3872</v>
      </c>
      <c r="B3442" s="2">
        <v>44971</v>
      </c>
      <c r="C3442" t="s">
        <v>923</v>
      </c>
      <c r="D3442" t="s">
        <v>46</v>
      </c>
      <c r="E3442">
        <v>2</v>
      </c>
      <c r="F3442">
        <v>252.2</v>
      </c>
      <c r="G3442" s="3">
        <v>0</v>
      </c>
      <c r="H3442" t="s">
        <v>12</v>
      </c>
      <c r="I3442">
        <v>4</v>
      </c>
      <c r="J3442">
        <f t="shared" si="212"/>
        <v>504.4</v>
      </c>
      <c r="K3442" s="2">
        <f t="shared" si="213"/>
        <v>44958</v>
      </c>
      <c r="L3442" s="2" t="str">
        <f>VLOOKUP(C3442,Customers!$A$2:$F$401,3,FALSE)</f>
        <v>Fayoum</v>
      </c>
      <c r="M3442" s="2" t="str">
        <f>VLOOKUP(C3442,Customers!$A$2:$F$401,5,FALSE)</f>
        <v>Consumer</v>
      </c>
      <c r="N3442" s="2" t="str">
        <f>VLOOKUP(D3442,Products!$A$2:$F$21,2,FALSE)</f>
        <v>Paper A4 Box</v>
      </c>
      <c r="O3442" s="2" t="str">
        <f>VLOOKUP(D3442,Products!$A$2:$F$21,4,FALSE)</f>
        <v>Office</v>
      </c>
      <c r="P3442" s="2" t="str">
        <f>VLOOKUP(D3442,Products!$A$2:$F$21,3,FALSE)</f>
        <v>Stationery</v>
      </c>
      <c r="Q3442" s="6">
        <f>VLOOKUP(D3442,Products!$A$2:$F$21,6,FALSE)</f>
        <v>145</v>
      </c>
      <c r="R3442" s="6">
        <f t="shared" si="214"/>
        <v>290</v>
      </c>
      <c r="S3442" s="6">
        <f t="shared" si="215"/>
        <v>214.39999999999998</v>
      </c>
    </row>
    <row r="3443" spans="1:19" x14ac:dyDescent="0.25">
      <c r="A3443" t="s">
        <v>3873</v>
      </c>
      <c r="B3443" s="2">
        <v>45008</v>
      </c>
      <c r="C3443" t="s">
        <v>209</v>
      </c>
      <c r="D3443" t="s">
        <v>56</v>
      </c>
      <c r="E3443">
        <v>1</v>
      </c>
      <c r="F3443">
        <v>174.6</v>
      </c>
      <c r="G3443" s="3">
        <v>0</v>
      </c>
      <c r="H3443" t="s">
        <v>12</v>
      </c>
      <c r="I3443">
        <v>5</v>
      </c>
      <c r="J3443">
        <f t="shared" si="212"/>
        <v>174.6</v>
      </c>
      <c r="K3443" s="2">
        <f t="shared" si="213"/>
        <v>44986</v>
      </c>
      <c r="L3443" s="2" t="str">
        <f>VLOOKUP(C3443,Customers!$A$2:$F$401,3,FALSE)</f>
        <v>Shubra El-Kheima</v>
      </c>
      <c r="M3443" s="2" t="str">
        <f>VLOOKUP(C3443,Customers!$A$2:$F$401,5,FALSE)</f>
        <v>Small Business</v>
      </c>
      <c r="N3443" s="2" t="str">
        <f>VLOOKUP(D3443,Products!$A$2:$F$21,2,FALSE)</f>
        <v>Notebook Pack</v>
      </c>
      <c r="O3443" s="2" t="str">
        <f>VLOOKUP(D3443,Products!$A$2:$F$21,4,FALSE)</f>
        <v>Office</v>
      </c>
      <c r="P3443" s="2" t="str">
        <f>VLOOKUP(D3443,Products!$A$2:$F$21,3,FALSE)</f>
        <v>Stationery</v>
      </c>
      <c r="Q3443" s="6">
        <f>VLOOKUP(D3443,Products!$A$2:$F$21,6,FALSE)</f>
        <v>75</v>
      </c>
      <c r="R3443" s="6">
        <f t="shared" si="214"/>
        <v>75</v>
      </c>
      <c r="S3443" s="6">
        <f t="shared" si="215"/>
        <v>99.6</v>
      </c>
    </row>
    <row r="3444" spans="1:19" x14ac:dyDescent="0.25">
      <c r="A3444" t="s">
        <v>3874</v>
      </c>
      <c r="B3444" s="2">
        <v>45433</v>
      </c>
      <c r="C3444" t="s">
        <v>51</v>
      </c>
      <c r="D3444" t="s">
        <v>56</v>
      </c>
      <c r="E3444">
        <v>3</v>
      </c>
      <c r="F3444">
        <v>185.4</v>
      </c>
      <c r="G3444" s="3">
        <v>0</v>
      </c>
      <c r="H3444" t="s">
        <v>12</v>
      </c>
      <c r="I3444">
        <v>4</v>
      </c>
      <c r="J3444">
        <f t="shared" si="212"/>
        <v>556.20000000000005</v>
      </c>
      <c r="K3444" s="2">
        <f t="shared" si="213"/>
        <v>45413</v>
      </c>
      <c r="L3444" s="2" t="str">
        <f>VLOOKUP(C3444,Customers!$A$2:$F$401,3,FALSE)</f>
        <v>Fayoum</v>
      </c>
      <c r="M3444" s="2" t="str">
        <f>VLOOKUP(C3444,Customers!$A$2:$F$401,5,FALSE)</f>
        <v>Small Business</v>
      </c>
      <c r="N3444" s="2" t="str">
        <f>VLOOKUP(D3444,Products!$A$2:$F$21,2,FALSE)</f>
        <v>Notebook Pack</v>
      </c>
      <c r="O3444" s="2" t="str">
        <f>VLOOKUP(D3444,Products!$A$2:$F$21,4,FALSE)</f>
        <v>Office</v>
      </c>
      <c r="P3444" s="2" t="str">
        <f>VLOOKUP(D3444,Products!$A$2:$F$21,3,FALSE)</f>
        <v>Stationery</v>
      </c>
      <c r="Q3444" s="6">
        <f>VLOOKUP(D3444,Products!$A$2:$F$21,6,FALSE)</f>
        <v>75</v>
      </c>
      <c r="R3444" s="6">
        <f t="shared" si="214"/>
        <v>225</v>
      </c>
      <c r="S3444" s="6">
        <f t="shared" si="215"/>
        <v>331.20000000000005</v>
      </c>
    </row>
    <row r="3445" spans="1:19" x14ac:dyDescent="0.25">
      <c r="A3445" t="s">
        <v>3875</v>
      </c>
      <c r="B3445" s="2">
        <v>46011</v>
      </c>
      <c r="C3445" t="s">
        <v>377</v>
      </c>
      <c r="D3445" t="s">
        <v>43</v>
      </c>
      <c r="E3445">
        <v>4</v>
      </c>
      <c r="F3445">
        <v>3492</v>
      </c>
      <c r="G3445" s="3">
        <v>0</v>
      </c>
      <c r="H3445" t="s">
        <v>12</v>
      </c>
      <c r="I3445">
        <v>3</v>
      </c>
      <c r="J3445">
        <f t="shared" si="212"/>
        <v>13968</v>
      </c>
      <c r="K3445" s="2">
        <f t="shared" si="213"/>
        <v>45992</v>
      </c>
      <c r="L3445" s="2" t="str">
        <f>VLOOKUP(C3445,Customers!$A$2:$F$401,3,FALSE)</f>
        <v>Mansoura</v>
      </c>
      <c r="M3445" s="2" t="str">
        <f>VLOOKUP(C3445,Customers!$A$2:$F$401,5,FALSE)</f>
        <v>Consumer</v>
      </c>
      <c r="N3445" s="2" t="str">
        <f>VLOOKUP(D3445,Products!$A$2:$F$21,2,FALSE)</f>
        <v>External SSD 1TB</v>
      </c>
      <c r="O3445" s="2" t="str">
        <f>VLOOKUP(D3445,Products!$A$2:$F$21,4,FALSE)</f>
        <v>Electronics</v>
      </c>
      <c r="P3445" s="2" t="str">
        <f>VLOOKUP(D3445,Products!$A$2:$F$21,3,FALSE)</f>
        <v>Storage</v>
      </c>
      <c r="Q3445" s="6">
        <f>VLOOKUP(D3445,Products!$A$2:$F$21,6,FALSE)</f>
        <v>2450</v>
      </c>
      <c r="R3445" s="6">
        <f t="shared" si="214"/>
        <v>9800</v>
      </c>
      <c r="S3445" s="6">
        <f t="shared" si="215"/>
        <v>4168</v>
      </c>
    </row>
    <row r="3446" spans="1:19" x14ac:dyDescent="0.25">
      <c r="A3446" t="s">
        <v>3876</v>
      </c>
      <c r="B3446" s="2">
        <v>45551</v>
      </c>
      <c r="C3446" t="s">
        <v>289</v>
      </c>
      <c r="D3446" t="s">
        <v>123</v>
      </c>
      <c r="E3446">
        <v>1</v>
      </c>
      <c r="F3446">
        <v>2162</v>
      </c>
      <c r="G3446" s="3">
        <v>0.1</v>
      </c>
      <c r="H3446" t="s">
        <v>96</v>
      </c>
      <c r="I3446">
        <v>3</v>
      </c>
      <c r="J3446">
        <f t="shared" si="212"/>
        <v>1945.8</v>
      </c>
      <c r="K3446" s="2">
        <f t="shared" si="213"/>
        <v>45536</v>
      </c>
      <c r="L3446" s="2" t="str">
        <f>VLOOKUP(C3446,Customers!$A$2:$F$401,3,FALSE)</f>
        <v>Asyut</v>
      </c>
      <c r="M3446" s="2" t="str">
        <f>VLOOKUP(C3446,Customers!$A$2:$F$401,5,FALSE)</f>
        <v>Corporate</v>
      </c>
      <c r="N3446" s="2" t="str">
        <f>VLOOKUP(D3446,Products!$A$2:$F$21,2,FALSE)</f>
        <v>Barcode Scanner</v>
      </c>
      <c r="O3446" s="2" t="str">
        <f>VLOOKUP(D3446,Products!$A$2:$F$21,4,FALSE)</f>
        <v>Electronics</v>
      </c>
      <c r="P3446" s="2" t="str">
        <f>VLOOKUP(D3446,Products!$A$2:$F$21,3,FALSE)</f>
        <v>POS Equipment</v>
      </c>
      <c r="Q3446" s="6">
        <f>VLOOKUP(D3446,Products!$A$2:$F$21,6,FALSE)</f>
        <v>1420</v>
      </c>
      <c r="R3446" s="6">
        <f t="shared" si="214"/>
        <v>1420</v>
      </c>
      <c r="S3446" s="6">
        <f t="shared" si="215"/>
        <v>525.79999999999995</v>
      </c>
    </row>
    <row r="3447" spans="1:19" x14ac:dyDescent="0.25">
      <c r="A3447" t="s">
        <v>3877</v>
      </c>
      <c r="B3447" s="2">
        <v>45610</v>
      </c>
      <c r="C3447" t="s">
        <v>1579</v>
      </c>
      <c r="D3447" t="s">
        <v>27</v>
      </c>
      <c r="E3447">
        <v>2</v>
      </c>
      <c r="F3447">
        <v>901.6</v>
      </c>
      <c r="G3447" s="3">
        <v>0.1</v>
      </c>
      <c r="H3447" t="s">
        <v>12</v>
      </c>
      <c r="I3447">
        <v>5</v>
      </c>
      <c r="J3447">
        <f t="shared" si="212"/>
        <v>1622.88</v>
      </c>
      <c r="K3447" s="2">
        <f t="shared" si="213"/>
        <v>45597</v>
      </c>
      <c r="L3447" s="2" t="str">
        <f>VLOOKUP(C3447,Customers!$A$2:$F$401,3,FALSE)</f>
        <v>Mansoura</v>
      </c>
      <c r="M3447" s="2" t="str">
        <f>VLOOKUP(C3447,Customers!$A$2:$F$401,5,FALSE)</f>
        <v>Consumer</v>
      </c>
      <c r="N3447" s="2" t="str">
        <f>VLOOKUP(D3447,Products!$A$2:$F$21,2,FALSE)</f>
        <v>Printer Toner</v>
      </c>
      <c r="O3447" s="2" t="str">
        <f>VLOOKUP(D3447,Products!$A$2:$F$21,4,FALSE)</f>
        <v>Office</v>
      </c>
      <c r="P3447" s="2" t="str">
        <f>VLOOKUP(D3447,Products!$A$2:$F$21,3,FALSE)</f>
        <v>Supplies</v>
      </c>
      <c r="Q3447" s="6">
        <f>VLOOKUP(D3447,Products!$A$2:$F$21,6,FALSE)</f>
        <v>510</v>
      </c>
      <c r="R3447" s="6">
        <f t="shared" si="214"/>
        <v>1020</v>
      </c>
      <c r="S3447" s="6">
        <f t="shared" si="215"/>
        <v>602.88000000000011</v>
      </c>
    </row>
    <row r="3448" spans="1:19" x14ac:dyDescent="0.25">
      <c r="A3448" t="s">
        <v>3878</v>
      </c>
      <c r="B3448" s="2">
        <v>45930</v>
      </c>
      <c r="C3448" t="s">
        <v>910</v>
      </c>
      <c r="D3448" t="s">
        <v>46</v>
      </c>
      <c r="E3448">
        <v>4</v>
      </c>
      <c r="F3448">
        <v>267.8</v>
      </c>
      <c r="G3448" s="3">
        <v>0.05</v>
      </c>
      <c r="H3448" t="s">
        <v>12</v>
      </c>
      <c r="I3448">
        <v>5</v>
      </c>
      <c r="J3448">
        <f t="shared" si="212"/>
        <v>1017.64</v>
      </c>
      <c r="K3448" s="2">
        <f t="shared" si="213"/>
        <v>45901</v>
      </c>
      <c r="L3448" s="2" t="str">
        <f>VLOOKUP(C3448,Customers!$A$2:$F$401,3,FALSE)</f>
        <v>Cairo</v>
      </c>
      <c r="M3448" s="2" t="str">
        <f>VLOOKUP(C3448,Customers!$A$2:$F$401,5,FALSE)</f>
        <v>Small Business</v>
      </c>
      <c r="N3448" s="2" t="str">
        <f>VLOOKUP(D3448,Products!$A$2:$F$21,2,FALSE)</f>
        <v>Paper A4 Box</v>
      </c>
      <c r="O3448" s="2" t="str">
        <f>VLOOKUP(D3448,Products!$A$2:$F$21,4,FALSE)</f>
        <v>Office</v>
      </c>
      <c r="P3448" s="2" t="str">
        <f>VLOOKUP(D3448,Products!$A$2:$F$21,3,FALSE)</f>
        <v>Stationery</v>
      </c>
      <c r="Q3448" s="6">
        <f>VLOOKUP(D3448,Products!$A$2:$F$21,6,FALSE)</f>
        <v>145</v>
      </c>
      <c r="R3448" s="6">
        <f t="shared" si="214"/>
        <v>580</v>
      </c>
      <c r="S3448" s="6">
        <f t="shared" si="215"/>
        <v>437.64</v>
      </c>
    </row>
    <row r="3449" spans="1:19" x14ac:dyDescent="0.25">
      <c r="A3449" t="s">
        <v>3879</v>
      </c>
      <c r="B3449" s="2">
        <v>45732</v>
      </c>
      <c r="C3449" t="s">
        <v>71</v>
      </c>
      <c r="D3449" t="s">
        <v>56</v>
      </c>
      <c r="E3449">
        <v>1</v>
      </c>
      <c r="F3449">
        <v>185.4</v>
      </c>
      <c r="G3449" s="3">
        <v>0</v>
      </c>
      <c r="H3449" t="s">
        <v>12</v>
      </c>
      <c r="I3449">
        <v>7</v>
      </c>
      <c r="J3449">
        <f t="shared" si="212"/>
        <v>185.4</v>
      </c>
      <c r="K3449" s="2">
        <f t="shared" si="213"/>
        <v>45717</v>
      </c>
      <c r="L3449" s="2" t="str">
        <f>VLOOKUP(C3449,Customers!$A$2:$F$401,3,FALSE)</f>
        <v>Mansoura</v>
      </c>
      <c r="M3449" s="2" t="str">
        <f>VLOOKUP(C3449,Customers!$A$2:$F$401,5,FALSE)</f>
        <v>Consumer</v>
      </c>
      <c r="N3449" s="2" t="str">
        <f>VLOOKUP(D3449,Products!$A$2:$F$21,2,FALSE)</f>
        <v>Notebook Pack</v>
      </c>
      <c r="O3449" s="2" t="str">
        <f>VLOOKUP(D3449,Products!$A$2:$F$21,4,FALSE)</f>
        <v>Office</v>
      </c>
      <c r="P3449" s="2" t="str">
        <f>VLOOKUP(D3449,Products!$A$2:$F$21,3,FALSE)</f>
        <v>Stationery</v>
      </c>
      <c r="Q3449" s="6">
        <f>VLOOKUP(D3449,Products!$A$2:$F$21,6,FALSE)</f>
        <v>75</v>
      </c>
      <c r="R3449" s="6">
        <f t="shared" si="214"/>
        <v>75</v>
      </c>
      <c r="S3449" s="6">
        <f t="shared" si="215"/>
        <v>110.4</v>
      </c>
    </row>
    <row r="3450" spans="1:19" x14ac:dyDescent="0.25">
      <c r="A3450" t="s">
        <v>3880</v>
      </c>
      <c r="B3450" s="2">
        <v>45248</v>
      </c>
      <c r="C3450" t="s">
        <v>484</v>
      </c>
      <c r="D3450" t="s">
        <v>72</v>
      </c>
      <c r="E3450">
        <v>2</v>
      </c>
      <c r="F3450">
        <v>1610</v>
      </c>
      <c r="G3450" s="3">
        <v>0</v>
      </c>
      <c r="H3450" t="s">
        <v>12</v>
      </c>
      <c r="I3450">
        <v>3</v>
      </c>
      <c r="J3450">
        <f t="shared" si="212"/>
        <v>3220</v>
      </c>
      <c r="K3450" s="2">
        <f t="shared" si="213"/>
        <v>45231</v>
      </c>
      <c r="L3450" s="2" t="str">
        <f>VLOOKUP(C3450,Customers!$A$2:$F$401,3,FALSE)</f>
        <v>Shubra El-Kheima</v>
      </c>
      <c r="M3450" s="2" t="str">
        <f>VLOOKUP(C3450,Customers!$A$2:$F$401,5,FALSE)</f>
        <v>Consumer</v>
      </c>
      <c r="N3450" s="2" t="str">
        <f>VLOOKUP(D3450,Products!$A$2:$F$21,2,FALSE)</f>
        <v>Wi-Fi Router</v>
      </c>
      <c r="O3450" s="2" t="str">
        <f>VLOOKUP(D3450,Products!$A$2:$F$21,4,FALSE)</f>
        <v>Electronics</v>
      </c>
      <c r="P3450" s="2" t="str">
        <f>VLOOKUP(D3450,Products!$A$2:$F$21,3,FALSE)</f>
        <v>Networking</v>
      </c>
      <c r="Q3450" s="6">
        <f>VLOOKUP(D3450,Products!$A$2:$F$21,6,FALSE)</f>
        <v>1050</v>
      </c>
      <c r="R3450" s="6">
        <f t="shared" si="214"/>
        <v>2100</v>
      </c>
      <c r="S3450" s="6">
        <f t="shared" si="215"/>
        <v>1120</v>
      </c>
    </row>
    <row r="3451" spans="1:19" x14ac:dyDescent="0.25">
      <c r="A3451" t="s">
        <v>3881</v>
      </c>
      <c r="B3451" s="2">
        <v>44964</v>
      </c>
      <c r="C3451" t="s">
        <v>117</v>
      </c>
      <c r="D3451" t="s">
        <v>21</v>
      </c>
      <c r="E3451">
        <v>2</v>
      </c>
      <c r="F3451">
        <v>1998</v>
      </c>
      <c r="G3451" s="3">
        <v>0.15</v>
      </c>
      <c r="H3451" t="s">
        <v>96</v>
      </c>
      <c r="I3451">
        <v>4</v>
      </c>
      <c r="J3451">
        <f t="shared" si="212"/>
        <v>3396.6</v>
      </c>
      <c r="K3451" s="2">
        <f t="shared" si="213"/>
        <v>44958</v>
      </c>
      <c r="L3451" s="2" t="str">
        <f>VLOOKUP(C3451,Customers!$A$2:$F$401,3,FALSE)</f>
        <v>Cairo</v>
      </c>
      <c r="M3451" s="2" t="str">
        <f>VLOOKUP(C3451,Customers!$A$2:$F$401,5,FALSE)</f>
        <v>Consumer</v>
      </c>
      <c r="N3451" s="2" t="str">
        <f>VLOOKUP(D3451,Products!$A$2:$F$21,2,FALSE)</f>
        <v>Mechanical Keyboard</v>
      </c>
      <c r="O3451" s="2" t="str">
        <f>VLOOKUP(D3451,Products!$A$2:$F$21,4,FALSE)</f>
        <v>Electronics</v>
      </c>
      <c r="P3451" s="2" t="str">
        <f>VLOOKUP(D3451,Products!$A$2:$F$21,3,FALSE)</f>
        <v>Accessories</v>
      </c>
      <c r="Q3451" s="6">
        <f>VLOOKUP(D3451,Products!$A$2:$F$21,6,FALSE)</f>
        <v>990</v>
      </c>
      <c r="R3451" s="6">
        <f t="shared" si="214"/>
        <v>1980</v>
      </c>
      <c r="S3451" s="6">
        <f t="shared" si="215"/>
        <v>1416.6</v>
      </c>
    </row>
    <row r="3452" spans="1:19" x14ac:dyDescent="0.25">
      <c r="A3452" t="s">
        <v>3882</v>
      </c>
      <c r="B3452" s="2">
        <v>45637</v>
      </c>
      <c r="C3452" t="s">
        <v>219</v>
      </c>
      <c r="D3452" t="s">
        <v>18</v>
      </c>
      <c r="E3452">
        <v>1</v>
      </c>
      <c r="F3452">
        <v>1493.5</v>
      </c>
      <c r="G3452" s="3">
        <v>0.2</v>
      </c>
      <c r="H3452" t="s">
        <v>12</v>
      </c>
      <c r="I3452">
        <v>6</v>
      </c>
      <c r="J3452">
        <f t="shared" si="212"/>
        <v>1194.8</v>
      </c>
      <c r="K3452" s="2">
        <f t="shared" si="213"/>
        <v>45627</v>
      </c>
      <c r="L3452" s="2" t="str">
        <f>VLOOKUP(C3452,Customers!$A$2:$F$401,3,FALSE)</f>
        <v>Cairo</v>
      </c>
      <c r="M3452" s="2" t="str">
        <f>VLOOKUP(C3452,Customers!$A$2:$F$401,5,FALSE)</f>
        <v>Consumer</v>
      </c>
      <c r="N3452" s="2" t="str">
        <f>VLOOKUP(D3452,Products!$A$2:$F$21,2,FALSE)</f>
        <v>Webcam HD</v>
      </c>
      <c r="O3452" s="2" t="str">
        <f>VLOOKUP(D3452,Products!$A$2:$F$21,4,FALSE)</f>
        <v>Electronics</v>
      </c>
      <c r="P3452" s="2" t="str">
        <f>VLOOKUP(D3452,Products!$A$2:$F$21,3,FALSE)</f>
        <v>Accessories</v>
      </c>
      <c r="Q3452" s="6">
        <f>VLOOKUP(D3452,Products!$A$2:$F$21,6,FALSE)</f>
        <v>790</v>
      </c>
      <c r="R3452" s="6">
        <f t="shared" si="214"/>
        <v>790</v>
      </c>
      <c r="S3452" s="6">
        <f t="shared" si="215"/>
        <v>404.79999999999995</v>
      </c>
    </row>
    <row r="3453" spans="1:19" x14ac:dyDescent="0.25">
      <c r="A3453" t="s">
        <v>3883</v>
      </c>
      <c r="B3453" s="2">
        <v>45647</v>
      </c>
      <c r="C3453" t="s">
        <v>1632</v>
      </c>
      <c r="D3453" t="s">
        <v>30</v>
      </c>
      <c r="E3453">
        <v>1</v>
      </c>
      <c r="F3453">
        <v>9476</v>
      </c>
      <c r="G3453" s="3">
        <v>0</v>
      </c>
      <c r="H3453" t="s">
        <v>12</v>
      </c>
      <c r="I3453">
        <v>6</v>
      </c>
      <c r="J3453">
        <f t="shared" si="212"/>
        <v>9476</v>
      </c>
      <c r="K3453" s="2">
        <f t="shared" si="213"/>
        <v>45627</v>
      </c>
      <c r="L3453" s="2" t="str">
        <f>VLOOKUP(C3453,Customers!$A$2:$F$401,3,FALSE)</f>
        <v>Banha</v>
      </c>
      <c r="M3453" s="2" t="str">
        <f>VLOOKUP(C3453,Customers!$A$2:$F$401,5,FALSE)</f>
        <v>Consumer</v>
      </c>
      <c r="N3453" s="2" t="str">
        <f>VLOOKUP(D3453,Products!$A$2:$F$21,2,FALSE)</f>
        <v>Standing Desk</v>
      </c>
      <c r="O3453" s="2" t="str">
        <f>VLOOKUP(D3453,Products!$A$2:$F$21,4,FALSE)</f>
        <v>Office</v>
      </c>
      <c r="P3453" s="2" t="str">
        <f>VLOOKUP(D3453,Products!$A$2:$F$21,3,FALSE)</f>
        <v>Furniture</v>
      </c>
      <c r="Q3453" s="6">
        <f>VLOOKUP(D3453,Products!$A$2:$F$21,6,FALSE)</f>
        <v>6500</v>
      </c>
      <c r="R3453" s="6">
        <f t="shared" si="214"/>
        <v>6500</v>
      </c>
      <c r="S3453" s="6">
        <f t="shared" si="215"/>
        <v>2976</v>
      </c>
    </row>
    <row r="3454" spans="1:19" x14ac:dyDescent="0.25">
      <c r="A3454" t="s">
        <v>3884</v>
      </c>
      <c r="B3454" s="2">
        <v>45654</v>
      </c>
      <c r="C3454" t="s">
        <v>401</v>
      </c>
      <c r="D3454" t="s">
        <v>15</v>
      </c>
      <c r="E3454">
        <v>2</v>
      </c>
      <c r="F3454">
        <v>463.5</v>
      </c>
      <c r="G3454" s="3">
        <v>0</v>
      </c>
      <c r="H3454" t="s">
        <v>12</v>
      </c>
      <c r="I3454">
        <v>4</v>
      </c>
      <c r="J3454">
        <f t="shared" si="212"/>
        <v>927</v>
      </c>
      <c r="K3454" s="2">
        <f t="shared" si="213"/>
        <v>45627</v>
      </c>
      <c r="L3454" s="2" t="str">
        <f>VLOOKUP(C3454,Customers!$A$2:$F$401,3,FALSE)</f>
        <v>Alexandria</v>
      </c>
      <c r="M3454" s="2" t="str">
        <f>VLOOKUP(C3454,Customers!$A$2:$F$401,5,FALSE)</f>
        <v>Consumer</v>
      </c>
      <c r="N3454" s="2" t="str">
        <f>VLOOKUP(D3454,Products!$A$2:$F$21,2,FALSE)</f>
        <v>Wireless Mouse</v>
      </c>
      <c r="O3454" s="2" t="str">
        <f>VLOOKUP(D3454,Products!$A$2:$F$21,4,FALSE)</f>
        <v>Electronics</v>
      </c>
      <c r="P3454" s="2" t="str">
        <f>VLOOKUP(D3454,Products!$A$2:$F$21,3,FALSE)</f>
        <v>Accessories</v>
      </c>
      <c r="Q3454" s="6">
        <f>VLOOKUP(D3454,Products!$A$2:$F$21,6,FALSE)</f>
        <v>210</v>
      </c>
      <c r="R3454" s="6">
        <f t="shared" si="214"/>
        <v>420</v>
      </c>
      <c r="S3454" s="6">
        <f t="shared" si="215"/>
        <v>507</v>
      </c>
    </row>
    <row r="3455" spans="1:19" x14ac:dyDescent="0.25">
      <c r="A3455" t="s">
        <v>3885</v>
      </c>
      <c r="B3455" s="2">
        <v>45546</v>
      </c>
      <c r="C3455" t="s">
        <v>256</v>
      </c>
      <c r="D3455" t="s">
        <v>72</v>
      </c>
      <c r="E3455">
        <v>1</v>
      </c>
      <c r="F3455">
        <v>1610</v>
      </c>
      <c r="G3455" s="3">
        <v>0</v>
      </c>
      <c r="H3455" t="s">
        <v>12</v>
      </c>
      <c r="I3455">
        <v>2</v>
      </c>
      <c r="J3455">
        <f t="shared" si="212"/>
        <v>1610</v>
      </c>
      <c r="K3455" s="2">
        <f t="shared" si="213"/>
        <v>45536</v>
      </c>
      <c r="L3455" s="2" t="str">
        <f>VLOOKUP(C3455,Customers!$A$2:$F$401,3,FALSE)</f>
        <v>Port Said</v>
      </c>
      <c r="M3455" s="2" t="str">
        <f>VLOOKUP(C3455,Customers!$A$2:$F$401,5,FALSE)</f>
        <v>Corporate</v>
      </c>
      <c r="N3455" s="2" t="str">
        <f>VLOOKUP(D3455,Products!$A$2:$F$21,2,FALSE)</f>
        <v>Wi-Fi Router</v>
      </c>
      <c r="O3455" s="2" t="str">
        <f>VLOOKUP(D3455,Products!$A$2:$F$21,4,FALSE)</f>
        <v>Electronics</v>
      </c>
      <c r="P3455" s="2" t="str">
        <f>VLOOKUP(D3455,Products!$A$2:$F$21,3,FALSE)</f>
        <v>Networking</v>
      </c>
      <c r="Q3455" s="6">
        <f>VLOOKUP(D3455,Products!$A$2:$F$21,6,FALSE)</f>
        <v>1050</v>
      </c>
      <c r="R3455" s="6">
        <f t="shared" si="214"/>
        <v>1050</v>
      </c>
      <c r="S3455" s="6">
        <f t="shared" si="215"/>
        <v>560</v>
      </c>
    </row>
    <row r="3456" spans="1:19" x14ac:dyDescent="0.25">
      <c r="A3456" t="s">
        <v>3886</v>
      </c>
      <c r="B3456" s="2">
        <v>45410</v>
      </c>
      <c r="C3456" t="s">
        <v>1860</v>
      </c>
      <c r="D3456" t="s">
        <v>21</v>
      </c>
      <c r="E3456">
        <v>1</v>
      </c>
      <c r="F3456">
        <v>1905.5</v>
      </c>
      <c r="G3456" s="3">
        <v>0.1</v>
      </c>
      <c r="H3456" t="s">
        <v>12</v>
      </c>
      <c r="I3456">
        <v>7</v>
      </c>
      <c r="J3456">
        <f t="shared" si="212"/>
        <v>1714.95</v>
      </c>
      <c r="K3456" s="2">
        <f t="shared" si="213"/>
        <v>45383</v>
      </c>
      <c r="L3456" s="2" t="str">
        <f>VLOOKUP(C3456,Customers!$A$2:$F$401,3,FALSE)</f>
        <v>Asyut</v>
      </c>
      <c r="M3456" s="2" t="str">
        <f>VLOOKUP(C3456,Customers!$A$2:$F$401,5,FALSE)</f>
        <v>Consumer</v>
      </c>
      <c r="N3456" s="2" t="str">
        <f>VLOOKUP(D3456,Products!$A$2:$F$21,2,FALSE)</f>
        <v>Mechanical Keyboard</v>
      </c>
      <c r="O3456" s="2" t="str">
        <f>VLOOKUP(D3456,Products!$A$2:$F$21,4,FALSE)</f>
        <v>Electronics</v>
      </c>
      <c r="P3456" s="2" t="str">
        <f>VLOOKUP(D3456,Products!$A$2:$F$21,3,FALSE)</f>
        <v>Accessories</v>
      </c>
      <c r="Q3456" s="6">
        <f>VLOOKUP(D3456,Products!$A$2:$F$21,6,FALSE)</f>
        <v>990</v>
      </c>
      <c r="R3456" s="6">
        <f t="shared" si="214"/>
        <v>990</v>
      </c>
      <c r="S3456" s="6">
        <f t="shared" si="215"/>
        <v>724.95</v>
      </c>
    </row>
    <row r="3457" spans="1:19" x14ac:dyDescent="0.25">
      <c r="A3457" t="s">
        <v>3887</v>
      </c>
      <c r="B3457" s="2">
        <v>45953</v>
      </c>
      <c r="C3457" t="s">
        <v>853</v>
      </c>
      <c r="D3457" t="s">
        <v>49</v>
      </c>
      <c r="E3457">
        <v>1</v>
      </c>
      <c r="F3457">
        <v>3772</v>
      </c>
      <c r="G3457" s="3">
        <v>0.1</v>
      </c>
      <c r="H3457" t="s">
        <v>12</v>
      </c>
      <c r="I3457">
        <v>6</v>
      </c>
      <c r="J3457">
        <f t="shared" si="212"/>
        <v>3394.8</v>
      </c>
      <c r="K3457" s="2">
        <f t="shared" si="213"/>
        <v>45931</v>
      </c>
      <c r="L3457" s="2" t="str">
        <f>VLOOKUP(C3457,Customers!$A$2:$F$401,3,FALSE)</f>
        <v>Zagazig</v>
      </c>
      <c r="M3457" s="2" t="str">
        <f>VLOOKUP(C3457,Customers!$A$2:$F$401,5,FALSE)</f>
        <v>Consumer</v>
      </c>
      <c r="N3457" s="2" t="str">
        <f>VLOOKUP(D3457,Products!$A$2:$F$21,2,FALSE)</f>
        <v>UPS 1200VA</v>
      </c>
      <c r="O3457" s="2" t="str">
        <f>VLOOKUP(D3457,Products!$A$2:$F$21,4,FALSE)</f>
        <v>Electronics</v>
      </c>
      <c r="P3457" s="2" t="str">
        <f>VLOOKUP(D3457,Products!$A$2:$F$21,3,FALSE)</f>
        <v>Power</v>
      </c>
      <c r="Q3457" s="6">
        <f>VLOOKUP(D3457,Products!$A$2:$F$21,6,FALSE)</f>
        <v>2950</v>
      </c>
      <c r="R3457" s="6">
        <f t="shared" si="214"/>
        <v>2950</v>
      </c>
      <c r="S3457" s="6">
        <f t="shared" si="215"/>
        <v>444.80000000000018</v>
      </c>
    </row>
    <row r="3458" spans="1:19" x14ac:dyDescent="0.25">
      <c r="A3458" t="s">
        <v>3888</v>
      </c>
      <c r="B3458" s="2">
        <v>45491</v>
      </c>
      <c r="C3458" t="s">
        <v>152</v>
      </c>
      <c r="D3458" t="s">
        <v>11</v>
      </c>
      <c r="E3458">
        <v>1</v>
      </c>
      <c r="F3458">
        <v>30780</v>
      </c>
      <c r="G3458" s="3">
        <v>0.15</v>
      </c>
      <c r="H3458" t="s">
        <v>12</v>
      </c>
      <c r="I3458">
        <v>7</v>
      </c>
      <c r="J3458">
        <f t="shared" si="212"/>
        <v>26163</v>
      </c>
      <c r="K3458" s="2">
        <f t="shared" si="213"/>
        <v>45474</v>
      </c>
      <c r="L3458" s="2" t="str">
        <f>VLOOKUP(C3458,Customers!$A$2:$F$401,3,FALSE)</f>
        <v>Mansoura</v>
      </c>
      <c r="M3458" s="2" t="str">
        <f>VLOOKUP(C3458,Customers!$A$2:$F$401,5,FALSE)</f>
        <v>Consumer</v>
      </c>
      <c r="N3458" s="2" t="str">
        <f>VLOOKUP(D3458,Products!$A$2:$F$21,2,FALSE)</f>
        <v>Laptop Pro 14</v>
      </c>
      <c r="O3458" s="2" t="str">
        <f>VLOOKUP(D3458,Products!$A$2:$F$21,4,FALSE)</f>
        <v>Electronics</v>
      </c>
      <c r="P3458" s="2" t="str">
        <f>VLOOKUP(D3458,Products!$A$2:$F$21,3,FALSE)</f>
        <v>Computers</v>
      </c>
      <c r="Q3458" s="6">
        <f>VLOOKUP(D3458,Products!$A$2:$F$21,6,FALSE)</f>
        <v>22100</v>
      </c>
      <c r="R3458" s="6">
        <f t="shared" si="214"/>
        <v>22100</v>
      </c>
      <c r="S3458" s="6">
        <f t="shared" si="215"/>
        <v>4063</v>
      </c>
    </row>
    <row r="3459" spans="1:19" x14ac:dyDescent="0.25">
      <c r="A3459" t="s">
        <v>3889</v>
      </c>
      <c r="B3459" s="2">
        <v>45053</v>
      </c>
      <c r="C3459" t="s">
        <v>377</v>
      </c>
      <c r="D3459" t="s">
        <v>56</v>
      </c>
      <c r="E3459">
        <v>1</v>
      </c>
      <c r="F3459">
        <v>185.4</v>
      </c>
      <c r="G3459" s="3">
        <v>0.03</v>
      </c>
      <c r="H3459" t="s">
        <v>12</v>
      </c>
      <c r="I3459">
        <v>5</v>
      </c>
      <c r="J3459">
        <f t="shared" ref="J3459:J3522" si="216">E3459*F3459*(1-G3459)</f>
        <v>179.83799999999999</v>
      </c>
      <c r="K3459" s="2">
        <f t="shared" ref="K3459:K3522" si="217">DATE(YEAR(B3459),MONTH(B3459),1)</f>
        <v>45047</v>
      </c>
      <c r="L3459" s="2" t="str">
        <f>VLOOKUP(C3459,Customers!$A$2:$F$401,3,FALSE)</f>
        <v>Mansoura</v>
      </c>
      <c r="M3459" s="2" t="str">
        <f>VLOOKUP(C3459,Customers!$A$2:$F$401,5,FALSE)</f>
        <v>Consumer</v>
      </c>
      <c r="N3459" s="2" t="str">
        <f>VLOOKUP(D3459,Products!$A$2:$F$21,2,FALSE)</f>
        <v>Notebook Pack</v>
      </c>
      <c r="O3459" s="2" t="str">
        <f>VLOOKUP(D3459,Products!$A$2:$F$21,4,FALSE)</f>
        <v>Office</v>
      </c>
      <c r="P3459" s="2" t="str">
        <f>VLOOKUP(D3459,Products!$A$2:$F$21,3,FALSE)</f>
        <v>Stationery</v>
      </c>
      <c r="Q3459" s="6">
        <f>VLOOKUP(D3459,Products!$A$2:$F$21,6,FALSE)</f>
        <v>75</v>
      </c>
      <c r="R3459" s="6">
        <f t="shared" ref="R3459:R3522" si="218">E3459*Q3459</f>
        <v>75</v>
      </c>
      <c r="S3459" s="6">
        <f t="shared" ref="S3459:S3522" si="219">J3459-R3459</f>
        <v>104.83799999999999</v>
      </c>
    </row>
    <row r="3460" spans="1:19" x14ac:dyDescent="0.25">
      <c r="A3460" t="s">
        <v>3890</v>
      </c>
      <c r="B3460" s="2">
        <v>45454</v>
      </c>
      <c r="C3460" t="s">
        <v>843</v>
      </c>
      <c r="D3460" t="s">
        <v>46</v>
      </c>
      <c r="E3460">
        <v>1</v>
      </c>
      <c r="F3460">
        <v>252.2</v>
      </c>
      <c r="G3460" s="3">
        <v>0.05</v>
      </c>
      <c r="H3460" t="s">
        <v>12</v>
      </c>
      <c r="I3460">
        <v>7</v>
      </c>
      <c r="J3460">
        <f t="shared" si="216"/>
        <v>239.58999999999997</v>
      </c>
      <c r="K3460" s="2">
        <f t="shared" si="217"/>
        <v>45444</v>
      </c>
      <c r="L3460" s="2" t="str">
        <f>VLOOKUP(C3460,Customers!$A$2:$F$401,3,FALSE)</f>
        <v>Giza</v>
      </c>
      <c r="M3460" s="2" t="str">
        <f>VLOOKUP(C3460,Customers!$A$2:$F$401,5,FALSE)</f>
        <v>Corporate</v>
      </c>
      <c r="N3460" s="2" t="str">
        <f>VLOOKUP(D3460,Products!$A$2:$F$21,2,FALSE)</f>
        <v>Paper A4 Box</v>
      </c>
      <c r="O3460" s="2" t="str">
        <f>VLOOKUP(D3460,Products!$A$2:$F$21,4,FALSE)</f>
        <v>Office</v>
      </c>
      <c r="P3460" s="2" t="str">
        <f>VLOOKUP(D3460,Products!$A$2:$F$21,3,FALSE)</f>
        <v>Stationery</v>
      </c>
      <c r="Q3460" s="6">
        <f>VLOOKUP(D3460,Products!$A$2:$F$21,6,FALSE)</f>
        <v>145</v>
      </c>
      <c r="R3460" s="6">
        <f t="shared" si="218"/>
        <v>145</v>
      </c>
      <c r="S3460" s="6">
        <f t="shared" si="219"/>
        <v>94.589999999999975</v>
      </c>
    </row>
    <row r="3461" spans="1:19" x14ac:dyDescent="0.25">
      <c r="A3461" t="s">
        <v>3891</v>
      </c>
      <c r="B3461" s="2">
        <v>45719</v>
      </c>
      <c r="C3461" t="s">
        <v>1441</v>
      </c>
      <c r="D3461" t="s">
        <v>79</v>
      </c>
      <c r="E3461">
        <v>2</v>
      </c>
      <c r="F3461">
        <v>6696</v>
      </c>
      <c r="G3461" s="3">
        <v>0.05</v>
      </c>
      <c r="H3461" t="s">
        <v>12</v>
      </c>
      <c r="I3461">
        <v>4</v>
      </c>
      <c r="J3461">
        <f t="shared" si="216"/>
        <v>12722.4</v>
      </c>
      <c r="K3461" s="2">
        <f t="shared" si="217"/>
        <v>45717</v>
      </c>
      <c r="L3461" s="2" t="str">
        <f>VLOOKUP(C3461,Customers!$A$2:$F$401,3,FALSE)</f>
        <v>Asyut</v>
      </c>
      <c r="M3461" s="2" t="str">
        <f>VLOOKUP(C3461,Customers!$A$2:$F$401,5,FALSE)</f>
        <v>Consumer</v>
      </c>
      <c r="N3461" s="2" t="str">
        <f>VLOOKUP(D3461,Products!$A$2:$F$21,2,FALSE)</f>
        <v>27-inch Monitor</v>
      </c>
      <c r="O3461" s="2" t="str">
        <f>VLOOKUP(D3461,Products!$A$2:$F$21,4,FALSE)</f>
        <v>Electronics</v>
      </c>
      <c r="P3461" s="2" t="str">
        <f>VLOOKUP(D3461,Products!$A$2:$F$21,3,FALSE)</f>
        <v>Displays</v>
      </c>
      <c r="Q3461" s="6">
        <f>VLOOKUP(D3461,Products!$A$2:$F$21,6,FALSE)</f>
        <v>4300</v>
      </c>
      <c r="R3461" s="6">
        <f t="shared" si="218"/>
        <v>8600</v>
      </c>
      <c r="S3461" s="6">
        <f t="shared" si="219"/>
        <v>4122.3999999999996</v>
      </c>
    </row>
    <row r="3462" spans="1:19" x14ac:dyDescent="0.25">
      <c r="A3462" t="s">
        <v>3892</v>
      </c>
      <c r="B3462" s="2">
        <v>44987</v>
      </c>
      <c r="C3462" t="s">
        <v>443</v>
      </c>
      <c r="D3462" t="s">
        <v>40</v>
      </c>
      <c r="E3462">
        <v>2</v>
      </c>
      <c r="F3462">
        <v>21060</v>
      </c>
      <c r="G3462" s="3">
        <v>0.03</v>
      </c>
      <c r="H3462" t="s">
        <v>12</v>
      </c>
      <c r="I3462">
        <v>7</v>
      </c>
      <c r="J3462">
        <f t="shared" si="216"/>
        <v>40856.400000000001</v>
      </c>
      <c r="K3462" s="2">
        <f t="shared" si="217"/>
        <v>44986</v>
      </c>
      <c r="L3462" s="2" t="str">
        <f>VLOOKUP(C3462,Customers!$A$2:$F$401,3,FALSE)</f>
        <v>Asyut</v>
      </c>
      <c r="M3462" s="2" t="str">
        <f>VLOOKUP(C3462,Customers!$A$2:$F$401,5,FALSE)</f>
        <v>Consumer</v>
      </c>
      <c r="N3462" s="2" t="str">
        <f>VLOOKUP(D3462,Products!$A$2:$F$21,2,FALSE)</f>
        <v>Laptop Basic 15</v>
      </c>
      <c r="O3462" s="2" t="str">
        <f>VLOOKUP(D3462,Products!$A$2:$F$21,4,FALSE)</f>
        <v>Electronics</v>
      </c>
      <c r="P3462" s="2" t="str">
        <f>VLOOKUP(D3462,Products!$A$2:$F$21,3,FALSE)</f>
        <v>Computers</v>
      </c>
      <c r="Q3462" s="6">
        <f>VLOOKUP(D3462,Products!$A$2:$F$21,6,FALSE)</f>
        <v>15100</v>
      </c>
      <c r="R3462" s="6">
        <f t="shared" si="218"/>
        <v>30200</v>
      </c>
      <c r="S3462" s="6">
        <f t="shared" si="219"/>
        <v>10656.400000000001</v>
      </c>
    </row>
    <row r="3463" spans="1:19" x14ac:dyDescent="0.25">
      <c r="A3463" t="s">
        <v>3893</v>
      </c>
      <c r="B3463" s="2">
        <v>45500</v>
      </c>
      <c r="C3463" t="s">
        <v>121</v>
      </c>
      <c r="D3463" t="s">
        <v>46</v>
      </c>
      <c r="E3463">
        <v>1</v>
      </c>
      <c r="F3463">
        <v>252.2</v>
      </c>
      <c r="G3463" s="3">
        <v>0</v>
      </c>
      <c r="H3463" t="s">
        <v>12</v>
      </c>
      <c r="I3463">
        <v>3</v>
      </c>
      <c r="J3463">
        <f t="shared" si="216"/>
        <v>252.2</v>
      </c>
      <c r="K3463" s="2">
        <f t="shared" si="217"/>
        <v>45474</v>
      </c>
      <c r="L3463" s="2" t="str">
        <f>VLOOKUP(C3463,Customers!$A$2:$F$401,3,FALSE)</f>
        <v>Alexandria</v>
      </c>
      <c r="M3463" s="2" t="str">
        <f>VLOOKUP(C3463,Customers!$A$2:$F$401,5,FALSE)</f>
        <v>Corporate</v>
      </c>
      <c r="N3463" s="2" t="str">
        <f>VLOOKUP(D3463,Products!$A$2:$F$21,2,FALSE)</f>
        <v>Paper A4 Box</v>
      </c>
      <c r="O3463" s="2" t="str">
        <f>VLOOKUP(D3463,Products!$A$2:$F$21,4,FALSE)</f>
        <v>Office</v>
      </c>
      <c r="P3463" s="2" t="str">
        <f>VLOOKUP(D3463,Products!$A$2:$F$21,3,FALSE)</f>
        <v>Stationery</v>
      </c>
      <c r="Q3463" s="6">
        <f>VLOOKUP(D3463,Products!$A$2:$F$21,6,FALSE)</f>
        <v>145</v>
      </c>
      <c r="R3463" s="6">
        <f t="shared" si="218"/>
        <v>145</v>
      </c>
      <c r="S3463" s="6">
        <f t="shared" si="219"/>
        <v>107.19999999999999</v>
      </c>
    </row>
    <row r="3464" spans="1:19" x14ac:dyDescent="0.25">
      <c r="A3464" t="s">
        <v>3894</v>
      </c>
      <c r="B3464" s="2">
        <v>45388</v>
      </c>
      <c r="C3464" t="s">
        <v>189</v>
      </c>
      <c r="D3464" t="s">
        <v>18</v>
      </c>
      <c r="E3464">
        <v>1</v>
      </c>
      <c r="F3464">
        <v>1566</v>
      </c>
      <c r="G3464" s="3">
        <v>0.1</v>
      </c>
      <c r="H3464" t="s">
        <v>12</v>
      </c>
      <c r="I3464">
        <v>1</v>
      </c>
      <c r="J3464">
        <f t="shared" si="216"/>
        <v>1409.4</v>
      </c>
      <c r="K3464" s="2">
        <f t="shared" si="217"/>
        <v>45383</v>
      </c>
      <c r="L3464" s="2" t="str">
        <f>VLOOKUP(C3464,Customers!$A$2:$F$401,3,FALSE)</f>
        <v>Cairo</v>
      </c>
      <c r="M3464" s="2" t="str">
        <f>VLOOKUP(C3464,Customers!$A$2:$F$401,5,FALSE)</f>
        <v>Consumer</v>
      </c>
      <c r="N3464" s="2" t="str">
        <f>VLOOKUP(D3464,Products!$A$2:$F$21,2,FALSE)</f>
        <v>Webcam HD</v>
      </c>
      <c r="O3464" s="2" t="str">
        <f>VLOOKUP(D3464,Products!$A$2:$F$21,4,FALSE)</f>
        <v>Electronics</v>
      </c>
      <c r="P3464" s="2" t="str">
        <f>VLOOKUP(D3464,Products!$A$2:$F$21,3,FALSE)</f>
        <v>Accessories</v>
      </c>
      <c r="Q3464" s="6">
        <f>VLOOKUP(D3464,Products!$A$2:$F$21,6,FALSE)</f>
        <v>790</v>
      </c>
      <c r="R3464" s="6">
        <f t="shared" si="218"/>
        <v>790</v>
      </c>
      <c r="S3464" s="6">
        <f t="shared" si="219"/>
        <v>619.40000000000009</v>
      </c>
    </row>
    <row r="3465" spans="1:19" x14ac:dyDescent="0.25">
      <c r="A3465" t="s">
        <v>3895</v>
      </c>
      <c r="B3465" s="2">
        <v>45237</v>
      </c>
      <c r="C3465" t="s">
        <v>1199</v>
      </c>
      <c r="D3465" t="s">
        <v>21</v>
      </c>
      <c r="E3465">
        <v>1</v>
      </c>
      <c r="F3465">
        <v>1702</v>
      </c>
      <c r="G3465" s="3">
        <v>0.03</v>
      </c>
      <c r="H3465" t="s">
        <v>12</v>
      </c>
      <c r="I3465">
        <v>1</v>
      </c>
      <c r="J3465">
        <f t="shared" si="216"/>
        <v>1650.94</v>
      </c>
      <c r="K3465" s="2">
        <f t="shared" si="217"/>
        <v>45231</v>
      </c>
      <c r="L3465" s="2" t="str">
        <f>VLOOKUP(C3465,Customers!$A$2:$F$401,3,FALSE)</f>
        <v>Alexandria</v>
      </c>
      <c r="M3465" s="2" t="str">
        <f>VLOOKUP(C3465,Customers!$A$2:$F$401,5,FALSE)</f>
        <v>Small Business</v>
      </c>
      <c r="N3465" s="2" t="str">
        <f>VLOOKUP(D3465,Products!$A$2:$F$21,2,FALSE)</f>
        <v>Mechanical Keyboard</v>
      </c>
      <c r="O3465" s="2" t="str">
        <f>VLOOKUP(D3465,Products!$A$2:$F$21,4,FALSE)</f>
        <v>Electronics</v>
      </c>
      <c r="P3465" s="2" t="str">
        <f>VLOOKUP(D3465,Products!$A$2:$F$21,3,FALSE)</f>
        <v>Accessories</v>
      </c>
      <c r="Q3465" s="6">
        <f>VLOOKUP(D3465,Products!$A$2:$F$21,6,FALSE)</f>
        <v>990</v>
      </c>
      <c r="R3465" s="6">
        <f t="shared" si="218"/>
        <v>990</v>
      </c>
      <c r="S3465" s="6">
        <f t="shared" si="219"/>
        <v>660.94</v>
      </c>
    </row>
    <row r="3466" spans="1:19" x14ac:dyDescent="0.25">
      <c r="A3466" t="s">
        <v>3896</v>
      </c>
      <c r="B3466" s="2">
        <v>45626</v>
      </c>
      <c r="C3466" t="s">
        <v>347</v>
      </c>
      <c r="D3466" t="s">
        <v>46</v>
      </c>
      <c r="E3466">
        <v>5</v>
      </c>
      <c r="F3466">
        <v>239.2</v>
      </c>
      <c r="G3466" s="3">
        <v>0.1</v>
      </c>
      <c r="H3466" t="s">
        <v>12</v>
      </c>
      <c r="I3466">
        <v>4</v>
      </c>
      <c r="J3466">
        <f t="shared" si="216"/>
        <v>1076.4000000000001</v>
      </c>
      <c r="K3466" s="2">
        <f t="shared" si="217"/>
        <v>45597</v>
      </c>
      <c r="L3466" s="2" t="str">
        <f>VLOOKUP(C3466,Customers!$A$2:$F$401,3,FALSE)</f>
        <v>Port Said</v>
      </c>
      <c r="M3466" s="2" t="str">
        <f>VLOOKUP(C3466,Customers!$A$2:$F$401,5,FALSE)</f>
        <v>Corporate</v>
      </c>
      <c r="N3466" s="2" t="str">
        <f>VLOOKUP(D3466,Products!$A$2:$F$21,2,FALSE)</f>
        <v>Paper A4 Box</v>
      </c>
      <c r="O3466" s="2" t="str">
        <f>VLOOKUP(D3466,Products!$A$2:$F$21,4,FALSE)</f>
        <v>Office</v>
      </c>
      <c r="P3466" s="2" t="str">
        <f>VLOOKUP(D3466,Products!$A$2:$F$21,3,FALSE)</f>
        <v>Stationery</v>
      </c>
      <c r="Q3466" s="6">
        <f>VLOOKUP(D3466,Products!$A$2:$F$21,6,FALSE)</f>
        <v>145</v>
      </c>
      <c r="R3466" s="6">
        <f t="shared" si="218"/>
        <v>725</v>
      </c>
      <c r="S3466" s="6">
        <f t="shared" si="219"/>
        <v>351.40000000000009</v>
      </c>
    </row>
    <row r="3467" spans="1:19" x14ac:dyDescent="0.25">
      <c r="A3467" t="s">
        <v>3897</v>
      </c>
      <c r="B3467" s="2">
        <v>45731</v>
      </c>
      <c r="C3467" t="s">
        <v>948</v>
      </c>
      <c r="D3467" t="s">
        <v>27</v>
      </c>
      <c r="E3467">
        <v>5</v>
      </c>
      <c r="F3467">
        <v>901.6</v>
      </c>
      <c r="G3467" s="3">
        <v>0.05</v>
      </c>
      <c r="H3467" t="s">
        <v>12</v>
      </c>
      <c r="I3467">
        <v>5</v>
      </c>
      <c r="J3467">
        <f t="shared" si="216"/>
        <v>4282.5999999999995</v>
      </c>
      <c r="K3467" s="2">
        <f t="shared" si="217"/>
        <v>45717</v>
      </c>
      <c r="L3467" s="2" t="str">
        <f>VLOOKUP(C3467,Customers!$A$2:$F$401,3,FALSE)</f>
        <v>Fayoum</v>
      </c>
      <c r="M3467" s="2" t="str">
        <f>VLOOKUP(C3467,Customers!$A$2:$F$401,5,FALSE)</f>
        <v>Consumer</v>
      </c>
      <c r="N3467" s="2" t="str">
        <f>VLOOKUP(D3467,Products!$A$2:$F$21,2,FALSE)</f>
        <v>Printer Toner</v>
      </c>
      <c r="O3467" s="2" t="str">
        <f>VLOOKUP(D3467,Products!$A$2:$F$21,4,FALSE)</f>
        <v>Office</v>
      </c>
      <c r="P3467" s="2" t="str">
        <f>VLOOKUP(D3467,Products!$A$2:$F$21,3,FALSE)</f>
        <v>Supplies</v>
      </c>
      <c r="Q3467" s="6">
        <f>VLOOKUP(D3467,Products!$A$2:$F$21,6,FALSE)</f>
        <v>510</v>
      </c>
      <c r="R3467" s="6">
        <f t="shared" si="218"/>
        <v>2550</v>
      </c>
      <c r="S3467" s="6">
        <f t="shared" si="219"/>
        <v>1732.5999999999995</v>
      </c>
    </row>
    <row r="3468" spans="1:19" x14ac:dyDescent="0.25">
      <c r="A3468" t="s">
        <v>3898</v>
      </c>
      <c r="B3468" s="2">
        <v>45208</v>
      </c>
      <c r="C3468" t="s">
        <v>100</v>
      </c>
      <c r="D3468" t="s">
        <v>30</v>
      </c>
      <c r="E3468">
        <v>1</v>
      </c>
      <c r="F3468">
        <v>9200</v>
      </c>
      <c r="G3468" s="3">
        <v>0.05</v>
      </c>
      <c r="H3468" t="s">
        <v>12</v>
      </c>
      <c r="I3468">
        <v>1</v>
      </c>
      <c r="J3468">
        <f t="shared" si="216"/>
        <v>8740</v>
      </c>
      <c r="K3468" s="2">
        <f t="shared" si="217"/>
        <v>45200</v>
      </c>
      <c r="L3468" s="2" t="str">
        <f>VLOOKUP(C3468,Customers!$A$2:$F$401,3,FALSE)</f>
        <v>Tanta</v>
      </c>
      <c r="M3468" s="2" t="str">
        <f>VLOOKUP(C3468,Customers!$A$2:$F$401,5,FALSE)</f>
        <v>Consumer</v>
      </c>
      <c r="N3468" s="2" t="str">
        <f>VLOOKUP(D3468,Products!$A$2:$F$21,2,FALSE)</f>
        <v>Standing Desk</v>
      </c>
      <c r="O3468" s="2" t="str">
        <f>VLOOKUP(D3468,Products!$A$2:$F$21,4,FALSE)</f>
        <v>Office</v>
      </c>
      <c r="P3468" s="2" t="str">
        <f>VLOOKUP(D3468,Products!$A$2:$F$21,3,FALSE)</f>
        <v>Furniture</v>
      </c>
      <c r="Q3468" s="6">
        <f>VLOOKUP(D3468,Products!$A$2:$F$21,6,FALSE)</f>
        <v>6500</v>
      </c>
      <c r="R3468" s="6">
        <f t="shared" si="218"/>
        <v>6500</v>
      </c>
      <c r="S3468" s="6">
        <f t="shared" si="219"/>
        <v>2240</v>
      </c>
    </row>
    <row r="3469" spans="1:19" x14ac:dyDescent="0.25">
      <c r="A3469" t="s">
        <v>3899</v>
      </c>
      <c r="B3469" s="2">
        <v>45106</v>
      </c>
      <c r="C3469" t="s">
        <v>910</v>
      </c>
      <c r="D3469" t="s">
        <v>46</v>
      </c>
      <c r="E3469">
        <v>4</v>
      </c>
      <c r="F3469">
        <v>239.2</v>
      </c>
      <c r="G3469" s="3">
        <v>0.1</v>
      </c>
      <c r="H3469" t="s">
        <v>12</v>
      </c>
      <c r="I3469">
        <v>7</v>
      </c>
      <c r="J3469">
        <f t="shared" si="216"/>
        <v>861.12</v>
      </c>
      <c r="K3469" s="2">
        <f t="shared" si="217"/>
        <v>45078</v>
      </c>
      <c r="L3469" s="2" t="str">
        <f>VLOOKUP(C3469,Customers!$A$2:$F$401,3,FALSE)</f>
        <v>Cairo</v>
      </c>
      <c r="M3469" s="2" t="str">
        <f>VLOOKUP(C3469,Customers!$A$2:$F$401,5,FALSE)</f>
        <v>Small Business</v>
      </c>
      <c r="N3469" s="2" t="str">
        <f>VLOOKUP(D3469,Products!$A$2:$F$21,2,FALSE)</f>
        <v>Paper A4 Box</v>
      </c>
      <c r="O3469" s="2" t="str">
        <f>VLOOKUP(D3469,Products!$A$2:$F$21,4,FALSE)</f>
        <v>Office</v>
      </c>
      <c r="P3469" s="2" t="str">
        <f>VLOOKUP(D3469,Products!$A$2:$F$21,3,FALSE)</f>
        <v>Stationery</v>
      </c>
      <c r="Q3469" s="6">
        <f>VLOOKUP(D3469,Products!$A$2:$F$21,6,FALSE)</f>
        <v>145</v>
      </c>
      <c r="R3469" s="6">
        <f t="shared" si="218"/>
        <v>580</v>
      </c>
      <c r="S3469" s="6">
        <f t="shared" si="219"/>
        <v>281.12</v>
      </c>
    </row>
    <row r="3470" spans="1:19" x14ac:dyDescent="0.25">
      <c r="A3470" t="s">
        <v>3900</v>
      </c>
      <c r="B3470" s="2">
        <v>45709</v>
      </c>
      <c r="C3470" t="s">
        <v>806</v>
      </c>
      <c r="D3470" t="s">
        <v>72</v>
      </c>
      <c r="E3470">
        <v>3</v>
      </c>
      <c r="F3470">
        <v>1802.5</v>
      </c>
      <c r="G3470" s="3">
        <v>0.2</v>
      </c>
      <c r="H3470" t="s">
        <v>12</v>
      </c>
      <c r="I3470">
        <v>2</v>
      </c>
      <c r="J3470">
        <f t="shared" si="216"/>
        <v>4326</v>
      </c>
      <c r="K3470" s="2">
        <f t="shared" si="217"/>
        <v>45689</v>
      </c>
      <c r="L3470" s="2" t="str">
        <f>VLOOKUP(C3470,Customers!$A$2:$F$401,3,FALSE)</f>
        <v>Tanta</v>
      </c>
      <c r="M3470" s="2" t="str">
        <f>VLOOKUP(C3470,Customers!$A$2:$F$401,5,FALSE)</f>
        <v>Corporate</v>
      </c>
      <c r="N3470" s="2" t="str">
        <f>VLOOKUP(D3470,Products!$A$2:$F$21,2,FALSE)</f>
        <v>Wi-Fi Router</v>
      </c>
      <c r="O3470" s="2" t="str">
        <f>VLOOKUP(D3470,Products!$A$2:$F$21,4,FALSE)</f>
        <v>Electronics</v>
      </c>
      <c r="P3470" s="2" t="str">
        <f>VLOOKUP(D3470,Products!$A$2:$F$21,3,FALSE)</f>
        <v>Networking</v>
      </c>
      <c r="Q3470" s="6">
        <f>VLOOKUP(D3470,Products!$A$2:$F$21,6,FALSE)</f>
        <v>1050</v>
      </c>
      <c r="R3470" s="6">
        <f t="shared" si="218"/>
        <v>3150</v>
      </c>
      <c r="S3470" s="6">
        <f t="shared" si="219"/>
        <v>1176</v>
      </c>
    </row>
    <row r="3471" spans="1:19" x14ac:dyDescent="0.25">
      <c r="A3471" t="s">
        <v>3901</v>
      </c>
      <c r="B3471" s="2">
        <v>45993</v>
      </c>
      <c r="C3471" t="s">
        <v>575</v>
      </c>
      <c r="D3471" t="s">
        <v>46</v>
      </c>
      <c r="E3471">
        <v>2</v>
      </c>
      <c r="F3471">
        <v>280.8</v>
      </c>
      <c r="G3471" s="3">
        <v>0.05</v>
      </c>
      <c r="H3471" t="s">
        <v>12</v>
      </c>
      <c r="I3471">
        <v>3</v>
      </c>
      <c r="J3471">
        <f t="shared" si="216"/>
        <v>533.52</v>
      </c>
      <c r="K3471" s="2">
        <f t="shared" si="217"/>
        <v>45992</v>
      </c>
      <c r="L3471" s="2" t="str">
        <f>VLOOKUP(C3471,Customers!$A$2:$F$401,3,FALSE)</f>
        <v>Port Said</v>
      </c>
      <c r="M3471" s="2" t="str">
        <f>VLOOKUP(C3471,Customers!$A$2:$F$401,5,FALSE)</f>
        <v>Small Business</v>
      </c>
      <c r="N3471" s="2" t="str">
        <f>VLOOKUP(D3471,Products!$A$2:$F$21,2,FALSE)</f>
        <v>Paper A4 Box</v>
      </c>
      <c r="O3471" s="2" t="str">
        <f>VLOOKUP(D3471,Products!$A$2:$F$21,4,FALSE)</f>
        <v>Office</v>
      </c>
      <c r="P3471" s="2" t="str">
        <f>VLOOKUP(D3471,Products!$A$2:$F$21,3,FALSE)</f>
        <v>Stationery</v>
      </c>
      <c r="Q3471" s="6">
        <f>VLOOKUP(D3471,Products!$A$2:$F$21,6,FALSE)</f>
        <v>145</v>
      </c>
      <c r="R3471" s="6">
        <f t="shared" si="218"/>
        <v>290</v>
      </c>
      <c r="S3471" s="6">
        <f t="shared" si="219"/>
        <v>243.51999999999998</v>
      </c>
    </row>
    <row r="3472" spans="1:19" x14ac:dyDescent="0.25">
      <c r="A3472" t="s">
        <v>3902</v>
      </c>
      <c r="B3472" s="2">
        <v>45392</v>
      </c>
      <c r="C3472" t="s">
        <v>407</v>
      </c>
      <c r="D3472" t="s">
        <v>11</v>
      </c>
      <c r="E3472">
        <v>1</v>
      </c>
      <c r="F3472">
        <v>26220</v>
      </c>
      <c r="G3472" s="3">
        <v>0</v>
      </c>
      <c r="H3472" t="s">
        <v>12</v>
      </c>
      <c r="I3472">
        <v>1</v>
      </c>
      <c r="J3472">
        <f t="shared" si="216"/>
        <v>26220</v>
      </c>
      <c r="K3472" s="2">
        <f t="shared" si="217"/>
        <v>45383</v>
      </c>
      <c r="L3472" s="2" t="str">
        <f>VLOOKUP(C3472,Customers!$A$2:$F$401,3,FALSE)</f>
        <v>Shubra El-Kheima</v>
      </c>
      <c r="M3472" s="2" t="str">
        <f>VLOOKUP(C3472,Customers!$A$2:$F$401,5,FALSE)</f>
        <v>Corporate</v>
      </c>
      <c r="N3472" s="2" t="str">
        <f>VLOOKUP(D3472,Products!$A$2:$F$21,2,FALSE)</f>
        <v>Laptop Pro 14</v>
      </c>
      <c r="O3472" s="2" t="str">
        <f>VLOOKUP(D3472,Products!$A$2:$F$21,4,FALSE)</f>
        <v>Electronics</v>
      </c>
      <c r="P3472" s="2" t="str">
        <f>VLOOKUP(D3472,Products!$A$2:$F$21,3,FALSE)</f>
        <v>Computers</v>
      </c>
      <c r="Q3472" s="6">
        <f>VLOOKUP(D3472,Products!$A$2:$F$21,6,FALSE)</f>
        <v>22100</v>
      </c>
      <c r="R3472" s="6">
        <f t="shared" si="218"/>
        <v>22100</v>
      </c>
      <c r="S3472" s="6">
        <f t="shared" si="219"/>
        <v>4120</v>
      </c>
    </row>
    <row r="3473" spans="1:19" x14ac:dyDescent="0.25">
      <c r="A3473" t="s">
        <v>3903</v>
      </c>
      <c r="B3473" s="2">
        <v>45781</v>
      </c>
      <c r="C3473" t="s">
        <v>347</v>
      </c>
      <c r="D3473" t="s">
        <v>56</v>
      </c>
      <c r="E3473">
        <v>10</v>
      </c>
      <c r="F3473">
        <v>194.4</v>
      </c>
      <c r="G3473" s="3">
        <v>0.05</v>
      </c>
      <c r="H3473" t="s">
        <v>12</v>
      </c>
      <c r="I3473">
        <v>3</v>
      </c>
      <c r="J3473">
        <f t="shared" si="216"/>
        <v>1846.8</v>
      </c>
      <c r="K3473" s="2">
        <f t="shared" si="217"/>
        <v>45778</v>
      </c>
      <c r="L3473" s="2" t="str">
        <f>VLOOKUP(C3473,Customers!$A$2:$F$401,3,FALSE)</f>
        <v>Port Said</v>
      </c>
      <c r="M3473" s="2" t="str">
        <f>VLOOKUP(C3473,Customers!$A$2:$F$401,5,FALSE)</f>
        <v>Corporate</v>
      </c>
      <c r="N3473" s="2" t="str">
        <f>VLOOKUP(D3473,Products!$A$2:$F$21,2,FALSE)</f>
        <v>Notebook Pack</v>
      </c>
      <c r="O3473" s="2" t="str">
        <f>VLOOKUP(D3473,Products!$A$2:$F$21,4,FALSE)</f>
        <v>Office</v>
      </c>
      <c r="P3473" s="2" t="str">
        <f>VLOOKUP(D3473,Products!$A$2:$F$21,3,FALSE)</f>
        <v>Stationery</v>
      </c>
      <c r="Q3473" s="6">
        <f>VLOOKUP(D3473,Products!$A$2:$F$21,6,FALSE)</f>
        <v>75</v>
      </c>
      <c r="R3473" s="6">
        <f t="shared" si="218"/>
        <v>750</v>
      </c>
      <c r="S3473" s="6">
        <f t="shared" si="219"/>
        <v>1096.8</v>
      </c>
    </row>
    <row r="3474" spans="1:19" x14ac:dyDescent="0.25">
      <c r="A3474" t="s">
        <v>3904</v>
      </c>
      <c r="B3474" s="2">
        <v>45419</v>
      </c>
      <c r="C3474" t="s">
        <v>222</v>
      </c>
      <c r="D3474" t="s">
        <v>33</v>
      </c>
      <c r="E3474">
        <v>3</v>
      </c>
      <c r="F3474">
        <v>3783</v>
      </c>
      <c r="G3474" s="3">
        <v>0.03</v>
      </c>
      <c r="H3474" t="s">
        <v>12</v>
      </c>
      <c r="I3474">
        <v>7</v>
      </c>
      <c r="J3474">
        <f t="shared" si="216"/>
        <v>11008.529999999999</v>
      </c>
      <c r="K3474" s="2">
        <f t="shared" si="217"/>
        <v>45413</v>
      </c>
      <c r="L3474" s="2" t="str">
        <f>VLOOKUP(C3474,Customers!$A$2:$F$401,3,FALSE)</f>
        <v>Asyut</v>
      </c>
      <c r="M3474" s="2" t="str">
        <f>VLOOKUP(C3474,Customers!$A$2:$F$401,5,FALSE)</f>
        <v>Corporate</v>
      </c>
      <c r="N3474" s="2" t="str">
        <f>VLOOKUP(D3474,Products!$A$2:$F$21,2,FALSE)</f>
        <v>Filing Cabinet</v>
      </c>
      <c r="O3474" s="2" t="str">
        <f>VLOOKUP(D3474,Products!$A$2:$F$21,4,FALSE)</f>
        <v>Office</v>
      </c>
      <c r="P3474" s="2" t="str">
        <f>VLOOKUP(D3474,Products!$A$2:$F$21,3,FALSE)</f>
        <v>Furniture</v>
      </c>
      <c r="Q3474" s="6">
        <f>VLOOKUP(D3474,Products!$A$2:$F$21,6,FALSE)</f>
        <v>2650</v>
      </c>
      <c r="R3474" s="6">
        <f t="shared" si="218"/>
        <v>7950</v>
      </c>
      <c r="S3474" s="6">
        <f t="shared" si="219"/>
        <v>3058.5299999999988</v>
      </c>
    </row>
    <row r="3475" spans="1:19" x14ac:dyDescent="0.25">
      <c r="A3475" t="s">
        <v>3905</v>
      </c>
      <c r="B3475" s="2">
        <v>45239</v>
      </c>
      <c r="C3475" t="s">
        <v>392</v>
      </c>
      <c r="D3475" t="s">
        <v>27</v>
      </c>
      <c r="E3475">
        <v>1</v>
      </c>
      <c r="F3475">
        <v>1009.4</v>
      </c>
      <c r="G3475" s="3">
        <v>0</v>
      </c>
      <c r="H3475" t="s">
        <v>12</v>
      </c>
      <c r="I3475">
        <v>1</v>
      </c>
      <c r="J3475">
        <f t="shared" si="216"/>
        <v>1009.4</v>
      </c>
      <c r="K3475" s="2">
        <f t="shared" si="217"/>
        <v>45231</v>
      </c>
      <c r="L3475" s="2" t="str">
        <f>VLOOKUP(C3475,Customers!$A$2:$F$401,3,FALSE)</f>
        <v>Giza</v>
      </c>
      <c r="M3475" s="2" t="str">
        <f>VLOOKUP(C3475,Customers!$A$2:$F$401,5,FALSE)</f>
        <v>Small Business</v>
      </c>
      <c r="N3475" s="2" t="str">
        <f>VLOOKUP(D3475,Products!$A$2:$F$21,2,FALSE)</f>
        <v>Printer Toner</v>
      </c>
      <c r="O3475" s="2" t="str">
        <f>VLOOKUP(D3475,Products!$A$2:$F$21,4,FALSE)</f>
        <v>Office</v>
      </c>
      <c r="P3475" s="2" t="str">
        <f>VLOOKUP(D3475,Products!$A$2:$F$21,3,FALSE)</f>
        <v>Supplies</v>
      </c>
      <c r="Q3475" s="6">
        <f>VLOOKUP(D3475,Products!$A$2:$F$21,6,FALSE)</f>
        <v>510</v>
      </c>
      <c r="R3475" s="6">
        <f t="shared" si="218"/>
        <v>510</v>
      </c>
      <c r="S3475" s="6">
        <f t="shared" si="219"/>
        <v>499.4</v>
      </c>
    </row>
    <row r="3476" spans="1:19" x14ac:dyDescent="0.25">
      <c r="A3476" t="s">
        <v>3906</v>
      </c>
      <c r="B3476" s="2">
        <v>45800</v>
      </c>
      <c r="C3476" t="s">
        <v>867</v>
      </c>
      <c r="D3476" t="s">
        <v>59</v>
      </c>
      <c r="E3476">
        <v>3</v>
      </c>
      <c r="F3476">
        <v>7622</v>
      </c>
      <c r="G3476" s="3">
        <v>0.05</v>
      </c>
      <c r="H3476" t="s">
        <v>12</v>
      </c>
      <c r="I3476">
        <v>7</v>
      </c>
      <c r="J3476">
        <f t="shared" si="216"/>
        <v>21722.7</v>
      </c>
      <c r="K3476" s="2">
        <f t="shared" si="217"/>
        <v>45778</v>
      </c>
      <c r="L3476" s="2" t="str">
        <f>VLOOKUP(C3476,Customers!$A$2:$F$401,3,FALSE)</f>
        <v>Fayoum</v>
      </c>
      <c r="M3476" s="2" t="str">
        <f>VLOOKUP(C3476,Customers!$A$2:$F$401,5,FALSE)</f>
        <v>Corporate</v>
      </c>
      <c r="N3476" s="2" t="str">
        <f>VLOOKUP(D3476,Products!$A$2:$F$21,2,FALSE)</f>
        <v>Laser Printer</v>
      </c>
      <c r="O3476" s="2" t="str">
        <f>VLOOKUP(D3476,Products!$A$2:$F$21,4,FALSE)</f>
        <v>Electronics</v>
      </c>
      <c r="P3476" s="2" t="str">
        <f>VLOOKUP(D3476,Products!$A$2:$F$21,3,FALSE)</f>
        <v>Printers</v>
      </c>
      <c r="Q3476" s="6">
        <f>VLOOKUP(D3476,Products!$A$2:$F$21,6,FALSE)</f>
        <v>5600</v>
      </c>
      <c r="R3476" s="6">
        <f t="shared" si="218"/>
        <v>16800</v>
      </c>
      <c r="S3476" s="6">
        <f t="shared" si="219"/>
        <v>4922.7000000000007</v>
      </c>
    </row>
    <row r="3477" spans="1:19" x14ac:dyDescent="0.25">
      <c r="A3477" t="s">
        <v>3907</v>
      </c>
      <c r="B3477" s="2">
        <v>45566</v>
      </c>
      <c r="C3477" t="s">
        <v>1128</v>
      </c>
      <c r="D3477" t="s">
        <v>56</v>
      </c>
      <c r="E3477">
        <v>1</v>
      </c>
      <c r="F3477">
        <v>165.6</v>
      </c>
      <c r="G3477" s="3">
        <v>0</v>
      </c>
      <c r="H3477" t="s">
        <v>12</v>
      </c>
      <c r="I3477">
        <v>7</v>
      </c>
      <c r="J3477">
        <f t="shared" si="216"/>
        <v>165.6</v>
      </c>
      <c r="K3477" s="2">
        <f t="shared" si="217"/>
        <v>45566</v>
      </c>
      <c r="L3477" s="2" t="str">
        <f>VLOOKUP(C3477,Customers!$A$2:$F$401,3,FALSE)</f>
        <v>Shubra El-Kheima</v>
      </c>
      <c r="M3477" s="2" t="str">
        <f>VLOOKUP(C3477,Customers!$A$2:$F$401,5,FALSE)</f>
        <v>Small Business</v>
      </c>
      <c r="N3477" s="2" t="str">
        <f>VLOOKUP(D3477,Products!$A$2:$F$21,2,FALSE)</f>
        <v>Notebook Pack</v>
      </c>
      <c r="O3477" s="2" t="str">
        <f>VLOOKUP(D3477,Products!$A$2:$F$21,4,FALSE)</f>
        <v>Office</v>
      </c>
      <c r="P3477" s="2" t="str">
        <f>VLOOKUP(D3477,Products!$A$2:$F$21,3,FALSE)</f>
        <v>Stationery</v>
      </c>
      <c r="Q3477" s="6">
        <f>VLOOKUP(D3477,Products!$A$2:$F$21,6,FALSE)</f>
        <v>75</v>
      </c>
      <c r="R3477" s="6">
        <f t="shared" si="218"/>
        <v>75</v>
      </c>
      <c r="S3477" s="6">
        <f t="shared" si="219"/>
        <v>90.6</v>
      </c>
    </row>
    <row r="3478" spans="1:19" x14ac:dyDescent="0.25">
      <c r="A3478" t="s">
        <v>3908</v>
      </c>
      <c r="B3478" s="2">
        <v>45601</v>
      </c>
      <c r="C3478" t="s">
        <v>1724</v>
      </c>
      <c r="D3478" t="s">
        <v>24</v>
      </c>
      <c r="E3478">
        <v>1</v>
      </c>
      <c r="F3478">
        <v>1287.5</v>
      </c>
      <c r="G3478" s="3">
        <v>0</v>
      </c>
      <c r="H3478" t="s">
        <v>12</v>
      </c>
      <c r="I3478">
        <v>4</v>
      </c>
      <c r="J3478">
        <f t="shared" si="216"/>
        <v>1287.5</v>
      </c>
      <c r="K3478" s="2">
        <f t="shared" si="217"/>
        <v>45597</v>
      </c>
      <c r="L3478" s="2" t="str">
        <f>VLOOKUP(C3478,Customers!$A$2:$F$401,3,FALSE)</f>
        <v>Giza</v>
      </c>
      <c r="M3478" s="2" t="str">
        <f>VLOOKUP(C3478,Customers!$A$2:$F$401,5,FALSE)</f>
        <v>Consumer</v>
      </c>
      <c r="N3478" s="2" t="str">
        <f>VLOOKUP(D3478,Products!$A$2:$F$21,2,FALSE)</f>
        <v>USB-C Hub</v>
      </c>
      <c r="O3478" s="2" t="str">
        <f>VLOOKUP(D3478,Products!$A$2:$F$21,4,FALSE)</f>
        <v>Electronics</v>
      </c>
      <c r="P3478" s="2" t="str">
        <f>VLOOKUP(D3478,Products!$A$2:$F$21,3,FALSE)</f>
        <v>Accessories</v>
      </c>
      <c r="Q3478" s="6">
        <f>VLOOKUP(D3478,Products!$A$2:$F$21,6,FALSE)</f>
        <v>620</v>
      </c>
      <c r="R3478" s="6">
        <f t="shared" si="218"/>
        <v>620</v>
      </c>
      <c r="S3478" s="6">
        <f t="shared" si="219"/>
        <v>667.5</v>
      </c>
    </row>
    <row r="3479" spans="1:19" x14ac:dyDescent="0.25">
      <c r="A3479" t="s">
        <v>3909</v>
      </c>
      <c r="B3479" s="2">
        <v>45846</v>
      </c>
      <c r="C3479" t="s">
        <v>108</v>
      </c>
      <c r="D3479" t="s">
        <v>24</v>
      </c>
      <c r="E3479">
        <v>2</v>
      </c>
      <c r="F3479">
        <v>1150</v>
      </c>
      <c r="G3479" s="3">
        <v>0.05</v>
      </c>
      <c r="H3479" t="s">
        <v>12</v>
      </c>
      <c r="I3479">
        <v>2</v>
      </c>
      <c r="J3479">
        <f t="shared" si="216"/>
        <v>2185</v>
      </c>
      <c r="K3479" s="2">
        <f t="shared" si="217"/>
        <v>45839</v>
      </c>
      <c r="L3479" s="2" t="str">
        <f>VLOOKUP(C3479,Customers!$A$2:$F$401,3,FALSE)</f>
        <v>Ismailia</v>
      </c>
      <c r="M3479" s="2" t="str">
        <f>VLOOKUP(C3479,Customers!$A$2:$F$401,5,FALSE)</f>
        <v>Small Business</v>
      </c>
      <c r="N3479" s="2" t="str">
        <f>VLOOKUP(D3479,Products!$A$2:$F$21,2,FALSE)</f>
        <v>USB-C Hub</v>
      </c>
      <c r="O3479" s="2" t="str">
        <f>VLOOKUP(D3479,Products!$A$2:$F$21,4,FALSE)</f>
        <v>Electronics</v>
      </c>
      <c r="P3479" s="2" t="str">
        <f>VLOOKUP(D3479,Products!$A$2:$F$21,3,FALSE)</f>
        <v>Accessories</v>
      </c>
      <c r="Q3479" s="6">
        <f>VLOOKUP(D3479,Products!$A$2:$F$21,6,FALSE)</f>
        <v>620</v>
      </c>
      <c r="R3479" s="6">
        <f t="shared" si="218"/>
        <v>1240</v>
      </c>
      <c r="S3479" s="6">
        <f t="shared" si="219"/>
        <v>945</v>
      </c>
    </row>
    <row r="3480" spans="1:19" x14ac:dyDescent="0.25">
      <c r="A3480" t="s">
        <v>3910</v>
      </c>
      <c r="B3480" s="2">
        <v>45196</v>
      </c>
      <c r="C3480" t="s">
        <v>439</v>
      </c>
      <c r="D3480" t="s">
        <v>15</v>
      </c>
      <c r="E3480">
        <v>1</v>
      </c>
      <c r="F3480">
        <v>486</v>
      </c>
      <c r="G3480" s="3">
        <v>0.05</v>
      </c>
      <c r="H3480" t="s">
        <v>12</v>
      </c>
      <c r="I3480">
        <v>5</v>
      </c>
      <c r="J3480">
        <f t="shared" si="216"/>
        <v>461.7</v>
      </c>
      <c r="K3480" s="2">
        <f t="shared" si="217"/>
        <v>45170</v>
      </c>
      <c r="L3480" s="2" t="str">
        <f>VLOOKUP(C3480,Customers!$A$2:$F$401,3,FALSE)</f>
        <v>Shubra El-Kheima</v>
      </c>
      <c r="M3480" s="2" t="str">
        <f>VLOOKUP(C3480,Customers!$A$2:$F$401,5,FALSE)</f>
        <v>Consumer</v>
      </c>
      <c r="N3480" s="2" t="str">
        <f>VLOOKUP(D3480,Products!$A$2:$F$21,2,FALSE)</f>
        <v>Wireless Mouse</v>
      </c>
      <c r="O3480" s="2" t="str">
        <f>VLOOKUP(D3480,Products!$A$2:$F$21,4,FALSE)</f>
        <v>Electronics</v>
      </c>
      <c r="P3480" s="2" t="str">
        <f>VLOOKUP(D3480,Products!$A$2:$F$21,3,FALSE)</f>
        <v>Accessories</v>
      </c>
      <c r="Q3480" s="6">
        <f>VLOOKUP(D3480,Products!$A$2:$F$21,6,FALSE)</f>
        <v>210</v>
      </c>
      <c r="R3480" s="6">
        <f t="shared" si="218"/>
        <v>210</v>
      </c>
      <c r="S3480" s="6">
        <f t="shared" si="219"/>
        <v>251.7</v>
      </c>
    </row>
    <row r="3481" spans="1:19" x14ac:dyDescent="0.25">
      <c r="A3481" t="s">
        <v>3911</v>
      </c>
      <c r="B3481" s="2">
        <v>45350</v>
      </c>
      <c r="C3481" t="s">
        <v>734</v>
      </c>
      <c r="D3481" t="s">
        <v>56</v>
      </c>
      <c r="E3481">
        <v>10</v>
      </c>
      <c r="F3481">
        <v>174.6</v>
      </c>
      <c r="G3481" s="3">
        <v>0.05</v>
      </c>
      <c r="H3481" t="s">
        <v>12</v>
      </c>
      <c r="I3481">
        <v>4</v>
      </c>
      <c r="J3481">
        <f t="shared" si="216"/>
        <v>1658.6999999999998</v>
      </c>
      <c r="K3481" s="2">
        <f t="shared" si="217"/>
        <v>45323</v>
      </c>
      <c r="L3481" s="2" t="str">
        <f>VLOOKUP(C3481,Customers!$A$2:$F$401,3,FALSE)</f>
        <v>Cairo</v>
      </c>
      <c r="M3481" s="2" t="str">
        <f>VLOOKUP(C3481,Customers!$A$2:$F$401,5,FALSE)</f>
        <v>Consumer</v>
      </c>
      <c r="N3481" s="2" t="str">
        <f>VLOOKUP(D3481,Products!$A$2:$F$21,2,FALSE)</f>
        <v>Notebook Pack</v>
      </c>
      <c r="O3481" s="2" t="str">
        <f>VLOOKUP(D3481,Products!$A$2:$F$21,4,FALSE)</f>
        <v>Office</v>
      </c>
      <c r="P3481" s="2" t="str">
        <f>VLOOKUP(D3481,Products!$A$2:$F$21,3,FALSE)</f>
        <v>Stationery</v>
      </c>
      <c r="Q3481" s="6">
        <f>VLOOKUP(D3481,Products!$A$2:$F$21,6,FALSE)</f>
        <v>75</v>
      </c>
      <c r="R3481" s="6">
        <f t="shared" si="218"/>
        <v>750</v>
      </c>
      <c r="S3481" s="6">
        <f t="shared" si="219"/>
        <v>908.69999999999982</v>
      </c>
    </row>
    <row r="3482" spans="1:19" x14ac:dyDescent="0.25">
      <c r="A3482" t="s">
        <v>3912</v>
      </c>
      <c r="B3482" s="2">
        <v>45210</v>
      </c>
      <c r="C3482" t="s">
        <v>311</v>
      </c>
      <c r="D3482" t="s">
        <v>90</v>
      </c>
      <c r="E3482">
        <v>1</v>
      </c>
      <c r="F3482">
        <v>2037</v>
      </c>
      <c r="G3482" s="3">
        <v>0.1</v>
      </c>
      <c r="H3482" t="s">
        <v>12</v>
      </c>
      <c r="I3482">
        <v>3</v>
      </c>
      <c r="J3482">
        <f t="shared" si="216"/>
        <v>1833.3</v>
      </c>
      <c r="K3482" s="2">
        <f t="shared" si="217"/>
        <v>45200</v>
      </c>
      <c r="L3482" s="2" t="str">
        <f>VLOOKUP(C3482,Customers!$A$2:$F$401,3,FALSE)</f>
        <v>Port Said</v>
      </c>
      <c r="M3482" s="2" t="str">
        <f>VLOOKUP(C3482,Customers!$A$2:$F$401,5,FALSE)</f>
        <v>Consumer</v>
      </c>
      <c r="N3482" s="2" t="str">
        <f>VLOOKUP(D3482,Products!$A$2:$F$21,2,FALSE)</f>
        <v>Headset Pro</v>
      </c>
      <c r="O3482" s="2" t="str">
        <f>VLOOKUP(D3482,Products!$A$2:$F$21,4,FALSE)</f>
        <v>Electronics</v>
      </c>
      <c r="P3482" s="2" t="str">
        <f>VLOOKUP(D3482,Products!$A$2:$F$21,3,FALSE)</f>
        <v>Accessories</v>
      </c>
      <c r="Q3482" s="6">
        <f>VLOOKUP(D3482,Products!$A$2:$F$21,6,FALSE)</f>
        <v>1180</v>
      </c>
      <c r="R3482" s="6">
        <f t="shared" si="218"/>
        <v>1180</v>
      </c>
      <c r="S3482" s="6">
        <f t="shared" si="219"/>
        <v>653.29999999999995</v>
      </c>
    </row>
    <row r="3483" spans="1:19" x14ac:dyDescent="0.25">
      <c r="A3483" t="s">
        <v>3913</v>
      </c>
      <c r="B3483" s="2">
        <v>45341</v>
      </c>
      <c r="C3483" t="s">
        <v>450</v>
      </c>
      <c r="D3483" t="s">
        <v>40</v>
      </c>
      <c r="E3483">
        <v>1</v>
      </c>
      <c r="F3483">
        <v>18915</v>
      </c>
      <c r="G3483" s="3">
        <v>0.05</v>
      </c>
      <c r="H3483" t="s">
        <v>12</v>
      </c>
      <c r="I3483">
        <v>3</v>
      </c>
      <c r="J3483">
        <f t="shared" si="216"/>
        <v>17969.25</v>
      </c>
      <c r="K3483" s="2">
        <f t="shared" si="217"/>
        <v>45323</v>
      </c>
      <c r="L3483" s="2" t="str">
        <f>VLOOKUP(C3483,Customers!$A$2:$F$401,3,FALSE)</f>
        <v>Banha</v>
      </c>
      <c r="M3483" s="2" t="str">
        <f>VLOOKUP(C3483,Customers!$A$2:$F$401,5,FALSE)</f>
        <v>Consumer</v>
      </c>
      <c r="N3483" s="2" t="str">
        <f>VLOOKUP(D3483,Products!$A$2:$F$21,2,FALSE)</f>
        <v>Laptop Basic 15</v>
      </c>
      <c r="O3483" s="2" t="str">
        <f>VLOOKUP(D3483,Products!$A$2:$F$21,4,FALSE)</f>
        <v>Electronics</v>
      </c>
      <c r="P3483" s="2" t="str">
        <f>VLOOKUP(D3483,Products!$A$2:$F$21,3,FALSE)</f>
        <v>Computers</v>
      </c>
      <c r="Q3483" s="6">
        <f>VLOOKUP(D3483,Products!$A$2:$F$21,6,FALSE)</f>
        <v>15100</v>
      </c>
      <c r="R3483" s="6">
        <f t="shared" si="218"/>
        <v>15100</v>
      </c>
      <c r="S3483" s="6">
        <f t="shared" si="219"/>
        <v>2869.25</v>
      </c>
    </row>
    <row r="3484" spans="1:19" x14ac:dyDescent="0.25">
      <c r="A3484" t="s">
        <v>3914</v>
      </c>
      <c r="B3484" s="2">
        <v>45209</v>
      </c>
      <c r="C3484" t="s">
        <v>32</v>
      </c>
      <c r="D3484" t="s">
        <v>21</v>
      </c>
      <c r="E3484">
        <v>3</v>
      </c>
      <c r="F3484">
        <v>1998</v>
      </c>
      <c r="G3484" s="3">
        <v>0</v>
      </c>
      <c r="H3484" t="s">
        <v>12</v>
      </c>
      <c r="I3484">
        <v>4</v>
      </c>
      <c r="J3484">
        <f t="shared" si="216"/>
        <v>5994</v>
      </c>
      <c r="K3484" s="2">
        <f t="shared" si="217"/>
        <v>45200</v>
      </c>
      <c r="L3484" s="2" t="str">
        <f>VLOOKUP(C3484,Customers!$A$2:$F$401,3,FALSE)</f>
        <v>Tanta</v>
      </c>
      <c r="M3484" s="2" t="str">
        <f>VLOOKUP(C3484,Customers!$A$2:$F$401,5,FALSE)</f>
        <v>Consumer</v>
      </c>
      <c r="N3484" s="2" t="str">
        <f>VLOOKUP(D3484,Products!$A$2:$F$21,2,FALSE)</f>
        <v>Mechanical Keyboard</v>
      </c>
      <c r="O3484" s="2" t="str">
        <f>VLOOKUP(D3484,Products!$A$2:$F$21,4,FALSE)</f>
        <v>Electronics</v>
      </c>
      <c r="P3484" s="2" t="str">
        <f>VLOOKUP(D3484,Products!$A$2:$F$21,3,FALSE)</f>
        <v>Accessories</v>
      </c>
      <c r="Q3484" s="6">
        <f>VLOOKUP(D3484,Products!$A$2:$F$21,6,FALSE)</f>
        <v>990</v>
      </c>
      <c r="R3484" s="6">
        <f t="shared" si="218"/>
        <v>2970</v>
      </c>
      <c r="S3484" s="6">
        <f t="shared" si="219"/>
        <v>3024</v>
      </c>
    </row>
    <row r="3485" spans="1:19" x14ac:dyDescent="0.25">
      <c r="A3485" t="s">
        <v>3915</v>
      </c>
      <c r="B3485" s="2">
        <v>45559</v>
      </c>
      <c r="C3485" t="s">
        <v>137</v>
      </c>
      <c r="D3485" t="s">
        <v>21</v>
      </c>
      <c r="E3485">
        <v>4</v>
      </c>
      <c r="F3485">
        <v>1702</v>
      </c>
      <c r="G3485" s="3">
        <v>0</v>
      </c>
      <c r="H3485" t="s">
        <v>12</v>
      </c>
      <c r="I3485">
        <v>4</v>
      </c>
      <c r="J3485">
        <f t="shared" si="216"/>
        <v>6808</v>
      </c>
      <c r="K3485" s="2">
        <f t="shared" si="217"/>
        <v>45536</v>
      </c>
      <c r="L3485" s="2" t="str">
        <f>VLOOKUP(C3485,Customers!$A$2:$F$401,3,FALSE)</f>
        <v>Zagazig</v>
      </c>
      <c r="M3485" s="2" t="str">
        <f>VLOOKUP(C3485,Customers!$A$2:$F$401,5,FALSE)</f>
        <v>Small Business</v>
      </c>
      <c r="N3485" s="2" t="str">
        <f>VLOOKUP(D3485,Products!$A$2:$F$21,2,FALSE)</f>
        <v>Mechanical Keyboard</v>
      </c>
      <c r="O3485" s="2" t="str">
        <f>VLOOKUP(D3485,Products!$A$2:$F$21,4,FALSE)</f>
        <v>Electronics</v>
      </c>
      <c r="P3485" s="2" t="str">
        <f>VLOOKUP(D3485,Products!$A$2:$F$21,3,FALSE)</f>
        <v>Accessories</v>
      </c>
      <c r="Q3485" s="6">
        <f>VLOOKUP(D3485,Products!$A$2:$F$21,6,FALSE)</f>
        <v>990</v>
      </c>
      <c r="R3485" s="6">
        <f t="shared" si="218"/>
        <v>3960</v>
      </c>
      <c r="S3485" s="6">
        <f t="shared" si="219"/>
        <v>2848</v>
      </c>
    </row>
    <row r="3486" spans="1:19" x14ac:dyDescent="0.25">
      <c r="A3486" t="s">
        <v>3916</v>
      </c>
      <c r="B3486" s="2">
        <v>45999</v>
      </c>
      <c r="C3486" t="s">
        <v>2435</v>
      </c>
      <c r="D3486" t="s">
        <v>43</v>
      </c>
      <c r="E3486">
        <v>1</v>
      </c>
      <c r="F3486">
        <v>3312</v>
      </c>
      <c r="G3486" s="3">
        <v>0</v>
      </c>
      <c r="H3486" t="s">
        <v>12</v>
      </c>
      <c r="I3486">
        <v>1</v>
      </c>
      <c r="J3486">
        <f t="shared" si="216"/>
        <v>3312</v>
      </c>
      <c r="K3486" s="2">
        <f t="shared" si="217"/>
        <v>45992</v>
      </c>
      <c r="L3486" s="2" t="str">
        <f>VLOOKUP(C3486,Customers!$A$2:$F$401,3,FALSE)</f>
        <v>Port Said</v>
      </c>
      <c r="M3486" s="2" t="str">
        <f>VLOOKUP(C3486,Customers!$A$2:$F$401,5,FALSE)</f>
        <v>Small Business</v>
      </c>
      <c r="N3486" s="2" t="str">
        <f>VLOOKUP(D3486,Products!$A$2:$F$21,2,FALSE)</f>
        <v>External SSD 1TB</v>
      </c>
      <c r="O3486" s="2" t="str">
        <f>VLOOKUP(D3486,Products!$A$2:$F$21,4,FALSE)</f>
        <v>Electronics</v>
      </c>
      <c r="P3486" s="2" t="str">
        <f>VLOOKUP(D3486,Products!$A$2:$F$21,3,FALSE)</f>
        <v>Storage</v>
      </c>
      <c r="Q3486" s="6">
        <f>VLOOKUP(D3486,Products!$A$2:$F$21,6,FALSE)</f>
        <v>2450</v>
      </c>
      <c r="R3486" s="6">
        <f t="shared" si="218"/>
        <v>2450</v>
      </c>
      <c r="S3486" s="6">
        <f t="shared" si="219"/>
        <v>862</v>
      </c>
    </row>
    <row r="3487" spans="1:19" x14ac:dyDescent="0.25">
      <c r="A3487" t="s">
        <v>3917</v>
      </c>
      <c r="B3487" s="2">
        <v>45203</v>
      </c>
      <c r="C3487" t="s">
        <v>980</v>
      </c>
      <c r="D3487" t="s">
        <v>82</v>
      </c>
      <c r="E3487">
        <v>1</v>
      </c>
      <c r="F3487">
        <v>4800</v>
      </c>
      <c r="G3487" s="3">
        <v>0.05</v>
      </c>
      <c r="H3487" t="s">
        <v>96</v>
      </c>
      <c r="I3487">
        <v>4</v>
      </c>
      <c r="J3487">
        <f t="shared" si="216"/>
        <v>4560</v>
      </c>
      <c r="K3487" s="2">
        <f t="shared" si="217"/>
        <v>45200</v>
      </c>
      <c r="L3487" s="2" t="str">
        <f>VLOOKUP(C3487,Customers!$A$2:$F$401,3,FALSE)</f>
        <v>Mansoura</v>
      </c>
      <c r="M3487" s="2" t="str">
        <f>VLOOKUP(C3487,Customers!$A$2:$F$401,5,FALSE)</f>
        <v>Small Business</v>
      </c>
      <c r="N3487" s="2" t="str">
        <f>VLOOKUP(D3487,Products!$A$2:$F$21,2,FALSE)</f>
        <v>Office Chair</v>
      </c>
      <c r="O3487" s="2" t="str">
        <f>VLOOKUP(D3487,Products!$A$2:$F$21,4,FALSE)</f>
        <v>Office</v>
      </c>
      <c r="P3487" s="2" t="str">
        <f>VLOOKUP(D3487,Products!$A$2:$F$21,3,FALSE)</f>
        <v>Furniture</v>
      </c>
      <c r="Q3487" s="6">
        <f>VLOOKUP(D3487,Products!$A$2:$F$21,6,FALSE)</f>
        <v>3150</v>
      </c>
      <c r="R3487" s="6">
        <f t="shared" si="218"/>
        <v>3150</v>
      </c>
      <c r="S3487" s="6">
        <f t="shared" si="219"/>
        <v>1410</v>
      </c>
    </row>
    <row r="3488" spans="1:19" x14ac:dyDescent="0.25">
      <c r="A3488" t="s">
        <v>3918</v>
      </c>
      <c r="B3488" s="2">
        <v>45807</v>
      </c>
      <c r="C3488" t="s">
        <v>1009</v>
      </c>
      <c r="D3488" t="s">
        <v>56</v>
      </c>
      <c r="E3488">
        <v>4</v>
      </c>
      <c r="F3488">
        <v>185.4</v>
      </c>
      <c r="G3488" s="3">
        <v>0.1</v>
      </c>
      <c r="H3488" t="s">
        <v>12</v>
      </c>
      <c r="I3488">
        <v>7</v>
      </c>
      <c r="J3488">
        <f t="shared" si="216"/>
        <v>667.44</v>
      </c>
      <c r="K3488" s="2">
        <f t="shared" si="217"/>
        <v>45778</v>
      </c>
      <c r="L3488" s="2" t="str">
        <f>VLOOKUP(C3488,Customers!$A$2:$F$401,3,FALSE)</f>
        <v>Ismailia</v>
      </c>
      <c r="M3488" s="2" t="str">
        <f>VLOOKUP(C3488,Customers!$A$2:$F$401,5,FALSE)</f>
        <v>Small Business</v>
      </c>
      <c r="N3488" s="2" t="str">
        <f>VLOOKUP(D3488,Products!$A$2:$F$21,2,FALSE)</f>
        <v>Notebook Pack</v>
      </c>
      <c r="O3488" s="2" t="str">
        <f>VLOOKUP(D3488,Products!$A$2:$F$21,4,FALSE)</f>
        <v>Office</v>
      </c>
      <c r="P3488" s="2" t="str">
        <f>VLOOKUP(D3488,Products!$A$2:$F$21,3,FALSE)</f>
        <v>Stationery</v>
      </c>
      <c r="Q3488" s="6">
        <f>VLOOKUP(D3488,Products!$A$2:$F$21,6,FALSE)</f>
        <v>75</v>
      </c>
      <c r="R3488" s="6">
        <f t="shared" si="218"/>
        <v>300</v>
      </c>
      <c r="S3488" s="6">
        <f t="shared" si="219"/>
        <v>367.44000000000005</v>
      </c>
    </row>
    <row r="3489" spans="1:19" x14ac:dyDescent="0.25">
      <c r="A3489" t="s">
        <v>3919</v>
      </c>
      <c r="B3489" s="2">
        <v>45224</v>
      </c>
      <c r="C3489" t="s">
        <v>74</v>
      </c>
      <c r="D3489" t="s">
        <v>56</v>
      </c>
      <c r="E3489">
        <v>2</v>
      </c>
      <c r="F3489">
        <v>194.4</v>
      </c>
      <c r="G3489" s="3">
        <v>0</v>
      </c>
      <c r="H3489" t="s">
        <v>12</v>
      </c>
      <c r="I3489">
        <v>6</v>
      </c>
      <c r="J3489">
        <f t="shared" si="216"/>
        <v>388.8</v>
      </c>
      <c r="K3489" s="2">
        <f t="shared" si="217"/>
        <v>45200</v>
      </c>
      <c r="L3489" s="2" t="str">
        <f>VLOOKUP(C3489,Customers!$A$2:$F$401,3,FALSE)</f>
        <v>Ismailia</v>
      </c>
      <c r="M3489" s="2" t="str">
        <f>VLOOKUP(C3489,Customers!$A$2:$F$401,5,FALSE)</f>
        <v>Small Business</v>
      </c>
      <c r="N3489" s="2" t="str">
        <f>VLOOKUP(D3489,Products!$A$2:$F$21,2,FALSE)</f>
        <v>Notebook Pack</v>
      </c>
      <c r="O3489" s="2" t="str">
        <f>VLOOKUP(D3489,Products!$A$2:$F$21,4,FALSE)</f>
        <v>Office</v>
      </c>
      <c r="P3489" s="2" t="str">
        <f>VLOOKUP(D3489,Products!$A$2:$F$21,3,FALSE)</f>
        <v>Stationery</v>
      </c>
      <c r="Q3489" s="6">
        <f>VLOOKUP(D3489,Products!$A$2:$F$21,6,FALSE)</f>
        <v>75</v>
      </c>
      <c r="R3489" s="6">
        <f t="shared" si="218"/>
        <v>150</v>
      </c>
      <c r="S3489" s="6">
        <f t="shared" si="219"/>
        <v>238.8</v>
      </c>
    </row>
    <row r="3490" spans="1:19" x14ac:dyDescent="0.25">
      <c r="A3490" t="s">
        <v>3920</v>
      </c>
      <c r="B3490" s="2">
        <v>45250</v>
      </c>
      <c r="C3490" t="s">
        <v>1854</v>
      </c>
      <c r="D3490" t="s">
        <v>21</v>
      </c>
      <c r="E3490">
        <v>1</v>
      </c>
      <c r="F3490">
        <v>1702</v>
      </c>
      <c r="G3490" s="3">
        <v>0.15</v>
      </c>
      <c r="H3490" t="s">
        <v>12</v>
      </c>
      <c r="I3490">
        <v>4</v>
      </c>
      <c r="J3490">
        <f t="shared" si="216"/>
        <v>1446.7</v>
      </c>
      <c r="K3490" s="2">
        <f t="shared" si="217"/>
        <v>45231</v>
      </c>
      <c r="L3490" s="2" t="str">
        <f>VLOOKUP(C3490,Customers!$A$2:$F$401,3,FALSE)</f>
        <v>Mansoura</v>
      </c>
      <c r="M3490" s="2" t="str">
        <f>VLOOKUP(C3490,Customers!$A$2:$F$401,5,FALSE)</f>
        <v>Corporate</v>
      </c>
      <c r="N3490" s="2" t="str">
        <f>VLOOKUP(D3490,Products!$A$2:$F$21,2,FALSE)</f>
        <v>Mechanical Keyboard</v>
      </c>
      <c r="O3490" s="2" t="str">
        <f>VLOOKUP(D3490,Products!$A$2:$F$21,4,FALSE)</f>
        <v>Electronics</v>
      </c>
      <c r="P3490" s="2" t="str">
        <f>VLOOKUP(D3490,Products!$A$2:$F$21,3,FALSE)</f>
        <v>Accessories</v>
      </c>
      <c r="Q3490" s="6">
        <f>VLOOKUP(D3490,Products!$A$2:$F$21,6,FALSE)</f>
        <v>990</v>
      </c>
      <c r="R3490" s="6">
        <f t="shared" si="218"/>
        <v>990</v>
      </c>
      <c r="S3490" s="6">
        <f t="shared" si="219"/>
        <v>456.70000000000005</v>
      </c>
    </row>
    <row r="3491" spans="1:19" x14ac:dyDescent="0.25">
      <c r="A3491" t="s">
        <v>3921</v>
      </c>
      <c r="B3491" s="2">
        <v>45577</v>
      </c>
      <c r="C3491" t="s">
        <v>176</v>
      </c>
      <c r="D3491" t="s">
        <v>11</v>
      </c>
      <c r="E3491">
        <v>2</v>
      </c>
      <c r="F3491">
        <v>27645</v>
      </c>
      <c r="G3491" s="3">
        <v>0.1</v>
      </c>
      <c r="H3491" t="s">
        <v>12</v>
      </c>
      <c r="I3491">
        <v>3</v>
      </c>
      <c r="J3491">
        <f t="shared" si="216"/>
        <v>49761</v>
      </c>
      <c r="K3491" s="2">
        <f t="shared" si="217"/>
        <v>45566</v>
      </c>
      <c r="L3491" s="2" t="str">
        <f>VLOOKUP(C3491,Customers!$A$2:$F$401,3,FALSE)</f>
        <v>Banha</v>
      </c>
      <c r="M3491" s="2" t="str">
        <f>VLOOKUP(C3491,Customers!$A$2:$F$401,5,FALSE)</f>
        <v>Consumer</v>
      </c>
      <c r="N3491" s="2" t="str">
        <f>VLOOKUP(D3491,Products!$A$2:$F$21,2,FALSE)</f>
        <v>Laptop Pro 14</v>
      </c>
      <c r="O3491" s="2" t="str">
        <f>VLOOKUP(D3491,Products!$A$2:$F$21,4,FALSE)</f>
        <v>Electronics</v>
      </c>
      <c r="P3491" s="2" t="str">
        <f>VLOOKUP(D3491,Products!$A$2:$F$21,3,FALSE)</f>
        <v>Computers</v>
      </c>
      <c r="Q3491" s="6">
        <f>VLOOKUP(D3491,Products!$A$2:$F$21,6,FALSE)</f>
        <v>22100</v>
      </c>
      <c r="R3491" s="6">
        <f t="shared" si="218"/>
        <v>44200</v>
      </c>
      <c r="S3491" s="6">
        <f t="shared" si="219"/>
        <v>5561</v>
      </c>
    </row>
    <row r="3492" spans="1:19" x14ac:dyDescent="0.25">
      <c r="A3492" t="s">
        <v>3922</v>
      </c>
      <c r="B3492" s="2">
        <v>45065</v>
      </c>
      <c r="C3492" t="s">
        <v>725</v>
      </c>
      <c r="D3492" t="s">
        <v>27</v>
      </c>
      <c r="E3492">
        <v>4</v>
      </c>
      <c r="F3492">
        <v>901.6</v>
      </c>
      <c r="G3492" s="3">
        <v>0.05</v>
      </c>
      <c r="H3492" t="s">
        <v>12</v>
      </c>
      <c r="I3492">
        <v>1</v>
      </c>
      <c r="J3492">
        <f t="shared" si="216"/>
        <v>3426.08</v>
      </c>
      <c r="K3492" s="2">
        <f t="shared" si="217"/>
        <v>45047</v>
      </c>
      <c r="L3492" s="2" t="str">
        <f>VLOOKUP(C3492,Customers!$A$2:$F$401,3,FALSE)</f>
        <v>Alexandria</v>
      </c>
      <c r="M3492" s="2" t="str">
        <f>VLOOKUP(C3492,Customers!$A$2:$F$401,5,FALSE)</f>
        <v>Consumer</v>
      </c>
      <c r="N3492" s="2" t="str">
        <f>VLOOKUP(D3492,Products!$A$2:$F$21,2,FALSE)</f>
        <v>Printer Toner</v>
      </c>
      <c r="O3492" s="2" t="str">
        <f>VLOOKUP(D3492,Products!$A$2:$F$21,4,FALSE)</f>
        <v>Office</v>
      </c>
      <c r="P3492" s="2" t="str">
        <f>VLOOKUP(D3492,Products!$A$2:$F$21,3,FALSE)</f>
        <v>Supplies</v>
      </c>
      <c r="Q3492" s="6">
        <f>VLOOKUP(D3492,Products!$A$2:$F$21,6,FALSE)</f>
        <v>510</v>
      </c>
      <c r="R3492" s="6">
        <f t="shared" si="218"/>
        <v>2040</v>
      </c>
      <c r="S3492" s="6">
        <f t="shared" si="219"/>
        <v>1386.08</v>
      </c>
    </row>
    <row r="3493" spans="1:19" x14ac:dyDescent="0.25">
      <c r="A3493" t="s">
        <v>3923</v>
      </c>
      <c r="B3493" s="2">
        <v>46018</v>
      </c>
      <c r="C3493" t="s">
        <v>273</v>
      </c>
      <c r="D3493" t="s">
        <v>56</v>
      </c>
      <c r="E3493">
        <v>3</v>
      </c>
      <c r="F3493">
        <v>185.4</v>
      </c>
      <c r="G3493" s="3">
        <v>0.1</v>
      </c>
      <c r="H3493" t="s">
        <v>96</v>
      </c>
      <c r="I3493">
        <v>3</v>
      </c>
      <c r="J3493">
        <f t="shared" si="216"/>
        <v>500.58000000000004</v>
      </c>
      <c r="K3493" s="2">
        <f t="shared" si="217"/>
        <v>45992</v>
      </c>
      <c r="L3493" s="2" t="str">
        <f>VLOOKUP(C3493,Customers!$A$2:$F$401,3,FALSE)</f>
        <v>Tanta</v>
      </c>
      <c r="M3493" s="2" t="str">
        <f>VLOOKUP(C3493,Customers!$A$2:$F$401,5,FALSE)</f>
        <v>Consumer</v>
      </c>
      <c r="N3493" s="2" t="str">
        <f>VLOOKUP(D3493,Products!$A$2:$F$21,2,FALSE)</f>
        <v>Notebook Pack</v>
      </c>
      <c r="O3493" s="2" t="str">
        <f>VLOOKUP(D3493,Products!$A$2:$F$21,4,FALSE)</f>
        <v>Office</v>
      </c>
      <c r="P3493" s="2" t="str">
        <f>VLOOKUP(D3493,Products!$A$2:$F$21,3,FALSE)</f>
        <v>Stationery</v>
      </c>
      <c r="Q3493" s="6">
        <f>VLOOKUP(D3493,Products!$A$2:$F$21,6,FALSE)</f>
        <v>75</v>
      </c>
      <c r="R3493" s="6">
        <f t="shared" si="218"/>
        <v>225</v>
      </c>
      <c r="S3493" s="6">
        <f t="shared" si="219"/>
        <v>275.58000000000004</v>
      </c>
    </row>
    <row r="3494" spans="1:19" x14ac:dyDescent="0.25">
      <c r="A3494" t="s">
        <v>3924</v>
      </c>
      <c r="B3494" s="2">
        <v>45169</v>
      </c>
      <c r="C3494" t="s">
        <v>703</v>
      </c>
      <c r="D3494" t="s">
        <v>27</v>
      </c>
      <c r="E3494">
        <v>5</v>
      </c>
      <c r="F3494">
        <v>980</v>
      </c>
      <c r="G3494" s="3">
        <v>0</v>
      </c>
      <c r="H3494" t="s">
        <v>12</v>
      </c>
      <c r="I3494">
        <v>7</v>
      </c>
      <c r="J3494">
        <f t="shared" si="216"/>
        <v>4900</v>
      </c>
      <c r="K3494" s="2">
        <f t="shared" si="217"/>
        <v>45139</v>
      </c>
      <c r="L3494" s="2" t="str">
        <f>VLOOKUP(C3494,Customers!$A$2:$F$401,3,FALSE)</f>
        <v>Cairo</v>
      </c>
      <c r="M3494" s="2" t="str">
        <f>VLOOKUP(C3494,Customers!$A$2:$F$401,5,FALSE)</f>
        <v>Corporate</v>
      </c>
      <c r="N3494" s="2" t="str">
        <f>VLOOKUP(D3494,Products!$A$2:$F$21,2,FALSE)</f>
        <v>Printer Toner</v>
      </c>
      <c r="O3494" s="2" t="str">
        <f>VLOOKUP(D3494,Products!$A$2:$F$21,4,FALSE)</f>
        <v>Office</v>
      </c>
      <c r="P3494" s="2" t="str">
        <f>VLOOKUP(D3494,Products!$A$2:$F$21,3,FALSE)</f>
        <v>Supplies</v>
      </c>
      <c r="Q3494" s="6">
        <f>VLOOKUP(D3494,Products!$A$2:$F$21,6,FALSE)</f>
        <v>510</v>
      </c>
      <c r="R3494" s="6">
        <f t="shared" si="218"/>
        <v>2550</v>
      </c>
      <c r="S3494" s="6">
        <f t="shared" si="219"/>
        <v>2350</v>
      </c>
    </row>
    <row r="3495" spans="1:19" x14ac:dyDescent="0.25">
      <c r="A3495" t="s">
        <v>3925</v>
      </c>
      <c r="B3495" s="2">
        <v>45304</v>
      </c>
      <c r="C3495" t="s">
        <v>51</v>
      </c>
      <c r="D3495" t="s">
        <v>24</v>
      </c>
      <c r="E3495">
        <v>2</v>
      </c>
      <c r="F3495">
        <v>1250</v>
      </c>
      <c r="G3495" s="3">
        <v>0</v>
      </c>
      <c r="H3495" t="s">
        <v>12</v>
      </c>
      <c r="I3495">
        <v>6</v>
      </c>
      <c r="J3495">
        <f t="shared" si="216"/>
        <v>2500</v>
      </c>
      <c r="K3495" s="2">
        <f t="shared" si="217"/>
        <v>45292</v>
      </c>
      <c r="L3495" s="2" t="str">
        <f>VLOOKUP(C3495,Customers!$A$2:$F$401,3,FALSE)</f>
        <v>Fayoum</v>
      </c>
      <c r="M3495" s="2" t="str">
        <f>VLOOKUP(C3495,Customers!$A$2:$F$401,5,FALSE)</f>
        <v>Small Business</v>
      </c>
      <c r="N3495" s="2" t="str">
        <f>VLOOKUP(D3495,Products!$A$2:$F$21,2,FALSE)</f>
        <v>USB-C Hub</v>
      </c>
      <c r="O3495" s="2" t="str">
        <f>VLOOKUP(D3495,Products!$A$2:$F$21,4,FALSE)</f>
        <v>Electronics</v>
      </c>
      <c r="P3495" s="2" t="str">
        <f>VLOOKUP(D3495,Products!$A$2:$F$21,3,FALSE)</f>
        <v>Accessories</v>
      </c>
      <c r="Q3495" s="6">
        <f>VLOOKUP(D3495,Products!$A$2:$F$21,6,FALSE)</f>
        <v>620</v>
      </c>
      <c r="R3495" s="6">
        <f t="shared" si="218"/>
        <v>1240</v>
      </c>
      <c r="S3495" s="6">
        <f t="shared" si="219"/>
        <v>1260</v>
      </c>
    </row>
    <row r="3496" spans="1:19" x14ac:dyDescent="0.25">
      <c r="A3496" t="s">
        <v>3926</v>
      </c>
      <c r="B3496" s="2">
        <v>45577</v>
      </c>
      <c r="C3496" t="s">
        <v>1771</v>
      </c>
      <c r="D3496" t="s">
        <v>56</v>
      </c>
      <c r="E3496">
        <v>2</v>
      </c>
      <c r="F3496">
        <v>185.4</v>
      </c>
      <c r="G3496" s="3">
        <v>0.2</v>
      </c>
      <c r="H3496" t="s">
        <v>85</v>
      </c>
      <c r="I3496">
        <v>3</v>
      </c>
      <c r="J3496">
        <f t="shared" si="216"/>
        <v>296.64000000000004</v>
      </c>
      <c r="K3496" s="2">
        <f t="shared" si="217"/>
        <v>45566</v>
      </c>
      <c r="L3496" s="2" t="str">
        <f>VLOOKUP(C3496,Customers!$A$2:$F$401,3,FALSE)</f>
        <v>Asyut</v>
      </c>
      <c r="M3496" s="2" t="str">
        <f>VLOOKUP(C3496,Customers!$A$2:$F$401,5,FALSE)</f>
        <v>Small Business</v>
      </c>
      <c r="N3496" s="2" t="str">
        <f>VLOOKUP(D3496,Products!$A$2:$F$21,2,FALSE)</f>
        <v>Notebook Pack</v>
      </c>
      <c r="O3496" s="2" t="str">
        <f>VLOOKUP(D3496,Products!$A$2:$F$21,4,FALSE)</f>
        <v>Office</v>
      </c>
      <c r="P3496" s="2" t="str">
        <f>VLOOKUP(D3496,Products!$A$2:$F$21,3,FALSE)</f>
        <v>Stationery</v>
      </c>
      <c r="Q3496" s="6">
        <f>VLOOKUP(D3496,Products!$A$2:$F$21,6,FALSE)</f>
        <v>75</v>
      </c>
      <c r="R3496" s="6">
        <f t="shared" si="218"/>
        <v>150</v>
      </c>
      <c r="S3496" s="6">
        <f t="shared" si="219"/>
        <v>146.64000000000004</v>
      </c>
    </row>
    <row r="3497" spans="1:19" x14ac:dyDescent="0.25">
      <c r="A3497" t="s">
        <v>3927</v>
      </c>
      <c r="B3497" s="2">
        <v>45225</v>
      </c>
      <c r="C3497" t="s">
        <v>419</v>
      </c>
      <c r="D3497" t="s">
        <v>109</v>
      </c>
      <c r="E3497">
        <v>2</v>
      </c>
      <c r="F3497">
        <v>11776</v>
      </c>
      <c r="G3497" s="3">
        <v>0.05</v>
      </c>
      <c r="H3497" t="s">
        <v>12</v>
      </c>
      <c r="I3497">
        <v>7</v>
      </c>
      <c r="J3497">
        <f t="shared" si="216"/>
        <v>22374.399999999998</v>
      </c>
      <c r="K3497" s="2">
        <f t="shared" si="217"/>
        <v>45200</v>
      </c>
      <c r="L3497" s="2" t="str">
        <f>VLOOKUP(C3497,Customers!$A$2:$F$401,3,FALSE)</f>
        <v>Alexandria</v>
      </c>
      <c r="M3497" s="2" t="str">
        <f>VLOOKUP(C3497,Customers!$A$2:$F$401,5,FALSE)</f>
        <v>Small Business</v>
      </c>
      <c r="N3497" s="2" t="str">
        <f>VLOOKUP(D3497,Products!$A$2:$F$21,2,FALSE)</f>
        <v>Projector</v>
      </c>
      <c r="O3497" s="2" t="str">
        <f>VLOOKUP(D3497,Products!$A$2:$F$21,4,FALSE)</f>
        <v>Electronics</v>
      </c>
      <c r="P3497" s="2" t="str">
        <f>VLOOKUP(D3497,Products!$A$2:$F$21,3,FALSE)</f>
        <v>Displays</v>
      </c>
      <c r="Q3497" s="6">
        <f>VLOOKUP(D3497,Products!$A$2:$F$21,6,FALSE)</f>
        <v>9700</v>
      </c>
      <c r="R3497" s="6">
        <f t="shared" si="218"/>
        <v>19400</v>
      </c>
      <c r="S3497" s="6">
        <f t="shared" si="219"/>
        <v>2974.3999999999978</v>
      </c>
    </row>
    <row r="3498" spans="1:19" x14ac:dyDescent="0.25">
      <c r="A3498" t="s">
        <v>3928</v>
      </c>
      <c r="B3498" s="2">
        <v>44987</v>
      </c>
      <c r="C3498" t="s">
        <v>863</v>
      </c>
      <c r="D3498" t="s">
        <v>15</v>
      </c>
      <c r="E3498">
        <v>1</v>
      </c>
      <c r="F3498">
        <v>414</v>
      </c>
      <c r="G3498" s="3">
        <v>0.15</v>
      </c>
      <c r="H3498" t="s">
        <v>12</v>
      </c>
      <c r="I3498">
        <v>3</v>
      </c>
      <c r="J3498">
        <f t="shared" si="216"/>
        <v>351.9</v>
      </c>
      <c r="K3498" s="2">
        <f t="shared" si="217"/>
        <v>44986</v>
      </c>
      <c r="L3498" s="2" t="str">
        <f>VLOOKUP(C3498,Customers!$A$2:$F$401,3,FALSE)</f>
        <v>Alexandria</v>
      </c>
      <c r="M3498" s="2" t="str">
        <f>VLOOKUP(C3498,Customers!$A$2:$F$401,5,FALSE)</f>
        <v>Consumer</v>
      </c>
      <c r="N3498" s="2" t="str">
        <f>VLOOKUP(D3498,Products!$A$2:$F$21,2,FALSE)</f>
        <v>Wireless Mouse</v>
      </c>
      <c r="O3498" s="2" t="str">
        <f>VLOOKUP(D3498,Products!$A$2:$F$21,4,FALSE)</f>
        <v>Electronics</v>
      </c>
      <c r="P3498" s="2" t="str">
        <f>VLOOKUP(D3498,Products!$A$2:$F$21,3,FALSE)</f>
        <v>Accessories</v>
      </c>
      <c r="Q3498" s="6">
        <f>VLOOKUP(D3498,Products!$A$2:$F$21,6,FALSE)</f>
        <v>210</v>
      </c>
      <c r="R3498" s="6">
        <f t="shared" si="218"/>
        <v>210</v>
      </c>
      <c r="S3498" s="6">
        <f t="shared" si="219"/>
        <v>141.89999999999998</v>
      </c>
    </row>
    <row r="3499" spans="1:19" x14ac:dyDescent="0.25">
      <c r="A3499" t="s">
        <v>3929</v>
      </c>
      <c r="B3499" s="2">
        <v>45579</v>
      </c>
      <c r="C3499" t="s">
        <v>689</v>
      </c>
      <c r="D3499" t="s">
        <v>27</v>
      </c>
      <c r="E3499">
        <v>2</v>
      </c>
      <c r="F3499">
        <v>1009.4</v>
      </c>
      <c r="G3499" s="3">
        <v>0.05</v>
      </c>
      <c r="H3499" t="s">
        <v>96</v>
      </c>
      <c r="I3499">
        <v>2</v>
      </c>
      <c r="J3499">
        <f t="shared" si="216"/>
        <v>1917.86</v>
      </c>
      <c r="K3499" s="2">
        <f t="shared" si="217"/>
        <v>45566</v>
      </c>
      <c r="L3499" s="2" t="str">
        <f>VLOOKUP(C3499,Customers!$A$2:$F$401,3,FALSE)</f>
        <v>Cairo</v>
      </c>
      <c r="M3499" s="2" t="str">
        <f>VLOOKUP(C3499,Customers!$A$2:$F$401,5,FALSE)</f>
        <v>Consumer</v>
      </c>
      <c r="N3499" s="2" t="str">
        <f>VLOOKUP(D3499,Products!$A$2:$F$21,2,FALSE)</f>
        <v>Printer Toner</v>
      </c>
      <c r="O3499" s="2" t="str">
        <f>VLOOKUP(D3499,Products!$A$2:$F$21,4,FALSE)</f>
        <v>Office</v>
      </c>
      <c r="P3499" s="2" t="str">
        <f>VLOOKUP(D3499,Products!$A$2:$F$21,3,FALSE)</f>
        <v>Supplies</v>
      </c>
      <c r="Q3499" s="6">
        <f>VLOOKUP(D3499,Products!$A$2:$F$21,6,FALSE)</f>
        <v>510</v>
      </c>
      <c r="R3499" s="6">
        <f t="shared" si="218"/>
        <v>1020</v>
      </c>
      <c r="S3499" s="6">
        <f t="shared" si="219"/>
        <v>897.8599999999999</v>
      </c>
    </row>
    <row r="3500" spans="1:19" x14ac:dyDescent="0.25">
      <c r="A3500" t="s">
        <v>3930</v>
      </c>
      <c r="B3500" s="2">
        <v>45774</v>
      </c>
      <c r="C3500" t="s">
        <v>129</v>
      </c>
      <c r="D3500" t="s">
        <v>18</v>
      </c>
      <c r="E3500">
        <v>1</v>
      </c>
      <c r="F3500">
        <v>1566</v>
      </c>
      <c r="G3500" s="3">
        <v>0.05</v>
      </c>
      <c r="H3500" t="s">
        <v>12</v>
      </c>
      <c r="I3500">
        <v>2</v>
      </c>
      <c r="J3500">
        <f t="shared" si="216"/>
        <v>1487.6999999999998</v>
      </c>
      <c r="K3500" s="2">
        <f t="shared" si="217"/>
        <v>45748</v>
      </c>
      <c r="L3500" s="2" t="str">
        <f>VLOOKUP(C3500,Customers!$A$2:$F$401,3,FALSE)</f>
        <v>Giza</v>
      </c>
      <c r="M3500" s="2" t="str">
        <f>VLOOKUP(C3500,Customers!$A$2:$F$401,5,FALSE)</f>
        <v>Small Business</v>
      </c>
      <c r="N3500" s="2" t="str">
        <f>VLOOKUP(D3500,Products!$A$2:$F$21,2,FALSE)</f>
        <v>Webcam HD</v>
      </c>
      <c r="O3500" s="2" t="str">
        <f>VLOOKUP(D3500,Products!$A$2:$F$21,4,FALSE)</f>
        <v>Electronics</v>
      </c>
      <c r="P3500" s="2" t="str">
        <f>VLOOKUP(D3500,Products!$A$2:$F$21,3,FALSE)</f>
        <v>Accessories</v>
      </c>
      <c r="Q3500" s="6">
        <f>VLOOKUP(D3500,Products!$A$2:$F$21,6,FALSE)</f>
        <v>790</v>
      </c>
      <c r="R3500" s="6">
        <f t="shared" si="218"/>
        <v>790</v>
      </c>
      <c r="S3500" s="6">
        <f t="shared" si="219"/>
        <v>697.69999999999982</v>
      </c>
    </row>
    <row r="3501" spans="1:19" x14ac:dyDescent="0.25">
      <c r="A3501" t="s">
        <v>3931</v>
      </c>
      <c r="B3501" s="2">
        <v>45769</v>
      </c>
      <c r="C3501" t="s">
        <v>833</v>
      </c>
      <c r="D3501" t="s">
        <v>40</v>
      </c>
      <c r="E3501">
        <v>1</v>
      </c>
      <c r="F3501">
        <v>21060</v>
      </c>
      <c r="G3501" s="3">
        <v>0.15</v>
      </c>
      <c r="H3501" t="s">
        <v>12</v>
      </c>
      <c r="I3501">
        <v>6</v>
      </c>
      <c r="J3501">
        <f t="shared" si="216"/>
        <v>17901</v>
      </c>
      <c r="K3501" s="2">
        <f t="shared" si="217"/>
        <v>45748</v>
      </c>
      <c r="L3501" s="2" t="str">
        <f>VLOOKUP(C3501,Customers!$A$2:$F$401,3,FALSE)</f>
        <v>Shubra El-Kheima</v>
      </c>
      <c r="M3501" s="2" t="str">
        <f>VLOOKUP(C3501,Customers!$A$2:$F$401,5,FALSE)</f>
        <v>Consumer</v>
      </c>
      <c r="N3501" s="2" t="str">
        <f>VLOOKUP(D3501,Products!$A$2:$F$21,2,FALSE)</f>
        <v>Laptop Basic 15</v>
      </c>
      <c r="O3501" s="2" t="str">
        <f>VLOOKUP(D3501,Products!$A$2:$F$21,4,FALSE)</f>
        <v>Electronics</v>
      </c>
      <c r="P3501" s="2" t="str">
        <f>VLOOKUP(D3501,Products!$A$2:$F$21,3,FALSE)</f>
        <v>Computers</v>
      </c>
      <c r="Q3501" s="6">
        <f>VLOOKUP(D3501,Products!$A$2:$F$21,6,FALSE)</f>
        <v>15100</v>
      </c>
      <c r="R3501" s="6">
        <f t="shared" si="218"/>
        <v>15100</v>
      </c>
      <c r="S3501" s="6">
        <f t="shared" si="219"/>
        <v>2801</v>
      </c>
    </row>
    <row r="3502" spans="1:19" x14ac:dyDescent="0.25">
      <c r="A3502" t="s">
        <v>3932</v>
      </c>
      <c r="B3502" s="2">
        <v>45548</v>
      </c>
      <c r="C3502" t="s">
        <v>74</v>
      </c>
      <c r="D3502" t="s">
        <v>33</v>
      </c>
      <c r="E3502">
        <v>2</v>
      </c>
      <c r="F3502">
        <v>3783</v>
      </c>
      <c r="G3502" s="3">
        <v>0.15</v>
      </c>
      <c r="H3502" t="s">
        <v>12</v>
      </c>
      <c r="I3502">
        <v>6</v>
      </c>
      <c r="J3502">
        <f t="shared" si="216"/>
        <v>6431.0999999999995</v>
      </c>
      <c r="K3502" s="2">
        <f t="shared" si="217"/>
        <v>45536</v>
      </c>
      <c r="L3502" s="2" t="str">
        <f>VLOOKUP(C3502,Customers!$A$2:$F$401,3,FALSE)</f>
        <v>Ismailia</v>
      </c>
      <c r="M3502" s="2" t="str">
        <f>VLOOKUP(C3502,Customers!$A$2:$F$401,5,FALSE)</f>
        <v>Small Business</v>
      </c>
      <c r="N3502" s="2" t="str">
        <f>VLOOKUP(D3502,Products!$A$2:$F$21,2,FALSE)</f>
        <v>Filing Cabinet</v>
      </c>
      <c r="O3502" s="2" t="str">
        <f>VLOOKUP(D3502,Products!$A$2:$F$21,4,FALSE)</f>
        <v>Office</v>
      </c>
      <c r="P3502" s="2" t="str">
        <f>VLOOKUP(D3502,Products!$A$2:$F$21,3,FALSE)</f>
        <v>Furniture</v>
      </c>
      <c r="Q3502" s="6">
        <f>VLOOKUP(D3502,Products!$A$2:$F$21,6,FALSE)</f>
        <v>2650</v>
      </c>
      <c r="R3502" s="6">
        <f t="shared" si="218"/>
        <v>5300</v>
      </c>
      <c r="S3502" s="6">
        <f t="shared" si="219"/>
        <v>1131.0999999999995</v>
      </c>
    </row>
    <row r="3503" spans="1:19" x14ac:dyDescent="0.25">
      <c r="A3503" t="s">
        <v>3933</v>
      </c>
      <c r="B3503" s="2">
        <v>45834</v>
      </c>
      <c r="C3503" t="s">
        <v>294</v>
      </c>
      <c r="D3503" t="s">
        <v>46</v>
      </c>
      <c r="E3503">
        <v>4</v>
      </c>
      <c r="F3503">
        <v>267.8</v>
      </c>
      <c r="G3503" s="3">
        <v>0.15</v>
      </c>
      <c r="H3503" t="s">
        <v>96</v>
      </c>
      <c r="I3503">
        <v>2</v>
      </c>
      <c r="J3503">
        <f t="shared" si="216"/>
        <v>910.52</v>
      </c>
      <c r="K3503" s="2">
        <f t="shared" si="217"/>
        <v>45809</v>
      </c>
      <c r="L3503" s="2" t="str">
        <f>VLOOKUP(C3503,Customers!$A$2:$F$401,3,FALSE)</f>
        <v>Ismailia</v>
      </c>
      <c r="M3503" s="2" t="str">
        <f>VLOOKUP(C3503,Customers!$A$2:$F$401,5,FALSE)</f>
        <v>Consumer</v>
      </c>
      <c r="N3503" s="2" t="str">
        <f>VLOOKUP(D3503,Products!$A$2:$F$21,2,FALSE)</f>
        <v>Paper A4 Box</v>
      </c>
      <c r="O3503" s="2" t="str">
        <f>VLOOKUP(D3503,Products!$A$2:$F$21,4,FALSE)</f>
        <v>Office</v>
      </c>
      <c r="P3503" s="2" t="str">
        <f>VLOOKUP(D3503,Products!$A$2:$F$21,3,FALSE)</f>
        <v>Stationery</v>
      </c>
      <c r="Q3503" s="6">
        <f>VLOOKUP(D3503,Products!$A$2:$F$21,6,FALSE)</f>
        <v>145</v>
      </c>
      <c r="R3503" s="6">
        <f t="shared" si="218"/>
        <v>580</v>
      </c>
      <c r="S3503" s="6">
        <f t="shared" si="219"/>
        <v>330.52</v>
      </c>
    </row>
    <row r="3504" spans="1:19" x14ac:dyDescent="0.25">
      <c r="A3504" t="s">
        <v>3934</v>
      </c>
      <c r="B3504" s="2">
        <v>45487</v>
      </c>
      <c r="C3504" t="s">
        <v>630</v>
      </c>
      <c r="D3504" t="s">
        <v>46</v>
      </c>
      <c r="E3504">
        <v>4</v>
      </c>
      <c r="F3504">
        <v>267.8</v>
      </c>
      <c r="G3504" s="3">
        <v>0.05</v>
      </c>
      <c r="H3504" t="s">
        <v>12</v>
      </c>
      <c r="I3504">
        <v>3</v>
      </c>
      <c r="J3504">
        <f t="shared" si="216"/>
        <v>1017.64</v>
      </c>
      <c r="K3504" s="2">
        <f t="shared" si="217"/>
        <v>45474</v>
      </c>
      <c r="L3504" s="2" t="str">
        <f>VLOOKUP(C3504,Customers!$A$2:$F$401,3,FALSE)</f>
        <v>Giza</v>
      </c>
      <c r="M3504" s="2" t="str">
        <f>VLOOKUP(C3504,Customers!$A$2:$F$401,5,FALSE)</f>
        <v>Consumer</v>
      </c>
      <c r="N3504" s="2" t="str">
        <f>VLOOKUP(D3504,Products!$A$2:$F$21,2,FALSE)</f>
        <v>Paper A4 Box</v>
      </c>
      <c r="O3504" s="2" t="str">
        <f>VLOOKUP(D3504,Products!$A$2:$F$21,4,FALSE)</f>
        <v>Office</v>
      </c>
      <c r="P3504" s="2" t="str">
        <f>VLOOKUP(D3504,Products!$A$2:$F$21,3,FALSE)</f>
        <v>Stationery</v>
      </c>
      <c r="Q3504" s="6">
        <f>VLOOKUP(D3504,Products!$A$2:$F$21,6,FALSE)</f>
        <v>145</v>
      </c>
      <c r="R3504" s="6">
        <f t="shared" si="218"/>
        <v>580</v>
      </c>
      <c r="S3504" s="6">
        <f t="shared" si="219"/>
        <v>437.64</v>
      </c>
    </row>
    <row r="3505" spans="1:19" x14ac:dyDescent="0.25">
      <c r="A3505" t="s">
        <v>3935</v>
      </c>
      <c r="B3505" s="2">
        <v>45238</v>
      </c>
      <c r="C3505" t="s">
        <v>209</v>
      </c>
      <c r="D3505" t="s">
        <v>18</v>
      </c>
      <c r="E3505">
        <v>1</v>
      </c>
      <c r="F3505">
        <v>1406.5</v>
      </c>
      <c r="G3505" s="3">
        <v>0.1</v>
      </c>
      <c r="H3505" t="s">
        <v>85</v>
      </c>
      <c r="I3505">
        <v>4</v>
      </c>
      <c r="J3505">
        <f t="shared" si="216"/>
        <v>1265.8500000000001</v>
      </c>
      <c r="K3505" s="2">
        <f t="shared" si="217"/>
        <v>45231</v>
      </c>
      <c r="L3505" s="2" t="str">
        <f>VLOOKUP(C3505,Customers!$A$2:$F$401,3,FALSE)</f>
        <v>Shubra El-Kheima</v>
      </c>
      <c r="M3505" s="2" t="str">
        <f>VLOOKUP(C3505,Customers!$A$2:$F$401,5,FALSE)</f>
        <v>Small Business</v>
      </c>
      <c r="N3505" s="2" t="str">
        <f>VLOOKUP(D3505,Products!$A$2:$F$21,2,FALSE)</f>
        <v>Webcam HD</v>
      </c>
      <c r="O3505" s="2" t="str">
        <f>VLOOKUP(D3505,Products!$A$2:$F$21,4,FALSE)</f>
        <v>Electronics</v>
      </c>
      <c r="P3505" s="2" t="str">
        <f>VLOOKUP(D3505,Products!$A$2:$F$21,3,FALSE)</f>
        <v>Accessories</v>
      </c>
      <c r="Q3505" s="6">
        <f>VLOOKUP(D3505,Products!$A$2:$F$21,6,FALSE)</f>
        <v>790</v>
      </c>
      <c r="R3505" s="6">
        <f t="shared" si="218"/>
        <v>790</v>
      </c>
      <c r="S3505" s="6">
        <f t="shared" si="219"/>
        <v>475.85000000000014</v>
      </c>
    </row>
    <row r="3506" spans="1:19" x14ac:dyDescent="0.25">
      <c r="A3506" t="s">
        <v>3936</v>
      </c>
      <c r="B3506" s="2">
        <v>45311</v>
      </c>
      <c r="C3506" t="s">
        <v>1724</v>
      </c>
      <c r="D3506" t="s">
        <v>33</v>
      </c>
      <c r="E3506">
        <v>2</v>
      </c>
      <c r="F3506">
        <v>3588</v>
      </c>
      <c r="G3506" s="3">
        <v>0.05</v>
      </c>
      <c r="H3506" t="s">
        <v>12</v>
      </c>
      <c r="I3506">
        <v>5</v>
      </c>
      <c r="J3506">
        <f t="shared" si="216"/>
        <v>6817.2</v>
      </c>
      <c r="K3506" s="2">
        <f t="shared" si="217"/>
        <v>45292</v>
      </c>
      <c r="L3506" s="2" t="str">
        <f>VLOOKUP(C3506,Customers!$A$2:$F$401,3,FALSE)</f>
        <v>Giza</v>
      </c>
      <c r="M3506" s="2" t="str">
        <f>VLOOKUP(C3506,Customers!$A$2:$F$401,5,FALSE)</f>
        <v>Consumer</v>
      </c>
      <c r="N3506" s="2" t="str">
        <f>VLOOKUP(D3506,Products!$A$2:$F$21,2,FALSE)</f>
        <v>Filing Cabinet</v>
      </c>
      <c r="O3506" s="2" t="str">
        <f>VLOOKUP(D3506,Products!$A$2:$F$21,4,FALSE)</f>
        <v>Office</v>
      </c>
      <c r="P3506" s="2" t="str">
        <f>VLOOKUP(D3506,Products!$A$2:$F$21,3,FALSE)</f>
        <v>Furniture</v>
      </c>
      <c r="Q3506" s="6">
        <f>VLOOKUP(D3506,Products!$A$2:$F$21,6,FALSE)</f>
        <v>2650</v>
      </c>
      <c r="R3506" s="6">
        <f t="shared" si="218"/>
        <v>5300</v>
      </c>
      <c r="S3506" s="6">
        <f t="shared" si="219"/>
        <v>1517.1999999999998</v>
      </c>
    </row>
    <row r="3507" spans="1:19" x14ac:dyDescent="0.25">
      <c r="A3507" t="s">
        <v>3937</v>
      </c>
      <c r="B3507" s="2">
        <v>45145</v>
      </c>
      <c r="C3507" t="s">
        <v>739</v>
      </c>
      <c r="D3507" t="s">
        <v>43</v>
      </c>
      <c r="E3507">
        <v>4</v>
      </c>
      <c r="F3507">
        <v>3600</v>
      </c>
      <c r="G3507" s="3">
        <v>0.05</v>
      </c>
      <c r="H3507" t="s">
        <v>12</v>
      </c>
      <c r="I3507">
        <v>6</v>
      </c>
      <c r="J3507">
        <f t="shared" si="216"/>
        <v>13680</v>
      </c>
      <c r="K3507" s="2">
        <f t="shared" si="217"/>
        <v>45139</v>
      </c>
      <c r="L3507" s="2" t="str">
        <f>VLOOKUP(C3507,Customers!$A$2:$F$401,3,FALSE)</f>
        <v>Asyut</v>
      </c>
      <c r="M3507" s="2" t="str">
        <f>VLOOKUP(C3507,Customers!$A$2:$F$401,5,FALSE)</f>
        <v>Small Business</v>
      </c>
      <c r="N3507" s="2" t="str">
        <f>VLOOKUP(D3507,Products!$A$2:$F$21,2,FALSE)</f>
        <v>External SSD 1TB</v>
      </c>
      <c r="O3507" s="2" t="str">
        <f>VLOOKUP(D3507,Products!$A$2:$F$21,4,FALSE)</f>
        <v>Electronics</v>
      </c>
      <c r="P3507" s="2" t="str">
        <f>VLOOKUP(D3507,Products!$A$2:$F$21,3,FALSE)</f>
        <v>Storage</v>
      </c>
      <c r="Q3507" s="6">
        <f>VLOOKUP(D3507,Products!$A$2:$F$21,6,FALSE)</f>
        <v>2450</v>
      </c>
      <c r="R3507" s="6">
        <f t="shared" si="218"/>
        <v>9800</v>
      </c>
      <c r="S3507" s="6">
        <f t="shared" si="219"/>
        <v>3880</v>
      </c>
    </row>
    <row r="3508" spans="1:19" x14ac:dyDescent="0.25">
      <c r="A3508" t="s">
        <v>3938</v>
      </c>
      <c r="B3508" s="2">
        <v>45196</v>
      </c>
      <c r="C3508" t="s">
        <v>523</v>
      </c>
      <c r="D3508" t="s">
        <v>15</v>
      </c>
      <c r="E3508">
        <v>1</v>
      </c>
      <c r="F3508">
        <v>463.5</v>
      </c>
      <c r="G3508" s="3">
        <v>0.1</v>
      </c>
      <c r="H3508" t="s">
        <v>12</v>
      </c>
      <c r="I3508">
        <v>5</v>
      </c>
      <c r="J3508">
        <f t="shared" si="216"/>
        <v>417.15000000000003</v>
      </c>
      <c r="K3508" s="2">
        <f t="shared" si="217"/>
        <v>45170</v>
      </c>
      <c r="L3508" s="2" t="str">
        <f>VLOOKUP(C3508,Customers!$A$2:$F$401,3,FALSE)</f>
        <v>Banha</v>
      </c>
      <c r="M3508" s="2" t="str">
        <f>VLOOKUP(C3508,Customers!$A$2:$F$401,5,FALSE)</f>
        <v>Consumer</v>
      </c>
      <c r="N3508" s="2" t="str">
        <f>VLOOKUP(D3508,Products!$A$2:$F$21,2,FALSE)</f>
        <v>Wireless Mouse</v>
      </c>
      <c r="O3508" s="2" t="str">
        <f>VLOOKUP(D3508,Products!$A$2:$F$21,4,FALSE)</f>
        <v>Electronics</v>
      </c>
      <c r="P3508" s="2" t="str">
        <f>VLOOKUP(D3508,Products!$A$2:$F$21,3,FALSE)</f>
        <v>Accessories</v>
      </c>
      <c r="Q3508" s="6">
        <f>VLOOKUP(D3508,Products!$A$2:$F$21,6,FALSE)</f>
        <v>210</v>
      </c>
      <c r="R3508" s="6">
        <f t="shared" si="218"/>
        <v>210</v>
      </c>
      <c r="S3508" s="6">
        <f t="shared" si="219"/>
        <v>207.15000000000003</v>
      </c>
    </row>
    <row r="3509" spans="1:19" x14ac:dyDescent="0.25">
      <c r="A3509" t="s">
        <v>3939</v>
      </c>
      <c r="B3509" s="2">
        <v>45305</v>
      </c>
      <c r="C3509" t="s">
        <v>287</v>
      </c>
      <c r="D3509" t="s">
        <v>15</v>
      </c>
      <c r="E3509">
        <v>3</v>
      </c>
      <c r="F3509">
        <v>463.5</v>
      </c>
      <c r="G3509" s="3">
        <v>0.03</v>
      </c>
      <c r="H3509" t="s">
        <v>12</v>
      </c>
      <c r="I3509">
        <v>5</v>
      </c>
      <c r="J3509">
        <f t="shared" si="216"/>
        <v>1348.7849999999999</v>
      </c>
      <c r="K3509" s="2">
        <f t="shared" si="217"/>
        <v>45292</v>
      </c>
      <c r="L3509" s="2" t="str">
        <f>VLOOKUP(C3509,Customers!$A$2:$F$401,3,FALSE)</f>
        <v>Mansoura</v>
      </c>
      <c r="M3509" s="2" t="str">
        <f>VLOOKUP(C3509,Customers!$A$2:$F$401,5,FALSE)</f>
        <v>Corporate</v>
      </c>
      <c r="N3509" s="2" t="str">
        <f>VLOOKUP(D3509,Products!$A$2:$F$21,2,FALSE)</f>
        <v>Wireless Mouse</v>
      </c>
      <c r="O3509" s="2" t="str">
        <f>VLOOKUP(D3509,Products!$A$2:$F$21,4,FALSE)</f>
        <v>Electronics</v>
      </c>
      <c r="P3509" s="2" t="str">
        <f>VLOOKUP(D3509,Products!$A$2:$F$21,3,FALSE)</f>
        <v>Accessories</v>
      </c>
      <c r="Q3509" s="6">
        <f>VLOOKUP(D3509,Products!$A$2:$F$21,6,FALSE)</f>
        <v>210</v>
      </c>
      <c r="R3509" s="6">
        <f t="shared" si="218"/>
        <v>630</v>
      </c>
      <c r="S3509" s="6">
        <f t="shared" si="219"/>
        <v>718.78499999999985</v>
      </c>
    </row>
    <row r="3510" spans="1:19" x14ac:dyDescent="0.25">
      <c r="A3510" t="s">
        <v>3940</v>
      </c>
      <c r="B3510" s="2">
        <v>44980</v>
      </c>
      <c r="C3510" t="s">
        <v>903</v>
      </c>
      <c r="D3510" t="s">
        <v>56</v>
      </c>
      <c r="E3510">
        <v>2</v>
      </c>
      <c r="F3510">
        <v>165.6</v>
      </c>
      <c r="G3510" s="3">
        <v>0.15</v>
      </c>
      <c r="H3510" t="s">
        <v>12</v>
      </c>
      <c r="I3510">
        <v>6</v>
      </c>
      <c r="J3510">
        <f t="shared" si="216"/>
        <v>281.52</v>
      </c>
      <c r="K3510" s="2">
        <f t="shared" si="217"/>
        <v>44958</v>
      </c>
      <c r="L3510" s="2" t="str">
        <f>VLOOKUP(C3510,Customers!$A$2:$F$401,3,FALSE)</f>
        <v>Asyut</v>
      </c>
      <c r="M3510" s="2" t="str">
        <f>VLOOKUP(C3510,Customers!$A$2:$F$401,5,FALSE)</f>
        <v>Consumer</v>
      </c>
      <c r="N3510" s="2" t="str">
        <f>VLOOKUP(D3510,Products!$A$2:$F$21,2,FALSE)</f>
        <v>Notebook Pack</v>
      </c>
      <c r="O3510" s="2" t="str">
        <f>VLOOKUP(D3510,Products!$A$2:$F$21,4,FALSE)</f>
        <v>Office</v>
      </c>
      <c r="P3510" s="2" t="str">
        <f>VLOOKUP(D3510,Products!$A$2:$F$21,3,FALSE)</f>
        <v>Stationery</v>
      </c>
      <c r="Q3510" s="6">
        <f>VLOOKUP(D3510,Products!$A$2:$F$21,6,FALSE)</f>
        <v>75</v>
      </c>
      <c r="R3510" s="6">
        <f t="shared" si="218"/>
        <v>150</v>
      </c>
      <c r="S3510" s="6">
        <f t="shared" si="219"/>
        <v>131.51999999999998</v>
      </c>
    </row>
    <row r="3511" spans="1:19" x14ac:dyDescent="0.25">
      <c r="A3511" t="s">
        <v>3941</v>
      </c>
      <c r="B3511" s="2">
        <v>45473</v>
      </c>
      <c r="C3511" t="s">
        <v>205</v>
      </c>
      <c r="D3511" t="s">
        <v>43</v>
      </c>
      <c r="E3511">
        <v>2</v>
      </c>
      <c r="F3511">
        <v>3492</v>
      </c>
      <c r="G3511" s="3">
        <v>0.05</v>
      </c>
      <c r="H3511" t="s">
        <v>12</v>
      </c>
      <c r="I3511">
        <v>6</v>
      </c>
      <c r="J3511">
        <f t="shared" si="216"/>
        <v>6634.7999999999993</v>
      </c>
      <c r="K3511" s="2">
        <f t="shared" si="217"/>
        <v>45444</v>
      </c>
      <c r="L3511" s="2" t="str">
        <f>VLOOKUP(C3511,Customers!$A$2:$F$401,3,FALSE)</f>
        <v>Asyut</v>
      </c>
      <c r="M3511" s="2" t="str">
        <f>VLOOKUP(C3511,Customers!$A$2:$F$401,5,FALSE)</f>
        <v>Consumer</v>
      </c>
      <c r="N3511" s="2" t="str">
        <f>VLOOKUP(D3511,Products!$A$2:$F$21,2,FALSE)</f>
        <v>External SSD 1TB</v>
      </c>
      <c r="O3511" s="2" t="str">
        <f>VLOOKUP(D3511,Products!$A$2:$F$21,4,FALSE)</f>
        <v>Electronics</v>
      </c>
      <c r="P3511" s="2" t="str">
        <f>VLOOKUP(D3511,Products!$A$2:$F$21,3,FALSE)</f>
        <v>Storage</v>
      </c>
      <c r="Q3511" s="6">
        <f>VLOOKUP(D3511,Products!$A$2:$F$21,6,FALSE)</f>
        <v>2450</v>
      </c>
      <c r="R3511" s="6">
        <f t="shared" si="218"/>
        <v>4900</v>
      </c>
      <c r="S3511" s="6">
        <f t="shared" si="219"/>
        <v>1734.7999999999993</v>
      </c>
    </row>
    <row r="3512" spans="1:19" x14ac:dyDescent="0.25">
      <c r="A3512" t="s">
        <v>3942</v>
      </c>
      <c r="B3512" s="2">
        <v>45399</v>
      </c>
      <c r="C3512" t="s">
        <v>342</v>
      </c>
      <c r="D3512" t="s">
        <v>15</v>
      </c>
      <c r="E3512">
        <v>4</v>
      </c>
      <c r="F3512">
        <v>414</v>
      </c>
      <c r="G3512" s="3">
        <v>0.1</v>
      </c>
      <c r="H3512" t="s">
        <v>96</v>
      </c>
      <c r="I3512">
        <v>4</v>
      </c>
      <c r="J3512">
        <f t="shared" si="216"/>
        <v>1490.4</v>
      </c>
      <c r="K3512" s="2">
        <f t="shared" si="217"/>
        <v>45383</v>
      </c>
      <c r="L3512" s="2" t="str">
        <f>VLOOKUP(C3512,Customers!$A$2:$F$401,3,FALSE)</f>
        <v>Alexandria</v>
      </c>
      <c r="M3512" s="2" t="str">
        <f>VLOOKUP(C3512,Customers!$A$2:$F$401,5,FALSE)</f>
        <v>Corporate</v>
      </c>
      <c r="N3512" s="2" t="str">
        <f>VLOOKUP(D3512,Products!$A$2:$F$21,2,FALSE)</f>
        <v>Wireless Mouse</v>
      </c>
      <c r="O3512" s="2" t="str">
        <f>VLOOKUP(D3512,Products!$A$2:$F$21,4,FALSE)</f>
        <v>Electronics</v>
      </c>
      <c r="P3512" s="2" t="str">
        <f>VLOOKUP(D3512,Products!$A$2:$F$21,3,FALSE)</f>
        <v>Accessories</v>
      </c>
      <c r="Q3512" s="6">
        <f>VLOOKUP(D3512,Products!$A$2:$F$21,6,FALSE)</f>
        <v>210</v>
      </c>
      <c r="R3512" s="6">
        <f t="shared" si="218"/>
        <v>840</v>
      </c>
      <c r="S3512" s="6">
        <f t="shared" si="219"/>
        <v>650.40000000000009</v>
      </c>
    </row>
    <row r="3513" spans="1:19" x14ac:dyDescent="0.25">
      <c r="A3513" t="s">
        <v>3943</v>
      </c>
      <c r="B3513" s="2">
        <v>45402</v>
      </c>
      <c r="C3513" t="s">
        <v>1478</v>
      </c>
      <c r="D3513" t="s">
        <v>123</v>
      </c>
      <c r="E3513">
        <v>10</v>
      </c>
      <c r="F3513">
        <v>2350</v>
      </c>
      <c r="G3513" s="3">
        <v>0.03</v>
      </c>
      <c r="H3513" t="s">
        <v>12</v>
      </c>
      <c r="I3513">
        <v>7</v>
      </c>
      <c r="J3513">
        <f t="shared" si="216"/>
        <v>22795</v>
      </c>
      <c r="K3513" s="2">
        <f t="shared" si="217"/>
        <v>45383</v>
      </c>
      <c r="L3513" s="2" t="str">
        <f>VLOOKUP(C3513,Customers!$A$2:$F$401,3,FALSE)</f>
        <v>Banha</v>
      </c>
      <c r="M3513" s="2" t="str">
        <f>VLOOKUP(C3513,Customers!$A$2:$F$401,5,FALSE)</f>
        <v>Consumer</v>
      </c>
      <c r="N3513" s="2" t="str">
        <f>VLOOKUP(D3513,Products!$A$2:$F$21,2,FALSE)</f>
        <v>Barcode Scanner</v>
      </c>
      <c r="O3513" s="2" t="str">
        <f>VLOOKUP(D3513,Products!$A$2:$F$21,4,FALSE)</f>
        <v>Electronics</v>
      </c>
      <c r="P3513" s="2" t="str">
        <f>VLOOKUP(D3513,Products!$A$2:$F$21,3,FALSE)</f>
        <v>POS Equipment</v>
      </c>
      <c r="Q3513" s="6">
        <f>VLOOKUP(D3513,Products!$A$2:$F$21,6,FALSE)</f>
        <v>1420</v>
      </c>
      <c r="R3513" s="6">
        <f t="shared" si="218"/>
        <v>14200</v>
      </c>
      <c r="S3513" s="6">
        <f t="shared" si="219"/>
        <v>8595</v>
      </c>
    </row>
    <row r="3514" spans="1:19" x14ac:dyDescent="0.25">
      <c r="A3514" t="s">
        <v>3944</v>
      </c>
      <c r="B3514" s="2">
        <v>45399</v>
      </c>
      <c r="C3514" t="s">
        <v>659</v>
      </c>
      <c r="D3514" t="s">
        <v>43</v>
      </c>
      <c r="E3514">
        <v>1</v>
      </c>
      <c r="F3514">
        <v>3492</v>
      </c>
      <c r="G3514" s="3">
        <v>0.03</v>
      </c>
      <c r="H3514" t="s">
        <v>12</v>
      </c>
      <c r="I3514">
        <v>1</v>
      </c>
      <c r="J3514">
        <f t="shared" si="216"/>
        <v>3387.24</v>
      </c>
      <c r="K3514" s="2">
        <f t="shared" si="217"/>
        <v>45383</v>
      </c>
      <c r="L3514" s="2" t="str">
        <f>VLOOKUP(C3514,Customers!$A$2:$F$401,3,FALSE)</f>
        <v>Tanta</v>
      </c>
      <c r="M3514" s="2" t="str">
        <f>VLOOKUP(C3514,Customers!$A$2:$F$401,5,FALSE)</f>
        <v>Consumer</v>
      </c>
      <c r="N3514" s="2" t="str">
        <f>VLOOKUP(D3514,Products!$A$2:$F$21,2,FALSE)</f>
        <v>External SSD 1TB</v>
      </c>
      <c r="O3514" s="2" t="str">
        <f>VLOOKUP(D3514,Products!$A$2:$F$21,4,FALSE)</f>
        <v>Electronics</v>
      </c>
      <c r="P3514" s="2" t="str">
        <f>VLOOKUP(D3514,Products!$A$2:$F$21,3,FALSE)</f>
        <v>Storage</v>
      </c>
      <c r="Q3514" s="6">
        <f>VLOOKUP(D3514,Products!$A$2:$F$21,6,FALSE)</f>
        <v>2450</v>
      </c>
      <c r="R3514" s="6">
        <f t="shared" si="218"/>
        <v>2450</v>
      </c>
      <c r="S3514" s="6">
        <f t="shared" si="219"/>
        <v>937.23999999999978</v>
      </c>
    </row>
    <row r="3515" spans="1:19" x14ac:dyDescent="0.25">
      <c r="A3515" t="s">
        <v>3945</v>
      </c>
      <c r="B3515" s="2">
        <v>44980</v>
      </c>
      <c r="C3515" t="s">
        <v>347</v>
      </c>
      <c r="D3515" t="s">
        <v>43</v>
      </c>
      <c r="E3515">
        <v>2</v>
      </c>
      <c r="F3515">
        <v>3312</v>
      </c>
      <c r="G3515" s="3">
        <v>0</v>
      </c>
      <c r="H3515" t="s">
        <v>12</v>
      </c>
      <c r="I3515">
        <v>1</v>
      </c>
      <c r="J3515">
        <f t="shared" si="216"/>
        <v>6624</v>
      </c>
      <c r="K3515" s="2">
        <f t="shared" si="217"/>
        <v>44958</v>
      </c>
      <c r="L3515" s="2" t="str">
        <f>VLOOKUP(C3515,Customers!$A$2:$F$401,3,FALSE)</f>
        <v>Port Said</v>
      </c>
      <c r="M3515" s="2" t="str">
        <f>VLOOKUP(C3515,Customers!$A$2:$F$401,5,FALSE)</f>
        <v>Corporate</v>
      </c>
      <c r="N3515" s="2" t="str">
        <f>VLOOKUP(D3515,Products!$A$2:$F$21,2,FALSE)</f>
        <v>External SSD 1TB</v>
      </c>
      <c r="O3515" s="2" t="str">
        <f>VLOOKUP(D3515,Products!$A$2:$F$21,4,FALSE)</f>
        <v>Electronics</v>
      </c>
      <c r="P3515" s="2" t="str">
        <f>VLOOKUP(D3515,Products!$A$2:$F$21,3,FALSE)</f>
        <v>Storage</v>
      </c>
      <c r="Q3515" s="6">
        <f>VLOOKUP(D3515,Products!$A$2:$F$21,6,FALSE)</f>
        <v>2450</v>
      </c>
      <c r="R3515" s="6">
        <f t="shared" si="218"/>
        <v>4900</v>
      </c>
      <c r="S3515" s="6">
        <f t="shared" si="219"/>
        <v>1724</v>
      </c>
    </row>
    <row r="3516" spans="1:19" x14ac:dyDescent="0.25">
      <c r="A3516" t="s">
        <v>3946</v>
      </c>
      <c r="B3516" s="2">
        <v>45662</v>
      </c>
      <c r="C3516" t="s">
        <v>689</v>
      </c>
      <c r="D3516" t="s">
        <v>30</v>
      </c>
      <c r="E3516">
        <v>2</v>
      </c>
      <c r="F3516">
        <v>9936</v>
      </c>
      <c r="G3516" s="3">
        <v>0</v>
      </c>
      <c r="H3516" t="s">
        <v>12</v>
      </c>
      <c r="I3516">
        <v>7</v>
      </c>
      <c r="J3516">
        <f t="shared" si="216"/>
        <v>19872</v>
      </c>
      <c r="K3516" s="2">
        <f t="shared" si="217"/>
        <v>45658</v>
      </c>
      <c r="L3516" s="2" t="str">
        <f>VLOOKUP(C3516,Customers!$A$2:$F$401,3,FALSE)</f>
        <v>Cairo</v>
      </c>
      <c r="M3516" s="2" t="str">
        <f>VLOOKUP(C3516,Customers!$A$2:$F$401,5,FALSE)</f>
        <v>Consumer</v>
      </c>
      <c r="N3516" s="2" t="str">
        <f>VLOOKUP(D3516,Products!$A$2:$F$21,2,FALSE)</f>
        <v>Standing Desk</v>
      </c>
      <c r="O3516" s="2" t="str">
        <f>VLOOKUP(D3516,Products!$A$2:$F$21,4,FALSE)</f>
        <v>Office</v>
      </c>
      <c r="P3516" s="2" t="str">
        <f>VLOOKUP(D3516,Products!$A$2:$F$21,3,FALSE)</f>
        <v>Furniture</v>
      </c>
      <c r="Q3516" s="6">
        <f>VLOOKUP(D3516,Products!$A$2:$F$21,6,FALSE)</f>
        <v>6500</v>
      </c>
      <c r="R3516" s="6">
        <f t="shared" si="218"/>
        <v>13000</v>
      </c>
      <c r="S3516" s="6">
        <f t="shared" si="219"/>
        <v>6872</v>
      </c>
    </row>
    <row r="3517" spans="1:19" x14ac:dyDescent="0.25">
      <c r="A3517" t="s">
        <v>3947</v>
      </c>
      <c r="B3517" s="2">
        <v>45089</v>
      </c>
      <c r="C3517" t="s">
        <v>772</v>
      </c>
      <c r="D3517" t="s">
        <v>90</v>
      </c>
      <c r="E3517">
        <v>2</v>
      </c>
      <c r="F3517">
        <v>2037</v>
      </c>
      <c r="G3517" s="3">
        <v>0.2</v>
      </c>
      <c r="H3517" t="s">
        <v>12</v>
      </c>
      <c r="I3517">
        <v>1</v>
      </c>
      <c r="J3517">
        <f t="shared" si="216"/>
        <v>3259.2000000000003</v>
      </c>
      <c r="K3517" s="2">
        <f t="shared" si="217"/>
        <v>45078</v>
      </c>
      <c r="L3517" s="2" t="str">
        <f>VLOOKUP(C3517,Customers!$A$2:$F$401,3,FALSE)</f>
        <v>Giza</v>
      </c>
      <c r="M3517" s="2" t="str">
        <f>VLOOKUP(C3517,Customers!$A$2:$F$401,5,FALSE)</f>
        <v>Consumer</v>
      </c>
      <c r="N3517" s="2" t="str">
        <f>VLOOKUP(D3517,Products!$A$2:$F$21,2,FALSE)</f>
        <v>Headset Pro</v>
      </c>
      <c r="O3517" s="2" t="str">
        <f>VLOOKUP(D3517,Products!$A$2:$F$21,4,FALSE)</f>
        <v>Electronics</v>
      </c>
      <c r="P3517" s="2" t="str">
        <f>VLOOKUP(D3517,Products!$A$2:$F$21,3,FALSE)</f>
        <v>Accessories</v>
      </c>
      <c r="Q3517" s="6">
        <f>VLOOKUP(D3517,Products!$A$2:$F$21,6,FALSE)</f>
        <v>1180</v>
      </c>
      <c r="R3517" s="6">
        <f t="shared" si="218"/>
        <v>2360</v>
      </c>
      <c r="S3517" s="6">
        <f t="shared" si="219"/>
        <v>899.20000000000027</v>
      </c>
    </row>
    <row r="3518" spans="1:19" x14ac:dyDescent="0.25">
      <c r="A3518" t="s">
        <v>3948</v>
      </c>
      <c r="B3518" s="2">
        <v>45903</v>
      </c>
      <c r="C3518" t="s">
        <v>98</v>
      </c>
      <c r="D3518" t="s">
        <v>11</v>
      </c>
      <c r="E3518">
        <v>2</v>
      </c>
      <c r="F3518">
        <v>27645</v>
      </c>
      <c r="G3518" s="3">
        <v>0.1</v>
      </c>
      <c r="H3518" t="s">
        <v>12</v>
      </c>
      <c r="I3518">
        <v>7</v>
      </c>
      <c r="J3518">
        <f t="shared" si="216"/>
        <v>49761</v>
      </c>
      <c r="K3518" s="2">
        <f t="shared" si="217"/>
        <v>45901</v>
      </c>
      <c r="L3518" s="2" t="str">
        <f>VLOOKUP(C3518,Customers!$A$2:$F$401,3,FALSE)</f>
        <v>Tanta</v>
      </c>
      <c r="M3518" s="2" t="str">
        <f>VLOOKUP(C3518,Customers!$A$2:$F$401,5,FALSE)</f>
        <v>Consumer</v>
      </c>
      <c r="N3518" s="2" t="str">
        <f>VLOOKUP(D3518,Products!$A$2:$F$21,2,FALSE)</f>
        <v>Laptop Pro 14</v>
      </c>
      <c r="O3518" s="2" t="str">
        <f>VLOOKUP(D3518,Products!$A$2:$F$21,4,FALSE)</f>
        <v>Electronics</v>
      </c>
      <c r="P3518" s="2" t="str">
        <f>VLOOKUP(D3518,Products!$A$2:$F$21,3,FALSE)</f>
        <v>Computers</v>
      </c>
      <c r="Q3518" s="6">
        <f>VLOOKUP(D3518,Products!$A$2:$F$21,6,FALSE)</f>
        <v>22100</v>
      </c>
      <c r="R3518" s="6">
        <f t="shared" si="218"/>
        <v>44200</v>
      </c>
      <c r="S3518" s="6">
        <f t="shared" si="219"/>
        <v>5561</v>
      </c>
    </row>
    <row r="3519" spans="1:19" x14ac:dyDescent="0.25">
      <c r="A3519" t="s">
        <v>3949</v>
      </c>
      <c r="B3519" s="2">
        <v>45201</v>
      </c>
      <c r="C3519" t="s">
        <v>935</v>
      </c>
      <c r="D3519" t="s">
        <v>79</v>
      </c>
      <c r="E3519">
        <v>4</v>
      </c>
      <c r="F3519">
        <v>6696</v>
      </c>
      <c r="G3519" s="3">
        <v>0</v>
      </c>
      <c r="H3519" t="s">
        <v>12</v>
      </c>
      <c r="I3519">
        <v>6</v>
      </c>
      <c r="J3519">
        <f t="shared" si="216"/>
        <v>26784</v>
      </c>
      <c r="K3519" s="2">
        <f t="shared" si="217"/>
        <v>45200</v>
      </c>
      <c r="L3519" s="2" t="str">
        <f>VLOOKUP(C3519,Customers!$A$2:$F$401,3,FALSE)</f>
        <v>Asyut</v>
      </c>
      <c r="M3519" s="2" t="str">
        <f>VLOOKUP(C3519,Customers!$A$2:$F$401,5,FALSE)</f>
        <v>Small Business</v>
      </c>
      <c r="N3519" s="2" t="str">
        <f>VLOOKUP(D3519,Products!$A$2:$F$21,2,FALSE)</f>
        <v>27-inch Monitor</v>
      </c>
      <c r="O3519" s="2" t="str">
        <f>VLOOKUP(D3519,Products!$A$2:$F$21,4,FALSE)</f>
        <v>Electronics</v>
      </c>
      <c r="P3519" s="2" t="str">
        <f>VLOOKUP(D3519,Products!$A$2:$F$21,3,FALSE)</f>
        <v>Displays</v>
      </c>
      <c r="Q3519" s="6">
        <f>VLOOKUP(D3519,Products!$A$2:$F$21,6,FALSE)</f>
        <v>4300</v>
      </c>
      <c r="R3519" s="6">
        <f t="shared" si="218"/>
        <v>17200</v>
      </c>
      <c r="S3519" s="6">
        <f t="shared" si="219"/>
        <v>9584</v>
      </c>
    </row>
    <row r="3520" spans="1:19" x14ac:dyDescent="0.25">
      <c r="A3520" t="s">
        <v>3950</v>
      </c>
      <c r="B3520" s="2">
        <v>45955</v>
      </c>
      <c r="C3520" t="s">
        <v>1538</v>
      </c>
      <c r="D3520" t="s">
        <v>46</v>
      </c>
      <c r="E3520">
        <v>2</v>
      </c>
      <c r="F3520">
        <v>252.2</v>
      </c>
      <c r="G3520" s="3">
        <v>0.1</v>
      </c>
      <c r="H3520" t="s">
        <v>12</v>
      </c>
      <c r="I3520">
        <v>1</v>
      </c>
      <c r="J3520">
        <f t="shared" si="216"/>
        <v>453.96</v>
      </c>
      <c r="K3520" s="2">
        <f t="shared" si="217"/>
        <v>45931</v>
      </c>
      <c r="L3520" s="2" t="str">
        <f>VLOOKUP(C3520,Customers!$A$2:$F$401,3,FALSE)</f>
        <v>Giza</v>
      </c>
      <c r="M3520" s="2" t="str">
        <f>VLOOKUP(C3520,Customers!$A$2:$F$401,5,FALSE)</f>
        <v>Small Business</v>
      </c>
      <c r="N3520" s="2" t="str">
        <f>VLOOKUP(D3520,Products!$A$2:$F$21,2,FALSE)</f>
        <v>Paper A4 Box</v>
      </c>
      <c r="O3520" s="2" t="str">
        <f>VLOOKUP(D3520,Products!$A$2:$F$21,4,FALSE)</f>
        <v>Office</v>
      </c>
      <c r="P3520" s="2" t="str">
        <f>VLOOKUP(D3520,Products!$A$2:$F$21,3,FALSE)</f>
        <v>Stationery</v>
      </c>
      <c r="Q3520" s="6">
        <f>VLOOKUP(D3520,Products!$A$2:$F$21,6,FALSE)</f>
        <v>145</v>
      </c>
      <c r="R3520" s="6">
        <f t="shared" si="218"/>
        <v>290</v>
      </c>
      <c r="S3520" s="6">
        <f t="shared" si="219"/>
        <v>163.95999999999998</v>
      </c>
    </row>
    <row r="3521" spans="1:19" x14ac:dyDescent="0.25">
      <c r="A3521" t="s">
        <v>3951</v>
      </c>
      <c r="B3521" s="2">
        <v>45887</v>
      </c>
      <c r="C3521" t="s">
        <v>152</v>
      </c>
      <c r="D3521" t="s">
        <v>21</v>
      </c>
      <c r="E3521">
        <v>2</v>
      </c>
      <c r="F3521">
        <v>1905.5</v>
      </c>
      <c r="G3521" s="3">
        <v>0.1</v>
      </c>
      <c r="H3521" t="s">
        <v>85</v>
      </c>
      <c r="I3521">
        <v>4</v>
      </c>
      <c r="J3521">
        <f t="shared" si="216"/>
        <v>3429.9</v>
      </c>
      <c r="K3521" s="2">
        <f t="shared" si="217"/>
        <v>45870</v>
      </c>
      <c r="L3521" s="2" t="str">
        <f>VLOOKUP(C3521,Customers!$A$2:$F$401,3,FALSE)</f>
        <v>Mansoura</v>
      </c>
      <c r="M3521" s="2" t="str">
        <f>VLOOKUP(C3521,Customers!$A$2:$F$401,5,FALSE)</f>
        <v>Consumer</v>
      </c>
      <c r="N3521" s="2" t="str">
        <f>VLOOKUP(D3521,Products!$A$2:$F$21,2,FALSE)</f>
        <v>Mechanical Keyboard</v>
      </c>
      <c r="O3521" s="2" t="str">
        <f>VLOOKUP(D3521,Products!$A$2:$F$21,4,FALSE)</f>
        <v>Electronics</v>
      </c>
      <c r="P3521" s="2" t="str">
        <f>VLOOKUP(D3521,Products!$A$2:$F$21,3,FALSE)</f>
        <v>Accessories</v>
      </c>
      <c r="Q3521" s="6">
        <f>VLOOKUP(D3521,Products!$A$2:$F$21,6,FALSE)</f>
        <v>990</v>
      </c>
      <c r="R3521" s="6">
        <f t="shared" si="218"/>
        <v>1980</v>
      </c>
      <c r="S3521" s="6">
        <f t="shared" si="219"/>
        <v>1449.9</v>
      </c>
    </row>
    <row r="3522" spans="1:19" x14ac:dyDescent="0.25">
      <c r="A3522" t="s">
        <v>3952</v>
      </c>
      <c r="B3522" s="2">
        <v>45692</v>
      </c>
      <c r="C3522" t="s">
        <v>744</v>
      </c>
      <c r="D3522" t="s">
        <v>123</v>
      </c>
      <c r="E3522">
        <v>2</v>
      </c>
      <c r="F3522">
        <v>2420.5</v>
      </c>
      <c r="G3522" s="3">
        <v>0.15</v>
      </c>
      <c r="H3522" t="s">
        <v>85</v>
      </c>
      <c r="I3522">
        <v>3</v>
      </c>
      <c r="J3522">
        <f t="shared" si="216"/>
        <v>4114.8499999999995</v>
      </c>
      <c r="K3522" s="2">
        <f t="shared" si="217"/>
        <v>45689</v>
      </c>
      <c r="L3522" s="2" t="str">
        <f>VLOOKUP(C3522,Customers!$A$2:$F$401,3,FALSE)</f>
        <v>Cairo</v>
      </c>
      <c r="M3522" s="2" t="str">
        <f>VLOOKUP(C3522,Customers!$A$2:$F$401,5,FALSE)</f>
        <v>Corporate</v>
      </c>
      <c r="N3522" s="2" t="str">
        <f>VLOOKUP(D3522,Products!$A$2:$F$21,2,FALSE)</f>
        <v>Barcode Scanner</v>
      </c>
      <c r="O3522" s="2" t="str">
        <f>VLOOKUP(D3522,Products!$A$2:$F$21,4,FALSE)</f>
        <v>Electronics</v>
      </c>
      <c r="P3522" s="2" t="str">
        <f>VLOOKUP(D3522,Products!$A$2:$F$21,3,FALSE)</f>
        <v>POS Equipment</v>
      </c>
      <c r="Q3522" s="6">
        <f>VLOOKUP(D3522,Products!$A$2:$F$21,6,FALSE)</f>
        <v>1420</v>
      </c>
      <c r="R3522" s="6">
        <f t="shared" si="218"/>
        <v>2840</v>
      </c>
      <c r="S3522" s="6">
        <f t="shared" si="219"/>
        <v>1274.8499999999995</v>
      </c>
    </row>
    <row r="3523" spans="1:19" x14ac:dyDescent="0.25">
      <c r="A3523" t="s">
        <v>3953</v>
      </c>
      <c r="B3523" s="2">
        <v>45303</v>
      </c>
      <c r="C3523" t="s">
        <v>1526</v>
      </c>
      <c r="D3523" t="s">
        <v>18</v>
      </c>
      <c r="E3523">
        <v>2</v>
      </c>
      <c r="F3523">
        <v>1406.5</v>
      </c>
      <c r="G3523" s="3">
        <v>0.2</v>
      </c>
      <c r="H3523" t="s">
        <v>12</v>
      </c>
      <c r="I3523">
        <v>5</v>
      </c>
      <c r="J3523">
        <f t="shared" ref="J3523:J3586" si="220">E3523*F3523*(1-G3523)</f>
        <v>2250.4</v>
      </c>
      <c r="K3523" s="2">
        <f t="shared" ref="K3523:K3586" si="221">DATE(YEAR(B3523),MONTH(B3523),1)</f>
        <v>45292</v>
      </c>
      <c r="L3523" s="2" t="str">
        <f>VLOOKUP(C3523,Customers!$A$2:$F$401,3,FALSE)</f>
        <v>Giza</v>
      </c>
      <c r="M3523" s="2" t="str">
        <f>VLOOKUP(C3523,Customers!$A$2:$F$401,5,FALSE)</f>
        <v>Small Business</v>
      </c>
      <c r="N3523" s="2" t="str">
        <f>VLOOKUP(D3523,Products!$A$2:$F$21,2,FALSE)</f>
        <v>Webcam HD</v>
      </c>
      <c r="O3523" s="2" t="str">
        <f>VLOOKUP(D3523,Products!$A$2:$F$21,4,FALSE)</f>
        <v>Electronics</v>
      </c>
      <c r="P3523" s="2" t="str">
        <f>VLOOKUP(D3523,Products!$A$2:$F$21,3,FALSE)</f>
        <v>Accessories</v>
      </c>
      <c r="Q3523" s="6">
        <f>VLOOKUP(D3523,Products!$A$2:$F$21,6,FALSE)</f>
        <v>790</v>
      </c>
      <c r="R3523" s="6">
        <f t="shared" ref="R3523:R3586" si="222">E3523*Q3523</f>
        <v>1580</v>
      </c>
      <c r="S3523" s="6">
        <f t="shared" ref="S3523:S3586" si="223">J3523-R3523</f>
        <v>670.40000000000009</v>
      </c>
    </row>
    <row r="3524" spans="1:19" x14ac:dyDescent="0.25">
      <c r="A3524" t="s">
        <v>3954</v>
      </c>
      <c r="B3524" s="2">
        <v>45720</v>
      </c>
      <c r="C3524" t="s">
        <v>443</v>
      </c>
      <c r="D3524" t="s">
        <v>59</v>
      </c>
      <c r="E3524">
        <v>1</v>
      </c>
      <c r="F3524">
        <v>7178</v>
      </c>
      <c r="G3524" s="3">
        <v>0.1</v>
      </c>
      <c r="H3524" t="s">
        <v>12</v>
      </c>
      <c r="I3524">
        <v>4</v>
      </c>
      <c r="J3524">
        <f t="shared" si="220"/>
        <v>6460.2</v>
      </c>
      <c r="K3524" s="2">
        <f t="shared" si="221"/>
        <v>45717</v>
      </c>
      <c r="L3524" s="2" t="str">
        <f>VLOOKUP(C3524,Customers!$A$2:$F$401,3,FALSE)</f>
        <v>Asyut</v>
      </c>
      <c r="M3524" s="2" t="str">
        <f>VLOOKUP(C3524,Customers!$A$2:$F$401,5,FALSE)</f>
        <v>Consumer</v>
      </c>
      <c r="N3524" s="2" t="str">
        <f>VLOOKUP(D3524,Products!$A$2:$F$21,2,FALSE)</f>
        <v>Laser Printer</v>
      </c>
      <c r="O3524" s="2" t="str">
        <f>VLOOKUP(D3524,Products!$A$2:$F$21,4,FALSE)</f>
        <v>Electronics</v>
      </c>
      <c r="P3524" s="2" t="str">
        <f>VLOOKUP(D3524,Products!$A$2:$F$21,3,FALSE)</f>
        <v>Printers</v>
      </c>
      <c r="Q3524" s="6">
        <f>VLOOKUP(D3524,Products!$A$2:$F$21,6,FALSE)</f>
        <v>5600</v>
      </c>
      <c r="R3524" s="6">
        <f t="shared" si="222"/>
        <v>5600</v>
      </c>
      <c r="S3524" s="6">
        <f t="shared" si="223"/>
        <v>860.19999999999982</v>
      </c>
    </row>
    <row r="3525" spans="1:19" x14ac:dyDescent="0.25">
      <c r="A3525" t="s">
        <v>3955</v>
      </c>
      <c r="B3525" s="2">
        <v>45933</v>
      </c>
      <c r="C3525" t="s">
        <v>948</v>
      </c>
      <c r="D3525" t="s">
        <v>46</v>
      </c>
      <c r="E3525">
        <v>2</v>
      </c>
      <c r="F3525">
        <v>239.2</v>
      </c>
      <c r="G3525" s="3">
        <v>0.05</v>
      </c>
      <c r="H3525" t="s">
        <v>12</v>
      </c>
      <c r="I3525">
        <v>6</v>
      </c>
      <c r="J3525">
        <f t="shared" si="220"/>
        <v>454.47999999999996</v>
      </c>
      <c r="K3525" s="2">
        <f t="shared" si="221"/>
        <v>45931</v>
      </c>
      <c r="L3525" s="2" t="str">
        <f>VLOOKUP(C3525,Customers!$A$2:$F$401,3,FALSE)</f>
        <v>Fayoum</v>
      </c>
      <c r="M3525" s="2" t="str">
        <f>VLOOKUP(C3525,Customers!$A$2:$F$401,5,FALSE)</f>
        <v>Consumer</v>
      </c>
      <c r="N3525" s="2" t="str">
        <f>VLOOKUP(D3525,Products!$A$2:$F$21,2,FALSE)</f>
        <v>Paper A4 Box</v>
      </c>
      <c r="O3525" s="2" t="str">
        <f>VLOOKUP(D3525,Products!$A$2:$F$21,4,FALSE)</f>
        <v>Office</v>
      </c>
      <c r="P3525" s="2" t="str">
        <f>VLOOKUP(D3525,Products!$A$2:$F$21,3,FALSE)</f>
        <v>Stationery</v>
      </c>
      <c r="Q3525" s="6">
        <f>VLOOKUP(D3525,Products!$A$2:$F$21,6,FALSE)</f>
        <v>145</v>
      </c>
      <c r="R3525" s="6">
        <f t="shared" si="222"/>
        <v>290</v>
      </c>
      <c r="S3525" s="6">
        <f t="shared" si="223"/>
        <v>164.47999999999996</v>
      </c>
    </row>
    <row r="3526" spans="1:19" x14ac:dyDescent="0.25">
      <c r="A3526" t="s">
        <v>3956</v>
      </c>
      <c r="B3526" s="2">
        <v>45897</v>
      </c>
      <c r="C3526" t="s">
        <v>23</v>
      </c>
      <c r="D3526" t="s">
        <v>21</v>
      </c>
      <c r="E3526">
        <v>1</v>
      </c>
      <c r="F3526">
        <v>1905.5</v>
      </c>
      <c r="G3526" s="3">
        <v>0</v>
      </c>
      <c r="H3526" t="s">
        <v>12</v>
      </c>
      <c r="I3526">
        <v>6</v>
      </c>
      <c r="J3526">
        <f t="shared" si="220"/>
        <v>1905.5</v>
      </c>
      <c r="K3526" s="2">
        <f t="shared" si="221"/>
        <v>45870</v>
      </c>
      <c r="L3526" s="2" t="str">
        <f>VLOOKUP(C3526,Customers!$A$2:$F$401,3,FALSE)</f>
        <v>Tanta</v>
      </c>
      <c r="M3526" s="2" t="str">
        <f>VLOOKUP(C3526,Customers!$A$2:$F$401,5,FALSE)</f>
        <v>Consumer</v>
      </c>
      <c r="N3526" s="2" t="str">
        <f>VLOOKUP(D3526,Products!$A$2:$F$21,2,FALSE)</f>
        <v>Mechanical Keyboard</v>
      </c>
      <c r="O3526" s="2" t="str">
        <f>VLOOKUP(D3526,Products!$A$2:$F$21,4,FALSE)</f>
        <v>Electronics</v>
      </c>
      <c r="P3526" s="2" t="str">
        <f>VLOOKUP(D3526,Products!$A$2:$F$21,3,FALSE)</f>
        <v>Accessories</v>
      </c>
      <c r="Q3526" s="6">
        <f>VLOOKUP(D3526,Products!$A$2:$F$21,6,FALSE)</f>
        <v>990</v>
      </c>
      <c r="R3526" s="6">
        <f t="shared" si="222"/>
        <v>990</v>
      </c>
      <c r="S3526" s="6">
        <f t="shared" si="223"/>
        <v>915.5</v>
      </c>
    </row>
    <row r="3527" spans="1:19" x14ac:dyDescent="0.25">
      <c r="A3527" t="s">
        <v>3957</v>
      </c>
      <c r="B3527" s="2">
        <v>45208</v>
      </c>
      <c r="C3527" t="s">
        <v>315</v>
      </c>
      <c r="D3527" t="s">
        <v>56</v>
      </c>
      <c r="E3527">
        <v>2</v>
      </c>
      <c r="F3527">
        <v>174.6</v>
      </c>
      <c r="G3527" s="3">
        <v>0.03</v>
      </c>
      <c r="H3527" t="s">
        <v>12</v>
      </c>
      <c r="I3527">
        <v>5</v>
      </c>
      <c r="J3527">
        <f t="shared" si="220"/>
        <v>338.72399999999999</v>
      </c>
      <c r="K3527" s="2">
        <f t="shared" si="221"/>
        <v>45200</v>
      </c>
      <c r="L3527" s="2" t="str">
        <f>VLOOKUP(C3527,Customers!$A$2:$F$401,3,FALSE)</f>
        <v>Mansoura</v>
      </c>
      <c r="M3527" s="2" t="str">
        <f>VLOOKUP(C3527,Customers!$A$2:$F$401,5,FALSE)</f>
        <v>Consumer</v>
      </c>
      <c r="N3527" s="2" t="str">
        <f>VLOOKUP(D3527,Products!$A$2:$F$21,2,FALSE)</f>
        <v>Notebook Pack</v>
      </c>
      <c r="O3527" s="2" t="str">
        <f>VLOOKUP(D3527,Products!$A$2:$F$21,4,FALSE)</f>
        <v>Office</v>
      </c>
      <c r="P3527" s="2" t="str">
        <f>VLOOKUP(D3527,Products!$A$2:$F$21,3,FALSE)</f>
        <v>Stationery</v>
      </c>
      <c r="Q3527" s="6">
        <f>VLOOKUP(D3527,Products!$A$2:$F$21,6,FALSE)</f>
        <v>75</v>
      </c>
      <c r="R3527" s="6">
        <f t="shared" si="222"/>
        <v>150</v>
      </c>
      <c r="S3527" s="6">
        <f t="shared" si="223"/>
        <v>188.72399999999999</v>
      </c>
    </row>
    <row r="3528" spans="1:19" x14ac:dyDescent="0.25">
      <c r="A3528" t="s">
        <v>3958</v>
      </c>
      <c r="B3528" s="2">
        <v>45262</v>
      </c>
      <c r="C3528" t="s">
        <v>1199</v>
      </c>
      <c r="D3528" t="s">
        <v>40</v>
      </c>
      <c r="E3528">
        <v>2</v>
      </c>
      <c r="F3528">
        <v>17940</v>
      </c>
      <c r="G3528" s="3">
        <v>0.1</v>
      </c>
      <c r="H3528" t="s">
        <v>12</v>
      </c>
      <c r="I3528">
        <v>7</v>
      </c>
      <c r="J3528">
        <f t="shared" si="220"/>
        <v>32292</v>
      </c>
      <c r="K3528" s="2">
        <f t="shared" si="221"/>
        <v>45261</v>
      </c>
      <c r="L3528" s="2" t="str">
        <f>VLOOKUP(C3528,Customers!$A$2:$F$401,3,FALSE)</f>
        <v>Alexandria</v>
      </c>
      <c r="M3528" s="2" t="str">
        <f>VLOOKUP(C3528,Customers!$A$2:$F$401,5,FALSE)</f>
        <v>Small Business</v>
      </c>
      <c r="N3528" s="2" t="str">
        <f>VLOOKUP(D3528,Products!$A$2:$F$21,2,FALSE)</f>
        <v>Laptop Basic 15</v>
      </c>
      <c r="O3528" s="2" t="str">
        <f>VLOOKUP(D3528,Products!$A$2:$F$21,4,FALSE)</f>
        <v>Electronics</v>
      </c>
      <c r="P3528" s="2" t="str">
        <f>VLOOKUP(D3528,Products!$A$2:$F$21,3,FALSE)</f>
        <v>Computers</v>
      </c>
      <c r="Q3528" s="6">
        <f>VLOOKUP(D3528,Products!$A$2:$F$21,6,FALSE)</f>
        <v>15100</v>
      </c>
      <c r="R3528" s="6">
        <f t="shared" si="222"/>
        <v>30200</v>
      </c>
      <c r="S3528" s="6">
        <f t="shared" si="223"/>
        <v>2092</v>
      </c>
    </row>
    <row r="3529" spans="1:19" x14ac:dyDescent="0.25">
      <c r="A3529" t="s">
        <v>3959</v>
      </c>
      <c r="B3529" s="2">
        <v>45322</v>
      </c>
      <c r="C3529" t="s">
        <v>494</v>
      </c>
      <c r="D3529" t="s">
        <v>27</v>
      </c>
      <c r="E3529">
        <v>3</v>
      </c>
      <c r="F3529">
        <v>950.6</v>
      </c>
      <c r="G3529" s="3">
        <v>0.1</v>
      </c>
      <c r="H3529" t="s">
        <v>96</v>
      </c>
      <c r="I3529">
        <v>2</v>
      </c>
      <c r="J3529">
        <f t="shared" si="220"/>
        <v>2566.6200000000003</v>
      </c>
      <c r="K3529" s="2">
        <f t="shared" si="221"/>
        <v>45292</v>
      </c>
      <c r="L3529" s="2" t="str">
        <f>VLOOKUP(C3529,Customers!$A$2:$F$401,3,FALSE)</f>
        <v>Alexandria</v>
      </c>
      <c r="M3529" s="2" t="str">
        <f>VLOOKUP(C3529,Customers!$A$2:$F$401,5,FALSE)</f>
        <v>Consumer</v>
      </c>
      <c r="N3529" s="2" t="str">
        <f>VLOOKUP(D3529,Products!$A$2:$F$21,2,FALSE)</f>
        <v>Printer Toner</v>
      </c>
      <c r="O3529" s="2" t="str">
        <f>VLOOKUP(D3529,Products!$A$2:$F$21,4,FALSE)</f>
        <v>Office</v>
      </c>
      <c r="P3529" s="2" t="str">
        <f>VLOOKUP(D3529,Products!$A$2:$F$21,3,FALSE)</f>
        <v>Supplies</v>
      </c>
      <c r="Q3529" s="6">
        <f>VLOOKUP(D3529,Products!$A$2:$F$21,6,FALSE)</f>
        <v>510</v>
      </c>
      <c r="R3529" s="6">
        <f t="shared" si="222"/>
        <v>1530</v>
      </c>
      <c r="S3529" s="6">
        <f t="shared" si="223"/>
        <v>1036.6200000000003</v>
      </c>
    </row>
    <row r="3530" spans="1:19" x14ac:dyDescent="0.25">
      <c r="A3530" t="s">
        <v>3960</v>
      </c>
      <c r="B3530" s="2">
        <v>45390</v>
      </c>
      <c r="C3530" t="s">
        <v>477</v>
      </c>
      <c r="D3530" t="s">
        <v>72</v>
      </c>
      <c r="E3530">
        <v>1</v>
      </c>
      <c r="F3530">
        <v>1802.5</v>
      </c>
      <c r="G3530" s="3">
        <v>0.1</v>
      </c>
      <c r="H3530" t="s">
        <v>85</v>
      </c>
      <c r="I3530">
        <v>2</v>
      </c>
      <c r="J3530">
        <f t="shared" si="220"/>
        <v>1622.25</v>
      </c>
      <c r="K3530" s="2">
        <f t="shared" si="221"/>
        <v>45383</v>
      </c>
      <c r="L3530" s="2" t="str">
        <f>VLOOKUP(C3530,Customers!$A$2:$F$401,3,FALSE)</f>
        <v>Tanta</v>
      </c>
      <c r="M3530" s="2" t="str">
        <f>VLOOKUP(C3530,Customers!$A$2:$F$401,5,FALSE)</f>
        <v>Small Business</v>
      </c>
      <c r="N3530" s="2" t="str">
        <f>VLOOKUP(D3530,Products!$A$2:$F$21,2,FALSE)</f>
        <v>Wi-Fi Router</v>
      </c>
      <c r="O3530" s="2" t="str">
        <f>VLOOKUP(D3530,Products!$A$2:$F$21,4,FALSE)</f>
        <v>Electronics</v>
      </c>
      <c r="P3530" s="2" t="str">
        <f>VLOOKUP(D3530,Products!$A$2:$F$21,3,FALSE)</f>
        <v>Networking</v>
      </c>
      <c r="Q3530" s="6">
        <f>VLOOKUP(D3530,Products!$A$2:$F$21,6,FALSE)</f>
        <v>1050</v>
      </c>
      <c r="R3530" s="6">
        <f t="shared" si="222"/>
        <v>1050</v>
      </c>
      <c r="S3530" s="6">
        <f t="shared" si="223"/>
        <v>572.25</v>
      </c>
    </row>
    <row r="3531" spans="1:19" x14ac:dyDescent="0.25">
      <c r="A3531" t="s">
        <v>3961</v>
      </c>
      <c r="B3531" s="2">
        <v>44993</v>
      </c>
      <c r="C3531" t="s">
        <v>721</v>
      </c>
      <c r="D3531" t="s">
        <v>82</v>
      </c>
      <c r="E3531">
        <v>1</v>
      </c>
      <c r="F3531">
        <v>5184</v>
      </c>
      <c r="G3531" s="3">
        <v>0</v>
      </c>
      <c r="H3531" t="s">
        <v>12</v>
      </c>
      <c r="I3531">
        <v>5</v>
      </c>
      <c r="J3531">
        <f t="shared" si="220"/>
        <v>5184</v>
      </c>
      <c r="K3531" s="2">
        <f t="shared" si="221"/>
        <v>44986</v>
      </c>
      <c r="L3531" s="2" t="str">
        <f>VLOOKUP(C3531,Customers!$A$2:$F$401,3,FALSE)</f>
        <v>Asyut</v>
      </c>
      <c r="M3531" s="2" t="str">
        <f>VLOOKUP(C3531,Customers!$A$2:$F$401,5,FALSE)</f>
        <v>Consumer</v>
      </c>
      <c r="N3531" s="2" t="str">
        <f>VLOOKUP(D3531,Products!$A$2:$F$21,2,FALSE)</f>
        <v>Office Chair</v>
      </c>
      <c r="O3531" s="2" t="str">
        <f>VLOOKUP(D3531,Products!$A$2:$F$21,4,FALSE)</f>
        <v>Office</v>
      </c>
      <c r="P3531" s="2" t="str">
        <f>VLOOKUP(D3531,Products!$A$2:$F$21,3,FALSE)</f>
        <v>Furniture</v>
      </c>
      <c r="Q3531" s="6">
        <f>VLOOKUP(D3531,Products!$A$2:$F$21,6,FALSE)</f>
        <v>3150</v>
      </c>
      <c r="R3531" s="6">
        <f t="shared" si="222"/>
        <v>3150</v>
      </c>
      <c r="S3531" s="6">
        <f t="shared" si="223"/>
        <v>2034</v>
      </c>
    </row>
    <row r="3532" spans="1:19" x14ac:dyDescent="0.25">
      <c r="A3532" t="s">
        <v>3962</v>
      </c>
      <c r="B3532" s="2">
        <v>45763</v>
      </c>
      <c r="C3532" t="s">
        <v>888</v>
      </c>
      <c r="D3532" t="s">
        <v>24</v>
      </c>
      <c r="E3532">
        <v>5</v>
      </c>
      <c r="F3532">
        <v>1250</v>
      </c>
      <c r="G3532" s="3">
        <v>0</v>
      </c>
      <c r="H3532" t="s">
        <v>12</v>
      </c>
      <c r="I3532">
        <v>7</v>
      </c>
      <c r="J3532">
        <f t="shared" si="220"/>
        <v>6250</v>
      </c>
      <c r="K3532" s="2">
        <f t="shared" si="221"/>
        <v>45748</v>
      </c>
      <c r="L3532" s="2" t="str">
        <f>VLOOKUP(C3532,Customers!$A$2:$F$401,3,FALSE)</f>
        <v>Banha</v>
      </c>
      <c r="M3532" s="2" t="str">
        <f>VLOOKUP(C3532,Customers!$A$2:$F$401,5,FALSE)</f>
        <v>Corporate</v>
      </c>
      <c r="N3532" s="2" t="str">
        <f>VLOOKUP(D3532,Products!$A$2:$F$21,2,FALSE)</f>
        <v>USB-C Hub</v>
      </c>
      <c r="O3532" s="2" t="str">
        <f>VLOOKUP(D3532,Products!$A$2:$F$21,4,FALSE)</f>
        <v>Electronics</v>
      </c>
      <c r="P3532" s="2" t="str">
        <f>VLOOKUP(D3532,Products!$A$2:$F$21,3,FALSE)</f>
        <v>Accessories</v>
      </c>
      <c r="Q3532" s="6">
        <f>VLOOKUP(D3532,Products!$A$2:$F$21,6,FALSE)</f>
        <v>620</v>
      </c>
      <c r="R3532" s="6">
        <f t="shared" si="222"/>
        <v>3100</v>
      </c>
      <c r="S3532" s="6">
        <f t="shared" si="223"/>
        <v>3150</v>
      </c>
    </row>
    <row r="3533" spans="1:19" x14ac:dyDescent="0.25">
      <c r="A3533" t="s">
        <v>3963</v>
      </c>
      <c r="B3533" s="2">
        <v>44957</v>
      </c>
      <c r="C3533" t="s">
        <v>264</v>
      </c>
      <c r="D3533" t="s">
        <v>21</v>
      </c>
      <c r="E3533">
        <v>3</v>
      </c>
      <c r="F3533">
        <v>1850</v>
      </c>
      <c r="G3533" s="3">
        <v>0.1</v>
      </c>
      <c r="H3533" t="s">
        <v>12</v>
      </c>
      <c r="I3533">
        <v>6</v>
      </c>
      <c r="J3533">
        <f t="shared" si="220"/>
        <v>4995</v>
      </c>
      <c r="K3533" s="2">
        <f t="shared" si="221"/>
        <v>44927</v>
      </c>
      <c r="L3533" s="2" t="str">
        <f>VLOOKUP(C3533,Customers!$A$2:$F$401,3,FALSE)</f>
        <v>Ismailia</v>
      </c>
      <c r="M3533" s="2" t="str">
        <f>VLOOKUP(C3533,Customers!$A$2:$F$401,5,FALSE)</f>
        <v>Corporate</v>
      </c>
      <c r="N3533" s="2" t="str">
        <f>VLOOKUP(D3533,Products!$A$2:$F$21,2,FALSE)</f>
        <v>Mechanical Keyboard</v>
      </c>
      <c r="O3533" s="2" t="str">
        <f>VLOOKUP(D3533,Products!$A$2:$F$21,4,FALSE)</f>
        <v>Electronics</v>
      </c>
      <c r="P3533" s="2" t="str">
        <f>VLOOKUP(D3533,Products!$A$2:$F$21,3,FALSE)</f>
        <v>Accessories</v>
      </c>
      <c r="Q3533" s="6">
        <f>VLOOKUP(D3533,Products!$A$2:$F$21,6,FALSE)</f>
        <v>990</v>
      </c>
      <c r="R3533" s="6">
        <f t="shared" si="222"/>
        <v>2970</v>
      </c>
      <c r="S3533" s="6">
        <f t="shared" si="223"/>
        <v>2025</v>
      </c>
    </row>
    <row r="3534" spans="1:19" x14ac:dyDescent="0.25">
      <c r="A3534" t="s">
        <v>3964</v>
      </c>
      <c r="B3534" s="2">
        <v>45479</v>
      </c>
      <c r="C3534" t="s">
        <v>106</v>
      </c>
      <c r="D3534" t="s">
        <v>27</v>
      </c>
      <c r="E3534">
        <v>3</v>
      </c>
      <c r="F3534">
        <v>1058.4000000000001</v>
      </c>
      <c r="G3534" s="3">
        <v>0.05</v>
      </c>
      <c r="H3534" t="s">
        <v>12</v>
      </c>
      <c r="I3534">
        <v>1</v>
      </c>
      <c r="J3534">
        <f t="shared" si="220"/>
        <v>3016.44</v>
      </c>
      <c r="K3534" s="2">
        <f t="shared" si="221"/>
        <v>45474</v>
      </c>
      <c r="L3534" s="2" t="str">
        <f>VLOOKUP(C3534,Customers!$A$2:$F$401,3,FALSE)</f>
        <v>Ismailia</v>
      </c>
      <c r="M3534" s="2" t="str">
        <f>VLOOKUP(C3534,Customers!$A$2:$F$401,5,FALSE)</f>
        <v>Consumer</v>
      </c>
      <c r="N3534" s="2" t="str">
        <f>VLOOKUP(D3534,Products!$A$2:$F$21,2,FALSE)</f>
        <v>Printer Toner</v>
      </c>
      <c r="O3534" s="2" t="str">
        <f>VLOOKUP(D3534,Products!$A$2:$F$21,4,FALSE)</f>
        <v>Office</v>
      </c>
      <c r="P3534" s="2" t="str">
        <f>VLOOKUP(D3534,Products!$A$2:$F$21,3,FALSE)</f>
        <v>Supplies</v>
      </c>
      <c r="Q3534" s="6">
        <f>VLOOKUP(D3534,Products!$A$2:$F$21,6,FALSE)</f>
        <v>510</v>
      </c>
      <c r="R3534" s="6">
        <f t="shared" si="222"/>
        <v>1530</v>
      </c>
      <c r="S3534" s="6">
        <f t="shared" si="223"/>
        <v>1486.44</v>
      </c>
    </row>
    <row r="3535" spans="1:19" x14ac:dyDescent="0.25">
      <c r="A3535" t="s">
        <v>3965</v>
      </c>
      <c r="B3535" s="2">
        <v>45772</v>
      </c>
      <c r="C3535" t="s">
        <v>634</v>
      </c>
      <c r="D3535" t="s">
        <v>40</v>
      </c>
      <c r="E3535">
        <v>1</v>
      </c>
      <c r="F3535">
        <v>20085</v>
      </c>
      <c r="G3535" s="3">
        <v>0</v>
      </c>
      <c r="H3535" t="s">
        <v>12</v>
      </c>
      <c r="I3535">
        <v>5</v>
      </c>
      <c r="J3535">
        <f t="shared" si="220"/>
        <v>20085</v>
      </c>
      <c r="K3535" s="2">
        <f t="shared" si="221"/>
        <v>45748</v>
      </c>
      <c r="L3535" s="2" t="str">
        <f>VLOOKUP(C3535,Customers!$A$2:$F$401,3,FALSE)</f>
        <v>Zagazig</v>
      </c>
      <c r="M3535" s="2" t="str">
        <f>VLOOKUP(C3535,Customers!$A$2:$F$401,5,FALSE)</f>
        <v>Consumer</v>
      </c>
      <c r="N3535" s="2" t="str">
        <f>VLOOKUP(D3535,Products!$A$2:$F$21,2,FALSE)</f>
        <v>Laptop Basic 15</v>
      </c>
      <c r="O3535" s="2" t="str">
        <f>VLOOKUP(D3535,Products!$A$2:$F$21,4,FALSE)</f>
        <v>Electronics</v>
      </c>
      <c r="P3535" s="2" t="str">
        <f>VLOOKUP(D3535,Products!$A$2:$F$21,3,FALSE)</f>
        <v>Computers</v>
      </c>
      <c r="Q3535" s="6">
        <f>VLOOKUP(D3535,Products!$A$2:$F$21,6,FALSE)</f>
        <v>15100</v>
      </c>
      <c r="R3535" s="6">
        <f t="shared" si="222"/>
        <v>15100</v>
      </c>
      <c r="S3535" s="6">
        <f t="shared" si="223"/>
        <v>4985</v>
      </c>
    </row>
    <row r="3536" spans="1:19" x14ac:dyDescent="0.25">
      <c r="A3536" t="s">
        <v>3966</v>
      </c>
      <c r="B3536" s="2">
        <v>45382</v>
      </c>
      <c r="C3536" t="s">
        <v>242</v>
      </c>
      <c r="D3536" t="s">
        <v>11</v>
      </c>
      <c r="E3536">
        <v>2</v>
      </c>
      <c r="F3536">
        <v>26220</v>
      </c>
      <c r="G3536" s="3">
        <v>0.15</v>
      </c>
      <c r="H3536" t="s">
        <v>12</v>
      </c>
      <c r="I3536">
        <v>3</v>
      </c>
      <c r="J3536">
        <f t="shared" si="220"/>
        <v>44574</v>
      </c>
      <c r="K3536" s="2">
        <f t="shared" si="221"/>
        <v>45352</v>
      </c>
      <c r="L3536" s="2" t="str">
        <f>VLOOKUP(C3536,Customers!$A$2:$F$401,3,FALSE)</f>
        <v>Tanta</v>
      </c>
      <c r="M3536" s="2" t="str">
        <f>VLOOKUP(C3536,Customers!$A$2:$F$401,5,FALSE)</f>
        <v>Small Business</v>
      </c>
      <c r="N3536" s="2" t="str">
        <f>VLOOKUP(D3536,Products!$A$2:$F$21,2,FALSE)</f>
        <v>Laptop Pro 14</v>
      </c>
      <c r="O3536" s="2" t="str">
        <f>VLOOKUP(D3536,Products!$A$2:$F$21,4,FALSE)</f>
        <v>Electronics</v>
      </c>
      <c r="P3536" s="2" t="str">
        <f>VLOOKUP(D3536,Products!$A$2:$F$21,3,FALSE)</f>
        <v>Computers</v>
      </c>
      <c r="Q3536" s="6">
        <f>VLOOKUP(D3536,Products!$A$2:$F$21,6,FALSE)</f>
        <v>22100</v>
      </c>
      <c r="R3536" s="6">
        <f t="shared" si="222"/>
        <v>44200</v>
      </c>
      <c r="S3536" s="6">
        <f t="shared" si="223"/>
        <v>374</v>
      </c>
    </row>
    <row r="3537" spans="1:19" x14ac:dyDescent="0.25">
      <c r="A3537" t="s">
        <v>3967</v>
      </c>
      <c r="B3537" s="2">
        <v>45342</v>
      </c>
      <c r="C3537" t="s">
        <v>590</v>
      </c>
      <c r="D3537" t="s">
        <v>27</v>
      </c>
      <c r="E3537">
        <v>3</v>
      </c>
      <c r="F3537">
        <v>901.6</v>
      </c>
      <c r="G3537" s="3">
        <v>0.1</v>
      </c>
      <c r="H3537" t="s">
        <v>85</v>
      </c>
      <c r="I3537">
        <v>6</v>
      </c>
      <c r="J3537">
        <f t="shared" si="220"/>
        <v>2434.3200000000002</v>
      </c>
      <c r="K3537" s="2">
        <f t="shared" si="221"/>
        <v>45323</v>
      </c>
      <c r="L3537" s="2" t="str">
        <f>VLOOKUP(C3537,Customers!$A$2:$F$401,3,FALSE)</f>
        <v>Zagazig</v>
      </c>
      <c r="M3537" s="2" t="str">
        <f>VLOOKUP(C3537,Customers!$A$2:$F$401,5,FALSE)</f>
        <v>Consumer</v>
      </c>
      <c r="N3537" s="2" t="str">
        <f>VLOOKUP(D3537,Products!$A$2:$F$21,2,FALSE)</f>
        <v>Printer Toner</v>
      </c>
      <c r="O3537" s="2" t="str">
        <f>VLOOKUP(D3537,Products!$A$2:$F$21,4,FALSE)</f>
        <v>Office</v>
      </c>
      <c r="P3537" s="2" t="str">
        <f>VLOOKUP(D3537,Products!$A$2:$F$21,3,FALSE)</f>
        <v>Supplies</v>
      </c>
      <c r="Q3537" s="6">
        <f>VLOOKUP(D3537,Products!$A$2:$F$21,6,FALSE)</f>
        <v>510</v>
      </c>
      <c r="R3537" s="6">
        <f t="shared" si="222"/>
        <v>1530</v>
      </c>
      <c r="S3537" s="6">
        <f t="shared" si="223"/>
        <v>904.32000000000016</v>
      </c>
    </row>
    <row r="3538" spans="1:19" x14ac:dyDescent="0.25">
      <c r="A3538" t="s">
        <v>3968</v>
      </c>
      <c r="B3538" s="2">
        <v>45345</v>
      </c>
      <c r="C3538" t="s">
        <v>1739</v>
      </c>
      <c r="D3538" t="s">
        <v>46</v>
      </c>
      <c r="E3538">
        <v>2</v>
      </c>
      <c r="F3538">
        <v>267.8</v>
      </c>
      <c r="G3538" s="3">
        <v>0.15</v>
      </c>
      <c r="H3538" t="s">
        <v>12</v>
      </c>
      <c r="I3538">
        <v>3</v>
      </c>
      <c r="J3538">
        <f t="shared" si="220"/>
        <v>455.26</v>
      </c>
      <c r="K3538" s="2">
        <f t="shared" si="221"/>
        <v>45323</v>
      </c>
      <c r="L3538" s="2" t="str">
        <f>VLOOKUP(C3538,Customers!$A$2:$F$401,3,FALSE)</f>
        <v>Asyut</v>
      </c>
      <c r="M3538" s="2" t="str">
        <f>VLOOKUP(C3538,Customers!$A$2:$F$401,5,FALSE)</f>
        <v>Consumer</v>
      </c>
      <c r="N3538" s="2" t="str">
        <f>VLOOKUP(D3538,Products!$A$2:$F$21,2,FALSE)</f>
        <v>Paper A4 Box</v>
      </c>
      <c r="O3538" s="2" t="str">
        <f>VLOOKUP(D3538,Products!$A$2:$F$21,4,FALSE)</f>
        <v>Office</v>
      </c>
      <c r="P3538" s="2" t="str">
        <f>VLOOKUP(D3538,Products!$A$2:$F$21,3,FALSE)</f>
        <v>Stationery</v>
      </c>
      <c r="Q3538" s="6">
        <f>VLOOKUP(D3538,Products!$A$2:$F$21,6,FALSE)</f>
        <v>145</v>
      </c>
      <c r="R3538" s="6">
        <f t="shared" si="222"/>
        <v>290</v>
      </c>
      <c r="S3538" s="6">
        <f t="shared" si="223"/>
        <v>165.26</v>
      </c>
    </row>
    <row r="3539" spans="1:19" x14ac:dyDescent="0.25">
      <c r="A3539" t="s">
        <v>3969</v>
      </c>
      <c r="B3539" s="2">
        <v>45062</v>
      </c>
      <c r="C3539" t="s">
        <v>875</v>
      </c>
      <c r="D3539" t="s">
        <v>27</v>
      </c>
      <c r="E3539">
        <v>1</v>
      </c>
      <c r="F3539">
        <v>980</v>
      </c>
      <c r="G3539" s="3">
        <v>0.2</v>
      </c>
      <c r="H3539" t="s">
        <v>96</v>
      </c>
      <c r="I3539">
        <v>4</v>
      </c>
      <c r="J3539">
        <f t="shared" si="220"/>
        <v>784</v>
      </c>
      <c r="K3539" s="2">
        <f t="shared" si="221"/>
        <v>45047</v>
      </c>
      <c r="L3539" s="2" t="str">
        <f>VLOOKUP(C3539,Customers!$A$2:$F$401,3,FALSE)</f>
        <v>Mansoura</v>
      </c>
      <c r="M3539" s="2" t="str">
        <f>VLOOKUP(C3539,Customers!$A$2:$F$401,5,FALSE)</f>
        <v>Consumer</v>
      </c>
      <c r="N3539" s="2" t="str">
        <f>VLOOKUP(D3539,Products!$A$2:$F$21,2,FALSE)</f>
        <v>Printer Toner</v>
      </c>
      <c r="O3539" s="2" t="str">
        <f>VLOOKUP(D3539,Products!$A$2:$F$21,4,FALSE)</f>
        <v>Office</v>
      </c>
      <c r="P3539" s="2" t="str">
        <f>VLOOKUP(D3539,Products!$A$2:$F$21,3,FALSE)</f>
        <v>Supplies</v>
      </c>
      <c r="Q3539" s="6">
        <f>VLOOKUP(D3539,Products!$A$2:$F$21,6,FALSE)</f>
        <v>510</v>
      </c>
      <c r="R3539" s="6">
        <f t="shared" si="222"/>
        <v>510</v>
      </c>
      <c r="S3539" s="6">
        <f t="shared" si="223"/>
        <v>274</v>
      </c>
    </row>
    <row r="3540" spans="1:19" x14ac:dyDescent="0.25">
      <c r="A3540" t="s">
        <v>3970</v>
      </c>
      <c r="B3540" s="2">
        <v>45289</v>
      </c>
      <c r="C3540" t="s">
        <v>1487</v>
      </c>
      <c r="D3540" t="s">
        <v>15</v>
      </c>
      <c r="E3540">
        <v>1</v>
      </c>
      <c r="F3540">
        <v>463.5</v>
      </c>
      <c r="G3540" s="3">
        <v>0.03</v>
      </c>
      <c r="H3540" t="s">
        <v>12</v>
      </c>
      <c r="I3540">
        <v>2</v>
      </c>
      <c r="J3540">
        <f t="shared" si="220"/>
        <v>449.59499999999997</v>
      </c>
      <c r="K3540" s="2">
        <f t="shared" si="221"/>
        <v>45261</v>
      </c>
      <c r="L3540" s="2" t="str">
        <f>VLOOKUP(C3540,Customers!$A$2:$F$401,3,FALSE)</f>
        <v>Banha</v>
      </c>
      <c r="M3540" s="2" t="str">
        <f>VLOOKUP(C3540,Customers!$A$2:$F$401,5,FALSE)</f>
        <v>Corporate</v>
      </c>
      <c r="N3540" s="2" t="str">
        <f>VLOOKUP(D3540,Products!$A$2:$F$21,2,FALSE)</f>
        <v>Wireless Mouse</v>
      </c>
      <c r="O3540" s="2" t="str">
        <f>VLOOKUP(D3540,Products!$A$2:$F$21,4,FALSE)</f>
        <v>Electronics</v>
      </c>
      <c r="P3540" s="2" t="str">
        <f>VLOOKUP(D3540,Products!$A$2:$F$21,3,FALSE)</f>
        <v>Accessories</v>
      </c>
      <c r="Q3540" s="6">
        <f>VLOOKUP(D3540,Products!$A$2:$F$21,6,FALSE)</f>
        <v>210</v>
      </c>
      <c r="R3540" s="6">
        <f t="shared" si="222"/>
        <v>210</v>
      </c>
      <c r="S3540" s="6">
        <f t="shared" si="223"/>
        <v>239.59499999999997</v>
      </c>
    </row>
    <row r="3541" spans="1:19" x14ac:dyDescent="0.25">
      <c r="A3541" t="s">
        <v>3971</v>
      </c>
      <c r="B3541" s="2">
        <v>45826</v>
      </c>
      <c r="C3541" t="s">
        <v>379</v>
      </c>
      <c r="D3541" t="s">
        <v>15</v>
      </c>
      <c r="E3541">
        <v>1</v>
      </c>
      <c r="F3541">
        <v>486</v>
      </c>
      <c r="G3541" s="3">
        <v>0.1</v>
      </c>
      <c r="H3541" t="s">
        <v>12</v>
      </c>
      <c r="I3541">
        <v>3</v>
      </c>
      <c r="J3541">
        <f t="shared" si="220"/>
        <v>437.40000000000003</v>
      </c>
      <c r="K3541" s="2">
        <f t="shared" si="221"/>
        <v>45809</v>
      </c>
      <c r="L3541" s="2" t="str">
        <f>VLOOKUP(C3541,Customers!$A$2:$F$401,3,FALSE)</f>
        <v>Port Said</v>
      </c>
      <c r="M3541" s="2" t="str">
        <f>VLOOKUP(C3541,Customers!$A$2:$F$401,5,FALSE)</f>
        <v>Small Business</v>
      </c>
      <c r="N3541" s="2" t="str">
        <f>VLOOKUP(D3541,Products!$A$2:$F$21,2,FALSE)</f>
        <v>Wireless Mouse</v>
      </c>
      <c r="O3541" s="2" t="str">
        <f>VLOOKUP(D3541,Products!$A$2:$F$21,4,FALSE)</f>
        <v>Electronics</v>
      </c>
      <c r="P3541" s="2" t="str">
        <f>VLOOKUP(D3541,Products!$A$2:$F$21,3,FALSE)</f>
        <v>Accessories</v>
      </c>
      <c r="Q3541" s="6">
        <f>VLOOKUP(D3541,Products!$A$2:$F$21,6,FALSE)</f>
        <v>210</v>
      </c>
      <c r="R3541" s="6">
        <f t="shared" si="222"/>
        <v>210</v>
      </c>
      <c r="S3541" s="6">
        <f t="shared" si="223"/>
        <v>227.40000000000003</v>
      </c>
    </row>
    <row r="3542" spans="1:19" x14ac:dyDescent="0.25">
      <c r="A3542" t="s">
        <v>3972</v>
      </c>
      <c r="B3542" s="2">
        <v>45930</v>
      </c>
      <c r="C3542" t="s">
        <v>144</v>
      </c>
      <c r="D3542" t="s">
        <v>24</v>
      </c>
      <c r="E3542">
        <v>2</v>
      </c>
      <c r="F3542">
        <v>1287.5</v>
      </c>
      <c r="G3542" s="3">
        <v>0.05</v>
      </c>
      <c r="H3542" t="s">
        <v>12</v>
      </c>
      <c r="I3542">
        <v>4</v>
      </c>
      <c r="J3542">
        <f t="shared" si="220"/>
        <v>2446.25</v>
      </c>
      <c r="K3542" s="2">
        <f t="shared" si="221"/>
        <v>45901</v>
      </c>
      <c r="L3542" s="2" t="str">
        <f>VLOOKUP(C3542,Customers!$A$2:$F$401,3,FALSE)</f>
        <v>Mansoura</v>
      </c>
      <c r="M3542" s="2" t="str">
        <f>VLOOKUP(C3542,Customers!$A$2:$F$401,5,FALSE)</f>
        <v>Consumer</v>
      </c>
      <c r="N3542" s="2" t="str">
        <f>VLOOKUP(D3542,Products!$A$2:$F$21,2,FALSE)</f>
        <v>USB-C Hub</v>
      </c>
      <c r="O3542" s="2" t="str">
        <f>VLOOKUP(D3542,Products!$A$2:$F$21,4,FALSE)</f>
        <v>Electronics</v>
      </c>
      <c r="P3542" s="2" t="str">
        <f>VLOOKUP(D3542,Products!$A$2:$F$21,3,FALSE)</f>
        <v>Accessories</v>
      </c>
      <c r="Q3542" s="6">
        <f>VLOOKUP(D3542,Products!$A$2:$F$21,6,FALSE)</f>
        <v>620</v>
      </c>
      <c r="R3542" s="6">
        <f t="shared" si="222"/>
        <v>1240</v>
      </c>
      <c r="S3542" s="6">
        <f t="shared" si="223"/>
        <v>1206.25</v>
      </c>
    </row>
    <row r="3543" spans="1:19" x14ac:dyDescent="0.25">
      <c r="A3543" t="s">
        <v>3973</v>
      </c>
      <c r="B3543" s="2">
        <v>45592</v>
      </c>
      <c r="C3543" t="s">
        <v>17</v>
      </c>
      <c r="D3543" t="s">
        <v>49</v>
      </c>
      <c r="E3543">
        <v>1</v>
      </c>
      <c r="F3543">
        <v>4100</v>
      </c>
      <c r="G3543" s="3">
        <v>0.2</v>
      </c>
      <c r="H3543" t="s">
        <v>12</v>
      </c>
      <c r="I3543">
        <v>3</v>
      </c>
      <c r="J3543">
        <f t="shared" si="220"/>
        <v>3280</v>
      </c>
      <c r="K3543" s="2">
        <f t="shared" si="221"/>
        <v>45566</v>
      </c>
      <c r="L3543" s="2" t="str">
        <f>VLOOKUP(C3543,Customers!$A$2:$F$401,3,FALSE)</f>
        <v>Port Said</v>
      </c>
      <c r="M3543" s="2" t="str">
        <f>VLOOKUP(C3543,Customers!$A$2:$F$401,5,FALSE)</f>
        <v>Consumer</v>
      </c>
      <c r="N3543" s="2" t="str">
        <f>VLOOKUP(D3543,Products!$A$2:$F$21,2,FALSE)</f>
        <v>UPS 1200VA</v>
      </c>
      <c r="O3543" s="2" t="str">
        <f>VLOOKUP(D3543,Products!$A$2:$F$21,4,FALSE)</f>
        <v>Electronics</v>
      </c>
      <c r="P3543" s="2" t="str">
        <f>VLOOKUP(D3543,Products!$A$2:$F$21,3,FALSE)</f>
        <v>Power</v>
      </c>
      <c r="Q3543" s="6">
        <f>VLOOKUP(D3543,Products!$A$2:$F$21,6,FALSE)</f>
        <v>2950</v>
      </c>
      <c r="R3543" s="6">
        <f t="shared" si="222"/>
        <v>2950</v>
      </c>
      <c r="S3543" s="6">
        <f t="shared" si="223"/>
        <v>330</v>
      </c>
    </row>
    <row r="3544" spans="1:19" x14ac:dyDescent="0.25">
      <c r="A3544" t="s">
        <v>3974</v>
      </c>
      <c r="B3544" s="2">
        <v>45864</v>
      </c>
      <c r="C3544" t="s">
        <v>494</v>
      </c>
      <c r="D3544" t="s">
        <v>72</v>
      </c>
      <c r="E3544">
        <v>2</v>
      </c>
      <c r="F3544">
        <v>1697.5</v>
      </c>
      <c r="G3544" s="3">
        <v>0</v>
      </c>
      <c r="H3544" t="s">
        <v>12</v>
      </c>
      <c r="I3544">
        <v>6</v>
      </c>
      <c r="J3544">
        <f t="shared" si="220"/>
        <v>3395</v>
      </c>
      <c r="K3544" s="2">
        <f t="shared" si="221"/>
        <v>45839</v>
      </c>
      <c r="L3544" s="2" t="str">
        <f>VLOOKUP(C3544,Customers!$A$2:$F$401,3,FALSE)</f>
        <v>Alexandria</v>
      </c>
      <c r="M3544" s="2" t="str">
        <f>VLOOKUP(C3544,Customers!$A$2:$F$401,5,FALSE)</f>
        <v>Consumer</v>
      </c>
      <c r="N3544" s="2" t="str">
        <f>VLOOKUP(D3544,Products!$A$2:$F$21,2,FALSE)</f>
        <v>Wi-Fi Router</v>
      </c>
      <c r="O3544" s="2" t="str">
        <f>VLOOKUP(D3544,Products!$A$2:$F$21,4,FALSE)</f>
        <v>Electronics</v>
      </c>
      <c r="P3544" s="2" t="str">
        <f>VLOOKUP(D3544,Products!$A$2:$F$21,3,FALSE)</f>
        <v>Networking</v>
      </c>
      <c r="Q3544" s="6">
        <f>VLOOKUP(D3544,Products!$A$2:$F$21,6,FALSE)</f>
        <v>1050</v>
      </c>
      <c r="R3544" s="6">
        <f t="shared" si="222"/>
        <v>2100</v>
      </c>
      <c r="S3544" s="6">
        <f t="shared" si="223"/>
        <v>1295</v>
      </c>
    </row>
    <row r="3545" spans="1:19" x14ac:dyDescent="0.25">
      <c r="A3545" t="s">
        <v>3975</v>
      </c>
      <c r="B3545" s="2">
        <v>45432</v>
      </c>
      <c r="C3545" t="s">
        <v>67</v>
      </c>
      <c r="D3545" t="s">
        <v>40</v>
      </c>
      <c r="E3545">
        <v>2</v>
      </c>
      <c r="F3545">
        <v>18915</v>
      </c>
      <c r="G3545" s="3">
        <v>0.2</v>
      </c>
      <c r="H3545" t="s">
        <v>96</v>
      </c>
      <c r="I3545">
        <v>4</v>
      </c>
      <c r="J3545">
        <f t="shared" si="220"/>
        <v>30264</v>
      </c>
      <c r="K3545" s="2">
        <f t="shared" si="221"/>
        <v>45413</v>
      </c>
      <c r="L3545" s="2" t="str">
        <f>VLOOKUP(C3545,Customers!$A$2:$F$401,3,FALSE)</f>
        <v>Banha</v>
      </c>
      <c r="M3545" s="2" t="str">
        <f>VLOOKUP(C3545,Customers!$A$2:$F$401,5,FALSE)</f>
        <v>Consumer</v>
      </c>
      <c r="N3545" s="2" t="str">
        <f>VLOOKUP(D3545,Products!$A$2:$F$21,2,FALSE)</f>
        <v>Laptop Basic 15</v>
      </c>
      <c r="O3545" s="2" t="str">
        <f>VLOOKUP(D3545,Products!$A$2:$F$21,4,FALSE)</f>
        <v>Electronics</v>
      </c>
      <c r="P3545" s="2" t="str">
        <f>VLOOKUP(D3545,Products!$A$2:$F$21,3,FALSE)</f>
        <v>Computers</v>
      </c>
      <c r="Q3545" s="6">
        <f>VLOOKUP(D3545,Products!$A$2:$F$21,6,FALSE)</f>
        <v>15100</v>
      </c>
      <c r="R3545" s="6">
        <f t="shared" si="222"/>
        <v>30200</v>
      </c>
      <c r="S3545" s="6">
        <f t="shared" si="223"/>
        <v>64</v>
      </c>
    </row>
    <row r="3546" spans="1:19" x14ac:dyDescent="0.25">
      <c r="A3546" t="s">
        <v>3976</v>
      </c>
      <c r="B3546" s="2">
        <v>45802</v>
      </c>
      <c r="C3546" t="s">
        <v>914</v>
      </c>
      <c r="D3546" t="s">
        <v>11</v>
      </c>
      <c r="E3546">
        <v>2</v>
      </c>
      <c r="F3546">
        <v>27645</v>
      </c>
      <c r="G3546" s="3">
        <v>0.2</v>
      </c>
      <c r="H3546" t="s">
        <v>12</v>
      </c>
      <c r="I3546">
        <v>6</v>
      </c>
      <c r="J3546">
        <f t="shared" si="220"/>
        <v>44232</v>
      </c>
      <c r="K3546" s="2">
        <f t="shared" si="221"/>
        <v>45778</v>
      </c>
      <c r="L3546" s="2" t="str">
        <f>VLOOKUP(C3546,Customers!$A$2:$F$401,3,FALSE)</f>
        <v>Zagazig</v>
      </c>
      <c r="M3546" s="2" t="str">
        <f>VLOOKUP(C3546,Customers!$A$2:$F$401,5,FALSE)</f>
        <v>Consumer</v>
      </c>
      <c r="N3546" s="2" t="str">
        <f>VLOOKUP(D3546,Products!$A$2:$F$21,2,FALSE)</f>
        <v>Laptop Pro 14</v>
      </c>
      <c r="O3546" s="2" t="str">
        <f>VLOOKUP(D3546,Products!$A$2:$F$21,4,FALSE)</f>
        <v>Electronics</v>
      </c>
      <c r="P3546" s="2" t="str">
        <f>VLOOKUP(D3546,Products!$A$2:$F$21,3,FALSE)</f>
        <v>Computers</v>
      </c>
      <c r="Q3546" s="6">
        <f>VLOOKUP(D3546,Products!$A$2:$F$21,6,FALSE)</f>
        <v>22100</v>
      </c>
      <c r="R3546" s="6">
        <f t="shared" si="222"/>
        <v>44200</v>
      </c>
      <c r="S3546" s="6">
        <f t="shared" si="223"/>
        <v>32</v>
      </c>
    </row>
    <row r="3547" spans="1:19" x14ac:dyDescent="0.25">
      <c r="A3547" t="s">
        <v>3977</v>
      </c>
      <c r="B3547" s="2">
        <v>45756</v>
      </c>
      <c r="C3547" t="s">
        <v>892</v>
      </c>
      <c r="D3547" t="s">
        <v>56</v>
      </c>
      <c r="E3547">
        <v>1</v>
      </c>
      <c r="F3547">
        <v>174.6</v>
      </c>
      <c r="G3547" s="3">
        <v>0.03</v>
      </c>
      <c r="H3547" t="s">
        <v>12</v>
      </c>
      <c r="I3547">
        <v>6</v>
      </c>
      <c r="J3547">
        <f t="shared" si="220"/>
        <v>169.36199999999999</v>
      </c>
      <c r="K3547" s="2">
        <f t="shared" si="221"/>
        <v>45748</v>
      </c>
      <c r="L3547" s="2" t="str">
        <f>VLOOKUP(C3547,Customers!$A$2:$F$401,3,FALSE)</f>
        <v>Zagazig</v>
      </c>
      <c r="M3547" s="2" t="str">
        <f>VLOOKUP(C3547,Customers!$A$2:$F$401,5,FALSE)</f>
        <v>Corporate</v>
      </c>
      <c r="N3547" s="2" t="str">
        <f>VLOOKUP(D3547,Products!$A$2:$F$21,2,FALSE)</f>
        <v>Notebook Pack</v>
      </c>
      <c r="O3547" s="2" t="str">
        <f>VLOOKUP(D3547,Products!$A$2:$F$21,4,FALSE)</f>
        <v>Office</v>
      </c>
      <c r="P3547" s="2" t="str">
        <f>VLOOKUP(D3547,Products!$A$2:$F$21,3,FALSE)</f>
        <v>Stationery</v>
      </c>
      <c r="Q3547" s="6">
        <f>VLOOKUP(D3547,Products!$A$2:$F$21,6,FALSE)</f>
        <v>75</v>
      </c>
      <c r="R3547" s="6">
        <f t="shared" si="222"/>
        <v>75</v>
      </c>
      <c r="S3547" s="6">
        <f t="shared" si="223"/>
        <v>94.361999999999995</v>
      </c>
    </row>
    <row r="3548" spans="1:19" x14ac:dyDescent="0.25">
      <c r="A3548" t="s">
        <v>3978</v>
      </c>
      <c r="B3548" s="2">
        <v>45012</v>
      </c>
      <c r="C3548" t="s">
        <v>133</v>
      </c>
      <c r="D3548" t="s">
        <v>46</v>
      </c>
      <c r="E3548">
        <v>1</v>
      </c>
      <c r="F3548">
        <v>239.2</v>
      </c>
      <c r="G3548" s="3">
        <v>0.05</v>
      </c>
      <c r="H3548" t="s">
        <v>12</v>
      </c>
      <c r="I3548">
        <v>2</v>
      </c>
      <c r="J3548">
        <f t="shared" si="220"/>
        <v>227.23999999999998</v>
      </c>
      <c r="K3548" s="2">
        <f t="shared" si="221"/>
        <v>44986</v>
      </c>
      <c r="L3548" s="2" t="str">
        <f>VLOOKUP(C3548,Customers!$A$2:$F$401,3,FALSE)</f>
        <v>Ismailia</v>
      </c>
      <c r="M3548" s="2" t="str">
        <f>VLOOKUP(C3548,Customers!$A$2:$F$401,5,FALSE)</f>
        <v>Small Business</v>
      </c>
      <c r="N3548" s="2" t="str">
        <f>VLOOKUP(D3548,Products!$A$2:$F$21,2,FALSE)</f>
        <v>Paper A4 Box</v>
      </c>
      <c r="O3548" s="2" t="str">
        <f>VLOOKUP(D3548,Products!$A$2:$F$21,4,FALSE)</f>
        <v>Office</v>
      </c>
      <c r="P3548" s="2" t="str">
        <f>VLOOKUP(D3548,Products!$A$2:$F$21,3,FALSE)</f>
        <v>Stationery</v>
      </c>
      <c r="Q3548" s="6">
        <f>VLOOKUP(D3548,Products!$A$2:$F$21,6,FALSE)</f>
        <v>145</v>
      </c>
      <c r="R3548" s="6">
        <f t="shared" si="222"/>
        <v>145</v>
      </c>
      <c r="S3548" s="6">
        <f t="shared" si="223"/>
        <v>82.239999999999981</v>
      </c>
    </row>
    <row r="3549" spans="1:19" x14ac:dyDescent="0.25">
      <c r="A3549" t="s">
        <v>3979</v>
      </c>
      <c r="B3549" s="2">
        <v>45706</v>
      </c>
      <c r="C3549" t="s">
        <v>379</v>
      </c>
      <c r="D3549" t="s">
        <v>11</v>
      </c>
      <c r="E3549">
        <v>3</v>
      </c>
      <c r="F3549">
        <v>30780</v>
      </c>
      <c r="G3549" s="3">
        <v>0.2</v>
      </c>
      <c r="H3549" t="s">
        <v>12</v>
      </c>
      <c r="I3549">
        <v>6</v>
      </c>
      <c r="J3549">
        <f t="shared" si="220"/>
        <v>73872</v>
      </c>
      <c r="K3549" s="2">
        <f t="shared" si="221"/>
        <v>45689</v>
      </c>
      <c r="L3549" s="2" t="str">
        <f>VLOOKUP(C3549,Customers!$A$2:$F$401,3,FALSE)</f>
        <v>Port Said</v>
      </c>
      <c r="M3549" s="2" t="str">
        <f>VLOOKUP(C3549,Customers!$A$2:$F$401,5,FALSE)</f>
        <v>Small Business</v>
      </c>
      <c r="N3549" s="2" t="str">
        <f>VLOOKUP(D3549,Products!$A$2:$F$21,2,FALSE)</f>
        <v>Laptop Pro 14</v>
      </c>
      <c r="O3549" s="2" t="str">
        <f>VLOOKUP(D3549,Products!$A$2:$F$21,4,FALSE)</f>
        <v>Electronics</v>
      </c>
      <c r="P3549" s="2" t="str">
        <f>VLOOKUP(D3549,Products!$A$2:$F$21,3,FALSE)</f>
        <v>Computers</v>
      </c>
      <c r="Q3549" s="6">
        <f>VLOOKUP(D3549,Products!$A$2:$F$21,6,FALSE)</f>
        <v>22100</v>
      </c>
      <c r="R3549" s="6">
        <f t="shared" si="222"/>
        <v>66300</v>
      </c>
      <c r="S3549" s="6">
        <f t="shared" si="223"/>
        <v>7572</v>
      </c>
    </row>
    <row r="3550" spans="1:19" x14ac:dyDescent="0.25">
      <c r="A3550" t="s">
        <v>3980</v>
      </c>
      <c r="B3550" s="2">
        <v>45567</v>
      </c>
      <c r="C3550" t="s">
        <v>328</v>
      </c>
      <c r="D3550" t="s">
        <v>59</v>
      </c>
      <c r="E3550">
        <v>2</v>
      </c>
      <c r="F3550">
        <v>7178</v>
      </c>
      <c r="G3550" s="3">
        <v>0.1</v>
      </c>
      <c r="H3550" t="s">
        <v>12</v>
      </c>
      <c r="I3550">
        <v>4</v>
      </c>
      <c r="J3550">
        <f t="shared" si="220"/>
        <v>12920.4</v>
      </c>
      <c r="K3550" s="2">
        <f t="shared" si="221"/>
        <v>45566</v>
      </c>
      <c r="L3550" s="2" t="str">
        <f>VLOOKUP(C3550,Customers!$A$2:$F$401,3,FALSE)</f>
        <v>Ismailia</v>
      </c>
      <c r="M3550" s="2" t="str">
        <f>VLOOKUP(C3550,Customers!$A$2:$F$401,5,FALSE)</f>
        <v>Small Business</v>
      </c>
      <c r="N3550" s="2" t="str">
        <f>VLOOKUP(D3550,Products!$A$2:$F$21,2,FALSE)</f>
        <v>Laser Printer</v>
      </c>
      <c r="O3550" s="2" t="str">
        <f>VLOOKUP(D3550,Products!$A$2:$F$21,4,FALSE)</f>
        <v>Electronics</v>
      </c>
      <c r="P3550" s="2" t="str">
        <f>VLOOKUP(D3550,Products!$A$2:$F$21,3,FALSE)</f>
        <v>Printers</v>
      </c>
      <c r="Q3550" s="6">
        <f>VLOOKUP(D3550,Products!$A$2:$F$21,6,FALSE)</f>
        <v>5600</v>
      </c>
      <c r="R3550" s="6">
        <f t="shared" si="222"/>
        <v>11200</v>
      </c>
      <c r="S3550" s="6">
        <f t="shared" si="223"/>
        <v>1720.3999999999996</v>
      </c>
    </row>
    <row r="3551" spans="1:19" x14ac:dyDescent="0.25">
      <c r="A3551" t="s">
        <v>3981</v>
      </c>
      <c r="B3551" s="2">
        <v>45734</v>
      </c>
      <c r="C3551" t="s">
        <v>812</v>
      </c>
      <c r="D3551" t="s">
        <v>18</v>
      </c>
      <c r="E3551">
        <v>2</v>
      </c>
      <c r="F3551">
        <v>1334</v>
      </c>
      <c r="G3551" s="3">
        <v>0</v>
      </c>
      <c r="H3551" t="s">
        <v>12</v>
      </c>
      <c r="I3551">
        <v>6</v>
      </c>
      <c r="J3551">
        <f t="shared" si="220"/>
        <v>2668</v>
      </c>
      <c r="K3551" s="2">
        <f t="shared" si="221"/>
        <v>45717</v>
      </c>
      <c r="L3551" s="2" t="str">
        <f>VLOOKUP(C3551,Customers!$A$2:$F$401,3,FALSE)</f>
        <v>Tanta</v>
      </c>
      <c r="M3551" s="2" t="str">
        <f>VLOOKUP(C3551,Customers!$A$2:$F$401,5,FALSE)</f>
        <v>Consumer</v>
      </c>
      <c r="N3551" s="2" t="str">
        <f>VLOOKUP(D3551,Products!$A$2:$F$21,2,FALSE)</f>
        <v>Webcam HD</v>
      </c>
      <c r="O3551" s="2" t="str">
        <f>VLOOKUP(D3551,Products!$A$2:$F$21,4,FALSE)</f>
        <v>Electronics</v>
      </c>
      <c r="P3551" s="2" t="str">
        <f>VLOOKUP(D3551,Products!$A$2:$F$21,3,FALSE)</f>
        <v>Accessories</v>
      </c>
      <c r="Q3551" s="6">
        <f>VLOOKUP(D3551,Products!$A$2:$F$21,6,FALSE)</f>
        <v>790</v>
      </c>
      <c r="R3551" s="6">
        <f t="shared" si="222"/>
        <v>1580</v>
      </c>
      <c r="S3551" s="6">
        <f t="shared" si="223"/>
        <v>1088</v>
      </c>
    </row>
    <row r="3552" spans="1:19" x14ac:dyDescent="0.25">
      <c r="A3552" t="s">
        <v>3982</v>
      </c>
      <c r="B3552" s="2">
        <v>46002</v>
      </c>
      <c r="C3552" t="s">
        <v>619</v>
      </c>
      <c r="D3552" t="s">
        <v>30</v>
      </c>
      <c r="E3552">
        <v>3</v>
      </c>
      <c r="F3552">
        <v>9200</v>
      </c>
      <c r="G3552" s="3">
        <v>0.05</v>
      </c>
      <c r="H3552" t="s">
        <v>12</v>
      </c>
      <c r="I3552">
        <v>1</v>
      </c>
      <c r="J3552">
        <f t="shared" si="220"/>
        <v>26220</v>
      </c>
      <c r="K3552" s="2">
        <f t="shared" si="221"/>
        <v>45992</v>
      </c>
      <c r="L3552" s="2" t="str">
        <f>VLOOKUP(C3552,Customers!$A$2:$F$401,3,FALSE)</f>
        <v>Shubra El-Kheima</v>
      </c>
      <c r="M3552" s="2" t="str">
        <f>VLOOKUP(C3552,Customers!$A$2:$F$401,5,FALSE)</f>
        <v>Small Business</v>
      </c>
      <c r="N3552" s="2" t="str">
        <f>VLOOKUP(D3552,Products!$A$2:$F$21,2,FALSE)</f>
        <v>Standing Desk</v>
      </c>
      <c r="O3552" s="2" t="str">
        <f>VLOOKUP(D3552,Products!$A$2:$F$21,4,FALSE)</f>
        <v>Office</v>
      </c>
      <c r="P3552" s="2" t="str">
        <f>VLOOKUP(D3552,Products!$A$2:$F$21,3,FALSE)</f>
        <v>Furniture</v>
      </c>
      <c r="Q3552" s="6">
        <f>VLOOKUP(D3552,Products!$A$2:$F$21,6,FALSE)</f>
        <v>6500</v>
      </c>
      <c r="R3552" s="6">
        <f t="shared" si="222"/>
        <v>19500</v>
      </c>
      <c r="S3552" s="6">
        <f t="shared" si="223"/>
        <v>6720</v>
      </c>
    </row>
    <row r="3553" spans="1:19" x14ac:dyDescent="0.25">
      <c r="A3553" t="s">
        <v>3983</v>
      </c>
      <c r="B3553" s="2">
        <v>45005</v>
      </c>
      <c r="C3553" t="s">
        <v>246</v>
      </c>
      <c r="D3553" t="s">
        <v>56</v>
      </c>
      <c r="E3553">
        <v>1</v>
      </c>
      <c r="F3553">
        <v>185.4</v>
      </c>
      <c r="G3553" s="3">
        <v>0.15</v>
      </c>
      <c r="H3553" t="s">
        <v>12</v>
      </c>
      <c r="I3553">
        <v>2</v>
      </c>
      <c r="J3553">
        <f t="shared" si="220"/>
        <v>157.59</v>
      </c>
      <c r="K3553" s="2">
        <f t="shared" si="221"/>
        <v>44986</v>
      </c>
      <c r="L3553" s="2" t="str">
        <f>VLOOKUP(C3553,Customers!$A$2:$F$401,3,FALSE)</f>
        <v>Zagazig</v>
      </c>
      <c r="M3553" s="2" t="str">
        <f>VLOOKUP(C3553,Customers!$A$2:$F$401,5,FALSE)</f>
        <v>Small Business</v>
      </c>
      <c r="N3553" s="2" t="str">
        <f>VLOOKUP(D3553,Products!$A$2:$F$21,2,FALSE)</f>
        <v>Notebook Pack</v>
      </c>
      <c r="O3553" s="2" t="str">
        <f>VLOOKUP(D3553,Products!$A$2:$F$21,4,FALSE)</f>
        <v>Office</v>
      </c>
      <c r="P3553" s="2" t="str">
        <f>VLOOKUP(D3553,Products!$A$2:$F$21,3,FALSE)</f>
        <v>Stationery</v>
      </c>
      <c r="Q3553" s="6">
        <f>VLOOKUP(D3553,Products!$A$2:$F$21,6,FALSE)</f>
        <v>75</v>
      </c>
      <c r="R3553" s="6">
        <f t="shared" si="222"/>
        <v>75</v>
      </c>
      <c r="S3553" s="6">
        <f t="shared" si="223"/>
        <v>82.59</v>
      </c>
    </row>
    <row r="3554" spans="1:19" x14ac:dyDescent="0.25">
      <c r="A3554" t="s">
        <v>3984</v>
      </c>
      <c r="B3554" s="2">
        <v>45993</v>
      </c>
      <c r="C3554" t="s">
        <v>1358</v>
      </c>
      <c r="D3554" t="s">
        <v>59</v>
      </c>
      <c r="E3554">
        <v>4</v>
      </c>
      <c r="F3554">
        <v>6808</v>
      </c>
      <c r="G3554" s="3">
        <v>0.05</v>
      </c>
      <c r="H3554" t="s">
        <v>12</v>
      </c>
      <c r="I3554">
        <v>4</v>
      </c>
      <c r="J3554">
        <f t="shared" si="220"/>
        <v>25870.399999999998</v>
      </c>
      <c r="K3554" s="2">
        <f t="shared" si="221"/>
        <v>45992</v>
      </c>
      <c r="L3554" s="2" t="str">
        <f>VLOOKUP(C3554,Customers!$A$2:$F$401,3,FALSE)</f>
        <v>Ismailia</v>
      </c>
      <c r="M3554" s="2" t="str">
        <f>VLOOKUP(C3554,Customers!$A$2:$F$401,5,FALSE)</f>
        <v>Corporate</v>
      </c>
      <c r="N3554" s="2" t="str">
        <f>VLOOKUP(D3554,Products!$A$2:$F$21,2,FALSE)</f>
        <v>Laser Printer</v>
      </c>
      <c r="O3554" s="2" t="str">
        <f>VLOOKUP(D3554,Products!$A$2:$F$21,4,FALSE)</f>
        <v>Electronics</v>
      </c>
      <c r="P3554" s="2" t="str">
        <f>VLOOKUP(D3554,Products!$A$2:$F$21,3,FALSE)</f>
        <v>Printers</v>
      </c>
      <c r="Q3554" s="6">
        <f>VLOOKUP(D3554,Products!$A$2:$F$21,6,FALSE)</f>
        <v>5600</v>
      </c>
      <c r="R3554" s="6">
        <f t="shared" si="222"/>
        <v>22400</v>
      </c>
      <c r="S3554" s="6">
        <f t="shared" si="223"/>
        <v>3470.3999999999978</v>
      </c>
    </row>
    <row r="3555" spans="1:19" x14ac:dyDescent="0.25">
      <c r="A3555" t="s">
        <v>3985</v>
      </c>
      <c r="B3555" s="2">
        <v>45150</v>
      </c>
      <c r="C3555" t="s">
        <v>892</v>
      </c>
      <c r="D3555" t="s">
        <v>27</v>
      </c>
      <c r="E3555">
        <v>3</v>
      </c>
      <c r="F3555">
        <v>950.6</v>
      </c>
      <c r="G3555" s="3">
        <v>0.05</v>
      </c>
      <c r="H3555" t="s">
        <v>12</v>
      </c>
      <c r="I3555">
        <v>2</v>
      </c>
      <c r="J3555">
        <f t="shared" si="220"/>
        <v>2709.21</v>
      </c>
      <c r="K3555" s="2">
        <f t="shared" si="221"/>
        <v>45139</v>
      </c>
      <c r="L3555" s="2" t="str">
        <f>VLOOKUP(C3555,Customers!$A$2:$F$401,3,FALSE)</f>
        <v>Zagazig</v>
      </c>
      <c r="M3555" s="2" t="str">
        <f>VLOOKUP(C3555,Customers!$A$2:$F$401,5,FALSE)</f>
        <v>Corporate</v>
      </c>
      <c r="N3555" s="2" t="str">
        <f>VLOOKUP(D3555,Products!$A$2:$F$21,2,FALSE)</f>
        <v>Printer Toner</v>
      </c>
      <c r="O3555" s="2" t="str">
        <f>VLOOKUP(D3555,Products!$A$2:$F$21,4,FALSE)</f>
        <v>Office</v>
      </c>
      <c r="P3555" s="2" t="str">
        <f>VLOOKUP(D3555,Products!$A$2:$F$21,3,FALSE)</f>
        <v>Supplies</v>
      </c>
      <c r="Q3555" s="6">
        <f>VLOOKUP(D3555,Products!$A$2:$F$21,6,FALSE)</f>
        <v>510</v>
      </c>
      <c r="R3555" s="6">
        <f t="shared" si="222"/>
        <v>1530</v>
      </c>
      <c r="S3555" s="6">
        <f t="shared" si="223"/>
        <v>1179.21</v>
      </c>
    </row>
    <row r="3556" spans="1:19" x14ac:dyDescent="0.25">
      <c r="A3556" t="s">
        <v>3986</v>
      </c>
      <c r="B3556" s="2">
        <v>45851</v>
      </c>
      <c r="C3556" t="s">
        <v>894</v>
      </c>
      <c r="D3556" t="s">
        <v>27</v>
      </c>
      <c r="E3556">
        <v>1</v>
      </c>
      <c r="F3556">
        <v>980</v>
      </c>
      <c r="G3556" s="3">
        <v>0</v>
      </c>
      <c r="H3556" t="s">
        <v>12</v>
      </c>
      <c r="I3556">
        <v>1</v>
      </c>
      <c r="J3556">
        <f t="shared" si="220"/>
        <v>980</v>
      </c>
      <c r="K3556" s="2">
        <f t="shared" si="221"/>
        <v>45839</v>
      </c>
      <c r="L3556" s="2" t="str">
        <f>VLOOKUP(C3556,Customers!$A$2:$F$401,3,FALSE)</f>
        <v>Giza</v>
      </c>
      <c r="M3556" s="2" t="str">
        <f>VLOOKUP(C3556,Customers!$A$2:$F$401,5,FALSE)</f>
        <v>Small Business</v>
      </c>
      <c r="N3556" s="2" t="str">
        <f>VLOOKUP(D3556,Products!$A$2:$F$21,2,FALSE)</f>
        <v>Printer Toner</v>
      </c>
      <c r="O3556" s="2" t="str">
        <f>VLOOKUP(D3556,Products!$A$2:$F$21,4,FALSE)</f>
        <v>Office</v>
      </c>
      <c r="P3556" s="2" t="str">
        <f>VLOOKUP(D3556,Products!$A$2:$F$21,3,FALSE)</f>
        <v>Supplies</v>
      </c>
      <c r="Q3556" s="6">
        <f>VLOOKUP(D3556,Products!$A$2:$F$21,6,FALSE)</f>
        <v>510</v>
      </c>
      <c r="R3556" s="6">
        <f t="shared" si="222"/>
        <v>510</v>
      </c>
      <c r="S3556" s="6">
        <f t="shared" si="223"/>
        <v>470</v>
      </c>
    </row>
    <row r="3557" spans="1:19" x14ac:dyDescent="0.25">
      <c r="A3557" t="s">
        <v>3987</v>
      </c>
      <c r="B3557" s="2">
        <v>45862</v>
      </c>
      <c r="C3557" t="s">
        <v>279</v>
      </c>
      <c r="D3557" t="s">
        <v>123</v>
      </c>
      <c r="E3557">
        <v>1</v>
      </c>
      <c r="F3557">
        <v>2162</v>
      </c>
      <c r="G3557" s="3">
        <v>0.05</v>
      </c>
      <c r="H3557" t="s">
        <v>12</v>
      </c>
      <c r="I3557">
        <v>7</v>
      </c>
      <c r="J3557">
        <f t="shared" si="220"/>
        <v>2053.9</v>
      </c>
      <c r="K3557" s="2">
        <f t="shared" si="221"/>
        <v>45839</v>
      </c>
      <c r="L3557" s="2" t="str">
        <f>VLOOKUP(C3557,Customers!$A$2:$F$401,3,FALSE)</f>
        <v>Fayoum</v>
      </c>
      <c r="M3557" s="2" t="str">
        <f>VLOOKUP(C3557,Customers!$A$2:$F$401,5,FALSE)</f>
        <v>Small Business</v>
      </c>
      <c r="N3557" s="2" t="str">
        <f>VLOOKUP(D3557,Products!$A$2:$F$21,2,FALSE)</f>
        <v>Barcode Scanner</v>
      </c>
      <c r="O3557" s="2" t="str">
        <f>VLOOKUP(D3557,Products!$A$2:$F$21,4,FALSE)</f>
        <v>Electronics</v>
      </c>
      <c r="P3557" s="2" t="str">
        <f>VLOOKUP(D3557,Products!$A$2:$F$21,3,FALSE)</f>
        <v>POS Equipment</v>
      </c>
      <c r="Q3557" s="6">
        <f>VLOOKUP(D3557,Products!$A$2:$F$21,6,FALSE)</f>
        <v>1420</v>
      </c>
      <c r="R3557" s="6">
        <f t="shared" si="222"/>
        <v>1420</v>
      </c>
      <c r="S3557" s="6">
        <f t="shared" si="223"/>
        <v>633.90000000000009</v>
      </c>
    </row>
    <row r="3558" spans="1:19" x14ac:dyDescent="0.25">
      <c r="A3558" t="s">
        <v>3988</v>
      </c>
      <c r="B3558" s="2">
        <v>45013</v>
      </c>
      <c r="C3558" t="s">
        <v>350</v>
      </c>
      <c r="D3558" t="s">
        <v>21</v>
      </c>
      <c r="E3558">
        <v>1</v>
      </c>
      <c r="F3558">
        <v>1794.5</v>
      </c>
      <c r="G3558" s="3">
        <v>0</v>
      </c>
      <c r="H3558" t="s">
        <v>12</v>
      </c>
      <c r="I3558">
        <v>2</v>
      </c>
      <c r="J3558">
        <f t="shared" si="220"/>
        <v>1794.5</v>
      </c>
      <c r="K3558" s="2">
        <f t="shared" si="221"/>
        <v>44986</v>
      </c>
      <c r="L3558" s="2" t="str">
        <f>VLOOKUP(C3558,Customers!$A$2:$F$401,3,FALSE)</f>
        <v>Alexandria</v>
      </c>
      <c r="M3558" s="2" t="str">
        <f>VLOOKUP(C3558,Customers!$A$2:$F$401,5,FALSE)</f>
        <v>Consumer</v>
      </c>
      <c r="N3558" s="2" t="str">
        <f>VLOOKUP(D3558,Products!$A$2:$F$21,2,FALSE)</f>
        <v>Mechanical Keyboard</v>
      </c>
      <c r="O3558" s="2" t="str">
        <f>VLOOKUP(D3558,Products!$A$2:$F$21,4,FALSE)</f>
        <v>Electronics</v>
      </c>
      <c r="P3558" s="2" t="str">
        <f>VLOOKUP(D3558,Products!$A$2:$F$21,3,FALSE)</f>
        <v>Accessories</v>
      </c>
      <c r="Q3558" s="6">
        <f>VLOOKUP(D3558,Products!$A$2:$F$21,6,FALSE)</f>
        <v>990</v>
      </c>
      <c r="R3558" s="6">
        <f t="shared" si="222"/>
        <v>990</v>
      </c>
      <c r="S3558" s="6">
        <f t="shared" si="223"/>
        <v>804.5</v>
      </c>
    </row>
    <row r="3559" spans="1:19" x14ac:dyDescent="0.25">
      <c r="A3559" t="s">
        <v>3989</v>
      </c>
      <c r="B3559" s="2">
        <v>45430</v>
      </c>
      <c r="C3559" t="s">
        <v>119</v>
      </c>
      <c r="D3559" t="s">
        <v>30</v>
      </c>
      <c r="E3559">
        <v>1</v>
      </c>
      <c r="F3559">
        <v>8924</v>
      </c>
      <c r="G3559" s="3">
        <v>0.03</v>
      </c>
      <c r="H3559" t="s">
        <v>12</v>
      </c>
      <c r="I3559">
        <v>6</v>
      </c>
      <c r="J3559">
        <f t="shared" si="220"/>
        <v>8656.2800000000007</v>
      </c>
      <c r="K3559" s="2">
        <f t="shared" si="221"/>
        <v>45413</v>
      </c>
      <c r="L3559" s="2" t="str">
        <f>VLOOKUP(C3559,Customers!$A$2:$F$401,3,FALSE)</f>
        <v>Banha</v>
      </c>
      <c r="M3559" s="2" t="str">
        <f>VLOOKUP(C3559,Customers!$A$2:$F$401,5,FALSE)</f>
        <v>Consumer</v>
      </c>
      <c r="N3559" s="2" t="str">
        <f>VLOOKUP(D3559,Products!$A$2:$F$21,2,FALSE)</f>
        <v>Standing Desk</v>
      </c>
      <c r="O3559" s="2" t="str">
        <f>VLOOKUP(D3559,Products!$A$2:$F$21,4,FALSE)</f>
        <v>Office</v>
      </c>
      <c r="P3559" s="2" t="str">
        <f>VLOOKUP(D3559,Products!$A$2:$F$21,3,FALSE)</f>
        <v>Furniture</v>
      </c>
      <c r="Q3559" s="6">
        <f>VLOOKUP(D3559,Products!$A$2:$F$21,6,FALSE)</f>
        <v>6500</v>
      </c>
      <c r="R3559" s="6">
        <f t="shared" si="222"/>
        <v>6500</v>
      </c>
      <c r="S3559" s="6">
        <f t="shared" si="223"/>
        <v>2156.2800000000007</v>
      </c>
    </row>
    <row r="3560" spans="1:19" x14ac:dyDescent="0.25">
      <c r="A3560" t="s">
        <v>3990</v>
      </c>
      <c r="B3560" s="2">
        <v>45989</v>
      </c>
      <c r="C3560" t="s">
        <v>392</v>
      </c>
      <c r="D3560" t="s">
        <v>56</v>
      </c>
      <c r="E3560">
        <v>3</v>
      </c>
      <c r="F3560">
        <v>174.6</v>
      </c>
      <c r="G3560" s="3">
        <v>0.1</v>
      </c>
      <c r="H3560" t="s">
        <v>12</v>
      </c>
      <c r="I3560">
        <v>7</v>
      </c>
      <c r="J3560">
        <f t="shared" si="220"/>
        <v>471.41999999999996</v>
      </c>
      <c r="K3560" s="2">
        <f t="shared" si="221"/>
        <v>45962</v>
      </c>
      <c r="L3560" s="2" t="str">
        <f>VLOOKUP(C3560,Customers!$A$2:$F$401,3,FALSE)</f>
        <v>Giza</v>
      </c>
      <c r="M3560" s="2" t="str">
        <f>VLOOKUP(C3560,Customers!$A$2:$F$401,5,FALSE)</f>
        <v>Small Business</v>
      </c>
      <c r="N3560" s="2" t="str">
        <f>VLOOKUP(D3560,Products!$A$2:$F$21,2,FALSE)</f>
        <v>Notebook Pack</v>
      </c>
      <c r="O3560" s="2" t="str">
        <f>VLOOKUP(D3560,Products!$A$2:$F$21,4,FALSE)</f>
        <v>Office</v>
      </c>
      <c r="P3560" s="2" t="str">
        <f>VLOOKUP(D3560,Products!$A$2:$F$21,3,FALSE)</f>
        <v>Stationery</v>
      </c>
      <c r="Q3560" s="6">
        <f>VLOOKUP(D3560,Products!$A$2:$F$21,6,FALSE)</f>
        <v>75</v>
      </c>
      <c r="R3560" s="6">
        <f t="shared" si="222"/>
        <v>225</v>
      </c>
      <c r="S3560" s="6">
        <f t="shared" si="223"/>
        <v>246.41999999999996</v>
      </c>
    </row>
    <row r="3561" spans="1:19" x14ac:dyDescent="0.25">
      <c r="A3561" t="s">
        <v>3991</v>
      </c>
      <c r="B3561" s="2">
        <v>45737</v>
      </c>
      <c r="C3561" t="s">
        <v>667</v>
      </c>
      <c r="D3561" t="s">
        <v>27</v>
      </c>
      <c r="E3561">
        <v>50</v>
      </c>
      <c r="F3561">
        <v>980</v>
      </c>
      <c r="G3561" s="3">
        <v>0.1</v>
      </c>
      <c r="H3561" t="s">
        <v>12</v>
      </c>
      <c r="I3561">
        <v>4</v>
      </c>
      <c r="J3561">
        <f t="shared" si="220"/>
        <v>44100</v>
      </c>
      <c r="K3561" s="2">
        <f t="shared" si="221"/>
        <v>45717</v>
      </c>
      <c r="L3561" s="2" t="str">
        <f>VLOOKUP(C3561,Customers!$A$2:$F$401,3,FALSE)</f>
        <v>Banha</v>
      </c>
      <c r="M3561" s="2" t="str">
        <f>VLOOKUP(C3561,Customers!$A$2:$F$401,5,FALSE)</f>
        <v>Consumer</v>
      </c>
      <c r="N3561" s="2" t="str">
        <f>VLOOKUP(D3561,Products!$A$2:$F$21,2,FALSE)</f>
        <v>Printer Toner</v>
      </c>
      <c r="O3561" s="2" t="str">
        <f>VLOOKUP(D3561,Products!$A$2:$F$21,4,FALSE)</f>
        <v>Office</v>
      </c>
      <c r="P3561" s="2" t="str">
        <f>VLOOKUP(D3561,Products!$A$2:$F$21,3,FALSE)</f>
        <v>Supplies</v>
      </c>
      <c r="Q3561" s="6">
        <f>VLOOKUP(D3561,Products!$A$2:$F$21,6,FALSE)</f>
        <v>510</v>
      </c>
      <c r="R3561" s="6">
        <f t="shared" si="222"/>
        <v>25500</v>
      </c>
      <c r="S3561" s="6">
        <f t="shared" si="223"/>
        <v>18600</v>
      </c>
    </row>
    <row r="3562" spans="1:19" x14ac:dyDescent="0.25">
      <c r="A3562" t="s">
        <v>3992</v>
      </c>
      <c r="B3562" s="2">
        <v>45007</v>
      </c>
      <c r="C3562" t="s">
        <v>313</v>
      </c>
      <c r="D3562" t="s">
        <v>72</v>
      </c>
      <c r="E3562">
        <v>4</v>
      </c>
      <c r="F3562">
        <v>1890</v>
      </c>
      <c r="G3562" s="3">
        <v>0</v>
      </c>
      <c r="H3562" t="s">
        <v>12</v>
      </c>
      <c r="I3562">
        <v>7</v>
      </c>
      <c r="J3562">
        <f t="shared" si="220"/>
        <v>7560</v>
      </c>
      <c r="K3562" s="2">
        <f t="shared" si="221"/>
        <v>44986</v>
      </c>
      <c r="L3562" s="2" t="str">
        <f>VLOOKUP(C3562,Customers!$A$2:$F$401,3,FALSE)</f>
        <v>Giza</v>
      </c>
      <c r="M3562" s="2" t="str">
        <f>VLOOKUP(C3562,Customers!$A$2:$F$401,5,FALSE)</f>
        <v>Small Business</v>
      </c>
      <c r="N3562" s="2" t="str">
        <f>VLOOKUP(D3562,Products!$A$2:$F$21,2,FALSE)</f>
        <v>Wi-Fi Router</v>
      </c>
      <c r="O3562" s="2" t="str">
        <f>VLOOKUP(D3562,Products!$A$2:$F$21,4,FALSE)</f>
        <v>Electronics</v>
      </c>
      <c r="P3562" s="2" t="str">
        <f>VLOOKUP(D3562,Products!$A$2:$F$21,3,FALSE)</f>
        <v>Networking</v>
      </c>
      <c r="Q3562" s="6">
        <f>VLOOKUP(D3562,Products!$A$2:$F$21,6,FALSE)</f>
        <v>1050</v>
      </c>
      <c r="R3562" s="6">
        <f t="shared" si="222"/>
        <v>4200</v>
      </c>
      <c r="S3562" s="6">
        <f t="shared" si="223"/>
        <v>3360</v>
      </c>
    </row>
    <row r="3563" spans="1:19" x14ac:dyDescent="0.25">
      <c r="A3563" t="s">
        <v>3993</v>
      </c>
      <c r="B3563" s="2">
        <v>45720</v>
      </c>
      <c r="C3563" t="s">
        <v>1186</v>
      </c>
      <c r="D3563" t="s">
        <v>30</v>
      </c>
      <c r="E3563">
        <v>1</v>
      </c>
      <c r="F3563">
        <v>9476</v>
      </c>
      <c r="G3563" s="3">
        <v>0.15</v>
      </c>
      <c r="H3563" t="s">
        <v>12</v>
      </c>
      <c r="I3563">
        <v>5</v>
      </c>
      <c r="J3563">
        <f t="shared" si="220"/>
        <v>8054.5999999999995</v>
      </c>
      <c r="K3563" s="2">
        <f t="shared" si="221"/>
        <v>45717</v>
      </c>
      <c r="L3563" s="2" t="str">
        <f>VLOOKUP(C3563,Customers!$A$2:$F$401,3,FALSE)</f>
        <v>Ismailia</v>
      </c>
      <c r="M3563" s="2" t="str">
        <f>VLOOKUP(C3563,Customers!$A$2:$F$401,5,FALSE)</f>
        <v>Small Business</v>
      </c>
      <c r="N3563" s="2" t="str">
        <f>VLOOKUP(D3563,Products!$A$2:$F$21,2,FALSE)</f>
        <v>Standing Desk</v>
      </c>
      <c r="O3563" s="2" t="str">
        <f>VLOOKUP(D3563,Products!$A$2:$F$21,4,FALSE)</f>
        <v>Office</v>
      </c>
      <c r="P3563" s="2" t="str">
        <f>VLOOKUP(D3563,Products!$A$2:$F$21,3,FALSE)</f>
        <v>Furniture</v>
      </c>
      <c r="Q3563" s="6">
        <f>VLOOKUP(D3563,Products!$A$2:$F$21,6,FALSE)</f>
        <v>6500</v>
      </c>
      <c r="R3563" s="6">
        <f t="shared" si="222"/>
        <v>6500</v>
      </c>
      <c r="S3563" s="6">
        <f t="shared" si="223"/>
        <v>1554.5999999999995</v>
      </c>
    </row>
    <row r="3564" spans="1:19" x14ac:dyDescent="0.25">
      <c r="A3564" t="s">
        <v>3994</v>
      </c>
      <c r="B3564" s="2">
        <v>45984</v>
      </c>
      <c r="C3564" t="s">
        <v>10</v>
      </c>
      <c r="D3564" t="s">
        <v>82</v>
      </c>
      <c r="E3564">
        <v>2</v>
      </c>
      <c r="F3564">
        <v>4800</v>
      </c>
      <c r="G3564" s="3">
        <v>0</v>
      </c>
      <c r="H3564" t="s">
        <v>12</v>
      </c>
      <c r="I3564">
        <v>1</v>
      </c>
      <c r="J3564">
        <f t="shared" si="220"/>
        <v>9600</v>
      </c>
      <c r="K3564" s="2">
        <f t="shared" si="221"/>
        <v>45962</v>
      </c>
      <c r="L3564" s="2" t="str">
        <f>VLOOKUP(C3564,Customers!$A$2:$F$401,3,FALSE)</f>
        <v>Shubra El-Kheima</v>
      </c>
      <c r="M3564" s="2" t="str">
        <f>VLOOKUP(C3564,Customers!$A$2:$F$401,5,FALSE)</f>
        <v>Consumer</v>
      </c>
      <c r="N3564" s="2" t="str">
        <f>VLOOKUP(D3564,Products!$A$2:$F$21,2,FALSE)</f>
        <v>Office Chair</v>
      </c>
      <c r="O3564" s="2" t="str">
        <f>VLOOKUP(D3564,Products!$A$2:$F$21,4,FALSE)</f>
        <v>Office</v>
      </c>
      <c r="P3564" s="2" t="str">
        <f>VLOOKUP(D3564,Products!$A$2:$F$21,3,FALSE)</f>
        <v>Furniture</v>
      </c>
      <c r="Q3564" s="6">
        <f>VLOOKUP(D3564,Products!$A$2:$F$21,6,FALSE)</f>
        <v>3150</v>
      </c>
      <c r="R3564" s="6">
        <f t="shared" si="222"/>
        <v>6300</v>
      </c>
      <c r="S3564" s="6">
        <f t="shared" si="223"/>
        <v>3300</v>
      </c>
    </row>
    <row r="3565" spans="1:19" x14ac:dyDescent="0.25">
      <c r="A3565" t="s">
        <v>3995</v>
      </c>
      <c r="B3565" s="2">
        <v>45027</v>
      </c>
      <c r="C3565" t="s">
        <v>360</v>
      </c>
      <c r="D3565" t="s">
        <v>21</v>
      </c>
      <c r="E3565">
        <v>5</v>
      </c>
      <c r="F3565">
        <v>1702</v>
      </c>
      <c r="G3565" s="3">
        <v>0.2</v>
      </c>
      <c r="H3565" t="s">
        <v>12</v>
      </c>
      <c r="I3565">
        <v>4</v>
      </c>
      <c r="J3565">
        <f t="shared" si="220"/>
        <v>6808</v>
      </c>
      <c r="K3565" s="2">
        <f t="shared" si="221"/>
        <v>45017</v>
      </c>
      <c r="L3565" s="2" t="str">
        <f>VLOOKUP(C3565,Customers!$A$2:$F$401,3,FALSE)</f>
        <v>Mansoura</v>
      </c>
      <c r="M3565" s="2" t="str">
        <f>VLOOKUP(C3565,Customers!$A$2:$F$401,5,FALSE)</f>
        <v>Consumer</v>
      </c>
      <c r="N3565" s="2" t="str">
        <f>VLOOKUP(D3565,Products!$A$2:$F$21,2,FALSE)</f>
        <v>Mechanical Keyboard</v>
      </c>
      <c r="O3565" s="2" t="str">
        <f>VLOOKUP(D3565,Products!$A$2:$F$21,4,FALSE)</f>
        <v>Electronics</v>
      </c>
      <c r="P3565" s="2" t="str">
        <f>VLOOKUP(D3565,Products!$A$2:$F$21,3,FALSE)</f>
        <v>Accessories</v>
      </c>
      <c r="Q3565" s="6">
        <f>VLOOKUP(D3565,Products!$A$2:$F$21,6,FALSE)</f>
        <v>990</v>
      </c>
      <c r="R3565" s="6">
        <f t="shared" si="222"/>
        <v>4950</v>
      </c>
      <c r="S3565" s="6">
        <f t="shared" si="223"/>
        <v>1858</v>
      </c>
    </row>
    <row r="3566" spans="1:19" x14ac:dyDescent="0.25">
      <c r="A3566" t="s">
        <v>3996</v>
      </c>
      <c r="B3566" s="2">
        <v>45315</v>
      </c>
      <c r="C3566" t="s">
        <v>84</v>
      </c>
      <c r="D3566" t="s">
        <v>82</v>
      </c>
      <c r="E3566">
        <v>2</v>
      </c>
      <c r="F3566">
        <v>4416</v>
      </c>
      <c r="G3566" s="3">
        <v>0.1</v>
      </c>
      <c r="H3566" t="s">
        <v>12</v>
      </c>
      <c r="I3566">
        <v>7</v>
      </c>
      <c r="J3566">
        <f t="shared" si="220"/>
        <v>7948.8</v>
      </c>
      <c r="K3566" s="2">
        <f t="shared" si="221"/>
        <v>45292</v>
      </c>
      <c r="L3566" s="2" t="str">
        <f>VLOOKUP(C3566,Customers!$A$2:$F$401,3,FALSE)</f>
        <v>Asyut</v>
      </c>
      <c r="M3566" s="2" t="str">
        <f>VLOOKUP(C3566,Customers!$A$2:$F$401,5,FALSE)</f>
        <v>Small Business</v>
      </c>
      <c r="N3566" s="2" t="str">
        <f>VLOOKUP(D3566,Products!$A$2:$F$21,2,FALSE)</f>
        <v>Office Chair</v>
      </c>
      <c r="O3566" s="2" t="str">
        <f>VLOOKUP(D3566,Products!$A$2:$F$21,4,FALSE)</f>
        <v>Office</v>
      </c>
      <c r="P3566" s="2" t="str">
        <f>VLOOKUP(D3566,Products!$A$2:$F$21,3,FALSE)</f>
        <v>Furniture</v>
      </c>
      <c r="Q3566" s="6">
        <f>VLOOKUP(D3566,Products!$A$2:$F$21,6,FALSE)</f>
        <v>3150</v>
      </c>
      <c r="R3566" s="6">
        <f t="shared" si="222"/>
        <v>6300</v>
      </c>
      <c r="S3566" s="6">
        <f t="shared" si="223"/>
        <v>1648.8000000000002</v>
      </c>
    </row>
    <row r="3567" spans="1:19" x14ac:dyDescent="0.25">
      <c r="A3567" t="s">
        <v>3997</v>
      </c>
      <c r="B3567" s="2">
        <v>45523</v>
      </c>
      <c r="C3567" t="s">
        <v>191</v>
      </c>
      <c r="D3567" t="s">
        <v>90</v>
      </c>
      <c r="E3567">
        <v>1</v>
      </c>
      <c r="F3567">
        <v>2100</v>
      </c>
      <c r="G3567" s="3">
        <v>0.1</v>
      </c>
      <c r="H3567" t="s">
        <v>12</v>
      </c>
      <c r="I3567">
        <v>4</v>
      </c>
      <c r="J3567">
        <f t="shared" si="220"/>
        <v>1890</v>
      </c>
      <c r="K3567" s="2">
        <f t="shared" si="221"/>
        <v>45505</v>
      </c>
      <c r="L3567" s="2" t="str">
        <f>VLOOKUP(C3567,Customers!$A$2:$F$401,3,FALSE)</f>
        <v>Fayoum</v>
      </c>
      <c r="M3567" s="2" t="str">
        <f>VLOOKUP(C3567,Customers!$A$2:$F$401,5,FALSE)</f>
        <v>Consumer</v>
      </c>
      <c r="N3567" s="2" t="str">
        <f>VLOOKUP(D3567,Products!$A$2:$F$21,2,FALSE)</f>
        <v>Headset Pro</v>
      </c>
      <c r="O3567" s="2" t="str">
        <f>VLOOKUP(D3567,Products!$A$2:$F$21,4,FALSE)</f>
        <v>Electronics</v>
      </c>
      <c r="P3567" s="2" t="str">
        <f>VLOOKUP(D3567,Products!$A$2:$F$21,3,FALSE)</f>
        <v>Accessories</v>
      </c>
      <c r="Q3567" s="6">
        <f>VLOOKUP(D3567,Products!$A$2:$F$21,6,FALSE)</f>
        <v>1180</v>
      </c>
      <c r="R3567" s="6">
        <f t="shared" si="222"/>
        <v>1180</v>
      </c>
      <c r="S3567" s="6">
        <f t="shared" si="223"/>
        <v>710</v>
      </c>
    </row>
    <row r="3568" spans="1:19" x14ac:dyDescent="0.25">
      <c r="A3568" t="s">
        <v>3998</v>
      </c>
      <c r="B3568" s="2">
        <v>45827</v>
      </c>
      <c r="C3568" t="s">
        <v>84</v>
      </c>
      <c r="D3568" t="s">
        <v>79</v>
      </c>
      <c r="E3568">
        <v>10</v>
      </c>
      <c r="F3568">
        <v>6014</v>
      </c>
      <c r="G3568" s="3">
        <v>0.05</v>
      </c>
      <c r="H3568" t="s">
        <v>12</v>
      </c>
      <c r="I3568">
        <v>3</v>
      </c>
      <c r="J3568">
        <f t="shared" si="220"/>
        <v>57133</v>
      </c>
      <c r="K3568" s="2">
        <f t="shared" si="221"/>
        <v>45809</v>
      </c>
      <c r="L3568" s="2" t="str">
        <f>VLOOKUP(C3568,Customers!$A$2:$F$401,3,FALSE)</f>
        <v>Asyut</v>
      </c>
      <c r="M3568" s="2" t="str">
        <f>VLOOKUP(C3568,Customers!$A$2:$F$401,5,FALSE)</f>
        <v>Small Business</v>
      </c>
      <c r="N3568" s="2" t="str">
        <f>VLOOKUP(D3568,Products!$A$2:$F$21,2,FALSE)</f>
        <v>27-inch Monitor</v>
      </c>
      <c r="O3568" s="2" t="str">
        <f>VLOOKUP(D3568,Products!$A$2:$F$21,4,FALSE)</f>
        <v>Electronics</v>
      </c>
      <c r="P3568" s="2" t="str">
        <f>VLOOKUP(D3568,Products!$A$2:$F$21,3,FALSE)</f>
        <v>Displays</v>
      </c>
      <c r="Q3568" s="6">
        <f>VLOOKUP(D3568,Products!$A$2:$F$21,6,FALSE)</f>
        <v>4300</v>
      </c>
      <c r="R3568" s="6">
        <f t="shared" si="222"/>
        <v>43000</v>
      </c>
      <c r="S3568" s="6">
        <f t="shared" si="223"/>
        <v>14133</v>
      </c>
    </row>
    <row r="3569" spans="1:19" x14ac:dyDescent="0.25">
      <c r="A3569" t="s">
        <v>3999</v>
      </c>
      <c r="B3569" s="2">
        <v>45742</v>
      </c>
      <c r="C3569" t="s">
        <v>860</v>
      </c>
      <c r="D3569" t="s">
        <v>40</v>
      </c>
      <c r="E3569">
        <v>1</v>
      </c>
      <c r="F3569">
        <v>17940</v>
      </c>
      <c r="G3569" s="3">
        <v>0.1</v>
      </c>
      <c r="H3569" t="s">
        <v>96</v>
      </c>
      <c r="I3569">
        <v>4</v>
      </c>
      <c r="J3569">
        <f t="shared" si="220"/>
        <v>16146</v>
      </c>
      <c r="K3569" s="2">
        <f t="shared" si="221"/>
        <v>45717</v>
      </c>
      <c r="L3569" s="2" t="str">
        <f>VLOOKUP(C3569,Customers!$A$2:$F$401,3,FALSE)</f>
        <v>Cairo</v>
      </c>
      <c r="M3569" s="2" t="str">
        <f>VLOOKUP(C3569,Customers!$A$2:$F$401,5,FALSE)</f>
        <v>Consumer</v>
      </c>
      <c r="N3569" s="2" t="str">
        <f>VLOOKUP(D3569,Products!$A$2:$F$21,2,FALSE)</f>
        <v>Laptop Basic 15</v>
      </c>
      <c r="O3569" s="2" t="str">
        <f>VLOOKUP(D3569,Products!$A$2:$F$21,4,FALSE)</f>
        <v>Electronics</v>
      </c>
      <c r="P3569" s="2" t="str">
        <f>VLOOKUP(D3569,Products!$A$2:$F$21,3,FALSE)</f>
        <v>Computers</v>
      </c>
      <c r="Q3569" s="6">
        <f>VLOOKUP(D3569,Products!$A$2:$F$21,6,FALSE)</f>
        <v>15100</v>
      </c>
      <c r="R3569" s="6">
        <f t="shared" si="222"/>
        <v>15100</v>
      </c>
      <c r="S3569" s="6">
        <f t="shared" si="223"/>
        <v>1046</v>
      </c>
    </row>
    <row r="3570" spans="1:19" x14ac:dyDescent="0.25">
      <c r="A3570" t="s">
        <v>4000</v>
      </c>
      <c r="B3570" s="2">
        <v>45550</v>
      </c>
      <c r="C3570" t="s">
        <v>305</v>
      </c>
      <c r="D3570" t="s">
        <v>27</v>
      </c>
      <c r="E3570">
        <v>1</v>
      </c>
      <c r="F3570">
        <v>950.6</v>
      </c>
      <c r="G3570" s="3">
        <v>0</v>
      </c>
      <c r="H3570" t="s">
        <v>12</v>
      </c>
      <c r="I3570">
        <v>6</v>
      </c>
      <c r="J3570">
        <f t="shared" si="220"/>
        <v>950.6</v>
      </c>
      <c r="K3570" s="2">
        <f t="shared" si="221"/>
        <v>45536</v>
      </c>
      <c r="L3570" s="2" t="str">
        <f>VLOOKUP(C3570,Customers!$A$2:$F$401,3,FALSE)</f>
        <v>Giza</v>
      </c>
      <c r="M3570" s="2" t="str">
        <f>VLOOKUP(C3570,Customers!$A$2:$F$401,5,FALSE)</f>
        <v>Small Business</v>
      </c>
      <c r="N3570" s="2" t="str">
        <f>VLOOKUP(D3570,Products!$A$2:$F$21,2,FALSE)</f>
        <v>Printer Toner</v>
      </c>
      <c r="O3570" s="2" t="str">
        <f>VLOOKUP(D3570,Products!$A$2:$F$21,4,FALSE)</f>
        <v>Office</v>
      </c>
      <c r="P3570" s="2" t="str">
        <f>VLOOKUP(D3570,Products!$A$2:$F$21,3,FALSE)</f>
        <v>Supplies</v>
      </c>
      <c r="Q3570" s="6">
        <f>VLOOKUP(D3570,Products!$A$2:$F$21,6,FALSE)</f>
        <v>510</v>
      </c>
      <c r="R3570" s="6">
        <f t="shared" si="222"/>
        <v>510</v>
      </c>
      <c r="S3570" s="6">
        <f t="shared" si="223"/>
        <v>440.6</v>
      </c>
    </row>
    <row r="3571" spans="1:19" x14ac:dyDescent="0.25">
      <c r="A3571" t="s">
        <v>4001</v>
      </c>
      <c r="B3571" s="2">
        <v>45512</v>
      </c>
      <c r="C3571" t="s">
        <v>1156</v>
      </c>
      <c r="D3571" t="s">
        <v>24</v>
      </c>
      <c r="E3571">
        <v>3</v>
      </c>
      <c r="F3571">
        <v>1212.5</v>
      </c>
      <c r="G3571" s="3">
        <v>0</v>
      </c>
      <c r="H3571" t="s">
        <v>12</v>
      </c>
      <c r="I3571">
        <v>5</v>
      </c>
      <c r="J3571">
        <f t="shared" si="220"/>
        <v>3637.5</v>
      </c>
      <c r="K3571" s="2">
        <f t="shared" si="221"/>
        <v>45505</v>
      </c>
      <c r="L3571" s="2" t="str">
        <f>VLOOKUP(C3571,Customers!$A$2:$F$401,3,FALSE)</f>
        <v>Asyut</v>
      </c>
      <c r="M3571" s="2" t="str">
        <f>VLOOKUP(C3571,Customers!$A$2:$F$401,5,FALSE)</f>
        <v>Consumer</v>
      </c>
      <c r="N3571" s="2" t="str">
        <f>VLOOKUP(D3571,Products!$A$2:$F$21,2,FALSE)</f>
        <v>USB-C Hub</v>
      </c>
      <c r="O3571" s="2" t="str">
        <f>VLOOKUP(D3571,Products!$A$2:$F$21,4,FALSE)</f>
        <v>Electronics</v>
      </c>
      <c r="P3571" s="2" t="str">
        <f>VLOOKUP(D3571,Products!$A$2:$F$21,3,FALSE)</f>
        <v>Accessories</v>
      </c>
      <c r="Q3571" s="6">
        <f>VLOOKUP(D3571,Products!$A$2:$F$21,6,FALSE)</f>
        <v>620</v>
      </c>
      <c r="R3571" s="6">
        <f t="shared" si="222"/>
        <v>1860</v>
      </c>
      <c r="S3571" s="6">
        <f t="shared" si="223"/>
        <v>1777.5</v>
      </c>
    </row>
    <row r="3572" spans="1:19" x14ac:dyDescent="0.25">
      <c r="A3572" t="s">
        <v>4002</v>
      </c>
      <c r="B3572" s="2">
        <v>45871</v>
      </c>
      <c r="C3572" t="s">
        <v>2499</v>
      </c>
      <c r="D3572" t="s">
        <v>109</v>
      </c>
      <c r="E3572">
        <v>2</v>
      </c>
      <c r="F3572">
        <v>13824</v>
      </c>
      <c r="G3572" s="3">
        <v>0</v>
      </c>
      <c r="H3572" t="s">
        <v>12</v>
      </c>
      <c r="I3572">
        <v>4</v>
      </c>
      <c r="J3572">
        <f t="shared" si="220"/>
        <v>27648</v>
      </c>
      <c r="K3572" s="2">
        <f t="shared" si="221"/>
        <v>45870</v>
      </c>
      <c r="L3572" s="2" t="str">
        <f>VLOOKUP(C3572,Customers!$A$2:$F$401,3,FALSE)</f>
        <v>Port Said</v>
      </c>
      <c r="M3572" s="2" t="str">
        <f>VLOOKUP(C3572,Customers!$A$2:$F$401,5,FALSE)</f>
        <v>Consumer</v>
      </c>
      <c r="N3572" s="2" t="str">
        <f>VLOOKUP(D3572,Products!$A$2:$F$21,2,FALSE)</f>
        <v>Projector</v>
      </c>
      <c r="O3572" s="2" t="str">
        <f>VLOOKUP(D3572,Products!$A$2:$F$21,4,FALSE)</f>
        <v>Electronics</v>
      </c>
      <c r="P3572" s="2" t="str">
        <f>VLOOKUP(D3572,Products!$A$2:$F$21,3,FALSE)</f>
        <v>Displays</v>
      </c>
      <c r="Q3572" s="6">
        <f>VLOOKUP(D3572,Products!$A$2:$F$21,6,FALSE)</f>
        <v>9700</v>
      </c>
      <c r="R3572" s="6">
        <f t="shared" si="222"/>
        <v>19400</v>
      </c>
      <c r="S3572" s="6">
        <f t="shared" si="223"/>
        <v>8248</v>
      </c>
    </row>
    <row r="3573" spans="1:19" x14ac:dyDescent="0.25">
      <c r="A3573" t="s">
        <v>4003</v>
      </c>
      <c r="B3573" s="2">
        <v>45267</v>
      </c>
      <c r="C3573" t="s">
        <v>89</v>
      </c>
      <c r="D3573" t="s">
        <v>27</v>
      </c>
      <c r="E3573">
        <v>1</v>
      </c>
      <c r="F3573">
        <v>980</v>
      </c>
      <c r="G3573" s="3">
        <v>0.1</v>
      </c>
      <c r="H3573" t="s">
        <v>96</v>
      </c>
      <c r="I3573">
        <v>7</v>
      </c>
      <c r="J3573">
        <f t="shared" si="220"/>
        <v>882</v>
      </c>
      <c r="K3573" s="2">
        <f t="shared" si="221"/>
        <v>45261</v>
      </c>
      <c r="L3573" s="2" t="str">
        <f>VLOOKUP(C3573,Customers!$A$2:$F$401,3,FALSE)</f>
        <v>Zagazig</v>
      </c>
      <c r="M3573" s="2" t="str">
        <f>VLOOKUP(C3573,Customers!$A$2:$F$401,5,FALSE)</f>
        <v>Consumer</v>
      </c>
      <c r="N3573" s="2" t="str">
        <f>VLOOKUP(D3573,Products!$A$2:$F$21,2,FALSE)</f>
        <v>Printer Toner</v>
      </c>
      <c r="O3573" s="2" t="str">
        <f>VLOOKUP(D3573,Products!$A$2:$F$21,4,FALSE)</f>
        <v>Office</v>
      </c>
      <c r="P3573" s="2" t="str">
        <f>VLOOKUP(D3573,Products!$A$2:$F$21,3,FALSE)</f>
        <v>Supplies</v>
      </c>
      <c r="Q3573" s="6">
        <f>VLOOKUP(D3573,Products!$A$2:$F$21,6,FALSE)</f>
        <v>510</v>
      </c>
      <c r="R3573" s="6">
        <f t="shared" si="222"/>
        <v>510</v>
      </c>
      <c r="S3573" s="6">
        <f t="shared" si="223"/>
        <v>372</v>
      </c>
    </row>
    <row r="3574" spans="1:19" x14ac:dyDescent="0.25">
      <c r="A3574" t="s">
        <v>4004</v>
      </c>
      <c r="B3574" s="2">
        <v>45792</v>
      </c>
      <c r="C3574" t="s">
        <v>988</v>
      </c>
      <c r="D3574" t="s">
        <v>18</v>
      </c>
      <c r="E3574">
        <v>50</v>
      </c>
      <c r="F3574">
        <v>1406.5</v>
      </c>
      <c r="G3574" s="3">
        <v>0.15</v>
      </c>
      <c r="H3574" t="s">
        <v>12</v>
      </c>
      <c r="I3574">
        <v>6</v>
      </c>
      <c r="J3574">
        <f t="shared" si="220"/>
        <v>59776.25</v>
      </c>
      <c r="K3574" s="2">
        <f t="shared" si="221"/>
        <v>45778</v>
      </c>
      <c r="L3574" s="2" t="str">
        <f>VLOOKUP(C3574,Customers!$A$2:$F$401,3,FALSE)</f>
        <v>Shubra El-Kheima</v>
      </c>
      <c r="M3574" s="2" t="str">
        <f>VLOOKUP(C3574,Customers!$A$2:$F$401,5,FALSE)</f>
        <v>Consumer</v>
      </c>
      <c r="N3574" s="2" t="str">
        <f>VLOOKUP(D3574,Products!$A$2:$F$21,2,FALSE)</f>
        <v>Webcam HD</v>
      </c>
      <c r="O3574" s="2" t="str">
        <f>VLOOKUP(D3574,Products!$A$2:$F$21,4,FALSE)</f>
        <v>Electronics</v>
      </c>
      <c r="P3574" s="2" t="str">
        <f>VLOOKUP(D3574,Products!$A$2:$F$21,3,FALSE)</f>
        <v>Accessories</v>
      </c>
      <c r="Q3574" s="6">
        <f>VLOOKUP(D3574,Products!$A$2:$F$21,6,FALSE)</f>
        <v>790</v>
      </c>
      <c r="R3574" s="6">
        <f t="shared" si="222"/>
        <v>39500</v>
      </c>
      <c r="S3574" s="6">
        <f t="shared" si="223"/>
        <v>20276.25</v>
      </c>
    </row>
    <row r="3575" spans="1:19" x14ac:dyDescent="0.25">
      <c r="A3575" t="s">
        <v>4005</v>
      </c>
      <c r="B3575" s="2">
        <v>45529</v>
      </c>
      <c r="C3575" t="s">
        <v>580</v>
      </c>
      <c r="D3575" t="s">
        <v>15</v>
      </c>
      <c r="E3575">
        <v>1</v>
      </c>
      <c r="F3575">
        <v>414</v>
      </c>
      <c r="G3575" s="3">
        <v>0</v>
      </c>
      <c r="H3575" t="s">
        <v>85</v>
      </c>
      <c r="I3575">
        <v>7</v>
      </c>
      <c r="J3575">
        <f t="shared" si="220"/>
        <v>414</v>
      </c>
      <c r="K3575" s="2">
        <f t="shared" si="221"/>
        <v>45505</v>
      </c>
      <c r="L3575" s="2" t="str">
        <f>VLOOKUP(C3575,Customers!$A$2:$F$401,3,FALSE)</f>
        <v>Banha</v>
      </c>
      <c r="M3575" s="2" t="str">
        <f>VLOOKUP(C3575,Customers!$A$2:$F$401,5,FALSE)</f>
        <v>Corporate</v>
      </c>
      <c r="N3575" s="2" t="str">
        <f>VLOOKUP(D3575,Products!$A$2:$F$21,2,FALSE)</f>
        <v>Wireless Mouse</v>
      </c>
      <c r="O3575" s="2" t="str">
        <f>VLOOKUP(D3575,Products!$A$2:$F$21,4,FALSE)</f>
        <v>Electronics</v>
      </c>
      <c r="P3575" s="2" t="str">
        <f>VLOOKUP(D3575,Products!$A$2:$F$21,3,FALSE)</f>
        <v>Accessories</v>
      </c>
      <c r="Q3575" s="6">
        <f>VLOOKUP(D3575,Products!$A$2:$F$21,6,FALSE)</f>
        <v>210</v>
      </c>
      <c r="R3575" s="6">
        <f t="shared" si="222"/>
        <v>210</v>
      </c>
      <c r="S3575" s="6">
        <f t="shared" si="223"/>
        <v>204</v>
      </c>
    </row>
    <row r="3576" spans="1:19" x14ac:dyDescent="0.25">
      <c r="A3576" t="s">
        <v>4006</v>
      </c>
      <c r="B3576" s="2">
        <v>45038</v>
      </c>
      <c r="C3576" t="s">
        <v>2499</v>
      </c>
      <c r="D3576" t="s">
        <v>15</v>
      </c>
      <c r="E3576">
        <v>1</v>
      </c>
      <c r="F3576">
        <v>463.5</v>
      </c>
      <c r="G3576" s="3">
        <v>0.1</v>
      </c>
      <c r="H3576" t="s">
        <v>12</v>
      </c>
      <c r="I3576">
        <v>6</v>
      </c>
      <c r="J3576">
        <f t="shared" si="220"/>
        <v>417.15000000000003</v>
      </c>
      <c r="K3576" s="2">
        <f t="shared" si="221"/>
        <v>45017</v>
      </c>
      <c r="L3576" s="2" t="str">
        <f>VLOOKUP(C3576,Customers!$A$2:$F$401,3,FALSE)</f>
        <v>Port Said</v>
      </c>
      <c r="M3576" s="2" t="str">
        <f>VLOOKUP(C3576,Customers!$A$2:$F$401,5,FALSE)</f>
        <v>Consumer</v>
      </c>
      <c r="N3576" s="2" t="str">
        <f>VLOOKUP(D3576,Products!$A$2:$F$21,2,FALSE)</f>
        <v>Wireless Mouse</v>
      </c>
      <c r="O3576" s="2" t="str">
        <f>VLOOKUP(D3576,Products!$A$2:$F$21,4,FALSE)</f>
        <v>Electronics</v>
      </c>
      <c r="P3576" s="2" t="str">
        <f>VLOOKUP(D3576,Products!$A$2:$F$21,3,FALSE)</f>
        <v>Accessories</v>
      </c>
      <c r="Q3576" s="6">
        <f>VLOOKUP(D3576,Products!$A$2:$F$21,6,FALSE)</f>
        <v>210</v>
      </c>
      <c r="R3576" s="6">
        <f t="shared" si="222"/>
        <v>210</v>
      </c>
      <c r="S3576" s="6">
        <f t="shared" si="223"/>
        <v>207.15000000000003</v>
      </c>
    </row>
    <row r="3577" spans="1:19" x14ac:dyDescent="0.25">
      <c r="A3577" t="s">
        <v>4007</v>
      </c>
      <c r="B3577" s="2">
        <v>45985</v>
      </c>
      <c r="C3577" t="s">
        <v>338</v>
      </c>
      <c r="D3577" t="s">
        <v>56</v>
      </c>
      <c r="E3577">
        <v>1</v>
      </c>
      <c r="F3577">
        <v>165.6</v>
      </c>
      <c r="G3577" s="3">
        <v>0</v>
      </c>
      <c r="H3577" t="s">
        <v>96</v>
      </c>
      <c r="I3577">
        <v>3</v>
      </c>
      <c r="J3577">
        <f t="shared" si="220"/>
        <v>165.6</v>
      </c>
      <c r="K3577" s="2">
        <f t="shared" si="221"/>
        <v>45962</v>
      </c>
      <c r="L3577" s="2" t="str">
        <f>VLOOKUP(C3577,Customers!$A$2:$F$401,3,FALSE)</f>
        <v>Mansoura</v>
      </c>
      <c r="M3577" s="2" t="str">
        <f>VLOOKUP(C3577,Customers!$A$2:$F$401,5,FALSE)</f>
        <v>Consumer</v>
      </c>
      <c r="N3577" s="2" t="str">
        <f>VLOOKUP(D3577,Products!$A$2:$F$21,2,FALSE)</f>
        <v>Notebook Pack</v>
      </c>
      <c r="O3577" s="2" t="str">
        <f>VLOOKUP(D3577,Products!$A$2:$F$21,4,FALSE)</f>
        <v>Office</v>
      </c>
      <c r="P3577" s="2" t="str">
        <f>VLOOKUP(D3577,Products!$A$2:$F$21,3,FALSE)</f>
        <v>Stationery</v>
      </c>
      <c r="Q3577" s="6">
        <f>VLOOKUP(D3577,Products!$A$2:$F$21,6,FALSE)</f>
        <v>75</v>
      </c>
      <c r="R3577" s="6">
        <f t="shared" si="222"/>
        <v>75</v>
      </c>
      <c r="S3577" s="6">
        <f t="shared" si="223"/>
        <v>90.6</v>
      </c>
    </row>
    <row r="3578" spans="1:19" x14ac:dyDescent="0.25">
      <c r="A3578" t="s">
        <v>4008</v>
      </c>
      <c r="B3578" s="2">
        <v>45218</v>
      </c>
      <c r="C3578" t="s">
        <v>58</v>
      </c>
      <c r="D3578" t="s">
        <v>56</v>
      </c>
      <c r="E3578">
        <v>10</v>
      </c>
      <c r="F3578">
        <v>165.6</v>
      </c>
      <c r="G3578" s="3">
        <v>0</v>
      </c>
      <c r="H3578" t="s">
        <v>96</v>
      </c>
      <c r="I3578">
        <v>7</v>
      </c>
      <c r="J3578">
        <f t="shared" si="220"/>
        <v>1656</v>
      </c>
      <c r="K3578" s="2">
        <f t="shared" si="221"/>
        <v>45200</v>
      </c>
      <c r="L3578" s="2" t="str">
        <f>VLOOKUP(C3578,Customers!$A$2:$F$401,3,FALSE)</f>
        <v>Giza</v>
      </c>
      <c r="M3578" s="2" t="str">
        <f>VLOOKUP(C3578,Customers!$A$2:$F$401,5,FALSE)</f>
        <v>Corporate</v>
      </c>
      <c r="N3578" s="2" t="str">
        <f>VLOOKUP(D3578,Products!$A$2:$F$21,2,FALSE)</f>
        <v>Notebook Pack</v>
      </c>
      <c r="O3578" s="2" t="str">
        <f>VLOOKUP(D3578,Products!$A$2:$F$21,4,FALSE)</f>
        <v>Office</v>
      </c>
      <c r="P3578" s="2" t="str">
        <f>VLOOKUP(D3578,Products!$A$2:$F$21,3,FALSE)</f>
        <v>Stationery</v>
      </c>
      <c r="Q3578" s="6">
        <f>VLOOKUP(D3578,Products!$A$2:$F$21,6,FALSE)</f>
        <v>75</v>
      </c>
      <c r="R3578" s="6">
        <f t="shared" si="222"/>
        <v>750</v>
      </c>
      <c r="S3578" s="6">
        <f t="shared" si="223"/>
        <v>906</v>
      </c>
    </row>
    <row r="3579" spans="1:19" x14ac:dyDescent="0.25">
      <c r="A3579" t="s">
        <v>4009</v>
      </c>
      <c r="B3579" s="2">
        <v>45876</v>
      </c>
      <c r="C3579" t="s">
        <v>224</v>
      </c>
      <c r="D3579" t="s">
        <v>46</v>
      </c>
      <c r="E3579">
        <v>1</v>
      </c>
      <c r="F3579">
        <v>280.8</v>
      </c>
      <c r="G3579" s="3">
        <v>0.05</v>
      </c>
      <c r="H3579" t="s">
        <v>12</v>
      </c>
      <c r="I3579">
        <v>4</v>
      </c>
      <c r="J3579">
        <f t="shared" si="220"/>
        <v>266.76</v>
      </c>
      <c r="K3579" s="2">
        <f t="shared" si="221"/>
        <v>45870</v>
      </c>
      <c r="L3579" s="2" t="str">
        <f>VLOOKUP(C3579,Customers!$A$2:$F$401,3,FALSE)</f>
        <v>Ismailia</v>
      </c>
      <c r="M3579" s="2" t="str">
        <f>VLOOKUP(C3579,Customers!$A$2:$F$401,5,FALSE)</f>
        <v>Consumer</v>
      </c>
      <c r="N3579" s="2" t="str">
        <f>VLOOKUP(D3579,Products!$A$2:$F$21,2,FALSE)</f>
        <v>Paper A4 Box</v>
      </c>
      <c r="O3579" s="2" t="str">
        <f>VLOOKUP(D3579,Products!$A$2:$F$21,4,FALSE)</f>
        <v>Office</v>
      </c>
      <c r="P3579" s="2" t="str">
        <f>VLOOKUP(D3579,Products!$A$2:$F$21,3,FALSE)</f>
        <v>Stationery</v>
      </c>
      <c r="Q3579" s="6">
        <f>VLOOKUP(D3579,Products!$A$2:$F$21,6,FALSE)</f>
        <v>145</v>
      </c>
      <c r="R3579" s="6">
        <f t="shared" si="222"/>
        <v>145</v>
      </c>
      <c r="S3579" s="6">
        <f t="shared" si="223"/>
        <v>121.75999999999999</v>
      </c>
    </row>
    <row r="3580" spans="1:19" x14ac:dyDescent="0.25">
      <c r="A3580" t="s">
        <v>4010</v>
      </c>
      <c r="B3580" s="2">
        <v>45852</v>
      </c>
      <c r="C3580" t="s">
        <v>71</v>
      </c>
      <c r="D3580" t="s">
        <v>40</v>
      </c>
      <c r="E3580">
        <v>4</v>
      </c>
      <c r="F3580">
        <v>18915</v>
      </c>
      <c r="G3580" s="3">
        <v>0</v>
      </c>
      <c r="H3580" t="s">
        <v>96</v>
      </c>
      <c r="I3580">
        <v>2</v>
      </c>
      <c r="J3580">
        <f t="shared" si="220"/>
        <v>75660</v>
      </c>
      <c r="K3580" s="2">
        <f t="shared" si="221"/>
        <v>45839</v>
      </c>
      <c r="L3580" s="2" t="str">
        <f>VLOOKUP(C3580,Customers!$A$2:$F$401,3,FALSE)</f>
        <v>Mansoura</v>
      </c>
      <c r="M3580" s="2" t="str">
        <f>VLOOKUP(C3580,Customers!$A$2:$F$401,5,FALSE)</f>
        <v>Consumer</v>
      </c>
      <c r="N3580" s="2" t="str">
        <f>VLOOKUP(D3580,Products!$A$2:$F$21,2,FALSE)</f>
        <v>Laptop Basic 15</v>
      </c>
      <c r="O3580" s="2" t="str">
        <f>VLOOKUP(D3580,Products!$A$2:$F$21,4,FALSE)</f>
        <v>Electronics</v>
      </c>
      <c r="P3580" s="2" t="str">
        <f>VLOOKUP(D3580,Products!$A$2:$F$21,3,FALSE)</f>
        <v>Computers</v>
      </c>
      <c r="Q3580" s="6">
        <f>VLOOKUP(D3580,Products!$A$2:$F$21,6,FALSE)</f>
        <v>15100</v>
      </c>
      <c r="R3580" s="6">
        <f t="shared" si="222"/>
        <v>60400</v>
      </c>
      <c r="S3580" s="6">
        <f t="shared" si="223"/>
        <v>15260</v>
      </c>
    </row>
    <row r="3581" spans="1:19" x14ac:dyDescent="0.25">
      <c r="A3581" t="s">
        <v>4011</v>
      </c>
      <c r="B3581" s="2">
        <v>45112</v>
      </c>
      <c r="C3581" t="s">
        <v>584</v>
      </c>
      <c r="D3581" t="s">
        <v>24</v>
      </c>
      <c r="E3581">
        <v>1</v>
      </c>
      <c r="F3581">
        <v>1250</v>
      </c>
      <c r="G3581" s="3">
        <v>0.1</v>
      </c>
      <c r="H3581" t="s">
        <v>12</v>
      </c>
      <c r="I3581">
        <v>2</v>
      </c>
      <c r="J3581">
        <f t="shared" si="220"/>
        <v>1125</v>
      </c>
      <c r="K3581" s="2">
        <f t="shared" si="221"/>
        <v>45108</v>
      </c>
      <c r="L3581" s="2" t="str">
        <f>VLOOKUP(C3581,Customers!$A$2:$F$401,3,FALSE)</f>
        <v>Banha</v>
      </c>
      <c r="M3581" s="2" t="str">
        <f>VLOOKUP(C3581,Customers!$A$2:$F$401,5,FALSE)</f>
        <v>Small Business</v>
      </c>
      <c r="N3581" s="2" t="str">
        <f>VLOOKUP(D3581,Products!$A$2:$F$21,2,FALSE)</f>
        <v>USB-C Hub</v>
      </c>
      <c r="O3581" s="2" t="str">
        <f>VLOOKUP(D3581,Products!$A$2:$F$21,4,FALSE)</f>
        <v>Electronics</v>
      </c>
      <c r="P3581" s="2" t="str">
        <f>VLOOKUP(D3581,Products!$A$2:$F$21,3,FALSE)</f>
        <v>Accessories</v>
      </c>
      <c r="Q3581" s="6">
        <f>VLOOKUP(D3581,Products!$A$2:$F$21,6,FALSE)</f>
        <v>620</v>
      </c>
      <c r="R3581" s="6">
        <f t="shared" si="222"/>
        <v>620</v>
      </c>
      <c r="S3581" s="6">
        <f t="shared" si="223"/>
        <v>505</v>
      </c>
    </row>
    <row r="3582" spans="1:19" x14ac:dyDescent="0.25">
      <c r="A3582" t="s">
        <v>4012</v>
      </c>
      <c r="B3582" s="2">
        <v>45952</v>
      </c>
      <c r="C3582" t="s">
        <v>113</v>
      </c>
      <c r="D3582" t="s">
        <v>11</v>
      </c>
      <c r="E3582">
        <v>3</v>
      </c>
      <c r="F3582">
        <v>30780</v>
      </c>
      <c r="G3582" s="3">
        <v>0.03</v>
      </c>
      <c r="H3582" t="s">
        <v>12</v>
      </c>
      <c r="I3582">
        <v>4</v>
      </c>
      <c r="J3582">
        <f t="shared" si="220"/>
        <v>89569.8</v>
      </c>
      <c r="K3582" s="2">
        <f t="shared" si="221"/>
        <v>45931</v>
      </c>
      <c r="L3582" s="2" t="str">
        <f>VLOOKUP(C3582,Customers!$A$2:$F$401,3,FALSE)</f>
        <v>Shubra El-Kheima</v>
      </c>
      <c r="M3582" s="2" t="str">
        <f>VLOOKUP(C3582,Customers!$A$2:$F$401,5,FALSE)</f>
        <v>Small Business</v>
      </c>
      <c r="N3582" s="2" t="str">
        <f>VLOOKUP(D3582,Products!$A$2:$F$21,2,FALSE)</f>
        <v>Laptop Pro 14</v>
      </c>
      <c r="O3582" s="2" t="str">
        <f>VLOOKUP(D3582,Products!$A$2:$F$21,4,FALSE)</f>
        <v>Electronics</v>
      </c>
      <c r="P3582" s="2" t="str">
        <f>VLOOKUP(D3582,Products!$A$2:$F$21,3,FALSE)</f>
        <v>Computers</v>
      </c>
      <c r="Q3582" s="6">
        <f>VLOOKUP(D3582,Products!$A$2:$F$21,6,FALSE)</f>
        <v>22100</v>
      </c>
      <c r="R3582" s="6">
        <f t="shared" si="222"/>
        <v>66300</v>
      </c>
      <c r="S3582" s="6">
        <f t="shared" si="223"/>
        <v>23269.800000000003</v>
      </c>
    </row>
    <row r="3583" spans="1:19" x14ac:dyDescent="0.25">
      <c r="A3583" t="s">
        <v>4013</v>
      </c>
      <c r="B3583" s="2">
        <v>45158</v>
      </c>
      <c r="C3583" t="s">
        <v>125</v>
      </c>
      <c r="D3583" t="s">
        <v>27</v>
      </c>
      <c r="E3583">
        <v>1</v>
      </c>
      <c r="F3583">
        <v>950.6</v>
      </c>
      <c r="G3583" s="3">
        <v>0.1</v>
      </c>
      <c r="H3583" t="s">
        <v>96</v>
      </c>
      <c r="I3583">
        <v>7</v>
      </c>
      <c r="J3583">
        <f t="shared" si="220"/>
        <v>855.54000000000008</v>
      </c>
      <c r="K3583" s="2">
        <f t="shared" si="221"/>
        <v>45139</v>
      </c>
      <c r="L3583" s="2" t="str">
        <f>VLOOKUP(C3583,Customers!$A$2:$F$401,3,FALSE)</f>
        <v>Port Said</v>
      </c>
      <c r="M3583" s="2" t="str">
        <f>VLOOKUP(C3583,Customers!$A$2:$F$401,5,FALSE)</f>
        <v>Corporate</v>
      </c>
      <c r="N3583" s="2" t="str">
        <f>VLOOKUP(D3583,Products!$A$2:$F$21,2,FALSE)</f>
        <v>Printer Toner</v>
      </c>
      <c r="O3583" s="2" t="str">
        <f>VLOOKUP(D3583,Products!$A$2:$F$21,4,FALSE)</f>
        <v>Office</v>
      </c>
      <c r="P3583" s="2" t="str">
        <f>VLOOKUP(D3583,Products!$A$2:$F$21,3,FALSE)</f>
        <v>Supplies</v>
      </c>
      <c r="Q3583" s="6">
        <f>VLOOKUP(D3583,Products!$A$2:$F$21,6,FALSE)</f>
        <v>510</v>
      </c>
      <c r="R3583" s="6">
        <f t="shared" si="222"/>
        <v>510</v>
      </c>
      <c r="S3583" s="6">
        <f t="shared" si="223"/>
        <v>345.54000000000008</v>
      </c>
    </row>
    <row r="3584" spans="1:19" x14ac:dyDescent="0.25">
      <c r="A3584" t="s">
        <v>4014</v>
      </c>
      <c r="B3584" s="2">
        <v>45295</v>
      </c>
      <c r="C3584" t="s">
        <v>58</v>
      </c>
      <c r="D3584" t="s">
        <v>59</v>
      </c>
      <c r="E3584">
        <v>3</v>
      </c>
      <c r="F3584">
        <v>7400</v>
      </c>
      <c r="G3584" s="3">
        <v>0.05</v>
      </c>
      <c r="H3584" t="s">
        <v>96</v>
      </c>
      <c r="I3584">
        <v>4</v>
      </c>
      <c r="J3584">
        <f t="shared" si="220"/>
        <v>21090</v>
      </c>
      <c r="K3584" s="2">
        <f t="shared" si="221"/>
        <v>45292</v>
      </c>
      <c r="L3584" s="2" t="str">
        <f>VLOOKUP(C3584,Customers!$A$2:$F$401,3,FALSE)</f>
        <v>Giza</v>
      </c>
      <c r="M3584" s="2" t="str">
        <f>VLOOKUP(C3584,Customers!$A$2:$F$401,5,FALSE)</f>
        <v>Corporate</v>
      </c>
      <c r="N3584" s="2" t="str">
        <f>VLOOKUP(D3584,Products!$A$2:$F$21,2,FALSE)</f>
        <v>Laser Printer</v>
      </c>
      <c r="O3584" s="2" t="str">
        <f>VLOOKUP(D3584,Products!$A$2:$F$21,4,FALSE)</f>
        <v>Electronics</v>
      </c>
      <c r="P3584" s="2" t="str">
        <f>VLOOKUP(D3584,Products!$A$2:$F$21,3,FALSE)</f>
        <v>Printers</v>
      </c>
      <c r="Q3584" s="6">
        <f>VLOOKUP(D3584,Products!$A$2:$F$21,6,FALSE)</f>
        <v>5600</v>
      </c>
      <c r="R3584" s="6">
        <f t="shared" si="222"/>
        <v>16800</v>
      </c>
      <c r="S3584" s="6">
        <f t="shared" si="223"/>
        <v>4290</v>
      </c>
    </row>
    <row r="3585" spans="1:19" x14ac:dyDescent="0.25">
      <c r="A3585" t="s">
        <v>4015</v>
      </c>
      <c r="B3585" s="2">
        <v>45204</v>
      </c>
      <c r="C3585" t="s">
        <v>2499</v>
      </c>
      <c r="D3585" t="s">
        <v>46</v>
      </c>
      <c r="E3585">
        <v>3</v>
      </c>
      <c r="F3585">
        <v>239.2</v>
      </c>
      <c r="G3585" s="3">
        <v>0</v>
      </c>
      <c r="H3585" t="s">
        <v>12</v>
      </c>
      <c r="I3585">
        <v>5</v>
      </c>
      <c r="J3585">
        <f t="shared" si="220"/>
        <v>717.59999999999991</v>
      </c>
      <c r="K3585" s="2">
        <f t="shared" si="221"/>
        <v>45200</v>
      </c>
      <c r="L3585" s="2" t="str">
        <f>VLOOKUP(C3585,Customers!$A$2:$F$401,3,FALSE)</f>
        <v>Port Said</v>
      </c>
      <c r="M3585" s="2" t="str">
        <f>VLOOKUP(C3585,Customers!$A$2:$F$401,5,FALSE)</f>
        <v>Consumer</v>
      </c>
      <c r="N3585" s="2" t="str">
        <f>VLOOKUP(D3585,Products!$A$2:$F$21,2,FALSE)</f>
        <v>Paper A4 Box</v>
      </c>
      <c r="O3585" s="2" t="str">
        <f>VLOOKUP(D3585,Products!$A$2:$F$21,4,FALSE)</f>
        <v>Office</v>
      </c>
      <c r="P3585" s="2" t="str">
        <f>VLOOKUP(D3585,Products!$A$2:$F$21,3,FALSE)</f>
        <v>Stationery</v>
      </c>
      <c r="Q3585" s="6">
        <f>VLOOKUP(D3585,Products!$A$2:$F$21,6,FALSE)</f>
        <v>145</v>
      </c>
      <c r="R3585" s="6">
        <f t="shared" si="222"/>
        <v>435</v>
      </c>
      <c r="S3585" s="6">
        <f t="shared" si="223"/>
        <v>282.59999999999991</v>
      </c>
    </row>
    <row r="3586" spans="1:19" x14ac:dyDescent="0.25">
      <c r="A3586" t="s">
        <v>4016</v>
      </c>
      <c r="B3586" s="2">
        <v>45732</v>
      </c>
      <c r="C3586" t="s">
        <v>233</v>
      </c>
      <c r="D3586" t="s">
        <v>59</v>
      </c>
      <c r="E3586">
        <v>10</v>
      </c>
      <c r="F3586">
        <v>7992</v>
      </c>
      <c r="G3586" s="3">
        <v>0.05</v>
      </c>
      <c r="H3586" t="s">
        <v>85</v>
      </c>
      <c r="I3586">
        <v>7</v>
      </c>
      <c r="J3586">
        <f t="shared" si="220"/>
        <v>75924</v>
      </c>
      <c r="K3586" s="2">
        <f t="shared" si="221"/>
        <v>45717</v>
      </c>
      <c r="L3586" s="2" t="str">
        <f>VLOOKUP(C3586,Customers!$A$2:$F$401,3,FALSE)</f>
        <v>Mansoura</v>
      </c>
      <c r="M3586" s="2" t="str">
        <f>VLOOKUP(C3586,Customers!$A$2:$F$401,5,FALSE)</f>
        <v>Consumer</v>
      </c>
      <c r="N3586" s="2" t="str">
        <f>VLOOKUP(D3586,Products!$A$2:$F$21,2,FALSE)</f>
        <v>Laser Printer</v>
      </c>
      <c r="O3586" s="2" t="str">
        <f>VLOOKUP(D3586,Products!$A$2:$F$21,4,FALSE)</f>
        <v>Electronics</v>
      </c>
      <c r="P3586" s="2" t="str">
        <f>VLOOKUP(D3586,Products!$A$2:$F$21,3,FALSE)</f>
        <v>Printers</v>
      </c>
      <c r="Q3586" s="6">
        <f>VLOOKUP(D3586,Products!$A$2:$F$21,6,FALSE)</f>
        <v>5600</v>
      </c>
      <c r="R3586" s="6">
        <f t="shared" si="222"/>
        <v>56000</v>
      </c>
      <c r="S3586" s="6">
        <f t="shared" si="223"/>
        <v>19924</v>
      </c>
    </row>
    <row r="3587" spans="1:19" x14ac:dyDescent="0.25">
      <c r="A3587" t="s">
        <v>4017</v>
      </c>
      <c r="B3587" s="2">
        <v>45773</v>
      </c>
      <c r="C3587" t="s">
        <v>294</v>
      </c>
      <c r="D3587" t="s">
        <v>90</v>
      </c>
      <c r="E3587">
        <v>2</v>
      </c>
      <c r="F3587">
        <v>2037</v>
      </c>
      <c r="G3587" s="3">
        <v>0</v>
      </c>
      <c r="H3587" t="s">
        <v>12</v>
      </c>
      <c r="I3587">
        <v>2</v>
      </c>
      <c r="J3587">
        <f t="shared" ref="J3587:J3650" si="224">E3587*F3587*(1-G3587)</f>
        <v>4074</v>
      </c>
      <c r="K3587" s="2">
        <f t="shared" ref="K3587:K3650" si="225">DATE(YEAR(B3587),MONTH(B3587),1)</f>
        <v>45748</v>
      </c>
      <c r="L3587" s="2" t="str">
        <f>VLOOKUP(C3587,Customers!$A$2:$F$401,3,FALSE)</f>
        <v>Ismailia</v>
      </c>
      <c r="M3587" s="2" t="str">
        <f>VLOOKUP(C3587,Customers!$A$2:$F$401,5,FALSE)</f>
        <v>Consumer</v>
      </c>
      <c r="N3587" s="2" t="str">
        <f>VLOOKUP(D3587,Products!$A$2:$F$21,2,FALSE)</f>
        <v>Headset Pro</v>
      </c>
      <c r="O3587" s="2" t="str">
        <f>VLOOKUP(D3587,Products!$A$2:$F$21,4,FALSE)</f>
        <v>Electronics</v>
      </c>
      <c r="P3587" s="2" t="str">
        <f>VLOOKUP(D3587,Products!$A$2:$F$21,3,FALSE)</f>
        <v>Accessories</v>
      </c>
      <c r="Q3587" s="6">
        <f>VLOOKUP(D3587,Products!$A$2:$F$21,6,FALSE)</f>
        <v>1180</v>
      </c>
      <c r="R3587" s="6">
        <f t="shared" ref="R3587:R3650" si="226">E3587*Q3587</f>
        <v>2360</v>
      </c>
      <c r="S3587" s="6">
        <f t="shared" ref="S3587:S3650" si="227">J3587-R3587</f>
        <v>1714</v>
      </c>
    </row>
    <row r="3588" spans="1:19" x14ac:dyDescent="0.25">
      <c r="A3588" t="s">
        <v>4018</v>
      </c>
      <c r="B3588" s="2">
        <v>45589</v>
      </c>
      <c r="C3588" t="s">
        <v>812</v>
      </c>
      <c r="D3588" t="s">
        <v>82</v>
      </c>
      <c r="E3588">
        <v>2</v>
      </c>
      <c r="F3588">
        <v>4944</v>
      </c>
      <c r="G3588" s="3">
        <v>0</v>
      </c>
      <c r="H3588" t="s">
        <v>85</v>
      </c>
      <c r="I3588">
        <v>2</v>
      </c>
      <c r="J3588">
        <f t="shared" si="224"/>
        <v>9888</v>
      </c>
      <c r="K3588" s="2">
        <f t="shared" si="225"/>
        <v>45566</v>
      </c>
      <c r="L3588" s="2" t="str">
        <f>VLOOKUP(C3588,Customers!$A$2:$F$401,3,FALSE)</f>
        <v>Tanta</v>
      </c>
      <c r="M3588" s="2" t="str">
        <f>VLOOKUP(C3588,Customers!$A$2:$F$401,5,FALSE)</f>
        <v>Consumer</v>
      </c>
      <c r="N3588" s="2" t="str">
        <f>VLOOKUP(D3588,Products!$A$2:$F$21,2,FALSE)</f>
        <v>Office Chair</v>
      </c>
      <c r="O3588" s="2" t="str">
        <f>VLOOKUP(D3588,Products!$A$2:$F$21,4,FALSE)</f>
        <v>Office</v>
      </c>
      <c r="P3588" s="2" t="str">
        <f>VLOOKUP(D3588,Products!$A$2:$F$21,3,FALSE)</f>
        <v>Furniture</v>
      </c>
      <c r="Q3588" s="6">
        <f>VLOOKUP(D3588,Products!$A$2:$F$21,6,FALSE)</f>
        <v>3150</v>
      </c>
      <c r="R3588" s="6">
        <f t="shared" si="226"/>
        <v>6300</v>
      </c>
      <c r="S3588" s="6">
        <f t="shared" si="227"/>
        <v>3588</v>
      </c>
    </row>
    <row r="3589" spans="1:19" x14ac:dyDescent="0.25">
      <c r="A3589" t="s">
        <v>4019</v>
      </c>
      <c r="B3589" s="2">
        <v>45850</v>
      </c>
      <c r="C3589" t="s">
        <v>1062</v>
      </c>
      <c r="D3589" t="s">
        <v>79</v>
      </c>
      <c r="E3589">
        <v>3</v>
      </c>
      <c r="F3589">
        <v>5704</v>
      </c>
      <c r="G3589" s="3">
        <v>0</v>
      </c>
      <c r="H3589" t="s">
        <v>12</v>
      </c>
      <c r="I3589">
        <v>5</v>
      </c>
      <c r="J3589">
        <f t="shared" si="224"/>
        <v>17112</v>
      </c>
      <c r="K3589" s="2">
        <f t="shared" si="225"/>
        <v>45839</v>
      </c>
      <c r="L3589" s="2" t="str">
        <f>VLOOKUP(C3589,Customers!$A$2:$F$401,3,FALSE)</f>
        <v>Ismailia</v>
      </c>
      <c r="M3589" s="2" t="str">
        <f>VLOOKUP(C3589,Customers!$A$2:$F$401,5,FALSE)</f>
        <v>Consumer</v>
      </c>
      <c r="N3589" s="2" t="str">
        <f>VLOOKUP(D3589,Products!$A$2:$F$21,2,FALSE)</f>
        <v>27-inch Monitor</v>
      </c>
      <c r="O3589" s="2" t="str">
        <f>VLOOKUP(D3589,Products!$A$2:$F$21,4,FALSE)</f>
        <v>Electronics</v>
      </c>
      <c r="P3589" s="2" t="str">
        <f>VLOOKUP(D3589,Products!$A$2:$F$21,3,FALSE)</f>
        <v>Displays</v>
      </c>
      <c r="Q3589" s="6">
        <f>VLOOKUP(D3589,Products!$A$2:$F$21,6,FALSE)</f>
        <v>4300</v>
      </c>
      <c r="R3589" s="6">
        <f t="shared" si="226"/>
        <v>12900</v>
      </c>
      <c r="S3589" s="6">
        <f t="shared" si="227"/>
        <v>4212</v>
      </c>
    </row>
    <row r="3590" spans="1:19" x14ac:dyDescent="0.25">
      <c r="A3590" t="s">
        <v>4020</v>
      </c>
      <c r="B3590" s="2">
        <v>44978</v>
      </c>
      <c r="C3590" t="s">
        <v>1171</v>
      </c>
      <c r="D3590" t="s">
        <v>46</v>
      </c>
      <c r="E3590">
        <v>2</v>
      </c>
      <c r="F3590">
        <v>252.2</v>
      </c>
      <c r="G3590" s="3">
        <v>0</v>
      </c>
      <c r="H3590" t="s">
        <v>96</v>
      </c>
      <c r="I3590">
        <v>4</v>
      </c>
      <c r="J3590">
        <f t="shared" si="224"/>
        <v>504.4</v>
      </c>
      <c r="K3590" s="2">
        <f t="shared" si="225"/>
        <v>44958</v>
      </c>
      <c r="L3590" s="2" t="str">
        <f>VLOOKUP(C3590,Customers!$A$2:$F$401,3,FALSE)</f>
        <v>Mansoura</v>
      </c>
      <c r="M3590" s="2" t="str">
        <f>VLOOKUP(C3590,Customers!$A$2:$F$401,5,FALSE)</f>
        <v>Consumer</v>
      </c>
      <c r="N3590" s="2" t="str">
        <f>VLOOKUP(D3590,Products!$A$2:$F$21,2,FALSE)</f>
        <v>Paper A4 Box</v>
      </c>
      <c r="O3590" s="2" t="str">
        <f>VLOOKUP(D3590,Products!$A$2:$F$21,4,FALSE)</f>
        <v>Office</v>
      </c>
      <c r="P3590" s="2" t="str">
        <f>VLOOKUP(D3590,Products!$A$2:$F$21,3,FALSE)</f>
        <v>Stationery</v>
      </c>
      <c r="Q3590" s="6">
        <f>VLOOKUP(D3590,Products!$A$2:$F$21,6,FALSE)</f>
        <v>145</v>
      </c>
      <c r="R3590" s="6">
        <f t="shared" si="226"/>
        <v>290</v>
      </c>
      <c r="S3590" s="6">
        <f t="shared" si="227"/>
        <v>214.39999999999998</v>
      </c>
    </row>
    <row r="3591" spans="1:19" x14ac:dyDescent="0.25">
      <c r="A3591" t="s">
        <v>4021</v>
      </c>
      <c r="B3591" s="2">
        <v>45293</v>
      </c>
      <c r="C3591" t="s">
        <v>1854</v>
      </c>
      <c r="D3591" t="s">
        <v>79</v>
      </c>
      <c r="E3591">
        <v>3</v>
      </c>
      <c r="F3591">
        <v>6014</v>
      </c>
      <c r="G3591" s="3">
        <v>0.1</v>
      </c>
      <c r="H3591" t="s">
        <v>12</v>
      </c>
      <c r="I3591">
        <v>7</v>
      </c>
      <c r="J3591">
        <f t="shared" si="224"/>
        <v>16237.800000000001</v>
      </c>
      <c r="K3591" s="2">
        <f t="shared" si="225"/>
        <v>45292</v>
      </c>
      <c r="L3591" s="2" t="str">
        <f>VLOOKUP(C3591,Customers!$A$2:$F$401,3,FALSE)</f>
        <v>Mansoura</v>
      </c>
      <c r="M3591" s="2" t="str">
        <f>VLOOKUP(C3591,Customers!$A$2:$F$401,5,FALSE)</f>
        <v>Corporate</v>
      </c>
      <c r="N3591" s="2" t="str">
        <f>VLOOKUP(D3591,Products!$A$2:$F$21,2,FALSE)</f>
        <v>27-inch Monitor</v>
      </c>
      <c r="O3591" s="2" t="str">
        <f>VLOOKUP(D3591,Products!$A$2:$F$21,4,FALSE)</f>
        <v>Electronics</v>
      </c>
      <c r="P3591" s="2" t="str">
        <f>VLOOKUP(D3591,Products!$A$2:$F$21,3,FALSE)</f>
        <v>Displays</v>
      </c>
      <c r="Q3591" s="6">
        <f>VLOOKUP(D3591,Products!$A$2:$F$21,6,FALSE)</f>
        <v>4300</v>
      </c>
      <c r="R3591" s="6">
        <f t="shared" si="226"/>
        <v>12900</v>
      </c>
      <c r="S3591" s="6">
        <f t="shared" si="227"/>
        <v>3337.8000000000011</v>
      </c>
    </row>
    <row r="3592" spans="1:19" x14ac:dyDescent="0.25">
      <c r="A3592" t="s">
        <v>4022</v>
      </c>
      <c r="B3592" s="2">
        <v>45856</v>
      </c>
      <c r="C3592" t="s">
        <v>809</v>
      </c>
      <c r="D3592" t="s">
        <v>27</v>
      </c>
      <c r="E3592">
        <v>4</v>
      </c>
      <c r="F3592">
        <v>1058.4000000000001</v>
      </c>
      <c r="G3592" s="3">
        <v>0</v>
      </c>
      <c r="H3592" t="s">
        <v>12</v>
      </c>
      <c r="I3592">
        <v>3</v>
      </c>
      <c r="J3592">
        <f t="shared" si="224"/>
        <v>4233.6000000000004</v>
      </c>
      <c r="K3592" s="2">
        <f t="shared" si="225"/>
        <v>45839</v>
      </c>
      <c r="L3592" s="2" t="str">
        <f>VLOOKUP(C3592,Customers!$A$2:$F$401,3,FALSE)</f>
        <v>Zagazig</v>
      </c>
      <c r="M3592" s="2" t="str">
        <f>VLOOKUP(C3592,Customers!$A$2:$F$401,5,FALSE)</f>
        <v>Consumer</v>
      </c>
      <c r="N3592" s="2" t="str">
        <f>VLOOKUP(D3592,Products!$A$2:$F$21,2,FALSE)</f>
        <v>Printer Toner</v>
      </c>
      <c r="O3592" s="2" t="str">
        <f>VLOOKUP(D3592,Products!$A$2:$F$21,4,FALSE)</f>
        <v>Office</v>
      </c>
      <c r="P3592" s="2" t="str">
        <f>VLOOKUP(D3592,Products!$A$2:$F$21,3,FALSE)</f>
        <v>Supplies</v>
      </c>
      <c r="Q3592" s="6">
        <f>VLOOKUP(D3592,Products!$A$2:$F$21,6,FALSE)</f>
        <v>510</v>
      </c>
      <c r="R3592" s="6">
        <f t="shared" si="226"/>
        <v>2040</v>
      </c>
      <c r="S3592" s="6">
        <f t="shared" si="227"/>
        <v>2193.6000000000004</v>
      </c>
    </row>
    <row r="3593" spans="1:19" x14ac:dyDescent="0.25">
      <c r="A3593" t="s">
        <v>4023</v>
      </c>
      <c r="B3593" s="2">
        <v>45340</v>
      </c>
      <c r="C3593" t="s">
        <v>682</v>
      </c>
      <c r="D3593" t="s">
        <v>18</v>
      </c>
      <c r="E3593">
        <v>5</v>
      </c>
      <c r="F3593">
        <v>1406.5</v>
      </c>
      <c r="G3593" s="3">
        <v>0</v>
      </c>
      <c r="H3593" t="s">
        <v>12</v>
      </c>
      <c r="I3593">
        <v>6</v>
      </c>
      <c r="J3593">
        <f t="shared" si="224"/>
        <v>7032.5</v>
      </c>
      <c r="K3593" s="2">
        <f t="shared" si="225"/>
        <v>45323</v>
      </c>
      <c r="L3593" s="2" t="str">
        <f>VLOOKUP(C3593,Customers!$A$2:$F$401,3,FALSE)</f>
        <v>Giza</v>
      </c>
      <c r="M3593" s="2" t="str">
        <f>VLOOKUP(C3593,Customers!$A$2:$F$401,5,FALSE)</f>
        <v>Small Business</v>
      </c>
      <c r="N3593" s="2" t="str">
        <f>VLOOKUP(D3593,Products!$A$2:$F$21,2,FALSE)</f>
        <v>Webcam HD</v>
      </c>
      <c r="O3593" s="2" t="str">
        <f>VLOOKUP(D3593,Products!$A$2:$F$21,4,FALSE)</f>
        <v>Electronics</v>
      </c>
      <c r="P3593" s="2" t="str">
        <f>VLOOKUP(D3593,Products!$A$2:$F$21,3,FALSE)</f>
        <v>Accessories</v>
      </c>
      <c r="Q3593" s="6">
        <f>VLOOKUP(D3593,Products!$A$2:$F$21,6,FALSE)</f>
        <v>790</v>
      </c>
      <c r="R3593" s="6">
        <f t="shared" si="226"/>
        <v>3950</v>
      </c>
      <c r="S3593" s="6">
        <f t="shared" si="227"/>
        <v>3082.5</v>
      </c>
    </row>
    <row r="3594" spans="1:19" x14ac:dyDescent="0.25">
      <c r="A3594" t="s">
        <v>4024</v>
      </c>
      <c r="B3594" s="2">
        <v>45858</v>
      </c>
      <c r="C3594" t="s">
        <v>358</v>
      </c>
      <c r="D3594" t="s">
        <v>56</v>
      </c>
      <c r="E3594">
        <v>3</v>
      </c>
      <c r="F3594">
        <v>174.6</v>
      </c>
      <c r="G3594" s="3">
        <v>0.05</v>
      </c>
      <c r="H3594" t="s">
        <v>12</v>
      </c>
      <c r="I3594">
        <v>5</v>
      </c>
      <c r="J3594">
        <f t="shared" si="224"/>
        <v>497.60999999999996</v>
      </c>
      <c r="K3594" s="2">
        <f t="shared" si="225"/>
        <v>45839</v>
      </c>
      <c r="L3594" s="2" t="str">
        <f>VLOOKUP(C3594,Customers!$A$2:$F$401,3,FALSE)</f>
        <v>Giza</v>
      </c>
      <c r="M3594" s="2" t="str">
        <f>VLOOKUP(C3594,Customers!$A$2:$F$401,5,FALSE)</f>
        <v>Corporate</v>
      </c>
      <c r="N3594" s="2" t="str">
        <f>VLOOKUP(D3594,Products!$A$2:$F$21,2,FALSE)</f>
        <v>Notebook Pack</v>
      </c>
      <c r="O3594" s="2" t="str">
        <f>VLOOKUP(D3594,Products!$A$2:$F$21,4,FALSE)</f>
        <v>Office</v>
      </c>
      <c r="P3594" s="2" t="str">
        <f>VLOOKUP(D3594,Products!$A$2:$F$21,3,FALSE)</f>
        <v>Stationery</v>
      </c>
      <c r="Q3594" s="6">
        <f>VLOOKUP(D3594,Products!$A$2:$F$21,6,FALSE)</f>
        <v>75</v>
      </c>
      <c r="R3594" s="6">
        <f t="shared" si="226"/>
        <v>225</v>
      </c>
      <c r="S3594" s="6">
        <f t="shared" si="227"/>
        <v>272.60999999999996</v>
      </c>
    </row>
    <row r="3595" spans="1:19" x14ac:dyDescent="0.25">
      <c r="A3595" t="s">
        <v>4025</v>
      </c>
      <c r="B3595" s="2">
        <v>45111</v>
      </c>
      <c r="C3595" t="s">
        <v>1736</v>
      </c>
      <c r="D3595" t="s">
        <v>46</v>
      </c>
      <c r="E3595">
        <v>1</v>
      </c>
      <c r="F3595">
        <v>239.2</v>
      </c>
      <c r="G3595" s="3">
        <v>0.05</v>
      </c>
      <c r="H3595" t="s">
        <v>12</v>
      </c>
      <c r="I3595">
        <v>7</v>
      </c>
      <c r="J3595">
        <f t="shared" si="224"/>
        <v>227.23999999999998</v>
      </c>
      <c r="K3595" s="2">
        <f t="shared" si="225"/>
        <v>45108</v>
      </c>
      <c r="L3595" s="2" t="str">
        <f>VLOOKUP(C3595,Customers!$A$2:$F$401,3,FALSE)</f>
        <v>Tanta</v>
      </c>
      <c r="M3595" s="2" t="str">
        <f>VLOOKUP(C3595,Customers!$A$2:$F$401,5,FALSE)</f>
        <v>Consumer</v>
      </c>
      <c r="N3595" s="2" t="str">
        <f>VLOOKUP(D3595,Products!$A$2:$F$21,2,FALSE)</f>
        <v>Paper A4 Box</v>
      </c>
      <c r="O3595" s="2" t="str">
        <f>VLOOKUP(D3595,Products!$A$2:$F$21,4,FALSE)</f>
        <v>Office</v>
      </c>
      <c r="P3595" s="2" t="str">
        <f>VLOOKUP(D3595,Products!$A$2:$F$21,3,FALSE)</f>
        <v>Stationery</v>
      </c>
      <c r="Q3595" s="6">
        <f>VLOOKUP(D3595,Products!$A$2:$F$21,6,FALSE)</f>
        <v>145</v>
      </c>
      <c r="R3595" s="6">
        <f t="shared" si="226"/>
        <v>145</v>
      </c>
      <c r="S3595" s="6">
        <f t="shared" si="227"/>
        <v>82.239999999999981</v>
      </c>
    </row>
    <row r="3596" spans="1:19" x14ac:dyDescent="0.25">
      <c r="A3596" t="s">
        <v>4026</v>
      </c>
      <c r="B3596" s="2">
        <v>45439</v>
      </c>
      <c r="C3596" t="s">
        <v>460</v>
      </c>
      <c r="D3596" t="s">
        <v>21</v>
      </c>
      <c r="E3596">
        <v>2</v>
      </c>
      <c r="F3596">
        <v>1794.5</v>
      </c>
      <c r="G3596" s="3">
        <v>0</v>
      </c>
      <c r="H3596" t="s">
        <v>85</v>
      </c>
      <c r="I3596">
        <v>5</v>
      </c>
      <c r="J3596">
        <f t="shared" si="224"/>
        <v>3589</v>
      </c>
      <c r="K3596" s="2">
        <f t="shared" si="225"/>
        <v>45413</v>
      </c>
      <c r="L3596" s="2" t="str">
        <f>VLOOKUP(C3596,Customers!$A$2:$F$401,3,FALSE)</f>
        <v>Asyut</v>
      </c>
      <c r="M3596" s="2" t="str">
        <f>VLOOKUP(C3596,Customers!$A$2:$F$401,5,FALSE)</f>
        <v>Consumer</v>
      </c>
      <c r="N3596" s="2" t="str">
        <f>VLOOKUP(D3596,Products!$A$2:$F$21,2,FALSE)</f>
        <v>Mechanical Keyboard</v>
      </c>
      <c r="O3596" s="2" t="str">
        <f>VLOOKUP(D3596,Products!$A$2:$F$21,4,FALSE)</f>
        <v>Electronics</v>
      </c>
      <c r="P3596" s="2" t="str">
        <f>VLOOKUP(D3596,Products!$A$2:$F$21,3,FALSE)</f>
        <v>Accessories</v>
      </c>
      <c r="Q3596" s="6">
        <f>VLOOKUP(D3596,Products!$A$2:$F$21,6,FALSE)</f>
        <v>990</v>
      </c>
      <c r="R3596" s="6">
        <f t="shared" si="226"/>
        <v>1980</v>
      </c>
      <c r="S3596" s="6">
        <f t="shared" si="227"/>
        <v>1609</v>
      </c>
    </row>
    <row r="3597" spans="1:19" x14ac:dyDescent="0.25">
      <c r="A3597" t="s">
        <v>4027</v>
      </c>
      <c r="B3597" s="2">
        <v>45590</v>
      </c>
      <c r="C3597" t="s">
        <v>164</v>
      </c>
      <c r="D3597" t="s">
        <v>11</v>
      </c>
      <c r="E3597">
        <v>2</v>
      </c>
      <c r="F3597">
        <v>29355</v>
      </c>
      <c r="G3597" s="3">
        <v>0.05</v>
      </c>
      <c r="H3597" t="s">
        <v>12</v>
      </c>
      <c r="I3597">
        <v>5</v>
      </c>
      <c r="J3597">
        <f t="shared" si="224"/>
        <v>55774.5</v>
      </c>
      <c r="K3597" s="2">
        <f t="shared" si="225"/>
        <v>45566</v>
      </c>
      <c r="L3597" s="2" t="str">
        <f>VLOOKUP(C3597,Customers!$A$2:$F$401,3,FALSE)</f>
        <v>Mansoura</v>
      </c>
      <c r="M3597" s="2" t="str">
        <f>VLOOKUP(C3597,Customers!$A$2:$F$401,5,FALSE)</f>
        <v>Consumer</v>
      </c>
      <c r="N3597" s="2" t="str">
        <f>VLOOKUP(D3597,Products!$A$2:$F$21,2,FALSE)</f>
        <v>Laptop Pro 14</v>
      </c>
      <c r="O3597" s="2" t="str">
        <f>VLOOKUP(D3597,Products!$A$2:$F$21,4,FALSE)</f>
        <v>Electronics</v>
      </c>
      <c r="P3597" s="2" t="str">
        <f>VLOOKUP(D3597,Products!$A$2:$F$21,3,FALSE)</f>
        <v>Computers</v>
      </c>
      <c r="Q3597" s="6">
        <f>VLOOKUP(D3597,Products!$A$2:$F$21,6,FALSE)</f>
        <v>22100</v>
      </c>
      <c r="R3597" s="6">
        <f t="shared" si="226"/>
        <v>44200</v>
      </c>
      <c r="S3597" s="6">
        <f t="shared" si="227"/>
        <v>11574.5</v>
      </c>
    </row>
    <row r="3598" spans="1:19" x14ac:dyDescent="0.25">
      <c r="A3598" t="s">
        <v>4028</v>
      </c>
      <c r="B3598" s="2">
        <v>45262</v>
      </c>
      <c r="C3598" t="s">
        <v>542</v>
      </c>
      <c r="D3598" t="s">
        <v>46</v>
      </c>
      <c r="E3598">
        <v>2</v>
      </c>
      <c r="F3598">
        <v>260</v>
      </c>
      <c r="G3598" s="3">
        <v>0.1</v>
      </c>
      <c r="H3598" t="s">
        <v>12</v>
      </c>
      <c r="I3598">
        <v>6</v>
      </c>
      <c r="J3598">
        <f t="shared" si="224"/>
        <v>468</v>
      </c>
      <c r="K3598" s="2">
        <f t="shared" si="225"/>
        <v>45261</v>
      </c>
      <c r="L3598" s="2" t="str">
        <f>VLOOKUP(C3598,Customers!$A$2:$F$401,3,FALSE)</f>
        <v>Alexandria</v>
      </c>
      <c r="M3598" s="2" t="str">
        <f>VLOOKUP(C3598,Customers!$A$2:$F$401,5,FALSE)</f>
        <v>Consumer</v>
      </c>
      <c r="N3598" s="2" t="str">
        <f>VLOOKUP(D3598,Products!$A$2:$F$21,2,FALSE)</f>
        <v>Paper A4 Box</v>
      </c>
      <c r="O3598" s="2" t="str">
        <f>VLOOKUP(D3598,Products!$A$2:$F$21,4,FALSE)</f>
        <v>Office</v>
      </c>
      <c r="P3598" s="2" t="str">
        <f>VLOOKUP(D3598,Products!$A$2:$F$21,3,FALSE)</f>
        <v>Stationery</v>
      </c>
      <c r="Q3598" s="6">
        <f>VLOOKUP(D3598,Products!$A$2:$F$21,6,FALSE)</f>
        <v>145</v>
      </c>
      <c r="R3598" s="6">
        <f t="shared" si="226"/>
        <v>290</v>
      </c>
      <c r="S3598" s="6">
        <f t="shared" si="227"/>
        <v>178</v>
      </c>
    </row>
    <row r="3599" spans="1:19" x14ac:dyDescent="0.25">
      <c r="A3599" t="s">
        <v>4029</v>
      </c>
      <c r="B3599" s="2">
        <v>45180</v>
      </c>
      <c r="C3599" t="s">
        <v>590</v>
      </c>
      <c r="D3599" t="s">
        <v>46</v>
      </c>
      <c r="E3599">
        <v>1</v>
      </c>
      <c r="F3599">
        <v>260</v>
      </c>
      <c r="G3599" s="3">
        <v>0</v>
      </c>
      <c r="H3599" t="s">
        <v>12</v>
      </c>
      <c r="I3599">
        <v>1</v>
      </c>
      <c r="J3599">
        <f t="shared" si="224"/>
        <v>260</v>
      </c>
      <c r="K3599" s="2">
        <f t="shared" si="225"/>
        <v>45170</v>
      </c>
      <c r="L3599" s="2" t="str">
        <f>VLOOKUP(C3599,Customers!$A$2:$F$401,3,FALSE)</f>
        <v>Zagazig</v>
      </c>
      <c r="M3599" s="2" t="str">
        <f>VLOOKUP(C3599,Customers!$A$2:$F$401,5,FALSE)</f>
        <v>Consumer</v>
      </c>
      <c r="N3599" s="2" t="str">
        <f>VLOOKUP(D3599,Products!$A$2:$F$21,2,FALSE)</f>
        <v>Paper A4 Box</v>
      </c>
      <c r="O3599" s="2" t="str">
        <f>VLOOKUP(D3599,Products!$A$2:$F$21,4,FALSE)</f>
        <v>Office</v>
      </c>
      <c r="P3599" s="2" t="str">
        <f>VLOOKUP(D3599,Products!$A$2:$F$21,3,FALSE)</f>
        <v>Stationery</v>
      </c>
      <c r="Q3599" s="6">
        <f>VLOOKUP(D3599,Products!$A$2:$F$21,6,FALSE)</f>
        <v>145</v>
      </c>
      <c r="R3599" s="6">
        <f t="shared" si="226"/>
        <v>145</v>
      </c>
      <c r="S3599" s="6">
        <f t="shared" si="227"/>
        <v>115</v>
      </c>
    </row>
    <row r="3600" spans="1:19" x14ac:dyDescent="0.25">
      <c r="A3600" t="s">
        <v>4030</v>
      </c>
      <c r="B3600" s="2">
        <v>45113</v>
      </c>
      <c r="C3600" t="s">
        <v>84</v>
      </c>
      <c r="D3600" t="s">
        <v>56</v>
      </c>
      <c r="E3600">
        <v>5</v>
      </c>
      <c r="F3600">
        <v>174.6</v>
      </c>
      <c r="G3600" s="3">
        <v>0.1</v>
      </c>
      <c r="H3600" t="s">
        <v>12</v>
      </c>
      <c r="I3600">
        <v>6</v>
      </c>
      <c r="J3600">
        <f t="shared" si="224"/>
        <v>785.7</v>
      </c>
      <c r="K3600" s="2">
        <f t="shared" si="225"/>
        <v>45108</v>
      </c>
      <c r="L3600" s="2" t="str">
        <f>VLOOKUP(C3600,Customers!$A$2:$F$401,3,FALSE)</f>
        <v>Asyut</v>
      </c>
      <c r="M3600" s="2" t="str">
        <f>VLOOKUP(C3600,Customers!$A$2:$F$401,5,FALSE)</f>
        <v>Small Business</v>
      </c>
      <c r="N3600" s="2" t="str">
        <f>VLOOKUP(D3600,Products!$A$2:$F$21,2,FALSE)</f>
        <v>Notebook Pack</v>
      </c>
      <c r="O3600" s="2" t="str">
        <f>VLOOKUP(D3600,Products!$A$2:$F$21,4,FALSE)</f>
        <v>Office</v>
      </c>
      <c r="P3600" s="2" t="str">
        <f>VLOOKUP(D3600,Products!$A$2:$F$21,3,FALSE)</f>
        <v>Stationery</v>
      </c>
      <c r="Q3600" s="6">
        <f>VLOOKUP(D3600,Products!$A$2:$F$21,6,FALSE)</f>
        <v>75</v>
      </c>
      <c r="R3600" s="6">
        <f t="shared" si="226"/>
        <v>375</v>
      </c>
      <c r="S3600" s="6">
        <f t="shared" si="227"/>
        <v>410.70000000000005</v>
      </c>
    </row>
    <row r="3601" spans="1:19" x14ac:dyDescent="0.25">
      <c r="A3601" t="s">
        <v>4031</v>
      </c>
      <c r="B3601" s="2">
        <v>45160</v>
      </c>
      <c r="C3601" t="s">
        <v>845</v>
      </c>
      <c r="D3601" t="s">
        <v>72</v>
      </c>
      <c r="E3601">
        <v>1</v>
      </c>
      <c r="F3601">
        <v>1697.5</v>
      </c>
      <c r="G3601" s="3">
        <v>0</v>
      </c>
      <c r="H3601" t="s">
        <v>12</v>
      </c>
      <c r="I3601">
        <v>3</v>
      </c>
      <c r="J3601">
        <f t="shared" si="224"/>
        <v>1697.5</v>
      </c>
      <c r="K3601" s="2">
        <f t="shared" si="225"/>
        <v>45139</v>
      </c>
      <c r="L3601" s="2" t="str">
        <f>VLOOKUP(C3601,Customers!$A$2:$F$401,3,FALSE)</f>
        <v>Fayoum</v>
      </c>
      <c r="M3601" s="2" t="str">
        <f>VLOOKUP(C3601,Customers!$A$2:$F$401,5,FALSE)</f>
        <v>Corporate</v>
      </c>
      <c r="N3601" s="2" t="str">
        <f>VLOOKUP(D3601,Products!$A$2:$F$21,2,FALSE)</f>
        <v>Wi-Fi Router</v>
      </c>
      <c r="O3601" s="2" t="str">
        <f>VLOOKUP(D3601,Products!$A$2:$F$21,4,FALSE)</f>
        <v>Electronics</v>
      </c>
      <c r="P3601" s="2" t="str">
        <f>VLOOKUP(D3601,Products!$A$2:$F$21,3,FALSE)</f>
        <v>Networking</v>
      </c>
      <c r="Q3601" s="6">
        <f>VLOOKUP(D3601,Products!$A$2:$F$21,6,FALSE)</f>
        <v>1050</v>
      </c>
      <c r="R3601" s="6">
        <f t="shared" si="226"/>
        <v>1050</v>
      </c>
      <c r="S3601" s="6">
        <f t="shared" si="227"/>
        <v>647.5</v>
      </c>
    </row>
    <row r="3602" spans="1:19" x14ac:dyDescent="0.25">
      <c r="A3602" t="s">
        <v>4032</v>
      </c>
      <c r="B3602" s="2">
        <v>45847</v>
      </c>
      <c r="C3602" t="s">
        <v>446</v>
      </c>
      <c r="D3602" t="s">
        <v>49</v>
      </c>
      <c r="E3602">
        <v>3</v>
      </c>
      <c r="F3602">
        <v>3772</v>
      </c>
      <c r="G3602" s="3">
        <v>0.15</v>
      </c>
      <c r="H3602" t="s">
        <v>12</v>
      </c>
      <c r="I3602">
        <v>2</v>
      </c>
      <c r="J3602">
        <f t="shared" si="224"/>
        <v>9618.6</v>
      </c>
      <c r="K3602" s="2">
        <f t="shared" si="225"/>
        <v>45839</v>
      </c>
      <c r="L3602" s="2" t="str">
        <f>VLOOKUP(C3602,Customers!$A$2:$F$401,3,FALSE)</f>
        <v>Mansoura</v>
      </c>
      <c r="M3602" s="2" t="str">
        <f>VLOOKUP(C3602,Customers!$A$2:$F$401,5,FALSE)</f>
        <v>Consumer</v>
      </c>
      <c r="N3602" s="2" t="str">
        <f>VLOOKUP(D3602,Products!$A$2:$F$21,2,FALSE)</f>
        <v>UPS 1200VA</v>
      </c>
      <c r="O3602" s="2" t="str">
        <f>VLOOKUP(D3602,Products!$A$2:$F$21,4,FALSE)</f>
        <v>Electronics</v>
      </c>
      <c r="P3602" s="2" t="str">
        <f>VLOOKUP(D3602,Products!$A$2:$F$21,3,FALSE)</f>
        <v>Power</v>
      </c>
      <c r="Q3602" s="6">
        <f>VLOOKUP(D3602,Products!$A$2:$F$21,6,FALSE)</f>
        <v>2950</v>
      </c>
      <c r="R3602" s="6">
        <f t="shared" si="226"/>
        <v>8850</v>
      </c>
      <c r="S3602" s="6">
        <f t="shared" si="227"/>
        <v>768.60000000000036</v>
      </c>
    </row>
    <row r="3603" spans="1:19" x14ac:dyDescent="0.25">
      <c r="A3603" t="s">
        <v>4033</v>
      </c>
      <c r="B3603" s="2">
        <v>45670</v>
      </c>
      <c r="C3603" t="s">
        <v>531</v>
      </c>
      <c r="D3603" t="s">
        <v>24</v>
      </c>
      <c r="E3603">
        <v>5</v>
      </c>
      <c r="F3603">
        <v>1212.5</v>
      </c>
      <c r="G3603" s="3">
        <v>0.15</v>
      </c>
      <c r="H3603" t="s">
        <v>12</v>
      </c>
      <c r="I3603">
        <v>6</v>
      </c>
      <c r="J3603">
        <f t="shared" si="224"/>
        <v>5153.125</v>
      </c>
      <c r="K3603" s="2">
        <f t="shared" si="225"/>
        <v>45658</v>
      </c>
      <c r="L3603" s="2" t="str">
        <f>VLOOKUP(C3603,Customers!$A$2:$F$401,3,FALSE)</f>
        <v>Port Said</v>
      </c>
      <c r="M3603" s="2" t="str">
        <f>VLOOKUP(C3603,Customers!$A$2:$F$401,5,FALSE)</f>
        <v>Corporate</v>
      </c>
      <c r="N3603" s="2" t="str">
        <f>VLOOKUP(D3603,Products!$A$2:$F$21,2,FALSE)</f>
        <v>USB-C Hub</v>
      </c>
      <c r="O3603" s="2" t="str">
        <f>VLOOKUP(D3603,Products!$A$2:$F$21,4,FALSE)</f>
        <v>Electronics</v>
      </c>
      <c r="P3603" s="2" t="str">
        <f>VLOOKUP(D3603,Products!$A$2:$F$21,3,FALSE)</f>
        <v>Accessories</v>
      </c>
      <c r="Q3603" s="6">
        <f>VLOOKUP(D3603,Products!$A$2:$F$21,6,FALSE)</f>
        <v>620</v>
      </c>
      <c r="R3603" s="6">
        <f t="shared" si="226"/>
        <v>3100</v>
      </c>
      <c r="S3603" s="6">
        <f t="shared" si="227"/>
        <v>2053.125</v>
      </c>
    </row>
    <row r="3604" spans="1:19" x14ac:dyDescent="0.25">
      <c r="A3604" t="s">
        <v>4034</v>
      </c>
      <c r="B3604" s="2">
        <v>45101</v>
      </c>
      <c r="C3604" t="s">
        <v>910</v>
      </c>
      <c r="D3604" t="s">
        <v>27</v>
      </c>
      <c r="E3604">
        <v>3</v>
      </c>
      <c r="F3604">
        <v>1009.4</v>
      </c>
      <c r="G3604" s="3">
        <v>0.1</v>
      </c>
      <c r="H3604" t="s">
        <v>12</v>
      </c>
      <c r="I3604">
        <v>5</v>
      </c>
      <c r="J3604">
        <f t="shared" si="224"/>
        <v>2725.38</v>
      </c>
      <c r="K3604" s="2">
        <f t="shared" si="225"/>
        <v>45078</v>
      </c>
      <c r="L3604" s="2" t="str">
        <f>VLOOKUP(C3604,Customers!$A$2:$F$401,3,FALSE)</f>
        <v>Cairo</v>
      </c>
      <c r="M3604" s="2" t="str">
        <f>VLOOKUP(C3604,Customers!$A$2:$F$401,5,FALSE)</f>
        <v>Small Business</v>
      </c>
      <c r="N3604" s="2" t="str">
        <f>VLOOKUP(D3604,Products!$A$2:$F$21,2,FALSE)</f>
        <v>Printer Toner</v>
      </c>
      <c r="O3604" s="2" t="str">
        <f>VLOOKUP(D3604,Products!$A$2:$F$21,4,FALSE)</f>
        <v>Office</v>
      </c>
      <c r="P3604" s="2" t="str">
        <f>VLOOKUP(D3604,Products!$A$2:$F$21,3,FALSE)</f>
        <v>Supplies</v>
      </c>
      <c r="Q3604" s="6">
        <f>VLOOKUP(D3604,Products!$A$2:$F$21,6,FALSE)</f>
        <v>510</v>
      </c>
      <c r="R3604" s="6">
        <f t="shared" si="226"/>
        <v>1530</v>
      </c>
      <c r="S3604" s="6">
        <f t="shared" si="227"/>
        <v>1195.3800000000001</v>
      </c>
    </row>
    <row r="3605" spans="1:19" x14ac:dyDescent="0.25">
      <c r="A3605" t="s">
        <v>4035</v>
      </c>
      <c r="B3605" s="2">
        <v>45999</v>
      </c>
      <c r="C3605" t="s">
        <v>580</v>
      </c>
      <c r="D3605" t="s">
        <v>123</v>
      </c>
      <c r="E3605">
        <v>2</v>
      </c>
      <c r="F3605">
        <v>2350</v>
      </c>
      <c r="G3605" s="3">
        <v>0.05</v>
      </c>
      <c r="H3605" t="s">
        <v>12</v>
      </c>
      <c r="I3605">
        <v>6</v>
      </c>
      <c r="J3605">
        <f t="shared" si="224"/>
        <v>4465</v>
      </c>
      <c r="K3605" s="2">
        <f t="shared" si="225"/>
        <v>45992</v>
      </c>
      <c r="L3605" s="2" t="str">
        <f>VLOOKUP(C3605,Customers!$A$2:$F$401,3,FALSE)</f>
        <v>Banha</v>
      </c>
      <c r="M3605" s="2" t="str">
        <f>VLOOKUP(C3605,Customers!$A$2:$F$401,5,FALSE)</f>
        <v>Corporate</v>
      </c>
      <c r="N3605" s="2" t="str">
        <f>VLOOKUP(D3605,Products!$A$2:$F$21,2,FALSE)</f>
        <v>Barcode Scanner</v>
      </c>
      <c r="O3605" s="2" t="str">
        <f>VLOOKUP(D3605,Products!$A$2:$F$21,4,FALSE)</f>
        <v>Electronics</v>
      </c>
      <c r="P3605" s="2" t="str">
        <f>VLOOKUP(D3605,Products!$A$2:$F$21,3,FALSE)</f>
        <v>POS Equipment</v>
      </c>
      <c r="Q3605" s="6">
        <f>VLOOKUP(D3605,Products!$A$2:$F$21,6,FALSE)</f>
        <v>1420</v>
      </c>
      <c r="R3605" s="6">
        <f t="shared" si="226"/>
        <v>2840</v>
      </c>
      <c r="S3605" s="6">
        <f t="shared" si="227"/>
        <v>1625</v>
      </c>
    </row>
    <row r="3606" spans="1:19" x14ac:dyDescent="0.25">
      <c r="A3606" t="s">
        <v>4036</v>
      </c>
      <c r="B3606" s="2">
        <v>45713</v>
      </c>
      <c r="C3606" t="s">
        <v>197</v>
      </c>
      <c r="D3606" t="s">
        <v>56</v>
      </c>
      <c r="E3606">
        <v>2</v>
      </c>
      <c r="F3606">
        <v>194.4</v>
      </c>
      <c r="G3606" s="3">
        <v>0</v>
      </c>
      <c r="H3606" t="s">
        <v>12</v>
      </c>
      <c r="I3606">
        <v>3</v>
      </c>
      <c r="J3606">
        <f t="shared" si="224"/>
        <v>388.8</v>
      </c>
      <c r="K3606" s="2">
        <f t="shared" si="225"/>
        <v>45689</v>
      </c>
      <c r="L3606" s="2" t="str">
        <f>VLOOKUP(C3606,Customers!$A$2:$F$401,3,FALSE)</f>
        <v>Alexandria</v>
      </c>
      <c r="M3606" s="2" t="str">
        <f>VLOOKUP(C3606,Customers!$A$2:$F$401,5,FALSE)</f>
        <v>Small Business</v>
      </c>
      <c r="N3606" s="2" t="str">
        <f>VLOOKUP(D3606,Products!$A$2:$F$21,2,FALSE)</f>
        <v>Notebook Pack</v>
      </c>
      <c r="O3606" s="2" t="str">
        <f>VLOOKUP(D3606,Products!$A$2:$F$21,4,FALSE)</f>
        <v>Office</v>
      </c>
      <c r="P3606" s="2" t="str">
        <f>VLOOKUP(D3606,Products!$A$2:$F$21,3,FALSE)</f>
        <v>Stationery</v>
      </c>
      <c r="Q3606" s="6">
        <f>VLOOKUP(D3606,Products!$A$2:$F$21,6,FALSE)</f>
        <v>75</v>
      </c>
      <c r="R3606" s="6">
        <f t="shared" si="226"/>
        <v>150</v>
      </c>
      <c r="S3606" s="6">
        <f t="shared" si="227"/>
        <v>238.8</v>
      </c>
    </row>
    <row r="3607" spans="1:19" x14ac:dyDescent="0.25">
      <c r="A3607" t="s">
        <v>4037</v>
      </c>
      <c r="B3607" s="2">
        <v>45974</v>
      </c>
      <c r="C3607" t="s">
        <v>1294</v>
      </c>
      <c r="D3607" t="s">
        <v>49</v>
      </c>
      <c r="E3607">
        <v>50</v>
      </c>
      <c r="F3607">
        <v>3772</v>
      </c>
      <c r="G3607" s="3">
        <v>0.05</v>
      </c>
      <c r="H3607" t="s">
        <v>96</v>
      </c>
      <c r="I3607">
        <v>2</v>
      </c>
      <c r="J3607">
        <f t="shared" si="224"/>
        <v>179170</v>
      </c>
      <c r="K3607" s="2">
        <f t="shared" si="225"/>
        <v>45962</v>
      </c>
      <c r="L3607" s="2" t="str">
        <f>VLOOKUP(C3607,Customers!$A$2:$F$401,3,FALSE)</f>
        <v>Banha</v>
      </c>
      <c r="M3607" s="2" t="str">
        <f>VLOOKUP(C3607,Customers!$A$2:$F$401,5,FALSE)</f>
        <v>Small Business</v>
      </c>
      <c r="N3607" s="2" t="str">
        <f>VLOOKUP(D3607,Products!$A$2:$F$21,2,FALSE)</f>
        <v>UPS 1200VA</v>
      </c>
      <c r="O3607" s="2" t="str">
        <f>VLOOKUP(D3607,Products!$A$2:$F$21,4,FALSE)</f>
        <v>Electronics</v>
      </c>
      <c r="P3607" s="2" t="str">
        <f>VLOOKUP(D3607,Products!$A$2:$F$21,3,FALSE)</f>
        <v>Power</v>
      </c>
      <c r="Q3607" s="6">
        <f>VLOOKUP(D3607,Products!$A$2:$F$21,6,FALSE)</f>
        <v>2950</v>
      </c>
      <c r="R3607" s="6">
        <f t="shared" si="226"/>
        <v>147500</v>
      </c>
      <c r="S3607" s="6">
        <f t="shared" si="227"/>
        <v>31670</v>
      </c>
    </row>
    <row r="3608" spans="1:19" x14ac:dyDescent="0.25">
      <c r="A3608" t="s">
        <v>4038</v>
      </c>
      <c r="B3608" s="2">
        <v>45254</v>
      </c>
      <c r="C3608" t="s">
        <v>102</v>
      </c>
      <c r="D3608" t="s">
        <v>11</v>
      </c>
      <c r="E3608">
        <v>2</v>
      </c>
      <c r="F3608">
        <v>26220</v>
      </c>
      <c r="G3608" s="3">
        <v>0.1</v>
      </c>
      <c r="H3608" t="s">
        <v>12</v>
      </c>
      <c r="I3608">
        <v>4</v>
      </c>
      <c r="J3608">
        <f t="shared" si="224"/>
        <v>47196</v>
      </c>
      <c r="K3608" s="2">
        <f t="shared" si="225"/>
        <v>45231</v>
      </c>
      <c r="L3608" s="2" t="str">
        <f>VLOOKUP(C3608,Customers!$A$2:$F$401,3,FALSE)</f>
        <v>Fayoum</v>
      </c>
      <c r="M3608" s="2" t="str">
        <f>VLOOKUP(C3608,Customers!$A$2:$F$401,5,FALSE)</f>
        <v>Consumer</v>
      </c>
      <c r="N3608" s="2" t="str">
        <f>VLOOKUP(D3608,Products!$A$2:$F$21,2,FALSE)</f>
        <v>Laptop Pro 14</v>
      </c>
      <c r="O3608" s="2" t="str">
        <f>VLOOKUP(D3608,Products!$A$2:$F$21,4,FALSE)</f>
        <v>Electronics</v>
      </c>
      <c r="P3608" s="2" t="str">
        <f>VLOOKUP(D3608,Products!$A$2:$F$21,3,FALSE)</f>
        <v>Computers</v>
      </c>
      <c r="Q3608" s="6">
        <f>VLOOKUP(D3608,Products!$A$2:$F$21,6,FALSE)</f>
        <v>22100</v>
      </c>
      <c r="R3608" s="6">
        <f t="shared" si="226"/>
        <v>44200</v>
      </c>
      <c r="S3608" s="6">
        <f t="shared" si="227"/>
        <v>2996</v>
      </c>
    </row>
    <row r="3609" spans="1:19" x14ac:dyDescent="0.25">
      <c r="A3609" t="s">
        <v>4039</v>
      </c>
      <c r="B3609" s="2">
        <v>45702</v>
      </c>
      <c r="C3609" t="s">
        <v>465</v>
      </c>
      <c r="D3609" t="s">
        <v>123</v>
      </c>
      <c r="E3609">
        <v>4</v>
      </c>
      <c r="F3609">
        <v>2279.5</v>
      </c>
      <c r="G3609" s="3">
        <v>0.03</v>
      </c>
      <c r="H3609" t="s">
        <v>12</v>
      </c>
      <c r="I3609">
        <v>6</v>
      </c>
      <c r="J3609">
        <f t="shared" si="224"/>
        <v>8844.4599999999991</v>
      </c>
      <c r="K3609" s="2">
        <f t="shared" si="225"/>
        <v>45689</v>
      </c>
      <c r="L3609" s="2" t="str">
        <f>VLOOKUP(C3609,Customers!$A$2:$F$401,3,FALSE)</f>
        <v>Ismailia</v>
      </c>
      <c r="M3609" s="2" t="str">
        <f>VLOOKUP(C3609,Customers!$A$2:$F$401,5,FALSE)</f>
        <v>Corporate</v>
      </c>
      <c r="N3609" s="2" t="str">
        <f>VLOOKUP(D3609,Products!$A$2:$F$21,2,FALSE)</f>
        <v>Barcode Scanner</v>
      </c>
      <c r="O3609" s="2" t="str">
        <f>VLOOKUP(D3609,Products!$A$2:$F$21,4,FALSE)</f>
        <v>Electronics</v>
      </c>
      <c r="P3609" s="2" t="str">
        <f>VLOOKUP(D3609,Products!$A$2:$F$21,3,FALSE)</f>
        <v>POS Equipment</v>
      </c>
      <c r="Q3609" s="6">
        <f>VLOOKUP(D3609,Products!$A$2:$F$21,6,FALSE)</f>
        <v>1420</v>
      </c>
      <c r="R3609" s="6">
        <f t="shared" si="226"/>
        <v>5680</v>
      </c>
      <c r="S3609" s="6">
        <f t="shared" si="227"/>
        <v>3164.4599999999991</v>
      </c>
    </row>
    <row r="3610" spans="1:19" x14ac:dyDescent="0.25">
      <c r="A3610" t="s">
        <v>4040</v>
      </c>
      <c r="B3610" s="2">
        <v>45706</v>
      </c>
      <c r="C3610" t="s">
        <v>379</v>
      </c>
      <c r="D3610" t="s">
        <v>11</v>
      </c>
      <c r="E3610">
        <v>2</v>
      </c>
      <c r="F3610">
        <v>29355</v>
      </c>
      <c r="G3610" s="3">
        <v>0.05</v>
      </c>
      <c r="H3610" t="s">
        <v>12</v>
      </c>
      <c r="I3610">
        <v>2</v>
      </c>
      <c r="J3610">
        <f t="shared" si="224"/>
        <v>55774.5</v>
      </c>
      <c r="K3610" s="2">
        <f t="shared" si="225"/>
        <v>45689</v>
      </c>
      <c r="L3610" s="2" t="str">
        <f>VLOOKUP(C3610,Customers!$A$2:$F$401,3,FALSE)</f>
        <v>Port Said</v>
      </c>
      <c r="M3610" s="2" t="str">
        <f>VLOOKUP(C3610,Customers!$A$2:$F$401,5,FALSE)</f>
        <v>Small Business</v>
      </c>
      <c r="N3610" s="2" t="str">
        <f>VLOOKUP(D3610,Products!$A$2:$F$21,2,FALSE)</f>
        <v>Laptop Pro 14</v>
      </c>
      <c r="O3610" s="2" t="str">
        <f>VLOOKUP(D3610,Products!$A$2:$F$21,4,FALSE)</f>
        <v>Electronics</v>
      </c>
      <c r="P3610" s="2" t="str">
        <f>VLOOKUP(D3610,Products!$A$2:$F$21,3,FALSE)</f>
        <v>Computers</v>
      </c>
      <c r="Q3610" s="6">
        <f>VLOOKUP(D3610,Products!$A$2:$F$21,6,FALSE)</f>
        <v>22100</v>
      </c>
      <c r="R3610" s="6">
        <f t="shared" si="226"/>
        <v>44200</v>
      </c>
      <c r="S3610" s="6">
        <f t="shared" si="227"/>
        <v>11574.5</v>
      </c>
    </row>
    <row r="3611" spans="1:19" x14ac:dyDescent="0.25">
      <c r="A3611" t="s">
        <v>4041</v>
      </c>
      <c r="B3611" s="2">
        <v>45016</v>
      </c>
      <c r="C3611" t="s">
        <v>322</v>
      </c>
      <c r="D3611" t="s">
        <v>18</v>
      </c>
      <c r="E3611">
        <v>1</v>
      </c>
      <c r="F3611">
        <v>1334</v>
      </c>
      <c r="G3611" s="3">
        <v>0</v>
      </c>
      <c r="H3611" t="s">
        <v>12</v>
      </c>
      <c r="I3611">
        <v>5</v>
      </c>
      <c r="J3611">
        <f t="shared" si="224"/>
        <v>1334</v>
      </c>
      <c r="K3611" s="2">
        <f t="shared" si="225"/>
        <v>44986</v>
      </c>
      <c r="L3611" s="2" t="str">
        <f>VLOOKUP(C3611,Customers!$A$2:$F$401,3,FALSE)</f>
        <v>Port Said</v>
      </c>
      <c r="M3611" s="2" t="str">
        <f>VLOOKUP(C3611,Customers!$A$2:$F$401,5,FALSE)</f>
        <v>Consumer</v>
      </c>
      <c r="N3611" s="2" t="str">
        <f>VLOOKUP(D3611,Products!$A$2:$F$21,2,FALSE)</f>
        <v>Webcam HD</v>
      </c>
      <c r="O3611" s="2" t="str">
        <f>VLOOKUP(D3611,Products!$A$2:$F$21,4,FALSE)</f>
        <v>Electronics</v>
      </c>
      <c r="P3611" s="2" t="str">
        <f>VLOOKUP(D3611,Products!$A$2:$F$21,3,FALSE)</f>
        <v>Accessories</v>
      </c>
      <c r="Q3611" s="6">
        <f>VLOOKUP(D3611,Products!$A$2:$F$21,6,FALSE)</f>
        <v>790</v>
      </c>
      <c r="R3611" s="6">
        <f t="shared" si="226"/>
        <v>790</v>
      </c>
      <c r="S3611" s="6">
        <f t="shared" si="227"/>
        <v>544</v>
      </c>
    </row>
    <row r="3612" spans="1:19" x14ac:dyDescent="0.25">
      <c r="A3612" t="s">
        <v>4042</v>
      </c>
      <c r="B3612" s="2">
        <v>45276</v>
      </c>
      <c r="C3612" t="s">
        <v>185</v>
      </c>
      <c r="D3612" t="s">
        <v>27</v>
      </c>
      <c r="E3612">
        <v>1</v>
      </c>
      <c r="F3612">
        <v>1058.4000000000001</v>
      </c>
      <c r="G3612" s="3">
        <v>0.03</v>
      </c>
      <c r="H3612" t="s">
        <v>12</v>
      </c>
      <c r="I3612">
        <v>6</v>
      </c>
      <c r="J3612">
        <f t="shared" si="224"/>
        <v>1026.6480000000001</v>
      </c>
      <c r="K3612" s="2">
        <f t="shared" si="225"/>
        <v>45261</v>
      </c>
      <c r="L3612" s="2" t="str">
        <f>VLOOKUP(C3612,Customers!$A$2:$F$401,3,FALSE)</f>
        <v>Giza</v>
      </c>
      <c r="M3612" s="2" t="str">
        <f>VLOOKUP(C3612,Customers!$A$2:$F$401,5,FALSE)</f>
        <v>Small Business</v>
      </c>
      <c r="N3612" s="2" t="str">
        <f>VLOOKUP(D3612,Products!$A$2:$F$21,2,FALSE)</f>
        <v>Printer Toner</v>
      </c>
      <c r="O3612" s="2" t="str">
        <f>VLOOKUP(D3612,Products!$A$2:$F$21,4,FALSE)</f>
        <v>Office</v>
      </c>
      <c r="P3612" s="2" t="str">
        <f>VLOOKUP(D3612,Products!$A$2:$F$21,3,FALSE)</f>
        <v>Supplies</v>
      </c>
      <c r="Q3612" s="6">
        <f>VLOOKUP(D3612,Products!$A$2:$F$21,6,FALSE)</f>
        <v>510</v>
      </c>
      <c r="R3612" s="6">
        <f t="shared" si="226"/>
        <v>510</v>
      </c>
      <c r="S3612" s="6">
        <f t="shared" si="227"/>
        <v>516.64800000000014</v>
      </c>
    </row>
    <row r="3613" spans="1:19" x14ac:dyDescent="0.25">
      <c r="A3613" t="s">
        <v>4043</v>
      </c>
      <c r="B3613" s="2">
        <v>45613</v>
      </c>
      <c r="C3613" t="s">
        <v>1985</v>
      </c>
      <c r="D3613" t="s">
        <v>15</v>
      </c>
      <c r="E3613">
        <v>3</v>
      </c>
      <c r="F3613">
        <v>436.5</v>
      </c>
      <c r="G3613" s="3">
        <v>0.15</v>
      </c>
      <c r="H3613" t="s">
        <v>12</v>
      </c>
      <c r="I3613">
        <v>4</v>
      </c>
      <c r="J3613">
        <f t="shared" si="224"/>
        <v>1113.075</v>
      </c>
      <c r="K3613" s="2">
        <f t="shared" si="225"/>
        <v>45597</v>
      </c>
      <c r="L3613" s="2" t="str">
        <f>VLOOKUP(C3613,Customers!$A$2:$F$401,3,FALSE)</f>
        <v>Alexandria</v>
      </c>
      <c r="M3613" s="2" t="str">
        <f>VLOOKUP(C3613,Customers!$A$2:$F$401,5,FALSE)</f>
        <v>Small Business</v>
      </c>
      <c r="N3613" s="2" t="str">
        <f>VLOOKUP(D3613,Products!$A$2:$F$21,2,FALSE)</f>
        <v>Wireless Mouse</v>
      </c>
      <c r="O3613" s="2" t="str">
        <f>VLOOKUP(D3613,Products!$A$2:$F$21,4,FALSE)</f>
        <v>Electronics</v>
      </c>
      <c r="P3613" s="2" t="str">
        <f>VLOOKUP(D3613,Products!$A$2:$F$21,3,FALSE)</f>
        <v>Accessories</v>
      </c>
      <c r="Q3613" s="6">
        <f>VLOOKUP(D3613,Products!$A$2:$F$21,6,FALSE)</f>
        <v>210</v>
      </c>
      <c r="R3613" s="6">
        <f t="shared" si="226"/>
        <v>630</v>
      </c>
      <c r="S3613" s="6">
        <f t="shared" si="227"/>
        <v>483.07500000000005</v>
      </c>
    </row>
    <row r="3614" spans="1:19" x14ac:dyDescent="0.25">
      <c r="A3614" t="s">
        <v>4044</v>
      </c>
      <c r="B3614" s="2">
        <v>45234</v>
      </c>
      <c r="C3614" t="s">
        <v>1156</v>
      </c>
      <c r="D3614" t="s">
        <v>79</v>
      </c>
      <c r="E3614">
        <v>2</v>
      </c>
      <c r="F3614">
        <v>6200</v>
      </c>
      <c r="G3614" s="3">
        <v>0.1</v>
      </c>
      <c r="H3614" t="s">
        <v>12</v>
      </c>
      <c r="I3614">
        <v>7</v>
      </c>
      <c r="J3614">
        <f t="shared" si="224"/>
        <v>11160</v>
      </c>
      <c r="K3614" s="2">
        <f t="shared" si="225"/>
        <v>45231</v>
      </c>
      <c r="L3614" s="2" t="str">
        <f>VLOOKUP(C3614,Customers!$A$2:$F$401,3,FALSE)</f>
        <v>Asyut</v>
      </c>
      <c r="M3614" s="2" t="str">
        <f>VLOOKUP(C3614,Customers!$A$2:$F$401,5,FALSE)</f>
        <v>Consumer</v>
      </c>
      <c r="N3614" s="2" t="str">
        <f>VLOOKUP(D3614,Products!$A$2:$F$21,2,FALSE)</f>
        <v>27-inch Monitor</v>
      </c>
      <c r="O3614" s="2" t="str">
        <f>VLOOKUP(D3614,Products!$A$2:$F$21,4,FALSE)</f>
        <v>Electronics</v>
      </c>
      <c r="P3614" s="2" t="str">
        <f>VLOOKUP(D3614,Products!$A$2:$F$21,3,FALSE)</f>
        <v>Displays</v>
      </c>
      <c r="Q3614" s="6">
        <f>VLOOKUP(D3614,Products!$A$2:$F$21,6,FALSE)</f>
        <v>4300</v>
      </c>
      <c r="R3614" s="6">
        <f t="shared" si="226"/>
        <v>8600</v>
      </c>
      <c r="S3614" s="6">
        <f t="shared" si="227"/>
        <v>2560</v>
      </c>
    </row>
    <row r="3615" spans="1:19" x14ac:dyDescent="0.25">
      <c r="A3615" t="s">
        <v>4045</v>
      </c>
      <c r="B3615" s="2">
        <v>45259</v>
      </c>
      <c r="C3615" t="s">
        <v>199</v>
      </c>
      <c r="D3615" t="s">
        <v>40</v>
      </c>
      <c r="E3615">
        <v>2</v>
      </c>
      <c r="F3615">
        <v>19500</v>
      </c>
      <c r="G3615" s="3">
        <v>0.05</v>
      </c>
      <c r="H3615" t="s">
        <v>12</v>
      </c>
      <c r="I3615">
        <v>2</v>
      </c>
      <c r="J3615">
        <f t="shared" si="224"/>
        <v>37050</v>
      </c>
      <c r="K3615" s="2">
        <f t="shared" si="225"/>
        <v>45231</v>
      </c>
      <c r="L3615" s="2" t="str">
        <f>VLOOKUP(C3615,Customers!$A$2:$F$401,3,FALSE)</f>
        <v>Giza</v>
      </c>
      <c r="M3615" s="2" t="str">
        <f>VLOOKUP(C3615,Customers!$A$2:$F$401,5,FALSE)</f>
        <v>Consumer</v>
      </c>
      <c r="N3615" s="2" t="str">
        <f>VLOOKUP(D3615,Products!$A$2:$F$21,2,FALSE)</f>
        <v>Laptop Basic 15</v>
      </c>
      <c r="O3615" s="2" t="str">
        <f>VLOOKUP(D3615,Products!$A$2:$F$21,4,FALSE)</f>
        <v>Electronics</v>
      </c>
      <c r="P3615" s="2" t="str">
        <f>VLOOKUP(D3615,Products!$A$2:$F$21,3,FALSE)</f>
        <v>Computers</v>
      </c>
      <c r="Q3615" s="6">
        <f>VLOOKUP(D3615,Products!$A$2:$F$21,6,FALSE)</f>
        <v>15100</v>
      </c>
      <c r="R3615" s="6">
        <f t="shared" si="226"/>
        <v>30200</v>
      </c>
      <c r="S3615" s="6">
        <f t="shared" si="227"/>
        <v>6850</v>
      </c>
    </row>
    <row r="3616" spans="1:19" x14ac:dyDescent="0.25">
      <c r="A3616" t="s">
        <v>4046</v>
      </c>
      <c r="B3616" s="2">
        <v>45223</v>
      </c>
      <c r="C3616" t="s">
        <v>744</v>
      </c>
      <c r="D3616" t="s">
        <v>49</v>
      </c>
      <c r="E3616">
        <v>1</v>
      </c>
      <c r="F3616">
        <v>4223</v>
      </c>
      <c r="G3616" s="3">
        <v>0</v>
      </c>
      <c r="H3616" t="s">
        <v>12</v>
      </c>
      <c r="I3616">
        <v>5</v>
      </c>
      <c r="J3616">
        <f t="shared" si="224"/>
        <v>4223</v>
      </c>
      <c r="K3616" s="2">
        <f t="shared" si="225"/>
        <v>45200</v>
      </c>
      <c r="L3616" s="2" t="str">
        <f>VLOOKUP(C3616,Customers!$A$2:$F$401,3,FALSE)</f>
        <v>Cairo</v>
      </c>
      <c r="M3616" s="2" t="str">
        <f>VLOOKUP(C3616,Customers!$A$2:$F$401,5,FALSE)</f>
        <v>Corporate</v>
      </c>
      <c r="N3616" s="2" t="str">
        <f>VLOOKUP(D3616,Products!$A$2:$F$21,2,FALSE)</f>
        <v>UPS 1200VA</v>
      </c>
      <c r="O3616" s="2" t="str">
        <f>VLOOKUP(D3616,Products!$A$2:$F$21,4,FALSE)</f>
        <v>Electronics</v>
      </c>
      <c r="P3616" s="2" t="str">
        <f>VLOOKUP(D3616,Products!$A$2:$F$21,3,FALSE)</f>
        <v>Power</v>
      </c>
      <c r="Q3616" s="6">
        <f>VLOOKUP(D3616,Products!$A$2:$F$21,6,FALSE)</f>
        <v>2950</v>
      </c>
      <c r="R3616" s="6">
        <f t="shared" si="226"/>
        <v>2950</v>
      </c>
      <c r="S3616" s="6">
        <f t="shared" si="227"/>
        <v>1273</v>
      </c>
    </row>
    <row r="3617" spans="1:19" x14ac:dyDescent="0.25">
      <c r="A3617" t="s">
        <v>4047</v>
      </c>
      <c r="B3617" s="2">
        <v>45293</v>
      </c>
      <c r="C3617" t="s">
        <v>369</v>
      </c>
      <c r="D3617" t="s">
        <v>24</v>
      </c>
      <c r="E3617">
        <v>2</v>
      </c>
      <c r="F3617">
        <v>1250</v>
      </c>
      <c r="G3617" s="3">
        <v>0.03</v>
      </c>
      <c r="H3617" t="s">
        <v>12</v>
      </c>
      <c r="I3617">
        <v>4</v>
      </c>
      <c r="J3617">
        <f t="shared" si="224"/>
        <v>2425</v>
      </c>
      <c r="K3617" s="2">
        <f t="shared" si="225"/>
        <v>45292</v>
      </c>
      <c r="L3617" s="2" t="str">
        <f>VLOOKUP(C3617,Customers!$A$2:$F$401,3,FALSE)</f>
        <v>Tanta</v>
      </c>
      <c r="M3617" s="2" t="str">
        <f>VLOOKUP(C3617,Customers!$A$2:$F$401,5,FALSE)</f>
        <v>Small Business</v>
      </c>
      <c r="N3617" s="2" t="str">
        <f>VLOOKUP(D3617,Products!$A$2:$F$21,2,FALSE)</f>
        <v>USB-C Hub</v>
      </c>
      <c r="O3617" s="2" t="str">
        <f>VLOOKUP(D3617,Products!$A$2:$F$21,4,FALSE)</f>
        <v>Electronics</v>
      </c>
      <c r="P3617" s="2" t="str">
        <f>VLOOKUP(D3617,Products!$A$2:$F$21,3,FALSE)</f>
        <v>Accessories</v>
      </c>
      <c r="Q3617" s="6">
        <f>VLOOKUP(D3617,Products!$A$2:$F$21,6,FALSE)</f>
        <v>620</v>
      </c>
      <c r="R3617" s="6">
        <f t="shared" si="226"/>
        <v>1240</v>
      </c>
      <c r="S3617" s="6">
        <f t="shared" si="227"/>
        <v>1185</v>
      </c>
    </row>
    <row r="3618" spans="1:19" x14ac:dyDescent="0.25">
      <c r="A3618" t="s">
        <v>4048</v>
      </c>
      <c r="B3618" s="2">
        <v>45032</v>
      </c>
      <c r="C3618" t="s">
        <v>76</v>
      </c>
      <c r="D3618" t="s">
        <v>49</v>
      </c>
      <c r="E3618">
        <v>5</v>
      </c>
      <c r="F3618">
        <v>3977</v>
      </c>
      <c r="G3618" s="3">
        <v>0</v>
      </c>
      <c r="H3618" t="s">
        <v>12</v>
      </c>
      <c r="I3618">
        <v>4</v>
      </c>
      <c r="J3618">
        <f t="shared" si="224"/>
        <v>19885</v>
      </c>
      <c r="K3618" s="2">
        <f t="shared" si="225"/>
        <v>45017</v>
      </c>
      <c r="L3618" s="2" t="str">
        <f>VLOOKUP(C3618,Customers!$A$2:$F$401,3,FALSE)</f>
        <v>Banha</v>
      </c>
      <c r="M3618" s="2" t="str">
        <f>VLOOKUP(C3618,Customers!$A$2:$F$401,5,FALSE)</f>
        <v>Consumer</v>
      </c>
      <c r="N3618" s="2" t="str">
        <f>VLOOKUP(D3618,Products!$A$2:$F$21,2,FALSE)</f>
        <v>UPS 1200VA</v>
      </c>
      <c r="O3618" s="2" t="str">
        <f>VLOOKUP(D3618,Products!$A$2:$F$21,4,FALSE)</f>
        <v>Electronics</v>
      </c>
      <c r="P3618" s="2" t="str">
        <f>VLOOKUP(D3618,Products!$A$2:$F$21,3,FALSE)</f>
        <v>Power</v>
      </c>
      <c r="Q3618" s="6">
        <f>VLOOKUP(D3618,Products!$A$2:$F$21,6,FALSE)</f>
        <v>2950</v>
      </c>
      <c r="R3618" s="6">
        <f t="shared" si="226"/>
        <v>14750</v>
      </c>
      <c r="S3618" s="6">
        <f t="shared" si="227"/>
        <v>5135</v>
      </c>
    </row>
    <row r="3619" spans="1:19" x14ac:dyDescent="0.25">
      <c r="A3619" t="s">
        <v>4049</v>
      </c>
      <c r="B3619" s="2">
        <v>45786</v>
      </c>
      <c r="C3619" t="s">
        <v>594</v>
      </c>
      <c r="D3619" t="s">
        <v>21</v>
      </c>
      <c r="E3619">
        <v>1</v>
      </c>
      <c r="F3619">
        <v>1850</v>
      </c>
      <c r="G3619" s="3">
        <v>0</v>
      </c>
      <c r="H3619" t="s">
        <v>85</v>
      </c>
      <c r="I3619">
        <v>3</v>
      </c>
      <c r="J3619">
        <f t="shared" si="224"/>
        <v>1850</v>
      </c>
      <c r="K3619" s="2">
        <f t="shared" si="225"/>
        <v>45778</v>
      </c>
      <c r="L3619" s="2" t="str">
        <f>VLOOKUP(C3619,Customers!$A$2:$F$401,3,FALSE)</f>
        <v>Asyut</v>
      </c>
      <c r="M3619" s="2" t="str">
        <f>VLOOKUP(C3619,Customers!$A$2:$F$401,5,FALSE)</f>
        <v>Small Business</v>
      </c>
      <c r="N3619" s="2" t="str">
        <f>VLOOKUP(D3619,Products!$A$2:$F$21,2,FALSE)</f>
        <v>Mechanical Keyboard</v>
      </c>
      <c r="O3619" s="2" t="str">
        <f>VLOOKUP(D3619,Products!$A$2:$F$21,4,FALSE)</f>
        <v>Electronics</v>
      </c>
      <c r="P3619" s="2" t="str">
        <f>VLOOKUP(D3619,Products!$A$2:$F$21,3,FALSE)</f>
        <v>Accessories</v>
      </c>
      <c r="Q3619" s="6">
        <f>VLOOKUP(D3619,Products!$A$2:$F$21,6,FALSE)</f>
        <v>990</v>
      </c>
      <c r="R3619" s="6">
        <f t="shared" si="226"/>
        <v>990</v>
      </c>
      <c r="S3619" s="6">
        <f t="shared" si="227"/>
        <v>860</v>
      </c>
    </row>
    <row r="3620" spans="1:19" x14ac:dyDescent="0.25">
      <c r="A3620" t="s">
        <v>4050</v>
      </c>
      <c r="B3620" s="2">
        <v>45557</v>
      </c>
      <c r="C3620" t="s">
        <v>821</v>
      </c>
      <c r="D3620" t="s">
        <v>59</v>
      </c>
      <c r="E3620">
        <v>3</v>
      </c>
      <c r="F3620">
        <v>6808</v>
      </c>
      <c r="G3620" s="3">
        <v>0.1</v>
      </c>
      <c r="H3620" t="s">
        <v>12</v>
      </c>
      <c r="I3620">
        <v>5</v>
      </c>
      <c r="J3620">
        <f t="shared" si="224"/>
        <v>18381.600000000002</v>
      </c>
      <c r="K3620" s="2">
        <f t="shared" si="225"/>
        <v>45536</v>
      </c>
      <c r="L3620" s="2" t="str">
        <f>VLOOKUP(C3620,Customers!$A$2:$F$401,3,FALSE)</f>
        <v>Fayoum</v>
      </c>
      <c r="M3620" s="2" t="str">
        <f>VLOOKUP(C3620,Customers!$A$2:$F$401,5,FALSE)</f>
        <v>Corporate</v>
      </c>
      <c r="N3620" s="2" t="str">
        <f>VLOOKUP(D3620,Products!$A$2:$F$21,2,FALSE)</f>
        <v>Laser Printer</v>
      </c>
      <c r="O3620" s="2" t="str">
        <f>VLOOKUP(D3620,Products!$A$2:$F$21,4,FALSE)</f>
        <v>Electronics</v>
      </c>
      <c r="P3620" s="2" t="str">
        <f>VLOOKUP(D3620,Products!$A$2:$F$21,3,FALSE)</f>
        <v>Printers</v>
      </c>
      <c r="Q3620" s="6">
        <f>VLOOKUP(D3620,Products!$A$2:$F$21,6,FALSE)</f>
        <v>5600</v>
      </c>
      <c r="R3620" s="6">
        <f t="shared" si="226"/>
        <v>16800</v>
      </c>
      <c r="S3620" s="6">
        <f t="shared" si="227"/>
        <v>1581.6000000000022</v>
      </c>
    </row>
    <row r="3621" spans="1:19" x14ac:dyDescent="0.25">
      <c r="A3621" t="s">
        <v>4051</v>
      </c>
      <c r="B3621" s="2">
        <v>45560</v>
      </c>
      <c r="C3621" t="s">
        <v>1771</v>
      </c>
      <c r="D3621" t="s">
        <v>21</v>
      </c>
      <c r="E3621">
        <v>2</v>
      </c>
      <c r="F3621">
        <v>1794.5</v>
      </c>
      <c r="G3621" s="3">
        <v>0.05</v>
      </c>
      <c r="H3621" t="s">
        <v>12</v>
      </c>
      <c r="I3621">
        <v>7</v>
      </c>
      <c r="J3621">
        <f t="shared" si="224"/>
        <v>3409.5499999999997</v>
      </c>
      <c r="K3621" s="2">
        <f t="shared" si="225"/>
        <v>45536</v>
      </c>
      <c r="L3621" s="2" t="str">
        <f>VLOOKUP(C3621,Customers!$A$2:$F$401,3,FALSE)</f>
        <v>Asyut</v>
      </c>
      <c r="M3621" s="2" t="str">
        <f>VLOOKUP(C3621,Customers!$A$2:$F$401,5,FALSE)</f>
        <v>Small Business</v>
      </c>
      <c r="N3621" s="2" t="str">
        <f>VLOOKUP(D3621,Products!$A$2:$F$21,2,FALSE)</f>
        <v>Mechanical Keyboard</v>
      </c>
      <c r="O3621" s="2" t="str">
        <f>VLOOKUP(D3621,Products!$A$2:$F$21,4,FALSE)</f>
        <v>Electronics</v>
      </c>
      <c r="P3621" s="2" t="str">
        <f>VLOOKUP(D3621,Products!$A$2:$F$21,3,FALSE)</f>
        <v>Accessories</v>
      </c>
      <c r="Q3621" s="6">
        <f>VLOOKUP(D3621,Products!$A$2:$F$21,6,FALSE)</f>
        <v>990</v>
      </c>
      <c r="R3621" s="6">
        <f t="shared" si="226"/>
        <v>1980</v>
      </c>
      <c r="S3621" s="6">
        <f t="shared" si="227"/>
        <v>1429.5499999999997</v>
      </c>
    </row>
    <row r="3622" spans="1:19" x14ac:dyDescent="0.25">
      <c r="A3622" t="s">
        <v>4052</v>
      </c>
      <c r="B3622" s="2">
        <v>45840</v>
      </c>
      <c r="C3622" t="s">
        <v>390</v>
      </c>
      <c r="D3622" t="s">
        <v>11</v>
      </c>
      <c r="E3622">
        <v>1</v>
      </c>
      <c r="F3622">
        <v>29355</v>
      </c>
      <c r="G3622" s="3">
        <v>0.1</v>
      </c>
      <c r="H3622" t="s">
        <v>12</v>
      </c>
      <c r="I3622">
        <v>2</v>
      </c>
      <c r="J3622">
        <f t="shared" si="224"/>
        <v>26419.5</v>
      </c>
      <c r="K3622" s="2">
        <f t="shared" si="225"/>
        <v>45839</v>
      </c>
      <c r="L3622" s="2" t="str">
        <f>VLOOKUP(C3622,Customers!$A$2:$F$401,3,FALSE)</f>
        <v>Banha</v>
      </c>
      <c r="M3622" s="2" t="str">
        <f>VLOOKUP(C3622,Customers!$A$2:$F$401,5,FALSE)</f>
        <v>Consumer</v>
      </c>
      <c r="N3622" s="2" t="str">
        <f>VLOOKUP(D3622,Products!$A$2:$F$21,2,FALSE)</f>
        <v>Laptop Pro 14</v>
      </c>
      <c r="O3622" s="2" t="str">
        <f>VLOOKUP(D3622,Products!$A$2:$F$21,4,FALSE)</f>
        <v>Electronics</v>
      </c>
      <c r="P3622" s="2" t="str">
        <f>VLOOKUP(D3622,Products!$A$2:$F$21,3,FALSE)</f>
        <v>Computers</v>
      </c>
      <c r="Q3622" s="6">
        <f>VLOOKUP(D3622,Products!$A$2:$F$21,6,FALSE)</f>
        <v>22100</v>
      </c>
      <c r="R3622" s="6">
        <f t="shared" si="226"/>
        <v>22100</v>
      </c>
      <c r="S3622" s="6">
        <f t="shared" si="227"/>
        <v>4319.5</v>
      </c>
    </row>
    <row r="3623" spans="1:19" x14ac:dyDescent="0.25">
      <c r="A3623" t="s">
        <v>4053</v>
      </c>
      <c r="B3623" s="2">
        <v>45518</v>
      </c>
      <c r="C3623" t="s">
        <v>189</v>
      </c>
      <c r="D3623" t="s">
        <v>15</v>
      </c>
      <c r="E3623">
        <v>5</v>
      </c>
      <c r="F3623">
        <v>486</v>
      </c>
      <c r="G3623" s="3">
        <v>0.1</v>
      </c>
      <c r="H3623" t="s">
        <v>12</v>
      </c>
      <c r="I3623">
        <v>6</v>
      </c>
      <c r="J3623">
        <f t="shared" si="224"/>
        <v>2187</v>
      </c>
      <c r="K3623" s="2">
        <f t="shared" si="225"/>
        <v>45505</v>
      </c>
      <c r="L3623" s="2" t="str">
        <f>VLOOKUP(C3623,Customers!$A$2:$F$401,3,FALSE)</f>
        <v>Cairo</v>
      </c>
      <c r="M3623" s="2" t="str">
        <f>VLOOKUP(C3623,Customers!$A$2:$F$401,5,FALSE)</f>
        <v>Consumer</v>
      </c>
      <c r="N3623" s="2" t="str">
        <f>VLOOKUP(D3623,Products!$A$2:$F$21,2,FALSE)</f>
        <v>Wireless Mouse</v>
      </c>
      <c r="O3623" s="2" t="str">
        <f>VLOOKUP(D3623,Products!$A$2:$F$21,4,FALSE)</f>
        <v>Electronics</v>
      </c>
      <c r="P3623" s="2" t="str">
        <f>VLOOKUP(D3623,Products!$A$2:$F$21,3,FALSE)</f>
        <v>Accessories</v>
      </c>
      <c r="Q3623" s="6">
        <f>VLOOKUP(D3623,Products!$A$2:$F$21,6,FALSE)</f>
        <v>210</v>
      </c>
      <c r="R3623" s="6">
        <f t="shared" si="226"/>
        <v>1050</v>
      </c>
      <c r="S3623" s="6">
        <f t="shared" si="227"/>
        <v>1137</v>
      </c>
    </row>
    <row r="3624" spans="1:19" x14ac:dyDescent="0.25">
      <c r="A3624" t="s">
        <v>4054</v>
      </c>
      <c r="B3624" s="2">
        <v>45297</v>
      </c>
      <c r="C3624" t="s">
        <v>450</v>
      </c>
      <c r="D3624" t="s">
        <v>11</v>
      </c>
      <c r="E3624">
        <v>1</v>
      </c>
      <c r="F3624">
        <v>29355</v>
      </c>
      <c r="G3624" s="3">
        <v>0.05</v>
      </c>
      <c r="H3624" t="s">
        <v>12</v>
      </c>
      <c r="I3624">
        <v>6</v>
      </c>
      <c r="J3624">
        <f t="shared" si="224"/>
        <v>27887.25</v>
      </c>
      <c r="K3624" s="2">
        <f t="shared" si="225"/>
        <v>45292</v>
      </c>
      <c r="L3624" s="2" t="str">
        <f>VLOOKUP(C3624,Customers!$A$2:$F$401,3,FALSE)</f>
        <v>Banha</v>
      </c>
      <c r="M3624" s="2" t="str">
        <f>VLOOKUP(C3624,Customers!$A$2:$F$401,5,FALSE)</f>
        <v>Consumer</v>
      </c>
      <c r="N3624" s="2" t="str">
        <f>VLOOKUP(D3624,Products!$A$2:$F$21,2,FALSE)</f>
        <v>Laptop Pro 14</v>
      </c>
      <c r="O3624" s="2" t="str">
        <f>VLOOKUP(D3624,Products!$A$2:$F$21,4,FALSE)</f>
        <v>Electronics</v>
      </c>
      <c r="P3624" s="2" t="str">
        <f>VLOOKUP(D3624,Products!$A$2:$F$21,3,FALSE)</f>
        <v>Computers</v>
      </c>
      <c r="Q3624" s="6">
        <f>VLOOKUP(D3624,Products!$A$2:$F$21,6,FALSE)</f>
        <v>22100</v>
      </c>
      <c r="R3624" s="6">
        <f t="shared" si="226"/>
        <v>22100</v>
      </c>
      <c r="S3624" s="6">
        <f t="shared" si="227"/>
        <v>5787.25</v>
      </c>
    </row>
    <row r="3625" spans="1:19" x14ac:dyDescent="0.25">
      <c r="A3625" t="s">
        <v>4055</v>
      </c>
      <c r="B3625" s="2">
        <v>45167</v>
      </c>
      <c r="C3625" t="s">
        <v>711</v>
      </c>
      <c r="D3625" t="s">
        <v>11</v>
      </c>
      <c r="E3625">
        <v>1</v>
      </c>
      <c r="F3625">
        <v>28500</v>
      </c>
      <c r="G3625" s="3">
        <v>0.1</v>
      </c>
      <c r="H3625" t="s">
        <v>12</v>
      </c>
      <c r="I3625">
        <v>3</v>
      </c>
      <c r="J3625">
        <f t="shared" si="224"/>
        <v>25650</v>
      </c>
      <c r="K3625" s="2">
        <f t="shared" si="225"/>
        <v>45139</v>
      </c>
      <c r="L3625" s="2" t="str">
        <f>VLOOKUP(C3625,Customers!$A$2:$F$401,3,FALSE)</f>
        <v>Mansoura</v>
      </c>
      <c r="M3625" s="2" t="str">
        <f>VLOOKUP(C3625,Customers!$A$2:$F$401,5,FALSE)</f>
        <v>Consumer</v>
      </c>
      <c r="N3625" s="2" t="str">
        <f>VLOOKUP(D3625,Products!$A$2:$F$21,2,FALSE)</f>
        <v>Laptop Pro 14</v>
      </c>
      <c r="O3625" s="2" t="str">
        <f>VLOOKUP(D3625,Products!$A$2:$F$21,4,FALSE)</f>
        <v>Electronics</v>
      </c>
      <c r="P3625" s="2" t="str">
        <f>VLOOKUP(D3625,Products!$A$2:$F$21,3,FALSE)</f>
        <v>Computers</v>
      </c>
      <c r="Q3625" s="6">
        <f>VLOOKUP(D3625,Products!$A$2:$F$21,6,FALSE)</f>
        <v>22100</v>
      </c>
      <c r="R3625" s="6">
        <f t="shared" si="226"/>
        <v>22100</v>
      </c>
      <c r="S3625" s="6">
        <f t="shared" si="227"/>
        <v>3550</v>
      </c>
    </row>
    <row r="3626" spans="1:19" x14ac:dyDescent="0.25">
      <c r="A3626" t="s">
        <v>4056</v>
      </c>
      <c r="B3626" s="2">
        <v>45196</v>
      </c>
      <c r="C3626" t="s">
        <v>1570</v>
      </c>
      <c r="D3626" t="s">
        <v>11</v>
      </c>
      <c r="E3626">
        <v>1</v>
      </c>
      <c r="F3626">
        <v>28500</v>
      </c>
      <c r="G3626" s="3">
        <v>0.05</v>
      </c>
      <c r="H3626" t="s">
        <v>12</v>
      </c>
      <c r="I3626">
        <v>4</v>
      </c>
      <c r="J3626">
        <f t="shared" si="224"/>
        <v>27075</v>
      </c>
      <c r="K3626" s="2">
        <f t="shared" si="225"/>
        <v>45170</v>
      </c>
      <c r="L3626" s="2" t="str">
        <f>VLOOKUP(C3626,Customers!$A$2:$F$401,3,FALSE)</f>
        <v>Port Said</v>
      </c>
      <c r="M3626" s="2" t="str">
        <f>VLOOKUP(C3626,Customers!$A$2:$F$401,5,FALSE)</f>
        <v>Consumer</v>
      </c>
      <c r="N3626" s="2" t="str">
        <f>VLOOKUP(D3626,Products!$A$2:$F$21,2,FALSE)</f>
        <v>Laptop Pro 14</v>
      </c>
      <c r="O3626" s="2" t="str">
        <f>VLOOKUP(D3626,Products!$A$2:$F$21,4,FALSE)</f>
        <v>Electronics</v>
      </c>
      <c r="P3626" s="2" t="str">
        <f>VLOOKUP(D3626,Products!$A$2:$F$21,3,FALSE)</f>
        <v>Computers</v>
      </c>
      <c r="Q3626" s="6">
        <f>VLOOKUP(D3626,Products!$A$2:$F$21,6,FALSE)</f>
        <v>22100</v>
      </c>
      <c r="R3626" s="6">
        <f t="shared" si="226"/>
        <v>22100</v>
      </c>
      <c r="S3626" s="6">
        <f t="shared" si="227"/>
        <v>4975</v>
      </c>
    </row>
    <row r="3627" spans="1:19" x14ac:dyDescent="0.25">
      <c r="A3627" t="s">
        <v>4057</v>
      </c>
      <c r="B3627" s="2">
        <v>45342</v>
      </c>
      <c r="C3627" t="s">
        <v>514</v>
      </c>
      <c r="D3627" t="s">
        <v>72</v>
      </c>
      <c r="E3627">
        <v>3</v>
      </c>
      <c r="F3627">
        <v>1750</v>
      </c>
      <c r="G3627" s="3">
        <v>0.15</v>
      </c>
      <c r="H3627" t="s">
        <v>12</v>
      </c>
      <c r="I3627">
        <v>6</v>
      </c>
      <c r="J3627">
        <f t="shared" si="224"/>
        <v>4462.5</v>
      </c>
      <c r="K3627" s="2">
        <f t="shared" si="225"/>
        <v>45323</v>
      </c>
      <c r="L3627" s="2" t="str">
        <f>VLOOKUP(C3627,Customers!$A$2:$F$401,3,FALSE)</f>
        <v>Banha</v>
      </c>
      <c r="M3627" s="2" t="str">
        <f>VLOOKUP(C3627,Customers!$A$2:$F$401,5,FALSE)</f>
        <v>Small Business</v>
      </c>
      <c r="N3627" s="2" t="str">
        <f>VLOOKUP(D3627,Products!$A$2:$F$21,2,FALSE)</f>
        <v>Wi-Fi Router</v>
      </c>
      <c r="O3627" s="2" t="str">
        <f>VLOOKUP(D3627,Products!$A$2:$F$21,4,FALSE)</f>
        <v>Electronics</v>
      </c>
      <c r="P3627" s="2" t="str">
        <f>VLOOKUP(D3627,Products!$A$2:$F$21,3,FALSE)</f>
        <v>Networking</v>
      </c>
      <c r="Q3627" s="6">
        <f>VLOOKUP(D3627,Products!$A$2:$F$21,6,FALSE)</f>
        <v>1050</v>
      </c>
      <c r="R3627" s="6">
        <f t="shared" si="226"/>
        <v>3150</v>
      </c>
      <c r="S3627" s="6">
        <f t="shared" si="227"/>
        <v>1312.5</v>
      </c>
    </row>
    <row r="3628" spans="1:19" x14ac:dyDescent="0.25">
      <c r="A3628" t="s">
        <v>4058</v>
      </c>
      <c r="B3628" s="2">
        <v>44934</v>
      </c>
      <c r="C3628" t="s">
        <v>421</v>
      </c>
      <c r="D3628" t="s">
        <v>15</v>
      </c>
      <c r="E3628">
        <v>4</v>
      </c>
      <c r="F3628">
        <v>436.5</v>
      </c>
      <c r="G3628" s="3">
        <v>0.05</v>
      </c>
      <c r="H3628" t="s">
        <v>12</v>
      </c>
      <c r="I3628">
        <v>3</v>
      </c>
      <c r="J3628">
        <f t="shared" si="224"/>
        <v>1658.6999999999998</v>
      </c>
      <c r="K3628" s="2">
        <f t="shared" si="225"/>
        <v>44927</v>
      </c>
      <c r="L3628" s="2" t="str">
        <f>VLOOKUP(C3628,Customers!$A$2:$F$401,3,FALSE)</f>
        <v>Ismailia</v>
      </c>
      <c r="M3628" s="2" t="str">
        <f>VLOOKUP(C3628,Customers!$A$2:$F$401,5,FALSE)</f>
        <v>Corporate</v>
      </c>
      <c r="N3628" s="2" t="str">
        <f>VLOOKUP(D3628,Products!$A$2:$F$21,2,FALSE)</f>
        <v>Wireless Mouse</v>
      </c>
      <c r="O3628" s="2" t="str">
        <f>VLOOKUP(D3628,Products!$A$2:$F$21,4,FALSE)</f>
        <v>Electronics</v>
      </c>
      <c r="P3628" s="2" t="str">
        <f>VLOOKUP(D3628,Products!$A$2:$F$21,3,FALSE)</f>
        <v>Accessories</v>
      </c>
      <c r="Q3628" s="6">
        <f>VLOOKUP(D3628,Products!$A$2:$F$21,6,FALSE)</f>
        <v>210</v>
      </c>
      <c r="R3628" s="6">
        <f t="shared" si="226"/>
        <v>840</v>
      </c>
      <c r="S3628" s="6">
        <f t="shared" si="227"/>
        <v>818.69999999999982</v>
      </c>
    </row>
    <row r="3629" spans="1:19" x14ac:dyDescent="0.25">
      <c r="A3629" t="s">
        <v>4059</v>
      </c>
      <c r="B3629" s="2">
        <v>45445</v>
      </c>
      <c r="C3629" t="s">
        <v>468</v>
      </c>
      <c r="D3629" t="s">
        <v>43</v>
      </c>
      <c r="E3629">
        <v>1</v>
      </c>
      <c r="F3629">
        <v>3888</v>
      </c>
      <c r="G3629" s="3">
        <v>0</v>
      </c>
      <c r="H3629" t="s">
        <v>12</v>
      </c>
      <c r="I3629">
        <v>2</v>
      </c>
      <c r="J3629">
        <f t="shared" si="224"/>
        <v>3888</v>
      </c>
      <c r="K3629" s="2">
        <f t="shared" si="225"/>
        <v>45444</v>
      </c>
      <c r="L3629" s="2" t="str">
        <f>VLOOKUP(C3629,Customers!$A$2:$F$401,3,FALSE)</f>
        <v>Banha</v>
      </c>
      <c r="M3629" s="2" t="str">
        <f>VLOOKUP(C3629,Customers!$A$2:$F$401,5,FALSE)</f>
        <v>Consumer</v>
      </c>
      <c r="N3629" s="2" t="str">
        <f>VLOOKUP(D3629,Products!$A$2:$F$21,2,FALSE)</f>
        <v>External SSD 1TB</v>
      </c>
      <c r="O3629" s="2" t="str">
        <f>VLOOKUP(D3629,Products!$A$2:$F$21,4,FALSE)</f>
        <v>Electronics</v>
      </c>
      <c r="P3629" s="2" t="str">
        <f>VLOOKUP(D3629,Products!$A$2:$F$21,3,FALSE)</f>
        <v>Storage</v>
      </c>
      <c r="Q3629" s="6">
        <f>VLOOKUP(D3629,Products!$A$2:$F$21,6,FALSE)</f>
        <v>2450</v>
      </c>
      <c r="R3629" s="6">
        <f t="shared" si="226"/>
        <v>2450</v>
      </c>
      <c r="S3629" s="6">
        <f t="shared" si="227"/>
        <v>1438</v>
      </c>
    </row>
    <row r="3630" spans="1:19" x14ac:dyDescent="0.25">
      <c r="A3630" t="s">
        <v>4060</v>
      </c>
      <c r="B3630" s="2">
        <v>44952</v>
      </c>
      <c r="C3630" t="s">
        <v>552</v>
      </c>
      <c r="D3630" t="s">
        <v>82</v>
      </c>
      <c r="E3630">
        <v>3</v>
      </c>
      <c r="F3630">
        <v>4656</v>
      </c>
      <c r="G3630" s="3">
        <v>0.2</v>
      </c>
      <c r="H3630" t="s">
        <v>12</v>
      </c>
      <c r="I3630">
        <v>5</v>
      </c>
      <c r="J3630">
        <f t="shared" si="224"/>
        <v>11174.400000000001</v>
      </c>
      <c r="K3630" s="2">
        <f t="shared" si="225"/>
        <v>44927</v>
      </c>
      <c r="L3630" s="2" t="str">
        <f>VLOOKUP(C3630,Customers!$A$2:$F$401,3,FALSE)</f>
        <v>Asyut</v>
      </c>
      <c r="M3630" s="2" t="str">
        <f>VLOOKUP(C3630,Customers!$A$2:$F$401,5,FALSE)</f>
        <v>Small Business</v>
      </c>
      <c r="N3630" s="2" t="str">
        <f>VLOOKUP(D3630,Products!$A$2:$F$21,2,FALSE)</f>
        <v>Office Chair</v>
      </c>
      <c r="O3630" s="2" t="str">
        <f>VLOOKUP(D3630,Products!$A$2:$F$21,4,FALSE)</f>
        <v>Office</v>
      </c>
      <c r="P3630" s="2" t="str">
        <f>VLOOKUP(D3630,Products!$A$2:$F$21,3,FALSE)</f>
        <v>Furniture</v>
      </c>
      <c r="Q3630" s="6">
        <f>VLOOKUP(D3630,Products!$A$2:$F$21,6,FALSE)</f>
        <v>3150</v>
      </c>
      <c r="R3630" s="6">
        <f t="shared" si="226"/>
        <v>9450</v>
      </c>
      <c r="S3630" s="6">
        <f t="shared" si="227"/>
        <v>1724.4000000000015</v>
      </c>
    </row>
    <row r="3631" spans="1:19" x14ac:dyDescent="0.25">
      <c r="A3631" t="s">
        <v>4061</v>
      </c>
      <c r="B3631" s="2">
        <v>45866</v>
      </c>
      <c r="C3631" t="s">
        <v>1149</v>
      </c>
      <c r="D3631" t="s">
        <v>11</v>
      </c>
      <c r="E3631">
        <v>1</v>
      </c>
      <c r="F3631">
        <v>26220</v>
      </c>
      <c r="G3631" s="3">
        <v>0.05</v>
      </c>
      <c r="H3631" t="s">
        <v>12</v>
      </c>
      <c r="I3631">
        <v>3</v>
      </c>
      <c r="J3631">
        <f t="shared" si="224"/>
        <v>24909</v>
      </c>
      <c r="K3631" s="2">
        <f t="shared" si="225"/>
        <v>45839</v>
      </c>
      <c r="L3631" s="2" t="str">
        <f>VLOOKUP(C3631,Customers!$A$2:$F$401,3,FALSE)</f>
        <v>Tanta</v>
      </c>
      <c r="M3631" s="2" t="str">
        <f>VLOOKUP(C3631,Customers!$A$2:$F$401,5,FALSE)</f>
        <v>Corporate</v>
      </c>
      <c r="N3631" s="2" t="str">
        <f>VLOOKUP(D3631,Products!$A$2:$F$21,2,FALSE)</f>
        <v>Laptop Pro 14</v>
      </c>
      <c r="O3631" s="2" t="str">
        <f>VLOOKUP(D3631,Products!$A$2:$F$21,4,FALSE)</f>
        <v>Electronics</v>
      </c>
      <c r="P3631" s="2" t="str">
        <f>VLOOKUP(D3631,Products!$A$2:$F$21,3,FALSE)</f>
        <v>Computers</v>
      </c>
      <c r="Q3631" s="6">
        <f>VLOOKUP(D3631,Products!$A$2:$F$21,6,FALSE)</f>
        <v>22100</v>
      </c>
      <c r="R3631" s="6">
        <f t="shared" si="226"/>
        <v>22100</v>
      </c>
      <c r="S3631" s="6">
        <f t="shared" si="227"/>
        <v>2809</v>
      </c>
    </row>
    <row r="3632" spans="1:19" x14ac:dyDescent="0.25">
      <c r="A3632" t="s">
        <v>4062</v>
      </c>
      <c r="B3632" s="2">
        <v>45946</v>
      </c>
      <c r="C3632" t="s">
        <v>48</v>
      </c>
      <c r="D3632" t="s">
        <v>43</v>
      </c>
      <c r="E3632">
        <v>1</v>
      </c>
      <c r="F3632">
        <v>3888</v>
      </c>
      <c r="G3632" s="3">
        <v>0</v>
      </c>
      <c r="H3632" t="s">
        <v>12</v>
      </c>
      <c r="I3632">
        <v>4</v>
      </c>
      <c r="J3632">
        <f t="shared" si="224"/>
        <v>3888</v>
      </c>
      <c r="K3632" s="2">
        <f t="shared" si="225"/>
        <v>45931</v>
      </c>
      <c r="L3632" s="2" t="str">
        <f>VLOOKUP(C3632,Customers!$A$2:$F$401,3,FALSE)</f>
        <v>Shubra El-Kheima</v>
      </c>
      <c r="M3632" s="2" t="str">
        <f>VLOOKUP(C3632,Customers!$A$2:$F$401,5,FALSE)</f>
        <v>Small Business</v>
      </c>
      <c r="N3632" s="2" t="str">
        <f>VLOOKUP(D3632,Products!$A$2:$F$21,2,FALSE)</f>
        <v>External SSD 1TB</v>
      </c>
      <c r="O3632" s="2" t="str">
        <f>VLOOKUP(D3632,Products!$A$2:$F$21,4,FALSE)</f>
        <v>Electronics</v>
      </c>
      <c r="P3632" s="2" t="str">
        <f>VLOOKUP(D3632,Products!$A$2:$F$21,3,FALSE)</f>
        <v>Storage</v>
      </c>
      <c r="Q3632" s="6">
        <f>VLOOKUP(D3632,Products!$A$2:$F$21,6,FALSE)</f>
        <v>2450</v>
      </c>
      <c r="R3632" s="6">
        <f t="shared" si="226"/>
        <v>2450</v>
      </c>
      <c r="S3632" s="6">
        <f t="shared" si="227"/>
        <v>1438</v>
      </c>
    </row>
    <row r="3633" spans="1:19" x14ac:dyDescent="0.25">
      <c r="A3633" t="s">
        <v>4063</v>
      </c>
      <c r="B3633" s="2">
        <v>45948</v>
      </c>
      <c r="C3633" t="s">
        <v>1225</v>
      </c>
      <c r="D3633" t="s">
        <v>11</v>
      </c>
      <c r="E3633">
        <v>1</v>
      </c>
      <c r="F3633">
        <v>28500</v>
      </c>
      <c r="G3633" s="3">
        <v>0.1</v>
      </c>
      <c r="H3633" t="s">
        <v>12</v>
      </c>
      <c r="I3633">
        <v>1</v>
      </c>
      <c r="J3633">
        <f t="shared" si="224"/>
        <v>25650</v>
      </c>
      <c r="K3633" s="2">
        <f t="shared" si="225"/>
        <v>45931</v>
      </c>
      <c r="L3633" s="2" t="str">
        <f>VLOOKUP(C3633,Customers!$A$2:$F$401,3,FALSE)</f>
        <v>Port Said</v>
      </c>
      <c r="M3633" s="2" t="str">
        <f>VLOOKUP(C3633,Customers!$A$2:$F$401,5,FALSE)</f>
        <v>Consumer</v>
      </c>
      <c r="N3633" s="2" t="str">
        <f>VLOOKUP(D3633,Products!$A$2:$F$21,2,FALSE)</f>
        <v>Laptop Pro 14</v>
      </c>
      <c r="O3633" s="2" t="str">
        <f>VLOOKUP(D3633,Products!$A$2:$F$21,4,FALSE)</f>
        <v>Electronics</v>
      </c>
      <c r="P3633" s="2" t="str">
        <f>VLOOKUP(D3633,Products!$A$2:$F$21,3,FALSE)</f>
        <v>Computers</v>
      </c>
      <c r="Q3633" s="6">
        <f>VLOOKUP(D3633,Products!$A$2:$F$21,6,FALSE)</f>
        <v>22100</v>
      </c>
      <c r="R3633" s="6">
        <f t="shared" si="226"/>
        <v>22100</v>
      </c>
      <c r="S3633" s="6">
        <f t="shared" si="227"/>
        <v>3550</v>
      </c>
    </row>
    <row r="3634" spans="1:19" x14ac:dyDescent="0.25">
      <c r="A3634" t="s">
        <v>4064</v>
      </c>
      <c r="B3634" s="2">
        <v>44938</v>
      </c>
      <c r="C3634" t="s">
        <v>840</v>
      </c>
      <c r="D3634" t="s">
        <v>15</v>
      </c>
      <c r="E3634">
        <v>1</v>
      </c>
      <c r="F3634">
        <v>486</v>
      </c>
      <c r="G3634" s="3">
        <v>0</v>
      </c>
      <c r="H3634" t="s">
        <v>12</v>
      </c>
      <c r="I3634">
        <v>4</v>
      </c>
      <c r="J3634">
        <f t="shared" si="224"/>
        <v>486</v>
      </c>
      <c r="K3634" s="2">
        <f t="shared" si="225"/>
        <v>44927</v>
      </c>
      <c r="L3634" s="2" t="str">
        <f>VLOOKUP(C3634,Customers!$A$2:$F$401,3,FALSE)</f>
        <v>Zagazig</v>
      </c>
      <c r="M3634" s="2" t="str">
        <f>VLOOKUP(C3634,Customers!$A$2:$F$401,5,FALSE)</f>
        <v>Small Business</v>
      </c>
      <c r="N3634" s="2" t="str">
        <f>VLOOKUP(D3634,Products!$A$2:$F$21,2,FALSE)</f>
        <v>Wireless Mouse</v>
      </c>
      <c r="O3634" s="2" t="str">
        <f>VLOOKUP(D3634,Products!$A$2:$F$21,4,FALSE)</f>
        <v>Electronics</v>
      </c>
      <c r="P3634" s="2" t="str">
        <f>VLOOKUP(D3634,Products!$A$2:$F$21,3,FALSE)</f>
        <v>Accessories</v>
      </c>
      <c r="Q3634" s="6">
        <f>VLOOKUP(D3634,Products!$A$2:$F$21,6,FALSE)</f>
        <v>210</v>
      </c>
      <c r="R3634" s="6">
        <f t="shared" si="226"/>
        <v>210</v>
      </c>
      <c r="S3634" s="6">
        <f t="shared" si="227"/>
        <v>276</v>
      </c>
    </row>
    <row r="3635" spans="1:19" x14ac:dyDescent="0.25">
      <c r="A3635" t="s">
        <v>4065</v>
      </c>
      <c r="B3635" s="2">
        <v>45937</v>
      </c>
      <c r="C3635" t="s">
        <v>195</v>
      </c>
      <c r="D3635" t="s">
        <v>46</v>
      </c>
      <c r="E3635">
        <v>1</v>
      </c>
      <c r="F3635">
        <v>239.2</v>
      </c>
      <c r="G3635" s="3">
        <v>0.05</v>
      </c>
      <c r="H3635" t="s">
        <v>12</v>
      </c>
      <c r="I3635">
        <v>2</v>
      </c>
      <c r="J3635">
        <f t="shared" si="224"/>
        <v>227.23999999999998</v>
      </c>
      <c r="K3635" s="2">
        <f t="shared" si="225"/>
        <v>45931</v>
      </c>
      <c r="L3635" s="2" t="str">
        <f>VLOOKUP(C3635,Customers!$A$2:$F$401,3,FALSE)</f>
        <v>Zagazig</v>
      </c>
      <c r="M3635" s="2" t="str">
        <f>VLOOKUP(C3635,Customers!$A$2:$F$401,5,FALSE)</f>
        <v>Consumer</v>
      </c>
      <c r="N3635" s="2" t="str">
        <f>VLOOKUP(D3635,Products!$A$2:$F$21,2,FALSE)</f>
        <v>Paper A4 Box</v>
      </c>
      <c r="O3635" s="2" t="str">
        <f>VLOOKUP(D3635,Products!$A$2:$F$21,4,FALSE)</f>
        <v>Office</v>
      </c>
      <c r="P3635" s="2" t="str">
        <f>VLOOKUP(D3635,Products!$A$2:$F$21,3,FALSE)</f>
        <v>Stationery</v>
      </c>
      <c r="Q3635" s="6">
        <f>VLOOKUP(D3635,Products!$A$2:$F$21,6,FALSE)</f>
        <v>145</v>
      </c>
      <c r="R3635" s="6">
        <f t="shared" si="226"/>
        <v>145</v>
      </c>
      <c r="S3635" s="6">
        <f t="shared" si="227"/>
        <v>82.239999999999981</v>
      </c>
    </row>
    <row r="3636" spans="1:19" x14ac:dyDescent="0.25">
      <c r="A3636" t="s">
        <v>4066</v>
      </c>
      <c r="B3636" s="2">
        <v>45414</v>
      </c>
      <c r="C3636" t="s">
        <v>679</v>
      </c>
      <c r="D3636" t="s">
        <v>90</v>
      </c>
      <c r="E3636">
        <v>2</v>
      </c>
      <c r="F3636">
        <v>1932</v>
      </c>
      <c r="G3636" s="3">
        <v>0.1</v>
      </c>
      <c r="H3636" t="s">
        <v>12</v>
      </c>
      <c r="I3636">
        <v>4</v>
      </c>
      <c r="J3636">
        <f t="shared" si="224"/>
        <v>3477.6</v>
      </c>
      <c r="K3636" s="2">
        <f t="shared" si="225"/>
        <v>45413</v>
      </c>
      <c r="L3636" s="2" t="str">
        <f>VLOOKUP(C3636,Customers!$A$2:$F$401,3,FALSE)</f>
        <v>Asyut</v>
      </c>
      <c r="M3636" s="2" t="str">
        <f>VLOOKUP(C3636,Customers!$A$2:$F$401,5,FALSE)</f>
        <v>Consumer</v>
      </c>
      <c r="N3636" s="2" t="str">
        <f>VLOOKUP(D3636,Products!$A$2:$F$21,2,FALSE)</f>
        <v>Headset Pro</v>
      </c>
      <c r="O3636" s="2" t="str">
        <f>VLOOKUP(D3636,Products!$A$2:$F$21,4,FALSE)</f>
        <v>Electronics</v>
      </c>
      <c r="P3636" s="2" t="str">
        <f>VLOOKUP(D3636,Products!$A$2:$F$21,3,FALSE)</f>
        <v>Accessories</v>
      </c>
      <c r="Q3636" s="6">
        <f>VLOOKUP(D3636,Products!$A$2:$F$21,6,FALSE)</f>
        <v>1180</v>
      </c>
      <c r="R3636" s="6">
        <f t="shared" si="226"/>
        <v>2360</v>
      </c>
      <c r="S3636" s="6">
        <f t="shared" si="227"/>
        <v>1117.5999999999999</v>
      </c>
    </row>
    <row r="3637" spans="1:19" x14ac:dyDescent="0.25">
      <c r="A3637" t="s">
        <v>4067</v>
      </c>
      <c r="B3637" s="2">
        <v>45371</v>
      </c>
      <c r="C3637" t="s">
        <v>260</v>
      </c>
      <c r="D3637" t="s">
        <v>72</v>
      </c>
      <c r="E3637">
        <v>1</v>
      </c>
      <c r="F3637">
        <v>1610</v>
      </c>
      <c r="G3637" s="3">
        <v>0.15</v>
      </c>
      <c r="H3637" t="s">
        <v>12</v>
      </c>
      <c r="I3637">
        <v>4</v>
      </c>
      <c r="J3637">
        <f t="shared" si="224"/>
        <v>1368.5</v>
      </c>
      <c r="K3637" s="2">
        <f t="shared" si="225"/>
        <v>45352</v>
      </c>
      <c r="L3637" s="2" t="str">
        <f>VLOOKUP(C3637,Customers!$A$2:$F$401,3,FALSE)</f>
        <v>Mansoura</v>
      </c>
      <c r="M3637" s="2" t="str">
        <f>VLOOKUP(C3637,Customers!$A$2:$F$401,5,FALSE)</f>
        <v>Consumer</v>
      </c>
      <c r="N3637" s="2" t="str">
        <f>VLOOKUP(D3637,Products!$A$2:$F$21,2,FALSE)</f>
        <v>Wi-Fi Router</v>
      </c>
      <c r="O3637" s="2" t="str">
        <f>VLOOKUP(D3637,Products!$A$2:$F$21,4,FALSE)</f>
        <v>Electronics</v>
      </c>
      <c r="P3637" s="2" t="str">
        <f>VLOOKUP(D3637,Products!$A$2:$F$21,3,FALSE)</f>
        <v>Networking</v>
      </c>
      <c r="Q3637" s="6">
        <f>VLOOKUP(D3637,Products!$A$2:$F$21,6,FALSE)</f>
        <v>1050</v>
      </c>
      <c r="R3637" s="6">
        <f t="shared" si="226"/>
        <v>1050</v>
      </c>
      <c r="S3637" s="6">
        <f t="shared" si="227"/>
        <v>318.5</v>
      </c>
    </row>
    <row r="3638" spans="1:19" x14ac:dyDescent="0.25">
      <c r="A3638" t="s">
        <v>4068</v>
      </c>
      <c r="B3638" s="2">
        <v>45901</v>
      </c>
      <c r="C3638" t="s">
        <v>602</v>
      </c>
      <c r="D3638" t="s">
        <v>40</v>
      </c>
      <c r="E3638">
        <v>5</v>
      </c>
      <c r="F3638">
        <v>17940</v>
      </c>
      <c r="G3638" s="3">
        <v>0.15</v>
      </c>
      <c r="H3638" t="s">
        <v>85</v>
      </c>
      <c r="I3638">
        <v>2</v>
      </c>
      <c r="J3638">
        <f t="shared" si="224"/>
        <v>76245</v>
      </c>
      <c r="K3638" s="2">
        <f t="shared" si="225"/>
        <v>45901</v>
      </c>
      <c r="L3638" s="2" t="str">
        <f>VLOOKUP(C3638,Customers!$A$2:$F$401,3,FALSE)</f>
        <v>Ismailia</v>
      </c>
      <c r="M3638" s="2" t="str">
        <f>VLOOKUP(C3638,Customers!$A$2:$F$401,5,FALSE)</f>
        <v>Consumer</v>
      </c>
      <c r="N3638" s="2" t="str">
        <f>VLOOKUP(D3638,Products!$A$2:$F$21,2,FALSE)</f>
        <v>Laptop Basic 15</v>
      </c>
      <c r="O3638" s="2" t="str">
        <f>VLOOKUP(D3638,Products!$A$2:$F$21,4,FALSE)</f>
        <v>Electronics</v>
      </c>
      <c r="P3638" s="2" t="str">
        <f>VLOOKUP(D3638,Products!$A$2:$F$21,3,FALSE)</f>
        <v>Computers</v>
      </c>
      <c r="Q3638" s="6">
        <f>VLOOKUP(D3638,Products!$A$2:$F$21,6,FALSE)</f>
        <v>15100</v>
      </c>
      <c r="R3638" s="6">
        <f t="shared" si="226"/>
        <v>75500</v>
      </c>
      <c r="S3638" s="6">
        <f t="shared" si="227"/>
        <v>745</v>
      </c>
    </row>
    <row r="3639" spans="1:19" x14ac:dyDescent="0.25">
      <c r="A3639" t="s">
        <v>4069</v>
      </c>
      <c r="B3639" s="2">
        <v>45856</v>
      </c>
      <c r="C3639" t="s">
        <v>328</v>
      </c>
      <c r="D3639" t="s">
        <v>46</v>
      </c>
      <c r="E3639">
        <v>1</v>
      </c>
      <c r="F3639">
        <v>267.8</v>
      </c>
      <c r="G3639" s="3">
        <v>0.05</v>
      </c>
      <c r="H3639" t="s">
        <v>12</v>
      </c>
      <c r="I3639">
        <v>4</v>
      </c>
      <c r="J3639">
        <f t="shared" si="224"/>
        <v>254.41</v>
      </c>
      <c r="K3639" s="2">
        <f t="shared" si="225"/>
        <v>45839</v>
      </c>
      <c r="L3639" s="2" t="str">
        <f>VLOOKUP(C3639,Customers!$A$2:$F$401,3,FALSE)</f>
        <v>Ismailia</v>
      </c>
      <c r="M3639" s="2" t="str">
        <f>VLOOKUP(C3639,Customers!$A$2:$F$401,5,FALSE)</f>
        <v>Small Business</v>
      </c>
      <c r="N3639" s="2" t="str">
        <f>VLOOKUP(D3639,Products!$A$2:$F$21,2,FALSE)</f>
        <v>Paper A4 Box</v>
      </c>
      <c r="O3639" s="2" t="str">
        <f>VLOOKUP(D3639,Products!$A$2:$F$21,4,FALSE)</f>
        <v>Office</v>
      </c>
      <c r="P3639" s="2" t="str">
        <f>VLOOKUP(D3639,Products!$A$2:$F$21,3,FALSE)</f>
        <v>Stationery</v>
      </c>
      <c r="Q3639" s="6">
        <f>VLOOKUP(D3639,Products!$A$2:$F$21,6,FALSE)</f>
        <v>145</v>
      </c>
      <c r="R3639" s="6">
        <f t="shared" si="226"/>
        <v>145</v>
      </c>
      <c r="S3639" s="6">
        <f t="shared" si="227"/>
        <v>109.41</v>
      </c>
    </row>
    <row r="3640" spans="1:19" x14ac:dyDescent="0.25">
      <c r="A3640" t="s">
        <v>4070</v>
      </c>
      <c r="B3640" s="2">
        <v>45766</v>
      </c>
      <c r="C3640" t="s">
        <v>1038</v>
      </c>
      <c r="D3640" t="s">
        <v>72</v>
      </c>
      <c r="E3640">
        <v>1</v>
      </c>
      <c r="F3640">
        <v>1890</v>
      </c>
      <c r="G3640" s="3">
        <v>0.03</v>
      </c>
      <c r="H3640" t="s">
        <v>12</v>
      </c>
      <c r="I3640">
        <v>5</v>
      </c>
      <c r="J3640">
        <f t="shared" si="224"/>
        <v>1833.3</v>
      </c>
      <c r="K3640" s="2">
        <f t="shared" si="225"/>
        <v>45748</v>
      </c>
      <c r="L3640" s="2" t="str">
        <f>VLOOKUP(C3640,Customers!$A$2:$F$401,3,FALSE)</f>
        <v>Fayoum</v>
      </c>
      <c r="M3640" s="2" t="str">
        <f>VLOOKUP(C3640,Customers!$A$2:$F$401,5,FALSE)</f>
        <v>Consumer</v>
      </c>
      <c r="N3640" s="2" t="str">
        <f>VLOOKUP(D3640,Products!$A$2:$F$21,2,FALSE)</f>
        <v>Wi-Fi Router</v>
      </c>
      <c r="O3640" s="2" t="str">
        <f>VLOOKUP(D3640,Products!$A$2:$F$21,4,FALSE)</f>
        <v>Electronics</v>
      </c>
      <c r="P3640" s="2" t="str">
        <f>VLOOKUP(D3640,Products!$A$2:$F$21,3,FALSE)</f>
        <v>Networking</v>
      </c>
      <c r="Q3640" s="6">
        <f>VLOOKUP(D3640,Products!$A$2:$F$21,6,FALSE)</f>
        <v>1050</v>
      </c>
      <c r="R3640" s="6">
        <f t="shared" si="226"/>
        <v>1050</v>
      </c>
      <c r="S3640" s="6">
        <f t="shared" si="227"/>
        <v>783.3</v>
      </c>
    </row>
    <row r="3641" spans="1:19" x14ac:dyDescent="0.25">
      <c r="A3641" t="s">
        <v>4071</v>
      </c>
      <c r="B3641" s="2">
        <v>45831</v>
      </c>
      <c r="C3641" t="s">
        <v>42</v>
      </c>
      <c r="D3641" t="s">
        <v>46</v>
      </c>
      <c r="E3641">
        <v>5</v>
      </c>
      <c r="F3641">
        <v>252.2</v>
      </c>
      <c r="G3641" s="3">
        <v>0</v>
      </c>
      <c r="H3641" t="s">
        <v>12</v>
      </c>
      <c r="I3641">
        <v>2</v>
      </c>
      <c r="J3641">
        <f t="shared" si="224"/>
        <v>1261</v>
      </c>
      <c r="K3641" s="2">
        <f t="shared" si="225"/>
        <v>45809</v>
      </c>
      <c r="L3641" s="2" t="str">
        <f>VLOOKUP(C3641,Customers!$A$2:$F$401,3,FALSE)</f>
        <v>Tanta</v>
      </c>
      <c r="M3641" s="2" t="str">
        <f>VLOOKUP(C3641,Customers!$A$2:$F$401,5,FALSE)</f>
        <v>Small Business</v>
      </c>
      <c r="N3641" s="2" t="str">
        <f>VLOOKUP(D3641,Products!$A$2:$F$21,2,FALSE)</f>
        <v>Paper A4 Box</v>
      </c>
      <c r="O3641" s="2" t="str">
        <f>VLOOKUP(D3641,Products!$A$2:$F$21,4,FALSE)</f>
        <v>Office</v>
      </c>
      <c r="P3641" s="2" t="str">
        <f>VLOOKUP(D3641,Products!$A$2:$F$21,3,FALSE)</f>
        <v>Stationery</v>
      </c>
      <c r="Q3641" s="6">
        <f>VLOOKUP(D3641,Products!$A$2:$F$21,6,FALSE)</f>
        <v>145</v>
      </c>
      <c r="R3641" s="6">
        <f t="shared" si="226"/>
        <v>725</v>
      </c>
      <c r="S3641" s="6">
        <f t="shared" si="227"/>
        <v>536</v>
      </c>
    </row>
    <row r="3642" spans="1:19" x14ac:dyDescent="0.25">
      <c r="A3642" t="s">
        <v>4072</v>
      </c>
      <c r="B3642" s="2">
        <v>45089</v>
      </c>
      <c r="C3642" t="s">
        <v>358</v>
      </c>
      <c r="D3642" t="s">
        <v>18</v>
      </c>
      <c r="E3642">
        <v>4</v>
      </c>
      <c r="F3642">
        <v>1334</v>
      </c>
      <c r="G3642" s="3">
        <v>0.2</v>
      </c>
      <c r="H3642" t="s">
        <v>96</v>
      </c>
      <c r="I3642">
        <v>2</v>
      </c>
      <c r="J3642">
        <f t="shared" si="224"/>
        <v>4268.8</v>
      </c>
      <c r="K3642" s="2">
        <f t="shared" si="225"/>
        <v>45078</v>
      </c>
      <c r="L3642" s="2" t="str">
        <f>VLOOKUP(C3642,Customers!$A$2:$F$401,3,FALSE)</f>
        <v>Giza</v>
      </c>
      <c r="M3642" s="2" t="str">
        <f>VLOOKUP(C3642,Customers!$A$2:$F$401,5,FALSE)</f>
        <v>Corporate</v>
      </c>
      <c r="N3642" s="2" t="str">
        <f>VLOOKUP(D3642,Products!$A$2:$F$21,2,FALSE)</f>
        <v>Webcam HD</v>
      </c>
      <c r="O3642" s="2" t="str">
        <f>VLOOKUP(D3642,Products!$A$2:$F$21,4,FALSE)</f>
        <v>Electronics</v>
      </c>
      <c r="P3642" s="2" t="str">
        <f>VLOOKUP(D3642,Products!$A$2:$F$21,3,FALSE)</f>
        <v>Accessories</v>
      </c>
      <c r="Q3642" s="6">
        <f>VLOOKUP(D3642,Products!$A$2:$F$21,6,FALSE)</f>
        <v>790</v>
      </c>
      <c r="R3642" s="6">
        <f t="shared" si="226"/>
        <v>3160</v>
      </c>
      <c r="S3642" s="6">
        <f t="shared" si="227"/>
        <v>1108.8000000000002</v>
      </c>
    </row>
    <row r="3643" spans="1:19" x14ac:dyDescent="0.25">
      <c r="A3643" t="s">
        <v>4073</v>
      </c>
      <c r="B3643" s="2">
        <v>44940</v>
      </c>
      <c r="C3643" t="s">
        <v>809</v>
      </c>
      <c r="D3643" t="s">
        <v>30</v>
      </c>
      <c r="E3643">
        <v>2</v>
      </c>
      <c r="F3643">
        <v>9200</v>
      </c>
      <c r="G3643" s="3">
        <v>0</v>
      </c>
      <c r="H3643" t="s">
        <v>12</v>
      </c>
      <c r="I3643">
        <v>3</v>
      </c>
      <c r="J3643">
        <f t="shared" si="224"/>
        <v>18400</v>
      </c>
      <c r="K3643" s="2">
        <f t="shared" si="225"/>
        <v>44927</v>
      </c>
      <c r="L3643" s="2" t="str">
        <f>VLOOKUP(C3643,Customers!$A$2:$F$401,3,FALSE)</f>
        <v>Zagazig</v>
      </c>
      <c r="M3643" s="2" t="str">
        <f>VLOOKUP(C3643,Customers!$A$2:$F$401,5,FALSE)</f>
        <v>Consumer</v>
      </c>
      <c r="N3643" s="2" t="str">
        <f>VLOOKUP(D3643,Products!$A$2:$F$21,2,FALSE)</f>
        <v>Standing Desk</v>
      </c>
      <c r="O3643" s="2" t="str">
        <f>VLOOKUP(D3643,Products!$A$2:$F$21,4,FALSE)</f>
        <v>Office</v>
      </c>
      <c r="P3643" s="2" t="str">
        <f>VLOOKUP(D3643,Products!$A$2:$F$21,3,FALSE)</f>
        <v>Furniture</v>
      </c>
      <c r="Q3643" s="6">
        <f>VLOOKUP(D3643,Products!$A$2:$F$21,6,FALSE)</f>
        <v>6500</v>
      </c>
      <c r="R3643" s="6">
        <f t="shared" si="226"/>
        <v>13000</v>
      </c>
      <c r="S3643" s="6">
        <f t="shared" si="227"/>
        <v>5400</v>
      </c>
    </row>
    <row r="3644" spans="1:19" x14ac:dyDescent="0.25">
      <c r="A3644" t="s">
        <v>4074</v>
      </c>
      <c r="B3644" s="2">
        <v>45428</v>
      </c>
      <c r="C3644" t="s">
        <v>741</v>
      </c>
      <c r="D3644" t="s">
        <v>56</v>
      </c>
      <c r="E3644">
        <v>1</v>
      </c>
      <c r="F3644">
        <v>180</v>
      </c>
      <c r="G3644" s="3">
        <v>0.05</v>
      </c>
      <c r="H3644" t="s">
        <v>12</v>
      </c>
      <c r="I3644">
        <v>5</v>
      </c>
      <c r="J3644">
        <f t="shared" si="224"/>
        <v>171</v>
      </c>
      <c r="K3644" s="2">
        <f t="shared" si="225"/>
        <v>45413</v>
      </c>
      <c r="L3644" s="2" t="str">
        <f>VLOOKUP(C3644,Customers!$A$2:$F$401,3,FALSE)</f>
        <v>Zagazig</v>
      </c>
      <c r="M3644" s="2" t="str">
        <f>VLOOKUP(C3644,Customers!$A$2:$F$401,5,FALSE)</f>
        <v>Corporate</v>
      </c>
      <c r="N3644" s="2" t="str">
        <f>VLOOKUP(D3644,Products!$A$2:$F$21,2,FALSE)</f>
        <v>Notebook Pack</v>
      </c>
      <c r="O3644" s="2" t="str">
        <f>VLOOKUP(D3644,Products!$A$2:$F$21,4,FALSE)</f>
        <v>Office</v>
      </c>
      <c r="P3644" s="2" t="str">
        <f>VLOOKUP(D3644,Products!$A$2:$F$21,3,FALSE)</f>
        <v>Stationery</v>
      </c>
      <c r="Q3644" s="6">
        <f>VLOOKUP(D3644,Products!$A$2:$F$21,6,FALSE)</f>
        <v>75</v>
      </c>
      <c r="R3644" s="6">
        <f t="shared" si="226"/>
        <v>75</v>
      </c>
      <c r="S3644" s="6">
        <f t="shared" si="227"/>
        <v>96</v>
      </c>
    </row>
    <row r="3645" spans="1:19" x14ac:dyDescent="0.25">
      <c r="A3645" t="s">
        <v>4075</v>
      </c>
      <c r="B3645" s="2">
        <v>45496</v>
      </c>
      <c r="C3645" t="s">
        <v>901</v>
      </c>
      <c r="D3645" t="s">
        <v>30</v>
      </c>
      <c r="E3645">
        <v>4</v>
      </c>
      <c r="F3645">
        <v>9476</v>
      </c>
      <c r="G3645" s="3">
        <v>0.15</v>
      </c>
      <c r="H3645" t="s">
        <v>96</v>
      </c>
      <c r="I3645">
        <v>4</v>
      </c>
      <c r="J3645">
        <f t="shared" si="224"/>
        <v>32218.399999999998</v>
      </c>
      <c r="K3645" s="2">
        <f t="shared" si="225"/>
        <v>45474</v>
      </c>
      <c r="L3645" s="2" t="str">
        <f>VLOOKUP(C3645,Customers!$A$2:$F$401,3,FALSE)</f>
        <v>Asyut</v>
      </c>
      <c r="M3645" s="2" t="str">
        <f>VLOOKUP(C3645,Customers!$A$2:$F$401,5,FALSE)</f>
        <v>Small Business</v>
      </c>
      <c r="N3645" s="2" t="str">
        <f>VLOOKUP(D3645,Products!$A$2:$F$21,2,FALSE)</f>
        <v>Standing Desk</v>
      </c>
      <c r="O3645" s="2" t="str">
        <f>VLOOKUP(D3645,Products!$A$2:$F$21,4,FALSE)</f>
        <v>Office</v>
      </c>
      <c r="P3645" s="2" t="str">
        <f>VLOOKUP(D3645,Products!$A$2:$F$21,3,FALSE)</f>
        <v>Furniture</v>
      </c>
      <c r="Q3645" s="6">
        <f>VLOOKUP(D3645,Products!$A$2:$F$21,6,FALSE)</f>
        <v>6500</v>
      </c>
      <c r="R3645" s="6">
        <f t="shared" si="226"/>
        <v>26000</v>
      </c>
      <c r="S3645" s="6">
        <f t="shared" si="227"/>
        <v>6218.3999999999978</v>
      </c>
    </row>
    <row r="3646" spans="1:19" x14ac:dyDescent="0.25">
      <c r="A3646" t="s">
        <v>4076</v>
      </c>
      <c r="B3646" s="2">
        <v>45352</v>
      </c>
      <c r="C3646" t="s">
        <v>1355</v>
      </c>
      <c r="D3646" t="s">
        <v>15</v>
      </c>
      <c r="E3646">
        <v>1</v>
      </c>
      <c r="F3646">
        <v>450</v>
      </c>
      <c r="G3646" s="3">
        <v>0</v>
      </c>
      <c r="H3646" t="s">
        <v>12</v>
      </c>
      <c r="I3646">
        <v>4</v>
      </c>
      <c r="J3646">
        <f t="shared" si="224"/>
        <v>450</v>
      </c>
      <c r="K3646" s="2">
        <f t="shared" si="225"/>
        <v>45352</v>
      </c>
      <c r="L3646" s="2" t="str">
        <f>VLOOKUP(C3646,Customers!$A$2:$F$401,3,FALSE)</f>
        <v>Tanta</v>
      </c>
      <c r="M3646" s="2" t="str">
        <f>VLOOKUP(C3646,Customers!$A$2:$F$401,5,FALSE)</f>
        <v>Small Business</v>
      </c>
      <c r="N3646" s="2" t="str">
        <f>VLOOKUP(D3646,Products!$A$2:$F$21,2,FALSE)</f>
        <v>Wireless Mouse</v>
      </c>
      <c r="O3646" s="2" t="str">
        <f>VLOOKUP(D3646,Products!$A$2:$F$21,4,FALSE)</f>
        <v>Electronics</v>
      </c>
      <c r="P3646" s="2" t="str">
        <f>VLOOKUP(D3646,Products!$A$2:$F$21,3,FALSE)</f>
        <v>Accessories</v>
      </c>
      <c r="Q3646" s="6">
        <f>VLOOKUP(D3646,Products!$A$2:$F$21,6,FALSE)</f>
        <v>210</v>
      </c>
      <c r="R3646" s="6">
        <f t="shared" si="226"/>
        <v>210</v>
      </c>
      <c r="S3646" s="6">
        <f t="shared" si="227"/>
        <v>240</v>
      </c>
    </row>
    <row r="3647" spans="1:19" x14ac:dyDescent="0.25">
      <c r="A3647" t="s">
        <v>4077</v>
      </c>
      <c r="B3647" s="2">
        <v>45027</v>
      </c>
      <c r="C3647" t="s">
        <v>627</v>
      </c>
      <c r="D3647" t="s">
        <v>59</v>
      </c>
      <c r="E3647">
        <v>1</v>
      </c>
      <c r="F3647">
        <v>7622</v>
      </c>
      <c r="G3647" s="3">
        <v>0.05</v>
      </c>
      <c r="H3647" t="s">
        <v>12</v>
      </c>
      <c r="I3647">
        <v>1</v>
      </c>
      <c r="J3647">
        <f t="shared" si="224"/>
        <v>7240.9</v>
      </c>
      <c r="K3647" s="2">
        <f t="shared" si="225"/>
        <v>45017</v>
      </c>
      <c r="L3647" s="2" t="str">
        <f>VLOOKUP(C3647,Customers!$A$2:$F$401,3,FALSE)</f>
        <v>Port Said</v>
      </c>
      <c r="M3647" s="2" t="str">
        <f>VLOOKUP(C3647,Customers!$A$2:$F$401,5,FALSE)</f>
        <v>Small Business</v>
      </c>
      <c r="N3647" s="2" t="str">
        <f>VLOOKUP(D3647,Products!$A$2:$F$21,2,FALSE)</f>
        <v>Laser Printer</v>
      </c>
      <c r="O3647" s="2" t="str">
        <f>VLOOKUP(D3647,Products!$A$2:$F$21,4,FALSE)</f>
        <v>Electronics</v>
      </c>
      <c r="P3647" s="2" t="str">
        <f>VLOOKUP(D3647,Products!$A$2:$F$21,3,FALSE)</f>
        <v>Printers</v>
      </c>
      <c r="Q3647" s="6">
        <f>VLOOKUP(D3647,Products!$A$2:$F$21,6,FALSE)</f>
        <v>5600</v>
      </c>
      <c r="R3647" s="6">
        <f t="shared" si="226"/>
        <v>5600</v>
      </c>
      <c r="S3647" s="6">
        <f t="shared" si="227"/>
        <v>1640.8999999999996</v>
      </c>
    </row>
    <row r="3648" spans="1:19" x14ac:dyDescent="0.25">
      <c r="A3648" t="s">
        <v>4078</v>
      </c>
      <c r="B3648" s="2">
        <v>45305</v>
      </c>
      <c r="C3648" t="s">
        <v>342</v>
      </c>
      <c r="D3648" t="s">
        <v>56</v>
      </c>
      <c r="E3648">
        <v>3</v>
      </c>
      <c r="F3648">
        <v>180</v>
      </c>
      <c r="G3648" s="3">
        <v>0.03</v>
      </c>
      <c r="H3648" t="s">
        <v>12</v>
      </c>
      <c r="I3648">
        <v>4</v>
      </c>
      <c r="J3648">
        <f t="shared" si="224"/>
        <v>523.79999999999995</v>
      </c>
      <c r="K3648" s="2">
        <f t="shared" si="225"/>
        <v>45292</v>
      </c>
      <c r="L3648" s="2" t="str">
        <f>VLOOKUP(C3648,Customers!$A$2:$F$401,3,FALSE)</f>
        <v>Alexandria</v>
      </c>
      <c r="M3648" s="2" t="str">
        <f>VLOOKUP(C3648,Customers!$A$2:$F$401,5,FALSE)</f>
        <v>Corporate</v>
      </c>
      <c r="N3648" s="2" t="str">
        <f>VLOOKUP(D3648,Products!$A$2:$F$21,2,FALSE)</f>
        <v>Notebook Pack</v>
      </c>
      <c r="O3648" s="2" t="str">
        <f>VLOOKUP(D3648,Products!$A$2:$F$21,4,FALSE)</f>
        <v>Office</v>
      </c>
      <c r="P3648" s="2" t="str">
        <f>VLOOKUP(D3648,Products!$A$2:$F$21,3,FALSE)</f>
        <v>Stationery</v>
      </c>
      <c r="Q3648" s="6">
        <f>VLOOKUP(D3648,Products!$A$2:$F$21,6,FALSE)</f>
        <v>75</v>
      </c>
      <c r="R3648" s="6">
        <f t="shared" si="226"/>
        <v>225</v>
      </c>
      <c r="S3648" s="6">
        <f t="shared" si="227"/>
        <v>298.79999999999995</v>
      </c>
    </row>
    <row r="3649" spans="1:19" x14ac:dyDescent="0.25">
      <c r="A3649" t="s">
        <v>4079</v>
      </c>
      <c r="B3649" s="2">
        <v>45230</v>
      </c>
      <c r="C3649" t="s">
        <v>156</v>
      </c>
      <c r="D3649" t="s">
        <v>72</v>
      </c>
      <c r="E3649">
        <v>50</v>
      </c>
      <c r="F3649">
        <v>1610</v>
      </c>
      <c r="G3649" s="3">
        <v>0</v>
      </c>
      <c r="H3649" t="s">
        <v>12</v>
      </c>
      <c r="I3649">
        <v>5</v>
      </c>
      <c r="J3649">
        <f t="shared" si="224"/>
        <v>80500</v>
      </c>
      <c r="K3649" s="2">
        <f t="shared" si="225"/>
        <v>45200</v>
      </c>
      <c r="L3649" s="2" t="str">
        <f>VLOOKUP(C3649,Customers!$A$2:$F$401,3,FALSE)</f>
        <v>Zagazig</v>
      </c>
      <c r="M3649" s="2" t="str">
        <f>VLOOKUP(C3649,Customers!$A$2:$F$401,5,FALSE)</f>
        <v>Corporate</v>
      </c>
      <c r="N3649" s="2" t="str">
        <f>VLOOKUP(D3649,Products!$A$2:$F$21,2,FALSE)</f>
        <v>Wi-Fi Router</v>
      </c>
      <c r="O3649" s="2" t="str">
        <f>VLOOKUP(D3649,Products!$A$2:$F$21,4,FALSE)</f>
        <v>Electronics</v>
      </c>
      <c r="P3649" s="2" t="str">
        <f>VLOOKUP(D3649,Products!$A$2:$F$21,3,FALSE)</f>
        <v>Networking</v>
      </c>
      <c r="Q3649" s="6">
        <f>VLOOKUP(D3649,Products!$A$2:$F$21,6,FALSE)</f>
        <v>1050</v>
      </c>
      <c r="R3649" s="6">
        <f t="shared" si="226"/>
        <v>52500</v>
      </c>
      <c r="S3649" s="6">
        <f t="shared" si="227"/>
        <v>28000</v>
      </c>
    </row>
    <row r="3650" spans="1:19" x14ac:dyDescent="0.25">
      <c r="A3650" t="s">
        <v>4080</v>
      </c>
      <c r="B3650" s="2">
        <v>45039</v>
      </c>
      <c r="C3650" t="s">
        <v>630</v>
      </c>
      <c r="D3650" t="s">
        <v>27</v>
      </c>
      <c r="E3650">
        <v>2</v>
      </c>
      <c r="F3650">
        <v>950.6</v>
      </c>
      <c r="G3650" s="3">
        <v>0.03</v>
      </c>
      <c r="H3650" t="s">
        <v>12</v>
      </c>
      <c r="I3650">
        <v>5</v>
      </c>
      <c r="J3650">
        <f t="shared" si="224"/>
        <v>1844.164</v>
      </c>
      <c r="K3650" s="2">
        <f t="shared" si="225"/>
        <v>45017</v>
      </c>
      <c r="L3650" s="2" t="str">
        <f>VLOOKUP(C3650,Customers!$A$2:$F$401,3,FALSE)</f>
        <v>Giza</v>
      </c>
      <c r="M3650" s="2" t="str">
        <f>VLOOKUP(C3650,Customers!$A$2:$F$401,5,FALSE)</f>
        <v>Consumer</v>
      </c>
      <c r="N3650" s="2" t="str">
        <f>VLOOKUP(D3650,Products!$A$2:$F$21,2,FALSE)</f>
        <v>Printer Toner</v>
      </c>
      <c r="O3650" s="2" t="str">
        <f>VLOOKUP(D3650,Products!$A$2:$F$21,4,FALSE)</f>
        <v>Office</v>
      </c>
      <c r="P3650" s="2" t="str">
        <f>VLOOKUP(D3650,Products!$A$2:$F$21,3,FALSE)</f>
        <v>Supplies</v>
      </c>
      <c r="Q3650" s="6">
        <f>VLOOKUP(D3650,Products!$A$2:$F$21,6,FALSE)</f>
        <v>510</v>
      </c>
      <c r="R3650" s="6">
        <f t="shared" si="226"/>
        <v>1020</v>
      </c>
      <c r="S3650" s="6">
        <f t="shared" si="227"/>
        <v>824.16399999999999</v>
      </c>
    </row>
    <row r="3651" spans="1:19" x14ac:dyDescent="0.25">
      <c r="A3651" t="s">
        <v>4081</v>
      </c>
      <c r="B3651" s="2">
        <v>45641</v>
      </c>
      <c r="C3651" t="s">
        <v>714</v>
      </c>
      <c r="D3651" t="s">
        <v>15</v>
      </c>
      <c r="E3651">
        <v>5</v>
      </c>
      <c r="F3651">
        <v>414</v>
      </c>
      <c r="G3651" s="3">
        <v>0.1</v>
      </c>
      <c r="H3651" t="s">
        <v>12</v>
      </c>
      <c r="I3651">
        <v>3</v>
      </c>
      <c r="J3651">
        <f t="shared" ref="J3651:J3714" si="228">E3651*F3651*(1-G3651)</f>
        <v>1863</v>
      </c>
      <c r="K3651" s="2">
        <f t="shared" ref="K3651:K3714" si="229">DATE(YEAR(B3651),MONTH(B3651),1)</f>
        <v>45627</v>
      </c>
      <c r="L3651" s="2" t="str">
        <f>VLOOKUP(C3651,Customers!$A$2:$F$401,3,FALSE)</f>
        <v>Cairo</v>
      </c>
      <c r="M3651" s="2" t="str">
        <f>VLOOKUP(C3651,Customers!$A$2:$F$401,5,FALSE)</f>
        <v>Consumer</v>
      </c>
      <c r="N3651" s="2" t="str">
        <f>VLOOKUP(D3651,Products!$A$2:$F$21,2,FALSE)</f>
        <v>Wireless Mouse</v>
      </c>
      <c r="O3651" s="2" t="str">
        <f>VLOOKUP(D3651,Products!$A$2:$F$21,4,FALSE)</f>
        <v>Electronics</v>
      </c>
      <c r="P3651" s="2" t="str">
        <f>VLOOKUP(D3651,Products!$A$2:$F$21,3,FALSE)</f>
        <v>Accessories</v>
      </c>
      <c r="Q3651" s="6">
        <f>VLOOKUP(D3651,Products!$A$2:$F$21,6,FALSE)</f>
        <v>210</v>
      </c>
      <c r="R3651" s="6">
        <f t="shared" ref="R3651:R3714" si="230">E3651*Q3651</f>
        <v>1050</v>
      </c>
      <c r="S3651" s="6">
        <f t="shared" ref="S3651:S3714" si="231">J3651-R3651</f>
        <v>813</v>
      </c>
    </row>
    <row r="3652" spans="1:19" x14ac:dyDescent="0.25">
      <c r="A3652" t="s">
        <v>4082</v>
      </c>
      <c r="B3652" s="2">
        <v>45002</v>
      </c>
      <c r="C3652" t="s">
        <v>471</v>
      </c>
      <c r="D3652" t="s">
        <v>40</v>
      </c>
      <c r="E3652">
        <v>1</v>
      </c>
      <c r="F3652">
        <v>18915</v>
      </c>
      <c r="G3652" s="3">
        <v>0.15</v>
      </c>
      <c r="H3652" t="s">
        <v>12</v>
      </c>
      <c r="I3652">
        <v>5</v>
      </c>
      <c r="J3652">
        <f t="shared" si="228"/>
        <v>16077.75</v>
      </c>
      <c r="K3652" s="2">
        <f t="shared" si="229"/>
        <v>44986</v>
      </c>
      <c r="L3652" s="2" t="str">
        <f>VLOOKUP(C3652,Customers!$A$2:$F$401,3,FALSE)</f>
        <v>Alexandria</v>
      </c>
      <c r="M3652" s="2" t="str">
        <f>VLOOKUP(C3652,Customers!$A$2:$F$401,5,FALSE)</f>
        <v>Consumer</v>
      </c>
      <c r="N3652" s="2" t="str">
        <f>VLOOKUP(D3652,Products!$A$2:$F$21,2,FALSE)</f>
        <v>Laptop Basic 15</v>
      </c>
      <c r="O3652" s="2" t="str">
        <f>VLOOKUP(D3652,Products!$A$2:$F$21,4,FALSE)</f>
        <v>Electronics</v>
      </c>
      <c r="P3652" s="2" t="str">
        <f>VLOOKUP(D3652,Products!$A$2:$F$21,3,FALSE)</f>
        <v>Computers</v>
      </c>
      <c r="Q3652" s="6">
        <f>VLOOKUP(D3652,Products!$A$2:$F$21,6,FALSE)</f>
        <v>15100</v>
      </c>
      <c r="R3652" s="6">
        <f t="shared" si="230"/>
        <v>15100</v>
      </c>
      <c r="S3652" s="6">
        <f t="shared" si="231"/>
        <v>977.75</v>
      </c>
    </row>
    <row r="3653" spans="1:19" x14ac:dyDescent="0.25">
      <c r="A3653" t="s">
        <v>4083</v>
      </c>
      <c r="B3653" s="2">
        <v>45224</v>
      </c>
      <c r="C3653" t="s">
        <v>369</v>
      </c>
      <c r="D3653" t="s">
        <v>109</v>
      </c>
      <c r="E3653">
        <v>1</v>
      </c>
      <c r="F3653">
        <v>13184</v>
      </c>
      <c r="G3653" s="3">
        <v>0.05</v>
      </c>
      <c r="H3653" t="s">
        <v>12</v>
      </c>
      <c r="I3653">
        <v>2</v>
      </c>
      <c r="J3653">
        <f t="shared" si="228"/>
        <v>12524.8</v>
      </c>
      <c r="K3653" s="2">
        <f t="shared" si="229"/>
        <v>45200</v>
      </c>
      <c r="L3653" s="2" t="str">
        <f>VLOOKUP(C3653,Customers!$A$2:$F$401,3,FALSE)</f>
        <v>Tanta</v>
      </c>
      <c r="M3653" s="2" t="str">
        <f>VLOOKUP(C3653,Customers!$A$2:$F$401,5,FALSE)</f>
        <v>Small Business</v>
      </c>
      <c r="N3653" s="2" t="str">
        <f>VLOOKUP(D3653,Products!$A$2:$F$21,2,FALSE)</f>
        <v>Projector</v>
      </c>
      <c r="O3653" s="2" t="str">
        <f>VLOOKUP(D3653,Products!$A$2:$F$21,4,FALSE)</f>
        <v>Electronics</v>
      </c>
      <c r="P3653" s="2" t="str">
        <f>VLOOKUP(D3653,Products!$A$2:$F$21,3,FALSE)</f>
        <v>Displays</v>
      </c>
      <c r="Q3653" s="6">
        <f>VLOOKUP(D3653,Products!$A$2:$F$21,6,FALSE)</f>
        <v>9700</v>
      </c>
      <c r="R3653" s="6">
        <f t="shared" si="230"/>
        <v>9700</v>
      </c>
      <c r="S3653" s="6">
        <f t="shared" si="231"/>
        <v>2824.7999999999993</v>
      </c>
    </row>
    <row r="3654" spans="1:19" x14ac:dyDescent="0.25">
      <c r="A3654" t="s">
        <v>4084</v>
      </c>
      <c r="B3654" s="2">
        <v>44993</v>
      </c>
      <c r="C3654" t="s">
        <v>115</v>
      </c>
      <c r="D3654" t="s">
        <v>40</v>
      </c>
      <c r="E3654">
        <v>1</v>
      </c>
      <c r="F3654">
        <v>19500</v>
      </c>
      <c r="G3654" s="3">
        <v>0.2</v>
      </c>
      <c r="H3654" t="s">
        <v>96</v>
      </c>
      <c r="I3654">
        <v>5</v>
      </c>
      <c r="J3654">
        <f t="shared" si="228"/>
        <v>15600</v>
      </c>
      <c r="K3654" s="2">
        <f t="shared" si="229"/>
        <v>44986</v>
      </c>
      <c r="L3654" s="2" t="str">
        <f>VLOOKUP(C3654,Customers!$A$2:$F$401,3,FALSE)</f>
        <v>Ismailia</v>
      </c>
      <c r="M3654" s="2" t="str">
        <f>VLOOKUP(C3654,Customers!$A$2:$F$401,5,FALSE)</f>
        <v>Consumer</v>
      </c>
      <c r="N3654" s="2" t="str">
        <f>VLOOKUP(D3654,Products!$A$2:$F$21,2,FALSE)</f>
        <v>Laptop Basic 15</v>
      </c>
      <c r="O3654" s="2" t="str">
        <f>VLOOKUP(D3654,Products!$A$2:$F$21,4,FALSE)</f>
        <v>Electronics</v>
      </c>
      <c r="P3654" s="2" t="str">
        <f>VLOOKUP(D3654,Products!$A$2:$F$21,3,FALSE)</f>
        <v>Computers</v>
      </c>
      <c r="Q3654" s="6">
        <f>VLOOKUP(D3654,Products!$A$2:$F$21,6,FALSE)</f>
        <v>15100</v>
      </c>
      <c r="R3654" s="6">
        <f t="shared" si="230"/>
        <v>15100</v>
      </c>
      <c r="S3654" s="6">
        <f t="shared" si="231"/>
        <v>500</v>
      </c>
    </row>
    <row r="3655" spans="1:19" x14ac:dyDescent="0.25">
      <c r="A3655" t="s">
        <v>4085</v>
      </c>
      <c r="B3655" s="2">
        <v>45538</v>
      </c>
      <c r="C3655" t="s">
        <v>1441</v>
      </c>
      <c r="D3655" t="s">
        <v>46</v>
      </c>
      <c r="E3655">
        <v>1</v>
      </c>
      <c r="F3655">
        <v>267.8</v>
      </c>
      <c r="G3655" s="3">
        <v>0.05</v>
      </c>
      <c r="H3655" t="s">
        <v>12</v>
      </c>
      <c r="I3655">
        <v>1</v>
      </c>
      <c r="J3655">
        <f t="shared" si="228"/>
        <v>254.41</v>
      </c>
      <c r="K3655" s="2">
        <f t="shared" si="229"/>
        <v>45536</v>
      </c>
      <c r="L3655" s="2" t="str">
        <f>VLOOKUP(C3655,Customers!$A$2:$F$401,3,FALSE)</f>
        <v>Asyut</v>
      </c>
      <c r="M3655" s="2" t="str">
        <f>VLOOKUP(C3655,Customers!$A$2:$F$401,5,FALSE)</f>
        <v>Consumer</v>
      </c>
      <c r="N3655" s="2" t="str">
        <f>VLOOKUP(D3655,Products!$A$2:$F$21,2,FALSE)</f>
        <v>Paper A4 Box</v>
      </c>
      <c r="O3655" s="2" t="str">
        <f>VLOOKUP(D3655,Products!$A$2:$F$21,4,FALSE)</f>
        <v>Office</v>
      </c>
      <c r="P3655" s="2" t="str">
        <f>VLOOKUP(D3655,Products!$A$2:$F$21,3,FALSE)</f>
        <v>Stationery</v>
      </c>
      <c r="Q3655" s="6">
        <f>VLOOKUP(D3655,Products!$A$2:$F$21,6,FALSE)</f>
        <v>145</v>
      </c>
      <c r="R3655" s="6">
        <f t="shared" si="230"/>
        <v>145</v>
      </c>
      <c r="S3655" s="6">
        <f t="shared" si="231"/>
        <v>109.41</v>
      </c>
    </row>
    <row r="3656" spans="1:19" x14ac:dyDescent="0.25">
      <c r="A3656" t="s">
        <v>4086</v>
      </c>
      <c r="B3656" s="2">
        <v>45605</v>
      </c>
      <c r="C3656" t="s">
        <v>434</v>
      </c>
      <c r="D3656" t="s">
        <v>46</v>
      </c>
      <c r="E3656">
        <v>3</v>
      </c>
      <c r="F3656">
        <v>260</v>
      </c>
      <c r="G3656" s="3">
        <v>0</v>
      </c>
      <c r="H3656" t="s">
        <v>12</v>
      </c>
      <c r="I3656">
        <v>2</v>
      </c>
      <c r="J3656">
        <f t="shared" si="228"/>
        <v>780</v>
      </c>
      <c r="K3656" s="2">
        <f t="shared" si="229"/>
        <v>45597</v>
      </c>
      <c r="L3656" s="2" t="str">
        <f>VLOOKUP(C3656,Customers!$A$2:$F$401,3,FALSE)</f>
        <v>Cairo</v>
      </c>
      <c r="M3656" s="2" t="str">
        <f>VLOOKUP(C3656,Customers!$A$2:$F$401,5,FALSE)</f>
        <v>Corporate</v>
      </c>
      <c r="N3656" s="2" t="str">
        <f>VLOOKUP(D3656,Products!$A$2:$F$21,2,FALSE)</f>
        <v>Paper A4 Box</v>
      </c>
      <c r="O3656" s="2" t="str">
        <f>VLOOKUP(D3656,Products!$A$2:$F$21,4,FALSE)</f>
        <v>Office</v>
      </c>
      <c r="P3656" s="2" t="str">
        <f>VLOOKUP(D3656,Products!$A$2:$F$21,3,FALSE)</f>
        <v>Stationery</v>
      </c>
      <c r="Q3656" s="6">
        <f>VLOOKUP(D3656,Products!$A$2:$F$21,6,FALSE)</f>
        <v>145</v>
      </c>
      <c r="R3656" s="6">
        <f t="shared" si="230"/>
        <v>435</v>
      </c>
      <c r="S3656" s="6">
        <f t="shared" si="231"/>
        <v>345</v>
      </c>
    </row>
    <row r="3657" spans="1:19" x14ac:dyDescent="0.25">
      <c r="A3657" t="s">
        <v>4087</v>
      </c>
      <c r="B3657" s="2">
        <v>45106</v>
      </c>
      <c r="C3657" t="s">
        <v>340</v>
      </c>
      <c r="D3657" t="s">
        <v>49</v>
      </c>
      <c r="E3657">
        <v>3</v>
      </c>
      <c r="F3657">
        <v>3772</v>
      </c>
      <c r="G3657" s="3">
        <v>0.1</v>
      </c>
      <c r="H3657" t="s">
        <v>12</v>
      </c>
      <c r="I3657">
        <v>1</v>
      </c>
      <c r="J3657">
        <f t="shared" si="228"/>
        <v>10184.4</v>
      </c>
      <c r="K3657" s="2">
        <f t="shared" si="229"/>
        <v>45078</v>
      </c>
      <c r="L3657" s="2" t="str">
        <f>VLOOKUP(C3657,Customers!$A$2:$F$401,3,FALSE)</f>
        <v>Port Said</v>
      </c>
      <c r="M3657" s="2" t="str">
        <f>VLOOKUP(C3657,Customers!$A$2:$F$401,5,FALSE)</f>
        <v>Corporate</v>
      </c>
      <c r="N3657" s="2" t="str">
        <f>VLOOKUP(D3657,Products!$A$2:$F$21,2,FALSE)</f>
        <v>UPS 1200VA</v>
      </c>
      <c r="O3657" s="2" t="str">
        <f>VLOOKUP(D3657,Products!$A$2:$F$21,4,FALSE)</f>
        <v>Electronics</v>
      </c>
      <c r="P3657" s="2" t="str">
        <f>VLOOKUP(D3657,Products!$A$2:$F$21,3,FALSE)</f>
        <v>Power</v>
      </c>
      <c r="Q3657" s="6">
        <f>VLOOKUP(D3657,Products!$A$2:$F$21,6,FALSE)</f>
        <v>2950</v>
      </c>
      <c r="R3657" s="6">
        <f t="shared" si="230"/>
        <v>8850</v>
      </c>
      <c r="S3657" s="6">
        <f t="shared" si="231"/>
        <v>1334.3999999999996</v>
      </c>
    </row>
    <row r="3658" spans="1:19" x14ac:dyDescent="0.25">
      <c r="A3658" t="s">
        <v>4088</v>
      </c>
      <c r="B3658" s="2">
        <v>45027</v>
      </c>
      <c r="C3658" t="s">
        <v>437</v>
      </c>
      <c r="D3658" t="s">
        <v>27</v>
      </c>
      <c r="E3658">
        <v>20</v>
      </c>
      <c r="F3658">
        <v>1058.4000000000001</v>
      </c>
      <c r="G3658" s="3">
        <v>0.1</v>
      </c>
      <c r="H3658" t="s">
        <v>12</v>
      </c>
      <c r="I3658">
        <v>5</v>
      </c>
      <c r="J3658">
        <f t="shared" si="228"/>
        <v>19051.2</v>
      </c>
      <c r="K3658" s="2">
        <f t="shared" si="229"/>
        <v>45017</v>
      </c>
      <c r="L3658" s="2" t="str">
        <f>VLOOKUP(C3658,Customers!$A$2:$F$401,3,FALSE)</f>
        <v>Cairo</v>
      </c>
      <c r="M3658" s="2" t="str">
        <f>VLOOKUP(C3658,Customers!$A$2:$F$401,5,FALSE)</f>
        <v>Corporate</v>
      </c>
      <c r="N3658" s="2" t="str">
        <f>VLOOKUP(D3658,Products!$A$2:$F$21,2,FALSE)</f>
        <v>Printer Toner</v>
      </c>
      <c r="O3658" s="2" t="str">
        <f>VLOOKUP(D3658,Products!$A$2:$F$21,4,FALSE)</f>
        <v>Office</v>
      </c>
      <c r="P3658" s="2" t="str">
        <f>VLOOKUP(D3658,Products!$A$2:$F$21,3,FALSE)</f>
        <v>Supplies</v>
      </c>
      <c r="Q3658" s="6">
        <f>VLOOKUP(D3658,Products!$A$2:$F$21,6,FALSE)</f>
        <v>510</v>
      </c>
      <c r="R3658" s="6">
        <f t="shared" si="230"/>
        <v>10200</v>
      </c>
      <c r="S3658" s="6">
        <f t="shared" si="231"/>
        <v>8851.2000000000007</v>
      </c>
    </row>
    <row r="3659" spans="1:19" x14ac:dyDescent="0.25">
      <c r="A3659" t="s">
        <v>4089</v>
      </c>
      <c r="B3659" s="2">
        <v>45150</v>
      </c>
      <c r="C3659" t="s">
        <v>584</v>
      </c>
      <c r="D3659" t="s">
        <v>56</v>
      </c>
      <c r="E3659">
        <v>1</v>
      </c>
      <c r="F3659">
        <v>165.6</v>
      </c>
      <c r="G3659" s="3">
        <v>0.1</v>
      </c>
      <c r="H3659" t="s">
        <v>12</v>
      </c>
      <c r="I3659">
        <v>6</v>
      </c>
      <c r="J3659">
        <f t="shared" si="228"/>
        <v>149.04</v>
      </c>
      <c r="K3659" s="2">
        <f t="shared" si="229"/>
        <v>45139</v>
      </c>
      <c r="L3659" s="2" t="str">
        <f>VLOOKUP(C3659,Customers!$A$2:$F$401,3,FALSE)</f>
        <v>Banha</v>
      </c>
      <c r="M3659" s="2" t="str">
        <f>VLOOKUP(C3659,Customers!$A$2:$F$401,5,FALSE)</f>
        <v>Small Business</v>
      </c>
      <c r="N3659" s="2" t="str">
        <f>VLOOKUP(D3659,Products!$A$2:$F$21,2,FALSE)</f>
        <v>Notebook Pack</v>
      </c>
      <c r="O3659" s="2" t="str">
        <f>VLOOKUP(D3659,Products!$A$2:$F$21,4,FALSE)</f>
        <v>Office</v>
      </c>
      <c r="P3659" s="2" t="str">
        <f>VLOOKUP(D3659,Products!$A$2:$F$21,3,FALSE)</f>
        <v>Stationery</v>
      </c>
      <c r="Q3659" s="6">
        <f>VLOOKUP(D3659,Products!$A$2:$F$21,6,FALSE)</f>
        <v>75</v>
      </c>
      <c r="R3659" s="6">
        <f t="shared" si="230"/>
        <v>75</v>
      </c>
      <c r="S3659" s="6">
        <f t="shared" si="231"/>
        <v>74.039999999999992</v>
      </c>
    </row>
    <row r="3660" spans="1:19" x14ac:dyDescent="0.25">
      <c r="A3660" t="s">
        <v>4090</v>
      </c>
      <c r="B3660" s="2">
        <v>45780</v>
      </c>
      <c r="C3660" t="s">
        <v>853</v>
      </c>
      <c r="D3660" t="s">
        <v>82</v>
      </c>
      <c r="E3660">
        <v>1</v>
      </c>
      <c r="F3660">
        <v>4416</v>
      </c>
      <c r="G3660" s="3">
        <v>0.05</v>
      </c>
      <c r="H3660" t="s">
        <v>12</v>
      </c>
      <c r="I3660">
        <v>6</v>
      </c>
      <c r="J3660">
        <f t="shared" si="228"/>
        <v>4195.2</v>
      </c>
      <c r="K3660" s="2">
        <f t="shared" si="229"/>
        <v>45778</v>
      </c>
      <c r="L3660" s="2" t="str">
        <f>VLOOKUP(C3660,Customers!$A$2:$F$401,3,FALSE)</f>
        <v>Zagazig</v>
      </c>
      <c r="M3660" s="2" t="str">
        <f>VLOOKUP(C3660,Customers!$A$2:$F$401,5,FALSE)</f>
        <v>Consumer</v>
      </c>
      <c r="N3660" s="2" t="str">
        <f>VLOOKUP(D3660,Products!$A$2:$F$21,2,FALSE)</f>
        <v>Office Chair</v>
      </c>
      <c r="O3660" s="2" t="str">
        <f>VLOOKUP(D3660,Products!$A$2:$F$21,4,FALSE)</f>
        <v>Office</v>
      </c>
      <c r="P3660" s="2" t="str">
        <f>VLOOKUP(D3660,Products!$A$2:$F$21,3,FALSE)</f>
        <v>Furniture</v>
      </c>
      <c r="Q3660" s="6">
        <f>VLOOKUP(D3660,Products!$A$2:$F$21,6,FALSE)</f>
        <v>3150</v>
      </c>
      <c r="R3660" s="6">
        <f t="shared" si="230"/>
        <v>3150</v>
      </c>
      <c r="S3660" s="6">
        <f t="shared" si="231"/>
        <v>1045.1999999999998</v>
      </c>
    </row>
    <row r="3661" spans="1:19" x14ac:dyDescent="0.25">
      <c r="A3661" t="s">
        <v>4091</v>
      </c>
      <c r="B3661" s="2">
        <v>45292</v>
      </c>
      <c r="C3661" t="s">
        <v>108</v>
      </c>
      <c r="D3661" t="s">
        <v>123</v>
      </c>
      <c r="E3661">
        <v>4</v>
      </c>
      <c r="F3661">
        <v>2162</v>
      </c>
      <c r="G3661" s="3">
        <v>0</v>
      </c>
      <c r="H3661" t="s">
        <v>12</v>
      </c>
      <c r="I3661">
        <v>5</v>
      </c>
      <c r="J3661">
        <f t="shared" si="228"/>
        <v>8648</v>
      </c>
      <c r="K3661" s="2">
        <f t="shared" si="229"/>
        <v>45292</v>
      </c>
      <c r="L3661" s="2" t="str">
        <f>VLOOKUP(C3661,Customers!$A$2:$F$401,3,FALSE)</f>
        <v>Ismailia</v>
      </c>
      <c r="M3661" s="2" t="str">
        <f>VLOOKUP(C3661,Customers!$A$2:$F$401,5,FALSE)</f>
        <v>Small Business</v>
      </c>
      <c r="N3661" s="2" t="str">
        <f>VLOOKUP(D3661,Products!$A$2:$F$21,2,FALSE)</f>
        <v>Barcode Scanner</v>
      </c>
      <c r="O3661" s="2" t="str">
        <f>VLOOKUP(D3661,Products!$A$2:$F$21,4,FALSE)</f>
        <v>Electronics</v>
      </c>
      <c r="P3661" s="2" t="str">
        <f>VLOOKUP(D3661,Products!$A$2:$F$21,3,FALSE)</f>
        <v>POS Equipment</v>
      </c>
      <c r="Q3661" s="6">
        <f>VLOOKUP(D3661,Products!$A$2:$F$21,6,FALSE)</f>
        <v>1420</v>
      </c>
      <c r="R3661" s="6">
        <f t="shared" si="230"/>
        <v>5680</v>
      </c>
      <c r="S3661" s="6">
        <f t="shared" si="231"/>
        <v>2968</v>
      </c>
    </row>
    <row r="3662" spans="1:19" x14ac:dyDescent="0.25">
      <c r="A3662" t="s">
        <v>4092</v>
      </c>
      <c r="B3662" s="2">
        <v>45257</v>
      </c>
      <c r="C3662" t="s">
        <v>894</v>
      </c>
      <c r="D3662" t="s">
        <v>27</v>
      </c>
      <c r="E3662">
        <v>2</v>
      </c>
      <c r="F3662">
        <v>1009.4</v>
      </c>
      <c r="G3662" s="3">
        <v>0.05</v>
      </c>
      <c r="H3662" t="s">
        <v>12</v>
      </c>
      <c r="I3662">
        <v>3</v>
      </c>
      <c r="J3662">
        <f t="shared" si="228"/>
        <v>1917.86</v>
      </c>
      <c r="K3662" s="2">
        <f t="shared" si="229"/>
        <v>45231</v>
      </c>
      <c r="L3662" s="2" t="str">
        <f>VLOOKUP(C3662,Customers!$A$2:$F$401,3,FALSE)</f>
        <v>Giza</v>
      </c>
      <c r="M3662" s="2" t="str">
        <f>VLOOKUP(C3662,Customers!$A$2:$F$401,5,FALSE)</f>
        <v>Small Business</v>
      </c>
      <c r="N3662" s="2" t="str">
        <f>VLOOKUP(D3662,Products!$A$2:$F$21,2,FALSE)</f>
        <v>Printer Toner</v>
      </c>
      <c r="O3662" s="2" t="str">
        <f>VLOOKUP(D3662,Products!$A$2:$F$21,4,FALSE)</f>
        <v>Office</v>
      </c>
      <c r="P3662" s="2" t="str">
        <f>VLOOKUP(D3662,Products!$A$2:$F$21,3,FALSE)</f>
        <v>Supplies</v>
      </c>
      <c r="Q3662" s="6">
        <f>VLOOKUP(D3662,Products!$A$2:$F$21,6,FALSE)</f>
        <v>510</v>
      </c>
      <c r="R3662" s="6">
        <f t="shared" si="230"/>
        <v>1020</v>
      </c>
      <c r="S3662" s="6">
        <f t="shared" si="231"/>
        <v>897.8599999999999</v>
      </c>
    </row>
    <row r="3663" spans="1:19" x14ac:dyDescent="0.25">
      <c r="A3663" t="s">
        <v>4093</v>
      </c>
      <c r="B3663" s="2">
        <v>45509</v>
      </c>
      <c r="C3663" t="s">
        <v>790</v>
      </c>
      <c r="D3663" t="s">
        <v>30</v>
      </c>
      <c r="E3663">
        <v>1</v>
      </c>
      <c r="F3663">
        <v>8464</v>
      </c>
      <c r="G3663" s="3">
        <v>0</v>
      </c>
      <c r="H3663" t="s">
        <v>85</v>
      </c>
      <c r="I3663">
        <v>5</v>
      </c>
      <c r="J3663">
        <f t="shared" si="228"/>
        <v>8464</v>
      </c>
      <c r="K3663" s="2">
        <f t="shared" si="229"/>
        <v>45505</v>
      </c>
      <c r="L3663" s="2" t="str">
        <f>VLOOKUP(C3663,Customers!$A$2:$F$401,3,FALSE)</f>
        <v>Giza</v>
      </c>
      <c r="M3663" s="2" t="str">
        <f>VLOOKUP(C3663,Customers!$A$2:$F$401,5,FALSE)</f>
        <v>Small Business</v>
      </c>
      <c r="N3663" s="2" t="str">
        <f>VLOOKUP(D3663,Products!$A$2:$F$21,2,FALSE)</f>
        <v>Standing Desk</v>
      </c>
      <c r="O3663" s="2" t="str">
        <f>VLOOKUP(D3663,Products!$A$2:$F$21,4,FALSE)</f>
        <v>Office</v>
      </c>
      <c r="P3663" s="2" t="str">
        <f>VLOOKUP(D3663,Products!$A$2:$F$21,3,FALSE)</f>
        <v>Furniture</v>
      </c>
      <c r="Q3663" s="6">
        <f>VLOOKUP(D3663,Products!$A$2:$F$21,6,FALSE)</f>
        <v>6500</v>
      </c>
      <c r="R3663" s="6">
        <f t="shared" si="230"/>
        <v>6500</v>
      </c>
      <c r="S3663" s="6">
        <f t="shared" si="231"/>
        <v>1964</v>
      </c>
    </row>
    <row r="3664" spans="1:19" x14ac:dyDescent="0.25">
      <c r="A3664" t="s">
        <v>4094</v>
      </c>
      <c r="B3664" s="2">
        <v>45290</v>
      </c>
      <c r="C3664" t="s">
        <v>356</v>
      </c>
      <c r="D3664" t="s">
        <v>33</v>
      </c>
      <c r="E3664">
        <v>3</v>
      </c>
      <c r="F3664">
        <v>3588</v>
      </c>
      <c r="G3664" s="3">
        <v>0.1</v>
      </c>
      <c r="H3664" t="s">
        <v>12</v>
      </c>
      <c r="I3664">
        <v>6</v>
      </c>
      <c r="J3664">
        <f t="shared" si="228"/>
        <v>9687.6</v>
      </c>
      <c r="K3664" s="2">
        <f t="shared" si="229"/>
        <v>45261</v>
      </c>
      <c r="L3664" s="2" t="str">
        <f>VLOOKUP(C3664,Customers!$A$2:$F$401,3,FALSE)</f>
        <v>Mansoura</v>
      </c>
      <c r="M3664" s="2" t="str">
        <f>VLOOKUP(C3664,Customers!$A$2:$F$401,5,FALSE)</f>
        <v>Consumer</v>
      </c>
      <c r="N3664" s="2" t="str">
        <f>VLOOKUP(D3664,Products!$A$2:$F$21,2,FALSE)</f>
        <v>Filing Cabinet</v>
      </c>
      <c r="O3664" s="2" t="str">
        <f>VLOOKUP(D3664,Products!$A$2:$F$21,4,FALSE)</f>
        <v>Office</v>
      </c>
      <c r="P3664" s="2" t="str">
        <f>VLOOKUP(D3664,Products!$A$2:$F$21,3,FALSE)</f>
        <v>Furniture</v>
      </c>
      <c r="Q3664" s="6">
        <f>VLOOKUP(D3664,Products!$A$2:$F$21,6,FALSE)</f>
        <v>2650</v>
      </c>
      <c r="R3664" s="6">
        <f t="shared" si="230"/>
        <v>7950</v>
      </c>
      <c r="S3664" s="6">
        <f t="shared" si="231"/>
        <v>1737.6000000000004</v>
      </c>
    </row>
    <row r="3665" spans="1:19" x14ac:dyDescent="0.25">
      <c r="A3665" t="s">
        <v>4095</v>
      </c>
      <c r="B3665" s="2">
        <v>45859</v>
      </c>
      <c r="C3665" t="s">
        <v>575</v>
      </c>
      <c r="D3665" t="s">
        <v>24</v>
      </c>
      <c r="E3665">
        <v>1</v>
      </c>
      <c r="F3665">
        <v>1250</v>
      </c>
      <c r="G3665" s="3">
        <v>0</v>
      </c>
      <c r="H3665" t="s">
        <v>12</v>
      </c>
      <c r="I3665">
        <v>3</v>
      </c>
      <c r="J3665">
        <f t="shared" si="228"/>
        <v>1250</v>
      </c>
      <c r="K3665" s="2">
        <f t="shared" si="229"/>
        <v>45839</v>
      </c>
      <c r="L3665" s="2" t="str">
        <f>VLOOKUP(C3665,Customers!$A$2:$F$401,3,FALSE)</f>
        <v>Port Said</v>
      </c>
      <c r="M3665" s="2" t="str">
        <f>VLOOKUP(C3665,Customers!$A$2:$F$401,5,FALSE)</f>
        <v>Small Business</v>
      </c>
      <c r="N3665" s="2" t="str">
        <f>VLOOKUP(D3665,Products!$A$2:$F$21,2,FALSE)</f>
        <v>USB-C Hub</v>
      </c>
      <c r="O3665" s="2" t="str">
        <f>VLOOKUP(D3665,Products!$A$2:$F$21,4,FALSE)</f>
        <v>Electronics</v>
      </c>
      <c r="P3665" s="2" t="str">
        <f>VLOOKUP(D3665,Products!$A$2:$F$21,3,FALSE)</f>
        <v>Accessories</v>
      </c>
      <c r="Q3665" s="6">
        <f>VLOOKUP(D3665,Products!$A$2:$F$21,6,FALSE)</f>
        <v>620</v>
      </c>
      <c r="R3665" s="6">
        <f t="shared" si="230"/>
        <v>620</v>
      </c>
      <c r="S3665" s="6">
        <f t="shared" si="231"/>
        <v>630</v>
      </c>
    </row>
    <row r="3666" spans="1:19" x14ac:dyDescent="0.25">
      <c r="A3666" t="s">
        <v>4096</v>
      </c>
      <c r="B3666" s="2">
        <v>45664</v>
      </c>
      <c r="C3666" t="s">
        <v>283</v>
      </c>
      <c r="D3666" t="s">
        <v>59</v>
      </c>
      <c r="E3666">
        <v>3</v>
      </c>
      <c r="F3666">
        <v>7178</v>
      </c>
      <c r="G3666" s="3">
        <v>0.1</v>
      </c>
      <c r="H3666" t="s">
        <v>12</v>
      </c>
      <c r="I3666">
        <v>1</v>
      </c>
      <c r="J3666">
        <f t="shared" si="228"/>
        <v>19380.600000000002</v>
      </c>
      <c r="K3666" s="2">
        <f t="shared" si="229"/>
        <v>45658</v>
      </c>
      <c r="L3666" s="2" t="str">
        <f>VLOOKUP(C3666,Customers!$A$2:$F$401,3,FALSE)</f>
        <v>Banha</v>
      </c>
      <c r="M3666" s="2" t="str">
        <f>VLOOKUP(C3666,Customers!$A$2:$F$401,5,FALSE)</f>
        <v>Corporate</v>
      </c>
      <c r="N3666" s="2" t="str">
        <f>VLOOKUP(D3666,Products!$A$2:$F$21,2,FALSE)</f>
        <v>Laser Printer</v>
      </c>
      <c r="O3666" s="2" t="str">
        <f>VLOOKUP(D3666,Products!$A$2:$F$21,4,FALSE)</f>
        <v>Electronics</v>
      </c>
      <c r="P3666" s="2" t="str">
        <f>VLOOKUP(D3666,Products!$A$2:$F$21,3,FALSE)</f>
        <v>Printers</v>
      </c>
      <c r="Q3666" s="6">
        <f>VLOOKUP(D3666,Products!$A$2:$F$21,6,FALSE)</f>
        <v>5600</v>
      </c>
      <c r="R3666" s="6">
        <f t="shared" si="230"/>
        <v>16800</v>
      </c>
      <c r="S3666" s="6">
        <f t="shared" si="231"/>
        <v>2580.6000000000022</v>
      </c>
    </row>
    <row r="3667" spans="1:19" x14ac:dyDescent="0.25">
      <c r="A3667" t="s">
        <v>4097</v>
      </c>
      <c r="B3667" s="2">
        <v>45000</v>
      </c>
      <c r="C3667" t="s">
        <v>944</v>
      </c>
      <c r="D3667" t="s">
        <v>40</v>
      </c>
      <c r="E3667">
        <v>1</v>
      </c>
      <c r="F3667">
        <v>20085</v>
      </c>
      <c r="G3667" s="3">
        <v>0.03</v>
      </c>
      <c r="H3667" t="s">
        <v>12</v>
      </c>
      <c r="I3667">
        <v>5</v>
      </c>
      <c r="J3667">
        <f t="shared" si="228"/>
        <v>19482.45</v>
      </c>
      <c r="K3667" s="2">
        <f t="shared" si="229"/>
        <v>44986</v>
      </c>
      <c r="L3667" s="2" t="str">
        <f>VLOOKUP(C3667,Customers!$A$2:$F$401,3,FALSE)</f>
        <v>Asyut</v>
      </c>
      <c r="M3667" s="2" t="str">
        <f>VLOOKUP(C3667,Customers!$A$2:$F$401,5,FALSE)</f>
        <v>Small Business</v>
      </c>
      <c r="N3667" s="2" t="str">
        <f>VLOOKUP(D3667,Products!$A$2:$F$21,2,FALSE)</f>
        <v>Laptop Basic 15</v>
      </c>
      <c r="O3667" s="2" t="str">
        <f>VLOOKUP(D3667,Products!$A$2:$F$21,4,FALSE)</f>
        <v>Electronics</v>
      </c>
      <c r="P3667" s="2" t="str">
        <f>VLOOKUP(D3667,Products!$A$2:$F$21,3,FALSE)</f>
        <v>Computers</v>
      </c>
      <c r="Q3667" s="6">
        <f>VLOOKUP(D3667,Products!$A$2:$F$21,6,FALSE)</f>
        <v>15100</v>
      </c>
      <c r="R3667" s="6">
        <f t="shared" si="230"/>
        <v>15100</v>
      </c>
      <c r="S3667" s="6">
        <f t="shared" si="231"/>
        <v>4382.4500000000007</v>
      </c>
    </row>
    <row r="3668" spans="1:19" x14ac:dyDescent="0.25">
      <c r="A3668" t="s">
        <v>4098</v>
      </c>
      <c r="B3668" s="2">
        <v>45117</v>
      </c>
      <c r="C3668" t="s">
        <v>187</v>
      </c>
      <c r="D3668" t="s">
        <v>56</v>
      </c>
      <c r="E3668">
        <v>2</v>
      </c>
      <c r="F3668">
        <v>180</v>
      </c>
      <c r="G3668" s="3">
        <v>0.1</v>
      </c>
      <c r="H3668" t="s">
        <v>12</v>
      </c>
      <c r="I3668">
        <v>4</v>
      </c>
      <c r="J3668">
        <f t="shared" si="228"/>
        <v>324</v>
      </c>
      <c r="K3668" s="2">
        <f t="shared" si="229"/>
        <v>45108</v>
      </c>
      <c r="L3668" s="2" t="str">
        <f>VLOOKUP(C3668,Customers!$A$2:$F$401,3,FALSE)</f>
        <v>Alexandria</v>
      </c>
      <c r="M3668" s="2" t="str">
        <f>VLOOKUP(C3668,Customers!$A$2:$F$401,5,FALSE)</f>
        <v>Consumer</v>
      </c>
      <c r="N3668" s="2" t="str">
        <f>VLOOKUP(D3668,Products!$A$2:$F$21,2,FALSE)</f>
        <v>Notebook Pack</v>
      </c>
      <c r="O3668" s="2" t="str">
        <f>VLOOKUP(D3668,Products!$A$2:$F$21,4,FALSE)</f>
        <v>Office</v>
      </c>
      <c r="P3668" s="2" t="str">
        <f>VLOOKUP(D3668,Products!$A$2:$F$21,3,FALSE)</f>
        <v>Stationery</v>
      </c>
      <c r="Q3668" s="6">
        <f>VLOOKUP(D3668,Products!$A$2:$F$21,6,FALSE)</f>
        <v>75</v>
      </c>
      <c r="R3668" s="6">
        <f t="shared" si="230"/>
        <v>150</v>
      </c>
      <c r="S3668" s="6">
        <f t="shared" si="231"/>
        <v>174</v>
      </c>
    </row>
    <row r="3669" spans="1:19" x14ac:dyDescent="0.25">
      <c r="A3669" t="s">
        <v>4099</v>
      </c>
      <c r="B3669" s="2">
        <v>45539</v>
      </c>
      <c r="C3669" t="s">
        <v>747</v>
      </c>
      <c r="D3669" t="s">
        <v>24</v>
      </c>
      <c r="E3669">
        <v>20</v>
      </c>
      <c r="F3669">
        <v>1250</v>
      </c>
      <c r="G3669" s="3">
        <v>0</v>
      </c>
      <c r="H3669" t="s">
        <v>12</v>
      </c>
      <c r="I3669">
        <v>3</v>
      </c>
      <c r="J3669">
        <f t="shared" si="228"/>
        <v>25000</v>
      </c>
      <c r="K3669" s="2">
        <f t="shared" si="229"/>
        <v>45536</v>
      </c>
      <c r="L3669" s="2" t="str">
        <f>VLOOKUP(C3669,Customers!$A$2:$F$401,3,FALSE)</f>
        <v>Tanta</v>
      </c>
      <c r="M3669" s="2" t="str">
        <f>VLOOKUP(C3669,Customers!$A$2:$F$401,5,FALSE)</f>
        <v>Consumer</v>
      </c>
      <c r="N3669" s="2" t="str">
        <f>VLOOKUP(D3669,Products!$A$2:$F$21,2,FALSE)</f>
        <v>USB-C Hub</v>
      </c>
      <c r="O3669" s="2" t="str">
        <f>VLOOKUP(D3669,Products!$A$2:$F$21,4,FALSE)</f>
        <v>Electronics</v>
      </c>
      <c r="P3669" s="2" t="str">
        <f>VLOOKUP(D3669,Products!$A$2:$F$21,3,FALSE)</f>
        <v>Accessories</v>
      </c>
      <c r="Q3669" s="6">
        <f>VLOOKUP(D3669,Products!$A$2:$F$21,6,FALSE)</f>
        <v>620</v>
      </c>
      <c r="R3669" s="6">
        <f t="shared" si="230"/>
        <v>12400</v>
      </c>
      <c r="S3669" s="6">
        <f t="shared" si="231"/>
        <v>12600</v>
      </c>
    </row>
    <row r="3670" spans="1:19" x14ac:dyDescent="0.25">
      <c r="A3670" t="s">
        <v>4100</v>
      </c>
      <c r="B3670" s="2">
        <v>45588</v>
      </c>
      <c r="C3670" t="s">
        <v>1771</v>
      </c>
      <c r="D3670" t="s">
        <v>15</v>
      </c>
      <c r="E3670">
        <v>3</v>
      </c>
      <c r="F3670">
        <v>486</v>
      </c>
      <c r="G3670" s="3">
        <v>0.1</v>
      </c>
      <c r="H3670" t="s">
        <v>12</v>
      </c>
      <c r="I3670">
        <v>6</v>
      </c>
      <c r="J3670">
        <f t="shared" si="228"/>
        <v>1312.2</v>
      </c>
      <c r="K3670" s="2">
        <f t="shared" si="229"/>
        <v>45566</v>
      </c>
      <c r="L3670" s="2" t="str">
        <f>VLOOKUP(C3670,Customers!$A$2:$F$401,3,FALSE)</f>
        <v>Asyut</v>
      </c>
      <c r="M3670" s="2" t="str">
        <f>VLOOKUP(C3670,Customers!$A$2:$F$401,5,FALSE)</f>
        <v>Small Business</v>
      </c>
      <c r="N3670" s="2" t="str">
        <f>VLOOKUP(D3670,Products!$A$2:$F$21,2,FALSE)</f>
        <v>Wireless Mouse</v>
      </c>
      <c r="O3670" s="2" t="str">
        <f>VLOOKUP(D3670,Products!$A$2:$F$21,4,FALSE)</f>
        <v>Electronics</v>
      </c>
      <c r="P3670" s="2" t="str">
        <f>VLOOKUP(D3670,Products!$A$2:$F$21,3,FALSE)</f>
        <v>Accessories</v>
      </c>
      <c r="Q3670" s="6">
        <f>VLOOKUP(D3670,Products!$A$2:$F$21,6,FALSE)</f>
        <v>210</v>
      </c>
      <c r="R3670" s="6">
        <f t="shared" si="230"/>
        <v>630</v>
      </c>
      <c r="S3670" s="6">
        <f t="shared" si="231"/>
        <v>682.2</v>
      </c>
    </row>
    <row r="3671" spans="1:19" x14ac:dyDescent="0.25">
      <c r="A3671" t="s">
        <v>4101</v>
      </c>
      <c r="B3671" s="2">
        <v>45681</v>
      </c>
      <c r="C3671" t="s">
        <v>121</v>
      </c>
      <c r="D3671" t="s">
        <v>15</v>
      </c>
      <c r="E3671">
        <v>1</v>
      </c>
      <c r="F3671">
        <v>450</v>
      </c>
      <c r="G3671" s="3">
        <v>0</v>
      </c>
      <c r="H3671" t="s">
        <v>12</v>
      </c>
      <c r="I3671">
        <v>2</v>
      </c>
      <c r="J3671">
        <f t="shared" si="228"/>
        <v>450</v>
      </c>
      <c r="K3671" s="2">
        <f t="shared" si="229"/>
        <v>45658</v>
      </c>
      <c r="L3671" s="2" t="str">
        <f>VLOOKUP(C3671,Customers!$A$2:$F$401,3,FALSE)</f>
        <v>Alexandria</v>
      </c>
      <c r="M3671" s="2" t="str">
        <f>VLOOKUP(C3671,Customers!$A$2:$F$401,5,FALSE)</f>
        <v>Corporate</v>
      </c>
      <c r="N3671" s="2" t="str">
        <f>VLOOKUP(D3671,Products!$A$2:$F$21,2,FALSE)</f>
        <v>Wireless Mouse</v>
      </c>
      <c r="O3671" s="2" t="str">
        <f>VLOOKUP(D3671,Products!$A$2:$F$21,4,FALSE)</f>
        <v>Electronics</v>
      </c>
      <c r="P3671" s="2" t="str">
        <f>VLOOKUP(D3671,Products!$A$2:$F$21,3,FALSE)</f>
        <v>Accessories</v>
      </c>
      <c r="Q3671" s="6">
        <f>VLOOKUP(D3671,Products!$A$2:$F$21,6,FALSE)</f>
        <v>210</v>
      </c>
      <c r="R3671" s="6">
        <f t="shared" si="230"/>
        <v>210</v>
      </c>
      <c r="S3671" s="6">
        <f t="shared" si="231"/>
        <v>240</v>
      </c>
    </row>
    <row r="3672" spans="1:19" x14ac:dyDescent="0.25">
      <c r="A3672" t="s">
        <v>4102</v>
      </c>
      <c r="B3672" s="2">
        <v>45703</v>
      </c>
      <c r="C3672" t="s">
        <v>777</v>
      </c>
      <c r="D3672" t="s">
        <v>56</v>
      </c>
      <c r="E3672">
        <v>10</v>
      </c>
      <c r="F3672">
        <v>180</v>
      </c>
      <c r="G3672" s="3">
        <v>0</v>
      </c>
      <c r="H3672" t="s">
        <v>85</v>
      </c>
      <c r="I3672">
        <v>2</v>
      </c>
      <c r="J3672">
        <f t="shared" si="228"/>
        <v>1800</v>
      </c>
      <c r="K3672" s="2">
        <f t="shared" si="229"/>
        <v>45689</v>
      </c>
      <c r="L3672" s="2" t="str">
        <f>VLOOKUP(C3672,Customers!$A$2:$F$401,3,FALSE)</f>
        <v>Asyut</v>
      </c>
      <c r="M3672" s="2" t="str">
        <f>VLOOKUP(C3672,Customers!$A$2:$F$401,5,FALSE)</f>
        <v>Consumer</v>
      </c>
      <c r="N3672" s="2" t="str">
        <f>VLOOKUP(D3672,Products!$A$2:$F$21,2,FALSE)</f>
        <v>Notebook Pack</v>
      </c>
      <c r="O3672" s="2" t="str">
        <f>VLOOKUP(D3672,Products!$A$2:$F$21,4,FALSE)</f>
        <v>Office</v>
      </c>
      <c r="P3672" s="2" t="str">
        <f>VLOOKUP(D3672,Products!$A$2:$F$21,3,FALSE)</f>
        <v>Stationery</v>
      </c>
      <c r="Q3672" s="6">
        <f>VLOOKUP(D3672,Products!$A$2:$F$21,6,FALSE)</f>
        <v>75</v>
      </c>
      <c r="R3672" s="6">
        <f t="shared" si="230"/>
        <v>750</v>
      </c>
      <c r="S3672" s="6">
        <f t="shared" si="231"/>
        <v>1050</v>
      </c>
    </row>
    <row r="3673" spans="1:19" x14ac:dyDescent="0.25">
      <c r="A3673" t="s">
        <v>4103</v>
      </c>
      <c r="B3673" s="2">
        <v>45065</v>
      </c>
      <c r="C3673" t="s">
        <v>1739</v>
      </c>
      <c r="D3673" t="s">
        <v>21</v>
      </c>
      <c r="E3673">
        <v>20</v>
      </c>
      <c r="F3673">
        <v>1794.5</v>
      </c>
      <c r="G3673" s="3">
        <v>0.15</v>
      </c>
      <c r="H3673" t="s">
        <v>12</v>
      </c>
      <c r="I3673">
        <v>7</v>
      </c>
      <c r="J3673">
        <f t="shared" si="228"/>
        <v>30506.5</v>
      </c>
      <c r="K3673" s="2">
        <f t="shared" si="229"/>
        <v>45047</v>
      </c>
      <c r="L3673" s="2" t="str">
        <f>VLOOKUP(C3673,Customers!$A$2:$F$401,3,FALSE)</f>
        <v>Asyut</v>
      </c>
      <c r="M3673" s="2" t="str">
        <f>VLOOKUP(C3673,Customers!$A$2:$F$401,5,FALSE)</f>
        <v>Consumer</v>
      </c>
      <c r="N3673" s="2" t="str">
        <f>VLOOKUP(D3673,Products!$A$2:$F$21,2,FALSE)</f>
        <v>Mechanical Keyboard</v>
      </c>
      <c r="O3673" s="2" t="str">
        <f>VLOOKUP(D3673,Products!$A$2:$F$21,4,FALSE)</f>
        <v>Electronics</v>
      </c>
      <c r="P3673" s="2" t="str">
        <f>VLOOKUP(D3673,Products!$A$2:$F$21,3,FALSE)</f>
        <v>Accessories</v>
      </c>
      <c r="Q3673" s="6">
        <f>VLOOKUP(D3673,Products!$A$2:$F$21,6,FALSE)</f>
        <v>990</v>
      </c>
      <c r="R3673" s="6">
        <f t="shared" si="230"/>
        <v>19800</v>
      </c>
      <c r="S3673" s="6">
        <f t="shared" si="231"/>
        <v>10706.5</v>
      </c>
    </row>
    <row r="3674" spans="1:19" x14ac:dyDescent="0.25">
      <c r="A3674" t="s">
        <v>4104</v>
      </c>
      <c r="B3674" s="2">
        <v>45802</v>
      </c>
      <c r="C3674" t="s">
        <v>687</v>
      </c>
      <c r="D3674" t="s">
        <v>90</v>
      </c>
      <c r="E3674">
        <v>2</v>
      </c>
      <c r="F3674">
        <v>2268</v>
      </c>
      <c r="G3674" s="3">
        <v>0.05</v>
      </c>
      <c r="H3674" t="s">
        <v>12</v>
      </c>
      <c r="I3674">
        <v>6</v>
      </c>
      <c r="J3674">
        <f t="shared" si="228"/>
        <v>4309.2</v>
      </c>
      <c r="K3674" s="2">
        <f t="shared" si="229"/>
        <v>45778</v>
      </c>
      <c r="L3674" s="2" t="str">
        <f>VLOOKUP(C3674,Customers!$A$2:$F$401,3,FALSE)</f>
        <v>Zagazig</v>
      </c>
      <c r="M3674" s="2" t="str">
        <f>VLOOKUP(C3674,Customers!$A$2:$F$401,5,FALSE)</f>
        <v>Small Business</v>
      </c>
      <c r="N3674" s="2" t="str">
        <f>VLOOKUP(D3674,Products!$A$2:$F$21,2,FALSE)</f>
        <v>Headset Pro</v>
      </c>
      <c r="O3674" s="2" t="str">
        <f>VLOOKUP(D3674,Products!$A$2:$F$21,4,FALSE)</f>
        <v>Electronics</v>
      </c>
      <c r="P3674" s="2" t="str">
        <f>VLOOKUP(D3674,Products!$A$2:$F$21,3,FALSE)</f>
        <v>Accessories</v>
      </c>
      <c r="Q3674" s="6">
        <f>VLOOKUP(D3674,Products!$A$2:$F$21,6,FALSE)</f>
        <v>1180</v>
      </c>
      <c r="R3674" s="6">
        <f t="shared" si="230"/>
        <v>2360</v>
      </c>
      <c r="S3674" s="6">
        <f t="shared" si="231"/>
        <v>1949.1999999999998</v>
      </c>
    </row>
    <row r="3675" spans="1:19" x14ac:dyDescent="0.25">
      <c r="A3675" t="s">
        <v>4105</v>
      </c>
      <c r="B3675" s="2">
        <v>45059</v>
      </c>
      <c r="C3675" t="s">
        <v>935</v>
      </c>
      <c r="D3675" t="s">
        <v>43</v>
      </c>
      <c r="E3675">
        <v>3</v>
      </c>
      <c r="F3675">
        <v>3312</v>
      </c>
      <c r="G3675" s="3">
        <v>0.1</v>
      </c>
      <c r="H3675" t="s">
        <v>12</v>
      </c>
      <c r="I3675">
        <v>4</v>
      </c>
      <c r="J3675">
        <f t="shared" si="228"/>
        <v>8942.4</v>
      </c>
      <c r="K3675" s="2">
        <f t="shared" si="229"/>
        <v>45047</v>
      </c>
      <c r="L3675" s="2" t="str">
        <f>VLOOKUP(C3675,Customers!$A$2:$F$401,3,FALSE)</f>
        <v>Asyut</v>
      </c>
      <c r="M3675" s="2" t="str">
        <f>VLOOKUP(C3675,Customers!$A$2:$F$401,5,FALSE)</f>
        <v>Small Business</v>
      </c>
      <c r="N3675" s="2" t="str">
        <f>VLOOKUP(D3675,Products!$A$2:$F$21,2,FALSE)</f>
        <v>External SSD 1TB</v>
      </c>
      <c r="O3675" s="2" t="str">
        <f>VLOOKUP(D3675,Products!$A$2:$F$21,4,FALSE)</f>
        <v>Electronics</v>
      </c>
      <c r="P3675" s="2" t="str">
        <f>VLOOKUP(D3675,Products!$A$2:$F$21,3,FALSE)</f>
        <v>Storage</v>
      </c>
      <c r="Q3675" s="6">
        <f>VLOOKUP(D3675,Products!$A$2:$F$21,6,FALSE)</f>
        <v>2450</v>
      </c>
      <c r="R3675" s="6">
        <f t="shared" si="230"/>
        <v>7350</v>
      </c>
      <c r="S3675" s="6">
        <f t="shared" si="231"/>
        <v>1592.3999999999996</v>
      </c>
    </row>
    <row r="3676" spans="1:19" x14ac:dyDescent="0.25">
      <c r="A3676" t="s">
        <v>4106</v>
      </c>
      <c r="B3676" s="2">
        <v>45526</v>
      </c>
      <c r="C3676" t="s">
        <v>160</v>
      </c>
      <c r="D3676" t="s">
        <v>72</v>
      </c>
      <c r="E3676">
        <v>1</v>
      </c>
      <c r="F3676">
        <v>1610</v>
      </c>
      <c r="G3676" s="3">
        <v>0.1</v>
      </c>
      <c r="H3676" t="s">
        <v>12</v>
      </c>
      <c r="I3676">
        <v>5</v>
      </c>
      <c r="J3676">
        <f t="shared" si="228"/>
        <v>1449</v>
      </c>
      <c r="K3676" s="2">
        <f t="shared" si="229"/>
        <v>45505</v>
      </c>
      <c r="L3676" s="2" t="str">
        <f>VLOOKUP(C3676,Customers!$A$2:$F$401,3,FALSE)</f>
        <v>Cairo</v>
      </c>
      <c r="M3676" s="2" t="str">
        <f>VLOOKUP(C3676,Customers!$A$2:$F$401,5,FALSE)</f>
        <v>Corporate</v>
      </c>
      <c r="N3676" s="2" t="str">
        <f>VLOOKUP(D3676,Products!$A$2:$F$21,2,FALSE)</f>
        <v>Wi-Fi Router</v>
      </c>
      <c r="O3676" s="2" t="str">
        <f>VLOOKUP(D3676,Products!$A$2:$F$21,4,FALSE)</f>
        <v>Electronics</v>
      </c>
      <c r="P3676" s="2" t="str">
        <f>VLOOKUP(D3676,Products!$A$2:$F$21,3,FALSE)</f>
        <v>Networking</v>
      </c>
      <c r="Q3676" s="6">
        <f>VLOOKUP(D3676,Products!$A$2:$F$21,6,FALSE)</f>
        <v>1050</v>
      </c>
      <c r="R3676" s="6">
        <f t="shared" si="230"/>
        <v>1050</v>
      </c>
      <c r="S3676" s="6">
        <f t="shared" si="231"/>
        <v>399</v>
      </c>
    </row>
    <row r="3677" spans="1:19" x14ac:dyDescent="0.25">
      <c r="A3677" t="s">
        <v>4107</v>
      </c>
      <c r="B3677" s="2">
        <v>45891</v>
      </c>
      <c r="C3677" t="s">
        <v>251</v>
      </c>
      <c r="D3677" t="s">
        <v>18</v>
      </c>
      <c r="E3677">
        <v>2</v>
      </c>
      <c r="F3677">
        <v>1450</v>
      </c>
      <c r="G3677" s="3">
        <v>0</v>
      </c>
      <c r="H3677" t="s">
        <v>12</v>
      </c>
      <c r="I3677">
        <v>5</v>
      </c>
      <c r="J3677">
        <f t="shared" si="228"/>
        <v>2900</v>
      </c>
      <c r="K3677" s="2">
        <f t="shared" si="229"/>
        <v>45870</v>
      </c>
      <c r="L3677" s="2" t="str">
        <f>VLOOKUP(C3677,Customers!$A$2:$F$401,3,FALSE)</f>
        <v>Asyut</v>
      </c>
      <c r="M3677" s="2" t="str">
        <f>VLOOKUP(C3677,Customers!$A$2:$F$401,5,FALSE)</f>
        <v>Consumer</v>
      </c>
      <c r="N3677" s="2" t="str">
        <f>VLOOKUP(D3677,Products!$A$2:$F$21,2,FALSE)</f>
        <v>Webcam HD</v>
      </c>
      <c r="O3677" s="2" t="str">
        <f>VLOOKUP(D3677,Products!$A$2:$F$21,4,FALSE)</f>
        <v>Electronics</v>
      </c>
      <c r="P3677" s="2" t="str">
        <f>VLOOKUP(D3677,Products!$A$2:$F$21,3,FALSE)</f>
        <v>Accessories</v>
      </c>
      <c r="Q3677" s="6">
        <f>VLOOKUP(D3677,Products!$A$2:$F$21,6,FALSE)</f>
        <v>790</v>
      </c>
      <c r="R3677" s="6">
        <f t="shared" si="230"/>
        <v>1580</v>
      </c>
      <c r="S3677" s="6">
        <f t="shared" si="231"/>
        <v>1320</v>
      </c>
    </row>
    <row r="3678" spans="1:19" x14ac:dyDescent="0.25">
      <c r="A3678" t="s">
        <v>4108</v>
      </c>
      <c r="B3678" s="2">
        <v>45202</v>
      </c>
      <c r="C3678" t="s">
        <v>235</v>
      </c>
      <c r="D3678" t="s">
        <v>11</v>
      </c>
      <c r="E3678">
        <v>2</v>
      </c>
      <c r="F3678">
        <v>27645</v>
      </c>
      <c r="G3678" s="3">
        <v>0</v>
      </c>
      <c r="H3678" t="s">
        <v>12</v>
      </c>
      <c r="I3678">
        <v>3</v>
      </c>
      <c r="J3678">
        <f t="shared" si="228"/>
        <v>55290</v>
      </c>
      <c r="K3678" s="2">
        <f t="shared" si="229"/>
        <v>45200</v>
      </c>
      <c r="L3678" s="2" t="str">
        <f>VLOOKUP(C3678,Customers!$A$2:$F$401,3,FALSE)</f>
        <v>Tanta</v>
      </c>
      <c r="M3678" s="2" t="str">
        <f>VLOOKUP(C3678,Customers!$A$2:$F$401,5,FALSE)</f>
        <v>Consumer</v>
      </c>
      <c r="N3678" s="2" t="str">
        <f>VLOOKUP(D3678,Products!$A$2:$F$21,2,FALSE)</f>
        <v>Laptop Pro 14</v>
      </c>
      <c r="O3678" s="2" t="str">
        <f>VLOOKUP(D3678,Products!$A$2:$F$21,4,FALSE)</f>
        <v>Electronics</v>
      </c>
      <c r="P3678" s="2" t="str">
        <f>VLOOKUP(D3678,Products!$A$2:$F$21,3,FALSE)</f>
        <v>Computers</v>
      </c>
      <c r="Q3678" s="6">
        <f>VLOOKUP(D3678,Products!$A$2:$F$21,6,FALSE)</f>
        <v>22100</v>
      </c>
      <c r="R3678" s="6">
        <f t="shared" si="230"/>
        <v>44200</v>
      </c>
      <c r="S3678" s="6">
        <f t="shared" si="231"/>
        <v>11090</v>
      </c>
    </row>
    <row r="3679" spans="1:19" x14ac:dyDescent="0.25">
      <c r="A3679" t="s">
        <v>4109</v>
      </c>
      <c r="B3679" s="2">
        <v>45176</v>
      </c>
      <c r="C3679" t="s">
        <v>423</v>
      </c>
      <c r="D3679" t="s">
        <v>56</v>
      </c>
      <c r="E3679">
        <v>1</v>
      </c>
      <c r="F3679">
        <v>194.4</v>
      </c>
      <c r="G3679" s="3">
        <v>0.05</v>
      </c>
      <c r="H3679" t="s">
        <v>12</v>
      </c>
      <c r="I3679">
        <v>2</v>
      </c>
      <c r="J3679">
        <f t="shared" si="228"/>
        <v>184.68</v>
      </c>
      <c r="K3679" s="2">
        <f t="shared" si="229"/>
        <v>45170</v>
      </c>
      <c r="L3679" s="2" t="str">
        <f>VLOOKUP(C3679,Customers!$A$2:$F$401,3,FALSE)</f>
        <v>Port Said</v>
      </c>
      <c r="M3679" s="2" t="str">
        <f>VLOOKUP(C3679,Customers!$A$2:$F$401,5,FALSE)</f>
        <v>Consumer</v>
      </c>
      <c r="N3679" s="2" t="str">
        <f>VLOOKUP(D3679,Products!$A$2:$F$21,2,FALSE)</f>
        <v>Notebook Pack</v>
      </c>
      <c r="O3679" s="2" t="str">
        <f>VLOOKUP(D3679,Products!$A$2:$F$21,4,FALSE)</f>
        <v>Office</v>
      </c>
      <c r="P3679" s="2" t="str">
        <f>VLOOKUP(D3679,Products!$A$2:$F$21,3,FALSE)</f>
        <v>Stationery</v>
      </c>
      <c r="Q3679" s="6">
        <f>VLOOKUP(D3679,Products!$A$2:$F$21,6,FALSE)</f>
        <v>75</v>
      </c>
      <c r="R3679" s="6">
        <f t="shared" si="230"/>
        <v>75</v>
      </c>
      <c r="S3679" s="6">
        <f t="shared" si="231"/>
        <v>109.68</v>
      </c>
    </row>
    <row r="3680" spans="1:19" x14ac:dyDescent="0.25">
      <c r="A3680" t="s">
        <v>4110</v>
      </c>
      <c r="B3680" s="2">
        <v>45489</v>
      </c>
      <c r="C3680" t="s">
        <v>168</v>
      </c>
      <c r="D3680" t="s">
        <v>15</v>
      </c>
      <c r="E3680">
        <v>3</v>
      </c>
      <c r="F3680">
        <v>450</v>
      </c>
      <c r="G3680" s="3">
        <v>0</v>
      </c>
      <c r="H3680" t="s">
        <v>12</v>
      </c>
      <c r="I3680">
        <v>5</v>
      </c>
      <c r="J3680">
        <f t="shared" si="228"/>
        <v>1350</v>
      </c>
      <c r="K3680" s="2">
        <f t="shared" si="229"/>
        <v>45474</v>
      </c>
      <c r="L3680" s="2" t="str">
        <f>VLOOKUP(C3680,Customers!$A$2:$F$401,3,FALSE)</f>
        <v>Tanta</v>
      </c>
      <c r="M3680" s="2" t="str">
        <f>VLOOKUP(C3680,Customers!$A$2:$F$401,5,FALSE)</f>
        <v>Small Business</v>
      </c>
      <c r="N3680" s="2" t="str">
        <f>VLOOKUP(D3680,Products!$A$2:$F$21,2,FALSE)</f>
        <v>Wireless Mouse</v>
      </c>
      <c r="O3680" s="2" t="str">
        <f>VLOOKUP(D3680,Products!$A$2:$F$21,4,FALSE)</f>
        <v>Electronics</v>
      </c>
      <c r="P3680" s="2" t="str">
        <f>VLOOKUP(D3680,Products!$A$2:$F$21,3,FALSE)</f>
        <v>Accessories</v>
      </c>
      <c r="Q3680" s="6">
        <f>VLOOKUP(D3680,Products!$A$2:$F$21,6,FALSE)</f>
        <v>210</v>
      </c>
      <c r="R3680" s="6">
        <f t="shared" si="230"/>
        <v>630</v>
      </c>
      <c r="S3680" s="6">
        <f t="shared" si="231"/>
        <v>720</v>
      </c>
    </row>
    <row r="3681" spans="1:19" x14ac:dyDescent="0.25">
      <c r="A3681" t="s">
        <v>4111</v>
      </c>
      <c r="B3681" s="2">
        <v>45601</v>
      </c>
      <c r="C3681" t="s">
        <v>536</v>
      </c>
      <c r="D3681" t="s">
        <v>40</v>
      </c>
      <c r="E3681">
        <v>1</v>
      </c>
      <c r="F3681">
        <v>17940</v>
      </c>
      <c r="G3681" s="3">
        <v>0.15</v>
      </c>
      <c r="H3681" t="s">
        <v>12</v>
      </c>
      <c r="I3681">
        <v>7</v>
      </c>
      <c r="J3681">
        <f t="shared" si="228"/>
        <v>15249</v>
      </c>
      <c r="K3681" s="2">
        <f t="shared" si="229"/>
        <v>45597</v>
      </c>
      <c r="L3681" s="2" t="str">
        <f>VLOOKUP(C3681,Customers!$A$2:$F$401,3,FALSE)</f>
        <v>Fayoum</v>
      </c>
      <c r="M3681" s="2" t="str">
        <f>VLOOKUP(C3681,Customers!$A$2:$F$401,5,FALSE)</f>
        <v>Consumer</v>
      </c>
      <c r="N3681" s="2" t="str">
        <f>VLOOKUP(D3681,Products!$A$2:$F$21,2,FALSE)</f>
        <v>Laptop Basic 15</v>
      </c>
      <c r="O3681" s="2" t="str">
        <f>VLOOKUP(D3681,Products!$A$2:$F$21,4,FALSE)</f>
        <v>Electronics</v>
      </c>
      <c r="P3681" s="2" t="str">
        <f>VLOOKUP(D3681,Products!$A$2:$F$21,3,FALSE)</f>
        <v>Computers</v>
      </c>
      <c r="Q3681" s="6">
        <f>VLOOKUP(D3681,Products!$A$2:$F$21,6,FALSE)</f>
        <v>15100</v>
      </c>
      <c r="R3681" s="6">
        <f t="shared" si="230"/>
        <v>15100</v>
      </c>
      <c r="S3681" s="6">
        <f t="shared" si="231"/>
        <v>149</v>
      </c>
    </row>
    <row r="3682" spans="1:19" x14ac:dyDescent="0.25">
      <c r="A3682" t="s">
        <v>4112</v>
      </c>
      <c r="B3682" s="2">
        <v>46006</v>
      </c>
      <c r="C3682" t="s">
        <v>176</v>
      </c>
      <c r="D3682" t="s">
        <v>18</v>
      </c>
      <c r="E3682">
        <v>10</v>
      </c>
      <c r="F3682">
        <v>1450</v>
      </c>
      <c r="G3682" s="3">
        <v>0.03</v>
      </c>
      <c r="H3682" t="s">
        <v>12</v>
      </c>
      <c r="I3682">
        <v>5</v>
      </c>
      <c r="J3682">
        <f t="shared" si="228"/>
        <v>14065</v>
      </c>
      <c r="K3682" s="2">
        <f t="shared" si="229"/>
        <v>45992</v>
      </c>
      <c r="L3682" s="2" t="str">
        <f>VLOOKUP(C3682,Customers!$A$2:$F$401,3,FALSE)</f>
        <v>Banha</v>
      </c>
      <c r="M3682" s="2" t="str">
        <f>VLOOKUP(C3682,Customers!$A$2:$F$401,5,FALSE)</f>
        <v>Consumer</v>
      </c>
      <c r="N3682" s="2" t="str">
        <f>VLOOKUP(D3682,Products!$A$2:$F$21,2,FALSE)</f>
        <v>Webcam HD</v>
      </c>
      <c r="O3682" s="2" t="str">
        <f>VLOOKUP(D3682,Products!$A$2:$F$21,4,FALSE)</f>
        <v>Electronics</v>
      </c>
      <c r="P3682" s="2" t="str">
        <f>VLOOKUP(D3682,Products!$A$2:$F$21,3,FALSE)</f>
        <v>Accessories</v>
      </c>
      <c r="Q3682" s="6">
        <f>VLOOKUP(D3682,Products!$A$2:$F$21,6,FALSE)</f>
        <v>790</v>
      </c>
      <c r="R3682" s="6">
        <f t="shared" si="230"/>
        <v>7900</v>
      </c>
      <c r="S3682" s="6">
        <f t="shared" si="231"/>
        <v>6165</v>
      </c>
    </row>
    <row r="3683" spans="1:19" x14ac:dyDescent="0.25">
      <c r="A3683" t="s">
        <v>4113</v>
      </c>
      <c r="B3683" s="2">
        <v>45774</v>
      </c>
      <c r="C3683" t="s">
        <v>790</v>
      </c>
      <c r="D3683" t="s">
        <v>27</v>
      </c>
      <c r="E3683">
        <v>50</v>
      </c>
      <c r="F3683">
        <v>980</v>
      </c>
      <c r="G3683" s="3">
        <v>0.05</v>
      </c>
      <c r="H3683" t="s">
        <v>12</v>
      </c>
      <c r="I3683">
        <v>1</v>
      </c>
      <c r="J3683">
        <f t="shared" si="228"/>
        <v>46550</v>
      </c>
      <c r="K3683" s="2">
        <f t="shared" si="229"/>
        <v>45748</v>
      </c>
      <c r="L3683" s="2" t="str">
        <f>VLOOKUP(C3683,Customers!$A$2:$F$401,3,FALSE)</f>
        <v>Giza</v>
      </c>
      <c r="M3683" s="2" t="str">
        <f>VLOOKUP(C3683,Customers!$A$2:$F$401,5,FALSE)</f>
        <v>Small Business</v>
      </c>
      <c r="N3683" s="2" t="str">
        <f>VLOOKUP(D3683,Products!$A$2:$F$21,2,FALSE)</f>
        <v>Printer Toner</v>
      </c>
      <c r="O3683" s="2" t="str">
        <f>VLOOKUP(D3683,Products!$A$2:$F$21,4,FALSE)</f>
        <v>Office</v>
      </c>
      <c r="P3683" s="2" t="str">
        <f>VLOOKUP(D3683,Products!$A$2:$F$21,3,FALSE)</f>
        <v>Supplies</v>
      </c>
      <c r="Q3683" s="6">
        <f>VLOOKUP(D3683,Products!$A$2:$F$21,6,FALSE)</f>
        <v>510</v>
      </c>
      <c r="R3683" s="6">
        <f t="shared" si="230"/>
        <v>25500</v>
      </c>
      <c r="S3683" s="6">
        <f t="shared" si="231"/>
        <v>21050</v>
      </c>
    </row>
    <row r="3684" spans="1:19" x14ac:dyDescent="0.25">
      <c r="A3684" t="s">
        <v>4114</v>
      </c>
      <c r="B3684" s="2">
        <v>46001</v>
      </c>
      <c r="C3684" t="s">
        <v>809</v>
      </c>
      <c r="D3684" t="s">
        <v>21</v>
      </c>
      <c r="E3684">
        <v>1</v>
      </c>
      <c r="F3684">
        <v>1998</v>
      </c>
      <c r="G3684" s="3">
        <v>0.1</v>
      </c>
      <c r="H3684" t="s">
        <v>12</v>
      </c>
      <c r="I3684">
        <v>6</v>
      </c>
      <c r="J3684">
        <f t="shared" si="228"/>
        <v>1798.2</v>
      </c>
      <c r="K3684" s="2">
        <f t="shared" si="229"/>
        <v>45992</v>
      </c>
      <c r="L3684" s="2" t="str">
        <f>VLOOKUP(C3684,Customers!$A$2:$F$401,3,FALSE)</f>
        <v>Zagazig</v>
      </c>
      <c r="M3684" s="2" t="str">
        <f>VLOOKUP(C3684,Customers!$A$2:$F$401,5,FALSE)</f>
        <v>Consumer</v>
      </c>
      <c r="N3684" s="2" t="str">
        <f>VLOOKUP(D3684,Products!$A$2:$F$21,2,FALSE)</f>
        <v>Mechanical Keyboard</v>
      </c>
      <c r="O3684" s="2" t="str">
        <f>VLOOKUP(D3684,Products!$A$2:$F$21,4,FALSE)</f>
        <v>Electronics</v>
      </c>
      <c r="P3684" s="2" t="str">
        <f>VLOOKUP(D3684,Products!$A$2:$F$21,3,FALSE)</f>
        <v>Accessories</v>
      </c>
      <c r="Q3684" s="6">
        <f>VLOOKUP(D3684,Products!$A$2:$F$21,6,FALSE)</f>
        <v>990</v>
      </c>
      <c r="R3684" s="6">
        <f t="shared" si="230"/>
        <v>990</v>
      </c>
      <c r="S3684" s="6">
        <f t="shared" si="231"/>
        <v>808.2</v>
      </c>
    </row>
    <row r="3685" spans="1:19" x14ac:dyDescent="0.25">
      <c r="A3685" t="s">
        <v>4115</v>
      </c>
      <c r="B3685" s="2">
        <v>45356</v>
      </c>
      <c r="C3685" t="s">
        <v>627</v>
      </c>
      <c r="D3685" t="s">
        <v>56</v>
      </c>
      <c r="E3685">
        <v>1</v>
      </c>
      <c r="F3685">
        <v>180</v>
      </c>
      <c r="G3685" s="3">
        <v>0.1</v>
      </c>
      <c r="H3685" t="s">
        <v>12</v>
      </c>
      <c r="I3685">
        <v>1</v>
      </c>
      <c r="J3685">
        <f t="shared" si="228"/>
        <v>162</v>
      </c>
      <c r="K3685" s="2">
        <f t="shared" si="229"/>
        <v>45352</v>
      </c>
      <c r="L3685" s="2" t="str">
        <f>VLOOKUP(C3685,Customers!$A$2:$F$401,3,FALSE)</f>
        <v>Port Said</v>
      </c>
      <c r="M3685" s="2" t="str">
        <f>VLOOKUP(C3685,Customers!$A$2:$F$401,5,FALSE)</f>
        <v>Small Business</v>
      </c>
      <c r="N3685" s="2" t="str">
        <f>VLOOKUP(D3685,Products!$A$2:$F$21,2,FALSE)</f>
        <v>Notebook Pack</v>
      </c>
      <c r="O3685" s="2" t="str">
        <f>VLOOKUP(D3685,Products!$A$2:$F$21,4,FALSE)</f>
        <v>Office</v>
      </c>
      <c r="P3685" s="2" t="str">
        <f>VLOOKUP(D3685,Products!$A$2:$F$21,3,FALSE)</f>
        <v>Stationery</v>
      </c>
      <c r="Q3685" s="6">
        <f>VLOOKUP(D3685,Products!$A$2:$F$21,6,FALSE)</f>
        <v>75</v>
      </c>
      <c r="R3685" s="6">
        <f t="shared" si="230"/>
        <v>75</v>
      </c>
      <c r="S3685" s="6">
        <f t="shared" si="231"/>
        <v>87</v>
      </c>
    </row>
    <row r="3686" spans="1:19" x14ac:dyDescent="0.25">
      <c r="A3686" t="s">
        <v>4116</v>
      </c>
      <c r="B3686" s="2">
        <v>45355</v>
      </c>
      <c r="C3686" t="s">
        <v>777</v>
      </c>
      <c r="D3686" t="s">
        <v>46</v>
      </c>
      <c r="E3686">
        <v>4</v>
      </c>
      <c r="F3686">
        <v>252.2</v>
      </c>
      <c r="G3686" s="3">
        <v>0.1</v>
      </c>
      <c r="H3686" t="s">
        <v>12</v>
      </c>
      <c r="I3686">
        <v>2</v>
      </c>
      <c r="J3686">
        <f t="shared" si="228"/>
        <v>907.92</v>
      </c>
      <c r="K3686" s="2">
        <f t="shared" si="229"/>
        <v>45352</v>
      </c>
      <c r="L3686" s="2" t="str">
        <f>VLOOKUP(C3686,Customers!$A$2:$F$401,3,FALSE)</f>
        <v>Asyut</v>
      </c>
      <c r="M3686" s="2" t="str">
        <f>VLOOKUP(C3686,Customers!$A$2:$F$401,5,FALSE)</f>
        <v>Consumer</v>
      </c>
      <c r="N3686" s="2" t="str">
        <f>VLOOKUP(D3686,Products!$A$2:$F$21,2,FALSE)</f>
        <v>Paper A4 Box</v>
      </c>
      <c r="O3686" s="2" t="str">
        <f>VLOOKUP(D3686,Products!$A$2:$F$21,4,FALSE)</f>
        <v>Office</v>
      </c>
      <c r="P3686" s="2" t="str">
        <f>VLOOKUP(D3686,Products!$A$2:$F$21,3,FALSE)</f>
        <v>Stationery</v>
      </c>
      <c r="Q3686" s="6">
        <f>VLOOKUP(D3686,Products!$A$2:$F$21,6,FALSE)</f>
        <v>145</v>
      </c>
      <c r="R3686" s="6">
        <f t="shared" si="230"/>
        <v>580</v>
      </c>
      <c r="S3686" s="6">
        <f t="shared" si="231"/>
        <v>327.91999999999996</v>
      </c>
    </row>
    <row r="3687" spans="1:19" x14ac:dyDescent="0.25">
      <c r="A3687" t="s">
        <v>4117</v>
      </c>
      <c r="B3687" s="2">
        <v>45046</v>
      </c>
      <c r="C3687" t="s">
        <v>215</v>
      </c>
      <c r="D3687" t="s">
        <v>24</v>
      </c>
      <c r="E3687">
        <v>2</v>
      </c>
      <c r="F3687">
        <v>1212.5</v>
      </c>
      <c r="G3687" s="3">
        <v>0</v>
      </c>
      <c r="H3687" t="s">
        <v>12</v>
      </c>
      <c r="I3687">
        <v>3</v>
      </c>
      <c r="J3687">
        <f t="shared" si="228"/>
        <v>2425</v>
      </c>
      <c r="K3687" s="2">
        <f t="shared" si="229"/>
        <v>45017</v>
      </c>
      <c r="L3687" s="2" t="str">
        <f>VLOOKUP(C3687,Customers!$A$2:$F$401,3,FALSE)</f>
        <v>Mansoura</v>
      </c>
      <c r="M3687" s="2" t="str">
        <f>VLOOKUP(C3687,Customers!$A$2:$F$401,5,FALSE)</f>
        <v>Small Business</v>
      </c>
      <c r="N3687" s="2" t="str">
        <f>VLOOKUP(D3687,Products!$A$2:$F$21,2,FALSE)</f>
        <v>USB-C Hub</v>
      </c>
      <c r="O3687" s="2" t="str">
        <f>VLOOKUP(D3687,Products!$A$2:$F$21,4,FALSE)</f>
        <v>Electronics</v>
      </c>
      <c r="P3687" s="2" t="str">
        <f>VLOOKUP(D3687,Products!$A$2:$F$21,3,FALSE)</f>
        <v>Accessories</v>
      </c>
      <c r="Q3687" s="6">
        <f>VLOOKUP(D3687,Products!$A$2:$F$21,6,FALSE)</f>
        <v>620</v>
      </c>
      <c r="R3687" s="6">
        <f t="shared" si="230"/>
        <v>1240</v>
      </c>
      <c r="S3687" s="6">
        <f t="shared" si="231"/>
        <v>1185</v>
      </c>
    </row>
    <row r="3688" spans="1:19" x14ac:dyDescent="0.25">
      <c r="A3688" t="s">
        <v>4118</v>
      </c>
      <c r="B3688" s="2">
        <v>45150</v>
      </c>
      <c r="C3688" t="s">
        <v>283</v>
      </c>
      <c r="D3688" t="s">
        <v>59</v>
      </c>
      <c r="E3688">
        <v>4</v>
      </c>
      <c r="F3688">
        <v>7992</v>
      </c>
      <c r="G3688" s="3">
        <v>0.15</v>
      </c>
      <c r="H3688" t="s">
        <v>85</v>
      </c>
      <c r="I3688">
        <v>7</v>
      </c>
      <c r="J3688">
        <f t="shared" si="228"/>
        <v>27172.799999999999</v>
      </c>
      <c r="K3688" s="2">
        <f t="shared" si="229"/>
        <v>45139</v>
      </c>
      <c r="L3688" s="2" t="str">
        <f>VLOOKUP(C3688,Customers!$A$2:$F$401,3,FALSE)</f>
        <v>Banha</v>
      </c>
      <c r="M3688" s="2" t="str">
        <f>VLOOKUP(C3688,Customers!$A$2:$F$401,5,FALSE)</f>
        <v>Corporate</v>
      </c>
      <c r="N3688" s="2" t="str">
        <f>VLOOKUP(D3688,Products!$A$2:$F$21,2,FALSE)</f>
        <v>Laser Printer</v>
      </c>
      <c r="O3688" s="2" t="str">
        <f>VLOOKUP(D3688,Products!$A$2:$F$21,4,FALSE)</f>
        <v>Electronics</v>
      </c>
      <c r="P3688" s="2" t="str">
        <f>VLOOKUP(D3688,Products!$A$2:$F$21,3,FALSE)</f>
        <v>Printers</v>
      </c>
      <c r="Q3688" s="6">
        <f>VLOOKUP(D3688,Products!$A$2:$F$21,6,FALSE)</f>
        <v>5600</v>
      </c>
      <c r="R3688" s="6">
        <f t="shared" si="230"/>
        <v>22400</v>
      </c>
      <c r="S3688" s="6">
        <f t="shared" si="231"/>
        <v>4772.7999999999993</v>
      </c>
    </row>
    <row r="3689" spans="1:19" x14ac:dyDescent="0.25">
      <c r="A3689" t="s">
        <v>4119</v>
      </c>
      <c r="B3689" s="2">
        <v>46010</v>
      </c>
      <c r="C3689" t="s">
        <v>853</v>
      </c>
      <c r="D3689" t="s">
        <v>59</v>
      </c>
      <c r="E3689">
        <v>3</v>
      </c>
      <c r="F3689">
        <v>7178</v>
      </c>
      <c r="G3689" s="3">
        <v>0.2</v>
      </c>
      <c r="H3689" t="s">
        <v>12</v>
      </c>
      <c r="I3689">
        <v>7</v>
      </c>
      <c r="J3689">
        <f t="shared" si="228"/>
        <v>17227.2</v>
      </c>
      <c r="K3689" s="2">
        <f t="shared" si="229"/>
        <v>45992</v>
      </c>
      <c r="L3689" s="2" t="str">
        <f>VLOOKUP(C3689,Customers!$A$2:$F$401,3,FALSE)</f>
        <v>Zagazig</v>
      </c>
      <c r="M3689" s="2" t="str">
        <f>VLOOKUP(C3689,Customers!$A$2:$F$401,5,FALSE)</f>
        <v>Consumer</v>
      </c>
      <c r="N3689" s="2" t="str">
        <f>VLOOKUP(D3689,Products!$A$2:$F$21,2,FALSE)</f>
        <v>Laser Printer</v>
      </c>
      <c r="O3689" s="2" t="str">
        <f>VLOOKUP(D3689,Products!$A$2:$F$21,4,FALSE)</f>
        <v>Electronics</v>
      </c>
      <c r="P3689" s="2" t="str">
        <f>VLOOKUP(D3689,Products!$A$2:$F$21,3,FALSE)</f>
        <v>Printers</v>
      </c>
      <c r="Q3689" s="6">
        <f>VLOOKUP(D3689,Products!$A$2:$F$21,6,FALSE)</f>
        <v>5600</v>
      </c>
      <c r="R3689" s="6">
        <f t="shared" si="230"/>
        <v>16800</v>
      </c>
      <c r="S3689" s="6">
        <f t="shared" si="231"/>
        <v>427.20000000000073</v>
      </c>
    </row>
    <row r="3690" spans="1:19" x14ac:dyDescent="0.25">
      <c r="A3690" t="s">
        <v>4120</v>
      </c>
      <c r="B3690" s="2">
        <v>45106</v>
      </c>
      <c r="C3690" t="s">
        <v>429</v>
      </c>
      <c r="D3690" t="s">
        <v>79</v>
      </c>
      <c r="E3690">
        <v>1</v>
      </c>
      <c r="F3690">
        <v>6696</v>
      </c>
      <c r="G3690" s="3">
        <v>0</v>
      </c>
      <c r="H3690" t="s">
        <v>12</v>
      </c>
      <c r="I3690">
        <v>1</v>
      </c>
      <c r="J3690">
        <f t="shared" si="228"/>
        <v>6696</v>
      </c>
      <c r="K3690" s="2">
        <f t="shared" si="229"/>
        <v>45078</v>
      </c>
      <c r="L3690" s="2" t="str">
        <f>VLOOKUP(C3690,Customers!$A$2:$F$401,3,FALSE)</f>
        <v>Alexandria</v>
      </c>
      <c r="M3690" s="2" t="str">
        <f>VLOOKUP(C3690,Customers!$A$2:$F$401,5,FALSE)</f>
        <v>Small Business</v>
      </c>
      <c r="N3690" s="2" t="str">
        <f>VLOOKUP(D3690,Products!$A$2:$F$21,2,FALSE)</f>
        <v>27-inch Monitor</v>
      </c>
      <c r="O3690" s="2" t="str">
        <f>VLOOKUP(D3690,Products!$A$2:$F$21,4,FALSE)</f>
        <v>Electronics</v>
      </c>
      <c r="P3690" s="2" t="str">
        <f>VLOOKUP(D3690,Products!$A$2:$F$21,3,FALSE)</f>
        <v>Displays</v>
      </c>
      <c r="Q3690" s="6">
        <f>VLOOKUP(D3690,Products!$A$2:$F$21,6,FALSE)</f>
        <v>4300</v>
      </c>
      <c r="R3690" s="6">
        <f t="shared" si="230"/>
        <v>4300</v>
      </c>
      <c r="S3690" s="6">
        <f t="shared" si="231"/>
        <v>2396</v>
      </c>
    </row>
    <row r="3691" spans="1:19" x14ac:dyDescent="0.25">
      <c r="A3691" t="s">
        <v>4121</v>
      </c>
      <c r="B3691" s="2">
        <v>45917</v>
      </c>
      <c r="C3691" t="s">
        <v>1478</v>
      </c>
      <c r="D3691" t="s">
        <v>79</v>
      </c>
      <c r="E3691">
        <v>1</v>
      </c>
      <c r="F3691">
        <v>6386</v>
      </c>
      <c r="G3691" s="3">
        <v>0.2</v>
      </c>
      <c r="H3691" t="s">
        <v>12</v>
      </c>
      <c r="I3691">
        <v>5</v>
      </c>
      <c r="J3691">
        <f t="shared" si="228"/>
        <v>5108.8</v>
      </c>
      <c r="K3691" s="2">
        <f t="shared" si="229"/>
        <v>45901</v>
      </c>
      <c r="L3691" s="2" t="str">
        <f>VLOOKUP(C3691,Customers!$A$2:$F$401,3,FALSE)</f>
        <v>Banha</v>
      </c>
      <c r="M3691" s="2" t="str">
        <f>VLOOKUP(C3691,Customers!$A$2:$F$401,5,FALSE)</f>
        <v>Consumer</v>
      </c>
      <c r="N3691" s="2" t="str">
        <f>VLOOKUP(D3691,Products!$A$2:$F$21,2,FALSE)</f>
        <v>27-inch Monitor</v>
      </c>
      <c r="O3691" s="2" t="str">
        <f>VLOOKUP(D3691,Products!$A$2:$F$21,4,FALSE)</f>
        <v>Electronics</v>
      </c>
      <c r="P3691" s="2" t="str">
        <f>VLOOKUP(D3691,Products!$A$2:$F$21,3,FALSE)</f>
        <v>Displays</v>
      </c>
      <c r="Q3691" s="6">
        <f>VLOOKUP(D3691,Products!$A$2:$F$21,6,FALSE)</f>
        <v>4300</v>
      </c>
      <c r="R3691" s="6">
        <f t="shared" si="230"/>
        <v>4300</v>
      </c>
      <c r="S3691" s="6">
        <f t="shared" si="231"/>
        <v>808.80000000000018</v>
      </c>
    </row>
    <row r="3692" spans="1:19" x14ac:dyDescent="0.25">
      <c r="A3692" t="s">
        <v>4122</v>
      </c>
      <c r="B3692" s="2">
        <v>45515</v>
      </c>
      <c r="C3692" t="s">
        <v>429</v>
      </c>
      <c r="D3692" t="s">
        <v>33</v>
      </c>
      <c r="E3692">
        <v>2</v>
      </c>
      <c r="F3692">
        <v>3783</v>
      </c>
      <c r="G3692" s="3">
        <v>0</v>
      </c>
      <c r="H3692" t="s">
        <v>12</v>
      </c>
      <c r="I3692">
        <v>4</v>
      </c>
      <c r="J3692">
        <f t="shared" si="228"/>
        <v>7566</v>
      </c>
      <c r="K3692" s="2">
        <f t="shared" si="229"/>
        <v>45505</v>
      </c>
      <c r="L3692" s="2" t="str">
        <f>VLOOKUP(C3692,Customers!$A$2:$F$401,3,FALSE)</f>
        <v>Alexandria</v>
      </c>
      <c r="M3692" s="2" t="str">
        <f>VLOOKUP(C3692,Customers!$A$2:$F$401,5,FALSE)</f>
        <v>Small Business</v>
      </c>
      <c r="N3692" s="2" t="str">
        <f>VLOOKUP(D3692,Products!$A$2:$F$21,2,FALSE)</f>
        <v>Filing Cabinet</v>
      </c>
      <c r="O3692" s="2" t="str">
        <f>VLOOKUP(D3692,Products!$A$2:$F$21,4,FALSE)</f>
        <v>Office</v>
      </c>
      <c r="P3692" s="2" t="str">
        <f>VLOOKUP(D3692,Products!$A$2:$F$21,3,FALSE)</f>
        <v>Furniture</v>
      </c>
      <c r="Q3692" s="6">
        <f>VLOOKUP(D3692,Products!$A$2:$F$21,6,FALSE)</f>
        <v>2650</v>
      </c>
      <c r="R3692" s="6">
        <f t="shared" si="230"/>
        <v>5300</v>
      </c>
      <c r="S3692" s="6">
        <f t="shared" si="231"/>
        <v>2266</v>
      </c>
    </row>
    <row r="3693" spans="1:19" x14ac:dyDescent="0.25">
      <c r="A3693" t="s">
        <v>4123</v>
      </c>
      <c r="B3693" s="2">
        <v>45801</v>
      </c>
      <c r="C3693" t="s">
        <v>235</v>
      </c>
      <c r="D3693" t="s">
        <v>15</v>
      </c>
      <c r="E3693">
        <v>2</v>
      </c>
      <c r="F3693">
        <v>450</v>
      </c>
      <c r="G3693" s="3">
        <v>0.03</v>
      </c>
      <c r="H3693" t="s">
        <v>12</v>
      </c>
      <c r="I3693">
        <v>7</v>
      </c>
      <c r="J3693">
        <f t="shared" si="228"/>
        <v>873</v>
      </c>
      <c r="K3693" s="2">
        <f t="shared" si="229"/>
        <v>45778</v>
      </c>
      <c r="L3693" s="2" t="str">
        <f>VLOOKUP(C3693,Customers!$A$2:$F$401,3,FALSE)</f>
        <v>Tanta</v>
      </c>
      <c r="M3693" s="2" t="str">
        <f>VLOOKUP(C3693,Customers!$A$2:$F$401,5,FALSE)</f>
        <v>Consumer</v>
      </c>
      <c r="N3693" s="2" t="str">
        <f>VLOOKUP(D3693,Products!$A$2:$F$21,2,FALSE)</f>
        <v>Wireless Mouse</v>
      </c>
      <c r="O3693" s="2" t="str">
        <f>VLOOKUP(D3693,Products!$A$2:$F$21,4,FALSE)</f>
        <v>Electronics</v>
      </c>
      <c r="P3693" s="2" t="str">
        <f>VLOOKUP(D3693,Products!$A$2:$F$21,3,FALSE)</f>
        <v>Accessories</v>
      </c>
      <c r="Q3693" s="6">
        <f>VLOOKUP(D3693,Products!$A$2:$F$21,6,FALSE)</f>
        <v>210</v>
      </c>
      <c r="R3693" s="6">
        <f t="shared" si="230"/>
        <v>420</v>
      </c>
      <c r="S3693" s="6">
        <f t="shared" si="231"/>
        <v>453</v>
      </c>
    </row>
    <row r="3694" spans="1:19" x14ac:dyDescent="0.25">
      <c r="A3694" t="s">
        <v>4124</v>
      </c>
      <c r="B3694" s="2">
        <v>45575</v>
      </c>
      <c r="C3694" t="s">
        <v>94</v>
      </c>
      <c r="D3694" t="s">
        <v>46</v>
      </c>
      <c r="E3694">
        <v>2</v>
      </c>
      <c r="F3694">
        <v>267.8</v>
      </c>
      <c r="G3694" s="3">
        <v>0.05</v>
      </c>
      <c r="H3694" t="s">
        <v>12</v>
      </c>
      <c r="I3694">
        <v>6</v>
      </c>
      <c r="J3694">
        <f t="shared" si="228"/>
        <v>508.82</v>
      </c>
      <c r="K3694" s="2">
        <f t="shared" si="229"/>
        <v>45566</v>
      </c>
      <c r="L3694" s="2" t="str">
        <f>VLOOKUP(C3694,Customers!$A$2:$F$401,3,FALSE)</f>
        <v>Tanta</v>
      </c>
      <c r="M3694" s="2" t="str">
        <f>VLOOKUP(C3694,Customers!$A$2:$F$401,5,FALSE)</f>
        <v>Corporate</v>
      </c>
      <c r="N3694" s="2" t="str">
        <f>VLOOKUP(D3694,Products!$A$2:$F$21,2,FALSE)</f>
        <v>Paper A4 Box</v>
      </c>
      <c r="O3694" s="2" t="str">
        <f>VLOOKUP(D3694,Products!$A$2:$F$21,4,FALSE)</f>
        <v>Office</v>
      </c>
      <c r="P3694" s="2" t="str">
        <f>VLOOKUP(D3694,Products!$A$2:$F$21,3,FALSE)</f>
        <v>Stationery</v>
      </c>
      <c r="Q3694" s="6">
        <f>VLOOKUP(D3694,Products!$A$2:$F$21,6,FALSE)</f>
        <v>145</v>
      </c>
      <c r="R3694" s="6">
        <f t="shared" si="230"/>
        <v>290</v>
      </c>
      <c r="S3694" s="6">
        <f t="shared" si="231"/>
        <v>218.82</v>
      </c>
    </row>
    <row r="3695" spans="1:19" x14ac:dyDescent="0.25">
      <c r="A3695" t="s">
        <v>4125</v>
      </c>
      <c r="B3695" s="2">
        <v>45458</v>
      </c>
      <c r="C3695" t="s">
        <v>37</v>
      </c>
      <c r="D3695" t="s">
        <v>27</v>
      </c>
      <c r="E3695">
        <v>50</v>
      </c>
      <c r="F3695">
        <v>1058.4000000000001</v>
      </c>
      <c r="G3695" s="3">
        <v>0.05</v>
      </c>
      <c r="H3695" t="s">
        <v>12</v>
      </c>
      <c r="I3695">
        <v>3</v>
      </c>
      <c r="J3695">
        <f t="shared" si="228"/>
        <v>50274.000000000007</v>
      </c>
      <c r="K3695" s="2">
        <f t="shared" si="229"/>
        <v>45444</v>
      </c>
      <c r="L3695" s="2" t="str">
        <f>VLOOKUP(C3695,Customers!$A$2:$F$401,3,FALSE)</f>
        <v>Port Said</v>
      </c>
      <c r="M3695" s="2" t="str">
        <f>VLOOKUP(C3695,Customers!$A$2:$F$401,5,FALSE)</f>
        <v>Consumer</v>
      </c>
      <c r="N3695" s="2" t="str">
        <f>VLOOKUP(D3695,Products!$A$2:$F$21,2,FALSE)</f>
        <v>Printer Toner</v>
      </c>
      <c r="O3695" s="2" t="str">
        <f>VLOOKUP(D3695,Products!$A$2:$F$21,4,FALSE)</f>
        <v>Office</v>
      </c>
      <c r="P3695" s="2" t="str">
        <f>VLOOKUP(D3695,Products!$A$2:$F$21,3,FALSE)</f>
        <v>Supplies</v>
      </c>
      <c r="Q3695" s="6">
        <f>VLOOKUP(D3695,Products!$A$2:$F$21,6,FALSE)</f>
        <v>510</v>
      </c>
      <c r="R3695" s="6">
        <f t="shared" si="230"/>
        <v>25500</v>
      </c>
      <c r="S3695" s="6">
        <f t="shared" si="231"/>
        <v>24774.000000000007</v>
      </c>
    </row>
    <row r="3696" spans="1:19" x14ac:dyDescent="0.25">
      <c r="A3696" t="s">
        <v>4126</v>
      </c>
      <c r="B3696" s="2">
        <v>46003</v>
      </c>
      <c r="C3696" t="s">
        <v>1736</v>
      </c>
      <c r="D3696" t="s">
        <v>79</v>
      </c>
      <c r="E3696">
        <v>1</v>
      </c>
      <c r="F3696">
        <v>6386</v>
      </c>
      <c r="G3696" s="3">
        <v>0.1</v>
      </c>
      <c r="H3696" t="s">
        <v>96</v>
      </c>
      <c r="I3696">
        <v>2</v>
      </c>
      <c r="J3696">
        <f t="shared" si="228"/>
        <v>5747.4000000000005</v>
      </c>
      <c r="K3696" s="2">
        <f t="shared" si="229"/>
        <v>45992</v>
      </c>
      <c r="L3696" s="2" t="str">
        <f>VLOOKUP(C3696,Customers!$A$2:$F$401,3,FALSE)</f>
        <v>Tanta</v>
      </c>
      <c r="M3696" s="2" t="str">
        <f>VLOOKUP(C3696,Customers!$A$2:$F$401,5,FALSE)</f>
        <v>Consumer</v>
      </c>
      <c r="N3696" s="2" t="str">
        <f>VLOOKUP(D3696,Products!$A$2:$F$21,2,FALSE)</f>
        <v>27-inch Monitor</v>
      </c>
      <c r="O3696" s="2" t="str">
        <f>VLOOKUP(D3696,Products!$A$2:$F$21,4,FALSE)</f>
        <v>Electronics</v>
      </c>
      <c r="P3696" s="2" t="str">
        <f>VLOOKUP(D3696,Products!$A$2:$F$21,3,FALSE)</f>
        <v>Displays</v>
      </c>
      <c r="Q3696" s="6">
        <f>VLOOKUP(D3696,Products!$A$2:$F$21,6,FALSE)</f>
        <v>4300</v>
      </c>
      <c r="R3696" s="6">
        <f t="shared" si="230"/>
        <v>4300</v>
      </c>
      <c r="S3696" s="6">
        <f t="shared" si="231"/>
        <v>1447.4000000000005</v>
      </c>
    </row>
    <row r="3697" spans="1:19" x14ac:dyDescent="0.25">
      <c r="A3697" t="s">
        <v>4127</v>
      </c>
      <c r="B3697" s="2">
        <v>45651</v>
      </c>
      <c r="C3697" t="s">
        <v>536</v>
      </c>
      <c r="D3697" t="s">
        <v>79</v>
      </c>
      <c r="E3697">
        <v>5</v>
      </c>
      <c r="F3697">
        <v>6014</v>
      </c>
      <c r="G3697" s="3">
        <v>0.1</v>
      </c>
      <c r="H3697" t="s">
        <v>12</v>
      </c>
      <c r="I3697">
        <v>6</v>
      </c>
      <c r="J3697">
        <f t="shared" si="228"/>
        <v>27063</v>
      </c>
      <c r="K3697" s="2">
        <f t="shared" si="229"/>
        <v>45627</v>
      </c>
      <c r="L3697" s="2" t="str">
        <f>VLOOKUP(C3697,Customers!$A$2:$F$401,3,FALSE)</f>
        <v>Fayoum</v>
      </c>
      <c r="M3697" s="2" t="str">
        <f>VLOOKUP(C3697,Customers!$A$2:$F$401,5,FALSE)</f>
        <v>Consumer</v>
      </c>
      <c r="N3697" s="2" t="str">
        <f>VLOOKUP(D3697,Products!$A$2:$F$21,2,FALSE)</f>
        <v>27-inch Monitor</v>
      </c>
      <c r="O3697" s="2" t="str">
        <f>VLOOKUP(D3697,Products!$A$2:$F$21,4,FALSE)</f>
        <v>Electronics</v>
      </c>
      <c r="P3697" s="2" t="str">
        <f>VLOOKUP(D3697,Products!$A$2:$F$21,3,FALSE)</f>
        <v>Displays</v>
      </c>
      <c r="Q3697" s="6">
        <f>VLOOKUP(D3697,Products!$A$2:$F$21,6,FALSE)</f>
        <v>4300</v>
      </c>
      <c r="R3697" s="6">
        <f t="shared" si="230"/>
        <v>21500</v>
      </c>
      <c r="S3697" s="6">
        <f t="shared" si="231"/>
        <v>5563</v>
      </c>
    </row>
    <row r="3698" spans="1:19" x14ac:dyDescent="0.25">
      <c r="A3698" t="s">
        <v>4128</v>
      </c>
      <c r="B3698" s="2">
        <v>45192</v>
      </c>
      <c r="C3698" t="s">
        <v>1028</v>
      </c>
      <c r="D3698" t="s">
        <v>49</v>
      </c>
      <c r="E3698">
        <v>50</v>
      </c>
      <c r="F3698">
        <v>3772</v>
      </c>
      <c r="G3698" s="3">
        <v>0.1</v>
      </c>
      <c r="H3698" t="s">
        <v>96</v>
      </c>
      <c r="I3698">
        <v>4</v>
      </c>
      <c r="J3698">
        <f t="shared" si="228"/>
        <v>169740</v>
      </c>
      <c r="K3698" s="2">
        <f t="shared" si="229"/>
        <v>45170</v>
      </c>
      <c r="L3698" s="2" t="str">
        <f>VLOOKUP(C3698,Customers!$A$2:$F$401,3,FALSE)</f>
        <v>Zagazig</v>
      </c>
      <c r="M3698" s="2" t="str">
        <f>VLOOKUP(C3698,Customers!$A$2:$F$401,5,FALSE)</f>
        <v>Consumer</v>
      </c>
      <c r="N3698" s="2" t="str">
        <f>VLOOKUP(D3698,Products!$A$2:$F$21,2,FALSE)</f>
        <v>UPS 1200VA</v>
      </c>
      <c r="O3698" s="2" t="str">
        <f>VLOOKUP(D3698,Products!$A$2:$F$21,4,FALSE)</f>
        <v>Electronics</v>
      </c>
      <c r="P3698" s="2" t="str">
        <f>VLOOKUP(D3698,Products!$A$2:$F$21,3,FALSE)</f>
        <v>Power</v>
      </c>
      <c r="Q3698" s="6">
        <f>VLOOKUP(D3698,Products!$A$2:$F$21,6,FALSE)</f>
        <v>2950</v>
      </c>
      <c r="R3698" s="6">
        <f t="shared" si="230"/>
        <v>147500</v>
      </c>
      <c r="S3698" s="6">
        <f t="shared" si="231"/>
        <v>22240</v>
      </c>
    </row>
    <row r="3699" spans="1:19" x14ac:dyDescent="0.25">
      <c r="A3699" t="s">
        <v>4129</v>
      </c>
      <c r="B3699" s="2">
        <v>45943</v>
      </c>
      <c r="C3699" t="s">
        <v>833</v>
      </c>
      <c r="D3699" t="s">
        <v>15</v>
      </c>
      <c r="E3699">
        <v>1</v>
      </c>
      <c r="F3699">
        <v>414</v>
      </c>
      <c r="G3699" s="3">
        <v>0.2</v>
      </c>
      <c r="H3699" t="s">
        <v>12</v>
      </c>
      <c r="I3699">
        <v>3</v>
      </c>
      <c r="J3699">
        <f t="shared" si="228"/>
        <v>331.20000000000005</v>
      </c>
      <c r="K3699" s="2">
        <f t="shared" si="229"/>
        <v>45931</v>
      </c>
      <c r="L3699" s="2" t="str">
        <f>VLOOKUP(C3699,Customers!$A$2:$F$401,3,FALSE)</f>
        <v>Shubra El-Kheima</v>
      </c>
      <c r="M3699" s="2" t="str">
        <f>VLOOKUP(C3699,Customers!$A$2:$F$401,5,FALSE)</f>
        <v>Consumer</v>
      </c>
      <c r="N3699" s="2" t="str">
        <f>VLOOKUP(D3699,Products!$A$2:$F$21,2,FALSE)</f>
        <v>Wireless Mouse</v>
      </c>
      <c r="O3699" s="2" t="str">
        <f>VLOOKUP(D3699,Products!$A$2:$F$21,4,FALSE)</f>
        <v>Electronics</v>
      </c>
      <c r="P3699" s="2" t="str">
        <f>VLOOKUP(D3699,Products!$A$2:$F$21,3,FALSE)</f>
        <v>Accessories</v>
      </c>
      <c r="Q3699" s="6">
        <f>VLOOKUP(D3699,Products!$A$2:$F$21,6,FALSE)</f>
        <v>210</v>
      </c>
      <c r="R3699" s="6">
        <f t="shared" si="230"/>
        <v>210</v>
      </c>
      <c r="S3699" s="6">
        <f t="shared" si="231"/>
        <v>121.20000000000005</v>
      </c>
    </row>
    <row r="3700" spans="1:19" x14ac:dyDescent="0.25">
      <c r="A3700" t="s">
        <v>4130</v>
      </c>
      <c r="B3700" s="2">
        <v>45991</v>
      </c>
      <c r="C3700" t="s">
        <v>484</v>
      </c>
      <c r="D3700" t="s">
        <v>82</v>
      </c>
      <c r="E3700">
        <v>2</v>
      </c>
      <c r="F3700">
        <v>4416</v>
      </c>
      <c r="G3700" s="3">
        <v>0</v>
      </c>
      <c r="H3700" t="s">
        <v>12</v>
      </c>
      <c r="I3700">
        <v>7</v>
      </c>
      <c r="J3700">
        <f t="shared" si="228"/>
        <v>8832</v>
      </c>
      <c r="K3700" s="2">
        <f t="shared" si="229"/>
        <v>45962</v>
      </c>
      <c r="L3700" s="2" t="str">
        <f>VLOOKUP(C3700,Customers!$A$2:$F$401,3,FALSE)</f>
        <v>Shubra El-Kheima</v>
      </c>
      <c r="M3700" s="2" t="str">
        <f>VLOOKUP(C3700,Customers!$A$2:$F$401,5,FALSE)</f>
        <v>Consumer</v>
      </c>
      <c r="N3700" s="2" t="str">
        <f>VLOOKUP(D3700,Products!$A$2:$F$21,2,FALSE)</f>
        <v>Office Chair</v>
      </c>
      <c r="O3700" s="2" t="str">
        <f>VLOOKUP(D3700,Products!$A$2:$F$21,4,FALSE)</f>
        <v>Office</v>
      </c>
      <c r="P3700" s="2" t="str">
        <f>VLOOKUP(D3700,Products!$A$2:$F$21,3,FALSE)</f>
        <v>Furniture</v>
      </c>
      <c r="Q3700" s="6">
        <f>VLOOKUP(D3700,Products!$A$2:$F$21,6,FALSE)</f>
        <v>3150</v>
      </c>
      <c r="R3700" s="6">
        <f t="shared" si="230"/>
        <v>6300</v>
      </c>
      <c r="S3700" s="6">
        <f t="shared" si="231"/>
        <v>2532</v>
      </c>
    </row>
    <row r="3701" spans="1:19" x14ac:dyDescent="0.25">
      <c r="A3701" t="s">
        <v>4131</v>
      </c>
      <c r="B3701" s="2">
        <v>45946</v>
      </c>
      <c r="C3701" t="s">
        <v>1860</v>
      </c>
      <c r="D3701" t="s">
        <v>49</v>
      </c>
      <c r="E3701">
        <v>3</v>
      </c>
      <c r="F3701">
        <v>4223</v>
      </c>
      <c r="G3701" s="3">
        <v>0.05</v>
      </c>
      <c r="H3701" t="s">
        <v>12</v>
      </c>
      <c r="I3701">
        <v>7</v>
      </c>
      <c r="J3701">
        <f t="shared" si="228"/>
        <v>12035.55</v>
      </c>
      <c r="K3701" s="2">
        <f t="shared" si="229"/>
        <v>45931</v>
      </c>
      <c r="L3701" s="2" t="str">
        <f>VLOOKUP(C3701,Customers!$A$2:$F$401,3,FALSE)</f>
        <v>Asyut</v>
      </c>
      <c r="M3701" s="2" t="str">
        <f>VLOOKUP(C3701,Customers!$A$2:$F$401,5,FALSE)</f>
        <v>Consumer</v>
      </c>
      <c r="N3701" s="2" t="str">
        <f>VLOOKUP(D3701,Products!$A$2:$F$21,2,FALSE)</f>
        <v>UPS 1200VA</v>
      </c>
      <c r="O3701" s="2" t="str">
        <f>VLOOKUP(D3701,Products!$A$2:$F$21,4,FALSE)</f>
        <v>Electronics</v>
      </c>
      <c r="P3701" s="2" t="str">
        <f>VLOOKUP(D3701,Products!$A$2:$F$21,3,FALSE)</f>
        <v>Power</v>
      </c>
      <c r="Q3701" s="6">
        <f>VLOOKUP(D3701,Products!$A$2:$F$21,6,FALSE)</f>
        <v>2950</v>
      </c>
      <c r="R3701" s="6">
        <f t="shared" si="230"/>
        <v>8850</v>
      </c>
      <c r="S3701" s="6">
        <f t="shared" si="231"/>
        <v>3185.5499999999993</v>
      </c>
    </row>
    <row r="3702" spans="1:19" x14ac:dyDescent="0.25">
      <c r="A3702" t="s">
        <v>4132</v>
      </c>
      <c r="B3702" s="2">
        <v>45935</v>
      </c>
      <c r="C3702" t="s">
        <v>1570</v>
      </c>
      <c r="D3702" t="s">
        <v>43</v>
      </c>
      <c r="E3702">
        <v>1</v>
      </c>
      <c r="F3702">
        <v>3312</v>
      </c>
      <c r="G3702" s="3">
        <v>0.2</v>
      </c>
      <c r="H3702" t="s">
        <v>12</v>
      </c>
      <c r="I3702">
        <v>7</v>
      </c>
      <c r="J3702">
        <f t="shared" si="228"/>
        <v>2649.6000000000004</v>
      </c>
      <c r="K3702" s="2">
        <f t="shared" si="229"/>
        <v>45931</v>
      </c>
      <c r="L3702" s="2" t="str">
        <f>VLOOKUP(C3702,Customers!$A$2:$F$401,3,FALSE)</f>
        <v>Port Said</v>
      </c>
      <c r="M3702" s="2" t="str">
        <f>VLOOKUP(C3702,Customers!$A$2:$F$401,5,FALSE)</f>
        <v>Consumer</v>
      </c>
      <c r="N3702" s="2" t="str">
        <f>VLOOKUP(D3702,Products!$A$2:$F$21,2,FALSE)</f>
        <v>External SSD 1TB</v>
      </c>
      <c r="O3702" s="2" t="str">
        <f>VLOOKUP(D3702,Products!$A$2:$F$21,4,FALSE)</f>
        <v>Electronics</v>
      </c>
      <c r="P3702" s="2" t="str">
        <f>VLOOKUP(D3702,Products!$A$2:$F$21,3,FALSE)</f>
        <v>Storage</v>
      </c>
      <c r="Q3702" s="6">
        <f>VLOOKUP(D3702,Products!$A$2:$F$21,6,FALSE)</f>
        <v>2450</v>
      </c>
      <c r="R3702" s="6">
        <f t="shared" si="230"/>
        <v>2450</v>
      </c>
      <c r="S3702" s="6">
        <f t="shared" si="231"/>
        <v>199.60000000000036</v>
      </c>
    </row>
    <row r="3703" spans="1:19" x14ac:dyDescent="0.25">
      <c r="A3703" t="s">
        <v>4133</v>
      </c>
      <c r="B3703" s="2">
        <v>45295</v>
      </c>
      <c r="C3703" t="s">
        <v>305</v>
      </c>
      <c r="D3703" t="s">
        <v>82</v>
      </c>
      <c r="E3703">
        <v>1</v>
      </c>
      <c r="F3703">
        <v>4656</v>
      </c>
      <c r="G3703" s="3">
        <v>0.15</v>
      </c>
      <c r="H3703" t="s">
        <v>12</v>
      </c>
      <c r="I3703">
        <v>7</v>
      </c>
      <c r="J3703">
        <f t="shared" si="228"/>
        <v>3957.6</v>
      </c>
      <c r="K3703" s="2">
        <f t="shared" si="229"/>
        <v>45292</v>
      </c>
      <c r="L3703" s="2" t="str">
        <f>VLOOKUP(C3703,Customers!$A$2:$F$401,3,FALSE)</f>
        <v>Giza</v>
      </c>
      <c r="M3703" s="2" t="str">
        <f>VLOOKUP(C3703,Customers!$A$2:$F$401,5,FALSE)</f>
        <v>Small Business</v>
      </c>
      <c r="N3703" s="2" t="str">
        <f>VLOOKUP(D3703,Products!$A$2:$F$21,2,FALSE)</f>
        <v>Office Chair</v>
      </c>
      <c r="O3703" s="2" t="str">
        <f>VLOOKUP(D3703,Products!$A$2:$F$21,4,FALSE)</f>
        <v>Office</v>
      </c>
      <c r="P3703" s="2" t="str">
        <f>VLOOKUP(D3703,Products!$A$2:$F$21,3,FALSE)</f>
        <v>Furniture</v>
      </c>
      <c r="Q3703" s="6">
        <f>VLOOKUP(D3703,Products!$A$2:$F$21,6,FALSE)</f>
        <v>3150</v>
      </c>
      <c r="R3703" s="6">
        <f t="shared" si="230"/>
        <v>3150</v>
      </c>
      <c r="S3703" s="6">
        <f t="shared" si="231"/>
        <v>807.59999999999991</v>
      </c>
    </row>
    <row r="3704" spans="1:19" x14ac:dyDescent="0.25">
      <c r="A3704" t="s">
        <v>4134</v>
      </c>
      <c r="B3704" s="2">
        <v>45403</v>
      </c>
      <c r="C3704" t="s">
        <v>35</v>
      </c>
      <c r="D3704" t="s">
        <v>56</v>
      </c>
      <c r="E3704">
        <v>1</v>
      </c>
      <c r="F3704">
        <v>194.4</v>
      </c>
      <c r="G3704" s="3">
        <v>0</v>
      </c>
      <c r="H3704" t="s">
        <v>12</v>
      </c>
      <c r="I3704">
        <v>3</v>
      </c>
      <c r="J3704">
        <f t="shared" si="228"/>
        <v>194.4</v>
      </c>
      <c r="K3704" s="2">
        <f t="shared" si="229"/>
        <v>45383</v>
      </c>
      <c r="L3704" s="2" t="str">
        <f>VLOOKUP(C3704,Customers!$A$2:$F$401,3,FALSE)</f>
        <v>Asyut</v>
      </c>
      <c r="M3704" s="2" t="str">
        <f>VLOOKUP(C3704,Customers!$A$2:$F$401,5,FALSE)</f>
        <v>Consumer</v>
      </c>
      <c r="N3704" s="2" t="str">
        <f>VLOOKUP(D3704,Products!$A$2:$F$21,2,FALSE)</f>
        <v>Notebook Pack</v>
      </c>
      <c r="O3704" s="2" t="str">
        <f>VLOOKUP(D3704,Products!$A$2:$F$21,4,FALSE)</f>
        <v>Office</v>
      </c>
      <c r="P3704" s="2" t="str">
        <f>VLOOKUP(D3704,Products!$A$2:$F$21,3,FALSE)</f>
        <v>Stationery</v>
      </c>
      <c r="Q3704" s="6">
        <f>VLOOKUP(D3704,Products!$A$2:$F$21,6,FALSE)</f>
        <v>75</v>
      </c>
      <c r="R3704" s="6">
        <f t="shared" si="230"/>
        <v>75</v>
      </c>
      <c r="S3704" s="6">
        <f t="shared" si="231"/>
        <v>119.4</v>
      </c>
    </row>
    <row r="3705" spans="1:19" x14ac:dyDescent="0.25">
      <c r="A3705" t="s">
        <v>4135</v>
      </c>
      <c r="B3705" s="2">
        <v>45521</v>
      </c>
      <c r="C3705" t="s">
        <v>853</v>
      </c>
      <c r="D3705" t="s">
        <v>123</v>
      </c>
      <c r="E3705">
        <v>1</v>
      </c>
      <c r="F3705">
        <v>2279.5</v>
      </c>
      <c r="G3705" s="3">
        <v>0.1</v>
      </c>
      <c r="H3705" t="s">
        <v>12</v>
      </c>
      <c r="I3705">
        <v>3</v>
      </c>
      <c r="J3705">
        <f t="shared" si="228"/>
        <v>2051.5500000000002</v>
      </c>
      <c r="K3705" s="2">
        <f t="shared" si="229"/>
        <v>45505</v>
      </c>
      <c r="L3705" s="2" t="str">
        <f>VLOOKUP(C3705,Customers!$A$2:$F$401,3,FALSE)</f>
        <v>Zagazig</v>
      </c>
      <c r="M3705" s="2" t="str">
        <f>VLOOKUP(C3705,Customers!$A$2:$F$401,5,FALSE)</f>
        <v>Consumer</v>
      </c>
      <c r="N3705" s="2" t="str">
        <f>VLOOKUP(D3705,Products!$A$2:$F$21,2,FALSE)</f>
        <v>Barcode Scanner</v>
      </c>
      <c r="O3705" s="2" t="str">
        <f>VLOOKUP(D3705,Products!$A$2:$F$21,4,FALSE)</f>
        <v>Electronics</v>
      </c>
      <c r="P3705" s="2" t="str">
        <f>VLOOKUP(D3705,Products!$A$2:$F$21,3,FALSE)</f>
        <v>POS Equipment</v>
      </c>
      <c r="Q3705" s="6">
        <f>VLOOKUP(D3705,Products!$A$2:$F$21,6,FALSE)</f>
        <v>1420</v>
      </c>
      <c r="R3705" s="6">
        <f t="shared" si="230"/>
        <v>1420</v>
      </c>
      <c r="S3705" s="6">
        <f t="shared" si="231"/>
        <v>631.55000000000018</v>
      </c>
    </row>
    <row r="3706" spans="1:19" x14ac:dyDescent="0.25">
      <c r="A3706" t="s">
        <v>4136</v>
      </c>
      <c r="B3706" s="2">
        <v>45323</v>
      </c>
      <c r="C3706" t="s">
        <v>156</v>
      </c>
      <c r="D3706" t="s">
        <v>21</v>
      </c>
      <c r="E3706">
        <v>1</v>
      </c>
      <c r="F3706">
        <v>1905.5</v>
      </c>
      <c r="G3706" s="3">
        <v>0.2</v>
      </c>
      <c r="H3706" t="s">
        <v>12</v>
      </c>
      <c r="I3706">
        <v>6</v>
      </c>
      <c r="J3706">
        <f t="shared" si="228"/>
        <v>1524.4</v>
      </c>
      <c r="K3706" s="2">
        <f t="shared" si="229"/>
        <v>45323</v>
      </c>
      <c r="L3706" s="2" t="str">
        <f>VLOOKUP(C3706,Customers!$A$2:$F$401,3,FALSE)</f>
        <v>Zagazig</v>
      </c>
      <c r="M3706" s="2" t="str">
        <f>VLOOKUP(C3706,Customers!$A$2:$F$401,5,FALSE)</f>
        <v>Corporate</v>
      </c>
      <c r="N3706" s="2" t="str">
        <f>VLOOKUP(D3706,Products!$A$2:$F$21,2,FALSE)</f>
        <v>Mechanical Keyboard</v>
      </c>
      <c r="O3706" s="2" t="str">
        <f>VLOOKUP(D3706,Products!$A$2:$F$21,4,FALSE)</f>
        <v>Electronics</v>
      </c>
      <c r="P3706" s="2" t="str">
        <f>VLOOKUP(D3706,Products!$A$2:$F$21,3,FALSE)</f>
        <v>Accessories</v>
      </c>
      <c r="Q3706" s="6">
        <f>VLOOKUP(D3706,Products!$A$2:$F$21,6,FALSE)</f>
        <v>990</v>
      </c>
      <c r="R3706" s="6">
        <f t="shared" si="230"/>
        <v>990</v>
      </c>
      <c r="S3706" s="6">
        <f t="shared" si="231"/>
        <v>534.40000000000009</v>
      </c>
    </row>
    <row r="3707" spans="1:19" x14ac:dyDescent="0.25">
      <c r="A3707" t="s">
        <v>4137</v>
      </c>
      <c r="B3707" s="2">
        <v>44930</v>
      </c>
      <c r="C3707" t="s">
        <v>154</v>
      </c>
      <c r="D3707" t="s">
        <v>18</v>
      </c>
      <c r="E3707">
        <v>1</v>
      </c>
      <c r="F3707">
        <v>1493.5</v>
      </c>
      <c r="G3707" s="3">
        <v>0.05</v>
      </c>
      <c r="H3707" t="s">
        <v>12</v>
      </c>
      <c r="I3707">
        <v>3</v>
      </c>
      <c r="J3707">
        <f t="shared" si="228"/>
        <v>1418.825</v>
      </c>
      <c r="K3707" s="2">
        <f t="shared" si="229"/>
        <v>44927</v>
      </c>
      <c r="L3707" s="2" t="str">
        <f>VLOOKUP(C3707,Customers!$A$2:$F$401,3,FALSE)</f>
        <v>Zagazig</v>
      </c>
      <c r="M3707" s="2" t="str">
        <f>VLOOKUP(C3707,Customers!$A$2:$F$401,5,FALSE)</f>
        <v>Consumer</v>
      </c>
      <c r="N3707" s="2" t="str">
        <f>VLOOKUP(D3707,Products!$A$2:$F$21,2,FALSE)</f>
        <v>Webcam HD</v>
      </c>
      <c r="O3707" s="2" t="str">
        <f>VLOOKUP(D3707,Products!$A$2:$F$21,4,FALSE)</f>
        <v>Electronics</v>
      </c>
      <c r="P3707" s="2" t="str">
        <f>VLOOKUP(D3707,Products!$A$2:$F$21,3,FALSE)</f>
        <v>Accessories</v>
      </c>
      <c r="Q3707" s="6">
        <f>VLOOKUP(D3707,Products!$A$2:$F$21,6,FALSE)</f>
        <v>790</v>
      </c>
      <c r="R3707" s="6">
        <f t="shared" si="230"/>
        <v>790</v>
      </c>
      <c r="S3707" s="6">
        <f t="shared" si="231"/>
        <v>628.82500000000005</v>
      </c>
    </row>
    <row r="3708" spans="1:19" x14ac:dyDescent="0.25">
      <c r="A3708" t="s">
        <v>4138</v>
      </c>
      <c r="B3708" s="2">
        <v>45169</v>
      </c>
      <c r="C3708" t="s">
        <v>619</v>
      </c>
      <c r="D3708" t="s">
        <v>56</v>
      </c>
      <c r="E3708">
        <v>1</v>
      </c>
      <c r="F3708">
        <v>165.6</v>
      </c>
      <c r="G3708" s="3">
        <v>0.1</v>
      </c>
      <c r="H3708" t="s">
        <v>12</v>
      </c>
      <c r="I3708">
        <v>6</v>
      </c>
      <c r="J3708">
        <f t="shared" si="228"/>
        <v>149.04</v>
      </c>
      <c r="K3708" s="2">
        <f t="shared" si="229"/>
        <v>45139</v>
      </c>
      <c r="L3708" s="2" t="str">
        <f>VLOOKUP(C3708,Customers!$A$2:$F$401,3,FALSE)</f>
        <v>Shubra El-Kheima</v>
      </c>
      <c r="M3708" s="2" t="str">
        <f>VLOOKUP(C3708,Customers!$A$2:$F$401,5,FALSE)</f>
        <v>Small Business</v>
      </c>
      <c r="N3708" s="2" t="str">
        <f>VLOOKUP(D3708,Products!$A$2:$F$21,2,FALSE)</f>
        <v>Notebook Pack</v>
      </c>
      <c r="O3708" s="2" t="str">
        <f>VLOOKUP(D3708,Products!$A$2:$F$21,4,FALSE)</f>
        <v>Office</v>
      </c>
      <c r="P3708" s="2" t="str">
        <f>VLOOKUP(D3708,Products!$A$2:$F$21,3,FALSE)</f>
        <v>Stationery</v>
      </c>
      <c r="Q3708" s="6">
        <f>VLOOKUP(D3708,Products!$A$2:$F$21,6,FALSE)</f>
        <v>75</v>
      </c>
      <c r="R3708" s="6">
        <f t="shared" si="230"/>
        <v>75</v>
      </c>
      <c r="S3708" s="6">
        <f t="shared" si="231"/>
        <v>74.039999999999992</v>
      </c>
    </row>
    <row r="3709" spans="1:19" x14ac:dyDescent="0.25">
      <c r="A3709" t="s">
        <v>4139</v>
      </c>
      <c r="B3709" s="2">
        <v>44976</v>
      </c>
      <c r="C3709" t="s">
        <v>615</v>
      </c>
      <c r="D3709" t="s">
        <v>40</v>
      </c>
      <c r="E3709">
        <v>3</v>
      </c>
      <c r="F3709">
        <v>20085</v>
      </c>
      <c r="G3709" s="3">
        <v>0.05</v>
      </c>
      <c r="H3709" t="s">
        <v>12</v>
      </c>
      <c r="I3709">
        <v>4</v>
      </c>
      <c r="J3709">
        <f t="shared" si="228"/>
        <v>57242.25</v>
      </c>
      <c r="K3709" s="2">
        <f t="shared" si="229"/>
        <v>44958</v>
      </c>
      <c r="L3709" s="2" t="str">
        <f>VLOOKUP(C3709,Customers!$A$2:$F$401,3,FALSE)</f>
        <v>Ismailia</v>
      </c>
      <c r="M3709" s="2" t="str">
        <f>VLOOKUP(C3709,Customers!$A$2:$F$401,5,FALSE)</f>
        <v>Small Business</v>
      </c>
      <c r="N3709" s="2" t="str">
        <f>VLOOKUP(D3709,Products!$A$2:$F$21,2,FALSE)</f>
        <v>Laptop Basic 15</v>
      </c>
      <c r="O3709" s="2" t="str">
        <f>VLOOKUP(D3709,Products!$A$2:$F$21,4,FALSE)</f>
        <v>Electronics</v>
      </c>
      <c r="P3709" s="2" t="str">
        <f>VLOOKUP(D3709,Products!$A$2:$F$21,3,FALSE)</f>
        <v>Computers</v>
      </c>
      <c r="Q3709" s="6">
        <f>VLOOKUP(D3709,Products!$A$2:$F$21,6,FALSE)</f>
        <v>15100</v>
      </c>
      <c r="R3709" s="6">
        <f t="shared" si="230"/>
        <v>45300</v>
      </c>
      <c r="S3709" s="6">
        <f t="shared" si="231"/>
        <v>11942.25</v>
      </c>
    </row>
    <row r="3710" spans="1:19" x14ac:dyDescent="0.25">
      <c r="A3710" t="s">
        <v>4140</v>
      </c>
      <c r="B3710" s="2">
        <v>45879</v>
      </c>
      <c r="C3710" t="s">
        <v>682</v>
      </c>
      <c r="D3710" t="s">
        <v>56</v>
      </c>
      <c r="E3710">
        <v>5</v>
      </c>
      <c r="F3710">
        <v>185.4</v>
      </c>
      <c r="G3710" s="3">
        <v>0</v>
      </c>
      <c r="H3710" t="s">
        <v>12</v>
      </c>
      <c r="I3710">
        <v>3</v>
      </c>
      <c r="J3710">
        <f t="shared" si="228"/>
        <v>927</v>
      </c>
      <c r="K3710" s="2">
        <f t="shared" si="229"/>
        <v>45870</v>
      </c>
      <c r="L3710" s="2" t="str">
        <f>VLOOKUP(C3710,Customers!$A$2:$F$401,3,FALSE)</f>
        <v>Giza</v>
      </c>
      <c r="M3710" s="2" t="str">
        <f>VLOOKUP(C3710,Customers!$A$2:$F$401,5,FALSE)</f>
        <v>Small Business</v>
      </c>
      <c r="N3710" s="2" t="str">
        <f>VLOOKUP(D3710,Products!$A$2:$F$21,2,FALSE)</f>
        <v>Notebook Pack</v>
      </c>
      <c r="O3710" s="2" t="str">
        <f>VLOOKUP(D3710,Products!$A$2:$F$21,4,FALSE)</f>
        <v>Office</v>
      </c>
      <c r="P3710" s="2" t="str">
        <f>VLOOKUP(D3710,Products!$A$2:$F$21,3,FALSE)</f>
        <v>Stationery</v>
      </c>
      <c r="Q3710" s="6">
        <f>VLOOKUP(D3710,Products!$A$2:$F$21,6,FALSE)</f>
        <v>75</v>
      </c>
      <c r="R3710" s="6">
        <f t="shared" si="230"/>
        <v>375</v>
      </c>
      <c r="S3710" s="6">
        <f t="shared" si="231"/>
        <v>552</v>
      </c>
    </row>
    <row r="3711" spans="1:19" x14ac:dyDescent="0.25">
      <c r="A3711" t="s">
        <v>4141</v>
      </c>
      <c r="B3711" s="2">
        <v>45168</v>
      </c>
      <c r="C3711" t="s">
        <v>328</v>
      </c>
      <c r="D3711" t="s">
        <v>24</v>
      </c>
      <c r="E3711">
        <v>1</v>
      </c>
      <c r="F3711">
        <v>1287.5</v>
      </c>
      <c r="G3711" s="3">
        <v>0.03</v>
      </c>
      <c r="H3711" t="s">
        <v>12</v>
      </c>
      <c r="I3711">
        <v>3</v>
      </c>
      <c r="J3711">
        <f t="shared" si="228"/>
        <v>1248.875</v>
      </c>
      <c r="K3711" s="2">
        <f t="shared" si="229"/>
        <v>45139</v>
      </c>
      <c r="L3711" s="2" t="str">
        <f>VLOOKUP(C3711,Customers!$A$2:$F$401,3,FALSE)</f>
        <v>Ismailia</v>
      </c>
      <c r="M3711" s="2" t="str">
        <f>VLOOKUP(C3711,Customers!$A$2:$F$401,5,FALSE)</f>
        <v>Small Business</v>
      </c>
      <c r="N3711" s="2" t="str">
        <f>VLOOKUP(D3711,Products!$A$2:$F$21,2,FALSE)</f>
        <v>USB-C Hub</v>
      </c>
      <c r="O3711" s="2" t="str">
        <f>VLOOKUP(D3711,Products!$A$2:$F$21,4,FALSE)</f>
        <v>Electronics</v>
      </c>
      <c r="P3711" s="2" t="str">
        <f>VLOOKUP(D3711,Products!$A$2:$F$21,3,FALSE)</f>
        <v>Accessories</v>
      </c>
      <c r="Q3711" s="6">
        <f>VLOOKUP(D3711,Products!$A$2:$F$21,6,FALSE)</f>
        <v>620</v>
      </c>
      <c r="R3711" s="6">
        <f t="shared" si="230"/>
        <v>620</v>
      </c>
      <c r="S3711" s="6">
        <f t="shared" si="231"/>
        <v>628.875</v>
      </c>
    </row>
    <row r="3712" spans="1:19" x14ac:dyDescent="0.25">
      <c r="A3712" t="s">
        <v>4142</v>
      </c>
      <c r="B3712" s="2">
        <v>45351</v>
      </c>
      <c r="C3712" t="s">
        <v>2435</v>
      </c>
      <c r="D3712" t="s">
        <v>18</v>
      </c>
      <c r="E3712">
        <v>1</v>
      </c>
      <c r="F3712">
        <v>1334</v>
      </c>
      <c r="G3712" s="3">
        <v>0</v>
      </c>
      <c r="H3712" t="s">
        <v>12</v>
      </c>
      <c r="I3712">
        <v>6</v>
      </c>
      <c r="J3712">
        <f t="shared" si="228"/>
        <v>1334</v>
      </c>
      <c r="K3712" s="2">
        <f t="shared" si="229"/>
        <v>45323</v>
      </c>
      <c r="L3712" s="2" t="str">
        <f>VLOOKUP(C3712,Customers!$A$2:$F$401,3,FALSE)</f>
        <v>Port Said</v>
      </c>
      <c r="M3712" s="2" t="str">
        <f>VLOOKUP(C3712,Customers!$A$2:$F$401,5,FALSE)</f>
        <v>Small Business</v>
      </c>
      <c r="N3712" s="2" t="str">
        <f>VLOOKUP(D3712,Products!$A$2:$F$21,2,FALSE)</f>
        <v>Webcam HD</v>
      </c>
      <c r="O3712" s="2" t="str">
        <f>VLOOKUP(D3712,Products!$A$2:$F$21,4,FALSE)</f>
        <v>Electronics</v>
      </c>
      <c r="P3712" s="2" t="str">
        <f>VLOOKUP(D3712,Products!$A$2:$F$21,3,FALSE)</f>
        <v>Accessories</v>
      </c>
      <c r="Q3712" s="6">
        <f>VLOOKUP(D3712,Products!$A$2:$F$21,6,FALSE)</f>
        <v>790</v>
      </c>
      <c r="R3712" s="6">
        <f t="shared" si="230"/>
        <v>790</v>
      </c>
      <c r="S3712" s="6">
        <f t="shared" si="231"/>
        <v>544</v>
      </c>
    </row>
    <row r="3713" spans="1:19" x14ac:dyDescent="0.25">
      <c r="A3713" t="s">
        <v>4143</v>
      </c>
      <c r="B3713" s="2">
        <v>45776</v>
      </c>
      <c r="C3713" t="s">
        <v>375</v>
      </c>
      <c r="D3713" t="s">
        <v>56</v>
      </c>
      <c r="E3713">
        <v>1</v>
      </c>
      <c r="F3713">
        <v>174.6</v>
      </c>
      <c r="G3713" s="3">
        <v>0.15</v>
      </c>
      <c r="H3713" t="s">
        <v>12</v>
      </c>
      <c r="I3713">
        <v>5</v>
      </c>
      <c r="J3713">
        <f t="shared" si="228"/>
        <v>148.41</v>
      </c>
      <c r="K3713" s="2">
        <f t="shared" si="229"/>
        <v>45748</v>
      </c>
      <c r="L3713" s="2" t="str">
        <f>VLOOKUP(C3713,Customers!$A$2:$F$401,3,FALSE)</f>
        <v>Ismailia</v>
      </c>
      <c r="M3713" s="2" t="str">
        <f>VLOOKUP(C3713,Customers!$A$2:$F$401,5,FALSE)</f>
        <v>Consumer</v>
      </c>
      <c r="N3713" s="2" t="str">
        <f>VLOOKUP(D3713,Products!$A$2:$F$21,2,FALSE)</f>
        <v>Notebook Pack</v>
      </c>
      <c r="O3713" s="2" t="str">
        <f>VLOOKUP(D3713,Products!$A$2:$F$21,4,FALSE)</f>
        <v>Office</v>
      </c>
      <c r="P3713" s="2" t="str">
        <f>VLOOKUP(D3713,Products!$A$2:$F$21,3,FALSE)</f>
        <v>Stationery</v>
      </c>
      <c r="Q3713" s="6">
        <f>VLOOKUP(D3713,Products!$A$2:$F$21,6,FALSE)</f>
        <v>75</v>
      </c>
      <c r="R3713" s="6">
        <f t="shared" si="230"/>
        <v>75</v>
      </c>
      <c r="S3713" s="6">
        <f t="shared" si="231"/>
        <v>73.41</v>
      </c>
    </row>
    <row r="3714" spans="1:19" x14ac:dyDescent="0.25">
      <c r="A3714" t="s">
        <v>4144</v>
      </c>
      <c r="B3714" s="2">
        <v>45774</v>
      </c>
      <c r="C3714" t="s">
        <v>689</v>
      </c>
      <c r="D3714" t="s">
        <v>82</v>
      </c>
      <c r="E3714">
        <v>1</v>
      </c>
      <c r="F3714">
        <v>4800</v>
      </c>
      <c r="G3714" s="3">
        <v>0.1</v>
      </c>
      <c r="H3714" t="s">
        <v>12</v>
      </c>
      <c r="I3714">
        <v>4</v>
      </c>
      <c r="J3714">
        <f t="shared" si="228"/>
        <v>4320</v>
      </c>
      <c r="K3714" s="2">
        <f t="shared" si="229"/>
        <v>45748</v>
      </c>
      <c r="L3714" s="2" t="str">
        <f>VLOOKUP(C3714,Customers!$A$2:$F$401,3,FALSE)</f>
        <v>Cairo</v>
      </c>
      <c r="M3714" s="2" t="str">
        <f>VLOOKUP(C3714,Customers!$A$2:$F$401,5,FALSE)</f>
        <v>Consumer</v>
      </c>
      <c r="N3714" s="2" t="str">
        <f>VLOOKUP(D3714,Products!$A$2:$F$21,2,FALSE)</f>
        <v>Office Chair</v>
      </c>
      <c r="O3714" s="2" t="str">
        <f>VLOOKUP(D3714,Products!$A$2:$F$21,4,FALSE)</f>
        <v>Office</v>
      </c>
      <c r="P3714" s="2" t="str">
        <f>VLOOKUP(D3714,Products!$A$2:$F$21,3,FALSE)</f>
        <v>Furniture</v>
      </c>
      <c r="Q3714" s="6">
        <f>VLOOKUP(D3714,Products!$A$2:$F$21,6,FALSE)</f>
        <v>3150</v>
      </c>
      <c r="R3714" s="6">
        <f t="shared" si="230"/>
        <v>3150</v>
      </c>
      <c r="S3714" s="6">
        <f t="shared" si="231"/>
        <v>1170</v>
      </c>
    </row>
    <row r="3715" spans="1:19" x14ac:dyDescent="0.25">
      <c r="A3715" t="s">
        <v>4145</v>
      </c>
      <c r="B3715" s="2">
        <v>45020</v>
      </c>
      <c r="C3715" t="s">
        <v>219</v>
      </c>
      <c r="D3715" t="s">
        <v>27</v>
      </c>
      <c r="E3715">
        <v>2</v>
      </c>
      <c r="F3715">
        <v>980</v>
      </c>
      <c r="G3715" s="3">
        <v>0</v>
      </c>
      <c r="H3715" t="s">
        <v>12</v>
      </c>
      <c r="I3715">
        <v>2</v>
      </c>
      <c r="J3715">
        <f t="shared" ref="J3715:J3778" si="232">E3715*F3715*(1-G3715)</f>
        <v>1960</v>
      </c>
      <c r="K3715" s="2">
        <f t="shared" ref="K3715:K3778" si="233">DATE(YEAR(B3715),MONTH(B3715),1)</f>
        <v>45017</v>
      </c>
      <c r="L3715" s="2" t="str">
        <f>VLOOKUP(C3715,Customers!$A$2:$F$401,3,FALSE)</f>
        <v>Cairo</v>
      </c>
      <c r="M3715" s="2" t="str">
        <f>VLOOKUP(C3715,Customers!$A$2:$F$401,5,FALSE)</f>
        <v>Consumer</v>
      </c>
      <c r="N3715" s="2" t="str">
        <f>VLOOKUP(D3715,Products!$A$2:$F$21,2,FALSE)</f>
        <v>Printer Toner</v>
      </c>
      <c r="O3715" s="2" t="str">
        <f>VLOOKUP(D3715,Products!$A$2:$F$21,4,FALSE)</f>
        <v>Office</v>
      </c>
      <c r="P3715" s="2" t="str">
        <f>VLOOKUP(D3715,Products!$A$2:$F$21,3,FALSE)</f>
        <v>Supplies</v>
      </c>
      <c r="Q3715" s="6">
        <f>VLOOKUP(D3715,Products!$A$2:$F$21,6,FALSE)</f>
        <v>510</v>
      </c>
      <c r="R3715" s="6">
        <f t="shared" ref="R3715:R3778" si="234">E3715*Q3715</f>
        <v>1020</v>
      </c>
      <c r="S3715" s="6">
        <f t="shared" ref="S3715:S3778" si="235">J3715-R3715</f>
        <v>940</v>
      </c>
    </row>
    <row r="3716" spans="1:19" x14ac:dyDescent="0.25">
      <c r="A3716" t="s">
        <v>4146</v>
      </c>
      <c r="B3716" s="2">
        <v>45610</v>
      </c>
      <c r="C3716" t="s">
        <v>540</v>
      </c>
      <c r="D3716" t="s">
        <v>49</v>
      </c>
      <c r="E3716">
        <v>50</v>
      </c>
      <c r="F3716">
        <v>4223</v>
      </c>
      <c r="G3716" s="3">
        <v>0.15</v>
      </c>
      <c r="H3716" t="s">
        <v>12</v>
      </c>
      <c r="I3716">
        <v>1</v>
      </c>
      <c r="J3716">
        <f t="shared" si="232"/>
        <v>179477.5</v>
      </c>
      <c r="K3716" s="2">
        <f t="shared" si="233"/>
        <v>45597</v>
      </c>
      <c r="L3716" s="2" t="str">
        <f>VLOOKUP(C3716,Customers!$A$2:$F$401,3,FALSE)</f>
        <v>Banha</v>
      </c>
      <c r="M3716" s="2" t="str">
        <f>VLOOKUP(C3716,Customers!$A$2:$F$401,5,FALSE)</f>
        <v>Consumer</v>
      </c>
      <c r="N3716" s="2" t="str">
        <f>VLOOKUP(D3716,Products!$A$2:$F$21,2,FALSE)</f>
        <v>UPS 1200VA</v>
      </c>
      <c r="O3716" s="2" t="str">
        <f>VLOOKUP(D3716,Products!$A$2:$F$21,4,FALSE)</f>
        <v>Electronics</v>
      </c>
      <c r="P3716" s="2" t="str">
        <f>VLOOKUP(D3716,Products!$A$2:$F$21,3,FALSE)</f>
        <v>Power</v>
      </c>
      <c r="Q3716" s="6">
        <f>VLOOKUP(D3716,Products!$A$2:$F$21,6,FALSE)</f>
        <v>2950</v>
      </c>
      <c r="R3716" s="6">
        <f t="shared" si="234"/>
        <v>147500</v>
      </c>
      <c r="S3716" s="6">
        <f t="shared" si="235"/>
        <v>31977.5</v>
      </c>
    </row>
    <row r="3717" spans="1:19" x14ac:dyDescent="0.25">
      <c r="A3717" t="s">
        <v>4147</v>
      </c>
      <c r="B3717" s="2">
        <v>45643</v>
      </c>
      <c r="C3717" t="s">
        <v>790</v>
      </c>
      <c r="D3717" t="s">
        <v>21</v>
      </c>
      <c r="E3717">
        <v>1</v>
      </c>
      <c r="F3717">
        <v>1794.5</v>
      </c>
      <c r="G3717" s="3">
        <v>0.1</v>
      </c>
      <c r="H3717" t="s">
        <v>12</v>
      </c>
      <c r="I3717">
        <v>7</v>
      </c>
      <c r="J3717">
        <f t="shared" si="232"/>
        <v>1615.05</v>
      </c>
      <c r="K3717" s="2">
        <f t="shared" si="233"/>
        <v>45627</v>
      </c>
      <c r="L3717" s="2" t="str">
        <f>VLOOKUP(C3717,Customers!$A$2:$F$401,3,FALSE)</f>
        <v>Giza</v>
      </c>
      <c r="M3717" s="2" t="str">
        <f>VLOOKUP(C3717,Customers!$A$2:$F$401,5,FALSE)</f>
        <v>Small Business</v>
      </c>
      <c r="N3717" s="2" t="str">
        <f>VLOOKUP(D3717,Products!$A$2:$F$21,2,FALSE)</f>
        <v>Mechanical Keyboard</v>
      </c>
      <c r="O3717" s="2" t="str">
        <f>VLOOKUP(D3717,Products!$A$2:$F$21,4,FALSE)</f>
        <v>Electronics</v>
      </c>
      <c r="P3717" s="2" t="str">
        <f>VLOOKUP(D3717,Products!$A$2:$F$21,3,FALSE)</f>
        <v>Accessories</v>
      </c>
      <c r="Q3717" s="6">
        <f>VLOOKUP(D3717,Products!$A$2:$F$21,6,FALSE)</f>
        <v>990</v>
      </c>
      <c r="R3717" s="6">
        <f t="shared" si="234"/>
        <v>990</v>
      </c>
      <c r="S3717" s="6">
        <f t="shared" si="235"/>
        <v>625.04999999999995</v>
      </c>
    </row>
    <row r="3718" spans="1:19" x14ac:dyDescent="0.25">
      <c r="A3718" t="s">
        <v>4148</v>
      </c>
      <c r="B3718" s="2">
        <v>45361</v>
      </c>
      <c r="C3718" t="s">
        <v>2040</v>
      </c>
      <c r="D3718" t="s">
        <v>33</v>
      </c>
      <c r="E3718">
        <v>3</v>
      </c>
      <c r="F3718">
        <v>3783</v>
      </c>
      <c r="G3718" s="3">
        <v>0</v>
      </c>
      <c r="H3718" t="s">
        <v>12</v>
      </c>
      <c r="I3718">
        <v>1</v>
      </c>
      <c r="J3718">
        <f t="shared" si="232"/>
        <v>11349</v>
      </c>
      <c r="K3718" s="2">
        <f t="shared" si="233"/>
        <v>45352</v>
      </c>
      <c r="L3718" s="2" t="str">
        <f>VLOOKUP(C3718,Customers!$A$2:$F$401,3,FALSE)</f>
        <v>Shubra El-Kheima</v>
      </c>
      <c r="M3718" s="2" t="str">
        <f>VLOOKUP(C3718,Customers!$A$2:$F$401,5,FALSE)</f>
        <v>Small Business</v>
      </c>
      <c r="N3718" s="2" t="str">
        <f>VLOOKUP(D3718,Products!$A$2:$F$21,2,FALSE)</f>
        <v>Filing Cabinet</v>
      </c>
      <c r="O3718" s="2" t="str">
        <f>VLOOKUP(D3718,Products!$A$2:$F$21,4,FALSE)</f>
        <v>Office</v>
      </c>
      <c r="P3718" s="2" t="str">
        <f>VLOOKUP(D3718,Products!$A$2:$F$21,3,FALSE)</f>
        <v>Furniture</v>
      </c>
      <c r="Q3718" s="6">
        <f>VLOOKUP(D3718,Products!$A$2:$F$21,6,FALSE)</f>
        <v>2650</v>
      </c>
      <c r="R3718" s="6">
        <f t="shared" si="234"/>
        <v>7950</v>
      </c>
      <c r="S3718" s="6">
        <f t="shared" si="235"/>
        <v>3399</v>
      </c>
    </row>
    <row r="3719" spans="1:19" x14ac:dyDescent="0.25">
      <c r="A3719" t="s">
        <v>4149</v>
      </c>
      <c r="B3719" s="2">
        <v>44950</v>
      </c>
      <c r="C3719" t="s">
        <v>1062</v>
      </c>
      <c r="D3719" t="s">
        <v>15</v>
      </c>
      <c r="E3719">
        <v>10</v>
      </c>
      <c r="F3719">
        <v>486</v>
      </c>
      <c r="G3719" s="3">
        <v>0.05</v>
      </c>
      <c r="H3719" t="s">
        <v>12</v>
      </c>
      <c r="I3719">
        <v>7</v>
      </c>
      <c r="J3719">
        <f t="shared" si="232"/>
        <v>4617</v>
      </c>
      <c r="K3719" s="2">
        <f t="shared" si="233"/>
        <v>44927</v>
      </c>
      <c r="L3719" s="2" t="str">
        <f>VLOOKUP(C3719,Customers!$A$2:$F$401,3,FALSE)</f>
        <v>Ismailia</v>
      </c>
      <c r="M3719" s="2" t="str">
        <f>VLOOKUP(C3719,Customers!$A$2:$F$401,5,FALSE)</f>
        <v>Consumer</v>
      </c>
      <c r="N3719" s="2" t="str">
        <f>VLOOKUP(D3719,Products!$A$2:$F$21,2,FALSE)</f>
        <v>Wireless Mouse</v>
      </c>
      <c r="O3719" s="2" t="str">
        <f>VLOOKUP(D3719,Products!$A$2:$F$21,4,FALSE)</f>
        <v>Electronics</v>
      </c>
      <c r="P3719" s="2" t="str">
        <f>VLOOKUP(D3719,Products!$A$2:$F$21,3,FALSE)</f>
        <v>Accessories</v>
      </c>
      <c r="Q3719" s="6">
        <f>VLOOKUP(D3719,Products!$A$2:$F$21,6,FALSE)</f>
        <v>210</v>
      </c>
      <c r="R3719" s="6">
        <f t="shared" si="234"/>
        <v>2100</v>
      </c>
      <c r="S3719" s="6">
        <f t="shared" si="235"/>
        <v>2517</v>
      </c>
    </row>
    <row r="3720" spans="1:19" x14ac:dyDescent="0.25">
      <c r="A3720" t="s">
        <v>4150</v>
      </c>
      <c r="B3720" s="2">
        <v>45339</v>
      </c>
      <c r="C3720" t="s">
        <v>747</v>
      </c>
      <c r="D3720" t="s">
        <v>56</v>
      </c>
      <c r="E3720">
        <v>2</v>
      </c>
      <c r="F3720">
        <v>185.4</v>
      </c>
      <c r="G3720" s="3">
        <v>0</v>
      </c>
      <c r="H3720" t="s">
        <v>85</v>
      </c>
      <c r="I3720">
        <v>6</v>
      </c>
      <c r="J3720">
        <f t="shared" si="232"/>
        <v>370.8</v>
      </c>
      <c r="K3720" s="2">
        <f t="shared" si="233"/>
        <v>45323</v>
      </c>
      <c r="L3720" s="2" t="str">
        <f>VLOOKUP(C3720,Customers!$A$2:$F$401,3,FALSE)</f>
        <v>Tanta</v>
      </c>
      <c r="M3720" s="2" t="str">
        <f>VLOOKUP(C3720,Customers!$A$2:$F$401,5,FALSE)</f>
        <v>Consumer</v>
      </c>
      <c r="N3720" s="2" t="str">
        <f>VLOOKUP(D3720,Products!$A$2:$F$21,2,FALSE)</f>
        <v>Notebook Pack</v>
      </c>
      <c r="O3720" s="2" t="str">
        <f>VLOOKUP(D3720,Products!$A$2:$F$21,4,FALSE)</f>
        <v>Office</v>
      </c>
      <c r="P3720" s="2" t="str">
        <f>VLOOKUP(D3720,Products!$A$2:$F$21,3,FALSE)</f>
        <v>Stationery</v>
      </c>
      <c r="Q3720" s="6">
        <f>VLOOKUP(D3720,Products!$A$2:$F$21,6,FALSE)</f>
        <v>75</v>
      </c>
      <c r="R3720" s="6">
        <f t="shared" si="234"/>
        <v>150</v>
      </c>
      <c r="S3720" s="6">
        <f t="shared" si="235"/>
        <v>220.8</v>
      </c>
    </row>
    <row r="3721" spans="1:19" x14ac:dyDescent="0.25">
      <c r="A3721" t="s">
        <v>4151</v>
      </c>
      <c r="B3721" s="2">
        <v>45503</v>
      </c>
      <c r="C3721" t="s">
        <v>375</v>
      </c>
      <c r="D3721" t="s">
        <v>43</v>
      </c>
      <c r="E3721">
        <v>1</v>
      </c>
      <c r="F3721">
        <v>3492</v>
      </c>
      <c r="G3721" s="3">
        <v>0.05</v>
      </c>
      <c r="H3721" t="s">
        <v>12</v>
      </c>
      <c r="I3721">
        <v>1</v>
      </c>
      <c r="J3721">
        <f t="shared" si="232"/>
        <v>3317.3999999999996</v>
      </c>
      <c r="K3721" s="2">
        <f t="shared" si="233"/>
        <v>45474</v>
      </c>
      <c r="L3721" s="2" t="str">
        <f>VLOOKUP(C3721,Customers!$A$2:$F$401,3,FALSE)</f>
        <v>Ismailia</v>
      </c>
      <c r="M3721" s="2" t="str">
        <f>VLOOKUP(C3721,Customers!$A$2:$F$401,5,FALSE)</f>
        <v>Consumer</v>
      </c>
      <c r="N3721" s="2" t="str">
        <f>VLOOKUP(D3721,Products!$A$2:$F$21,2,FALSE)</f>
        <v>External SSD 1TB</v>
      </c>
      <c r="O3721" s="2" t="str">
        <f>VLOOKUP(D3721,Products!$A$2:$F$21,4,FALSE)</f>
        <v>Electronics</v>
      </c>
      <c r="P3721" s="2" t="str">
        <f>VLOOKUP(D3721,Products!$A$2:$F$21,3,FALSE)</f>
        <v>Storage</v>
      </c>
      <c r="Q3721" s="6">
        <f>VLOOKUP(D3721,Products!$A$2:$F$21,6,FALSE)</f>
        <v>2450</v>
      </c>
      <c r="R3721" s="6">
        <f t="shared" si="234"/>
        <v>2450</v>
      </c>
      <c r="S3721" s="6">
        <f t="shared" si="235"/>
        <v>867.39999999999964</v>
      </c>
    </row>
    <row r="3722" spans="1:19" x14ac:dyDescent="0.25">
      <c r="A3722" t="s">
        <v>4152</v>
      </c>
      <c r="B3722" s="2">
        <v>45448</v>
      </c>
      <c r="C3722" t="s">
        <v>189</v>
      </c>
      <c r="D3722" t="s">
        <v>18</v>
      </c>
      <c r="E3722">
        <v>1</v>
      </c>
      <c r="F3722">
        <v>1493.5</v>
      </c>
      <c r="G3722" s="3">
        <v>0.05</v>
      </c>
      <c r="H3722" t="s">
        <v>12</v>
      </c>
      <c r="I3722">
        <v>3</v>
      </c>
      <c r="J3722">
        <f t="shared" si="232"/>
        <v>1418.825</v>
      </c>
      <c r="K3722" s="2">
        <f t="shared" si="233"/>
        <v>45444</v>
      </c>
      <c r="L3722" s="2" t="str">
        <f>VLOOKUP(C3722,Customers!$A$2:$F$401,3,FALSE)</f>
        <v>Cairo</v>
      </c>
      <c r="M3722" s="2" t="str">
        <f>VLOOKUP(C3722,Customers!$A$2:$F$401,5,FALSE)</f>
        <v>Consumer</v>
      </c>
      <c r="N3722" s="2" t="str">
        <f>VLOOKUP(D3722,Products!$A$2:$F$21,2,FALSE)</f>
        <v>Webcam HD</v>
      </c>
      <c r="O3722" s="2" t="str">
        <f>VLOOKUP(D3722,Products!$A$2:$F$21,4,FALSE)</f>
        <v>Electronics</v>
      </c>
      <c r="P3722" s="2" t="str">
        <f>VLOOKUP(D3722,Products!$A$2:$F$21,3,FALSE)</f>
        <v>Accessories</v>
      </c>
      <c r="Q3722" s="6">
        <f>VLOOKUP(D3722,Products!$A$2:$F$21,6,FALSE)</f>
        <v>790</v>
      </c>
      <c r="R3722" s="6">
        <f t="shared" si="234"/>
        <v>790</v>
      </c>
      <c r="S3722" s="6">
        <f t="shared" si="235"/>
        <v>628.82500000000005</v>
      </c>
    </row>
    <row r="3723" spans="1:19" x14ac:dyDescent="0.25">
      <c r="A3723" t="s">
        <v>4153</v>
      </c>
      <c r="B3723" s="2">
        <v>45065</v>
      </c>
      <c r="C3723" t="s">
        <v>201</v>
      </c>
      <c r="D3723" t="s">
        <v>56</v>
      </c>
      <c r="E3723">
        <v>10</v>
      </c>
      <c r="F3723">
        <v>165.6</v>
      </c>
      <c r="G3723" s="3">
        <v>0.03</v>
      </c>
      <c r="H3723" t="s">
        <v>12</v>
      </c>
      <c r="I3723">
        <v>2</v>
      </c>
      <c r="J3723">
        <f t="shared" si="232"/>
        <v>1606.32</v>
      </c>
      <c r="K3723" s="2">
        <f t="shared" si="233"/>
        <v>45047</v>
      </c>
      <c r="L3723" s="2" t="str">
        <f>VLOOKUP(C3723,Customers!$A$2:$F$401,3,FALSE)</f>
        <v>Giza</v>
      </c>
      <c r="M3723" s="2" t="str">
        <f>VLOOKUP(C3723,Customers!$A$2:$F$401,5,FALSE)</f>
        <v>Consumer</v>
      </c>
      <c r="N3723" s="2" t="str">
        <f>VLOOKUP(D3723,Products!$A$2:$F$21,2,FALSE)</f>
        <v>Notebook Pack</v>
      </c>
      <c r="O3723" s="2" t="str">
        <f>VLOOKUP(D3723,Products!$A$2:$F$21,4,FALSE)</f>
        <v>Office</v>
      </c>
      <c r="P3723" s="2" t="str">
        <f>VLOOKUP(D3723,Products!$A$2:$F$21,3,FALSE)</f>
        <v>Stationery</v>
      </c>
      <c r="Q3723" s="6">
        <f>VLOOKUP(D3723,Products!$A$2:$F$21,6,FALSE)</f>
        <v>75</v>
      </c>
      <c r="R3723" s="6">
        <f t="shared" si="234"/>
        <v>750</v>
      </c>
      <c r="S3723" s="6">
        <f t="shared" si="235"/>
        <v>856.31999999999994</v>
      </c>
    </row>
    <row r="3724" spans="1:19" x14ac:dyDescent="0.25">
      <c r="A3724" t="s">
        <v>4154</v>
      </c>
      <c r="B3724" s="2">
        <v>45557</v>
      </c>
      <c r="C3724" t="s">
        <v>1139</v>
      </c>
      <c r="D3724" t="s">
        <v>46</v>
      </c>
      <c r="E3724">
        <v>2</v>
      </c>
      <c r="F3724">
        <v>260</v>
      </c>
      <c r="G3724" s="3">
        <v>0.1</v>
      </c>
      <c r="H3724" t="s">
        <v>12</v>
      </c>
      <c r="I3724">
        <v>6</v>
      </c>
      <c r="J3724">
        <f t="shared" si="232"/>
        <v>468</v>
      </c>
      <c r="K3724" s="2">
        <f t="shared" si="233"/>
        <v>45536</v>
      </c>
      <c r="L3724" s="2" t="str">
        <f>VLOOKUP(C3724,Customers!$A$2:$F$401,3,FALSE)</f>
        <v>Giza</v>
      </c>
      <c r="M3724" s="2" t="str">
        <f>VLOOKUP(C3724,Customers!$A$2:$F$401,5,FALSE)</f>
        <v>Small Business</v>
      </c>
      <c r="N3724" s="2" t="str">
        <f>VLOOKUP(D3724,Products!$A$2:$F$21,2,FALSE)</f>
        <v>Paper A4 Box</v>
      </c>
      <c r="O3724" s="2" t="str">
        <f>VLOOKUP(D3724,Products!$A$2:$F$21,4,FALSE)</f>
        <v>Office</v>
      </c>
      <c r="P3724" s="2" t="str">
        <f>VLOOKUP(D3724,Products!$A$2:$F$21,3,FALSE)</f>
        <v>Stationery</v>
      </c>
      <c r="Q3724" s="6">
        <f>VLOOKUP(D3724,Products!$A$2:$F$21,6,FALSE)</f>
        <v>145</v>
      </c>
      <c r="R3724" s="6">
        <f t="shared" si="234"/>
        <v>290</v>
      </c>
      <c r="S3724" s="6">
        <f t="shared" si="235"/>
        <v>178</v>
      </c>
    </row>
    <row r="3725" spans="1:19" x14ac:dyDescent="0.25">
      <c r="A3725" t="s">
        <v>4155</v>
      </c>
      <c r="B3725" s="2">
        <v>45541</v>
      </c>
      <c r="C3725" t="s">
        <v>953</v>
      </c>
      <c r="D3725" t="s">
        <v>18</v>
      </c>
      <c r="E3725">
        <v>1</v>
      </c>
      <c r="F3725">
        <v>1493.5</v>
      </c>
      <c r="G3725" s="3">
        <v>0</v>
      </c>
      <c r="H3725" t="s">
        <v>96</v>
      </c>
      <c r="I3725">
        <v>2</v>
      </c>
      <c r="J3725">
        <f t="shared" si="232"/>
        <v>1493.5</v>
      </c>
      <c r="K3725" s="2">
        <f t="shared" si="233"/>
        <v>45536</v>
      </c>
      <c r="L3725" s="2" t="str">
        <f>VLOOKUP(C3725,Customers!$A$2:$F$401,3,FALSE)</f>
        <v>Fayoum</v>
      </c>
      <c r="M3725" s="2" t="str">
        <f>VLOOKUP(C3725,Customers!$A$2:$F$401,5,FALSE)</f>
        <v>Consumer</v>
      </c>
      <c r="N3725" s="2" t="str">
        <f>VLOOKUP(D3725,Products!$A$2:$F$21,2,FALSE)</f>
        <v>Webcam HD</v>
      </c>
      <c r="O3725" s="2" t="str">
        <f>VLOOKUP(D3725,Products!$A$2:$F$21,4,FALSE)</f>
        <v>Electronics</v>
      </c>
      <c r="P3725" s="2" t="str">
        <f>VLOOKUP(D3725,Products!$A$2:$F$21,3,FALSE)</f>
        <v>Accessories</v>
      </c>
      <c r="Q3725" s="6">
        <f>VLOOKUP(D3725,Products!$A$2:$F$21,6,FALSE)</f>
        <v>790</v>
      </c>
      <c r="R3725" s="6">
        <f t="shared" si="234"/>
        <v>790</v>
      </c>
      <c r="S3725" s="6">
        <f t="shared" si="235"/>
        <v>703.5</v>
      </c>
    </row>
    <row r="3726" spans="1:19" x14ac:dyDescent="0.25">
      <c r="A3726" t="s">
        <v>4156</v>
      </c>
      <c r="B3726" s="2">
        <v>45964</v>
      </c>
      <c r="C3726" t="s">
        <v>119</v>
      </c>
      <c r="D3726" t="s">
        <v>46</v>
      </c>
      <c r="E3726">
        <v>2</v>
      </c>
      <c r="F3726">
        <v>239.2</v>
      </c>
      <c r="G3726" s="3">
        <v>0</v>
      </c>
      <c r="H3726" t="s">
        <v>12</v>
      </c>
      <c r="I3726">
        <v>3</v>
      </c>
      <c r="J3726">
        <f t="shared" si="232"/>
        <v>478.4</v>
      </c>
      <c r="K3726" s="2">
        <f t="shared" si="233"/>
        <v>45962</v>
      </c>
      <c r="L3726" s="2" t="str">
        <f>VLOOKUP(C3726,Customers!$A$2:$F$401,3,FALSE)</f>
        <v>Banha</v>
      </c>
      <c r="M3726" s="2" t="str">
        <f>VLOOKUP(C3726,Customers!$A$2:$F$401,5,FALSE)</f>
        <v>Consumer</v>
      </c>
      <c r="N3726" s="2" t="str">
        <f>VLOOKUP(D3726,Products!$A$2:$F$21,2,FALSE)</f>
        <v>Paper A4 Box</v>
      </c>
      <c r="O3726" s="2" t="str">
        <f>VLOOKUP(D3726,Products!$A$2:$F$21,4,FALSE)</f>
        <v>Office</v>
      </c>
      <c r="P3726" s="2" t="str">
        <f>VLOOKUP(D3726,Products!$A$2:$F$21,3,FALSE)</f>
        <v>Stationery</v>
      </c>
      <c r="Q3726" s="6">
        <f>VLOOKUP(D3726,Products!$A$2:$F$21,6,FALSE)</f>
        <v>145</v>
      </c>
      <c r="R3726" s="6">
        <f t="shared" si="234"/>
        <v>290</v>
      </c>
      <c r="S3726" s="6">
        <f t="shared" si="235"/>
        <v>188.39999999999998</v>
      </c>
    </row>
    <row r="3727" spans="1:19" x14ac:dyDescent="0.25">
      <c r="A3727" t="s">
        <v>4157</v>
      </c>
      <c r="B3727" s="2">
        <v>45590</v>
      </c>
      <c r="C3727" t="s">
        <v>305</v>
      </c>
      <c r="D3727" t="s">
        <v>56</v>
      </c>
      <c r="E3727">
        <v>2</v>
      </c>
      <c r="F3727">
        <v>174.6</v>
      </c>
      <c r="G3727" s="3">
        <v>0</v>
      </c>
      <c r="H3727" t="s">
        <v>12</v>
      </c>
      <c r="I3727">
        <v>4</v>
      </c>
      <c r="J3727">
        <f t="shared" si="232"/>
        <v>349.2</v>
      </c>
      <c r="K3727" s="2">
        <f t="shared" si="233"/>
        <v>45566</v>
      </c>
      <c r="L3727" s="2" t="str">
        <f>VLOOKUP(C3727,Customers!$A$2:$F$401,3,FALSE)</f>
        <v>Giza</v>
      </c>
      <c r="M3727" s="2" t="str">
        <f>VLOOKUP(C3727,Customers!$A$2:$F$401,5,FALSE)</f>
        <v>Small Business</v>
      </c>
      <c r="N3727" s="2" t="str">
        <f>VLOOKUP(D3727,Products!$A$2:$F$21,2,FALSE)</f>
        <v>Notebook Pack</v>
      </c>
      <c r="O3727" s="2" t="str">
        <f>VLOOKUP(D3727,Products!$A$2:$F$21,4,FALSE)</f>
        <v>Office</v>
      </c>
      <c r="P3727" s="2" t="str">
        <f>VLOOKUP(D3727,Products!$A$2:$F$21,3,FALSE)</f>
        <v>Stationery</v>
      </c>
      <c r="Q3727" s="6">
        <f>VLOOKUP(D3727,Products!$A$2:$F$21,6,FALSE)</f>
        <v>75</v>
      </c>
      <c r="R3727" s="6">
        <f t="shared" si="234"/>
        <v>150</v>
      </c>
      <c r="S3727" s="6">
        <f t="shared" si="235"/>
        <v>199.2</v>
      </c>
    </row>
    <row r="3728" spans="1:19" x14ac:dyDescent="0.25">
      <c r="A3728" t="s">
        <v>4158</v>
      </c>
      <c r="B3728" s="2">
        <v>44939</v>
      </c>
      <c r="C3728" t="s">
        <v>1441</v>
      </c>
      <c r="D3728" t="s">
        <v>21</v>
      </c>
      <c r="E3728">
        <v>2</v>
      </c>
      <c r="F3728">
        <v>1794.5</v>
      </c>
      <c r="G3728" s="3">
        <v>0</v>
      </c>
      <c r="H3728" t="s">
        <v>12</v>
      </c>
      <c r="I3728">
        <v>7</v>
      </c>
      <c r="J3728">
        <f t="shared" si="232"/>
        <v>3589</v>
      </c>
      <c r="K3728" s="2">
        <f t="shared" si="233"/>
        <v>44927</v>
      </c>
      <c r="L3728" s="2" t="str">
        <f>VLOOKUP(C3728,Customers!$A$2:$F$401,3,FALSE)</f>
        <v>Asyut</v>
      </c>
      <c r="M3728" s="2" t="str">
        <f>VLOOKUP(C3728,Customers!$A$2:$F$401,5,FALSE)</f>
        <v>Consumer</v>
      </c>
      <c r="N3728" s="2" t="str">
        <f>VLOOKUP(D3728,Products!$A$2:$F$21,2,FALSE)</f>
        <v>Mechanical Keyboard</v>
      </c>
      <c r="O3728" s="2" t="str">
        <f>VLOOKUP(D3728,Products!$A$2:$F$21,4,FALSE)</f>
        <v>Electronics</v>
      </c>
      <c r="P3728" s="2" t="str">
        <f>VLOOKUP(D3728,Products!$A$2:$F$21,3,FALSE)</f>
        <v>Accessories</v>
      </c>
      <c r="Q3728" s="6">
        <f>VLOOKUP(D3728,Products!$A$2:$F$21,6,FALSE)</f>
        <v>990</v>
      </c>
      <c r="R3728" s="6">
        <f t="shared" si="234"/>
        <v>1980</v>
      </c>
      <c r="S3728" s="6">
        <f t="shared" si="235"/>
        <v>1609</v>
      </c>
    </row>
    <row r="3729" spans="1:19" x14ac:dyDescent="0.25">
      <c r="A3729" t="s">
        <v>4159</v>
      </c>
      <c r="B3729" s="2">
        <v>45160</v>
      </c>
      <c r="C3729" t="s">
        <v>951</v>
      </c>
      <c r="D3729" t="s">
        <v>56</v>
      </c>
      <c r="E3729">
        <v>1</v>
      </c>
      <c r="F3729">
        <v>174.6</v>
      </c>
      <c r="G3729" s="3">
        <v>0.1</v>
      </c>
      <c r="H3729" t="s">
        <v>12</v>
      </c>
      <c r="I3729">
        <v>6</v>
      </c>
      <c r="J3729">
        <f t="shared" si="232"/>
        <v>157.13999999999999</v>
      </c>
      <c r="K3729" s="2">
        <f t="shared" si="233"/>
        <v>45139</v>
      </c>
      <c r="L3729" s="2" t="str">
        <f>VLOOKUP(C3729,Customers!$A$2:$F$401,3,FALSE)</f>
        <v>Shubra El-Kheima</v>
      </c>
      <c r="M3729" s="2" t="str">
        <f>VLOOKUP(C3729,Customers!$A$2:$F$401,5,FALSE)</f>
        <v>Small Business</v>
      </c>
      <c r="N3729" s="2" t="str">
        <f>VLOOKUP(D3729,Products!$A$2:$F$21,2,FALSE)</f>
        <v>Notebook Pack</v>
      </c>
      <c r="O3729" s="2" t="str">
        <f>VLOOKUP(D3729,Products!$A$2:$F$21,4,FALSE)</f>
        <v>Office</v>
      </c>
      <c r="P3729" s="2" t="str">
        <f>VLOOKUP(D3729,Products!$A$2:$F$21,3,FALSE)</f>
        <v>Stationery</v>
      </c>
      <c r="Q3729" s="6">
        <f>VLOOKUP(D3729,Products!$A$2:$F$21,6,FALSE)</f>
        <v>75</v>
      </c>
      <c r="R3729" s="6">
        <f t="shared" si="234"/>
        <v>75</v>
      </c>
      <c r="S3729" s="6">
        <f t="shared" si="235"/>
        <v>82.139999999999986</v>
      </c>
    </row>
    <row r="3730" spans="1:19" x14ac:dyDescent="0.25">
      <c r="A3730" t="s">
        <v>4160</v>
      </c>
      <c r="B3730" s="2">
        <v>45609</v>
      </c>
      <c r="C3730" t="s">
        <v>394</v>
      </c>
      <c r="D3730" t="s">
        <v>49</v>
      </c>
      <c r="E3730">
        <v>1</v>
      </c>
      <c r="F3730">
        <v>4100</v>
      </c>
      <c r="G3730" s="3">
        <v>0.15</v>
      </c>
      <c r="H3730" t="s">
        <v>12</v>
      </c>
      <c r="I3730">
        <v>6</v>
      </c>
      <c r="J3730">
        <f t="shared" si="232"/>
        <v>3485</v>
      </c>
      <c r="K3730" s="2">
        <f t="shared" si="233"/>
        <v>45597</v>
      </c>
      <c r="L3730" s="2" t="str">
        <f>VLOOKUP(C3730,Customers!$A$2:$F$401,3,FALSE)</f>
        <v>Alexandria</v>
      </c>
      <c r="M3730" s="2" t="str">
        <f>VLOOKUP(C3730,Customers!$A$2:$F$401,5,FALSE)</f>
        <v>Consumer</v>
      </c>
      <c r="N3730" s="2" t="str">
        <f>VLOOKUP(D3730,Products!$A$2:$F$21,2,FALSE)</f>
        <v>UPS 1200VA</v>
      </c>
      <c r="O3730" s="2" t="str">
        <f>VLOOKUP(D3730,Products!$A$2:$F$21,4,FALSE)</f>
        <v>Electronics</v>
      </c>
      <c r="P3730" s="2" t="str">
        <f>VLOOKUP(D3730,Products!$A$2:$F$21,3,FALSE)</f>
        <v>Power</v>
      </c>
      <c r="Q3730" s="6">
        <f>VLOOKUP(D3730,Products!$A$2:$F$21,6,FALSE)</f>
        <v>2950</v>
      </c>
      <c r="R3730" s="6">
        <f t="shared" si="234"/>
        <v>2950</v>
      </c>
      <c r="S3730" s="6">
        <f t="shared" si="235"/>
        <v>535</v>
      </c>
    </row>
    <row r="3731" spans="1:19" x14ac:dyDescent="0.25">
      <c r="A3731" t="s">
        <v>4161</v>
      </c>
      <c r="B3731" s="2">
        <v>45626</v>
      </c>
      <c r="C3731" t="s">
        <v>137</v>
      </c>
      <c r="D3731" t="s">
        <v>72</v>
      </c>
      <c r="E3731">
        <v>1</v>
      </c>
      <c r="F3731">
        <v>1890</v>
      </c>
      <c r="G3731" s="3">
        <v>0.1</v>
      </c>
      <c r="H3731" t="s">
        <v>85</v>
      </c>
      <c r="I3731">
        <v>4</v>
      </c>
      <c r="J3731">
        <f t="shared" si="232"/>
        <v>1701</v>
      </c>
      <c r="K3731" s="2">
        <f t="shared" si="233"/>
        <v>45597</v>
      </c>
      <c r="L3731" s="2" t="str">
        <f>VLOOKUP(C3731,Customers!$A$2:$F$401,3,FALSE)</f>
        <v>Zagazig</v>
      </c>
      <c r="M3731" s="2" t="str">
        <f>VLOOKUP(C3731,Customers!$A$2:$F$401,5,FALSE)</f>
        <v>Small Business</v>
      </c>
      <c r="N3731" s="2" t="str">
        <f>VLOOKUP(D3731,Products!$A$2:$F$21,2,FALSE)</f>
        <v>Wi-Fi Router</v>
      </c>
      <c r="O3731" s="2" t="str">
        <f>VLOOKUP(D3731,Products!$A$2:$F$21,4,FALSE)</f>
        <v>Electronics</v>
      </c>
      <c r="P3731" s="2" t="str">
        <f>VLOOKUP(D3731,Products!$A$2:$F$21,3,FALSE)</f>
        <v>Networking</v>
      </c>
      <c r="Q3731" s="6">
        <f>VLOOKUP(D3731,Products!$A$2:$F$21,6,FALSE)</f>
        <v>1050</v>
      </c>
      <c r="R3731" s="6">
        <f t="shared" si="234"/>
        <v>1050</v>
      </c>
      <c r="S3731" s="6">
        <f t="shared" si="235"/>
        <v>651</v>
      </c>
    </row>
    <row r="3732" spans="1:19" x14ac:dyDescent="0.25">
      <c r="A3732" t="s">
        <v>4162</v>
      </c>
      <c r="B3732" s="2">
        <v>45738</v>
      </c>
      <c r="C3732" t="s">
        <v>617</v>
      </c>
      <c r="D3732" t="s">
        <v>43</v>
      </c>
      <c r="E3732">
        <v>1</v>
      </c>
      <c r="F3732">
        <v>3708</v>
      </c>
      <c r="G3732" s="3">
        <v>0.05</v>
      </c>
      <c r="H3732" t="s">
        <v>12</v>
      </c>
      <c r="I3732">
        <v>7</v>
      </c>
      <c r="J3732">
        <f t="shared" si="232"/>
        <v>3522.6</v>
      </c>
      <c r="K3732" s="2">
        <f t="shared" si="233"/>
        <v>45717</v>
      </c>
      <c r="L3732" s="2" t="str">
        <f>VLOOKUP(C3732,Customers!$A$2:$F$401,3,FALSE)</f>
        <v>Zagazig</v>
      </c>
      <c r="M3732" s="2" t="str">
        <f>VLOOKUP(C3732,Customers!$A$2:$F$401,5,FALSE)</f>
        <v>Small Business</v>
      </c>
      <c r="N3732" s="2" t="str">
        <f>VLOOKUP(D3732,Products!$A$2:$F$21,2,FALSE)</f>
        <v>External SSD 1TB</v>
      </c>
      <c r="O3732" s="2" t="str">
        <f>VLOOKUP(D3732,Products!$A$2:$F$21,4,FALSE)</f>
        <v>Electronics</v>
      </c>
      <c r="P3732" s="2" t="str">
        <f>VLOOKUP(D3732,Products!$A$2:$F$21,3,FALSE)</f>
        <v>Storage</v>
      </c>
      <c r="Q3732" s="6">
        <f>VLOOKUP(D3732,Products!$A$2:$F$21,6,FALSE)</f>
        <v>2450</v>
      </c>
      <c r="R3732" s="6">
        <f t="shared" si="234"/>
        <v>2450</v>
      </c>
      <c r="S3732" s="6">
        <f t="shared" si="235"/>
        <v>1072.5999999999999</v>
      </c>
    </row>
    <row r="3733" spans="1:19" x14ac:dyDescent="0.25">
      <c r="A3733" t="s">
        <v>4163</v>
      </c>
      <c r="B3733" s="2">
        <v>44986</v>
      </c>
      <c r="C3733" t="s">
        <v>205</v>
      </c>
      <c r="D3733" t="s">
        <v>123</v>
      </c>
      <c r="E3733">
        <v>3</v>
      </c>
      <c r="F3733">
        <v>2420.5</v>
      </c>
      <c r="G3733" s="3">
        <v>0.05</v>
      </c>
      <c r="H3733" t="s">
        <v>12</v>
      </c>
      <c r="I3733">
        <v>4</v>
      </c>
      <c r="J3733">
        <f t="shared" si="232"/>
        <v>6898.4249999999993</v>
      </c>
      <c r="K3733" s="2">
        <f t="shared" si="233"/>
        <v>44986</v>
      </c>
      <c r="L3733" s="2" t="str">
        <f>VLOOKUP(C3733,Customers!$A$2:$F$401,3,FALSE)</f>
        <v>Asyut</v>
      </c>
      <c r="M3733" s="2" t="str">
        <f>VLOOKUP(C3733,Customers!$A$2:$F$401,5,FALSE)</f>
        <v>Consumer</v>
      </c>
      <c r="N3733" s="2" t="str">
        <f>VLOOKUP(D3733,Products!$A$2:$F$21,2,FALSE)</f>
        <v>Barcode Scanner</v>
      </c>
      <c r="O3733" s="2" t="str">
        <f>VLOOKUP(D3733,Products!$A$2:$F$21,4,FALSE)</f>
        <v>Electronics</v>
      </c>
      <c r="P3733" s="2" t="str">
        <f>VLOOKUP(D3733,Products!$A$2:$F$21,3,FALSE)</f>
        <v>POS Equipment</v>
      </c>
      <c r="Q3733" s="6">
        <f>VLOOKUP(D3733,Products!$A$2:$F$21,6,FALSE)</f>
        <v>1420</v>
      </c>
      <c r="R3733" s="6">
        <f t="shared" si="234"/>
        <v>4260</v>
      </c>
      <c r="S3733" s="6">
        <f t="shared" si="235"/>
        <v>2638.4249999999993</v>
      </c>
    </row>
    <row r="3734" spans="1:19" x14ac:dyDescent="0.25">
      <c r="A3734" t="s">
        <v>4164</v>
      </c>
      <c r="B3734" s="2">
        <v>45286</v>
      </c>
      <c r="C3734" t="s">
        <v>783</v>
      </c>
      <c r="D3734" t="s">
        <v>46</v>
      </c>
      <c r="E3734">
        <v>1</v>
      </c>
      <c r="F3734">
        <v>267.8</v>
      </c>
      <c r="G3734" s="3">
        <v>0.15</v>
      </c>
      <c r="H3734" t="s">
        <v>96</v>
      </c>
      <c r="I3734">
        <v>3</v>
      </c>
      <c r="J3734">
        <f t="shared" si="232"/>
        <v>227.63</v>
      </c>
      <c r="K3734" s="2">
        <f t="shared" si="233"/>
        <v>45261</v>
      </c>
      <c r="L3734" s="2" t="str">
        <f>VLOOKUP(C3734,Customers!$A$2:$F$401,3,FALSE)</f>
        <v>Zagazig</v>
      </c>
      <c r="M3734" s="2" t="str">
        <f>VLOOKUP(C3734,Customers!$A$2:$F$401,5,FALSE)</f>
        <v>Consumer</v>
      </c>
      <c r="N3734" s="2" t="str">
        <f>VLOOKUP(D3734,Products!$A$2:$F$21,2,FALSE)</f>
        <v>Paper A4 Box</v>
      </c>
      <c r="O3734" s="2" t="str">
        <f>VLOOKUP(D3734,Products!$A$2:$F$21,4,FALSE)</f>
        <v>Office</v>
      </c>
      <c r="P3734" s="2" t="str">
        <f>VLOOKUP(D3734,Products!$A$2:$F$21,3,FALSE)</f>
        <v>Stationery</v>
      </c>
      <c r="Q3734" s="6">
        <f>VLOOKUP(D3734,Products!$A$2:$F$21,6,FALSE)</f>
        <v>145</v>
      </c>
      <c r="R3734" s="6">
        <f t="shared" si="234"/>
        <v>145</v>
      </c>
      <c r="S3734" s="6">
        <f t="shared" si="235"/>
        <v>82.63</v>
      </c>
    </row>
    <row r="3735" spans="1:19" x14ac:dyDescent="0.25">
      <c r="A3735" t="s">
        <v>4165</v>
      </c>
      <c r="B3735" s="2">
        <v>45324</v>
      </c>
      <c r="C3735" t="s">
        <v>996</v>
      </c>
      <c r="D3735" t="s">
        <v>82</v>
      </c>
      <c r="E3735">
        <v>1</v>
      </c>
      <c r="F3735">
        <v>4800</v>
      </c>
      <c r="G3735" s="3">
        <v>0.05</v>
      </c>
      <c r="H3735" t="s">
        <v>85</v>
      </c>
      <c r="I3735">
        <v>3</v>
      </c>
      <c r="J3735">
        <f t="shared" si="232"/>
        <v>4560</v>
      </c>
      <c r="K3735" s="2">
        <f t="shared" si="233"/>
        <v>45323</v>
      </c>
      <c r="L3735" s="2" t="str">
        <f>VLOOKUP(C3735,Customers!$A$2:$F$401,3,FALSE)</f>
        <v>Fayoum</v>
      </c>
      <c r="M3735" s="2" t="str">
        <f>VLOOKUP(C3735,Customers!$A$2:$F$401,5,FALSE)</f>
        <v>Consumer</v>
      </c>
      <c r="N3735" s="2" t="str">
        <f>VLOOKUP(D3735,Products!$A$2:$F$21,2,FALSE)</f>
        <v>Office Chair</v>
      </c>
      <c r="O3735" s="2" t="str">
        <f>VLOOKUP(D3735,Products!$A$2:$F$21,4,FALSE)</f>
        <v>Office</v>
      </c>
      <c r="P3735" s="2" t="str">
        <f>VLOOKUP(D3735,Products!$A$2:$F$21,3,FALSE)</f>
        <v>Furniture</v>
      </c>
      <c r="Q3735" s="6">
        <f>VLOOKUP(D3735,Products!$A$2:$F$21,6,FALSE)</f>
        <v>3150</v>
      </c>
      <c r="R3735" s="6">
        <f t="shared" si="234"/>
        <v>3150</v>
      </c>
      <c r="S3735" s="6">
        <f t="shared" si="235"/>
        <v>1410</v>
      </c>
    </row>
    <row r="3736" spans="1:19" x14ac:dyDescent="0.25">
      <c r="A3736" t="s">
        <v>4166</v>
      </c>
      <c r="B3736" s="2">
        <v>45603</v>
      </c>
      <c r="C3736" t="s">
        <v>892</v>
      </c>
      <c r="D3736" t="s">
        <v>90</v>
      </c>
      <c r="E3736">
        <v>2</v>
      </c>
      <c r="F3736">
        <v>2037</v>
      </c>
      <c r="G3736" s="3">
        <v>0</v>
      </c>
      <c r="H3736" t="s">
        <v>12</v>
      </c>
      <c r="I3736">
        <v>5</v>
      </c>
      <c r="J3736">
        <f t="shared" si="232"/>
        <v>4074</v>
      </c>
      <c r="K3736" s="2">
        <f t="shared" si="233"/>
        <v>45597</v>
      </c>
      <c r="L3736" s="2" t="str">
        <f>VLOOKUP(C3736,Customers!$A$2:$F$401,3,FALSE)</f>
        <v>Zagazig</v>
      </c>
      <c r="M3736" s="2" t="str">
        <f>VLOOKUP(C3736,Customers!$A$2:$F$401,5,FALSE)</f>
        <v>Corporate</v>
      </c>
      <c r="N3736" s="2" t="str">
        <f>VLOOKUP(D3736,Products!$A$2:$F$21,2,FALSE)</f>
        <v>Headset Pro</v>
      </c>
      <c r="O3736" s="2" t="str">
        <f>VLOOKUP(D3736,Products!$A$2:$F$21,4,FALSE)</f>
        <v>Electronics</v>
      </c>
      <c r="P3736" s="2" t="str">
        <f>VLOOKUP(D3736,Products!$A$2:$F$21,3,FALSE)</f>
        <v>Accessories</v>
      </c>
      <c r="Q3736" s="6">
        <f>VLOOKUP(D3736,Products!$A$2:$F$21,6,FALSE)</f>
        <v>1180</v>
      </c>
      <c r="R3736" s="6">
        <f t="shared" si="234"/>
        <v>2360</v>
      </c>
      <c r="S3736" s="6">
        <f t="shared" si="235"/>
        <v>1714</v>
      </c>
    </row>
    <row r="3737" spans="1:19" x14ac:dyDescent="0.25">
      <c r="A3737" t="s">
        <v>4167</v>
      </c>
      <c r="B3737" s="2">
        <v>45619</v>
      </c>
      <c r="C3737" t="s">
        <v>1764</v>
      </c>
      <c r="D3737" t="s">
        <v>46</v>
      </c>
      <c r="E3737">
        <v>1</v>
      </c>
      <c r="F3737">
        <v>280.8</v>
      </c>
      <c r="G3737" s="3">
        <v>0.05</v>
      </c>
      <c r="H3737" t="s">
        <v>12</v>
      </c>
      <c r="I3737">
        <v>4</v>
      </c>
      <c r="J3737">
        <f t="shared" si="232"/>
        <v>266.76</v>
      </c>
      <c r="K3737" s="2">
        <f t="shared" si="233"/>
        <v>45597</v>
      </c>
      <c r="L3737" s="2" t="str">
        <f>VLOOKUP(C3737,Customers!$A$2:$F$401,3,FALSE)</f>
        <v>Banha</v>
      </c>
      <c r="M3737" s="2" t="str">
        <f>VLOOKUP(C3737,Customers!$A$2:$F$401,5,FALSE)</f>
        <v>Small Business</v>
      </c>
      <c r="N3737" s="2" t="str">
        <f>VLOOKUP(D3737,Products!$A$2:$F$21,2,FALSE)</f>
        <v>Paper A4 Box</v>
      </c>
      <c r="O3737" s="2" t="str">
        <f>VLOOKUP(D3737,Products!$A$2:$F$21,4,FALSE)</f>
        <v>Office</v>
      </c>
      <c r="P3737" s="2" t="str">
        <f>VLOOKUP(D3737,Products!$A$2:$F$21,3,FALSE)</f>
        <v>Stationery</v>
      </c>
      <c r="Q3737" s="6">
        <f>VLOOKUP(D3737,Products!$A$2:$F$21,6,FALSE)</f>
        <v>145</v>
      </c>
      <c r="R3737" s="6">
        <f t="shared" si="234"/>
        <v>145</v>
      </c>
      <c r="S3737" s="6">
        <f t="shared" si="235"/>
        <v>121.75999999999999</v>
      </c>
    </row>
    <row r="3738" spans="1:19" x14ac:dyDescent="0.25">
      <c r="A3738" t="s">
        <v>4168</v>
      </c>
      <c r="B3738" s="2">
        <v>45908</v>
      </c>
      <c r="C3738" t="s">
        <v>1273</v>
      </c>
      <c r="D3738" t="s">
        <v>33</v>
      </c>
      <c r="E3738">
        <v>1</v>
      </c>
      <c r="F3738">
        <v>4017</v>
      </c>
      <c r="G3738" s="3">
        <v>0.15</v>
      </c>
      <c r="H3738" t="s">
        <v>12</v>
      </c>
      <c r="I3738">
        <v>5</v>
      </c>
      <c r="J3738">
        <f t="shared" si="232"/>
        <v>3414.45</v>
      </c>
      <c r="K3738" s="2">
        <f t="shared" si="233"/>
        <v>45901</v>
      </c>
      <c r="L3738" s="2" t="str">
        <f>VLOOKUP(C3738,Customers!$A$2:$F$401,3,FALSE)</f>
        <v>Tanta</v>
      </c>
      <c r="M3738" s="2" t="str">
        <f>VLOOKUP(C3738,Customers!$A$2:$F$401,5,FALSE)</f>
        <v>Corporate</v>
      </c>
      <c r="N3738" s="2" t="str">
        <f>VLOOKUP(D3738,Products!$A$2:$F$21,2,FALSE)</f>
        <v>Filing Cabinet</v>
      </c>
      <c r="O3738" s="2" t="str">
        <f>VLOOKUP(D3738,Products!$A$2:$F$21,4,FALSE)</f>
        <v>Office</v>
      </c>
      <c r="P3738" s="2" t="str">
        <f>VLOOKUP(D3738,Products!$A$2:$F$21,3,FALSE)</f>
        <v>Furniture</v>
      </c>
      <c r="Q3738" s="6">
        <f>VLOOKUP(D3738,Products!$A$2:$F$21,6,FALSE)</f>
        <v>2650</v>
      </c>
      <c r="R3738" s="6">
        <f t="shared" si="234"/>
        <v>2650</v>
      </c>
      <c r="S3738" s="6">
        <f t="shared" si="235"/>
        <v>764.44999999999982</v>
      </c>
    </row>
    <row r="3739" spans="1:19" x14ac:dyDescent="0.25">
      <c r="A3739" t="s">
        <v>4169</v>
      </c>
      <c r="B3739" s="2">
        <v>45898</v>
      </c>
      <c r="C3739" t="s">
        <v>645</v>
      </c>
      <c r="D3739" t="s">
        <v>21</v>
      </c>
      <c r="E3739">
        <v>2</v>
      </c>
      <c r="F3739">
        <v>1998</v>
      </c>
      <c r="G3739" s="3">
        <v>0.1</v>
      </c>
      <c r="H3739" t="s">
        <v>12</v>
      </c>
      <c r="I3739">
        <v>2</v>
      </c>
      <c r="J3739">
        <f t="shared" si="232"/>
        <v>3596.4</v>
      </c>
      <c r="K3739" s="2">
        <f t="shared" si="233"/>
        <v>45870</v>
      </c>
      <c r="L3739" s="2" t="str">
        <f>VLOOKUP(C3739,Customers!$A$2:$F$401,3,FALSE)</f>
        <v>Shubra El-Kheima</v>
      </c>
      <c r="M3739" s="2" t="str">
        <f>VLOOKUP(C3739,Customers!$A$2:$F$401,5,FALSE)</f>
        <v>Consumer</v>
      </c>
      <c r="N3739" s="2" t="str">
        <f>VLOOKUP(D3739,Products!$A$2:$F$21,2,FALSE)</f>
        <v>Mechanical Keyboard</v>
      </c>
      <c r="O3739" s="2" t="str">
        <f>VLOOKUP(D3739,Products!$A$2:$F$21,4,FALSE)</f>
        <v>Electronics</v>
      </c>
      <c r="P3739" s="2" t="str">
        <f>VLOOKUP(D3739,Products!$A$2:$F$21,3,FALSE)</f>
        <v>Accessories</v>
      </c>
      <c r="Q3739" s="6">
        <f>VLOOKUP(D3739,Products!$A$2:$F$21,6,FALSE)</f>
        <v>990</v>
      </c>
      <c r="R3739" s="6">
        <f t="shared" si="234"/>
        <v>1980</v>
      </c>
      <c r="S3739" s="6">
        <f t="shared" si="235"/>
        <v>1616.4</v>
      </c>
    </row>
    <row r="3740" spans="1:19" x14ac:dyDescent="0.25">
      <c r="A3740" t="s">
        <v>4170</v>
      </c>
      <c r="B3740" s="2">
        <v>44999</v>
      </c>
      <c r="C3740" t="s">
        <v>1579</v>
      </c>
      <c r="D3740" t="s">
        <v>30</v>
      </c>
      <c r="E3740">
        <v>2</v>
      </c>
      <c r="F3740">
        <v>8464</v>
      </c>
      <c r="G3740" s="3">
        <v>0.05</v>
      </c>
      <c r="H3740" t="s">
        <v>12</v>
      </c>
      <c r="I3740">
        <v>2</v>
      </c>
      <c r="J3740">
        <f t="shared" si="232"/>
        <v>16081.599999999999</v>
      </c>
      <c r="K3740" s="2">
        <f t="shared" si="233"/>
        <v>44986</v>
      </c>
      <c r="L3740" s="2" t="str">
        <f>VLOOKUP(C3740,Customers!$A$2:$F$401,3,FALSE)</f>
        <v>Mansoura</v>
      </c>
      <c r="M3740" s="2" t="str">
        <f>VLOOKUP(C3740,Customers!$A$2:$F$401,5,FALSE)</f>
        <v>Consumer</v>
      </c>
      <c r="N3740" s="2" t="str">
        <f>VLOOKUP(D3740,Products!$A$2:$F$21,2,FALSE)</f>
        <v>Standing Desk</v>
      </c>
      <c r="O3740" s="2" t="str">
        <f>VLOOKUP(D3740,Products!$A$2:$F$21,4,FALSE)</f>
        <v>Office</v>
      </c>
      <c r="P3740" s="2" t="str">
        <f>VLOOKUP(D3740,Products!$A$2:$F$21,3,FALSE)</f>
        <v>Furniture</v>
      </c>
      <c r="Q3740" s="6">
        <f>VLOOKUP(D3740,Products!$A$2:$F$21,6,FALSE)</f>
        <v>6500</v>
      </c>
      <c r="R3740" s="6">
        <f t="shared" si="234"/>
        <v>13000</v>
      </c>
      <c r="S3740" s="6">
        <f t="shared" si="235"/>
        <v>3081.5999999999985</v>
      </c>
    </row>
    <row r="3741" spans="1:19" x14ac:dyDescent="0.25">
      <c r="A3741" t="s">
        <v>4171</v>
      </c>
      <c r="B3741" s="2">
        <v>45205</v>
      </c>
      <c r="C3741" t="s">
        <v>350</v>
      </c>
      <c r="D3741" t="s">
        <v>11</v>
      </c>
      <c r="E3741">
        <v>10</v>
      </c>
      <c r="F3741">
        <v>26220</v>
      </c>
      <c r="G3741" s="3">
        <v>0</v>
      </c>
      <c r="H3741" t="s">
        <v>96</v>
      </c>
      <c r="I3741">
        <v>5</v>
      </c>
      <c r="J3741">
        <f t="shared" si="232"/>
        <v>262200</v>
      </c>
      <c r="K3741" s="2">
        <f t="shared" si="233"/>
        <v>45200</v>
      </c>
      <c r="L3741" s="2" t="str">
        <f>VLOOKUP(C3741,Customers!$A$2:$F$401,3,FALSE)</f>
        <v>Alexandria</v>
      </c>
      <c r="M3741" s="2" t="str">
        <f>VLOOKUP(C3741,Customers!$A$2:$F$401,5,FALSE)</f>
        <v>Consumer</v>
      </c>
      <c r="N3741" s="2" t="str">
        <f>VLOOKUP(D3741,Products!$A$2:$F$21,2,FALSE)</f>
        <v>Laptop Pro 14</v>
      </c>
      <c r="O3741" s="2" t="str">
        <f>VLOOKUP(D3741,Products!$A$2:$F$21,4,FALSE)</f>
        <v>Electronics</v>
      </c>
      <c r="P3741" s="2" t="str">
        <f>VLOOKUP(D3741,Products!$A$2:$F$21,3,FALSE)</f>
        <v>Computers</v>
      </c>
      <c r="Q3741" s="6">
        <f>VLOOKUP(D3741,Products!$A$2:$F$21,6,FALSE)</f>
        <v>22100</v>
      </c>
      <c r="R3741" s="6">
        <f t="shared" si="234"/>
        <v>221000</v>
      </c>
      <c r="S3741" s="6">
        <f t="shared" si="235"/>
        <v>41200</v>
      </c>
    </row>
    <row r="3742" spans="1:19" x14ac:dyDescent="0.25">
      <c r="A3742" t="s">
        <v>4172</v>
      </c>
      <c r="B3742" s="2">
        <v>45913</v>
      </c>
      <c r="C3742" t="s">
        <v>627</v>
      </c>
      <c r="D3742" t="s">
        <v>56</v>
      </c>
      <c r="E3742">
        <v>1</v>
      </c>
      <c r="F3742">
        <v>194.4</v>
      </c>
      <c r="G3742" s="3">
        <v>0.05</v>
      </c>
      <c r="H3742" t="s">
        <v>12</v>
      </c>
      <c r="I3742">
        <v>4</v>
      </c>
      <c r="J3742">
        <f t="shared" si="232"/>
        <v>184.68</v>
      </c>
      <c r="K3742" s="2">
        <f t="shared" si="233"/>
        <v>45901</v>
      </c>
      <c r="L3742" s="2" t="str">
        <f>VLOOKUP(C3742,Customers!$A$2:$F$401,3,FALSE)</f>
        <v>Port Said</v>
      </c>
      <c r="M3742" s="2" t="str">
        <f>VLOOKUP(C3742,Customers!$A$2:$F$401,5,FALSE)</f>
        <v>Small Business</v>
      </c>
      <c r="N3742" s="2" t="str">
        <f>VLOOKUP(D3742,Products!$A$2:$F$21,2,FALSE)</f>
        <v>Notebook Pack</v>
      </c>
      <c r="O3742" s="2" t="str">
        <f>VLOOKUP(D3742,Products!$A$2:$F$21,4,FALSE)</f>
        <v>Office</v>
      </c>
      <c r="P3742" s="2" t="str">
        <f>VLOOKUP(D3742,Products!$A$2:$F$21,3,FALSE)</f>
        <v>Stationery</v>
      </c>
      <c r="Q3742" s="6">
        <f>VLOOKUP(D3742,Products!$A$2:$F$21,6,FALSE)</f>
        <v>75</v>
      </c>
      <c r="R3742" s="6">
        <f t="shared" si="234"/>
        <v>75</v>
      </c>
      <c r="S3742" s="6">
        <f t="shared" si="235"/>
        <v>109.68</v>
      </c>
    </row>
    <row r="3743" spans="1:19" x14ac:dyDescent="0.25">
      <c r="A3743" t="s">
        <v>4173</v>
      </c>
      <c r="B3743" s="2">
        <v>45245</v>
      </c>
      <c r="C3743" t="s">
        <v>730</v>
      </c>
      <c r="D3743" t="s">
        <v>15</v>
      </c>
      <c r="E3743">
        <v>1</v>
      </c>
      <c r="F3743">
        <v>463.5</v>
      </c>
      <c r="G3743" s="3">
        <v>0.05</v>
      </c>
      <c r="H3743" t="s">
        <v>12</v>
      </c>
      <c r="I3743">
        <v>5</v>
      </c>
      <c r="J3743">
        <f t="shared" si="232"/>
        <v>440.32499999999999</v>
      </c>
      <c r="K3743" s="2">
        <f t="shared" si="233"/>
        <v>45231</v>
      </c>
      <c r="L3743" s="2" t="str">
        <f>VLOOKUP(C3743,Customers!$A$2:$F$401,3,FALSE)</f>
        <v>Ismailia</v>
      </c>
      <c r="M3743" s="2" t="str">
        <f>VLOOKUP(C3743,Customers!$A$2:$F$401,5,FALSE)</f>
        <v>Small Business</v>
      </c>
      <c r="N3743" s="2" t="str">
        <f>VLOOKUP(D3743,Products!$A$2:$F$21,2,FALSE)</f>
        <v>Wireless Mouse</v>
      </c>
      <c r="O3743" s="2" t="str">
        <f>VLOOKUP(D3743,Products!$A$2:$F$21,4,FALSE)</f>
        <v>Electronics</v>
      </c>
      <c r="P3743" s="2" t="str">
        <f>VLOOKUP(D3743,Products!$A$2:$F$21,3,FALSE)</f>
        <v>Accessories</v>
      </c>
      <c r="Q3743" s="6">
        <f>VLOOKUP(D3743,Products!$A$2:$F$21,6,FALSE)</f>
        <v>210</v>
      </c>
      <c r="R3743" s="6">
        <f t="shared" si="234"/>
        <v>210</v>
      </c>
      <c r="S3743" s="6">
        <f t="shared" si="235"/>
        <v>230.32499999999999</v>
      </c>
    </row>
    <row r="3744" spans="1:19" x14ac:dyDescent="0.25">
      <c r="A3744" t="s">
        <v>4174</v>
      </c>
      <c r="B3744" s="2">
        <v>45870</v>
      </c>
      <c r="C3744" t="s">
        <v>45</v>
      </c>
      <c r="D3744" t="s">
        <v>72</v>
      </c>
      <c r="E3744">
        <v>1</v>
      </c>
      <c r="F3744">
        <v>1610</v>
      </c>
      <c r="G3744" s="3">
        <v>0.2</v>
      </c>
      <c r="H3744" t="s">
        <v>12</v>
      </c>
      <c r="I3744">
        <v>2</v>
      </c>
      <c r="J3744">
        <f t="shared" si="232"/>
        <v>1288</v>
      </c>
      <c r="K3744" s="2">
        <f t="shared" si="233"/>
        <v>45870</v>
      </c>
      <c r="L3744" s="2" t="str">
        <f>VLOOKUP(C3744,Customers!$A$2:$F$401,3,FALSE)</f>
        <v>Zagazig</v>
      </c>
      <c r="M3744" s="2" t="str">
        <f>VLOOKUP(C3744,Customers!$A$2:$F$401,5,FALSE)</f>
        <v>Small Business</v>
      </c>
      <c r="N3744" s="2" t="str">
        <f>VLOOKUP(D3744,Products!$A$2:$F$21,2,FALSE)</f>
        <v>Wi-Fi Router</v>
      </c>
      <c r="O3744" s="2" t="str">
        <f>VLOOKUP(D3744,Products!$A$2:$F$21,4,FALSE)</f>
        <v>Electronics</v>
      </c>
      <c r="P3744" s="2" t="str">
        <f>VLOOKUP(D3744,Products!$A$2:$F$21,3,FALSE)</f>
        <v>Networking</v>
      </c>
      <c r="Q3744" s="6">
        <f>VLOOKUP(D3744,Products!$A$2:$F$21,6,FALSE)</f>
        <v>1050</v>
      </c>
      <c r="R3744" s="6">
        <f t="shared" si="234"/>
        <v>1050</v>
      </c>
      <c r="S3744" s="6">
        <f t="shared" si="235"/>
        <v>238</v>
      </c>
    </row>
    <row r="3745" spans="1:19" x14ac:dyDescent="0.25">
      <c r="A3745" t="s">
        <v>4175</v>
      </c>
      <c r="B3745" s="2">
        <v>45613</v>
      </c>
      <c r="C3745" t="s">
        <v>684</v>
      </c>
      <c r="D3745" t="s">
        <v>15</v>
      </c>
      <c r="E3745">
        <v>4</v>
      </c>
      <c r="F3745">
        <v>436.5</v>
      </c>
      <c r="G3745" s="3">
        <v>0.03</v>
      </c>
      <c r="H3745" t="s">
        <v>12</v>
      </c>
      <c r="I3745">
        <v>2</v>
      </c>
      <c r="J3745">
        <f t="shared" si="232"/>
        <v>1693.62</v>
      </c>
      <c r="K3745" s="2">
        <f t="shared" si="233"/>
        <v>45597</v>
      </c>
      <c r="L3745" s="2" t="str">
        <f>VLOOKUP(C3745,Customers!$A$2:$F$401,3,FALSE)</f>
        <v>Port Said</v>
      </c>
      <c r="M3745" s="2" t="str">
        <f>VLOOKUP(C3745,Customers!$A$2:$F$401,5,FALSE)</f>
        <v>Small Business</v>
      </c>
      <c r="N3745" s="2" t="str">
        <f>VLOOKUP(D3745,Products!$A$2:$F$21,2,FALSE)</f>
        <v>Wireless Mouse</v>
      </c>
      <c r="O3745" s="2" t="str">
        <f>VLOOKUP(D3745,Products!$A$2:$F$21,4,FALSE)</f>
        <v>Electronics</v>
      </c>
      <c r="P3745" s="2" t="str">
        <f>VLOOKUP(D3745,Products!$A$2:$F$21,3,FALSE)</f>
        <v>Accessories</v>
      </c>
      <c r="Q3745" s="6">
        <f>VLOOKUP(D3745,Products!$A$2:$F$21,6,FALSE)</f>
        <v>210</v>
      </c>
      <c r="R3745" s="6">
        <f t="shared" si="234"/>
        <v>840</v>
      </c>
      <c r="S3745" s="6">
        <f t="shared" si="235"/>
        <v>853.61999999999989</v>
      </c>
    </row>
    <row r="3746" spans="1:19" x14ac:dyDescent="0.25">
      <c r="A3746" t="s">
        <v>4176</v>
      </c>
      <c r="B3746" s="2">
        <v>45874</v>
      </c>
      <c r="C3746" t="s">
        <v>439</v>
      </c>
      <c r="D3746" t="s">
        <v>27</v>
      </c>
      <c r="E3746">
        <v>2</v>
      </c>
      <c r="F3746">
        <v>1058.4000000000001</v>
      </c>
      <c r="G3746" s="3">
        <v>0.1</v>
      </c>
      <c r="H3746" t="s">
        <v>12</v>
      </c>
      <c r="I3746">
        <v>3</v>
      </c>
      <c r="J3746">
        <f t="shared" si="232"/>
        <v>1905.1200000000001</v>
      </c>
      <c r="K3746" s="2">
        <f t="shared" si="233"/>
        <v>45870</v>
      </c>
      <c r="L3746" s="2" t="str">
        <f>VLOOKUP(C3746,Customers!$A$2:$F$401,3,FALSE)</f>
        <v>Shubra El-Kheima</v>
      </c>
      <c r="M3746" s="2" t="str">
        <f>VLOOKUP(C3746,Customers!$A$2:$F$401,5,FALSE)</f>
        <v>Consumer</v>
      </c>
      <c r="N3746" s="2" t="str">
        <f>VLOOKUP(D3746,Products!$A$2:$F$21,2,FALSE)</f>
        <v>Printer Toner</v>
      </c>
      <c r="O3746" s="2" t="str">
        <f>VLOOKUP(D3746,Products!$A$2:$F$21,4,FALSE)</f>
        <v>Office</v>
      </c>
      <c r="P3746" s="2" t="str">
        <f>VLOOKUP(D3746,Products!$A$2:$F$21,3,FALSE)</f>
        <v>Supplies</v>
      </c>
      <c r="Q3746" s="6">
        <f>VLOOKUP(D3746,Products!$A$2:$F$21,6,FALSE)</f>
        <v>510</v>
      </c>
      <c r="R3746" s="6">
        <f t="shared" si="234"/>
        <v>1020</v>
      </c>
      <c r="S3746" s="6">
        <f t="shared" si="235"/>
        <v>885.12000000000012</v>
      </c>
    </row>
    <row r="3747" spans="1:19" x14ac:dyDescent="0.25">
      <c r="A3747" t="s">
        <v>4177</v>
      </c>
      <c r="B3747" s="2">
        <v>45774</v>
      </c>
      <c r="C3747" t="s">
        <v>1694</v>
      </c>
      <c r="D3747" t="s">
        <v>33</v>
      </c>
      <c r="E3747">
        <v>2</v>
      </c>
      <c r="F3747">
        <v>4212</v>
      </c>
      <c r="G3747" s="3">
        <v>0.03</v>
      </c>
      <c r="H3747" t="s">
        <v>12</v>
      </c>
      <c r="I3747">
        <v>5</v>
      </c>
      <c r="J3747">
        <f t="shared" si="232"/>
        <v>8171.28</v>
      </c>
      <c r="K3747" s="2">
        <f t="shared" si="233"/>
        <v>45748</v>
      </c>
      <c r="L3747" s="2" t="str">
        <f>VLOOKUP(C3747,Customers!$A$2:$F$401,3,FALSE)</f>
        <v>Banha</v>
      </c>
      <c r="M3747" s="2" t="str">
        <f>VLOOKUP(C3747,Customers!$A$2:$F$401,5,FALSE)</f>
        <v>Small Business</v>
      </c>
      <c r="N3747" s="2" t="str">
        <f>VLOOKUP(D3747,Products!$A$2:$F$21,2,FALSE)</f>
        <v>Filing Cabinet</v>
      </c>
      <c r="O3747" s="2" t="str">
        <f>VLOOKUP(D3747,Products!$A$2:$F$21,4,FALSE)</f>
        <v>Office</v>
      </c>
      <c r="P3747" s="2" t="str">
        <f>VLOOKUP(D3747,Products!$A$2:$F$21,3,FALSE)</f>
        <v>Furniture</v>
      </c>
      <c r="Q3747" s="6">
        <f>VLOOKUP(D3747,Products!$A$2:$F$21,6,FALSE)</f>
        <v>2650</v>
      </c>
      <c r="R3747" s="6">
        <f t="shared" si="234"/>
        <v>5300</v>
      </c>
      <c r="S3747" s="6">
        <f t="shared" si="235"/>
        <v>2871.2799999999997</v>
      </c>
    </row>
    <row r="3748" spans="1:19" x14ac:dyDescent="0.25">
      <c r="A3748" t="s">
        <v>4178</v>
      </c>
      <c r="B3748" s="2">
        <v>45041</v>
      </c>
      <c r="C3748" t="s">
        <v>2435</v>
      </c>
      <c r="D3748" t="s">
        <v>43</v>
      </c>
      <c r="E3748">
        <v>1</v>
      </c>
      <c r="F3748">
        <v>3708</v>
      </c>
      <c r="G3748" s="3">
        <v>0.03</v>
      </c>
      <c r="H3748" t="s">
        <v>12</v>
      </c>
      <c r="I3748">
        <v>5</v>
      </c>
      <c r="J3748">
        <f t="shared" si="232"/>
        <v>3596.7599999999998</v>
      </c>
      <c r="K3748" s="2">
        <f t="shared" si="233"/>
        <v>45017</v>
      </c>
      <c r="L3748" s="2" t="str">
        <f>VLOOKUP(C3748,Customers!$A$2:$F$401,3,FALSE)</f>
        <v>Port Said</v>
      </c>
      <c r="M3748" s="2" t="str">
        <f>VLOOKUP(C3748,Customers!$A$2:$F$401,5,FALSE)</f>
        <v>Small Business</v>
      </c>
      <c r="N3748" s="2" t="str">
        <f>VLOOKUP(D3748,Products!$A$2:$F$21,2,FALSE)</f>
        <v>External SSD 1TB</v>
      </c>
      <c r="O3748" s="2" t="str">
        <f>VLOOKUP(D3748,Products!$A$2:$F$21,4,FALSE)</f>
        <v>Electronics</v>
      </c>
      <c r="P3748" s="2" t="str">
        <f>VLOOKUP(D3748,Products!$A$2:$F$21,3,FALSE)</f>
        <v>Storage</v>
      </c>
      <c r="Q3748" s="6">
        <f>VLOOKUP(D3748,Products!$A$2:$F$21,6,FALSE)</f>
        <v>2450</v>
      </c>
      <c r="R3748" s="6">
        <f t="shared" si="234"/>
        <v>2450</v>
      </c>
      <c r="S3748" s="6">
        <f t="shared" si="235"/>
        <v>1146.7599999999998</v>
      </c>
    </row>
    <row r="3749" spans="1:19" x14ac:dyDescent="0.25">
      <c r="A3749" t="s">
        <v>4179</v>
      </c>
      <c r="B3749" s="2">
        <v>45994</v>
      </c>
      <c r="C3749" t="s">
        <v>994</v>
      </c>
      <c r="D3749" t="s">
        <v>82</v>
      </c>
      <c r="E3749">
        <v>1</v>
      </c>
      <c r="F3749">
        <v>4800</v>
      </c>
      <c r="G3749" s="3">
        <v>0.03</v>
      </c>
      <c r="H3749" t="s">
        <v>12</v>
      </c>
      <c r="I3749">
        <v>6</v>
      </c>
      <c r="J3749">
        <f t="shared" si="232"/>
        <v>4656</v>
      </c>
      <c r="K3749" s="2">
        <f t="shared" si="233"/>
        <v>45992</v>
      </c>
      <c r="L3749" s="2" t="str">
        <f>VLOOKUP(C3749,Customers!$A$2:$F$401,3,FALSE)</f>
        <v>Alexandria</v>
      </c>
      <c r="M3749" s="2" t="str">
        <f>VLOOKUP(C3749,Customers!$A$2:$F$401,5,FALSE)</f>
        <v>Consumer</v>
      </c>
      <c r="N3749" s="2" t="str">
        <f>VLOOKUP(D3749,Products!$A$2:$F$21,2,FALSE)</f>
        <v>Office Chair</v>
      </c>
      <c r="O3749" s="2" t="str">
        <f>VLOOKUP(D3749,Products!$A$2:$F$21,4,FALSE)</f>
        <v>Office</v>
      </c>
      <c r="P3749" s="2" t="str">
        <f>VLOOKUP(D3749,Products!$A$2:$F$21,3,FALSE)</f>
        <v>Furniture</v>
      </c>
      <c r="Q3749" s="6">
        <f>VLOOKUP(D3749,Products!$A$2:$F$21,6,FALSE)</f>
        <v>3150</v>
      </c>
      <c r="R3749" s="6">
        <f t="shared" si="234"/>
        <v>3150</v>
      </c>
      <c r="S3749" s="6">
        <f t="shared" si="235"/>
        <v>1506</v>
      </c>
    </row>
    <row r="3750" spans="1:19" x14ac:dyDescent="0.25">
      <c r="A3750" t="s">
        <v>4180</v>
      </c>
      <c r="B3750" s="2">
        <v>45540</v>
      </c>
      <c r="C3750" t="s">
        <v>2556</v>
      </c>
      <c r="D3750" t="s">
        <v>27</v>
      </c>
      <c r="E3750">
        <v>2</v>
      </c>
      <c r="F3750">
        <v>901.6</v>
      </c>
      <c r="G3750" s="3">
        <v>0.05</v>
      </c>
      <c r="H3750" t="s">
        <v>12</v>
      </c>
      <c r="I3750">
        <v>3</v>
      </c>
      <c r="J3750">
        <f t="shared" si="232"/>
        <v>1713.04</v>
      </c>
      <c r="K3750" s="2">
        <f t="shared" si="233"/>
        <v>45536</v>
      </c>
      <c r="L3750" s="2" t="str">
        <f>VLOOKUP(C3750,Customers!$A$2:$F$401,3,FALSE)</f>
        <v>Tanta</v>
      </c>
      <c r="M3750" s="2" t="str">
        <f>VLOOKUP(C3750,Customers!$A$2:$F$401,5,FALSE)</f>
        <v>Corporate</v>
      </c>
      <c r="N3750" s="2" t="str">
        <f>VLOOKUP(D3750,Products!$A$2:$F$21,2,FALSE)</f>
        <v>Printer Toner</v>
      </c>
      <c r="O3750" s="2" t="str">
        <f>VLOOKUP(D3750,Products!$A$2:$F$21,4,FALSE)</f>
        <v>Office</v>
      </c>
      <c r="P3750" s="2" t="str">
        <f>VLOOKUP(D3750,Products!$A$2:$F$21,3,FALSE)</f>
        <v>Supplies</v>
      </c>
      <c r="Q3750" s="6">
        <f>VLOOKUP(D3750,Products!$A$2:$F$21,6,FALSE)</f>
        <v>510</v>
      </c>
      <c r="R3750" s="6">
        <f t="shared" si="234"/>
        <v>1020</v>
      </c>
      <c r="S3750" s="6">
        <f t="shared" si="235"/>
        <v>693.04</v>
      </c>
    </row>
    <row r="3751" spans="1:19" x14ac:dyDescent="0.25">
      <c r="A3751" t="s">
        <v>4181</v>
      </c>
      <c r="B3751" s="2">
        <v>45573</v>
      </c>
      <c r="C3751" t="s">
        <v>1860</v>
      </c>
      <c r="D3751" t="s">
        <v>46</v>
      </c>
      <c r="E3751">
        <v>5</v>
      </c>
      <c r="F3751">
        <v>280.8</v>
      </c>
      <c r="G3751" s="3">
        <v>0</v>
      </c>
      <c r="H3751" t="s">
        <v>12</v>
      </c>
      <c r="I3751">
        <v>2</v>
      </c>
      <c r="J3751">
        <f t="shared" si="232"/>
        <v>1404</v>
      </c>
      <c r="K3751" s="2">
        <f t="shared" si="233"/>
        <v>45566</v>
      </c>
      <c r="L3751" s="2" t="str">
        <f>VLOOKUP(C3751,Customers!$A$2:$F$401,3,FALSE)</f>
        <v>Asyut</v>
      </c>
      <c r="M3751" s="2" t="str">
        <f>VLOOKUP(C3751,Customers!$A$2:$F$401,5,FALSE)</f>
        <v>Consumer</v>
      </c>
      <c r="N3751" s="2" t="str">
        <f>VLOOKUP(D3751,Products!$A$2:$F$21,2,FALSE)</f>
        <v>Paper A4 Box</v>
      </c>
      <c r="O3751" s="2" t="str">
        <f>VLOOKUP(D3751,Products!$A$2:$F$21,4,FALSE)</f>
        <v>Office</v>
      </c>
      <c r="P3751" s="2" t="str">
        <f>VLOOKUP(D3751,Products!$A$2:$F$21,3,FALSE)</f>
        <v>Stationery</v>
      </c>
      <c r="Q3751" s="6">
        <f>VLOOKUP(D3751,Products!$A$2:$F$21,6,FALSE)</f>
        <v>145</v>
      </c>
      <c r="R3751" s="6">
        <f t="shared" si="234"/>
        <v>725</v>
      </c>
      <c r="S3751" s="6">
        <f t="shared" si="235"/>
        <v>679</v>
      </c>
    </row>
    <row r="3752" spans="1:19" x14ac:dyDescent="0.25">
      <c r="A3752" t="s">
        <v>4182</v>
      </c>
      <c r="B3752" s="2">
        <v>44965</v>
      </c>
      <c r="C3752" t="s">
        <v>226</v>
      </c>
      <c r="D3752" t="s">
        <v>18</v>
      </c>
      <c r="E3752">
        <v>3</v>
      </c>
      <c r="F3752">
        <v>1450</v>
      </c>
      <c r="G3752" s="3">
        <v>0</v>
      </c>
      <c r="H3752" t="s">
        <v>85</v>
      </c>
      <c r="I3752">
        <v>4</v>
      </c>
      <c r="J3752">
        <f t="shared" si="232"/>
        <v>4350</v>
      </c>
      <c r="K3752" s="2">
        <f t="shared" si="233"/>
        <v>44958</v>
      </c>
      <c r="L3752" s="2" t="str">
        <f>VLOOKUP(C3752,Customers!$A$2:$F$401,3,FALSE)</f>
        <v>Giza</v>
      </c>
      <c r="M3752" s="2" t="str">
        <f>VLOOKUP(C3752,Customers!$A$2:$F$401,5,FALSE)</f>
        <v>Consumer</v>
      </c>
      <c r="N3752" s="2" t="str">
        <f>VLOOKUP(D3752,Products!$A$2:$F$21,2,FALSE)</f>
        <v>Webcam HD</v>
      </c>
      <c r="O3752" s="2" t="str">
        <f>VLOOKUP(D3752,Products!$A$2:$F$21,4,FALSE)</f>
        <v>Electronics</v>
      </c>
      <c r="P3752" s="2" t="str">
        <f>VLOOKUP(D3752,Products!$A$2:$F$21,3,FALSE)</f>
        <v>Accessories</v>
      </c>
      <c r="Q3752" s="6">
        <f>VLOOKUP(D3752,Products!$A$2:$F$21,6,FALSE)</f>
        <v>790</v>
      </c>
      <c r="R3752" s="6">
        <f t="shared" si="234"/>
        <v>2370</v>
      </c>
      <c r="S3752" s="6">
        <f t="shared" si="235"/>
        <v>1980</v>
      </c>
    </row>
    <row r="3753" spans="1:19" x14ac:dyDescent="0.25">
      <c r="A3753" t="s">
        <v>4183</v>
      </c>
      <c r="B3753" s="2">
        <v>45353</v>
      </c>
      <c r="C3753" t="s">
        <v>269</v>
      </c>
      <c r="D3753" t="s">
        <v>46</v>
      </c>
      <c r="E3753">
        <v>2</v>
      </c>
      <c r="F3753">
        <v>280.8</v>
      </c>
      <c r="G3753" s="3">
        <v>0</v>
      </c>
      <c r="H3753" t="s">
        <v>12</v>
      </c>
      <c r="I3753">
        <v>4</v>
      </c>
      <c r="J3753">
        <f t="shared" si="232"/>
        <v>561.6</v>
      </c>
      <c r="K3753" s="2">
        <f t="shared" si="233"/>
        <v>45352</v>
      </c>
      <c r="L3753" s="2" t="str">
        <f>VLOOKUP(C3753,Customers!$A$2:$F$401,3,FALSE)</f>
        <v>Port Said</v>
      </c>
      <c r="M3753" s="2" t="str">
        <f>VLOOKUP(C3753,Customers!$A$2:$F$401,5,FALSE)</f>
        <v>Consumer</v>
      </c>
      <c r="N3753" s="2" t="str">
        <f>VLOOKUP(D3753,Products!$A$2:$F$21,2,FALSE)</f>
        <v>Paper A4 Box</v>
      </c>
      <c r="O3753" s="2" t="str">
        <f>VLOOKUP(D3753,Products!$A$2:$F$21,4,FALSE)</f>
        <v>Office</v>
      </c>
      <c r="P3753" s="2" t="str">
        <f>VLOOKUP(D3753,Products!$A$2:$F$21,3,FALSE)</f>
        <v>Stationery</v>
      </c>
      <c r="Q3753" s="6">
        <f>VLOOKUP(D3753,Products!$A$2:$F$21,6,FALSE)</f>
        <v>145</v>
      </c>
      <c r="R3753" s="6">
        <f t="shared" si="234"/>
        <v>290</v>
      </c>
      <c r="S3753" s="6">
        <f t="shared" si="235"/>
        <v>271.60000000000002</v>
      </c>
    </row>
    <row r="3754" spans="1:19" x14ac:dyDescent="0.25">
      <c r="A3754" t="s">
        <v>4184</v>
      </c>
      <c r="B3754" s="2">
        <v>45606</v>
      </c>
      <c r="C3754" t="s">
        <v>1547</v>
      </c>
      <c r="D3754" t="s">
        <v>43</v>
      </c>
      <c r="E3754">
        <v>4</v>
      </c>
      <c r="F3754">
        <v>3888</v>
      </c>
      <c r="G3754" s="3">
        <v>0.05</v>
      </c>
      <c r="H3754" t="s">
        <v>12</v>
      </c>
      <c r="I3754">
        <v>3</v>
      </c>
      <c r="J3754">
        <f t="shared" si="232"/>
        <v>14774.4</v>
      </c>
      <c r="K3754" s="2">
        <f t="shared" si="233"/>
        <v>45597</v>
      </c>
      <c r="L3754" s="2" t="str">
        <f>VLOOKUP(C3754,Customers!$A$2:$F$401,3,FALSE)</f>
        <v>Mansoura</v>
      </c>
      <c r="M3754" s="2" t="str">
        <f>VLOOKUP(C3754,Customers!$A$2:$F$401,5,FALSE)</f>
        <v>Small Business</v>
      </c>
      <c r="N3754" s="2" t="str">
        <f>VLOOKUP(D3754,Products!$A$2:$F$21,2,FALSE)</f>
        <v>External SSD 1TB</v>
      </c>
      <c r="O3754" s="2" t="str">
        <f>VLOOKUP(D3754,Products!$A$2:$F$21,4,FALSE)</f>
        <v>Electronics</v>
      </c>
      <c r="P3754" s="2" t="str">
        <f>VLOOKUP(D3754,Products!$A$2:$F$21,3,FALSE)</f>
        <v>Storage</v>
      </c>
      <c r="Q3754" s="6">
        <f>VLOOKUP(D3754,Products!$A$2:$F$21,6,FALSE)</f>
        <v>2450</v>
      </c>
      <c r="R3754" s="6">
        <f t="shared" si="234"/>
        <v>9800</v>
      </c>
      <c r="S3754" s="6">
        <f t="shared" si="235"/>
        <v>4974.3999999999996</v>
      </c>
    </row>
    <row r="3755" spans="1:19" x14ac:dyDescent="0.25">
      <c r="A3755" t="s">
        <v>4185</v>
      </c>
      <c r="B3755" s="2">
        <v>45651</v>
      </c>
      <c r="C3755" t="s">
        <v>168</v>
      </c>
      <c r="D3755" t="s">
        <v>46</v>
      </c>
      <c r="E3755">
        <v>2</v>
      </c>
      <c r="F3755">
        <v>260</v>
      </c>
      <c r="G3755" s="3">
        <v>0.03</v>
      </c>
      <c r="H3755" t="s">
        <v>12</v>
      </c>
      <c r="I3755">
        <v>2</v>
      </c>
      <c r="J3755">
        <f t="shared" si="232"/>
        <v>504.4</v>
      </c>
      <c r="K3755" s="2">
        <f t="shared" si="233"/>
        <v>45627</v>
      </c>
      <c r="L3755" s="2" t="str">
        <f>VLOOKUP(C3755,Customers!$A$2:$F$401,3,FALSE)</f>
        <v>Tanta</v>
      </c>
      <c r="M3755" s="2" t="str">
        <f>VLOOKUP(C3755,Customers!$A$2:$F$401,5,FALSE)</f>
        <v>Small Business</v>
      </c>
      <c r="N3755" s="2" t="str">
        <f>VLOOKUP(D3755,Products!$A$2:$F$21,2,FALSE)</f>
        <v>Paper A4 Box</v>
      </c>
      <c r="O3755" s="2" t="str">
        <f>VLOOKUP(D3755,Products!$A$2:$F$21,4,FALSE)</f>
        <v>Office</v>
      </c>
      <c r="P3755" s="2" t="str">
        <f>VLOOKUP(D3755,Products!$A$2:$F$21,3,FALSE)</f>
        <v>Stationery</v>
      </c>
      <c r="Q3755" s="6">
        <f>VLOOKUP(D3755,Products!$A$2:$F$21,6,FALSE)</f>
        <v>145</v>
      </c>
      <c r="R3755" s="6">
        <f t="shared" si="234"/>
        <v>290</v>
      </c>
      <c r="S3755" s="6">
        <f t="shared" si="235"/>
        <v>214.39999999999998</v>
      </c>
    </row>
    <row r="3756" spans="1:19" x14ac:dyDescent="0.25">
      <c r="A3756" t="s">
        <v>4186</v>
      </c>
      <c r="B3756" s="2">
        <v>45062</v>
      </c>
      <c r="C3756" t="s">
        <v>487</v>
      </c>
      <c r="D3756" t="s">
        <v>11</v>
      </c>
      <c r="E3756">
        <v>1</v>
      </c>
      <c r="F3756">
        <v>29355</v>
      </c>
      <c r="G3756" s="3">
        <v>0.1</v>
      </c>
      <c r="H3756" t="s">
        <v>85</v>
      </c>
      <c r="I3756">
        <v>4</v>
      </c>
      <c r="J3756">
        <f t="shared" si="232"/>
        <v>26419.5</v>
      </c>
      <c r="K3756" s="2">
        <f t="shared" si="233"/>
        <v>45047</v>
      </c>
      <c r="L3756" s="2" t="str">
        <f>VLOOKUP(C3756,Customers!$A$2:$F$401,3,FALSE)</f>
        <v>Zagazig</v>
      </c>
      <c r="M3756" s="2" t="str">
        <f>VLOOKUP(C3756,Customers!$A$2:$F$401,5,FALSE)</f>
        <v>Small Business</v>
      </c>
      <c r="N3756" s="2" t="str">
        <f>VLOOKUP(D3756,Products!$A$2:$F$21,2,FALSE)</f>
        <v>Laptop Pro 14</v>
      </c>
      <c r="O3756" s="2" t="str">
        <f>VLOOKUP(D3756,Products!$A$2:$F$21,4,FALSE)</f>
        <v>Electronics</v>
      </c>
      <c r="P3756" s="2" t="str">
        <f>VLOOKUP(D3756,Products!$A$2:$F$21,3,FALSE)</f>
        <v>Computers</v>
      </c>
      <c r="Q3756" s="6">
        <f>VLOOKUP(D3756,Products!$A$2:$F$21,6,FALSE)</f>
        <v>22100</v>
      </c>
      <c r="R3756" s="6">
        <f t="shared" si="234"/>
        <v>22100</v>
      </c>
      <c r="S3756" s="6">
        <f t="shared" si="235"/>
        <v>4319.5</v>
      </c>
    </row>
    <row r="3757" spans="1:19" x14ac:dyDescent="0.25">
      <c r="A3757" t="s">
        <v>4187</v>
      </c>
      <c r="B3757" s="2">
        <v>45232</v>
      </c>
      <c r="C3757" t="s">
        <v>1736</v>
      </c>
      <c r="D3757" t="s">
        <v>15</v>
      </c>
      <c r="E3757">
        <v>3</v>
      </c>
      <c r="F3757">
        <v>486</v>
      </c>
      <c r="G3757" s="3">
        <v>0</v>
      </c>
      <c r="H3757" t="s">
        <v>96</v>
      </c>
      <c r="I3757">
        <v>2</v>
      </c>
      <c r="J3757">
        <f t="shared" si="232"/>
        <v>1458</v>
      </c>
      <c r="K3757" s="2">
        <f t="shared" si="233"/>
        <v>45231</v>
      </c>
      <c r="L3757" s="2" t="str">
        <f>VLOOKUP(C3757,Customers!$A$2:$F$401,3,FALSE)</f>
        <v>Tanta</v>
      </c>
      <c r="M3757" s="2" t="str">
        <f>VLOOKUP(C3757,Customers!$A$2:$F$401,5,FALSE)</f>
        <v>Consumer</v>
      </c>
      <c r="N3757" s="2" t="str">
        <f>VLOOKUP(D3757,Products!$A$2:$F$21,2,FALSE)</f>
        <v>Wireless Mouse</v>
      </c>
      <c r="O3757" s="2" t="str">
        <f>VLOOKUP(D3757,Products!$A$2:$F$21,4,FALSE)</f>
        <v>Electronics</v>
      </c>
      <c r="P3757" s="2" t="str">
        <f>VLOOKUP(D3757,Products!$A$2:$F$21,3,FALSE)</f>
        <v>Accessories</v>
      </c>
      <c r="Q3757" s="6">
        <f>VLOOKUP(D3757,Products!$A$2:$F$21,6,FALSE)</f>
        <v>210</v>
      </c>
      <c r="R3757" s="6">
        <f t="shared" si="234"/>
        <v>630</v>
      </c>
      <c r="S3757" s="6">
        <f t="shared" si="235"/>
        <v>828</v>
      </c>
    </row>
    <row r="3758" spans="1:19" x14ac:dyDescent="0.25">
      <c r="A3758" t="s">
        <v>4188</v>
      </c>
      <c r="B3758" s="2">
        <v>45501</v>
      </c>
      <c r="C3758" t="s">
        <v>533</v>
      </c>
      <c r="D3758" t="s">
        <v>46</v>
      </c>
      <c r="E3758">
        <v>3</v>
      </c>
      <c r="F3758">
        <v>252.2</v>
      </c>
      <c r="G3758" s="3">
        <v>0</v>
      </c>
      <c r="H3758" t="s">
        <v>85</v>
      </c>
      <c r="I3758">
        <v>7</v>
      </c>
      <c r="J3758">
        <f t="shared" si="232"/>
        <v>756.59999999999991</v>
      </c>
      <c r="K3758" s="2">
        <f t="shared" si="233"/>
        <v>45474</v>
      </c>
      <c r="L3758" s="2" t="str">
        <f>VLOOKUP(C3758,Customers!$A$2:$F$401,3,FALSE)</f>
        <v>Shubra El-Kheima</v>
      </c>
      <c r="M3758" s="2" t="str">
        <f>VLOOKUP(C3758,Customers!$A$2:$F$401,5,FALSE)</f>
        <v>Consumer</v>
      </c>
      <c r="N3758" s="2" t="str">
        <f>VLOOKUP(D3758,Products!$A$2:$F$21,2,FALSE)</f>
        <v>Paper A4 Box</v>
      </c>
      <c r="O3758" s="2" t="str">
        <f>VLOOKUP(D3758,Products!$A$2:$F$21,4,FALSE)</f>
        <v>Office</v>
      </c>
      <c r="P3758" s="2" t="str">
        <f>VLOOKUP(D3758,Products!$A$2:$F$21,3,FALSE)</f>
        <v>Stationery</v>
      </c>
      <c r="Q3758" s="6">
        <f>VLOOKUP(D3758,Products!$A$2:$F$21,6,FALSE)</f>
        <v>145</v>
      </c>
      <c r="R3758" s="6">
        <f t="shared" si="234"/>
        <v>435</v>
      </c>
      <c r="S3758" s="6">
        <f t="shared" si="235"/>
        <v>321.59999999999991</v>
      </c>
    </row>
    <row r="3759" spans="1:19" x14ac:dyDescent="0.25">
      <c r="A3759" t="s">
        <v>4189</v>
      </c>
      <c r="B3759" s="2">
        <v>44990</v>
      </c>
      <c r="C3759" t="s">
        <v>180</v>
      </c>
      <c r="D3759" t="s">
        <v>15</v>
      </c>
      <c r="E3759">
        <v>4</v>
      </c>
      <c r="F3759">
        <v>450</v>
      </c>
      <c r="G3759" s="3">
        <v>0</v>
      </c>
      <c r="H3759" t="s">
        <v>12</v>
      </c>
      <c r="I3759">
        <v>5</v>
      </c>
      <c r="J3759">
        <f t="shared" si="232"/>
        <v>1800</v>
      </c>
      <c r="K3759" s="2">
        <f t="shared" si="233"/>
        <v>44986</v>
      </c>
      <c r="L3759" s="2" t="str">
        <f>VLOOKUP(C3759,Customers!$A$2:$F$401,3,FALSE)</f>
        <v>Fayoum</v>
      </c>
      <c r="M3759" s="2" t="str">
        <f>VLOOKUP(C3759,Customers!$A$2:$F$401,5,FALSE)</f>
        <v>Small Business</v>
      </c>
      <c r="N3759" s="2" t="str">
        <f>VLOOKUP(D3759,Products!$A$2:$F$21,2,FALSE)</f>
        <v>Wireless Mouse</v>
      </c>
      <c r="O3759" s="2" t="str">
        <f>VLOOKUP(D3759,Products!$A$2:$F$21,4,FALSE)</f>
        <v>Electronics</v>
      </c>
      <c r="P3759" s="2" t="str">
        <f>VLOOKUP(D3759,Products!$A$2:$F$21,3,FALSE)</f>
        <v>Accessories</v>
      </c>
      <c r="Q3759" s="6">
        <f>VLOOKUP(D3759,Products!$A$2:$F$21,6,FALSE)</f>
        <v>210</v>
      </c>
      <c r="R3759" s="6">
        <f t="shared" si="234"/>
        <v>840</v>
      </c>
      <c r="S3759" s="6">
        <f t="shared" si="235"/>
        <v>960</v>
      </c>
    </row>
    <row r="3760" spans="1:19" x14ac:dyDescent="0.25">
      <c r="A3760" t="s">
        <v>4190</v>
      </c>
      <c r="B3760" s="2">
        <v>45621</v>
      </c>
      <c r="C3760" t="s">
        <v>87</v>
      </c>
      <c r="D3760" t="s">
        <v>15</v>
      </c>
      <c r="E3760">
        <v>2</v>
      </c>
      <c r="F3760">
        <v>450</v>
      </c>
      <c r="G3760" s="3">
        <v>0.1</v>
      </c>
      <c r="H3760" t="s">
        <v>12</v>
      </c>
      <c r="I3760">
        <v>1</v>
      </c>
      <c r="J3760">
        <f t="shared" si="232"/>
        <v>810</v>
      </c>
      <c r="K3760" s="2">
        <f t="shared" si="233"/>
        <v>45597</v>
      </c>
      <c r="L3760" s="2" t="str">
        <f>VLOOKUP(C3760,Customers!$A$2:$F$401,3,FALSE)</f>
        <v>Tanta</v>
      </c>
      <c r="M3760" s="2" t="str">
        <f>VLOOKUP(C3760,Customers!$A$2:$F$401,5,FALSE)</f>
        <v>Small Business</v>
      </c>
      <c r="N3760" s="2" t="str">
        <f>VLOOKUP(D3760,Products!$A$2:$F$21,2,FALSE)</f>
        <v>Wireless Mouse</v>
      </c>
      <c r="O3760" s="2" t="str">
        <f>VLOOKUP(D3760,Products!$A$2:$F$21,4,FALSE)</f>
        <v>Electronics</v>
      </c>
      <c r="P3760" s="2" t="str">
        <f>VLOOKUP(D3760,Products!$A$2:$F$21,3,FALSE)</f>
        <v>Accessories</v>
      </c>
      <c r="Q3760" s="6">
        <f>VLOOKUP(D3760,Products!$A$2:$F$21,6,FALSE)</f>
        <v>210</v>
      </c>
      <c r="R3760" s="6">
        <f t="shared" si="234"/>
        <v>420</v>
      </c>
      <c r="S3760" s="6">
        <f t="shared" si="235"/>
        <v>390</v>
      </c>
    </row>
    <row r="3761" spans="1:19" x14ac:dyDescent="0.25">
      <c r="A3761" t="s">
        <v>4191</v>
      </c>
      <c r="B3761" s="2">
        <v>45695</v>
      </c>
      <c r="C3761" t="s">
        <v>2040</v>
      </c>
      <c r="D3761" t="s">
        <v>59</v>
      </c>
      <c r="E3761">
        <v>1</v>
      </c>
      <c r="F3761">
        <v>6808</v>
      </c>
      <c r="G3761" s="3">
        <v>0.1</v>
      </c>
      <c r="H3761" t="s">
        <v>85</v>
      </c>
      <c r="I3761">
        <v>3</v>
      </c>
      <c r="J3761">
        <f t="shared" si="232"/>
        <v>6127.2</v>
      </c>
      <c r="K3761" s="2">
        <f t="shared" si="233"/>
        <v>45689</v>
      </c>
      <c r="L3761" s="2" t="str">
        <f>VLOOKUP(C3761,Customers!$A$2:$F$401,3,FALSE)</f>
        <v>Shubra El-Kheima</v>
      </c>
      <c r="M3761" s="2" t="str">
        <f>VLOOKUP(C3761,Customers!$A$2:$F$401,5,FALSE)</f>
        <v>Small Business</v>
      </c>
      <c r="N3761" s="2" t="str">
        <f>VLOOKUP(D3761,Products!$A$2:$F$21,2,FALSE)</f>
        <v>Laser Printer</v>
      </c>
      <c r="O3761" s="2" t="str">
        <f>VLOOKUP(D3761,Products!$A$2:$F$21,4,FALSE)</f>
        <v>Electronics</v>
      </c>
      <c r="P3761" s="2" t="str">
        <f>VLOOKUP(D3761,Products!$A$2:$F$21,3,FALSE)</f>
        <v>Printers</v>
      </c>
      <c r="Q3761" s="6">
        <f>VLOOKUP(D3761,Products!$A$2:$F$21,6,FALSE)</f>
        <v>5600</v>
      </c>
      <c r="R3761" s="6">
        <f t="shared" si="234"/>
        <v>5600</v>
      </c>
      <c r="S3761" s="6">
        <f t="shared" si="235"/>
        <v>527.19999999999982</v>
      </c>
    </row>
    <row r="3762" spans="1:19" x14ac:dyDescent="0.25">
      <c r="A3762" t="s">
        <v>4192</v>
      </c>
      <c r="B3762" s="2">
        <v>46021</v>
      </c>
      <c r="C3762" t="s">
        <v>590</v>
      </c>
      <c r="D3762" t="s">
        <v>18</v>
      </c>
      <c r="E3762">
        <v>1</v>
      </c>
      <c r="F3762">
        <v>1493.5</v>
      </c>
      <c r="G3762" s="3">
        <v>0.05</v>
      </c>
      <c r="H3762" t="s">
        <v>12</v>
      </c>
      <c r="I3762">
        <v>1</v>
      </c>
      <c r="J3762">
        <f t="shared" si="232"/>
        <v>1418.825</v>
      </c>
      <c r="K3762" s="2">
        <f t="shared" si="233"/>
        <v>45992</v>
      </c>
      <c r="L3762" s="2" t="str">
        <f>VLOOKUP(C3762,Customers!$A$2:$F$401,3,FALSE)</f>
        <v>Zagazig</v>
      </c>
      <c r="M3762" s="2" t="str">
        <f>VLOOKUP(C3762,Customers!$A$2:$F$401,5,FALSE)</f>
        <v>Consumer</v>
      </c>
      <c r="N3762" s="2" t="str">
        <f>VLOOKUP(D3762,Products!$A$2:$F$21,2,FALSE)</f>
        <v>Webcam HD</v>
      </c>
      <c r="O3762" s="2" t="str">
        <f>VLOOKUP(D3762,Products!$A$2:$F$21,4,FALSE)</f>
        <v>Electronics</v>
      </c>
      <c r="P3762" s="2" t="str">
        <f>VLOOKUP(D3762,Products!$A$2:$F$21,3,FALSE)</f>
        <v>Accessories</v>
      </c>
      <c r="Q3762" s="6">
        <f>VLOOKUP(D3762,Products!$A$2:$F$21,6,FALSE)</f>
        <v>790</v>
      </c>
      <c r="R3762" s="6">
        <f t="shared" si="234"/>
        <v>790</v>
      </c>
      <c r="S3762" s="6">
        <f t="shared" si="235"/>
        <v>628.82500000000005</v>
      </c>
    </row>
    <row r="3763" spans="1:19" x14ac:dyDescent="0.25">
      <c r="A3763" t="s">
        <v>4193</v>
      </c>
      <c r="B3763" s="2">
        <v>45266</v>
      </c>
      <c r="C3763" t="s">
        <v>121</v>
      </c>
      <c r="D3763" t="s">
        <v>18</v>
      </c>
      <c r="E3763">
        <v>5</v>
      </c>
      <c r="F3763">
        <v>1493.5</v>
      </c>
      <c r="G3763" s="3">
        <v>0.05</v>
      </c>
      <c r="H3763" t="s">
        <v>12</v>
      </c>
      <c r="I3763">
        <v>2</v>
      </c>
      <c r="J3763">
        <f t="shared" si="232"/>
        <v>7094.125</v>
      </c>
      <c r="K3763" s="2">
        <f t="shared" si="233"/>
        <v>45261</v>
      </c>
      <c r="L3763" s="2" t="str">
        <f>VLOOKUP(C3763,Customers!$A$2:$F$401,3,FALSE)</f>
        <v>Alexandria</v>
      </c>
      <c r="M3763" s="2" t="str">
        <f>VLOOKUP(C3763,Customers!$A$2:$F$401,5,FALSE)</f>
        <v>Corporate</v>
      </c>
      <c r="N3763" s="2" t="str">
        <f>VLOOKUP(D3763,Products!$A$2:$F$21,2,FALSE)</f>
        <v>Webcam HD</v>
      </c>
      <c r="O3763" s="2" t="str">
        <f>VLOOKUP(D3763,Products!$A$2:$F$21,4,FALSE)</f>
        <v>Electronics</v>
      </c>
      <c r="P3763" s="2" t="str">
        <f>VLOOKUP(D3763,Products!$A$2:$F$21,3,FALSE)</f>
        <v>Accessories</v>
      </c>
      <c r="Q3763" s="6">
        <f>VLOOKUP(D3763,Products!$A$2:$F$21,6,FALSE)</f>
        <v>790</v>
      </c>
      <c r="R3763" s="6">
        <f t="shared" si="234"/>
        <v>3950</v>
      </c>
      <c r="S3763" s="6">
        <f t="shared" si="235"/>
        <v>3144.125</v>
      </c>
    </row>
    <row r="3764" spans="1:19" x14ac:dyDescent="0.25">
      <c r="A3764" t="s">
        <v>4194</v>
      </c>
      <c r="B3764" s="2">
        <v>45724</v>
      </c>
      <c r="C3764" t="s">
        <v>691</v>
      </c>
      <c r="D3764" t="s">
        <v>46</v>
      </c>
      <c r="E3764">
        <v>1</v>
      </c>
      <c r="F3764">
        <v>252.2</v>
      </c>
      <c r="G3764" s="3">
        <v>0.03</v>
      </c>
      <c r="H3764" t="s">
        <v>12</v>
      </c>
      <c r="I3764">
        <v>1</v>
      </c>
      <c r="J3764">
        <f t="shared" si="232"/>
        <v>244.63399999999999</v>
      </c>
      <c r="K3764" s="2">
        <f t="shared" si="233"/>
        <v>45717</v>
      </c>
      <c r="L3764" s="2" t="str">
        <f>VLOOKUP(C3764,Customers!$A$2:$F$401,3,FALSE)</f>
        <v>Cairo</v>
      </c>
      <c r="M3764" s="2" t="str">
        <f>VLOOKUP(C3764,Customers!$A$2:$F$401,5,FALSE)</f>
        <v>Consumer</v>
      </c>
      <c r="N3764" s="2" t="str">
        <f>VLOOKUP(D3764,Products!$A$2:$F$21,2,FALSE)</f>
        <v>Paper A4 Box</v>
      </c>
      <c r="O3764" s="2" t="str">
        <f>VLOOKUP(D3764,Products!$A$2:$F$21,4,FALSE)</f>
        <v>Office</v>
      </c>
      <c r="P3764" s="2" t="str">
        <f>VLOOKUP(D3764,Products!$A$2:$F$21,3,FALSE)</f>
        <v>Stationery</v>
      </c>
      <c r="Q3764" s="6">
        <f>VLOOKUP(D3764,Products!$A$2:$F$21,6,FALSE)</f>
        <v>145</v>
      </c>
      <c r="R3764" s="6">
        <f t="shared" si="234"/>
        <v>145</v>
      </c>
      <c r="S3764" s="6">
        <f t="shared" si="235"/>
        <v>99.633999999999986</v>
      </c>
    </row>
    <row r="3765" spans="1:19" x14ac:dyDescent="0.25">
      <c r="A3765" t="s">
        <v>4195</v>
      </c>
      <c r="B3765" s="2">
        <v>45310</v>
      </c>
      <c r="C3765" t="s">
        <v>1804</v>
      </c>
      <c r="D3765" t="s">
        <v>59</v>
      </c>
      <c r="E3765">
        <v>1</v>
      </c>
      <c r="F3765">
        <v>6808</v>
      </c>
      <c r="G3765" s="3">
        <v>0</v>
      </c>
      <c r="H3765" t="s">
        <v>12</v>
      </c>
      <c r="I3765">
        <v>6</v>
      </c>
      <c r="J3765">
        <f t="shared" si="232"/>
        <v>6808</v>
      </c>
      <c r="K3765" s="2">
        <f t="shared" si="233"/>
        <v>45292</v>
      </c>
      <c r="L3765" s="2" t="str">
        <f>VLOOKUP(C3765,Customers!$A$2:$F$401,3,FALSE)</f>
        <v>Fayoum</v>
      </c>
      <c r="M3765" s="2" t="str">
        <f>VLOOKUP(C3765,Customers!$A$2:$F$401,5,FALSE)</f>
        <v>Consumer</v>
      </c>
      <c r="N3765" s="2" t="str">
        <f>VLOOKUP(D3765,Products!$A$2:$F$21,2,FALSE)</f>
        <v>Laser Printer</v>
      </c>
      <c r="O3765" s="2" t="str">
        <f>VLOOKUP(D3765,Products!$A$2:$F$21,4,FALSE)</f>
        <v>Electronics</v>
      </c>
      <c r="P3765" s="2" t="str">
        <f>VLOOKUP(D3765,Products!$A$2:$F$21,3,FALSE)</f>
        <v>Printers</v>
      </c>
      <c r="Q3765" s="6">
        <f>VLOOKUP(D3765,Products!$A$2:$F$21,6,FALSE)</f>
        <v>5600</v>
      </c>
      <c r="R3765" s="6">
        <f t="shared" si="234"/>
        <v>5600</v>
      </c>
      <c r="S3765" s="6">
        <f t="shared" si="235"/>
        <v>1208</v>
      </c>
    </row>
    <row r="3766" spans="1:19" x14ac:dyDescent="0.25">
      <c r="A3766" t="s">
        <v>4196</v>
      </c>
      <c r="B3766" s="2">
        <v>45166</v>
      </c>
      <c r="C3766" t="s">
        <v>152</v>
      </c>
      <c r="D3766" t="s">
        <v>49</v>
      </c>
      <c r="E3766">
        <v>3</v>
      </c>
      <c r="F3766">
        <v>4100</v>
      </c>
      <c r="G3766" s="3">
        <v>0.05</v>
      </c>
      <c r="H3766" t="s">
        <v>12</v>
      </c>
      <c r="I3766">
        <v>5</v>
      </c>
      <c r="J3766">
        <f t="shared" si="232"/>
        <v>11685</v>
      </c>
      <c r="K3766" s="2">
        <f t="shared" si="233"/>
        <v>45139</v>
      </c>
      <c r="L3766" s="2" t="str">
        <f>VLOOKUP(C3766,Customers!$A$2:$F$401,3,FALSE)</f>
        <v>Mansoura</v>
      </c>
      <c r="M3766" s="2" t="str">
        <f>VLOOKUP(C3766,Customers!$A$2:$F$401,5,FALSE)</f>
        <v>Consumer</v>
      </c>
      <c r="N3766" s="2" t="str">
        <f>VLOOKUP(D3766,Products!$A$2:$F$21,2,FALSE)</f>
        <v>UPS 1200VA</v>
      </c>
      <c r="O3766" s="2" t="str">
        <f>VLOOKUP(D3766,Products!$A$2:$F$21,4,FALSE)</f>
        <v>Electronics</v>
      </c>
      <c r="P3766" s="2" t="str">
        <f>VLOOKUP(D3766,Products!$A$2:$F$21,3,FALSE)</f>
        <v>Power</v>
      </c>
      <c r="Q3766" s="6">
        <f>VLOOKUP(D3766,Products!$A$2:$F$21,6,FALSE)</f>
        <v>2950</v>
      </c>
      <c r="R3766" s="6">
        <f t="shared" si="234"/>
        <v>8850</v>
      </c>
      <c r="S3766" s="6">
        <f t="shared" si="235"/>
        <v>2835</v>
      </c>
    </row>
    <row r="3767" spans="1:19" x14ac:dyDescent="0.25">
      <c r="A3767" t="s">
        <v>4197</v>
      </c>
      <c r="B3767" s="2">
        <v>45558</v>
      </c>
      <c r="C3767" t="s">
        <v>199</v>
      </c>
      <c r="D3767" t="s">
        <v>72</v>
      </c>
      <c r="E3767">
        <v>2</v>
      </c>
      <c r="F3767">
        <v>1697.5</v>
      </c>
      <c r="G3767" s="3">
        <v>0.15</v>
      </c>
      <c r="H3767" t="s">
        <v>12</v>
      </c>
      <c r="I3767">
        <v>4</v>
      </c>
      <c r="J3767">
        <f t="shared" si="232"/>
        <v>2885.75</v>
      </c>
      <c r="K3767" s="2">
        <f t="shared" si="233"/>
        <v>45536</v>
      </c>
      <c r="L3767" s="2" t="str">
        <f>VLOOKUP(C3767,Customers!$A$2:$F$401,3,FALSE)</f>
        <v>Giza</v>
      </c>
      <c r="M3767" s="2" t="str">
        <f>VLOOKUP(C3767,Customers!$A$2:$F$401,5,FALSE)</f>
        <v>Consumer</v>
      </c>
      <c r="N3767" s="2" t="str">
        <f>VLOOKUP(D3767,Products!$A$2:$F$21,2,FALSE)</f>
        <v>Wi-Fi Router</v>
      </c>
      <c r="O3767" s="2" t="str">
        <f>VLOOKUP(D3767,Products!$A$2:$F$21,4,FALSE)</f>
        <v>Electronics</v>
      </c>
      <c r="P3767" s="2" t="str">
        <f>VLOOKUP(D3767,Products!$A$2:$F$21,3,FALSE)</f>
        <v>Networking</v>
      </c>
      <c r="Q3767" s="6">
        <f>VLOOKUP(D3767,Products!$A$2:$F$21,6,FALSE)</f>
        <v>1050</v>
      </c>
      <c r="R3767" s="6">
        <f t="shared" si="234"/>
        <v>2100</v>
      </c>
      <c r="S3767" s="6">
        <f t="shared" si="235"/>
        <v>785.75</v>
      </c>
    </row>
    <row r="3768" spans="1:19" x14ac:dyDescent="0.25">
      <c r="A3768" t="s">
        <v>4198</v>
      </c>
      <c r="B3768" s="2">
        <v>45571</v>
      </c>
      <c r="C3768" t="s">
        <v>231</v>
      </c>
      <c r="D3768" t="s">
        <v>40</v>
      </c>
      <c r="E3768">
        <v>1</v>
      </c>
      <c r="F3768">
        <v>18915</v>
      </c>
      <c r="G3768" s="3">
        <v>0</v>
      </c>
      <c r="H3768" t="s">
        <v>12</v>
      </c>
      <c r="I3768">
        <v>1</v>
      </c>
      <c r="J3768">
        <f t="shared" si="232"/>
        <v>18915</v>
      </c>
      <c r="K3768" s="2">
        <f t="shared" si="233"/>
        <v>45566</v>
      </c>
      <c r="L3768" s="2" t="str">
        <f>VLOOKUP(C3768,Customers!$A$2:$F$401,3,FALSE)</f>
        <v>Zagazig</v>
      </c>
      <c r="M3768" s="2" t="str">
        <f>VLOOKUP(C3768,Customers!$A$2:$F$401,5,FALSE)</f>
        <v>Consumer</v>
      </c>
      <c r="N3768" s="2" t="str">
        <f>VLOOKUP(D3768,Products!$A$2:$F$21,2,FALSE)</f>
        <v>Laptop Basic 15</v>
      </c>
      <c r="O3768" s="2" t="str">
        <f>VLOOKUP(D3768,Products!$A$2:$F$21,4,FALSE)</f>
        <v>Electronics</v>
      </c>
      <c r="P3768" s="2" t="str">
        <f>VLOOKUP(D3768,Products!$A$2:$F$21,3,FALSE)</f>
        <v>Computers</v>
      </c>
      <c r="Q3768" s="6">
        <f>VLOOKUP(D3768,Products!$A$2:$F$21,6,FALSE)</f>
        <v>15100</v>
      </c>
      <c r="R3768" s="6">
        <f t="shared" si="234"/>
        <v>15100</v>
      </c>
      <c r="S3768" s="6">
        <f t="shared" si="235"/>
        <v>3815</v>
      </c>
    </row>
    <row r="3769" spans="1:19" x14ac:dyDescent="0.25">
      <c r="A3769" t="s">
        <v>4199</v>
      </c>
      <c r="B3769" s="2">
        <v>44991</v>
      </c>
      <c r="C3769" t="s">
        <v>144</v>
      </c>
      <c r="D3769" t="s">
        <v>72</v>
      </c>
      <c r="E3769">
        <v>1</v>
      </c>
      <c r="F3769">
        <v>1697.5</v>
      </c>
      <c r="G3769" s="3">
        <v>0.05</v>
      </c>
      <c r="H3769" t="s">
        <v>96</v>
      </c>
      <c r="I3769">
        <v>1</v>
      </c>
      <c r="J3769">
        <f t="shared" si="232"/>
        <v>1612.625</v>
      </c>
      <c r="K3769" s="2">
        <f t="shared" si="233"/>
        <v>44986</v>
      </c>
      <c r="L3769" s="2" t="str">
        <f>VLOOKUP(C3769,Customers!$A$2:$F$401,3,FALSE)</f>
        <v>Mansoura</v>
      </c>
      <c r="M3769" s="2" t="str">
        <f>VLOOKUP(C3769,Customers!$A$2:$F$401,5,FALSE)</f>
        <v>Consumer</v>
      </c>
      <c r="N3769" s="2" t="str">
        <f>VLOOKUP(D3769,Products!$A$2:$F$21,2,FALSE)</f>
        <v>Wi-Fi Router</v>
      </c>
      <c r="O3769" s="2" t="str">
        <f>VLOOKUP(D3769,Products!$A$2:$F$21,4,FALSE)</f>
        <v>Electronics</v>
      </c>
      <c r="P3769" s="2" t="str">
        <f>VLOOKUP(D3769,Products!$A$2:$F$21,3,FALSE)</f>
        <v>Networking</v>
      </c>
      <c r="Q3769" s="6">
        <f>VLOOKUP(D3769,Products!$A$2:$F$21,6,FALSE)</f>
        <v>1050</v>
      </c>
      <c r="R3769" s="6">
        <f t="shared" si="234"/>
        <v>1050</v>
      </c>
      <c r="S3769" s="6">
        <f t="shared" si="235"/>
        <v>562.625</v>
      </c>
    </row>
    <row r="3770" spans="1:19" x14ac:dyDescent="0.25">
      <c r="A3770" t="s">
        <v>4200</v>
      </c>
      <c r="B3770" s="2">
        <v>45483</v>
      </c>
      <c r="C3770" t="s">
        <v>51</v>
      </c>
      <c r="D3770" t="s">
        <v>40</v>
      </c>
      <c r="E3770">
        <v>4</v>
      </c>
      <c r="F3770">
        <v>21060</v>
      </c>
      <c r="G3770" s="3">
        <v>0</v>
      </c>
      <c r="H3770" t="s">
        <v>12</v>
      </c>
      <c r="I3770">
        <v>5</v>
      </c>
      <c r="J3770">
        <f t="shared" si="232"/>
        <v>84240</v>
      </c>
      <c r="K3770" s="2">
        <f t="shared" si="233"/>
        <v>45474</v>
      </c>
      <c r="L3770" s="2" t="str">
        <f>VLOOKUP(C3770,Customers!$A$2:$F$401,3,FALSE)</f>
        <v>Fayoum</v>
      </c>
      <c r="M3770" s="2" t="str">
        <f>VLOOKUP(C3770,Customers!$A$2:$F$401,5,FALSE)</f>
        <v>Small Business</v>
      </c>
      <c r="N3770" s="2" t="str">
        <f>VLOOKUP(D3770,Products!$A$2:$F$21,2,FALSE)</f>
        <v>Laptop Basic 15</v>
      </c>
      <c r="O3770" s="2" t="str">
        <f>VLOOKUP(D3770,Products!$A$2:$F$21,4,FALSE)</f>
        <v>Electronics</v>
      </c>
      <c r="P3770" s="2" t="str">
        <f>VLOOKUP(D3770,Products!$A$2:$F$21,3,FALSE)</f>
        <v>Computers</v>
      </c>
      <c r="Q3770" s="6">
        <f>VLOOKUP(D3770,Products!$A$2:$F$21,6,FALSE)</f>
        <v>15100</v>
      </c>
      <c r="R3770" s="6">
        <f t="shared" si="234"/>
        <v>60400</v>
      </c>
      <c r="S3770" s="6">
        <f t="shared" si="235"/>
        <v>23840</v>
      </c>
    </row>
    <row r="3771" spans="1:19" x14ac:dyDescent="0.25">
      <c r="A3771" t="s">
        <v>4201</v>
      </c>
      <c r="B3771" s="2">
        <v>45774</v>
      </c>
      <c r="C3771" t="s">
        <v>427</v>
      </c>
      <c r="D3771" t="s">
        <v>11</v>
      </c>
      <c r="E3771">
        <v>2</v>
      </c>
      <c r="F3771">
        <v>26220</v>
      </c>
      <c r="G3771" s="3">
        <v>0.05</v>
      </c>
      <c r="H3771" t="s">
        <v>12</v>
      </c>
      <c r="I3771">
        <v>3</v>
      </c>
      <c r="J3771">
        <f t="shared" si="232"/>
        <v>49818</v>
      </c>
      <c r="K3771" s="2">
        <f t="shared" si="233"/>
        <v>45748</v>
      </c>
      <c r="L3771" s="2" t="str">
        <f>VLOOKUP(C3771,Customers!$A$2:$F$401,3,FALSE)</f>
        <v>Mansoura</v>
      </c>
      <c r="M3771" s="2" t="str">
        <f>VLOOKUP(C3771,Customers!$A$2:$F$401,5,FALSE)</f>
        <v>Consumer</v>
      </c>
      <c r="N3771" s="2" t="str">
        <f>VLOOKUP(D3771,Products!$A$2:$F$21,2,FALSE)</f>
        <v>Laptop Pro 14</v>
      </c>
      <c r="O3771" s="2" t="str">
        <f>VLOOKUP(D3771,Products!$A$2:$F$21,4,FALSE)</f>
        <v>Electronics</v>
      </c>
      <c r="P3771" s="2" t="str">
        <f>VLOOKUP(D3771,Products!$A$2:$F$21,3,FALSE)</f>
        <v>Computers</v>
      </c>
      <c r="Q3771" s="6">
        <f>VLOOKUP(D3771,Products!$A$2:$F$21,6,FALSE)</f>
        <v>22100</v>
      </c>
      <c r="R3771" s="6">
        <f t="shared" si="234"/>
        <v>44200</v>
      </c>
      <c r="S3771" s="6">
        <f t="shared" si="235"/>
        <v>5618</v>
      </c>
    </row>
    <row r="3772" spans="1:19" x14ac:dyDescent="0.25">
      <c r="A3772" t="s">
        <v>4202</v>
      </c>
      <c r="B3772" s="2">
        <v>45104</v>
      </c>
      <c r="C3772" t="s">
        <v>117</v>
      </c>
      <c r="D3772" t="s">
        <v>46</v>
      </c>
      <c r="E3772">
        <v>1</v>
      </c>
      <c r="F3772">
        <v>280.8</v>
      </c>
      <c r="G3772" s="3">
        <v>0</v>
      </c>
      <c r="H3772" t="s">
        <v>12</v>
      </c>
      <c r="I3772">
        <v>5</v>
      </c>
      <c r="J3772">
        <f t="shared" si="232"/>
        <v>280.8</v>
      </c>
      <c r="K3772" s="2">
        <f t="shared" si="233"/>
        <v>45078</v>
      </c>
      <c r="L3772" s="2" t="str">
        <f>VLOOKUP(C3772,Customers!$A$2:$F$401,3,FALSE)</f>
        <v>Cairo</v>
      </c>
      <c r="M3772" s="2" t="str">
        <f>VLOOKUP(C3772,Customers!$A$2:$F$401,5,FALSE)</f>
        <v>Consumer</v>
      </c>
      <c r="N3772" s="2" t="str">
        <f>VLOOKUP(D3772,Products!$A$2:$F$21,2,FALSE)</f>
        <v>Paper A4 Box</v>
      </c>
      <c r="O3772" s="2" t="str">
        <f>VLOOKUP(D3772,Products!$A$2:$F$21,4,FALSE)</f>
        <v>Office</v>
      </c>
      <c r="P3772" s="2" t="str">
        <f>VLOOKUP(D3772,Products!$A$2:$F$21,3,FALSE)</f>
        <v>Stationery</v>
      </c>
      <c r="Q3772" s="6">
        <f>VLOOKUP(D3772,Products!$A$2:$F$21,6,FALSE)</f>
        <v>145</v>
      </c>
      <c r="R3772" s="6">
        <f t="shared" si="234"/>
        <v>145</v>
      </c>
      <c r="S3772" s="6">
        <f t="shared" si="235"/>
        <v>135.80000000000001</v>
      </c>
    </row>
    <row r="3773" spans="1:19" x14ac:dyDescent="0.25">
      <c r="A3773" t="s">
        <v>4203</v>
      </c>
      <c r="B3773" s="2">
        <v>45944</v>
      </c>
      <c r="C3773" t="s">
        <v>630</v>
      </c>
      <c r="D3773" t="s">
        <v>11</v>
      </c>
      <c r="E3773">
        <v>1</v>
      </c>
      <c r="F3773">
        <v>27645</v>
      </c>
      <c r="G3773" s="3">
        <v>0</v>
      </c>
      <c r="H3773" t="s">
        <v>12</v>
      </c>
      <c r="I3773">
        <v>5</v>
      </c>
      <c r="J3773">
        <f t="shared" si="232"/>
        <v>27645</v>
      </c>
      <c r="K3773" s="2">
        <f t="shared" si="233"/>
        <v>45931</v>
      </c>
      <c r="L3773" s="2" t="str">
        <f>VLOOKUP(C3773,Customers!$A$2:$F$401,3,FALSE)</f>
        <v>Giza</v>
      </c>
      <c r="M3773" s="2" t="str">
        <f>VLOOKUP(C3773,Customers!$A$2:$F$401,5,FALSE)</f>
        <v>Consumer</v>
      </c>
      <c r="N3773" s="2" t="str">
        <f>VLOOKUP(D3773,Products!$A$2:$F$21,2,FALSE)</f>
        <v>Laptop Pro 14</v>
      </c>
      <c r="O3773" s="2" t="str">
        <f>VLOOKUP(D3773,Products!$A$2:$F$21,4,FALSE)</f>
        <v>Electronics</v>
      </c>
      <c r="P3773" s="2" t="str">
        <f>VLOOKUP(D3773,Products!$A$2:$F$21,3,FALSE)</f>
        <v>Computers</v>
      </c>
      <c r="Q3773" s="6">
        <f>VLOOKUP(D3773,Products!$A$2:$F$21,6,FALSE)</f>
        <v>22100</v>
      </c>
      <c r="R3773" s="6">
        <f t="shared" si="234"/>
        <v>22100</v>
      </c>
      <c r="S3773" s="6">
        <f t="shared" si="235"/>
        <v>5545</v>
      </c>
    </row>
    <row r="3774" spans="1:19" x14ac:dyDescent="0.25">
      <c r="A3774" t="s">
        <v>4204</v>
      </c>
      <c r="B3774" s="2">
        <v>45413</v>
      </c>
      <c r="C3774" t="s">
        <v>342</v>
      </c>
      <c r="D3774" t="s">
        <v>18</v>
      </c>
      <c r="E3774">
        <v>1</v>
      </c>
      <c r="F3774">
        <v>1493.5</v>
      </c>
      <c r="G3774" s="3">
        <v>0.2</v>
      </c>
      <c r="H3774" t="s">
        <v>12</v>
      </c>
      <c r="I3774">
        <v>4</v>
      </c>
      <c r="J3774">
        <f t="shared" si="232"/>
        <v>1194.8</v>
      </c>
      <c r="K3774" s="2">
        <f t="shared" si="233"/>
        <v>45413</v>
      </c>
      <c r="L3774" s="2" t="str">
        <f>VLOOKUP(C3774,Customers!$A$2:$F$401,3,FALSE)</f>
        <v>Alexandria</v>
      </c>
      <c r="M3774" s="2" t="str">
        <f>VLOOKUP(C3774,Customers!$A$2:$F$401,5,FALSE)</f>
        <v>Corporate</v>
      </c>
      <c r="N3774" s="2" t="str">
        <f>VLOOKUP(D3774,Products!$A$2:$F$21,2,FALSE)</f>
        <v>Webcam HD</v>
      </c>
      <c r="O3774" s="2" t="str">
        <f>VLOOKUP(D3774,Products!$A$2:$F$21,4,FALSE)</f>
        <v>Electronics</v>
      </c>
      <c r="P3774" s="2" t="str">
        <f>VLOOKUP(D3774,Products!$A$2:$F$21,3,FALSE)</f>
        <v>Accessories</v>
      </c>
      <c r="Q3774" s="6">
        <f>VLOOKUP(D3774,Products!$A$2:$F$21,6,FALSE)</f>
        <v>790</v>
      </c>
      <c r="R3774" s="6">
        <f t="shared" si="234"/>
        <v>790</v>
      </c>
      <c r="S3774" s="6">
        <f t="shared" si="235"/>
        <v>404.79999999999995</v>
      </c>
    </row>
    <row r="3775" spans="1:19" x14ac:dyDescent="0.25">
      <c r="A3775" t="s">
        <v>4205</v>
      </c>
      <c r="B3775" s="2">
        <v>45688</v>
      </c>
      <c r="C3775" t="s">
        <v>772</v>
      </c>
      <c r="D3775" t="s">
        <v>46</v>
      </c>
      <c r="E3775">
        <v>1</v>
      </c>
      <c r="F3775">
        <v>239.2</v>
      </c>
      <c r="G3775" s="3">
        <v>0.2</v>
      </c>
      <c r="H3775" t="s">
        <v>96</v>
      </c>
      <c r="I3775">
        <v>6</v>
      </c>
      <c r="J3775">
        <f t="shared" si="232"/>
        <v>191.36</v>
      </c>
      <c r="K3775" s="2">
        <f t="shared" si="233"/>
        <v>45658</v>
      </c>
      <c r="L3775" s="2" t="str">
        <f>VLOOKUP(C3775,Customers!$A$2:$F$401,3,FALSE)</f>
        <v>Giza</v>
      </c>
      <c r="M3775" s="2" t="str">
        <f>VLOOKUP(C3775,Customers!$A$2:$F$401,5,FALSE)</f>
        <v>Consumer</v>
      </c>
      <c r="N3775" s="2" t="str">
        <f>VLOOKUP(D3775,Products!$A$2:$F$21,2,FALSE)</f>
        <v>Paper A4 Box</v>
      </c>
      <c r="O3775" s="2" t="str">
        <f>VLOOKUP(D3775,Products!$A$2:$F$21,4,FALSE)</f>
        <v>Office</v>
      </c>
      <c r="P3775" s="2" t="str">
        <f>VLOOKUP(D3775,Products!$A$2:$F$21,3,FALSE)</f>
        <v>Stationery</v>
      </c>
      <c r="Q3775" s="6">
        <f>VLOOKUP(D3775,Products!$A$2:$F$21,6,FALSE)</f>
        <v>145</v>
      </c>
      <c r="R3775" s="6">
        <f t="shared" si="234"/>
        <v>145</v>
      </c>
      <c r="S3775" s="6">
        <f t="shared" si="235"/>
        <v>46.360000000000014</v>
      </c>
    </row>
    <row r="3776" spans="1:19" x14ac:dyDescent="0.25">
      <c r="A3776" t="s">
        <v>4206</v>
      </c>
      <c r="B3776" s="2">
        <v>45852</v>
      </c>
      <c r="C3776" t="s">
        <v>1526</v>
      </c>
      <c r="D3776" t="s">
        <v>46</v>
      </c>
      <c r="E3776">
        <v>5</v>
      </c>
      <c r="F3776">
        <v>239.2</v>
      </c>
      <c r="G3776" s="3">
        <v>0</v>
      </c>
      <c r="H3776" t="s">
        <v>12</v>
      </c>
      <c r="I3776">
        <v>6</v>
      </c>
      <c r="J3776">
        <f t="shared" si="232"/>
        <v>1196</v>
      </c>
      <c r="K3776" s="2">
        <f t="shared" si="233"/>
        <v>45839</v>
      </c>
      <c r="L3776" s="2" t="str">
        <f>VLOOKUP(C3776,Customers!$A$2:$F$401,3,FALSE)</f>
        <v>Giza</v>
      </c>
      <c r="M3776" s="2" t="str">
        <f>VLOOKUP(C3776,Customers!$A$2:$F$401,5,FALSE)</f>
        <v>Small Business</v>
      </c>
      <c r="N3776" s="2" t="str">
        <f>VLOOKUP(D3776,Products!$A$2:$F$21,2,FALSE)</f>
        <v>Paper A4 Box</v>
      </c>
      <c r="O3776" s="2" t="str">
        <f>VLOOKUP(D3776,Products!$A$2:$F$21,4,FALSE)</f>
        <v>Office</v>
      </c>
      <c r="P3776" s="2" t="str">
        <f>VLOOKUP(D3776,Products!$A$2:$F$21,3,FALSE)</f>
        <v>Stationery</v>
      </c>
      <c r="Q3776" s="6">
        <f>VLOOKUP(D3776,Products!$A$2:$F$21,6,FALSE)</f>
        <v>145</v>
      </c>
      <c r="R3776" s="6">
        <f t="shared" si="234"/>
        <v>725</v>
      </c>
      <c r="S3776" s="6">
        <f t="shared" si="235"/>
        <v>471</v>
      </c>
    </row>
    <row r="3777" spans="1:19" x14ac:dyDescent="0.25">
      <c r="A3777" t="s">
        <v>4207</v>
      </c>
      <c r="B3777" s="2">
        <v>45546</v>
      </c>
      <c r="C3777" t="s">
        <v>3284</v>
      </c>
      <c r="D3777" t="s">
        <v>59</v>
      </c>
      <c r="E3777">
        <v>1</v>
      </c>
      <c r="F3777">
        <v>6808</v>
      </c>
      <c r="G3777" s="3">
        <v>0.15</v>
      </c>
      <c r="H3777" t="s">
        <v>12</v>
      </c>
      <c r="I3777">
        <v>4</v>
      </c>
      <c r="J3777">
        <f t="shared" si="232"/>
        <v>5786.8</v>
      </c>
      <c r="K3777" s="2">
        <f t="shared" si="233"/>
        <v>45536</v>
      </c>
      <c r="L3777" s="2" t="str">
        <f>VLOOKUP(C3777,Customers!$A$2:$F$401,3,FALSE)</f>
        <v>Ismailia</v>
      </c>
      <c r="M3777" s="2" t="str">
        <f>VLOOKUP(C3777,Customers!$A$2:$F$401,5,FALSE)</f>
        <v>Consumer</v>
      </c>
      <c r="N3777" s="2" t="str">
        <f>VLOOKUP(D3777,Products!$A$2:$F$21,2,FALSE)</f>
        <v>Laser Printer</v>
      </c>
      <c r="O3777" s="2" t="str">
        <f>VLOOKUP(D3777,Products!$A$2:$F$21,4,FALSE)</f>
        <v>Electronics</v>
      </c>
      <c r="P3777" s="2" t="str">
        <f>VLOOKUP(D3777,Products!$A$2:$F$21,3,FALSE)</f>
        <v>Printers</v>
      </c>
      <c r="Q3777" s="6">
        <f>VLOOKUP(D3777,Products!$A$2:$F$21,6,FALSE)</f>
        <v>5600</v>
      </c>
      <c r="R3777" s="6">
        <f t="shared" si="234"/>
        <v>5600</v>
      </c>
      <c r="S3777" s="6">
        <f t="shared" si="235"/>
        <v>186.80000000000018</v>
      </c>
    </row>
    <row r="3778" spans="1:19" x14ac:dyDescent="0.25">
      <c r="A3778" t="s">
        <v>4208</v>
      </c>
      <c r="B3778" s="2">
        <v>45369</v>
      </c>
      <c r="C3778" t="s">
        <v>1406</v>
      </c>
      <c r="D3778" t="s">
        <v>79</v>
      </c>
      <c r="E3778">
        <v>4</v>
      </c>
      <c r="F3778">
        <v>5704</v>
      </c>
      <c r="G3778" s="3">
        <v>0</v>
      </c>
      <c r="H3778" t="s">
        <v>12</v>
      </c>
      <c r="I3778">
        <v>7</v>
      </c>
      <c r="J3778">
        <f t="shared" si="232"/>
        <v>22816</v>
      </c>
      <c r="K3778" s="2">
        <f t="shared" si="233"/>
        <v>45352</v>
      </c>
      <c r="L3778" s="2" t="str">
        <f>VLOOKUP(C3778,Customers!$A$2:$F$401,3,FALSE)</f>
        <v>Giza</v>
      </c>
      <c r="M3778" s="2" t="str">
        <f>VLOOKUP(C3778,Customers!$A$2:$F$401,5,FALSE)</f>
        <v>Small Business</v>
      </c>
      <c r="N3778" s="2" t="str">
        <f>VLOOKUP(D3778,Products!$A$2:$F$21,2,FALSE)</f>
        <v>27-inch Monitor</v>
      </c>
      <c r="O3778" s="2" t="str">
        <f>VLOOKUP(D3778,Products!$A$2:$F$21,4,FALSE)</f>
        <v>Electronics</v>
      </c>
      <c r="P3778" s="2" t="str">
        <f>VLOOKUP(D3778,Products!$A$2:$F$21,3,FALSE)</f>
        <v>Displays</v>
      </c>
      <c r="Q3778" s="6">
        <f>VLOOKUP(D3778,Products!$A$2:$F$21,6,FALSE)</f>
        <v>4300</v>
      </c>
      <c r="R3778" s="6">
        <f t="shared" si="234"/>
        <v>17200</v>
      </c>
      <c r="S3778" s="6">
        <f t="shared" si="235"/>
        <v>5616</v>
      </c>
    </row>
    <row r="3779" spans="1:19" x14ac:dyDescent="0.25">
      <c r="A3779" t="s">
        <v>4209</v>
      </c>
      <c r="B3779" s="2">
        <v>46002</v>
      </c>
      <c r="C3779" t="s">
        <v>320</v>
      </c>
      <c r="D3779" t="s">
        <v>15</v>
      </c>
      <c r="E3779">
        <v>4</v>
      </c>
      <c r="F3779">
        <v>436.5</v>
      </c>
      <c r="G3779" s="3">
        <v>0</v>
      </c>
      <c r="H3779" t="s">
        <v>12</v>
      </c>
      <c r="I3779">
        <v>5</v>
      </c>
      <c r="J3779">
        <f t="shared" ref="J3779:J3842" si="236">E3779*F3779*(1-G3779)</f>
        <v>1746</v>
      </c>
      <c r="K3779" s="2">
        <f t="shared" ref="K3779:K3842" si="237">DATE(YEAR(B3779),MONTH(B3779),1)</f>
        <v>45992</v>
      </c>
      <c r="L3779" s="2" t="str">
        <f>VLOOKUP(C3779,Customers!$A$2:$F$401,3,FALSE)</f>
        <v>Tanta</v>
      </c>
      <c r="M3779" s="2" t="str">
        <f>VLOOKUP(C3779,Customers!$A$2:$F$401,5,FALSE)</f>
        <v>Consumer</v>
      </c>
      <c r="N3779" s="2" t="str">
        <f>VLOOKUP(D3779,Products!$A$2:$F$21,2,FALSE)</f>
        <v>Wireless Mouse</v>
      </c>
      <c r="O3779" s="2" t="str">
        <f>VLOOKUP(D3779,Products!$A$2:$F$21,4,FALSE)</f>
        <v>Electronics</v>
      </c>
      <c r="P3779" s="2" t="str">
        <f>VLOOKUP(D3779,Products!$A$2:$F$21,3,FALSE)</f>
        <v>Accessories</v>
      </c>
      <c r="Q3779" s="6">
        <f>VLOOKUP(D3779,Products!$A$2:$F$21,6,FALSE)</f>
        <v>210</v>
      </c>
      <c r="R3779" s="6">
        <f t="shared" ref="R3779:R3842" si="238">E3779*Q3779</f>
        <v>840</v>
      </c>
      <c r="S3779" s="6">
        <f t="shared" ref="S3779:S3842" si="239">J3779-R3779</f>
        <v>906</v>
      </c>
    </row>
    <row r="3780" spans="1:19" x14ac:dyDescent="0.25">
      <c r="A3780" t="s">
        <v>4210</v>
      </c>
      <c r="B3780" s="2">
        <v>45546</v>
      </c>
      <c r="C3780" t="s">
        <v>23</v>
      </c>
      <c r="D3780" t="s">
        <v>24</v>
      </c>
      <c r="E3780">
        <v>10</v>
      </c>
      <c r="F3780">
        <v>1150</v>
      </c>
      <c r="G3780" s="3">
        <v>0</v>
      </c>
      <c r="H3780" t="s">
        <v>12</v>
      </c>
      <c r="I3780">
        <v>7</v>
      </c>
      <c r="J3780">
        <f t="shared" si="236"/>
        <v>11500</v>
      </c>
      <c r="K3780" s="2">
        <f t="shared" si="237"/>
        <v>45536</v>
      </c>
      <c r="L3780" s="2" t="str">
        <f>VLOOKUP(C3780,Customers!$A$2:$F$401,3,FALSE)</f>
        <v>Tanta</v>
      </c>
      <c r="M3780" s="2" t="str">
        <f>VLOOKUP(C3780,Customers!$A$2:$F$401,5,FALSE)</f>
        <v>Consumer</v>
      </c>
      <c r="N3780" s="2" t="str">
        <f>VLOOKUP(D3780,Products!$A$2:$F$21,2,FALSE)</f>
        <v>USB-C Hub</v>
      </c>
      <c r="O3780" s="2" t="str">
        <f>VLOOKUP(D3780,Products!$A$2:$F$21,4,FALSE)</f>
        <v>Electronics</v>
      </c>
      <c r="P3780" s="2" t="str">
        <f>VLOOKUP(D3780,Products!$A$2:$F$21,3,FALSE)</f>
        <v>Accessories</v>
      </c>
      <c r="Q3780" s="6">
        <f>VLOOKUP(D3780,Products!$A$2:$F$21,6,FALSE)</f>
        <v>620</v>
      </c>
      <c r="R3780" s="6">
        <f t="shared" si="238"/>
        <v>6200</v>
      </c>
      <c r="S3780" s="6">
        <f t="shared" si="239"/>
        <v>5300</v>
      </c>
    </row>
    <row r="3781" spans="1:19" x14ac:dyDescent="0.25">
      <c r="A3781" t="s">
        <v>4211</v>
      </c>
      <c r="B3781" s="2">
        <v>45285</v>
      </c>
      <c r="C3781" t="s">
        <v>647</v>
      </c>
      <c r="D3781" t="s">
        <v>82</v>
      </c>
      <c r="E3781">
        <v>4</v>
      </c>
      <c r="F3781">
        <v>4944</v>
      </c>
      <c r="G3781" s="3">
        <v>0.05</v>
      </c>
      <c r="H3781" t="s">
        <v>12</v>
      </c>
      <c r="I3781">
        <v>2</v>
      </c>
      <c r="J3781">
        <f t="shared" si="236"/>
        <v>18787.2</v>
      </c>
      <c r="K3781" s="2">
        <f t="shared" si="237"/>
        <v>45261</v>
      </c>
      <c r="L3781" s="2" t="str">
        <f>VLOOKUP(C3781,Customers!$A$2:$F$401,3,FALSE)</f>
        <v>Mansoura</v>
      </c>
      <c r="M3781" s="2" t="str">
        <f>VLOOKUP(C3781,Customers!$A$2:$F$401,5,FALSE)</f>
        <v>Consumer</v>
      </c>
      <c r="N3781" s="2" t="str">
        <f>VLOOKUP(D3781,Products!$A$2:$F$21,2,FALSE)</f>
        <v>Office Chair</v>
      </c>
      <c r="O3781" s="2" t="str">
        <f>VLOOKUP(D3781,Products!$A$2:$F$21,4,FALSE)</f>
        <v>Office</v>
      </c>
      <c r="P3781" s="2" t="str">
        <f>VLOOKUP(D3781,Products!$A$2:$F$21,3,FALSE)</f>
        <v>Furniture</v>
      </c>
      <c r="Q3781" s="6">
        <f>VLOOKUP(D3781,Products!$A$2:$F$21,6,FALSE)</f>
        <v>3150</v>
      </c>
      <c r="R3781" s="6">
        <f t="shared" si="238"/>
        <v>12600</v>
      </c>
      <c r="S3781" s="6">
        <f t="shared" si="239"/>
        <v>6187.2000000000007</v>
      </c>
    </row>
    <row r="3782" spans="1:19" x14ac:dyDescent="0.25">
      <c r="A3782" t="s">
        <v>4212</v>
      </c>
      <c r="B3782" s="2">
        <v>45156</v>
      </c>
      <c r="C3782" t="s">
        <v>1192</v>
      </c>
      <c r="D3782" t="s">
        <v>24</v>
      </c>
      <c r="E3782">
        <v>2</v>
      </c>
      <c r="F3782">
        <v>1212.5</v>
      </c>
      <c r="G3782" s="3">
        <v>0</v>
      </c>
      <c r="H3782" t="s">
        <v>12</v>
      </c>
      <c r="I3782">
        <v>6</v>
      </c>
      <c r="J3782">
        <f t="shared" si="236"/>
        <v>2425</v>
      </c>
      <c r="K3782" s="2">
        <f t="shared" si="237"/>
        <v>45139</v>
      </c>
      <c r="L3782" s="2" t="str">
        <f>VLOOKUP(C3782,Customers!$A$2:$F$401,3,FALSE)</f>
        <v>Shubra El-Kheima</v>
      </c>
      <c r="M3782" s="2" t="str">
        <f>VLOOKUP(C3782,Customers!$A$2:$F$401,5,FALSE)</f>
        <v>Consumer</v>
      </c>
      <c r="N3782" s="2" t="str">
        <f>VLOOKUP(D3782,Products!$A$2:$F$21,2,FALSE)</f>
        <v>USB-C Hub</v>
      </c>
      <c r="O3782" s="2" t="str">
        <f>VLOOKUP(D3782,Products!$A$2:$F$21,4,FALSE)</f>
        <v>Electronics</v>
      </c>
      <c r="P3782" s="2" t="str">
        <f>VLOOKUP(D3782,Products!$A$2:$F$21,3,FALSE)</f>
        <v>Accessories</v>
      </c>
      <c r="Q3782" s="6">
        <f>VLOOKUP(D3782,Products!$A$2:$F$21,6,FALSE)</f>
        <v>620</v>
      </c>
      <c r="R3782" s="6">
        <f t="shared" si="238"/>
        <v>1240</v>
      </c>
      <c r="S3782" s="6">
        <f t="shared" si="239"/>
        <v>1185</v>
      </c>
    </row>
    <row r="3783" spans="1:19" x14ac:dyDescent="0.25">
      <c r="A3783" t="s">
        <v>4213</v>
      </c>
      <c r="B3783" s="2">
        <v>45693</v>
      </c>
      <c r="C3783" t="s">
        <v>717</v>
      </c>
      <c r="D3783" t="s">
        <v>15</v>
      </c>
      <c r="E3783">
        <v>1</v>
      </c>
      <c r="F3783">
        <v>436.5</v>
      </c>
      <c r="G3783" s="3">
        <v>0.1</v>
      </c>
      <c r="H3783" t="s">
        <v>96</v>
      </c>
      <c r="I3783">
        <v>5</v>
      </c>
      <c r="J3783">
        <f t="shared" si="236"/>
        <v>392.85</v>
      </c>
      <c r="K3783" s="2">
        <f t="shared" si="237"/>
        <v>45689</v>
      </c>
      <c r="L3783" s="2" t="str">
        <f>VLOOKUP(C3783,Customers!$A$2:$F$401,3,FALSE)</f>
        <v>Mansoura</v>
      </c>
      <c r="M3783" s="2" t="str">
        <f>VLOOKUP(C3783,Customers!$A$2:$F$401,5,FALSE)</f>
        <v>Consumer</v>
      </c>
      <c r="N3783" s="2" t="str">
        <f>VLOOKUP(D3783,Products!$A$2:$F$21,2,FALSE)</f>
        <v>Wireless Mouse</v>
      </c>
      <c r="O3783" s="2" t="str">
        <f>VLOOKUP(D3783,Products!$A$2:$F$21,4,FALSE)</f>
        <v>Electronics</v>
      </c>
      <c r="P3783" s="2" t="str">
        <f>VLOOKUP(D3783,Products!$A$2:$F$21,3,FALSE)</f>
        <v>Accessories</v>
      </c>
      <c r="Q3783" s="6">
        <f>VLOOKUP(D3783,Products!$A$2:$F$21,6,FALSE)</f>
        <v>210</v>
      </c>
      <c r="R3783" s="6">
        <f t="shared" si="238"/>
        <v>210</v>
      </c>
      <c r="S3783" s="6">
        <f t="shared" si="239"/>
        <v>182.85000000000002</v>
      </c>
    </row>
    <row r="3784" spans="1:19" x14ac:dyDescent="0.25">
      <c r="A3784" t="s">
        <v>4214</v>
      </c>
      <c r="B3784" s="2">
        <v>45003</v>
      </c>
      <c r="C3784" t="s">
        <v>759</v>
      </c>
      <c r="D3784" t="s">
        <v>90</v>
      </c>
      <c r="E3784">
        <v>2</v>
      </c>
      <c r="F3784">
        <v>1932</v>
      </c>
      <c r="G3784" s="3">
        <v>0.03</v>
      </c>
      <c r="H3784" t="s">
        <v>85</v>
      </c>
      <c r="I3784">
        <v>7</v>
      </c>
      <c r="J3784">
        <f t="shared" si="236"/>
        <v>3748.08</v>
      </c>
      <c r="K3784" s="2">
        <f t="shared" si="237"/>
        <v>44986</v>
      </c>
      <c r="L3784" s="2" t="str">
        <f>VLOOKUP(C3784,Customers!$A$2:$F$401,3,FALSE)</f>
        <v>Giza</v>
      </c>
      <c r="M3784" s="2" t="str">
        <f>VLOOKUP(C3784,Customers!$A$2:$F$401,5,FALSE)</f>
        <v>Small Business</v>
      </c>
      <c r="N3784" s="2" t="str">
        <f>VLOOKUP(D3784,Products!$A$2:$F$21,2,FALSE)</f>
        <v>Headset Pro</v>
      </c>
      <c r="O3784" s="2" t="str">
        <f>VLOOKUP(D3784,Products!$A$2:$F$21,4,FALSE)</f>
        <v>Electronics</v>
      </c>
      <c r="P3784" s="2" t="str">
        <f>VLOOKUP(D3784,Products!$A$2:$F$21,3,FALSE)</f>
        <v>Accessories</v>
      </c>
      <c r="Q3784" s="6">
        <f>VLOOKUP(D3784,Products!$A$2:$F$21,6,FALSE)</f>
        <v>1180</v>
      </c>
      <c r="R3784" s="6">
        <f t="shared" si="238"/>
        <v>2360</v>
      </c>
      <c r="S3784" s="6">
        <f t="shared" si="239"/>
        <v>1388.08</v>
      </c>
    </row>
    <row r="3785" spans="1:19" x14ac:dyDescent="0.25">
      <c r="A3785" t="s">
        <v>4215</v>
      </c>
      <c r="B3785" s="2">
        <v>45340</v>
      </c>
      <c r="C3785" t="s">
        <v>1817</v>
      </c>
      <c r="D3785" t="s">
        <v>56</v>
      </c>
      <c r="E3785">
        <v>10</v>
      </c>
      <c r="F3785">
        <v>194.4</v>
      </c>
      <c r="G3785" s="3">
        <v>0.05</v>
      </c>
      <c r="H3785" t="s">
        <v>12</v>
      </c>
      <c r="I3785">
        <v>2</v>
      </c>
      <c r="J3785">
        <f t="shared" si="236"/>
        <v>1846.8</v>
      </c>
      <c r="K3785" s="2">
        <f t="shared" si="237"/>
        <v>45323</v>
      </c>
      <c r="L3785" s="2" t="str">
        <f>VLOOKUP(C3785,Customers!$A$2:$F$401,3,FALSE)</f>
        <v>Asyut</v>
      </c>
      <c r="M3785" s="2" t="str">
        <f>VLOOKUP(C3785,Customers!$A$2:$F$401,5,FALSE)</f>
        <v>Consumer</v>
      </c>
      <c r="N3785" s="2" t="str">
        <f>VLOOKUP(D3785,Products!$A$2:$F$21,2,FALSE)</f>
        <v>Notebook Pack</v>
      </c>
      <c r="O3785" s="2" t="str">
        <f>VLOOKUP(D3785,Products!$A$2:$F$21,4,FALSE)</f>
        <v>Office</v>
      </c>
      <c r="P3785" s="2" t="str">
        <f>VLOOKUP(D3785,Products!$A$2:$F$21,3,FALSE)</f>
        <v>Stationery</v>
      </c>
      <c r="Q3785" s="6">
        <f>VLOOKUP(D3785,Products!$A$2:$F$21,6,FALSE)</f>
        <v>75</v>
      </c>
      <c r="R3785" s="6">
        <f t="shared" si="238"/>
        <v>750</v>
      </c>
      <c r="S3785" s="6">
        <f t="shared" si="239"/>
        <v>1096.8</v>
      </c>
    </row>
    <row r="3786" spans="1:19" x14ac:dyDescent="0.25">
      <c r="A3786" t="s">
        <v>4216</v>
      </c>
      <c r="B3786" s="2">
        <v>45116</v>
      </c>
      <c r="C3786" t="s">
        <v>458</v>
      </c>
      <c r="D3786" t="s">
        <v>11</v>
      </c>
      <c r="E3786">
        <v>4</v>
      </c>
      <c r="F3786">
        <v>26220</v>
      </c>
      <c r="G3786" s="3">
        <v>0</v>
      </c>
      <c r="H3786" t="s">
        <v>12</v>
      </c>
      <c r="I3786">
        <v>3</v>
      </c>
      <c r="J3786">
        <f t="shared" si="236"/>
        <v>104880</v>
      </c>
      <c r="K3786" s="2">
        <f t="shared" si="237"/>
        <v>45108</v>
      </c>
      <c r="L3786" s="2" t="str">
        <f>VLOOKUP(C3786,Customers!$A$2:$F$401,3,FALSE)</f>
        <v>Port Said</v>
      </c>
      <c r="M3786" s="2" t="str">
        <f>VLOOKUP(C3786,Customers!$A$2:$F$401,5,FALSE)</f>
        <v>Consumer</v>
      </c>
      <c r="N3786" s="2" t="str">
        <f>VLOOKUP(D3786,Products!$A$2:$F$21,2,FALSE)</f>
        <v>Laptop Pro 14</v>
      </c>
      <c r="O3786" s="2" t="str">
        <f>VLOOKUP(D3786,Products!$A$2:$F$21,4,FALSE)</f>
        <v>Electronics</v>
      </c>
      <c r="P3786" s="2" t="str">
        <f>VLOOKUP(D3786,Products!$A$2:$F$21,3,FALSE)</f>
        <v>Computers</v>
      </c>
      <c r="Q3786" s="6">
        <f>VLOOKUP(D3786,Products!$A$2:$F$21,6,FALSE)</f>
        <v>22100</v>
      </c>
      <c r="R3786" s="6">
        <f t="shared" si="238"/>
        <v>88400</v>
      </c>
      <c r="S3786" s="6">
        <f t="shared" si="239"/>
        <v>16480</v>
      </c>
    </row>
    <row r="3787" spans="1:19" x14ac:dyDescent="0.25">
      <c r="A3787" t="s">
        <v>4217</v>
      </c>
      <c r="B3787" s="2">
        <v>45835</v>
      </c>
      <c r="C3787" t="s">
        <v>903</v>
      </c>
      <c r="D3787" t="s">
        <v>82</v>
      </c>
      <c r="E3787">
        <v>4</v>
      </c>
      <c r="F3787">
        <v>4944</v>
      </c>
      <c r="G3787" s="3">
        <v>0.03</v>
      </c>
      <c r="H3787" t="s">
        <v>12</v>
      </c>
      <c r="I3787">
        <v>7</v>
      </c>
      <c r="J3787">
        <f t="shared" si="236"/>
        <v>19182.72</v>
      </c>
      <c r="K3787" s="2">
        <f t="shared" si="237"/>
        <v>45809</v>
      </c>
      <c r="L3787" s="2" t="str">
        <f>VLOOKUP(C3787,Customers!$A$2:$F$401,3,FALSE)</f>
        <v>Asyut</v>
      </c>
      <c r="M3787" s="2" t="str">
        <f>VLOOKUP(C3787,Customers!$A$2:$F$401,5,FALSE)</f>
        <v>Consumer</v>
      </c>
      <c r="N3787" s="2" t="str">
        <f>VLOOKUP(D3787,Products!$A$2:$F$21,2,FALSE)</f>
        <v>Office Chair</v>
      </c>
      <c r="O3787" s="2" t="str">
        <f>VLOOKUP(D3787,Products!$A$2:$F$21,4,FALSE)</f>
        <v>Office</v>
      </c>
      <c r="P3787" s="2" t="str">
        <f>VLOOKUP(D3787,Products!$A$2:$F$21,3,FALSE)</f>
        <v>Furniture</v>
      </c>
      <c r="Q3787" s="6">
        <f>VLOOKUP(D3787,Products!$A$2:$F$21,6,FALSE)</f>
        <v>3150</v>
      </c>
      <c r="R3787" s="6">
        <f t="shared" si="238"/>
        <v>12600</v>
      </c>
      <c r="S3787" s="6">
        <f t="shared" si="239"/>
        <v>6582.7200000000012</v>
      </c>
    </row>
    <row r="3788" spans="1:19" x14ac:dyDescent="0.25">
      <c r="A3788" t="s">
        <v>4218</v>
      </c>
      <c r="B3788" s="2">
        <v>45963</v>
      </c>
      <c r="C3788" t="s">
        <v>106</v>
      </c>
      <c r="D3788" t="s">
        <v>18</v>
      </c>
      <c r="E3788">
        <v>1</v>
      </c>
      <c r="F3788">
        <v>1493.5</v>
      </c>
      <c r="G3788" s="3">
        <v>0</v>
      </c>
      <c r="H3788" t="s">
        <v>12</v>
      </c>
      <c r="I3788">
        <v>6</v>
      </c>
      <c r="J3788">
        <f t="shared" si="236"/>
        <v>1493.5</v>
      </c>
      <c r="K3788" s="2">
        <f t="shared" si="237"/>
        <v>45962</v>
      </c>
      <c r="L3788" s="2" t="str">
        <f>VLOOKUP(C3788,Customers!$A$2:$F$401,3,FALSE)</f>
        <v>Ismailia</v>
      </c>
      <c r="M3788" s="2" t="str">
        <f>VLOOKUP(C3788,Customers!$A$2:$F$401,5,FALSE)</f>
        <v>Consumer</v>
      </c>
      <c r="N3788" s="2" t="str">
        <f>VLOOKUP(D3788,Products!$A$2:$F$21,2,FALSE)</f>
        <v>Webcam HD</v>
      </c>
      <c r="O3788" s="2" t="str">
        <f>VLOOKUP(D3788,Products!$A$2:$F$21,4,FALSE)</f>
        <v>Electronics</v>
      </c>
      <c r="P3788" s="2" t="str">
        <f>VLOOKUP(D3788,Products!$A$2:$F$21,3,FALSE)</f>
        <v>Accessories</v>
      </c>
      <c r="Q3788" s="6">
        <f>VLOOKUP(D3788,Products!$A$2:$F$21,6,FALSE)</f>
        <v>790</v>
      </c>
      <c r="R3788" s="6">
        <f t="shared" si="238"/>
        <v>790</v>
      </c>
      <c r="S3788" s="6">
        <f t="shared" si="239"/>
        <v>703.5</v>
      </c>
    </row>
    <row r="3789" spans="1:19" x14ac:dyDescent="0.25">
      <c r="A3789" t="s">
        <v>4219</v>
      </c>
      <c r="B3789" s="2">
        <v>44978</v>
      </c>
      <c r="C3789" t="s">
        <v>812</v>
      </c>
      <c r="D3789" t="s">
        <v>18</v>
      </c>
      <c r="E3789">
        <v>4</v>
      </c>
      <c r="F3789">
        <v>1334</v>
      </c>
      <c r="G3789" s="3">
        <v>0.05</v>
      </c>
      <c r="H3789" t="s">
        <v>12</v>
      </c>
      <c r="I3789">
        <v>1</v>
      </c>
      <c r="J3789">
        <f t="shared" si="236"/>
        <v>5069.2</v>
      </c>
      <c r="K3789" s="2">
        <f t="shared" si="237"/>
        <v>44958</v>
      </c>
      <c r="L3789" s="2" t="str">
        <f>VLOOKUP(C3789,Customers!$A$2:$F$401,3,FALSE)</f>
        <v>Tanta</v>
      </c>
      <c r="M3789" s="2" t="str">
        <f>VLOOKUP(C3789,Customers!$A$2:$F$401,5,FALSE)</f>
        <v>Consumer</v>
      </c>
      <c r="N3789" s="2" t="str">
        <f>VLOOKUP(D3789,Products!$A$2:$F$21,2,FALSE)</f>
        <v>Webcam HD</v>
      </c>
      <c r="O3789" s="2" t="str">
        <f>VLOOKUP(D3789,Products!$A$2:$F$21,4,FALSE)</f>
        <v>Electronics</v>
      </c>
      <c r="P3789" s="2" t="str">
        <f>VLOOKUP(D3789,Products!$A$2:$F$21,3,FALSE)</f>
        <v>Accessories</v>
      </c>
      <c r="Q3789" s="6">
        <f>VLOOKUP(D3789,Products!$A$2:$F$21,6,FALSE)</f>
        <v>790</v>
      </c>
      <c r="R3789" s="6">
        <f t="shared" si="238"/>
        <v>3160</v>
      </c>
      <c r="S3789" s="6">
        <f t="shared" si="239"/>
        <v>1909.1999999999998</v>
      </c>
    </row>
    <row r="3790" spans="1:19" x14ac:dyDescent="0.25">
      <c r="A3790" t="s">
        <v>4220</v>
      </c>
      <c r="B3790" s="2">
        <v>45915</v>
      </c>
      <c r="C3790" t="s">
        <v>682</v>
      </c>
      <c r="D3790" t="s">
        <v>79</v>
      </c>
      <c r="E3790">
        <v>2</v>
      </c>
      <c r="F3790">
        <v>6014</v>
      </c>
      <c r="G3790" s="3">
        <v>0</v>
      </c>
      <c r="H3790" t="s">
        <v>12</v>
      </c>
      <c r="I3790">
        <v>2</v>
      </c>
      <c r="J3790">
        <f t="shared" si="236"/>
        <v>12028</v>
      </c>
      <c r="K3790" s="2">
        <f t="shared" si="237"/>
        <v>45901</v>
      </c>
      <c r="L3790" s="2" t="str">
        <f>VLOOKUP(C3790,Customers!$A$2:$F$401,3,FALSE)</f>
        <v>Giza</v>
      </c>
      <c r="M3790" s="2" t="str">
        <f>VLOOKUP(C3790,Customers!$A$2:$F$401,5,FALSE)</f>
        <v>Small Business</v>
      </c>
      <c r="N3790" s="2" t="str">
        <f>VLOOKUP(D3790,Products!$A$2:$F$21,2,FALSE)</f>
        <v>27-inch Monitor</v>
      </c>
      <c r="O3790" s="2" t="str">
        <f>VLOOKUP(D3790,Products!$A$2:$F$21,4,FALSE)</f>
        <v>Electronics</v>
      </c>
      <c r="P3790" s="2" t="str">
        <f>VLOOKUP(D3790,Products!$A$2:$F$21,3,FALSE)</f>
        <v>Displays</v>
      </c>
      <c r="Q3790" s="6">
        <f>VLOOKUP(D3790,Products!$A$2:$F$21,6,FALSE)</f>
        <v>4300</v>
      </c>
      <c r="R3790" s="6">
        <f t="shared" si="238"/>
        <v>8600</v>
      </c>
      <c r="S3790" s="6">
        <f t="shared" si="239"/>
        <v>3428</v>
      </c>
    </row>
    <row r="3791" spans="1:19" x14ac:dyDescent="0.25">
      <c r="A3791" t="s">
        <v>4221</v>
      </c>
      <c r="B3791" s="2">
        <v>45951</v>
      </c>
      <c r="C3791" t="s">
        <v>332</v>
      </c>
      <c r="D3791" t="s">
        <v>46</v>
      </c>
      <c r="E3791">
        <v>1</v>
      </c>
      <c r="F3791">
        <v>280.8</v>
      </c>
      <c r="G3791" s="3">
        <v>0.1</v>
      </c>
      <c r="H3791" t="s">
        <v>12</v>
      </c>
      <c r="I3791">
        <v>6</v>
      </c>
      <c r="J3791">
        <f t="shared" si="236"/>
        <v>252.72000000000003</v>
      </c>
      <c r="K3791" s="2">
        <f t="shared" si="237"/>
        <v>45931</v>
      </c>
      <c r="L3791" s="2" t="str">
        <f>VLOOKUP(C3791,Customers!$A$2:$F$401,3,FALSE)</f>
        <v>Banha</v>
      </c>
      <c r="M3791" s="2" t="str">
        <f>VLOOKUP(C3791,Customers!$A$2:$F$401,5,FALSE)</f>
        <v>Small Business</v>
      </c>
      <c r="N3791" s="2" t="str">
        <f>VLOOKUP(D3791,Products!$A$2:$F$21,2,FALSE)</f>
        <v>Paper A4 Box</v>
      </c>
      <c r="O3791" s="2" t="str">
        <f>VLOOKUP(D3791,Products!$A$2:$F$21,4,FALSE)</f>
        <v>Office</v>
      </c>
      <c r="P3791" s="2" t="str">
        <f>VLOOKUP(D3791,Products!$A$2:$F$21,3,FALSE)</f>
        <v>Stationery</v>
      </c>
      <c r="Q3791" s="6">
        <f>VLOOKUP(D3791,Products!$A$2:$F$21,6,FALSE)</f>
        <v>145</v>
      </c>
      <c r="R3791" s="6">
        <f t="shared" si="238"/>
        <v>145</v>
      </c>
      <c r="S3791" s="6">
        <f t="shared" si="239"/>
        <v>107.72000000000003</v>
      </c>
    </row>
    <row r="3792" spans="1:19" x14ac:dyDescent="0.25">
      <c r="A3792" t="s">
        <v>4222</v>
      </c>
      <c r="B3792" s="2">
        <v>45242</v>
      </c>
      <c r="C3792" t="s">
        <v>1128</v>
      </c>
      <c r="D3792" t="s">
        <v>56</v>
      </c>
      <c r="E3792">
        <v>2</v>
      </c>
      <c r="F3792">
        <v>194.4</v>
      </c>
      <c r="G3792" s="3">
        <v>0.15</v>
      </c>
      <c r="H3792" t="s">
        <v>12</v>
      </c>
      <c r="I3792">
        <v>4</v>
      </c>
      <c r="J3792">
        <f t="shared" si="236"/>
        <v>330.48</v>
      </c>
      <c r="K3792" s="2">
        <f t="shared" si="237"/>
        <v>45231</v>
      </c>
      <c r="L3792" s="2" t="str">
        <f>VLOOKUP(C3792,Customers!$A$2:$F$401,3,FALSE)</f>
        <v>Shubra El-Kheima</v>
      </c>
      <c r="M3792" s="2" t="str">
        <f>VLOOKUP(C3792,Customers!$A$2:$F$401,5,FALSE)</f>
        <v>Small Business</v>
      </c>
      <c r="N3792" s="2" t="str">
        <f>VLOOKUP(D3792,Products!$A$2:$F$21,2,FALSE)</f>
        <v>Notebook Pack</v>
      </c>
      <c r="O3792" s="2" t="str">
        <f>VLOOKUP(D3792,Products!$A$2:$F$21,4,FALSE)</f>
        <v>Office</v>
      </c>
      <c r="P3792" s="2" t="str">
        <f>VLOOKUP(D3792,Products!$A$2:$F$21,3,FALSE)</f>
        <v>Stationery</v>
      </c>
      <c r="Q3792" s="6">
        <f>VLOOKUP(D3792,Products!$A$2:$F$21,6,FALSE)</f>
        <v>75</v>
      </c>
      <c r="R3792" s="6">
        <f t="shared" si="238"/>
        <v>150</v>
      </c>
      <c r="S3792" s="6">
        <f t="shared" si="239"/>
        <v>180.48000000000002</v>
      </c>
    </row>
    <row r="3793" spans="1:19" x14ac:dyDescent="0.25">
      <c r="A3793" t="s">
        <v>4223</v>
      </c>
      <c r="B3793" s="2">
        <v>45316</v>
      </c>
      <c r="C3793" t="s">
        <v>894</v>
      </c>
      <c r="D3793" t="s">
        <v>24</v>
      </c>
      <c r="E3793">
        <v>1</v>
      </c>
      <c r="F3793">
        <v>1350</v>
      </c>
      <c r="G3793" s="3">
        <v>0.05</v>
      </c>
      <c r="H3793" t="s">
        <v>12</v>
      </c>
      <c r="I3793">
        <v>7</v>
      </c>
      <c r="J3793">
        <f t="shared" si="236"/>
        <v>1282.5</v>
      </c>
      <c r="K3793" s="2">
        <f t="shared" si="237"/>
        <v>45292</v>
      </c>
      <c r="L3793" s="2" t="str">
        <f>VLOOKUP(C3793,Customers!$A$2:$F$401,3,FALSE)</f>
        <v>Giza</v>
      </c>
      <c r="M3793" s="2" t="str">
        <f>VLOOKUP(C3793,Customers!$A$2:$F$401,5,FALSE)</f>
        <v>Small Business</v>
      </c>
      <c r="N3793" s="2" t="str">
        <f>VLOOKUP(D3793,Products!$A$2:$F$21,2,FALSE)</f>
        <v>USB-C Hub</v>
      </c>
      <c r="O3793" s="2" t="str">
        <f>VLOOKUP(D3793,Products!$A$2:$F$21,4,FALSE)</f>
        <v>Electronics</v>
      </c>
      <c r="P3793" s="2" t="str">
        <f>VLOOKUP(D3793,Products!$A$2:$F$21,3,FALSE)</f>
        <v>Accessories</v>
      </c>
      <c r="Q3793" s="6">
        <f>VLOOKUP(D3793,Products!$A$2:$F$21,6,FALSE)</f>
        <v>620</v>
      </c>
      <c r="R3793" s="6">
        <f t="shared" si="238"/>
        <v>620</v>
      </c>
      <c r="S3793" s="6">
        <f t="shared" si="239"/>
        <v>662.5</v>
      </c>
    </row>
    <row r="3794" spans="1:19" x14ac:dyDescent="0.25">
      <c r="A3794" t="s">
        <v>4224</v>
      </c>
      <c r="B3794" s="2">
        <v>45623</v>
      </c>
      <c r="C3794" t="s">
        <v>1202</v>
      </c>
      <c r="D3794" t="s">
        <v>46</v>
      </c>
      <c r="E3794">
        <v>4</v>
      </c>
      <c r="F3794">
        <v>252.2</v>
      </c>
      <c r="G3794" s="3">
        <v>0.1</v>
      </c>
      <c r="H3794" t="s">
        <v>12</v>
      </c>
      <c r="I3794">
        <v>3</v>
      </c>
      <c r="J3794">
        <f t="shared" si="236"/>
        <v>907.92</v>
      </c>
      <c r="K3794" s="2">
        <f t="shared" si="237"/>
        <v>45597</v>
      </c>
      <c r="L3794" s="2" t="str">
        <f>VLOOKUP(C3794,Customers!$A$2:$F$401,3,FALSE)</f>
        <v>Shubra El-Kheima</v>
      </c>
      <c r="M3794" s="2" t="str">
        <f>VLOOKUP(C3794,Customers!$A$2:$F$401,5,FALSE)</f>
        <v>Corporate</v>
      </c>
      <c r="N3794" s="2" t="str">
        <f>VLOOKUP(D3794,Products!$A$2:$F$21,2,FALSE)</f>
        <v>Paper A4 Box</v>
      </c>
      <c r="O3794" s="2" t="str">
        <f>VLOOKUP(D3794,Products!$A$2:$F$21,4,FALSE)</f>
        <v>Office</v>
      </c>
      <c r="P3794" s="2" t="str">
        <f>VLOOKUP(D3794,Products!$A$2:$F$21,3,FALSE)</f>
        <v>Stationery</v>
      </c>
      <c r="Q3794" s="6">
        <f>VLOOKUP(D3794,Products!$A$2:$F$21,6,FALSE)</f>
        <v>145</v>
      </c>
      <c r="R3794" s="6">
        <f t="shared" si="238"/>
        <v>580</v>
      </c>
      <c r="S3794" s="6">
        <f t="shared" si="239"/>
        <v>327.91999999999996</v>
      </c>
    </row>
    <row r="3795" spans="1:19" x14ac:dyDescent="0.25">
      <c r="A3795" t="s">
        <v>4225</v>
      </c>
      <c r="B3795" s="2">
        <v>45917</v>
      </c>
      <c r="C3795" t="s">
        <v>233</v>
      </c>
      <c r="D3795" t="s">
        <v>90</v>
      </c>
      <c r="E3795">
        <v>1</v>
      </c>
      <c r="F3795">
        <v>1932</v>
      </c>
      <c r="G3795" s="3">
        <v>0</v>
      </c>
      <c r="H3795" t="s">
        <v>12</v>
      </c>
      <c r="I3795">
        <v>5</v>
      </c>
      <c r="J3795">
        <f t="shared" si="236"/>
        <v>1932</v>
      </c>
      <c r="K3795" s="2">
        <f t="shared" si="237"/>
        <v>45901</v>
      </c>
      <c r="L3795" s="2" t="str">
        <f>VLOOKUP(C3795,Customers!$A$2:$F$401,3,FALSE)</f>
        <v>Mansoura</v>
      </c>
      <c r="M3795" s="2" t="str">
        <f>VLOOKUP(C3795,Customers!$A$2:$F$401,5,FALSE)</f>
        <v>Consumer</v>
      </c>
      <c r="N3795" s="2" t="str">
        <f>VLOOKUP(D3795,Products!$A$2:$F$21,2,FALSE)</f>
        <v>Headset Pro</v>
      </c>
      <c r="O3795" s="2" t="str">
        <f>VLOOKUP(D3795,Products!$A$2:$F$21,4,FALSE)</f>
        <v>Electronics</v>
      </c>
      <c r="P3795" s="2" t="str">
        <f>VLOOKUP(D3795,Products!$A$2:$F$21,3,FALSE)</f>
        <v>Accessories</v>
      </c>
      <c r="Q3795" s="6">
        <f>VLOOKUP(D3795,Products!$A$2:$F$21,6,FALSE)</f>
        <v>1180</v>
      </c>
      <c r="R3795" s="6">
        <f t="shared" si="238"/>
        <v>1180</v>
      </c>
      <c r="S3795" s="6">
        <f t="shared" si="239"/>
        <v>752</v>
      </c>
    </row>
    <row r="3796" spans="1:19" x14ac:dyDescent="0.25">
      <c r="A3796" t="s">
        <v>4226</v>
      </c>
      <c r="B3796" s="2">
        <v>45999</v>
      </c>
      <c r="C3796" t="s">
        <v>365</v>
      </c>
      <c r="D3796" t="s">
        <v>123</v>
      </c>
      <c r="E3796">
        <v>10</v>
      </c>
      <c r="F3796">
        <v>2350</v>
      </c>
      <c r="G3796" s="3">
        <v>0.05</v>
      </c>
      <c r="H3796" t="s">
        <v>12</v>
      </c>
      <c r="I3796">
        <v>7</v>
      </c>
      <c r="J3796">
        <f t="shared" si="236"/>
        <v>22325</v>
      </c>
      <c r="K3796" s="2">
        <f t="shared" si="237"/>
        <v>45992</v>
      </c>
      <c r="L3796" s="2" t="str">
        <f>VLOOKUP(C3796,Customers!$A$2:$F$401,3,FALSE)</f>
        <v>Alexandria</v>
      </c>
      <c r="M3796" s="2" t="str">
        <f>VLOOKUP(C3796,Customers!$A$2:$F$401,5,FALSE)</f>
        <v>Corporate</v>
      </c>
      <c r="N3796" s="2" t="str">
        <f>VLOOKUP(D3796,Products!$A$2:$F$21,2,FALSE)</f>
        <v>Barcode Scanner</v>
      </c>
      <c r="O3796" s="2" t="str">
        <f>VLOOKUP(D3796,Products!$A$2:$F$21,4,FALSE)</f>
        <v>Electronics</v>
      </c>
      <c r="P3796" s="2" t="str">
        <f>VLOOKUP(D3796,Products!$A$2:$F$21,3,FALSE)</f>
        <v>POS Equipment</v>
      </c>
      <c r="Q3796" s="6">
        <f>VLOOKUP(D3796,Products!$A$2:$F$21,6,FALSE)</f>
        <v>1420</v>
      </c>
      <c r="R3796" s="6">
        <f t="shared" si="238"/>
        <v>14200</v>
      </c>
      <c r="S3796" s="6">
        <f t="shared" si="239"/>
        <v>8125</v>
      </c>
    </row>
    <row r="3797" spans="1:19" x14ac:dyDescent="0.25">
      <c r="A3797" t="s">
        <v>4227</v>
      </c>
      <c r="B3797" s="2">
        <v>45562</v>
      </c>
      <c r="C3797" t="s">
        <v>215</v>
      </c>
      <c r="D3797" t="s">
        <v>21</v>
      </c>
      <c r="E3797">
        <v>2</v>
      </c>
      <c r="F3797">
        <v>1794.5</v>
      </c>
      <c r="G3797" s="3">
        <v>0.05</v>
      </c>
      <c r="H3797" t="s">
        <v>12</v>
      </c>
      <c r="I3797">
        <v>4</v>
      </c>
      <c r="J3797">
        <f t="shared" si="236"/>
        <v>3409.5499999999997</v>
      </c>
      <c r="K3797" s="2">
        <f t="shared" si="237"/>
        <v>45536</v>
      </c>
      <c r="L3797" s="2" t="str">
        <f>VLOOKUP(C3797,Customers!$A$2:$F$401,3,FALSE)</f>
        <v>Mansoura</v>
      </c>
      <c r="M3797" s="2" t="str">
        <f>VLOOKUP(C3797,Customers!$A$2:$F$401,5,FALSE)</f>
        <v>Small Business</v>
      </c>
      <c r="N3797" s="2" t="str">
        <f>VLOOKUP(D3797,Products!$A$2:$F$21,2,FALSE)</f>
        <v>Mechanical Keyboard</v>
      </c>
      <c r="O3797" s="2" t="str">
        <f>VLOOKUP(D3797,Products!$A$2:$F$21,4,FALSE)</f>
        <v>Electronics</v>
      </c>
      <c r="P3797" s="2" t="str">
        <f>VLOOKUP(D3797,Products!$A$2:$F$21,3,FALSE)</f>
        <v>Accessories</v>
      </c>
      <c r="Q3797" s="6">
        <f>VLOOKUP(D3797,Products!$A$2:$F$21,6,FALSE)</f>
        <v>990</v>
      </c>
      <c r="R3797" s="6">
        <f t="shared" si="238"/>
        <v>1980</v>
      </c>
      <c r="S3797" s="6">
        <f t="shared" si="239"/>
        <v>1429.5499999999997</v>
      </c>
    </row>
    <row r="3798" spans="1:19" x14ac:dyDescent="0.25">
      <c r="A3798" t="s">
        <v>4228</v>
      </c>
      <c r="B3798" s="2">
        <v>45597</v>
      </c>
      <c r="C3798" t="s">
        <v>1441</v>
      </c>
      <c r="D3798" t="s">
        <v>46</v>
      </c>
      <c r="E3798">
        <v>1</v>
      </c>
      <c r="F3798">
        <v>252.2</v>
      </c>
      <c r="G3798" s="3">
        <v>0.05</v>
      </c>
      <c r="H3798" t="s">
        <v>12</v>
      </c>
      <c r="I3798">
        <v>6</v>
      </c>
      <c r="J3798">
        <f t="shared" si="236"/>
        <v>239.58999999999997</v>
      </c>
      <c r="K3798" s="2">
        <f t="shared" si="237"/>
        <v>45597</v>
      </c>
      <c r="L3798" s="2" t="str">
        <f>VLOOKUP(C3798,Customers!$A$2:$F$401,3,FALSE)</f>
        <v>Asyut</v>
      </c>
      <c r="M3798" s="2" t="str">
        <f>VLOOKUP(C3798,Customers!$A$2:$F$401,5,FALSE)</f>
        <v>Consumer</v>
      </c>
      <c r="N3798" s="2" t="str">
        <f>VLOOKUP(D3798,Products!$A$2:$F$21,2,FALSE)</f>
        <v>Paper A4 Box</v>
      </c>
      <c r="O3798" s="2" t="str">
        <f>VLOOKUP(D3798,Products!$A$2:$F$21,4,FALSE)</f>
        <v>Office</v>
      </c>
      <c r="P3798" s="2" t="str">
        <f>VLOOKUP(D3798,Products!$A$2:$F$21,3,FALSE)</f>
        <v>Stationery</v>
      </c>
      <c r="Q3798" s="6">
        <f>VLOOKUP(D3798,Products!$A$2:$F$21,6,FALSE)</f>
        <v>145</v>
      </c>
      <c r="R3798" s="6">
        <f t="shared" si="238"/>
        <v>145</v>
      </c>
      <c r="S3798" s="6">
        <f t="shared" si="239"/>
        <v>94.589999999999975</v>
      </c>
    </row>
    <row r="3799" spans="1:19" x14ac:dyDescent="0.25">
      <c r="A3799" t="s">
        <v>4229</v>
      </c>
      <c r="B3799" s="2">
        <v>45220</v>
      </c>
      <c r="C3799" t="s">
        <v>92</v>
      </c>
      <c r="D3799" t="s">
        <v>21</v>
      </c>
      <c r="E3799">
        <v>2</v>
      </c>
      <c r="F3799">
        <v>1998</v>
      </c>
      <c r="G3799" s="3">
        <v>0.03</v>
      </c>
      <c r="H3799" t="s">
        <v>12</v>
      </c>
      <c r="I3799">
        <v>7</v>
      </c>
      <c r="J3799">
        <f t="shared" si="236"/>
        <v>3876.12</v>
      </c>
      <c r="K3799" s="2">
        <f t="shared" si="237"/>
        <v>45200</v>
      </c>
      <c r="L3799" s="2" t="str">
        <f>VLOOKUP(C3799,Customers!$A$2:$F$401,3,FALSE)</f>
        <v>Mansoura</v>
      </c>
      <c r="M3799" s="2" t="str">
        <f>VLOOKUP(C3799,Customers!$A$2:$F$401,5,FALSE)</f>
        <v>Small Business</v>
      </c>
      <c r="N3799" s="2" t="str">
        <f>VLOOKUP(D3799,Products!$A$2:$F$21,2,FALSE)</f>
        <v>Mechanical Keyboard</v>
      </c>
      <c r="O3799" s="2" t="str">
        <f>VLOOKUP(D3799,Products!$A$2:$F$21,4,FALSE)</f>
        <v>Electronics</v>
      </c>
      <c r="P3799" s="2" t="str">
        <f>VLOOKUP(D3799,Products!$A$2:$F$21,3,FALSE)</f>
        <v>Accessories</v>
      </c>
      <c r="Q3799" s="6">
        <f>VLOOKUP(D3799,Products!$A$2:$F$21,6,FALSE)</f>
        <v>990</v>
      </c>
      <c r="R3799" s="6">
        <f t="shared" si="238"/>
        <v>1980</v>
      </c>
      <c r="S3799" s="6">
        <f t="shared" si="239"/>
        <v>1896.12</v>
      </c>
    </row>
    <row r="3800" spans="1:19" x14ac:dyDescent="0.25">
      <c r="A3800" t="s">
        <v>4230</v>
      </c>
      <c r="B3800" s="2">
        <v>45128</v>
      </c>
      <c r="C3800" t="s">
        <v>892</v>
      </c>
      <c r="D3800" t="s">
        <v>79</v>
      </c>
      <c r="E3800">
        <v>3</v>
      </c>
      <c r="F3800">
        <v>6200</v>
      </c>
      <c r="G3800" s="3">
        <v>0</v>
      </c>
      <c r="H3800" t="s">
        <v>12</v>
      </c>
      <c r="I3800">
        <v>7</v>
      </c>
      <c r="J3800">
        <f t="shared" si="236"/>
        <v>18600</v>
      </c>
      <c r="K3800" s="2">
        <f t="shared" si="237"/>
        <v>45108</v>
      </c>
      <c r="L3800" s="2" t="str">
        <f>VLOOKUP(C3800,Customers!$A$2:$F$401,3,FALSE)</f>
        <v>Zagazig</v>
      </c>
      <c r="M3800" s="2" t="str">
        <f>VLOOKUP(C3800,Customers!$A$2:$F$401,5,FALSE)</f>
        <v>Corporate</v>
      </c>
      <c r="N3800" s="2" t="str">
        <f>VLOOKUP(D3800,Products!$A$2:$F$21,2,FALSE)</f>
        <v>27-inch Monitor</v>
      </c>
      <c r="O3800" s="2" t="str">
        <f>VLOOKUP(D3800,Products!$A$2:$F$21,4,FALSE)</f>
        <v>Electronics</v>
      </c>
      <c r="P3800" s="2" t="str">
        <f>VLOOKUP(D3800,Products!$A$2:$F$21,3,FALSE)</f>
        <v>Displays</v>
      </c>
      <c r="Q3800" s="6">
        <f>VLOOKUP(D3800,Products!$A$2:$F$21,6,FALSE)</f>
        <v>4300</v>
      </c>
      <c r="R3800" s="6">
        <f t="shared" si="238"/>
        <v>12900</v>
      </c>
      <c r="S3800" s="6">
        <f t="shared" si="239"/>
        <v>5700</v>
      </c>
    </row>
    <row r="3801" spans="1:19" x14ac:dyDescent="0.25">
      <c r="A3801" t="s">
        <v>4231</v>
      </c>
      <c r="B3801" s="2">
        <v>45984</v>
      </c>
      <c r="C3801" t="s">
        <v>473</v>
      </c>
      <c r="D3801" t="s">
        <v>40</v>
      </c>
      <c r="E3801">
        <v>1</v>
      </c>
      <c r="F3801">
        <v>17940</v>
      </c>
      <c r="G3801" s="3">
        <v>0.05</v>
      </c>
      <c r="H3801" t="s">
        <v>12</v>
      </c>
      <c r="I3801">
        <v>2</v>
      </c>
      <c r="J3801">
        <f t="shared" si="236"/>
        <v>17043</v>
      </c>
      <c r="K3801" s="2">
        <f t="shared" si="237"/>
        <v>45962</v>
      </c>
      <c r="L3801" s="2" t="str">
        <f>VLOOKUP(C3801,Customers!$A$2:$F$401,3,FALSE)</f>
        <v>Shubra El-Kheima</v>
      </c>
      <c r="M3801" s="2" t="str">
        <f>VLOOKUP(C3801,Customers!$A$2:$F$401,5,FALSE)</f>
        <v>Corporate</v>
      </c>
      <c r="N3801" s="2" t="str">
        <f>VLOOKUP(D3801,Products!$A$2:$F$21,2,FALSE)</f>
        <v>Laptop Basic 15</v>
      </c>
      <c r="O3801" s="2" t="str">
        <f>VLOOKUP(D3801,Products!$A$2:$F$21,4,FALSE)</f>
        <v>Electronics</v>
      </c>
      <c r="P3801" s="2" t="str">
        <f>VLOOKUP(D3801,Products!$A$2:$F$21,3,FALSE)</f>
        <v>Computers</v>
      </c>
      <c r="Q3801" s="6">
        <f>VLOOKUP(D3801,Products!$A$2:$F$21,6,FALSE)</f>
        <v>15100</v>
      </c>
      <c r="R3801" s="6">
        <f t="shared" si="238"/>
        <v>15100</v>
      </c>
      <c r="S3801" s="6">
        <f t="shared" si="239"/>
        <v>1943</v>
      </c>
    </row>
    <row r="3802" spans="1:19" x14ac:dyDescent="0.25">
      <c r="A3802" t="s">
        <v>4232</v>
      </c>
      <c r="B3802" s="2">
        <v>45198</v>
      </c>
      <c r="C3802" t="s">
        <v>516</v>
      </c>
      <c r="D3802" t="s">
        <v>59</v>
      </c>
      <c r="E3802">
        <v>1</v>
      </c>
      <c r="F3802">
        <v>6808</v>
      </c>
      <c r="G3802" s="3">
        <v>0</v>
      </c>
      <c r="H3802" t="s">
        <v>12</v>
      </c>
      <c r="I3802">
        <v>1</v>
      </c>
      <c r="J3802">
        <f t="shared" si="236"/>
        <v>6808</v>
      </c>
      <c r="K3802" s="2">
        <f t="shared" si="237"/>
        <v>45170</v>
      </c>
      <c r="L3802" s="2" t="str">
        <f>VLOOKUP(C3802,Customers!$A$2:$F$401,3,FALSE)</f>
        <v>Alexandria</v>
      </c>
      <c r="M3802" s="2" t="str">
        <f>VLOOKUP(C3802,Customers!$A$2:$F$401,5,FALSE)</f>
        <v>Consumer</v>
      </c>
      <c r="N3802" s="2" t="str">
        <f>VLOOKUP(D3802,Products!$A$2:$F$21,2,FALSE)</f>
        <v>Laser Printer</v>
      </c>
      <c r="O3802" s="2" t="str">
        <f>VLOOKUP(D3802,Products!$A$2:$F$21,4,FALSE)</f>
        <v>Electronics</v>
      </c>
      <c r="P3802" s="2" t="str">
        <f>VLOOKUP(D3802,Products!$A$2:$F$21,3,FALSE)</f>
        <v>Printers</v>
      </c>
      <c r="Q3802" s="6">
        <f>VLOOKUP(D3802,Products!$A$2:$F$21,6,FALSE)</f>
        <v>5600</v>
      </c>
      <c r="R3802" s="6">
        <f t="shared" si="238"/>
        <v>5600</v>
      </c>
      <c r="S3802" s="6">
        <f t="shared" si="239"/>
        <v>1208</v>
      </c>
    </row>
    <row r="3803" spans="1:19" x14ac:dyDescent="0.25">
      <c r="A3803" t="s">
        <v>4233</v>
      </c>
      <c r="B3803" s="2">
        <v>45347</v>
      </c>
      <c r="C3803" t="s">
        <v>347</v>
      </c>
      <c r="D3803" t="s">
        <v>56</v>
      </c>
      <c r="E3803">
        <v>3</v>
      </c>
      <c r="F3803">
        <v>180</v>
      </c>
      <c r="G3803" s="3">
        <v>0</v>
      </c>
      <c r="H3803" t="s">
        <v>12</v>
      </c>
      <c r="I3803">
        <v>4</v>
      </c>
      <c r="J3803">
        <f t="shared" si="236"/>
        <v>540</v>
      </c>
      <c r="K3803" s="2">
        <f t="shared" si="237"/>
        <v>45323</v>
      </c>
      <c r="L3803" s="2" t="str">
        <f>VLOOKUP(C3803,Customers!$A$2:$F$401,3,FALSE)</f>
        <v>Port Said</v>
      </c>
      <c r="M3803" s="2" t="str">
        <f>VLOOKUP(C3803,Customers!$A$2:$F$401,5,FALSE)</f>
        <v>Corporate</v>
      </c>
      <c r="N3803" s="2" t="str">
        <f>VLOOKUP(D3803,Products!$A$2:$F$21,2,FALSE)</f>
        <v>Notebook Pack</v>
      </c>
      <c r="O3803" s="2" t="str">
        <f>VLOOKUP(D3803,Products!$A$2:$F$21,4,FALSE)</f>
        <v>Office</v>
      </c>
      <c r="P3803" s="2" t="str">
        <f>VLOOKUP(D3803,Products!$A$2:$F$21,3,FALSE)</f>
        <v>Stationery</v>
      </c>
      <c r="Q3803" s="6">
        <f>VLOOKUP(D3803,Products!$A$2:$F$21,6,FALSE)</f>
        <v>75</v>
      </c>
      <c r="R3803" s="6">
        <f t="shared" si="238"/>
        <v>225</v>
      </c>
      <c r="S3803" s="6">
        <f t="shared" si="239"/>
        <v>315</v>
      </c>
    </row>
    <row r="3804" spans="1:19" x14ac:dyDescent="0.25">
      <c r="A3804" t="s">
        <v>4234</v>
      </c>
      <c r="B3804" s="2">
        <v>45001</v>
      </c>
      <c r="C3804" t="s">
        <v>207</v>
      </c>
      <c r="D3804" t="s">
        <v>15</v>
      </c>
      <c r="E3804">
        <v>3</v>
      </c>
      <c r="F3804">
        <v>436.5</v>
      </c>
      <c r="G3804" s="3">
        <v>0.1</v>
      </c>
      <c r="H3804" t="s">
        <v>85</v>
      </c>
      <c r="I3804">
        <v>1</v>
      </c>
      <c r="J3804">
        <f t="shared" si="236"/>
        <v>1178.55</v>
      </c>
      <c r="K3804" s="2">
        <f t="shared" si="237"/>
        <v>44986</v>
      </c>
      <c r="L3804" s="2" t="str">
        <f>VLOOKUP(C3804,Customers!$A$2:$F$401,3,FALSE)</f>
        <v>Shubra El-Kheima</v>
      </c>
      <c r="M3804" s="2" t="str">
        <f>VLOOKUP(C3804,Customers!$A$2:$F$401,5,FALSE)</f>
        <v>Consumer</v>
      </c>
      <c r="N3804" s="2" t="str">
        <f>VLOOKUP(D3804,Products!$A$2:$F$21,2,FALSE)</f>
        <v>Wireless Mouse</v>
      </c>
      <c r="O3804" s="2" t="str">
        <f>VLOOKUP(D3804,Products!$A$2:$F$21,4,FALSE)</f>
        <v>Electronics</v>
      </c>
      <c r="P3804" s="2" t="str">
        <f>VLOOKUP(D3804,Products!$A$2:$F$21,3,FALSE)</f>
        <v>Accessories</v>
      </c>
      <c r="Q3804" s="6">
        <f>VLOOKUP(D3804,Products!$A$2:$F$21,6,FALSE)</f>
        <v>210</v>
      </c>
      <c r="R3804" s="6">
        <f t="shared" si="238"/>
        <v>630</v>
      </c>
      <c r="S3804" s="6">
        <f t="shared" si="239"/>
        <v>548.54999999999995</v>
      </c>
    </row>
    <row r="3805" spans="1:19" x14ac:dyDescent="0.25">
      <c r="A3805" t="s">
        <v>4235</v>
      </c>
      <c r="B3805" s="2">
        <v>45867</v>
      </c>
      <c r="C3805" t="s">
        <v>372</v>
      </c>
      <c r="D3805" t="s">
        <v>30</v>
      </c>
      <c r="E3805">
        <v>1</v>
      </c>
      <c r="F3805">
        <v>9200</v>
      </c>
      <c r="G3805" s="3">
        <v>0.03</v>
      </c>
      <c r="H3805" t="s">
        <v>12</v>
      </c>
      <c r="I3805">
        <v>2</v>
      </c>
      <c r="J3805">
        <f t="shared" si="236"/>
        <v>8924</v>
      </c>
      <c r="K3805" s="2">
        <f t="shared" si="237"/>
        <v>45839</v>
      </c>
      <c r="L3805" s="2" t="str">
        <f>VLOOKUP(C3805,Customers!$A$2:$F$401,3,FALSE)</f>
        <v>Fayoum</v>
      </c>
      <c r="M3805" s="2" t="str">
        <f>VLOOKUP(C3805,Customers!$A$2:$F$401,5,FALSE)</f>
        <v>Consumer</v>
      </c>
      <c r="N3805" s="2" t="str">
        <f>VLOOKUP(D3805,Products!$A$2:$F$21,2,FALSE)</f>
        <v>Standing Desk</v>
      </c>
      <c r="O3805" s="2" t="str">
        <f>VLOOKUP(D3805,Products!$A$2:$F$21,4,FALSE)</f>
        <v>Office</v>
      </c>
      <c r="P3805" s="2" t="str">
        <f>VLOOKUP(D3805,Products!$A$2:$F$21,3,FALSE)</f>
        <v>Furniture</v>
      </c>
      <c r="Q3805" s="6">
        <f>VLOOKUP(D3805,Products!$A$2:$F$21,6,FALSE)</f>
        <v>6500</v>
      </c>
      <c r="R3805" s="6">
        <f t="shared" si="238"/>
        <v>6500</v>
      </c>
      <c r="S3805" s="6">
        <f t="shared" si="239"/>
        <v>2424</v>
      </c>
    </row>
    <row r="3806" spans="1:19" x14ac:dyDescent="0.25">
      <c r="A3806" t="s">
        <v>4236</v>
      </c>
      <c r="B3806" s="2">
        <v>45720</v>
      </c>
      <c r="C3806" t="s">
        <v>45</v>
      </c>
      <c r="D3806" t="s">
        <v>46</v>
      </c>
      <c r="E3806">
        <v>1</v>
      </c>
      <c r="F3806">
        <v>280.8</v>
      </c>
      <c r="G3806" s="3">
        <v>0</v>
      </c>
      <c r="H3806" t="s">
        <v>12</v>
      </c>
      <c r="I3806">
        <v>1</v>
      </c>
      <c r="J3806">
        <f t="shared" si="236"/>
        <v>280.8</v>
      </c>
      <c r="K3806" s="2">
        <f t="shared" si="237"/>
        <v>45717</v>
      </c>
      <c r="L3806" s="2" t="str">
        <f>VLOOKUP(C3806,Customers!$A$2:$F$401,3,FALSE)</f>
        <v>Zagazig</v>
      </c>
      <c r="M3806" s="2" t="str">
        <f>VLOOKUP(C3806,Customers!$A$2:$F$401,5,FALSE)</f>
        <v>Small Business</v>
      </c>
      <c r="N3806" s="2" t="str">
        <f>VLOOKUP(D3806,Products!$A$2:$F$21,2,FALSE)</f>
        <v>Paper A4 Box</v>
      </c>
      <c r="O3806" s="2" t="str">
        <f>VLOOKUP(D3806,Products!$A$2:$F$21,4,FALSE)</f>
        <v>Office</v>
      </c>
      <c r="P3806" s="2" t="str">
        <f>VLOOKUP(D3806,Products!$A$2:$F$21,3,FALSE)</f>
        <v>Stationery</v>
      </c>
      <c r="Q3806" s="6">
        <f>VLOOKUP(D3806,Products!$A$2:$F$21,6,FALSE)</f>
        <v>145</v>
      </c>
      <c r="R3806" s="6">
        <f t="shared" si="238"/>
        <v>145</v>
      </c>
      <c r="S3806" s="6">
        <f t="shared" si="239"/>
        <v>135.80000000000001</v>
      </c>
    </row>
    <row r="3807" spans="1:19" x14ac:dyDescent="0.25">
      <c r="A3807" t="s">
        <v>4237</v>
      </c>
      <c r="B3807" s="2">
        <v>45996</v>
      </c>
      <c r="C3807" t="s">
        <v>185</v>
      </c>
      <c r="D3807" t="s">
        <v>72</v>
      </c>
      <c r="E3807">
        <v>1</v>
      </c>
      <c r="F3807">
        <v>1750</v>
      </c>
      <c r="G3807" s="3">
        <v>0.03</v>
      </c>
      <c r="H3807" t="s">
        <v>12</v>
      </c>
      <c r="I3807">
        <v>3</v>
      </c>
      <c r="J3807">
        <f t="shared" si="236"/>
        <v>1697.5</v>
      </c>
      <c r="K3807" s="2">
        <f t="shared" si="237"/>
        <v>45992</v>
      </c>
      <c r="L3807" s="2" t="str">
        <f>VLOOKUP(C3807,Customers!$A$2:$F$401,3,FALSE)</f>
        <v>Giza</v>
      </c>
      <c r="M3807" s="2" t="str">
        <f>VLOOKUP(C3807,Customers!$A$2:$F$401,5,FALSE)</f>
        <v>Small Business</v>
      </c>
      <c r="N3807" s="2" t="str">
        <f>VLOOKUP(D3807,Products!$A$2:$F$21,2,FALSE)</f>
        <v>Wi-Fi Router</v>
      </c>
      <c r="O3807" s="2" t="str">
        <f>VLOOKUP(D3807,Products!$A$2:$F$21,4,FALSE)</f>
        <v>Electronics</v>
      </c>
      <c r="P3807" s="2" t="str">
        <f>VLOOKUP(D3807,Products!$A$2:$F$21,3,FALSE)</f>
        <v>Networking</v>
      </c>
      <c r="Q3807" s="6">
        <f>VLOOKUP(D3807,Products!$A$2:$F$21,6,FALSE)</f>
        <v>1050</v>
      </c>
      <c r="R3807" s="6">
        <f t="shared" si="238"/>
        <v>1050</v>
      </c>
      <c r="S3807" s="6">
        <f t="shared" si="239"/>
        <v>647.5</v>
      </c>
    </row>
    <row r="3808" spans="1:19" x14ac:dyDescent="0.25">
      <c r="A3808" t="s">
        <v>4238</v>
      </c>
      <c r="B3808" s="2">
        <v>45164</v>
      </c>
      <c r="C3808" t="s">
        <v>139</v>
      </c>
      <c r="D3808" t="s">
        <v>15</v>
      </c>
      <c r="E3808">
        <v>2</v>
      </c>
      <c r="F3808">
        <v>436.5</v>
      </c>
      <c r="G3808" s="3">
        <v>0.03</v>
      </c>
      <c r="H3808" t="s">
        <v>12</v>
      </c>
      <c r="I3808">
        <v>7</v>
      </c>
      <c r="J3808">
        <f t="shared" si="236"/>
        <v>846.81</v>
      </c>
      <c r="K3808" s="2">
        <f t="shared" si="237"/>
        <v>45139</v>
      </c>
      <c r="L3808" s="2" t="str">
        <f>VLOOKUP(C3808,Customers!$A$2:$F$401,3,FALSE)</f>
        <v>Zagazig</v>
      </c>
      <c r="M3808" s="2" t="str">
        <f>VLOOKUP(C3808,Customers!$A$2:$F$401,5,FALSE)</f>
        <v>Consumer</v>
      </c>
      <c r="N3808" s="2" t="str">
        <f>VLOOKUP(D3808,Products!$A$2:$F$21,2,FALSE)</f>
        <v>Wireless Mouse</v>
      </c>
      <c r="O3808" s="2" t="str">
        <f>VLOOKUP(D3808,Products!$A$2:$F$21,4,FALSE)</f>
        <v>Electronics</v>
      </c>
      <c r="P3808" s="2" t="str">
        <f>VLOOKUP(D3808,Products!$A$2:$F$21,3,FALSE)</f>
        <v>Accessories</v>
      </c>
      <c r="Q3808" s="6">
        <f>VLOOKUP(D3808,Products!$A$2:$F$21,6,FALSE)</f>
        <v>210</v>
      </c>
      <c r="R3808" s="6">
        <f t="shared" si="238"/>
        <v>420</v>
      </c>
      <c r="S3808" s="6">
        <f t="shared" si="239"/>
        <v>426.80999999999995</v>
      </c>
    </row>
    <row r="3809" spans="1:19" x14ac:dyDescent="0.25">
      <c r="A3809" t="s">
        <v>4239</v>
      </c>
      <c r="B3809" s="2">
        <v>44935</v>
      </c>
      <c r="C3809" t="s">
        <v>679</v>
      </c>
      <c r="D3809" t="s">
        <v>109</v>
      </c>
      <c r="E3809">
        <v>2</v>
      </c>
      <c r="F3809">
        <v>11776</v>
      </c>
      <c r="G3809" s="3">
        <v>0.2</v>
      </c>
      <c r="H3809" t="s">
        <v>12</v>
      </c>
      <c r="I3809">
        <v>2</v>
      </c>
      <c r="J3809">
        <f t="shared" si="236"/>
        <v>18841.600000000002</v>
      </c>
      <c r="K3809" s="2">
        <f t="shared" si="237"/>
        <v>44927</v>
      </c>
      <c r="L3809" s="2" t="str">
        <f>VLOOKUP(C3809,Customers!$A$2:$F$401,3,FALSE)</f>
        <v>Asyut</v>
      </c>
      <c r="M3809" s="2" t="str">
        <f>VLOOKUP(C3809,Customers!$A$2:$F$401,5,FALSE)</f>
        <v>Consumer</v>
      </c>
      <c r="N3809" s="2" t="str">
        <f>VLOOKUP(D3809,Products!$A$2:$F$21,2,FALSE)</f>
        <v>Projector</v>
      </c>
      <c r="O3809" s="2" t="str">
        <f>VLOOKUP(D3809,Products!$A$2:$F$21,4,FALSE)</f>
        <v>Electronics</v>
      </c>
      <c r="P3809" s="2" t="str">
        <f>VLOOKUP(D3809,Products!$A$2:$F$21,3,FALSE)</f>
        <v>Displays</v>
      </c>
      <c r="Q3809" s="6">
        <f>VLOOKUP(D3809,Products!$A$2:$F$21,6,FALSE)</f>
        <v>9700</v>
      </c>
      <c r="R3809" s="6">
        <f t="shared" si="238"/>
        <v>19400</v>
      </c>
      <c r="S3809" s="6">
        <f t="shared" si="239"/>
        <v>-558.39999999999782</v>
      </c>
    </row>
    <row r="3810" spans="1:19" x14ac:dyDescent="0.25">
      <c r="A3810" t="s">
        <v>4240</v>
      </c>
      <c r="B3810" s="2">
        <v>45563</v>
      </c>
      <c r="C3810" t="s">
        <v>166</v>
      </c>
      <c r="D3810" t="s">
        <v>79</v>
      </c>
      <c r="E3810">
        <v>1</v>
      </c>
      <c r="F3810">
        <v>6200</v>
      </c>
      <c r="G3810" s="3">
        <v>0</v>
      </c>
      <c r="H3810" t="s">
        <v>12</v>
      </c>
      <c r="I3810">
        <v>5</v>
      </c>
      <c r="J3810">
        <f t="shared" si="236"/>
        <v>6200</v>
      </c>
      <c r="K3810" s="2">
        <f t="shared" si="237"/>
        <v>45536</v>
      </c>
      <c r="L3810" s="2" t="str">
        <f>VLOOKUP(C3810,Customers!$A$2:$F$401,3,FALSE)</f>
        <v>Asyut</v>
      </c>
      <c r="M3810" s="2" t="str">
        <f>VLOOKUP(C3810,Customers!$A$2:$F$401,5,FALSE)</f>
        <v>Small Business</v>
      </c>
      <c r="N3810" s="2" t="str">
        <f>VLOOKUP(D3810,Products!$A$2:$F$21,2,FALSE)</f>
        <v>27-inch Monitor</v>
      </c>
      <c r="O3810" s="2" t="str">
        <f>VLOOKUP(D3810,Products!$A$2:$F$21,4,FALSE)</f>
        <v>Electronics</v>
      </c>
      <c r="P3810" s="2" t="str">
        <f>VLOOKUP(D3810,Products!$A$2:$F$21,3,FALSE)</f>
        <v>Displays</v>
      </c>
      <c r="Q3810" s="6">
        <f>VLOOKUP(D3810,Products!$A$2:$F$21,6,FALSE)</f>
        <v>4300</v>
      </c>
      <c r="R3810" s="6">
        <f t="shared" si="238"/>
        <v>4300</v>
      </c>
      <c r="S3810" s="6">
        <f t="shared" si="239"/>
        <v>1900</v>
      </c>
    </row>
    <row r="3811" spans="1:19" x14ac:dyDescent="0.25">
      <c r="A3811" t="s">
        <v>4241</v>
      </c>
      <c r="B3811" s="2">
        <v>45017</v>
      </c>
      <c r="C3811" t="s">
        <v>468</v>
      </c>
      <c r="D3811" t="s">
        <v>24</v>
      </c>
      <c r="E3811">
        <v>3</v>
      </c>
      <c r="F3811">
        <v>1150</v>
      </c>
      <c r="G3811" s="3">
        <v>0</v>
      </c>
      <c r="H3811" t="s">
        <v>96</v>
      </c>
      <c r="I3811">
        <v>7</v>
      </c>
      <c r="J3811">
        <f t="shared" si="236"/>
        <v>3450</v>
      </c>
      <c r="K3811" s="2">
        <f t="shared" si="237"/>
        <v>45017</v>
      </c>
      <c r="L3811" s="2" t="str">
        <f>VLOOKUP(C3811,Customers!$A$2:$F$401,3,FALSE)</f>
        <v>Banha</v>
      </c>
      <c r="M3811" s="2" t="str">
        <f>VLOOKUP(C3811,Customers!$A$2:$F$401,5,FALSE)</f>
        <v>Consumer</v>
      </c>
      <c r="N3811" s="2" t="str">
        <f>VLOOKUP(D3811,Products!$A$2:$F$21,2,FALSE)</f>
        <v>USB-C Hub</v>
      </c>
      <c r="O3811" s="2" t="str">
        <f>VLOOKUP(D3811,Products!$A$2:$F$21,4,FALSE)</f>
        <v>Electronics</v>
      </c>
      <c r="P3811" s="2" t="str">
        <f>VLOOKUP(D3811,Products!$A$2:$F$21,3,FALSE)</f>
        <v>Accessories</v>
      </c>
      <c r="Q3811" s="6">
        <f>VLOOKUP(D3811,Products!$A$2:$F$21,6,FALSE)</f>
        <v>620</v>
      </c>
      <c r="R3811" s="6">
        <f t="shared" si="238"/>
        <v>1860</v>
      </c>
      <c r="S3811" s="6">
        <f t="shared" si="239"/>
        <v>1590</v>
      </c>
    </row>
    <row r="3812" spans="1:19" x14ac:dyDescent="0.25">
      <c r="A3812" t="s">
        <v>4242</v>
      </c>
      <c r="B3812" s="2">
        <v>45105</v>
      </c>
      <c r="C3812" t="s">
        <v>69</v>
      </c>
      <c r="D3812" t="s">
        <v>40</v>
      </c>
      <c r="E3812">
        <v>10</v>
      </c>
      <c r="F3812">
        <v>18915</v>
      </c>
      <c r="G3812" s="3">
        <v>0</v>
      </c>
      <c r="H3812" t="s">
        <v>12</v>
      </c>
      <c r="I3812">
        <v>2</v>
      </c>
      <c r="J3812">
        <f t="shared" si="236"/>
        <v>189150</v>
      </c>
      <c r="K3812" s="2">
        <f t="shared" si="237"/>
        <v>45078</v>
      </c>
      <c r="L3812" s="2" t="str">
        <f>VLOOKUP(C3812,Customers!$A$2:$F$401,3,FALSE)</f>
        <v>Mansoura</v>
      </c>
      <c r="M3812" s="2" t="str">
        <f>VLOOKUP(C3812,Customers!$A$2:$F$401,5,FALSE)</f>
        <v>Consumer</v>
      </c>
      <c r="N3812" s="2" t="str">
        <f>VLOOKUP(D3812,Products!$A$2:$F$21,2,FALSE)</f>
        <v>Laptop Basic 15</v>
      </c>
      <c r="O3812" s="2" t="str">
        <f>VLOOKUP(D3812,Products!$A$2:$F$21,4,FALSE)</f>
        <v>Electronics</v>
      </c>
      <c r="P3812" s="2" t="str">
        <f>VLOOKUP(D3812,Products!$A$2:$F$21,3,FALSE)</f>
        <v>Computers</v>
      </c>
      <c r="Q3812" s="6">
        <f>VLOOKUP(D3812,Products!$A$2:$F$21,6,FALSE)</f>
        <v>15100</v>
      </c>
      <c r="R3812" s="6">
        <f t="shared" si="238"/>
        <v>151000</v>
      </c>
      <c r="S3812" s="6">
        <f t="shared" si="239"/>
        <v>38150</v>
      </c>
    </row>
    <row r="3813" spans="1:19" x14ac:dyDescent="0.25">
      <c r="A3813" t="s">
        <v>4243</v>
      </c>
      <c r="B3813" s="2">
        <v>45609</v>
      </c>
      <c r="C3813" t="s">
        <v>935</v>
      </c>
      <c r="D3813" t="s">
        <v>49</v>
      </c>
      <c r="E3813">
        <v>3</v>
      </c>
      <c r="F3813">
        <v>4223</v>
      </c>
      <c r="G3813" s="3">
        <v>0.15</v>
      </c>
      <c r="H3813" t="s">
        <v>12</v>
      </c>
      <c r="I3813">
        <v>6</v>
      </c>
      <c r="J3813">
        <f t="shared" si="236"/>
        <v>10768.65</v>
      </c>
      <c r="K3813" s="2">
        <f t="shared" si="237"/>
        <v>45597</v>
      </c>
      <c r="L3813" s="2" t="str">
        <f>VLOOKUP(C3813,Customers!$A$2:$F$401,3,FALSE)</f>
        <v>Asyut</v>
      </c>
      <c r="M3813" s="2" t="str">
        <f>VLOOKUP(C3813,Customers!$A$2:$F$401,5,FALSE)</f>
        <v>Small Business</v>
      </c>
      <c r="N3813" s="2" t="str">
        <f>VLOOKUP(D3813,Products!$A$2:$F$21,2,FALSE)</f>
        <v>UPS 1200VA</v>
      </c>
      <c r="O3813" s="2" t="str">
        <f>VLOOKUP(D3813,Products!$A$2:$F$21,4,FALSE)</f>
        <v>Electronics</v>
      </c>
      <c r="P3813" s="2" t="str">
        <f>VLOOKUP(D3813,Products!$A$2:$F$21,3,FALSE)</f>
        <v>Power</v>
      </c>
      <c r="Q3813" s="6">
        <f>VLOOKUP(D3813,Products!$A$2:$F$21,6,FALSE)</f>
        <v>2950</v>
      </c>
      <c r="R3813" s="6">
        <f t="shared" si="238"/>
        <v>8850</v>
      </c>
      <c r="S3813" s="6">
        <f t="shared" si="239"/>
        <v>1918.6499999999996</v>
      </c>
    </row>
    <row r="3814" spans="1:19" x14ac:dyDescent="0.25">
      <c r="A3814" t="s">
        <v>4244</v>
      </c>
      <c r="B3814" s="2">
        <v>45883</v>
      </c>
      <c r="C3814" t="s">
        <v>542</v>
      </c>
      <c r="D3814" t="s">
        <v>40</v>
      </c>
      <c r="E3814">
        <v>10</v>
      </c>
      <c r="F3814">
        <v>20085</v>
      </c>
      <c r="G3814" s="3">
        <v>0.1</v>
      </c>
      <c r="H3814" t="s">
        <v>12</v>
      </c>
      <c r="I3814">
        <v>4</v>
      </c>
      <c r="J3814">
        <f t="shared" si="236"/>
        <v>180765</v>
      </c>
      <c r="K3814" s="2">
        <f t="shared" si="237"/>
        <v>45870</v>
      </c>
      <c r="L3814" s="2" t="str">
        <f>VLOOKUP(C3814,Customers!$A$2:$F$401,3,FALSE)</f>
        <v>Alexandria</v>
      </c>
      <c r="M3814" s="2" t="str">
        <f>VLOOKUP(C3814,Customers!$A$2:$F$401,5,FALSE)</f>
        <v>Consumer</v>
      </c>
      <c r="N3814" s="2" t="str">
        <f>VLOOKUP(D3814,Products!$A$2:$F$21,2,FALSE)</f>
        <v>Laptop Basic 15</v>
      </c>
      <c r="O3814" s="2" t="str">
        <f>VLOOKUP(D3814,Products!$A$2:$F$21,4,FALSE)</f>
        <v>Electronics</v>
      </c>
      <c r="P3814" s="2" t="str">
        <f>VLOOKUP(D3814,Products!$A$2:$F$21,3,FALSE)</f>
        <v>Computers</v>
      </c>
      <c r="Q3814" s="6">
        <f>VLOOKUP(D3814,Products!$A$2:$F$21,6,FALSE)</f>
        <v>15100</v>
      </c>
      <c r="R3814" s="6">
        <f t="shared" si="238"/>
        <v>151000</v>
      </c>
      <c r="S3814" s="6">
        <f t="shared" si="239"/>
        <v>29765</v>
      </c>
    </row>
    <row r="3815" spans="1:19" x14ac:dyDescent="0.25">
      <c r="A3815" t="s">
        <v>4245</v>
      </c>
      <c r="B3815" s="2">
        <v>45021</v>
      </c>
      <c r="C3815" t="s">
        <v>679</v>
      </c>
      <c r="D3815" t="s">
        <v>72</v>
      </c>
      <c r="E3815">
        <v>2</v>
      </c>
      <c r="F3815">
        <v>1610</v>
      </c>
      <c r="G3815" s="3">
        <v>0.2</v>
      </c>
      <c r="H3815" t="s">
        <v>12</v>
      </c>
      <c r="I3815">
        <v>6</v>
      </c>
      <c r="J3815">
        <f t="shared" si="236"/>
        <v>2576</v>
      </c>
      <c r="K3815" s="2">
        <f t="shared" si="237"/>
        <v>45017</v>
      </c>
      <c r="L3815" s="2" t="str">
        <f>VLOOKUP(C3815,Customers!$A$2:$F$401,3,FALSE)</f>
        <v>Asyut</v>
      </c>
      <c r="M3815" s="2" t="str">
        <f>VLOOKUP(C3815,Customers!$A$2:$F$401,5,FALSE)</f>
        <v>Consumer</v>
      </c>
      <c r="N3815" s="2" t="str">
        <f>VLOOKUP(D3815,Products!$A$2:$F$21,2,FALSE)</f>
        <v>Wi-Fi Router</v>
      </c>
      <c r="O3815" s="2" t="str">
        <f>VLOOKUP(D3815,Products!$A$2:$F$21,4,FALSE)</f>
        <v>Electronics</v>
      </c>
      <c r="P3815" s="2" t="str">
        <f>VLOOKUP(D3815,Products!$A$2:$F$21,3,FALSE)</f>
        <v>Networking</v>
      </c>
      <c r="Q3815" s="6">
        <f>VLOOKUP(D3815,Products!$A$2:$F$21,6,FALSE)</f>
        <v>1050</v>
      </c>
      <c r="R3815" s="6">
        <f t="shared" si="238"/>
        <v>2100</v>
      </c>
      <c r="S3815" s="6">
        <f t="shared" si="239"/>
        <v>476</v>
      </c>
    </row>
    <row r="3816" spans="1:19" x14ac:dyDescent="0.25">
      <c r="A3816" t="s">
        <v>4246</v>
      </c>
      <c r="B3816" s="2">
        <v>45138</v>
      </c>
      <c r="C3816" t="s">
        <v>1086</v>
      </c>
      <c r="D3816" t="s">
        <v>27</v>
      </c>
      <c r="E3816">
        <v>20</v>
      </c>
      <c r="F3816">
        <v>1058.4000000000001</v>
      </c>
      <c r="G3816" s="3">
        <v>0</v>
      </c>
      <c r="H3816" t="s">
        <v>12</v>
      </c>
      <c r="I3816">
        <v>6</v>
      </c>
      <c r="J3816">
        <f t="shared" si="236"/>
        <v>21168</v>
      </c>
      <c r="K3816" s="2">
        <f t="shared" si="237"/>
        <v>45108</v>
      </c>
      <c r="L3816" s="2" t="str">
        <f>VLOOKUP(C3816,Customers!$A$2:$F$401,3,FALSE)</f>
        <v>Alexandria</v>
      </c>
      <c r="M3816" s="2" t="str">
        <f>VLOOKUP(C3816,Customers!$A$2:$F$401,5,FALSE)</f>
        <v>Small Business</v>
      </c>
      <c r="N3816" s="2" t="str">
        <f>VLOOKUP(D3816,Products!$A$2:$F$21,2,FALSE)</f>
        <v>Printer Toner</v>
      </c>
      <c r="O3816" s="2" t="str">
        <f>VLOOKUP(D3816,Products!$A$2:$F$21,4,FALSE)</f>
        <v>Office</v>
      </c>
      <c r="P3816" s="2" t="str">
        <f>VLOOKUP(D3816,Products!$A$2:$F$21,3,FALSE)</f>
        <v>Supplies</v>
      </c>
      <c r="Q3816" s="6">
        <f>VLOOKUP(D3816,Products!$A$2:$F$21,6,FALSE)</f>
        <v>510</v>
      </c>
      <c r="R3816" s="6">
        <f t="shared" si="238"/>
        <v>10200</v>
      </c>
      <c r="S3816" s="6">
        <f t="shared" si="239"/>
        <v>10968</v>
      </c>
    </row>
    <row r="3817" spans="1:19" x14ac:dyDescent="0.25">
      <c r="A3817" t="s">
        <v>4247</v>
      </c>
      <c r="B3817" s="2">
        <v>45993</v>
      </c>
      <c r="C3817" t="s">
        <v>437</v>
      </c>
      <c r="D3817" t="s">
        <v>27</v>
      </c>
      <c r="E3817">
        <v>1</v>
      </c>
      <c r="F3817">
        <v>980</v>
      </c>
      <c r="G3817" s="3">
        <v>0</v>
      </c>
      <c r="H3817" t="s">
        <v>12</v>
      </c>
      <c r="I3817">
        <v>2</v>
      </c>
      <c r="J3817">
        <f t="shared" si="236"/>
        <v>980</v>
      </c>
      <c r="K3817" s="2">
        <f t="shared" si="237"/>
        <v>45992</v>
      </c>
      <c r="L3817" s="2" t="str">
        <f>VLOOKUP(C3817,Customers!$A$2:$F$401,3,FALSE)</f>
        <v>Cairo</v>
      </c>
      <c r="M3817" s="2" t="str">
        <f>VLOOKUP(C3817,Customers!$A$2:$F$401,5,FALSE)</f>
        <v>Corporate</v>
      </c>
      <c r="N3817" s="2" t="str">
        <f>VLOOKUP(D3817,Products!$A$2:$F$21,2,FALSE)</f>
        <v>Printer Toner</v>
      </c>
      <c r="O3817" s="2" t="str">
        <f>VLOOKUP(D3817,Products!$A$2:$F$21,4,FALSE)</f>
        <v>Office</v>
      </c>
      <c r="P3817" s="2" t="str">
        <f>VLOOKUP(D3817,Products!$A$2:$F$21,3,FALSE)</f>
        <v>Supplies</v>
      </c>
      <c r="Q3817" s="6">
        <f>VLOOKUP(D3817,Products!$A$2:$F$21,6,FALSE)</f>
        <v>510</v>
      </c>
      <c r="R3817" s="6">
        <f t="shared" si="238"/>
        <v>510</v>
      </c>
      <c r="S3817" s="6">
        <f t="shared" si="239"/>
        <v>470</v>
      </c>
    </row>
    <row r="3818" spans="1:19" x14ac:dyDescent="0.25">
      <c r="A3818" t="s">
        <v>4248</v>
      </c>
      <c r="B3818" s="2">
        <v>45566</v>
      </c>
      <c r="C3818" t="s">
        <v>901</v>
      </c>
      <c r="D3818" t="s">
        <v>30</v>
      </c>
      <c r="E3818">
        <v>3</v>
      </c>
      <c r="F3818">
        <v>8464</v>
      </c>
      <c r="G3818" s="3">
        <v>0</v>
      </c>
      <c r="H3818" t="s">
        <v>12</v>
      </c>
      <c r="I3818">
        <v>6</v>
      </c>
      <c r="J3818">
        <f t="shared" si="236"/>
        <v>25392</v>
      </c>
      <c r="K3818" s="2">
        <f t="shared" si="237"/>
        <v>45566</v>
      </c>
      <c r="L3818" s="2" t="str">
        <f>VLOOKUP(C3818,Customers!$A$2:$F$401,3,FALSE)</f>
        <v>Asyut</v>
      </c>
      <c r="M3818" s="2" t="str">
        <f>VLOOKUP(C3818,Customers!$A$2:$F$401,5,FALSE)</f>
        <v>Small Business</v>
      </c>
      <c r="N3818" s="2" t="str">
        <f>VLOOKUP(D3818,Products!$A$2:$F$21,2,FALSE)</f>
        <v>Standing Desk</v>
      </c>
      <c r="O3818" s="2" t="str">
        <f>VLOOKUP(D3818,Products!$A$2:$F$21,4,FALSE)</f>
        <v>Office</v>
      </c>
      <c r="P3818" s="2" t="str">
        <f>VLOOKUP(D3818,Products!$A$2:$F$21,3,FALSE)</f>
        <v>Furniture</v>
      </c>
      <c r="Q3818" s="6">
        <f>VLOOKUP(D3818,Products!$A$2:$F$21,6,FALSE)</f>
        <v>6500</v>
      </c>
      <c r="R3818" s="6">
        <f t="shared" si="238"/>
        <v>19500</v>
      </c>
      <c r="S3818" s="6">
        <f t="shared" si="239"/>
        <v>5892</v>
      </c>
    </row>
    <row r="3819" spans="1:19" x14ac:dyDescent="0.25">
      <c r="A3819" t="s">
        <v>4249</v>
      </c>
      <c r="B3819" s="2">
        <v>44973</v>
      </c>
      <c r="C3819" t="s">
        <v>74</v>
      </c>
      <c r="D3819" t="s">
        <v>21</v>
      </c>
      <c r="E3819">
        <v>1</v>
      </c>
      <c r="F3819">
        <v>1905.5</v>
      </c>
      <c r="G3819" s="3">
        <v>0.1</v>
      </c>
      <c r="H3819" t="s">
        <v>12</v>
      </c>
      <c r="I3819">
        <v>6</v>
      </c>
      <c r="J3819">
        <f t="shared" si="236"/>
        <v>1714.95</v>
      </c>
      <c r="K3819" s="2">
        <f t="shared" si="237"/>
        <v>44958</v>
      </c>
      <c r="L3819" s="2" t="str">
        <f>VLOOKUP(C3819,Customers!$A$2:$F$401,3,FALSE)</f>
        <v>Ismailia</v>
      </c>
      <c r="M3819" s="2" t="str">
        <f>VLOOKUP(C3819,Customers!$A$2:$F$401,5,FALSE)</f>
        <v>Small Business</v>
      </c>
      <c r="N3819" s="2" t="str">
        <f>VLOOKUP(D3819,Products!$A$2:$F$21,2,FALSE)</f>
        <v>Mechanical Keyboard</v>
      </c>
      <c r="O3819" s="2" t="str">
        <f>VLOOKUP(D3819,Products!$A$2:$F$21,4,FALSE)</f>
        <v>Electronics</v>
      </c>
      <c r="P3819" s="2" t="str">
        <f>VLOOKUP(D3819,Products!$A$2:$F$21,3,FALSE)</f>
        <v>Accessories</v>
      </c>
      <c r="Q3819" s="6">
        <f>VLOOKUP(D3819,Products!$A$2:$F$21,6,FALSE)</f>
        <v>990</v>
      </c>
      <c r="R3819" s="6">
        <f t="shared" si="238"/>
        <v>990</v>
      </c>
      <c r="S3819" s="6">
        <f t="shared" si="239"/>
        <v>724.95</v>
      </c>
    </row>
    <row r="3820" spans="1:19" x14ac:dyDescent="0.25">
      <c r="A3820" t="s">
        <v>4250</v>
      </c>
      <c r="B3820" s="2">
        <v>45566</v>
      </c>
      <c r="C3820" t="s">
        <v>662</v>
      </c>
      <c r="D3820" t="s">
        <v>30</v>
      </c>
      <c r="E3820">
        <v>5</v>
      </c>
      <c r="F3820">
        <v>9200</v>
      </c>
      <c r="G3820" s="3">
        <v>0.1</v>
      </c>
      <c r="H3820" t="s">
        <v>12</v>
      </c>
      <c r="I3820">
        <v>6</v>
      </c>
      <c r="J3820">
        <f t="shared" si="236"/>
        <v>41400</v>
      </c>
      <c r="K3820" s="2">
        <f t="shared" si="237"/>
        <v>45566</v>
      </c>
      <c r="L3820" s="2" t="str">
        <f>VLOOKUP(C3820,Customers!$A$2:$F$401,3,FALSE)</f>
        <v>Alexandria</v>
      </c>
      <c r="M3820" s="2" t="str">
        <f>VLOOKUP(C3820,Customers!$A$2:$F$401,5,FALSE)</f>
        <v>Small Business</v>
      </c>
      <c r="N3820" s="2" t="str">
        <f>VLOOKUP(D3820,Products!$A$2:$F$21,2,FALSE)</f>
        <v>Standing Desk</v>
      </c>
      <c r="O3820" s="2" t="str">
        <f>VLOOKUP(D3820,Products!$A$2:$F$21,4,FALSE)</f>
        <v>Office</v>
      </c>
      <c r="P3820" s="2" t="str">
        <f>VLOOKUP(D3820,Products!$A$2:$F$21,3,FALSE)</f>
        <v>Furniture</v>
      </c>
      <c r="Q3820" s="6">
        <f>VLOOKUP(D3820,Products!$A$2:$F$21,6,FALSE)</f>
        <v>6500</v>
      </c>
      <c r="R3820" s="6">
        <f t="shared" si="238"/>
        <v>32500</v>
      </c>
      <c r="S3820" s="6">
        <f t="shared" si="239"/>
        <v>8900</v>
      </c>
    </row>
    <row r="3821" spans="1:19" x14ac:dyDescent="0.25">
      <c r="A3821" t="s">
        <v>4251</v>
      </c>
      <c r="B3821" s="2">
        <v>45356</v>
      </c>
      <c r="C3821" t="s">
        <v>843</v>
      </c>
      <c r="D3821" t="s">
        <v>15</v>
      </c>
      <c r="E3821">
        <v>2</v>
      </c>
      <c r="F3821">
        <v>450</v>
      </c>
      <c r="G3821" s="3">
        <v>0</v>
      </c>
      <c r="H3821" t="s">
        <v>12</v>
      </c>
      <c r="I3821">
        <v>4</v>
      </c>
      <c r="J3821">
        <f t="shared" si="236"/>
        <v>900</v>
      </c>
      <c r="K3821" s="2">
        <f t="shared" si="237"/>
        <v>45352</v>
      </c>
      <c r="L3821" s="2" t="str">
        <f>VLOOKUP(C3821,Customers!$A$2:$F$401,3,FALSE)</f>
        <v>Giza</v>
      </c>
      <c r="M3821" s="2" t="str">
        <f>VLOOKUP(C3821,Customers!$A$2:$F$401,5,FALSE)</f>
        <v>Corporate</v>
      </c>
      <c r="N3821" s="2" t="str">
        <f>VLOOKUP(D3821,Products!$A$2:$F$21,2,FALSE)</f>
        <v>Wireless Mouse</v>
      </c>
      <c r="O3821" s="2" t="str">
        <f>VLOOKUP(D3821,Products!$A$2:$F$21,4,FALSE)</f>
        <v>Electronics</v>
      </c>
      <c r="P3821" s="2" t="str">
        <f>VLOOKUP(D3821,Products!$A$2:$F$21,3,FALSE)</f>
        <v>Accessories</v>
      </c>
      <c r="Q3821" s="6">
        <f>VLOOKUP(D3821,Products!$A$2:$F$21,6,FALSE)</f>
        <v>210</v>
      </c>
      <c r="R3821" s="6">
        <f t="shared" si="238"/>
        <v>420</v>
      </c>
      <c r="S3821" s="6">
        <f t="shared" si="239"/>
        <v>480</v>
      </c>
    </row>
    <row r="3822" spans="1:19" x14ac:dyDescent="0.25">
      <c r="A3822" t="s">
        <v>4252</v>
      </c>
      <c r="B3822" s="2">
        <v>45584</v>
      </c>
      <c r="C3822" t="s">
        <v>659</v>
      </c>
      <c r="D3822" t="s">
        <v>30</v>
      </c>
      <c r="E3822">
        <v>1</v>
      </c>
      <c r="F3822">
        <v>8464</v>
      </c>
      <c r="G3822" s="3">
        <v>0.2</v>
      </c>
      <c r="H3822" t="s">
        <v>12</v>
      </c>
      <c r="I3822">
        <v>4</v>
      </c>
      <c r="J3822">
        <f t="shared" si="236"/>
        <v>6771.2000000000007</v>
      </c>
      <c r="K3822" s="2">
        <f t="shared" si="237"/>
        <v>45566</v>
      </c>
      <c r="L3822" s="2" t="str">
        <f>VLOOKUP(C3822,Customers!$A$2:$F$401,3,FALSE)</f>
        <v>Tanta</v>
      </c>
      <c r="M3822" s="2" t="str">
        <f>VLOOKUP(C3822,Customers!$A$2:$F$401,5,FALSE)</f>
        <v>Consumer</v>
      </c>
      <c r="N3822" s="2" t="str">
        <f>VLOOKUP(D3822,Products!$A$2:$F$21,2,FALSE)</f>
        <v>Standing Desk</v>
      </c>
      <c r="O3822" s="2" t="str">
        <f>VLOOKUP(D3822,Products!$A$2:$F$21,4,FALSE)</f>
        <v>Office</v>
      </c>
      <c r="P3822" s="2" t="str">
        <f>VLOOKUP(D3822,Products!$A$2:$F$21,3,FALSE)</f>
        <v>Furniture</v>
      </c>
      <c r="Q3822" s="6">
        <f>VLOOKUP(D3822,Products!$A$2:$F$21,6,FALSE)</f>
        <v>6500</v>
      </c>
      <c r="R3822" s="6">
        <f t="shared" si="238"/>
        <v>6500</v>
      </c>
      <c r="S3822" s="6">
        <f t="shared" si="239"/>
        <v>271.20000000000073</v>
      </c>
    </row>
    <row r="3823" spans="1:19" x14ac:dyDescent="0.25">
      <c r="A3823" t="s">
        <v>4253</v>
      </c>
      <c r="B3823" s="2">
        <v>45337</v>
      </c>
      <c r="C3823" t="s">
        <v>222</v>
      </c>
      <c r="D3823" t="s">
        <v>46</v>
      </c>
      <c r="E3823">
        <v>10</v>
      </c>
      <c r="F3823">
        <v>267.8</v>
      </c>
      <c r="G3823" s="3">
        <v>0</v>
      </c>
      <c r="H3823" t="s">
        <v>12</v>
      </c>
      <c r="I3823">
        <v>5</v>
      </c>
      <c r="J3823">
        <f t="shared" si="236"/>
        <v>2678</v>
      </c>
      <c r="K3823" s="2">
        <f t="shared" si="237"/>
        <v>45323</v>
      </c>
      <c r="L3823" s="2" t="str">
        <f>VLOOKUP(C3823,Customers!$A$2:$F$401,3,FALSE)</f>
        <v>Asyut</v>
      </c>
      <c r="M3823" s="2" t="str">
        <f>VLOOKUP(C3823,Customers!$A$2:$F$401,5,FALSE)</f>
        <v>Corporate</v>
      </c>
      <c r="N3823" s="2" t="str">
        <f>VLOOKUP(D3823,Products!$A$2:$F$21,2,FALSE)</f>
        <v>Paper A4 Box</v>
      </c>
      <c r="O3823" s="2" t="str">
        <f>VLOOKUP(D3823,Products!$A$2:$F$21,4,FALSE)</f>
        <v>Office</v>
      </c>
      <c r="P3823" s="2" t="str">
        <f>VLOOKUP(D3823,Products!$A$2:$F$21,3,FALSE)</f>
        <v>Stationery</v>
      </c>
      <c r="Q3823" s="6">
        <f>VLOOKUP(D3823,Products!$A$2:$F$21,6,FALSE)</f>
        <v>145</v>
      </c>
      <c r="R3823" s="6">
        <f t="shared" si="238"/>
        <v>1450</v>
      </c>
      <c r="S3823" s="6">
        <f t="shared" si="239"/>
        <v>1228</v>
      </c>
    </row>
    <row r="3824" spans="1:19" x14ac:dyDescent="0.25">
      <c r="A3824" t="s">
        <v>4254</v>
      </c>
      <c r="B3824" s="2">
        <v>45321</v>
      </c>
      <c r="C3824" t="s">
        <v>377</v>
      </c>
      <c r="D3824" t="s">
        <v>11</v>
      </c>
      <c r="E3824">
        <v>1</v>
      </c>
      <c r="F3824">
        <v>26220</v>
      </c>
      <c r="G3824" s="3">
        <v>0.1</v>
      </c>
      <c r="H3824" t="s">
        <v>12</v>
      </c>
      <c r="I3824">
        <v>3</v>
      </c>
      <c r="J3824">
        <f t="shared" si="236"/>
        <v>23598</v>
      </c>
      <c r="K3824" s="2">
        <f t="shared" si="237"/>
        <v>45292</v>
      </c>
      <c r="L3824" s="2" t="str">
        <f>VLOOKUP(C3824,Customers!$A$2:$F$401,3,FALSE)</f>
        <v>Mansoura</v>
      </c>
      <c r="M3824" s="2" t="str">
        <f>VLOOKUP(C3824,Customers!$A$2:$F$401,5,FALSE)</f>
        <v>Consumer</v>
      </c>
      <c r="N3824" s="2" t="str">
        <f>VLOOKUP(D3824,Products!$A$2:$F$21,2,FALSE)</f>
        <v>Laptop Pro 14</v>
      </c>
      <c r="O3824" s="2" t="str">
        <f>VLOOKUP(D3824,Products!$A$2:$F$21,4,FALSE)</f>
        <v>Electronics</v>
      </c>
      <c r="P3824" s="2" t="str">
        <f>VLOOKUP(D3824,Products!$A$2:$F$21,3,FALSE)</f>
        <v>Computers</v>
      </c>
      <c r="Q3824" s="6">
        <f>VLOOKUP(D3824,Products!$A$2:$F$21,6,FALSE)</f>
        <v>22100</v>
      </c>
      <c r="R3824" s="6">
        <f t="shared" si="238"/>
        <v>22100</v>
      </c>
      <c r="S3824" s="6">
        <f t="shared" si="239"/>
        <v>1498</v>
      </c>
    </row>
    <row r="3825" spans="1:19" x14ac:dyDescent="0.25">
      <c r="A3825" t="s">
        <v>4255</v>
      </c>
      <c r="B3825" s="2">
        <v>45513</v>
      </c>
      <c r="C3825" t="s">
        <v>1053</v>
      </c>
      <c r="D3825" t="s">
        <v>79</v>
      </c>
      <c r="E3825">
        <v>2</v>
      </c>
      <c r="F3825">
        <v>6200</v>
      </c>
      <c r="G3825" s="3">
        <v>0.1</v>
      </c>
      <c r="H3825" t="s">
        <v>12</v>
      </c>
      <c r="I3825">
        <v>2</v>
      </c>
      <c r="J3825">
        <f t="shared" si="236"/>
        <v>11160</v>
      </c>
      <c r="K3825" s="2">
        <f t="shared" si="237"/>
        <v>45505</v>
      </c>
      <c r="L3825" s="2" t="str">
        <f>VLOOKUP(C3825,Customers!$A$2:$F$401,3,FALSE)</f>
        <v>Mansoura</v>
      </c>
      <c r="M3825" s="2" t="str">
        <f>VLOOKUP(C3825,Customers!$A$2:$F$401,5,FALSE)</f>
        <v>Small Business</v>
      </c>
      <c r="N3825" s="2" t="str">
        <f>VLOOKUP(D3825,Products!$A$2:$F$21,2,FALSE)</f>
        <v>27-inch Monitor</v>
      </c>
      <c r="O3825" s="2" t="str">
        <f>VLOOKUP(D3825,Products!$A$2:$F$21,4,FALSE)</f>
        <v>Electronics</v>
      </c>
      <c r="P3825" s="2" t="str">
        <f>VLOOKUP(D3825,Products!$A$2:$F$21,3,FALSE)</f>
        <v>Displays</v>
      </c>
      <c r="Q3825" s="6">
        <f>VLOOKUP(D3825,Products!$A$2:$F$21,6,FALSE)</f>
        <v>4300</v>
      </c>
      <c r="R3825" s="6">
        <f t="shared" si="238"/>
        <v>8600</v>
      </c>
      <c r="S3825" s="6">
        <f t="shared" si="239"/>
        <v>2560</v>
      </c>
    </row>
    <row r="3826" spans="1:19" x14ac:dyDescent="0.25">
      <c r="A3826" t="s">
        <v>4256</v>
      </c>
      <c r="B3826" s="2">
        <v>45493</v>
      </c>
      <c r="C3826" t="s">
        <v>944</v>
      </c>
      <c r="D3826" t="s">
        <v>21</v>
      </c>
      <c r="E3826">
        <v>1</v>
      </c>
      <c r="F3826">
        <v>1905.5</v>
      </c>
      <c r="G3826" s="3">
        <v>0.1</v>
      </c>
      <c r="H3826" t="s">
        <v>12</v>
      </c>
      <c r="I3826">
        <v>7</v>
      </c>
      <c r="J3826">
        <f t="shared" si="236"/>
        <v>1714.95</v>
      </c>
      <c r="K3826" s="2">
        <f t="shared" si="237"/>
        <v>45474</v>
      </c>
      <c r="L3826" s="2" t="str">
        <f>VLOOKUP(C3826,Customers!$A$2:$F$401,3,FALSE)</f>
        <v>Asyut</v>
      </c>
      <c r="M3826" s="2" t="str">
        <f>VLOOKUP(C3826,Customers!$A$2:$F$401,5,FALSE)</f>
        <v>Small Business</v>
      </c>
      <c r="N3826" s="2" t="str">
        <f>VLOOKUP(D3826,Products!$A$2:$F$21,2,FALSE)</f>
        <v>Mechanical Keyboard</v>
      </c>
      <c r="O3826" s="2" t="str">
        <f>VLOOKUP(D3826,Products!$A$2:$F$21,4,FALSE)</f>
        <v>Electronics</v>
      </c>
      <c r="P3826" s="2" t="str">
        <f>VLOOKUP(D3826,Products!$A$2:$F$21,3,FALSE)</f>
        <v>Accessories</v>
      </c>
      <c r="Q3826" s="6">
        <f>VLOOKUP(D3826,Products!$A$2:$F$21,6,FALSE)</f>
        <v>990</v>
      </c>
      <c r="R3826" s="6">
        <f t="shared" si="238"/>
        <v>990</v>
      </c>
      <c r="S3826" s="6">
        <f t="shared" si="239"/>
        <v>724.95</v>
      </c>
    </row>
    <row r="3827" spans="1:19" x14ac:dyDescent="0.25">
      <c r="A3827" t="s">
        <v>4257</v>
      </c>
      <c r="B3827" s="2">
        <v>46017</v>
      </c>
      <c r="C3827" t="s">
        <v>360</v>
      </c>
      <c r="D3827" t="s">
        <v>15</v>
      </c>
      <c r="E3827">
        <v>5</v>
      </c>
      <c r="F3827">
        <v>486</v>
      </c>
      <c r="G3827" s="3">
        <v>0.05</v>
      </c>
      <c r="H3827" t="s">
        <v>12</v>
      </c>
      <c r="I3827">
        <v>6</v>
      </c>
      <c r="J3827">
        <f t="shared" si="236"/>
        <v>2308.5</v>
      </c>
      <c r="K3827" s="2">
        <f t="shared" si="237"/>
        <v>45992</v>
      </c>
      <c r="L3827" s="2" t="str">
        <f>VLOOKUP(C3827,Customers!$A$2:$F$401,3,FALSE)</f>
        <v>Mansoura</v>
      </c>
      <c r="M3827" s="2" t="str">
        <f>VLOOKUP(C3827,Customers!$A$2:$F$401,5,FALSE)</f>
        <v>Consumer</v>
      </c>
      <c r="N3827" s="2" t="str">
        <f>VLOOKUP(D3827,Products!$A$2:$F$21,2,FALSE)</f>
        <v>Wireless Mouse</v>
      </c>
      <c r="O3827" s="2" t="str">
        <f>VLOOKUP(D3827,Products!$A$2:$F$21,4,FALSE)</f>
        <v>Electronics</v>
      </c>
      <c r="P3827" s="2" t="str">
        <f>VLOOKUP(D3827,Products!$A$2:$F$21,3,FALSE)</f>
        <v>Accessories</v>
      </c>
      <c r="Q3827" s="6">
        <f>VLOOKUP(D3827,Products!$A$2:$F$21,6,FALSE)</f>
        <v>210</v>
      </c>
      <c r="R3827" s="6">
        <f t="shared" si="238"/>
        <v>1050</v>
      </c>
      <c r="S3827" s="6">
        <f t="shared" si="239"/>
        <v>1258.5</v>
      </c>
    </row>
    <row r="3828" spans="1:19" x14ac:dyDescent="0.25">
      <c r="A3828" t="s">
        <v>4258</v>
      </c>
      <c r="B3828" s="2">
        <v>45580</v>
      </c>
      <c r="C3828" t="s">
        <v>407</v>
      </c>
      <c r="D3828" t="s">
        <v>123</v>
      </c>
      <c r="E3828">
        <v>1</v>
      </c>
      <c r="F3828">
        <v>2420.5</v>
      </c>
      <c r="G3828" s="3">
        <v>0</v>
      </c>
      <c r="H3828" t="s">
        <v>12</v>
      </c>
      <c r="I3828">
        <v>1</v>
      </c>
      <c r="J3828">
        <f t="shared" si="236"/>
        <v>2420.5</v>
      </c>
      <c r="K3828" s="2">
        <f t="shared" si="237"/>
        <v>45566</v>
      </c>
      <c r="L3828" s="2" t="str">
        <f>VLOOKUP(C3828,Customers!$A$2:$F$401,3,FALSE)</f>
        <v>Shubra El-Kheima</v>
      </c>
      <c r="M3828" s="2" t="str">
        <f>VLOOKUP(C3828,Customers!$A$2:$F$401,5,FALSE)</f>
        <v>Corporate</v>
      </c>
      <c r="N3828" s="2" t="str">
        <f>VLOOKUP(D3828,Products!$A$2:$F$21,2,FALSE)</f>
        <v>Barcode Scanner</v>
      </c>
      <c r="O3828" s="2" t="str">
        <f>VLOOKUP(D3828,Products!$A$2:$F$21,4,FALSE)</f>
        <v>Electronics</v>
      </c>
      <c r="P3828" s="2" t="str">
        <f>VLOOKUP(D3828,Products!$A$2:$F$21,3,FALSE)</f>
        <v>POS Equipment</v>
      </c>
      <c r="Q3828" s="6">
        <f>VLOOKUP(D3828,Products!$A$2:$F$21,6,FALSE)</f>
        <v>1420</v>
      </c>
      <c r="R3828" s="6">
        <f t="shared" si="238"/>
        <v>1420</v>
      </c>
      <c r="S3828" s="6">
        <f t="shared" si="239"/>
        <v>1000.5</v>
      </c>
    </row>
    <row r="3829" spans="1:19" x14ac:dyDescent="0.25">
      <c r="A3829" t="s">
        <v>4259</v>
      </c>
      <c r="B3829" s="2">
        <v>45830</v>
      </c>
      <c r="C3829" t="s">
        <v>462</v>
      </c>
      <c r="D3829" t="s">
        <v>15</v>
      </c>
      <c r="E3829">
        <v>2</v>
      </c>
      <c r="F3829">
        <v>450</v>
      </c>
      <c r="G3829" s="3">
        <v>0.05</v>
      </c>
      <c r="H3829" t="s">
        <v>96</v>
      </c>
      <c r="I3829">
        <v>6</v>
      </c>
      <c r="J3829">
        <f t="shared" si="236"/>
        <v>855</v>
      </c>
      <c r="K3829" s="2">
        <f t="shared" si="237"/>
        <v>45809</v>
      </c>
      <c r="L3829" s="2" t="str">
        <f>VLOOKUP(C3829,Customers!$A$2:$F$401,3,FALSE)</f>
        <v>Shubra El-Kheima</v>
      </c>
      <c r="M3829" s="2" t="str">
        <f>VLOOKUP(C3829,Customers!$A$2:$F$401,5,FALSE)</f>
        <v>Small Business</v>
      </c>
      <c r="N3829" s="2" t="str">
        <f>VLOOKUP(D3829,Products!$A$2:$F$21,2,FALSE)</f>
        <v>Wireless Mouse</v>
      </c>
      <c r="O3829" s="2" t="str">
        <f>VLOOKUP(D3829,Products!$A$2:$F$21,4,FALSE)</f>
        <v>Electronics</v>
      </c>
      <c r="P3829" s="2" t="str">
        <f>VLOOKUP(D3829,Products!$A$2:$F$21,3,FALSE)</f>
        <v>Accessories</v>
      </c>
      <c r="Q3829" s="6">
        <f>VLOOKUP(D3829,Products!$A$2:$F$21,6,FALSE)</f>
        <v>210</v>
      </c>
      <c r="R3829" s="6">
        <f t="shared" si="238"/>
        <v>420</v>
      </c>
      <c r="S3829" s="6">
        <f t="shared" si="239"/>
        <v>435</v>
      </c>
    </row>
    <row r="3830" spans="1:19" x14ac:dyDescent="0.25">
      <c r="A3830" t="s">
        <v>4260</v>
      </c>
      <c r="B3830" s="2">
        <v>45167</v>
      </c>
      <c r="C3830" t="s">
        <v>777</v>
      </c>
      <c r="D3830" t="s">
        <v>90</v>
      </c>
      <c r="E3830">
        <v>4</v>
      </c>
      <c r="F3830">
        <v>2268</v>
      </c>
      <c r="G3830" s="3">
        <v>0.03</v>
      </c>
      <c r="H3830" t="s">
        <v>12</v>
      </c>
      <c r="I3830">
        <v>6</v>
      </c>
      <c r="J3830">
        <f t="shared" si="236"/>
        <v>8799.84</v>
      </c>
      <c r="K3830" s="2">
        <f t="shared" si="237"/>
        <v>45139</v>
      </c>
      <c r="L3830" s="2" t="str">
        <f>VLOOKUP(C3830,Customers!$A$2:$F$401,3,FALSE)</f>
        <v>Asyut</v>
      </c>
      <c r="M3830" s="2" t="str">
        <f>VLOOKUP(C3830,Customers!$A$2:$F$401,5,FALSE)</f>
        <v>Consumer</v>
      </c>
      <c r="N3830" s="2" t="str">
        <f>VLOOKUP(D3830,Products!$A$2:$F$21,2,FALSE)</f>
        <v>Headset Pro</v>
      </c>
      <c r="O3830" s="2" t="str">
        <f>VLOOKUP(D3830,Products!$A$2:$F$21,4,FALSE)</f>
        <v>Electronics</v>
      </c>
      <c r="P3830" s="2" t="str">
        <f>VLOOKUP(D3830,Products!$A$2:$F$21,3,FALSE)</f>
        <v>Accessories</v>
      </c>
      <c r="Q3830" s="6">
        <f>VLOOKUP(D3830,Products!$A$2:$F$21,6,FALSE)</f>
        <v>1180</v>
      </c>
      <c r="R3830" s="6">
        <f t="shared" si="238"/>
        <v>4720</v>
      </c>
      <c r="S3830" s="6">
        <f t="shared" si="239"/>
        <v>4079.84</v>
      </c>
    </row>
    <row r="3831" spans="1:19" x14ac:dyDescent="0.25">
      <c r="A3831" t="s">
        <v>4261</v>
      </c>
      <c r="B3831" s="2">
        <v>45485</v>
      </c>
      <c r="C3831" t="s">
        <v>980</v>
      </c>
      <c r="D3831" t="s">
        <v>33</v>
      </c>
      <c r="E3831">
        <v>1</v>
      </c>
      <c r="F3831">
        <v>3783</v>
      </c>
      <c r="G3831" s="3">
        <v>0.03</v>
      </c>
      <c r="H3831" t="s">
        <v>12</v>
      </c>
      <c r="I3831">
        <v>2</v>
      </c>
      <c r="J3831">
        <f t="shared" si="236"/>
        <v>3669.5099999999998</v>
      </c>
      <c r="K3831" s="2">
        <f t="shared" si="237"/>
        <v>45474</v>
      </c>
      <c r="L3831" s="2" t="str">
        <f>VLOOKUP(C3831,Customers!$A$2:$F$401,3,FALSE)</f>
        <v>Mansoura</v>
      </c>
      <c r="M3831" s="2" t="str">
        <f>VLOOKUP(C3831,Customers!$A$2:$F$401,5,FALSE)</f>
        <v>Small Business</v>
      </c>
      <c r="N3831" s="2" t="str">
        <f>VLOOKUP(D3831,Products!$A$2:$F$21,2,FALSE)</f>
        <v>Filing Cabinet</v>
      </c>
      <c r="O3831" s="2" t="str">
        <f>VLOOKUP(D3831,Products!$A$2:$F$21,4,FALSE)</f>
        <v>Office</v>
      </c>
      <c r="P3831" s="2" t="str">
        <f>VLOOKUP(D3831,Products!$A$2:$F$21,3,FALSE)</f>
        <v>Furniture</v>
      </c>
      <c r="Q3831" s="6">
        <f>VLOOKUP(D3831,Products!$A$2:$F$21,6,FALSE)</f>
        <v>2650</v>
      </c>
      <c r="R3831" s="6">
        <f t="shared" si="238"/>
        <v>2650</v>
      </c>
      <c r="S3831" s="6">
        <f t="shared" si="239"/>
        <v>1019.5099999999998</v>
      </c>
    </row>
    <row r="3832" spans="1:19" x14ac:dyDescent="0.25">
      <c r="A3832" t="s">
        <v>4262</v>
      </c>
      <c r="B3832" s="2">
        <v>45232</v>
      </c>
      <c r="C3832" t="s">
        <v>1202</v>
      </c>
      <c r="D3832" t="s">
        <v>72</v>
      </c>
      <c r="E3832">
        <v>1</v>
      </c>
      <c r="F3832">
        <v>1697.5</v>
      </c>
      <c r="G3832" s="3">
        <v>0.05</v>
      </c>
      <c r="H3832" t="s">
        <v>12</v>
      </c>
      <c r="I3832">
        <v>7</v>
      </c>
      <c r="J3832">
        <f t="shared" si="236"/>
        <v>1612.625</v>
      </c>
      <c r="K3832" s="2">
        <f t="shared" si="237"/>
        <v>45231</v>
      </c>
      <c r="L3832" s="2" t="str">
        <f>VLOOKUP(C3832,Customers!$A$2:$F$401,3,FALSE)</f>
        <v>Shubra El-Kheima</v>
      </c>
      <c r="M3832" s="2" t="str">
        <f>VLOOKUP(C3832,Customers!$A$2:$F$401,5,FALSE)</f>
        <v>Corporate</v>
      </c>
      <c r="N3832" s="2" t="str">
        <f>VLOOKUP(D3832,Products!$A$2:$F$21,2,FALSE)</f>
        <v>Wi-Fi Router</v>
      </c>
      <c r="O3832" s="2" t="str">
        <f>VLOOKUP(D3832,Products!$A$2:$F$21,4,FALSE)</f>
        <v>Electronics</v>
      </c>
      <c r="P3832" s="2" t="str">
        <f>VLOOKUP(D3832,Products!$A$2:$F$21,3,FALSE)</f>
        <v>Networking</v>
      </c>
      <c r="Q3832" s="6">
        <f>VLOOKUP(D3832,Products!$A$2:$F$21,6,FALSE)</f>
        <v>1050</v>
      </c>
      <c r="R3832" s="6">
        <f t="shared" si="238"/>
        <v>1050</v>
      </c>
      <c r="S3832" s="6">
        <f t="shared" si="239"/>
        <v>562.625</v>
      </c>
    </row>
    <row r="3833" spans="1:19" x14ac:dyDescent="0.25">
      <c r="A3833" t="s">
        <v>4263</v>
      </c>
      <c r="B3833" s="2">
        <v>45249</v>
      </c>
      <c r="C3833" t="s">
        <v>860</v>
      </c>
      <c r="D3833" t="s">
        <v>56</v>
      </c>
      <c r="E3833">
        <v>4</v>
      </c>
      <c r="F3833">
        <v>185.4</v>
      </c>
      <c r="G3833" s="3">
        <v>0.05</v>
      </c>
      <c r="H3833" t="s">
        <v>12</v>
      </c>
      <c r="I3833">
        <v>6</v>
      </c>
      <c r="J3833">
        <f t="shared" si="236"/>
        <v>704.52</v>
      </c>
      <c r="K3833" s="2">
        <f t="shared" si="237"/>
        <v>45231</v>
      </c>
      <c r="L3833" s="2" t="str">
        <f>VLOOKUP(C3833,Customers!$A$2:$F$401,3,FALSE)</f>
        <v>Cairo</v>
      </c>
      <c r="M3833" s="2" t="str">
        <f>VLOOKUP(C3833,Customers!$A$2:$F$401,5,FALSE)</f>
        <v>Consumer</v>
      </c>
      <c r="N3833" s="2" t="str">
        <f>VLOOKUP(D3833,Products!$A$2:$F$21,2,FALSE)</f>
        <v>Notebook Pack</v>
      </c>
      <c r="O3833" s="2" t="str">
        <f>VLOOKUP(D3833,Products!$A$2:$F$21,4,FALSE)</f>
        <v>Office</v>
      </c>
      <c r="P3833" s="2" t="str">
        <f>VLOOKUP(D3833,Products!$A$2:$F$21,3,FALSE)</f>
        <v>Stationery</v>
      </c>
      <c r="Q3833" s="6">
        <f>VLOOKUP(D3833,Products!$A$2:$F$21,6,FALSE)</f>
        <v>75</v>
      </c>
      <c r="R3833" s="6">
        <f t="shared" si="238"/>
        <v>300</v>
      </c>
      <c r="S3833" s="6">
        <f t="shared" si="239"/>
        <v>404.52</v>
      </c>
    </row>
    <row r="3834" spans="1:19" x14ac:dyDescent="0.25">
      <c r="A3834" t="s">
        <v>4264</v>
      </c>
      <c r="B3834" s="2">
        <v>45487</v>
      </c>
      <c r="C3834" t="s">
        <v>1005</v>
      </c>
      <c r="D3834" t="s">
        <v>15</v>
      </c>
      <c r="E3834">
        <v>1</v>
      </c>
      <c r="F3834">
        <v>450</v>
      </c>
      <c r="G3834" s="3">
        <v>0.03</v>
      </c>
      <c r="H3834" t="s">
        <v>12</v>
      </c>
      <c r="I3834">
        <v>6</v>
      </c>
      <c r="J3834">
        <f t="shared" si="236"/>
        <v>436.5</v>
      </c>
      <c r="K3834" s="2">
        <f t="shared" si="237"/>
        <v>45474</v>
      </c>
      <c r="L3834" s="2" t="str">
        <f>VLOOKUP(C3834,Customers!$A$2:$F$401,3,FALSE)</f>
        <v>Asyut</v>
      </c>
      <c r="M3834" s="2" t="str">
        <f>VLOOKUP(C3834,Customers!$A$2:$F$401,5,FALSE)</f>
        <v>Consumer</v>
      </c>
      <c r="N3834" s="2" t="str">
        <f>VLOOKUP(D3834,Products!$A$2:$F$21,2,FALSE)</f>
        <v>Wireless Mouse</v>
      </c>
      <c r="O3834" s="2" t="str">
        <f>VLOOKUP(D3834,Products!$A$2:$F$21,4,FALSE)</f>
        <v>Electronics</v>
      </c>
      <c r="P3834" s="2" t="str">
        <f>VLOOKUP(D3834,Products!$A$2:$F$21,3,FALSE)</f>
        <v>Accessories</v>
      </c>
      <c r="Q3834" s="6">
        <f>VLOOKUP(D3834,Products!$A$2:$F$21,6,FALSE)</f>
        <v>210</v>
      </c>
      <c r="R3834" s="6">
        <f t="shared" si="238"/>
        <v>210</v>
      </c>
      <c r="S3834" s="6">
        <f t="shared" si="239"/>
        <v>226.5</v>
      </c>
    </row>
    <row r="3835" spans="1:19" x14ac:dyDescent="0.25">
      <c r="A3835" t="s">
        <v>4265</v>
      </c>
      <c r="B3835" s="2">
        <v>45161</v>
      </c>
      <c r="C3835" t="s">
        <v>849</v>
      </c>
      <c r="D3835" t="s">
        <v>56</v>
      </c>
      <c r="E3835">
        <v>1</v>
      </c>
      <c r="F3835">
        <v>194.4</v>
      </c>
      <c r="G3835" s="3">
        <v>0</v>
      </c>
      <c r="H3835" t="s">
        <v>12</v>
      </c>
      <c r="I3835">
        <v>1</v>
      </c>
      <c r="J3835">
        <f t="shared" si="236"/>
        <v>194.4</v>
      </c>
      <c r="K3835" s="2">
        <f t="shared" si="237"/>
        <v>45139</v>
      </c>
      <c r="L3835" s="2" t="str">
        <f>VLOOKUP(C3835,Customers!$A$2:$F$401,3,FALSE)</f>
        <v>Giza</v>
      </c>
      <c r="M3835" s="2" t="str">
        <f>VLOOKUP(C3835,Customers!$A$2:$F$401,5,FALSE)</f>
        <v>Small Business</v>
      </c>
      <c r="N3835" s="2" t="str">
        <f>VLOOKUP(D3835,Products!$A$2:$F$21,2,FALSE)</f>
        <v>Notebook Pack</v>
      </c>
      <c r="O3835" s="2" t="str">
        <f>VLOOKUP(D3835,Products!$A$2:$F$21,4,FALSE)</f>
        <v>Office</v>
      </c>
      <c r="P3835" s="2" t="str">
        <f>VLOOKUP(D3835,Products!$A$2:$F$21,3,FALSE)</f>
        <v>Stationery</v>
      </c>
      <c r="Q3835" s="6">
        <f>VLOOKUP(D3835,Products!$A$2:$F$21,6,FALSE)</f>
        <v>75</v>
      </c>
      <c r="R3835" s="6">
        <f t="shared" si="238"/>
        <v>75</v>
      </c>
      <c r="S3835" s="6">
        <f t="shared" si="239"/>
        <v>119.4</v>
      </c>
    </row>
    <row r="3836" spans="1:19" x14ac:dyDescent="0.25">
      <c r="A3836" t="s">
        <v>4266</v>
      </c>
      <c r="B3836" s="2">
        <v>44958</v>
      </c>
      <c r="C3836" t="s">
        <v>158</v>
      </c>
      <c r="D3836" t="s">
        <v>46</v>
      </c>
      <c r="E3836">
        <v>10</v>
      </c>
      <c r="F3836">
        <v>280.8</v>
      </c>
      <c r="G3836" s="3">
        <v>0.1</v>
      </c>
      <c r="H3836" t="s">
        <v>12</v>
      </c>
      <c r="I3836">
        <v>6</v>
      </c>
      <c r="J3836">
        <f t="shared" si="236"/>
        <v>2527.2000000000003</v>
      </c>
      <c r="K3836" s="2">
        <f t="shared" si="237"/>
        <v>44958</v>
      </c>
      <c r="L3836" s="2" t="str">
        <f>VLOOKUP(C3836,Customers!$A$2:$F$401,3,FALSE)</f>
        <v>Port Said</v>
      </c>
      <c r="M3836" s="2" t="str">
        <f>VLOOKUP(C3836,Customers!$A$2:$F$401,5,FALSE)</f>
        <v>Consumer</v>
      </c>
      <c r="N3836" s="2" t="str">
        <f>VLOOKUP(D3836,Products!$A$2:$F$21,2,FALSE)</f>
        <v>Paper A4 Box</v>
      </c>
      <c r="O3836" s="2" t="str">
        <f>VLOOKUP(D3836,Products!$A$2:$F$21,4,FALSE)</f>
        <v>Office</v>
      </c>
      <c r="P3836" s="2" t="str">
        <f>VLOOKUP(D3836,Products!$A$2:$F$21,3,FALSE)</f>
        <v>Stationery</v>
      </c>
      <c r="Q3836" s="6">
        <f>VLOOKUP(D3836,Products!$A$2:$F$21,6,FALSE)</f>
        <v>145</v>
      </c>
      <c r="R3836" s="6">
        <f t="shared" si="238"/>
        <v>1450</v>
      </c>
      <c r="S3836" s="6">
        <f t="shared" si="239"/>
        <v>1077.2000000000003</v>
      </c>
    </row>
    <row r="3837" spans="1:19" x14ac:dyDescent="0.25">
      <c r="A3837" t="s">
        <v>4267</v>
      </c>
      <c r="B3837" s="2">
        <v>45979</v>
      </c>
      <c r="C3837" t="s">
        <v>662</v>
      </c>
      <c r="D3837" t="s">
        <v>109</v>
      </c>
      <c r="E3837">
        <v>3</v>
      </c>
      <c r="F3837">
        <v>11776</v>
      </c>
      <c r="G3837" s="3">
        <v>0</v>
      </c>
      <c r="H3837" t="s">
        <v>12</v>
      </c>
      <c r="I3837">
        <v>1</v>
      </c>
      <c r="J3837">
        <f t="shared" si="236"/>
        <v>35328</v>
      </c>
      <c r="K3837" s="2">
        <f t="shared" si="237"/>
        <v>45962</v>
      </c>
      <c r="L3837" s="2" t="str">
        <f>VLOOKUP(C3837,Customers!$A$2:$F$401,3,FALSE)</f>
        <v>Alexandria</v>
      </c>
      <c r="M3837" s="2" t="str">
        <f>VLOOKUP(C3837,Customers!$A$2:$F$401,5,FALSE)</f>
        <v>Small Business</v>
      </c>
      <c r="N3837" s="2" t="str">
        <f>VLOOKUP(D3837,Products!$A$2:$F$21,2,FALSE)</f>
        <v>Projector</v>
      </c>
      <c r="O3837" s="2" t="str">
        <f>VLOOKUP(D3837,Products!$A$2:$F$21,4,FALSE)</f>
        <v>Electronics</v>
      </c>
      <c r="P3837" s="2" t="str">
        <f>VLOOKUP(D3837,Products!$A$2:$F$21,3,FALSE)</f>
        <v>Displays</v>
      </c>
      <c r="Q3837" s="6">
        <f>VLOOKUP(D3837,Products!$A$2:$F$21,6,FALSE)</f>
        <v>9700</v>
      </c>
      <c r="R3837" s="6">
        <f t="shared" si="238"/>
        <v>29100</v>
      </c>
      <c r="S3837" s="6">
        <f t="shared" si="239"/>
        <v>6228</v>
      </c>
    </row>
    <row r="3838" spans="1:19" x14ac:dyDescent="0.25">
      <c r="A3838" t="s">
        <v>4268</v>
      </c>
      <c r="B3838" s="2">
        <v>45136</v>
      </c>
      <c r="C3838" t="s">
        <v>48</v>
      </c>
      <c r="D3838" t="s">
        <v>79</v>
      </c>
      <c r="E3838">
        <v>1</v>
      </c>
      <c r="F3838">
        <v>6386</v>
      </c>
      <c r="G3838" s="3">
        <v>0.1</v>
      </c>
      <c r="H3838" t="s">
        <v>12</v>
      </c>
      <c r="I3838">
        <v>1</v>
      </c>
      <c r="J3838">
        <f t="shared" si="236"/>
        <v>5747.4000000000005</v>
      </c>
      <c r="K3838" s="2">
        <f t="shared" si="237"/>
        <v>45108</v>
      </c>
      <c r="L3838" s="2" t="str">
        <f>VLOOKUP(C3838,Customers!$A$2:$F$401,3,FALSE)</f>
        <v>Shubra El-Kheima</v>
      </c>
      <c r="M3838" s="2" t="str">
        <f>VLOOKUP(C3838,Customers!$A$2:$F$401,5,FALSE)</f>
        <v>Small Business</v>
      </c>
      <c r="N3838" s="2" t="str">
        <f>VLOOKUP(D3838,Products!$A$2:$F$21,2,FALSE)</f>
        <v>27-inch Monitor</v>
      </c>
      <c r="O3838" s="2" t="str">
        <f>VLOOKUP(D3838,Products!$A$2:$F$21,4,FALSE)</f>
        <v>Electronics</v>
      </c>
      <c r="P3838" s="2" t="str">
        <f>VLOOKUP(D3838,Products!$A$2:$F$21,3,FALSE)</f>
        <v>Displays</v>
      </c>
      <c r="Q3838" s="6">
        <f>VLOOKUP(D3838,Products!$A$2:$F$21,6,FALSE)</f>
        <v>4300</v>
      </c>
      <c r="R3838" s="6">
        <f t="shared" si="238"/>
        <v>4300</v>
      </c>
      <c r="S3838" s="6">
        <f t="shared" si="239"/>
        <v>1447.4000000000005</v>
      </c>
    </row>
    <row r="3839" spans="1:19" x14ac:dyDescent="0.25">
      <c r="A3839" t="s">
        <v>4269</v>
      </c>
      <c r="B3839" s="2">
        <v>45350</v>
      </c>
      <c r="C3839" t="s">
        <v>297</v>
      </c>
      <c r="D3839" t="s">
        <v>49</v>
      </c>
      <c r="E3839">
        <v>1</v>
      </c>
      <c r="F3839">
        <v>4428</v>
      </c>
      <c r="G3839" s="3">
        <v>0.05</v>
      </c>
      <c r="H3839" t="s">
        <v>12</v>
      </c>
      <c r="I3839">
        <v>2</v>
      </c>
      <c r="J3839">
        <f t="shared" si="236"/>
        <v>4206.5999999999995</v>
      </c>
      <c r="K3839" s="2">
        <f t="shared" si="237"/>
        <v>45323</v>
      </c>
      <c r="L3839" s="2" t="str">
        <f>VLOOKUP(C3839,Customers!$A$2:$F$401,3,FALSE)</f>
        <v>Giza</v>
      </c>
      <c r="M3839" s="2" t="str">
        <f>VLOOKUP(C3839,Customers!$A$2:$F$401,5,FALSE)</f>
        <v>Consumer</v>
      </c>
      <c r="N3839" s="2" t="str">
        <f>VLOOKUP(D3839,Products!$A$2:$F$21,2,FALSE)</f>
        <v>UPS 1200VA</v>
      </c>
      <c r="O3839" s="2" t="str">
        <f>VLOOKUP(D3839,Products!$A$2:$F$21,4,FALSE)</f>
        <v>Electronics</v>
      </c>
      <c r="P3839" s="2" t="str">
        <f>VLOOKUP(D3839,Products!$A$2:$F$21,3,FALSE)</f>
        <v>Power</v>
      </c>
      <c r="Q3839" s="6">
        <f>VLOOKUP(D3839,Products!$A$2:$F$21,6,FALSE)</f>
        <v>2950</v>
      </c>
      <c r="R3839" s="6">
        <f t="shared" si="238"/>
        <v>2950</v>
      </c>
      <c r="S3839" s="6">
        <f t="shared" si="239"/>
        <v>1256.5999999999995</v>
      </c>
    </row>
    <row r="3840" spans="1:19" x14ac:dyDescent="0.25">
      <c r="A3840" t="s">
        <v>4270</v>
      </c>
      <c r="B3840" s="2">
        <v>45644</v>
      </c>
      <c r="C3840" t="s">
        <v>264</v>
      </c>
      <c r="D3840" t="s">
        <v>90</v>
      </c>
      <c r="E3840">
        <v>4</v>
      </c>
      <c r="F3840">
        <v>2163</v>
      </c>
      <c r="G3840" s="3">
        <v>0</v>
      </c>
      <c r="H3840" t="s">
        <v>12</v>
      </c>
      <c r="I3840">
        <v>7</v>
      </c>
      <c r="J3840">
        <f t="shared" si="236"/>
        <v>8652</v>
      </c>
      <c r="K3840" s="2">
        <f t="shared" si="237"/>
        <v>45627</v>
      </c>
      <c r="L3840" s="2" t="str">
        <f>VLOOKUP(C3840,Customers!$A$2:$F$401,3,FALSE)</f>
        <v>Ismailia</v>
      </c>
      <c r="M3840" s="2" t="str">
        <f>VLOOKUP(C3840,Customers!$A$2:$F$401,5,FALSE)</f>
        <v>Corporate</v>
      </c>
      <c r="N3840" s="2" t="str">
        <f>VLOOKUP(D3840,Products!$A$2:$F$21,2,FALSE)</f>
        <v>Headset Pro</v>
      </c>
      <c r="O3840" s="2" t="str">
        <f>VLOOKUP(D3840,Products!$A$2:$F$21,4,FALSE)</f>
        <v>Electronics</v>
      </c>
      <c r="P3840" s="2" t="str">
        <f>VLOOKUP(D3840,Products!$A$2:$F$21,3,FALSE)</f>
        <v>Accessories</v>
      </c>
      <c r="Q3840" s="6">
        <f>VLOOKUP(D3840,Products!$A$2:$F$21,6,FALSE)</f>
        <v>1180</v>
      </c>
      <c r="R3840" s="6">
        <f t="shared" si="238"/>
        <v>4720</v>
      </c>
      <c r="S3840" s="6">
        <f t="shared" si="239"/>
        <v>3932</v>
      </c>
    </row>
    <row r="3841" spans="1:19" x14ac:dyDescent="0.25">
      <c r="A3841" t="s">
        <v>4271</v>
      </c>
      <c r="B3841" s="2">
        <v>45579</v>
      </c>
      <c r="C3841" t="s">
        <v>427</v>
      </c>
      <c r="D3841" t="s">
        <v>43</v>
      </c>
      <c r="E3841">
        <v>4</v>
      </c>
      <c r="F3841">
        <v>3600</v>
      </c>
      <c r="G3841" s="3">
        <v>0.2</v>
      </c>
      <c r="H3841" t="s">
        <v>12</v>
      </c>
      <c r="I3841">
        <v>4</v>
      </c>
      <c r="J3841">
        <f t="shared" si="236"/>
        <v>11520</v>
      </c>
      <c r="K3841" s="2">
        <f t="shared" si="237"/>
        <v>45566</v>
      </c>
      <c r="L3841" s="2" t="str">
        <f>VLOOKUP(C3841,Customers!$A$2:$F$401,3,FALSE)</f>
        <v>Mansoura</v>
      </c>
      <c r="M3841" s="2" t="str">
        <f>VLOOKUP(C3841,Customers!$A$2:$F$401,5,FALSE)</f>
        <v>Consumer</v>
      </c>
      <c r="N3841" s="2" t="str">
        <f>VLOOKUP(D3841,Products!$A$2:$F$21,2,FALSE)</f>
        <v>External SSD 1TB</v>
      </c>
      <c r="O3841" s="2" t="str">
        <f>VLOOKUP(D3841,Products!$A$2:$F$21,4,FALSE)</f>
        <v>Electronics</v>
      </c>
      <c r="P3841" s="2" t="str">
        <f>VLOOKUP(D3841,Products!$A$2:$F$21,3,FALSE)</f>
        <v>Storage</v>
      </c>
      <c r="Q3841" s="6">
        <f>VLOOKUP(D3841,Products!$A$2:$F$21,6,FALSE)</f>
        <v>2450</v>
      </c>
      <c r="R3841" s="6">
        <f t="shared" si="238"/>
        <v>9800</v>
      </c>
      <c r="S3841" s="6">
        <f t="shared" si="239"/>
        <v>1720</v>
      </c>
    </row>
    <row r="3842" spans="1:19" x14ac:dyDescent="0.25">
      <c r="A3842" t="s">
        <v>4272</v>
      </c>
      <c r="B3842" s="2">
        <v>45482</v>
      </c>
      <c r="C3842" t="s">
        <v>790</v>
      </c>
      <c r="D3842" t="s">
        <v>49</v>
      </c>
      <c r="E3842">
        <v>2</v>
      </c>
      <c r="F3842">
        <v>4100</v>
      </c>
      <c r="G3842" s="3">
        <v>0.05</v>
      </c>
      <c r="H3842" t="s">
        <v>12</v>
      </c>
      <c r="I3842">
        <v>6</v>
      </c>
      <c r="J3842">
        <f t="shared" si="236"/>
        <v>7790</v>
      </c>
      <c r="K3842" s="2">
        <f t="shared" si="237"/>
        <v>45474</v>
      </c>
      <c r="L3842" s="2" t="str">
        <f>VLOOKUP(C3842,Customers!$A$2:$F$401,3,FALSE)</f>
        <v>Giza</v>
      </c>
      <c r="M3842" s="2" t="str">
        <f>VLOOKUP(C3842,Customers!$A$2:$F$401,5,FALSE)</f>
        <v>Small Business</v>
      </c>
      <c r="N3842" s="2" t="str">
        <f>VLOOKUP(D3842,Products!$A$2:$F$21,2,FALSE)</f>
        <v>UPS 1200VA</v>
      </c>
      <c r="O3842" s="2" t="str">
        <f>VLOOKUP(D3842,Products!$A$2:$F$21,4,FALSE)</f>
        <v>Electronics</v>
      </c>
      <c r="P3842" s="2" t="str">
        <f>VLOOKUP(D3842,Products!$A$2:$F$21,3,FALSE)</f>
        <v>Power</v>
      </c>
      <c r="Q3842" s="6">
        <f>VLOOKUP(D3842,Products!$A$2:$F$21,6,FALSE)</f>
        <v>2950</v>
      </c>
      <c r="R3842" s="6">
        <f t="shared" si="238"/>
        <v>5900</v>
      </c>
      <c r="S3842" s="6">
        <f t="shared" si="239"/>
        <v>1890</v>
      </c>
    </row>
    <row r="3843" spans="1:19" x14ac:dyDescent="0.25">
      <c r="A3843" t="s">
        <v>4273</v>
      </c>
      <c r="B3843" s="2">
        <v>45216</v>
      </c>
      <c r="C3843" t="s">
        <v>164</v>
      </c>
      <c r="D3843" t="s">
        <v>56</v>
      </c>
      <c r="E3843">
        <v>1</v>
      </c>
      <c r="F3843">
        <v>194.4</v>
      </c>
      <c r="G3843" s="3">
        <v>0.05</v>
      </c>
      <c r="H3843" t="s">
        <v>12</v>
      </c>
      <c r="I3843">
        <v>2</v>
      </c>
      <c r="J3843">
        <f t="shared" ref="J3843:J3906" si="240">E3843*F3843*(1-G3843)</f>
        <v>184.68</v>
      </c>
      <c r="K3843" s="2">
        <f t="shared" ref="K3843:K3906" si="241">DATE(YEAR(B3843),MONTH(B3843),1)</f>
        <v>45200</v>
      </c>
      <c r="L3843" s="2" t="str">
        <f>VLOOKUP(C3843,Customers!$A$2:$F$401,3,FALSE)</f>
        <v>Mansoura</v>
      </c>
      <c r="M3843" s="2" t="str">
        <f>VLOOKUP(C3843,Customers!$A$2:$F$401,5,FALSE)</f>
        <v>Consumer</v>
      </c>
      <c r="N3843" s="2" t="str">
        <f>VLOOKUP(D3843,Products!$A$2:$F$21,2,FALSE)</f>
        <v>Notebook Pack</v>
      </c>
      <c r="O3843" s="2" t="str">
        <f>VLOOKUP(D3843,Products!$A$2:$F$21,4,FALSE)</f>
        <v>Office</v>
      </c>
      <c r="P3843" s="2" t="str">
        <f>VLOOKUP(D3843,Products!$A$2:$F$21,3,FALSE)</f>
        <v>Stationery</v>
      </c>
      <c r="Q3843" s="6">
        <f>VLOOKUP(D3843,Products!$A$2:$F$21,6,FALSE)</f>
        <v>75</v>
      </c>
      <c r="R3843" s="6">
        <f t="shared" ref="R3843:R3906" si="242">E3843*Q3843</f>
        <v>75</v>
      </c>
      <c r="S3843" s="6">
        <f t="shared" ref="S3843:S3906" si="243">J3843-R3843</f>
        <v>109.68</v>
      </c>
    </row>
    <row r="3844" spans="1:19" x14ac:dyDescent="0.25">
      <c r="A3844" t="s">
        <v>4274</v>
      </c>
      <c r="B3844" s="2">
        <v>45507</v>
      </c>
      <c r="C3844" t="s">
        <v>602</v>
      </c>
      <c r="D3844" t="s">
        <v>24</v>
      </c>
      <c r="E3844">
        <v>1</v>
      </c>
      <c r="F3844">
        <v>1150</v>
      </c>
      <c r="G3844" s="3">
        <v>0</v>
      </c>
      <c r="H3844" t="s">
        <v>12</v>
      </c>
      <c r="I3844">
        <v>6</v>
      </c>
      <c r="J3844">
        <f t="shared" si="240"/>
        <v>1150</v>
      </c>
      <c r="K3844" s="2">
        <f t="shared" si="241"/>
        <v>45505</v>
      </c>
      <c r="L3844" s="2" t="str">
        <f>VLOOKUP(C3844,Customers!$A$2:$F$401,3,FALSE)</f>
        <v>Ismailia</v>
      </c>
      <c r="M3844" s="2" t="str">
        <f>VLOOKUP(C3844,Customers!$A$2:$F$401,5,FALSE)</f>
        <v>Consumer</v>
      </c>
      <c r="N3844" s="2" t="str">
        <f>VLOOKUP(D3844,Products!$A$2:$F$21,2,FALSE)</f>
        <v>USB-C Hub</v>
      </c>
      <c r="O3844" s="2" t="str">
        <f>VLOOKUP(D3844,Products!$A$2:$F$21,4,FALSE)</f>
        <v>Electronics</v>
      </c>
      <c r="P3844" s="2" t="str">
        <f>VLOOKUP(D3844,Products!$A$2:$F$21,3,FALSE)</f>
        <v>Accessories</v>
      </c>
      <c r="Q3844" s="6">
        <f>VLOOKUP(D3844,Products!$A$2:$F$21,6,FALSE)</f>
        <v>620</v>
      </c>
      <c r="R3844" s="6">
        <f t="shared" si="242"/>
        <v>620</v>
      </c>
      <c r="S3844" s="6">
        <f t="shared" si="243"/>
        <v>530</v>
      </c>
    </row>
    <row r="3845" spans="1:19" x14ac:dyDescent="0.25">
      <c r="A3845" t="s">
        <v>4275</v>
      </c>
      <c r="B3845" s="2">
        <v>45428</v>
      </c>
      <c r="C3845" t="s">
        <v>1817</v>
      </c>
      <c r="D3845" t="s">
        <v>72</v>
      </c>
      <c r="E3845">
        <v>2</v>
      </c>
      <c r="F3845">
        <v>1697.5</v>
      </c>
      <c r="G3845" s="3">
        <v>0.1</v>
      </c>
      <c r="H3845" t="s">
        <v>12</v>
      </c>
      <c r="I3845">
        <v>5</v>
      </c>
      <c r="J3845">
        <f t="shared" si="240"/>
        <v>3055.5</v>
      </c>
      <c r="K3845" s="2">
        <f t="shared" si="241"/>
        <v>45413</v>
      </c>
      <c r="L3845" s="2" t="str">
        <f>VLOOKUP(C3845,Customers!$A$2:$F$401,3,FALSE)</f>
        <v>Asyut</v>
      </c>
      <c r="M3845" s="2" t="str">
        <f>VLOOKUP(C3845,Customers!$A$2:$F$401,5,FALSE)</f>
        <v>Consumer</v>
      </c>
      <c r="N3845" s="2" t="str">
        <f>VLOOKUP(D3845,Products!$A$2:$F$21,2,FALSE)</f>
        <v>Wi-Fi Router</v>
      </c>
      <c r="O3845" s="2" t="str">
        <f>VLOOKUP(D3845,Products!$A$2:$F$21,4,FALSE)</f>
        <v>Electronics</v>
      </c>
      <c r="P3845" s="2" t="str">
        <f>VLOOKUP(D3845,Products!$A$2:$F$21,3,FALSE)</f>
        <v>Networking</v>
      </c>
      <c r="Q3845" s="6">
        <f>VLOOKUP(D3845,Products!$A$2:$F$21,6,FALSE)</f>
        <v>1050</v>
      </c>
      <c r="R3845" s="6">
        <f t="shared" si="242"/>
        <v>2100</v>
      </c>
      <c r="S3845" s="6">
        <f t="shared" si="243"/>
        <v>955.5</v>
      </c>
    </row>
    <row r="3846" spans="1:19" x14ac:dyDescent="0.25">
      <c r="A3846" t="s">
        <v>4276</v>
      </c>
      <c r="B3846" s="2">
        <v>45277</v>
      </c>
      <c r="C3846" t="s">
        <v>503</v>
      </c>
      <c r="D3846" t="s">
        <v>49</v>
      </c>
      <c r="E3846">
        <v>2</v>
      </c>
      <c r="F3846">
        <v>4223</v>
      </c>
      <c r="G3846" s="3">
        <v>0.03</v>
      </c>
      <c r="H3846" t="s">
        <v>12</v>
      </c>
      <c r="I3846">
        <v>5</v>
      </c>
      <c r="J3846">
        <f t="shared" si="240"/>
        <v>8192.619999999999</v>
      </c>
      <c r="K3846" s="2">
        <f t="shared" si="241"/>
        <v>45261</v>
      </c>
      <c r="L3846" s="2" t="str">
        <f>VLOOKUP(C3846,Customers!$A$2:$F$401,3,FALSE)</f>
        <v>Banha</v>
      </c>
      <c r="M3846" s="2" t="str">
        <f>VLOOKUP(C3846,Customers!$A$2:$F$401,5,FALSE)</f>
        <v>Consumer</v>
      </c>
      <c r="N3846" s="2" t="str">
        <f>VLOOKUP(D3846,Products!$A$2:$F$21,2,FALSE)</f>
        <v>UPS 1200VA</v>
      </c>
      <c r="O3846" s="2" t="str">
        <f>VLOOKUP(D3846,Products!$A$2:$F$21,4,FALSE)</f>
        <v>Electronics</v>
      </c>
      <c r="P3846" s="2" t="str">
        <f>VLOOKUP(D3846,Products!$A$2:$F$21,3,FALSE)</f>
        <v>Power</v>
      </c>
      <c r="Q3846" s="6">
        <f>VLOOKUP(D3846,Products!$A$2:$F$21,6,FALSE)</f>
        <v>2950</v>
      </c>
      <c r="R3846" s="6">
        <f t="shared" si="242"/>
        <v>5900</v>
      </c>
      <c r="S3846" s="6">
        <f t="shared" si="243"/>
        <v>2292.619999999999</v>
      </c>
    </row>
    <row r="3847" spans="1:19" x14ac:dyDescent="0.25">
      <c r="A3847" t="s">
        <v>4277</v>
      </c>
      <c r="B3847" s="2">
        <v>45072</v>
      </c>
      <c r="C3847" t="s">
        <v>399</v>
      </c>
      <c r="D3847" t="s">
        <v>30</v>
      </c>
      <c r="E3847">
        <v>4</v>
      </c>
      <c r="F3847">
        <v>9936</v>
      </c>
      <c r="G3847" s="3">
        <v>0.2</v>
      </c>
      <c r="H3847" t="s">
        <v>12</v>
      </c>
      <c r="I3847">
        <v>6</v>
      </c>
      <c r="J3847">
        <f t="shared" si="240"/>
        <v>31795.200000000001</v>
      </c>
      <c r="K3847" s="2">
        <f t="shared" si="241"/>
        <v>45047</v>
      </c>
      <c r="L3847" s="2" t="str">
        <f>VLOOKUP(C3847,Customers!$A$2:$F$401,3,FALSE)</f>
        <v>Cairo</v>
      </c>
      <c r="M3847" s="2" t="str">
        <f>VLOOKUP(C3847,Customers!$A$2:$F$401,5,FALSE)</f>
        <v>Consumer</v>
      </c>
      <c r="N3847" s="2" t="str">
        <f>VLOOKUP(D3847,Products!$A$2:$F$21,2,FALSE)</f>
        <v>Standing Desk</v>
      </c>
      <c r="O3847" s="2" t="str">
        <f>VLOOKUP(D3847,Products!$A$2:$F$21,4,FALSE)</f>
        <v>Office</v>
      </c>
      <c r="P3847" s="2" t="str">
        <f>VLOOKUP(D3847,Products!$A$2:$F$21,3,FALSE)</f>
        <v>Furniture</v>
      </c>
      <c r="Q3847" s="6">
        <f>VLOOKUP(D3847,Products!$A$2:$F$21,6,FALSE)</f>
        <v>6500</v>
      </c>
      <c r="R3847" s="6">
        <f t="shared" si="242"/>
        <v>26000</v>
      </c>
      <c r="S3847" s="6">
        <f t="shared" si="243"/>
        <v>5795.2000000000007</v>
      </c>
    </row>
    <row r="3848" spans="1:19" x14ac:dyDescent="0.25">
      <c r="A3848" t="s">
        <v>4278</v>
      </c>
      <c r="B3848" s="2">
        <v>45564</v>
      </c>
      <c r="C3848" t="s">
        <v>783</v>
      </c>
      <c r="D3848" t="s">
        <v>49</v>
      </c>
      <c r="E3848">
        <v>1</v>
      </c>
      <c r="F3848">
        <v>4100</v>
      </c>
      <c r="G3848" s="3">
        <v>0.03</v>
      </c>
      <c r="H3848" t="s">
        <v>12</v>
      </c>
      <c r="I3848">
        <v>5</v>
      </c>
      <c r="J3848">
        <f t="shared" si="240"/>
        <v>3977</v>
      </c>
      <c r="K3848" s="2">
        <f t="shared" si="241"/>
        <v>45536</v>
      </c>
      <c r="L3848" s="2" t="str">
        <f>VLOOKUP(C3848,Customers!$A$2:$F$401,3,FALSE)</f>
        <v>Zagazig</v>
      </c>
      <c r="M3848" s="2" t="str">
        <f>VLOOKUP(C3848,Customers!$A$2:$F$401,5,FALSE)</f>
        <v>Consumer</v>
      </c>
      <c r="N3848" s="2" t="str">
        <f>VLOOKUP(D3848,Products!$A$2:$F$21,2,FALSE)</f>
        <v>UPS 1200VA</v>
      </c>
      <c r="O3848" s="2" t="str">
        <f>VLOOKUP(D3848,Products!$A$2:$F$21,4,FALSE)</f>
        <v>Electronics</v>
      </c>
      <c r="P3848" s="2" t="str">
        <f>VLOOKUP(D3848,Products!$A$2:$F$21,3,FALSE)</f>
        <v>Power</v>
      </c>
      <c r="Q3848" s="6">
        <f>VLOOKUP(D3848,Products!$A$2:$F$21,6,FALSE)</f>
        <v>2950</v>
      </c>
      <c r="R3848" s="6">
        <f t="shared" si="242"/>
        <v>2950</v>
      </c>
      <c r="S3848" s="6">
        <f t="shared" si="243"/>
        <v>1027</v>
      </c>
    </row>
    <row r="3849" spans="1:19" x14ac:dyDescent="0.25">
      <c r="A3849" t="s">
        <v>4279</v>
      </c>
      <c r="B3849" s="2">
        <v>45620</v>
      </c>
      <c r="C3849" t="s">
        <v>446</v>
      </c>
      <c r="D3849" t="s">
        <v>15</v>
      </c>
      <c r="E3849">
        <v>3</v>
      </c>
      <c r="F3849">
        <v>414</v>
      </c>
      <c r="G3849" s="3">
        <v>0.1</v>
      </c>
      <c r="H3849" t="s">
        <v>12</v>
      </c>
      <c r="I3849">
        <v>6</v>
      </c>
      <c r="J3849">
        <f t="shared" si="240"/>
        <v>1117.8</v>
      </c>
      <c r="K3849" s="2">
        <f t="shared" si="241"/>
        <v>45597</v>
      </c>
      <c r="L3849" s="2" t="str">
        <f>VLOOKUP(C3849,Customers!$A$2:$F$401,3,FALSE)</f>
        <v>Mansoura</v>
      </c>
      <c r="M3849" s="2" t="str">
        <f>VLOOKUP(C3849,Customers!$A$2:$F$401,5,FALSE)</f>
        <v>Consumer</v>
      </c>
      <c r="N3849" s="2" t="str">
        <f>VLOOKUP(D3849,Products!$A$2:$F$21,2,FALSE)</f>
        <v>Wireless Mouse</v>
      </c>
      <c r="O3849" s="2" t="str">
        <f>VLOOKUP(D3849,Products!$A$2:$F$21,4,FALSE)</f>
        <v>Electronics</v>
      </c>
      <c r="P3849" s="2" t="str">
        <f>VLOOKUP(D3849,Products!$A$2:$F$21,3,FALSE)</f>
        <v>Accessories</v>
      </c>
      <c r="Q3849" s="6">
        <f>VLOOKUP(D3849,Products!$A$2:$F$21,6,FALSE)</f>
        <v>210</v>
      </c>
      <c r="R3849" s="6">
        <f t="shared" si="242"/>
        <v>630</v>
      </c>
      <c r="S3849" s="6">
        <f t="shared" si="243"/>
        <v>487.79999999999995</v>
      </c>
    </row>
    <row r="3850" spans="1:19" x14ac:dyDescent="0.25">
      <c r="A3850" t="s">
        <v>4280</v>
      </c>
      <c r="B3850" s="2">
        <v>45835</v>
      </c>
      <c r="C3850" t="s">
        <v>104</v>
      </c>
      <c r="D3850" t="s">
        <v>56</v>
      </c>
      <c r="E3850">
        <v>3</v>
      </c>
      <c r="F3850">
        <v>165.6</v>
      </c>
      <c r="G3850" s="3">
        <v>0.05</v>
      </c>
      <c r="H3850" t="s">
        <v>12</v>
      </c>
      <c r="I3850">
        <v>4</v>
      </c>
      <c r="J3850">
        <f t="shared" si="240"/>
        <v>471.95999999999992</v>
      </c>
      <c r="K3850" s="2">
        <f t="shared" si="241"/>
        <v>45809</v>
      </c>
      <c r="L3850" s="2" t="str">
        <f>VLOOKUP(C3850,Customers!$A$2:$F$401,3,FALSE)</f>
        <v>Alexandria</v>
      </c>
      <c r="M3850" s="2" t="str">
        <f>VLOOKUP(C3850,Customers!$A$2:$F$401,5,FALSE)</f>
        <v>Consumer</v>
      </c>
      <c r="N3850" s="2" t="str">
        <f>VLOOKUP(D3850,Products!$A$2:$F$21,2,FALSE)</f>
        <v>Notebook Pack</v>
      </c>
      <c r="O3850" s="2" t="str">
        <f>VLOOKUP(D3850,Products!$A$2:$F$21,4,FALSE)</f>
        <v>Office</v>
      </c>
      <c r="P3850" s="2" t="str">
        <f>VLOOKUP(D3850,Products!$A$2:$F$21,3,FALSE)</f>
        <v>Stationery</v>
      </c>
      <c r="Q3850" s="6">
        <f>VLOOKUP(D3850,Products!$A$2:$F$21,6,FALSE)</f>
        <v>75</v>
      </c>
      <c r="R3850" s="6">
        <f t="shared" si="242"/>
        <v>225</v>
      </c>
      <c r="S3850" s="6">
        <f t="shared" si="243"/>
        <v>246.95999999999992</v>
      </c>
    </row>
    <row r="3851" spans="1:19" x14ac:dyDescent="0.25">
      <c r="A3851" t="s">
        <v>4281</v>
      </c>
      <c r="B3851" s="2">
        <v>45030</v>
      </c>
      <c r="C3851" t="s">
        <v>254</v>
      </c>
      <c r="D3851" t="s">
        <v>56</v>
      </c>
      <c r="E3851">
        <v>2</v>
      </c>
      <c r="F3851">
        <v>194.4</v>
      </c>
      <c r="G3851" s="3">
        <v>0.1</v>
      </c>
      <c r="H3851" t="s">
        <v>12</v>
      </c>
      <c r="I3851">
        <v>6</v>
      </c>
      <c r="J3851">
        <f t="shared" si="240"/>
        <v>349.92</v>
      </c>
      <c r="K3851" s="2">
        <f t="shared" si="241"/>
        <v>45017</v>
      </c>
      <c r="L3851" s="2" t="str">
        <f>VLOOKUP(C3851,Customers!$A$2:$F$401,3,FALSE)</f>
        <v>Asyut</v>
      </c>
      <c r="M3851" s="2" t="str">
        <f>VLOOKUP(C3851,Customers!$A$2:$F$401,5,FALSE)</f>
        <v>Consumer</v>
      </c>
      <c r="N3851" s="2" t="str">
        <f>VLOOKUP(D3851,Products!$A$2:$F$21,2,FALSE)</f>
        <v>Notebook Pack</v>
      </c>
      <c r="O3851" s="2" t="str">
        <f>VLOOKUP(D3851,Products!$A$2:$F$21,4,FALSE)</f>
        <v>Office</v>
      </c>
      <c r="P3851" s="2" t="str">
        <f>VLOOKUP(D3851,Products!$A$2:$F$21,3,FALSE)</f>
        <v>Stationery</v>
      </c>
      <c r="Q3851" s="6">
        <f>VLOOKUP(D3851,Products!$A$2:$F$21,6,FALSE)</f>
        <v>75</v>
      </c>
      <c r="R3851" s="6">
        <f t="shared" si="242"/>
        <v>150</v>
      </c>
      <c r="S3851" s="6">
        <f t="shared" si="243"/>
        <v>199.92000000000002</v>
      </c>
    </row>
    <row r="3852" spans="1:19" x14ac:dyDescent="0.25">
      <c r="A3852" t="s">
        <v>4282</v>
      </c>
      <c r="B3852" s="2">
        <v>45193</v>
      </c>
      <c r="C3852" t="s">
        <v>63</v>
      </c>
      <c r="D3852" t="s">
        <v>18</v>
      </c>
      <c r="E3852">
        <v>3</v>
      </c>
      <c r="F3852">
        <v>1566</v>
      </c>
      <c r="G3852" s="3">
        <v>0</v>
      </c>
      <c r="H3852" t="s">
        <v>12</v>
      </c>
      <c r="I3852">
        <v>7</v>
      </c>
      <c r="J3852">
        <f t="shared" si="240"/>
        <v>4698</v>
      </c>
      <c r="K3852" s="2">
        <f t="shared" si="241"/>
        <v>45170</v>
      </c>
      <c r="L3852" s="2" t="str">
        <f>VLOOKUP(C3852,Customers!$A$2:$F$401,3,FALSE)</f>
        <v>Banha</v>
      </c>
      <c r="M3852" s="2" t="str">
        <f>VLOOKUP(C3852,Customers!$A$2:$F$401,5,FALSE)</f>
        <v>Consumer</v>
      </c>
      <c r="N3852" s="2" t="str">
        <f>VLOOKUP(D3852,Products!$A$2:$F$21,2,FALSE)</f>
        <v>Webcam HD</v>
      </c>
      <c r="O3852" s="2" t="str">
        <f>VLOOKUP(D3852,Products!$A$2:$F$21,4,FALSE)</f>
        <v>Electronics</v>
      </c>
      <c r="P3852" s="2" t="str">
        <f>VLOOKUP(D3852,Products!$A$2:$F$21,3,FALSE)</f>
        <v>Accessories</v>
      </c>
      <c r="Q3852" s="6">
        <f>VLOOKUP(D3852,Products!$A$2:$F$21,6,FALSE)</f>
        <v>790</v>
      </c>
      <c r="R3852" s="6">
        <f t="shared" si="242"/>
        <v>2370</v>
      </c>
      <c r="S3852" s="6">
        <f t="shared" si="243"/>
        <v>2328</v>
      </c>
    </row>
    <row r="3853" spans="1:19" x14ac:dyDescent="0.25">
      <c r="A3853" t="s">
        <v>4283</v>
      </c>
      <c r="B3853" s="2">
        <v>44986</v>
      </c>
      <c r="C3853" t="s">
        <v>332</v>
      </c>
      <c r="D3853" t="s">
        <v>46</v>
      </c>
      <c r="E3853">
        <v>3</v>
      </c>
      <c r="F3853">
        <v>280.8</v>
      </c>
      <c r="G3853" s="3">
        <v>0.2</v>
      </c>
      <c r="H3853" t="s">
        <v>85</v>
      </c>
      <c r="I3853">
        <v>2</v>
      </c>
      <c r="J3853">
        <f t="shared" si="240"/>
        <v>673.92000000000007</v>
      </c>
      <c r="K3853" s="2">
        <f t="shared" si="241"/>
        <v>44986</v>
      </c>
      <c r="L3853" s="2" t="str">
        <f>VLOOKUP(C3853,Customers!$A$2:$F$401,3,FALSE)</f>
        <v>Banha</v>
      </c>
      <c r="M3853" s="2" t="str">
        <f>VLOOKUP(C3853,Customers!$A$2:$F$401,5,FALSE)</f>
        <v>Small Business</v>
      </c>
      <c r="N3853" s="2" t="str">
        <f>VLOOKUP(D3853,Products!$A$2:$F$21,2,FALSE)</f>
        <v>Paper A4 Box</v>
      </c>
      <c r="O3853" s="2" t="str">
        <f>VLOOKUP(D3853,Products!$A$2:$F$21,4,FALSE)</f>
        <v>Office</v>
      </c>
      <c r="P3853" s="2" t="str">
        <f>VLOOKUP(D3853,Products!$A$2:$F$21,3,FALSE)</f>
        <v>Stationery</v>
      </c>
      <c r="Q3853" s="6">
        <f>VLOOKUP(D3853,Products!$A$2:$F$21,6,FALSE)</f>
        <v>145</v>
      </c>
      <c r="R3853" s="6">
        <f t="shared" si="242"/>
        <v>435</v>
      </c>
      <c r="S3853" s="6">
        <f t="shared" si="243"/>
        <v>238.92000000000007</v>
      </c>
    </row>
    <row r="3854" spans="1:19" x14ac:dyDescent="0.25">
      <c r="A3854" t="s">
        <v>4284</v>
      </c>
      <c r="B3854" s="2">
        <v>45891</v>
      </c>
      <c r="C3854" t="s">
        <v>1632</v>
      </c>
      <c r="D3854" t="s">
        <v>79</v>
      </c>
      <c r="E3854">
        <v>2</v>
      </c>
      <c r="F3854">
        <v>6386</v>
      </c>
      <c r="G3854" s="3">
        <v>0.05</v>
      </c>
      <c r="H3854" t="s">
        <v>12</v>
      </c>
      <c r="I3854">
        <v>4</v>
      </c>
      <c r="J3854">
        <f t="shared" si="240"/>
        <v>12133.4</v>
      </c>
      <c r="K3854" s="2">
        <f t="shared" si="241"/>
        <v>45870</v>
      </c>
      <c r="L3854" s="2" t="str">
        <f>VLOOKUP(C3854,Customers!$A$2:$F$401,3,FALSE)</f>
        <v>Banha</v>
      </c>
      <c r="M3854" s="2" t="str">
        <f>VLOOKUP(C3854,Customers!$A$2:$F$401,5,FALSE)</f>
        <v>Consumer</v>
      </c>
      <c r="N3854" s="2" t="str">
        <f>VLOOKUP(D3854,Products!$A$2:$F$21,2,FALSE)</f>
        <v>27-inch Monitor</v>
      </c>
      <c r="O3854" s="2" t="str">
        <f>VLOOKUP(D3854,Products!$A$2:$F$21,4,FALSE)</f>
        <v>Electronics</v>
      </c>
      <c r="P3854" s="2" t="str">
        <f>VLOOKUP(D3854,Products!$A$2:$F$21,3,FALSE)</f>
        <v>Displays</v>
      </c>
      <c r="Q3854" s="6">
        <f>VLOOKUP(D3854,Products!$A$2:$F$21,6,FALSE)</f>
        <v>4300</v>
      </c>
      <c r="R3854" s="6">
        <f t="shared" si="242"/>
        <v>8600</v>
      </c>
      <c r="S3854" s="6">
        <f t="shared" si="243"/>
        <v>3533.3999999999996</v>
      </c>
    </row>
    <row r="3855" spans="1:19" x14ac:dyDescent="0.25">
      <c r="A3855" t="s">
        <v>4285</v>
      </c>
      <c r="B3855" s="2">
        <v>45030</v>
      </c>
      <c r="C3855" t="s">
        <v>137</v>
      </c>
      <c r="D3855" t="s">
        <v>46</v>
      </c>
      <c r="E3855">
        <v>1</v>
      </c>
      <c r="F3855">
        <v>267.8</v>
      </c>
      <c r="G3855" s="3">
        <v>0.03</v>
      </c>
      <c r="H3855" t="s">
        <v>12</v>
      </c>
      <c r="I3855">
        <v>7</v>
      </c>
      <c r="J3855">
        <f t="shared" si="240"/>
        <v>259.76600000000002</v>
      </c>
      <c r="K3855" s="2">
        <f t="shared" si="241"/>
        <v>45017</v>
      </c>
      <c r="L3855" s="2" t="str">
        <f>VLOOKUP(C3855,Customers!$A$2:$F$401,3,FALSE)</f>
        <v>Zagazig</v>
      </c>
      <c r="M3855" s="2" t="str">
        <f>VLOOKUP(C3855,Customers!$A$2:$F$401,5,FALSE)</f>
        <v>Small Business</v>
      </c>
      <c r="N3855" s="2" t="str">
        <f>VLOOKUP(D3855,Products!$A$2:$F$21,2,FALSE)</f>
        <v>Paper A4 Box</v>
      </c>
      <c r="O3855" s="2" t="str">
        <f>VLOOKUP(D3855,Products!$A$2:$F$21,4,FALSE)</f>
        <v>Office</v>
      </c>
      <c r="P3855" s="2" t="str">
        <f>VLOOKUP(D3855,Products!$A$2:$F$21,3,FALSE)</f>
        <v>Stationery</v>
      </c>
      <c r="Q3855" s="6">
        <f>VLOOKUP(D3855,Products!$A$2:$F$21,6,FALSE)</f>
        <v>145</v>
      </c>
      <c r="R3855" s="6">
        <f t="shared" si="242"/>
        <v>145</v>
      </c>
      <c r="S3855" s="6">
        <f t="shared" si="243"/>
        <v>114.76600000000002</v>
      </c>
    </row>
    <row r="3856" spans="1:19" x14ac:dyDescent="0.25">
      <c r="A3856" t="s">
        <v>4286</v>
      </c>
      <c r="B3856" s="2">
        <v>45143</v>
      </c>
      <c r="C3856" t="s">
        <v>544</v>
      </c>
      <c r="D3856" t="s">
        <v>79</v>
      </c>
      <c r="E3856">
        <v>4</v>
      </c>
      <c r="F3856">
        <v>6386</v>
      </c>
      <c r="G3856" s="3">
        <v>0.03</v>
      </c>
      <c r="H3856" t="s">
        <v>12</v>
      </c>
      <c r="I3856">
        <v>4</v>
      </c>
      <c r="J3856">
        <f t="shared" si="240"/>
        <v>24777.68</v>
      </c>
      <c r="K3856" s="2">
        <f t="shared" si="241"/>
        <v>45139</v>
      </c>
      <c r="L3856" s="2" t="str">
        <f>VLOOKUP(C3856,Customers!$A$2:$F$401,3,FALSE)</f>
        <v>Shubra El-Kheima</v>
      </c>
      <c r="M3856" s="2" t="str">
        <f>VLOOKUP(C3856,Customers!$A$2:$F$401,5,FALSE)</f>
        <v>Small Business</v>
      </c>
      <c r="N3856" s="2" t="str">
        <f>VLOOKUP(D3856,Products!$A$2:$F$21,2,FALSE)</f>
        <v>27-inch Monitor</v>
      </c>
      <c r="O3856" s="2" t="str">
        <f>VLOOKUP(D3856,Products!$A$2:$F$21,4,FALSE)</f>
        <v>Electronics</v>
      </c>
      <c r="P3856" s="2" t="str">
        <f>VLOOKUP(D3856,Products!$A$2:$F$21,3,FALSE)</f>
        <v>Displays</v>
      </c>
      <c r="Q3856" s="6">
        <f>VLOOKUP(D3856,Products!$A$2:$F$21,6,FALSE)</f>
        <v>4300</v>
      </c>
      <c r="R3856" s="6">
        <f t="shared" si="242"/>
        <v>17200</v>
      </c>
      <c r="S3856" s="6">
        <f t="shared" si="243"/>
        <v>7577.68</v>
      </c>
    </row>
    <row r="3857" spans="1:19" x14ac:dyDescent="0.25">
      <c r="A3857" t="s">
        <v>4287</v>
      </c>
      <c r="B3857" s="2">
        <v>45712</v>
      </c>
      <c r="C3857" t="s">
        <v>166</v>
      </c>
      <c r="D3857" t="s">
        <v>82</v>
      </c>
      <c r="E3857">
        <v>1</v>
      </c>
      <c r="F3857">
        <v>5184</v>
      </c>
      <c r="G3857" s="3">
        <v>0.05</v>
      </c>
      <c r="H3857" t="s">
        <v>12</v>
      </c>
      <c r="I3857">
        <v>4</v>
      </c>
      <c r="J3857">
        <f t="shared" si="240"/>
        <v>4924.8</v>
      </c>
      <c r="K3857" s="2">
        <f t="shared" si="241"/>
        <v>45689</v>
      </c>
      <c r="L3857" s="2" t="str">
        <f>VLOOKUP(C3857,Customers!$A$2:$F$401,3,FALSE)</f>
        <v>Asyut</v>
      </c>
      <c r="M3857" s="2" t="str">
        <f>VLOOKUP(C3857,Customers!$A$2:$F$401,5,FALSE)</f>
        <v>Small Business</v>
      </c>
      <c r="N3857" s="2" t="str">
        <f>VLOOKUP(D3857,Products!$A$2:$F$21,2,FALSE)</f>
        <v>Office Chair</v>
      </c>
      <c r="O3857" s="2" t="str">
        <f>VLOOKUP(D3857,Products!$A$2:$F$21,4,FALSE)</f>
        <v>Office</v>
      </c>
      <c r="P3857" s="2" t="str">
        <f>VLOOKUP(D3857,Products!$A$2:$F$21,3,FALSE)</f>
        <v>Furniture</v>
      </c>
      <c r="Q3857" s="6">
        <f>VLOOKUP(D3857,Products!$A$2:$F$21,6,FALSE)</f>
        <v>3150</v>
      </c>
      <c r="R3857" s="6">
        <f t="shared" si="242"/>
        <v>3150</v>
      </c>
      <c r="S3857" s="6">
        <f t="shared" si="243"/>
        <v>1774.8000000000002</v>
      </c>
    </row>
    <row r="3858" spans="1:19" x14ac:dyDescent="0.25">
      <c r="A3858" t="s">
        <v>4288</v>
      </c>
      <c r="B3858" s="2">
        <v>45037</v>
      </c>
      <c r="C3858" t="s">
        <v>1632</v>
      </c>
      <c r="D3858" t="s">
        <v>49</v>
      </c>
      <c r="E3858">
        <v>2</v>
      </c>
      <c r="F3858">
        <v>4428</v>
      </c>
      <c r="G3858" s="3">
        <v>0.03</v>
      </c>
      <c r="H3858" t="s">
        <v>12</v>
      </c>
      <c r="I3858">
        <v>7</v>
      </c>
      <c r="J3858">
        <f t="shared" si="240"/>
        <v>8590.32</v>
      </c>
      <c r="K3858" s="2">
        <f t="shared" si="241"/>
        <v>45017</v>
      </c>
      <c r="L3858" s="2" t="str">
        <f>VLOOKUP(C3858,Customers!$A$2:$F$401,3,FALSE)</f>
        <v>Banha</v>
      </c>
      <c r="M3858" s="2" t="str">
        <f>VLOOKUP(C3858,Customers!$A$2:$F$401,5,FALSE)</f>
        <v>Consumer</v>
      </c>
      <c r="N3858" s="2" t="str">
        <f>VLOOKUP(D3858,Products!$A$2:$F$21,2,FALSE)</f>
        <v>UPS 1200VA</v>
      </c>
      <c r="O3858" s="2" t="str">
        <f>VLOOKUP(D3858,Products!$A$2:$F$21,4,FALSE)</f>
        <v>Electronics</v>
      </c>
      <c r="P3858" s="2" t="str">
        <f>VLOOKUP(D3858,Products!$A$2:$F$21,3,FALSE)</f>
        <v>Power</v>
      </c>
      <c r="Q3858" s="6">
        <f>VLOOKUP(D3858,Products!$A$2:$F$21,6,FALSE)</f>
        <v>2950</v>
      </c>
      <c r="R3858" s="6">
        <f t="shared" si="242"/>
        <v>5900</v>
      </c>
      <c r="S3858" s="6">
        <f t="shared" si="243"/>
        <v>2690.3199999999997</v>
      </c>
    </row>
    <row r="3859" spans="1:19" x14ac:dyDescent="0.25">
      <c r="A3859" t="s">
        <v>4289</v>
      </c>
      <c r="B3859" s="2">
        <v>45103</v>
      </c>
      <c r="C3859" t="s">
        <v>482</v>
      </c>
      <c r="D3859" t="s">
        <v>11</v>
      </c>
      <c r="E3859">
        <v>1</v>
      </c>
      <c r="F3859">
        <v>27645</v>
      </c>
      <c r="G3859" s="3">
        <v>0.1</v>
      </c>
      <c r="H3859" t="s">
        <v>12</v>
      </c>
      <c r="I3859">
        <v>4</v>
      </c>
      <c r="J3859">
        <f t="shared" si="240"/>
        <v>24880.5</v>
      </c>
      <c r="K3859" s="2">
        <f t="shared" si="241"/>
        <v>45078</v>
      </c>
      <c r="L3859" s="2" t="str">
        <f>VLOOKUP(C3859,Customers!$A$2:$F$401,3,FALSE)</f>
        <v>Zagazig</v>
      </c>
      <c r="M3859" s="2" t="str">
        <f>VLOOKUP(C3859,Customers!$A$2:$F$401,5,FALSE)</f>
        <v>Corporate</v>
      </c>
      <c r="N3859" s="2" t="str">
        <f>VLOOKUP(D3859,Products!$A$2:$F$21,2,FALSE)</f>
        <v>Laptop Pro 14</v>
      </c>
      <c r="O3859" s="2" t="str">
        <f>VLOOKUP(D3859,Products!$A$2:$F$21,4,FALSE)</f>
        <v>Electronics</v>
      </c>
      <c r="P3859" s="2" t="str">
        <f>VLOOKUP(D3859,Products!$A$2:$F$21,3,FALSE)</f>
        <v>Computers</v>
      </c>
      <c r="Q3859" s="6">
        <f>VLOOKUP(D3859,Products!$A$2:$F$21,6,FALSE)</f>
        <v>22100</v>
      </c>
      <c r="R3859" s="6">
        <f t="shared" si="242"/>
        <v>22100</v>
      </c>
      <c r="S3859" s="6">
        <f t="shared" si="243"/>
        <v>2780.5</v>
      </c>
    </row>
    <row r="3860" spans="1:19" x14ac:dyDescent="0.25">
      <c r="A3860" t="s">
        <v>4290</v>
      </c>
      <c r="B3860" s="2">
        <v>45800</v>
      </c>
      <c r="C3860" t="s">
        <v>139</v>
      </c>
      <c r="D3860" t="s">
        <v>49</v>
      </c>
      <c r="E3860">
        <v>2</v>
      </c>
      <c r="F3860">
        <v>3977</v>
      </c>
      <c r="G3860" s="3">
        <v>0</v>
      </c>
      <c r="H3860" t="s">
        <v>12</v>
      </c>
      <c r="I3860">
        <v>6</v>
      </c>
      <c r="J3860">
        <f t="shared" si="240"/>
        <v>7954</v>
      </c>
      <c r="K3860" s="2">
        <f t="shared" si="241"/>
        <v>45778</v>
      </c>
      <c r="L3860" s="2" t="str">
        <f>VLOOKUP(C3860,Customers!$A$2:$F$401,3,FALSE)</f>
        <v>Zagazig</v>
      </c>
      <c r="M3860" s="2" t="str">
        <f>VLOOKUP(C3860,Customers!$A$2:$F$401,5,FALSE)</f>
        <v>Consumer</v>
      </c>
      <c r="N3860" s="2" t="str">
        <f>VLOOKUP(D3860,Products!$A$2:$F$21,2,FALSE)</f>
        <v>UPS 1200VA</v>
      </c>
      <c r="O3860" s="2" t="str">
        <f>VLOOKUP(D3860,Products!$A$2:$F$21,4,FALSE)</f>
        <v>Electronics</v>
      </c>
      <c r="P3860" s="2" t="str">
        <f>VLOOKUP(D3860,Products!$A$2:$F$21,3,FALSE)</f>
        <v>Power</v>
      </c>
      <c r="Q3860" s="6">
        <f>VLOOKUP(D3860,Products!$A$2:$F$21,6,FALSE)</f>
        <v>2950</v>
      </c>
      <c r="R3860" s="6">
        <f t="shared" si="242"/>
        <v>5900</v>
      </c>
      <c r="S3860" s="6">
        <f t="shared" si="243"/>
        <v>2054</v>
      </c>
    </row>
    <row r="3861" spans="1:19" x14ac:dyDescent="0.25">
      <c r="A3861" t="s">
        <v>4291</v>
      </c>
      <c r="B3861" s="2">
        <v>45729</v>
      </c>
      <c r="C3861" t="s">
        <v>92</v>
      </c>
      <c r="D3861" t="s">
        <v>82</v>
      </c>
      <c r="E3861">
        <v>1</v>
      </c>
      <c r="F3861">
        <v>4800</v>
      </c>
      <c r="G3861" s="3">
        <v>0.2</v>
      </c>
      <c r="H3861" t="s">
        <v>12</v>
      </c>
      <c r="I3861">
        <v>1</v>
      </c>
      <c r="J3861">
        <f t="shared" si="240"/>
        <v>3840</v>
      </c>
      <c r="K3861" s="2">
        <f t="shared" si="241"/>
        <v>45717</v>
      </c>
      <c r="L3861" s="2" t="str">
        <f>VLOOKUP(C3861,Customers!$A$2:$F$401,3,FALSE)</f>
        <v>Mansoura</v>
      </c>
      <c r="M3861" s="2" t="str">
        <f>VLOOKUP(C3861,Customers!$A$2:$F$401,5,FALSE)</f>
        <v>Small Business</v>
      </c>
      <c r="N3861" s="2" t="str">
        <f>VLOOKUP(D3861,Products!$A$2:$F$21,2,FALSE)</f>
        <v>Office Chair</v>
      </c>
      <c r="O3861" s="2" t="str">
        <f>VLOOKUP(D3861,Products!$A$2:$F$21,4,FALSE)</f>
        <v>Office</v>
      </c>
      <c r="P3861" s="2" t="str">
        <f>VLOOKUP(D3861,Products!$A$2:$F$21,3,FALSE)</f>
        <v>Furniture</v>
      </c>
      <c r="Q3861" s="6">
        <f>VLOOKUP(D3861,Products!$A$2:$F$21,6,FALSE)</f>
        <v>3150</v>
      </c>
      <c r="R3861" s="6">
        <f t="shared" si="242"/>
        <v>3150</v>
      </c>
      <c r="S3861" s="6">
        <f t="shared" si="243"/>
        <v>690</v>
      </c>
    </row>
    <row r="3862" spans="1:19" x14ac:dyDescent="0.25">
      <c r="A3862" t="s">
        <v>4292</v>
      </c>
      <c r="B3862" s="2">
        <v>45293</v>
      </c>
      <c r="C3862" t="s">
        <v>14</v>
      </c>
      <c r="D3862" t="s">
        <v>27</v>
      </c>
      <c r="E3862">
        <v>3</v>
      </c>
      <c r="F3862">
        <v>1009.4</v>
      </c>
      <c r="G3862" s="3">
        <v>0.1</v>
      </c>
      <c r="H3862" t="s">
        <v>12</v>
      </c>
      <c r="I3862">
        <v>7</v>
      </c>
      <c r="J3862">
        <f t="shared" si="240"/>
        <v>2725.38</v>
      </c>
      <c r="K3862" s="2">
        <f t="shared" si="241"/>
        <v>45292</v>
      </c>
      <c r="L3862" s="2" t="str">
        <f>VLOOKUP(C3862,Customers!$A$2:$F$401,3,FALSE)</f>
        <v>Giza</v>
      </c>
      <c r="M3862" s="2" t="str">
        <f>VLOOKUP(C3862,Customers!$A$2:$F$401,5,FALSE)</f>
        <v>Consumer</v>
      </c>
      <c r="N3862" s="2" t="str">
        <f>VLOOKUP(D3862,Products!$A$2:$F$21,2,FALSE)</f>
        <v>Printer Toner</v>
      </c>
      <c r="O3862" s="2" t="str">
        <f>VLOOKUP(D3862,Products!$A$2:$F$21,4,FALSE)</f>
        <v>Office</v>
      </c>
      <c r="P3862" s="2" t="str">
        <f>VLOOKUP(D3862,Products!$A$2:$F$21,3,FALSE)</f>
        <v>Supplies</v>
      </c>
      <c r="Q3862" s="6">
        <f>VLOOKUP(D3862,Products!$A$2:$F$21,6,FALSE)</f>
        <v>510</v>
      </c>
      <c r="R3862" s="6">
        <f t="shared" si="242"/>
        <v>1530</v>
      </c>
      <c r="S3862" s="6">
        <f t="shared" si="243"/>
        <v>1195.3800000000001</v>
      </c>
    </row>
    <row r="3863" spans="1:19" x14ac:dyDescent="0.25">
      <c r="A3863" t="s">
        <v>4293</v>
      </c>
      <c r="B3863" s="2">
        <v>45840</v>
      </c>
      <c r="C3863" t="s">
        <v>966</v>
      </c>
      <c r="D3863" t="s">
        <v>72</v>
      </c>
      <c r="E3863">
        <v>1</v>
      </c>
      <c r="F3863">
        <v>1750</v>
      </c>
      <c r="G3863" s="3">
        <v>0</v>
      </c>
      <c r="H3863" t="s">
        <v>12</v>
      </c>
      <c r="I3863">
        <v>2</v>
      </c>
      <c r="J3863">
        <f t="shared" si="240"/>
        <v>1750</v>
      </c>
      <c r="K3863" s="2">
        <f t="shared" si="241"/>
        <v>45839</v>
      </c>
      <c r="L3863" s="2" t="str">
        <f>VLOOKUP(C3863,Customers!$A$2:$F$401,3,FALSE)</f>
        <v>Cairo</v>
      </c>
      <c r="M3863" s="2" t="str">
        <f>VLOOKUP(C3863,Customers!$A$2:$F$401,5,FALSE)</f>
        <v>Small Business</v>
      </c>
      <c r="N3863" s="2" t="str">
        <f>VLOOKUP(D3863,Products!$A$2:$F$21,2,FALSE)</f>
        <v>Wi-Fi Router</v>
      </c>
      <c r="O3863" s="2" t="str">
        <f>VLOOKUP(D3863,Products!$A$2:$F$21,4,FALSE)</f>
        <v>Electronics</v>
      </c>
      <c r="P3863" s="2" t="str">
        <f>VLOOKUP(D3863,Products!$A$2:$F$21,3,FALSE)</f>
        <v>Networking</v>
      </c>
      <c r="Q3863" s="6">
        <f>VLOOKUP(D3863,Products!$A$2:$F$21,6,FALSE)</f>
        <v>1050</v>
      </c>
      <c r="R3863" s="6">
        <f t="shared" si="242"/>
        <v>1050</v>
      </c>
      <c r="S3863" s="6">
        <f t="shared" si="243"/>
        <v>700</v>
      </c>
    </row>
    <row r="3864" spans="1:19" x14ac:dyDescent="0.25">
      <c r="A3864" t="s">
        <v>4294</v>
      </c>
      <c r="B3864" s="2">
        <v>45655</v>
      </c>
      <c r="C3864" t="s">
        <v>74</v>
      </c>
      <c r="D3864" t="s">
        <v>43</v>
      </c>
      <c r="E3864">
        <v>2</v>
      </c>
      <c r="F3864">
        <v>3708</v>
      </c>
      <c r="G3864" s="3">
        <v>0.03</v>
      </c>
      <c r="H3864" t="s">
        <v>12</v>
      </c>
      <c r="I3864">
        <v>6</v>
      </c>
      <c r="J3864">
        <f t="shared" si="240"/>
        <v>7193.5199999999995</v>
      </c>
      <c r="K3864" s="2">
        <f t="shared" si="241"/>
        <v>45627</v>
      </c>
      <c r="L3864" s="2" t="str">
        <f>VLOOKUP(C3864,Customers!$A$2:$F$401,3,FALSE)</f>
        <v>Ismailia</v>
      </c>
      <c r="M3864" s="2" t="str">
        <f>VLOOKUP(C3864,Customers!$A$2:$F$401,5,FALSE)</f>
        <v>Small Business</v>
      </c>
      <c r="N3864" s="2" t="str">
        <f>VLOOKUP(D3864,Products!$A$2:$F$21,2,FALSE)</f>
        <v>External SSD 1TB</v>
      </c>
      <c r="O3864" s="2" t="str">
        <f>VLOOKUP(D3864,Products!$A$2:$F$21,4,FALSE)</f>
        <v>Electronics</v>
      </c>
      <c r="P3864" s="2" t="str">
        <f>VLOOKUP(D3864,Products!$A$2:$F$21,3,FALSE)</f>
        <v>Storage</v>
      </c>
      <c r="Q3864" s="6">
        <f>VLOOKUP(D3864,Products!$A$2:$F$21,6,FALSE)</f>
        <v>2450</v>
      </c>
      <c r="R3864" s="6">
        <f t="shared" si="242"/>
        <v>4900</v>
      </c>
      <c r="S3864" s="6">
        <f t="shared" si="243"/>
        <v>2293.5199999999995</v>
      </c>
    </row>
    <row r="3865" spans="1:19" x14ac:dyDescent="0.25">
      <c r="A3865" t="s">
        <v>4295</v>
      </c>
      <c r="B3865" s="2">
        <v>45566</v>
      </c>
      <c r="C3865" t="s">
        <v>516</v>
      </c>
      <c r="D3865" t="s">
        <v>59</v>
      </c>
      <c r="E3865">
        <v>3</v>
      </c>
      <c r="F3865">
        <v>7992</v>
      </c>
      <c r="G3865" s="3">
        <v>0.05</v>
      </c>
      <c r="H3865" t="s">
        <v>12</v>
      </c>
      <c r="I3865">
        <v>6</v>
      </c>
      <c r="J3865">
        <f t="shared" si="240"/>
        <v>22777.200000000001</v>
      </c>
      <c r="K3865" s="2">
        <f t="shared" si="241"/>
        <v>45566</v>
      </c>
      <c r="L3865" s="2" t="str">
        <f>VLOOKUP(C3865,Customers!$A$2:$F$401,3,FALSE)</f>
        <v>Alexandria</v>
      </c>
      <c r="M3865" s="2" t="str">
        <f>VLOOKUP(C3865,Customers!$A$2:$F$401,5,FALSE)</f>
        <v>Consumer</v>
      </c>
      <c r="N3865" s="2" t="str">
        <f>VLOOKUP(D3865,Products!$A$2:$F$21,2,FALSE)</f>
        <v>Laser Printer</v>
      </c>
      <c r="O3865" s="2" t="str">
        <f>VLOOKUP(D3865,Products!$A$2:$F$21,4,FALSE)</f>
        <v>Electronics</v>
      </c>
      <c r="P3865" s="2" t="str">
        <f>VLOOKUP(D3865,Products!$A$2:$F$21,3,FALSE)</f>
        <v>Printers</v>
      </c>
      <c r="Q3865" s="6">
        <f>VLOOKUP(D3865,Products!$A$2:$F$21,6,FALSE)</f>
        <v>5600</v>
      </c>
      <c r="R3865" s="6">
        <f t="shared" si="242"/>
        <v>16800</v>
      </c>
      <c r="S3865" s="6">
        <f t="shared" si="243"/>
        <v>5977.2000000000007</v>
      </c>
    </row>
    <row r="3866" spans="1:19" x14ac:dyDescent="0.25">
      <c r="A3866" t="s">
        <v>4296</v>
      </c>
      <c r="B3866" s="2">
        <v>45607</v>
      </c>
      <c r="C3866" t="s">
        <v>403</v>
      </c>
      <c r="D3866" t="s">
        <v>72</v>
      </c>
      <c r="E3866">
        <v>1</v>
      </c>
      <c r="F3866">
        <v>1802.5</v>
      </c>
      <c r="G3866" s="3">
        <v>0.05</v>
      </c>
      <c r="H3866" t="s">
        <v>12</v>
      </c>
      <c r="I3866">
        <v>2</v>
      </c>
      <c r="J3866">
        <f t="shared" si="240"/>
        <v>1712.375</v>
      </c>
      <c r="K3866" s="2">
        <f t="shared" si="241"/>
        <v>45597</v>
      </c>
      <c r="L3866" s="2" t="str">
        <f>VLOOKUP(C3866,Customers!$A$2:$F$401,3,FALSE)</f>
        <v>Shubra El-Kheima</v>
      </c>
      <c r="M3866" s="2" t="str">
        <f>VLOOKUP(C3866,Customers!$A$2:$F$401,5,FALSE)</f>
        <v>Small Business</v>
      </c>
      <c r="N3866" s="2" t="str">
        <f>VLOOKUP(D3866,Products!$A$2:$F$21,2,FALSE)</f>
        <v>Wi-Fi Router</v>
      </c>
      <c r="O3866" s="2" t="str">
        <f>VLOOKUP(D3866,Products!$A$2:$F$21,4,FALSE)</f>
        <v>Electronics</v>
      </c>
      <c r="P3866" s="2" t="str">
        <f>VLOOKUP(D3866,Products!$A$2:$F$21,3,FALSE)</f>
        <v>Networking</v>
      </c>
      <c r="Q3866" s="6">
        <f>VLOOKUP(D3866,Products!$A$2:$F$21,6,FALSE)</f>
        <v>1050</v>
      </c>
      <c r="R3866" s="6">
        <f t="shared" si="242"/>
        <v>1050</v>
      </c>
      <c r="S3866" s="6">
        <f t="shared" si="243"/>
        <v>662.375</v>
      </c>
    </row>
    <row r="3867" spans="1:19" x14ac:dyDescent="0.25">
      <c r="A3867" t="s">
        <v>4297</v>
      </c>
      <c r="B3867" s="2">
        <v>45332</v>
      </c>
      <c r="C3867" t="s">
        <v>679</v>
      </c>
      <c r="D3867" t="s">
        <v>56</v>
      </c>
      <c r="E3867">
        <v>1</v>
      </c>
      <c r="F3867">
        <v>180</v>
      </c>
      <c r="G3867" s="3">
        <v>0</v>
      </c>
      <c r="H3867" t="s">
        <v>12</v>
      </c>
      <c r="I3867">
        <v>3</v>
      </c>
      <c r="J3867">
        <f t="shared" si="240"/>
        <v>180</v>
      </c>
      <c r="K3867" s="2">
        <f t="shared" si="241"/>
        <v>45323</v>
      </c>
      <c r="L3867" s="2" t="str">
        <f>VLOOKUP(C3867,Customers!$A$2:$F$401,3,FALSE)</f>
        <v>Asyut</v>
      </c>
      <c r="M3867" s="2" t="str">
        <f>VLOOKUP(C3867,Customers!$A$2:$F$401,5,FALSE)</f>
        <v>Consumer</v>
      </c>
      <c r="N3867" s="2" t="str">
        <f>VLOOKUP(D3867,Products!$A$2:$F$21,2,FALSE)</f>
        <v>Notebook Pack</v>
      </c>
      <c r="O3867" s="2" t="str">
        <f>VLOOKUP(D3867,Products!$A$2:$F$21,4,FALSE)</f>
        <v>Office</v>
      </c>
      <c r="P3867" s="2" t="str">
        <f>VLOOKUP(D3867,Products!$A$2:$F$21,3,FALSE)</f>
        <v>Stationery</v>
      </c>
      <c r="Q3867" s="6">
        <f>VLOOKUP(D3867,Products!$A$2:$F$21,6,FALSE)</f>
        <v>75</v>
      </c>
      <c r="R3867" s="6">
        <f t="shared" si="242"/>
        <v>75</v>
      </c>
      <c r="S3867" s="6">
        <f t="shared" si="243"/>
        <v>105</v>
      </c>
    </row>
    <row r="3868" spans="1:19" x14ac:dyDescent="0.25">
      <c r="A3868" t="s">
        <v>4298</v>
      </c>
      <c r="B3868" s="2">
        <v>46019</v>
      </c>
      <c r="C3868" t="s">
        <v>1156</v>
      </c>
      <c r="D3868" t="s">
        <v>18</v>
      </c>
      <c r="E3868">
        <v>3</v>
      </c>
      <c r="F3868">
        <v>1566</v>
      </c>
      <c r="G3868" s="3">
        <v>0</v>
      </c>
      <c r="H3868" t="s">
        <v>12</v>
      </c>
      <c r="I3868">
        <v>7</v>
      </c>
      <c r="J3868">
        <f t="shared" si="240"/>
        <v>4698</v>
      </c>
      <c r="K3868" s="2">
        <f t="shared" si="241"/>
        <v>45992</v>
      </c>
      <c r="L3868" s="2" t="str">
        <f>VLOOKUP(C3868,Customers!$A$2:$F$401,3,FALSE)</f>
        <v>Asyut</v>
      </c>
      <c r="M3868" s="2" t="str">
        <f>VLOOKUP(C3868,Customers!$A$2:$F$401,5,FALSE)</f>
        <v>Consumer</v>
      </c>
      <c r="N3868" s="2" t="str">
        <f>VLOOKUP(D3868,Products!$A$2:$F$21,2,FALSE)</f>
        <v>Webcam HD</v>
      </c>
      <c r="O3868" s="2" t="str">
        <f>VLOOKUP(D3868,Products!$A$2:$F$21,4,FALSE)</f>
        <v>Electronics</v>
      </c>
      <c r="P3868" s="2" t="str">
        <f>VLOOKUP(D3868,Products!$A$2:$F$21,3,FALSE)</f>
        <v>Accessories</v>
      </c>
      <c r="Q3868" s="6">
        <f>VLOOKUP(D3868,Products!$A$2:$F$21,6,FALSE)</f>
        <v>790</v>
      </c>
      <c r="R3868" s="6">
        <f t="shared" si="242"/>
        <v>2370</v>
      </c>
      <c r="S3868" s="6">
        <f t="shared" si="243"/>
        <v>2328</v>
      </c>
    </row>
    <row r="3869" spans="1:19" x14ac:dyDescent="0.25">
      <c r="A3869" t="s">
        <v>4299</v>
      </c>
      <c r="B3869" s="2">
        <v>45087</v>
      </c>
      <c r="C3869" t="s">
        <v>571</v>
      </c>
      <c r="D3869" t="s">
        <v>46</v>
      </c>
      <c r="E3869">
        <v>2</v>
      </c>
      <c r="F3869">
        <v>252.2</v>
      </c>
      <c r="G3869" s="3">
        <v>0</v>
      </c>
      <c r="H3869" t="s">
        <v>12</v>
      </c>
      <c r="I3869">
        <v>2</v>
      </c>
      <c r="J3869">
        <f t="shared" si="240"/>
        <v>504.4</v>
      </c>
      <c r="K3869" s="2">
        <f t="shared" si="241"/>
        <v>45078</v>
      </c>
      <c r="L3869" s="2" t="str">
        <f>VLOOKUP(C3869,Customers!$A$2:$F$401,3,FALSE)</f>
        <v>Mansoura</v>
      </c>
      <c r="M3869" s="2" t="str">
        <f>VLOOKUP(C3869,Customers!$A$2:$F$401,5,FALSE)</f>
        <v>Consumer</v>
      </c>
      <c r="N3869" s="2" t="str">
        <f>VLOOKUP(D3869,Products!$A$2:$F$21,2,FALSE)</f>
        <v>Paper A4 Box</v>
      </c>
      <c r="O3869" s="2" t="str">
        <f>VLOOKUP(D3869,Products!$A$2:$F$21,4,FALSE)</f>
        <v>Office</v>
      </c>
      <c r="P3869" s="2" t="str">
        <f>VLOOKUP(D3869,Products!$A$2:$F$21,3,FALSE)</f>
        <v>Stationery</v>
      </c>
      <c r="Q3869" s="6">
        <f>VLOOKUP(D3869,Products!$A$2:$F$21,6,FALSE)</f>
        <v>145</v>
      </c>
      <c r="R3869" s="6">
        <f t="shared" si="242"/>
        <v>290</v>
      </c>
      <c r="S3869" s="6">
        <f t="shared" si="243"/>
        <v>214.39999999999998</v>
      </c>
    </row>
    <row r="3870" spans="1:19" x14ac:dyDescent="0.25">
      <c r="A3870" t="s">
        <v>4300</v>
      </c>
      <c r="B3870" s="2">
        <v>45880</v>
      </c>
      <c r="C3870" t="s">
        <v>863</v>
      </c>
      <c r="D3870" t="s">
        <v>40</v>
      </c>
      <c r="E3870">
        <v>3</v>
      </c>
      <c r="F3870">
        <v>20085</v>
      </c>
      <c r="G3870" s="3">
        <v>0.1</v>
      </c>
      <c r="H3870" t="s">
        <v>12</v>
      </c>
      <c r="I3870">
        <v>6</v>
      </c>
      <c r="J3870">
        <f t="shared" si="240"/>
        <v>54229.5</v>
      </c>
      <c r="K3870" s="2">
        <f t="shared" si="241"/>
        <v>45870</v>
      </c>
      <c r="L3870" s="2" t="str">
        <f>VLOOKUP(C3870,Customers!$A$2:$F$401,3,FALSE)</f>
        <v>Alexandria</v>
      </c>
      <c r="M3870" s="2" t="str">
        <f>VLOOKUP(C3870,Customers!$A$2:$F$401,5,FALSE)</f>
        <v>Consumer</v>
      </c>
      <c r="N3870" s="2" t="str">
        <f>VLOOKUP(D3870,Products!$A$2:$F$21,2,FALSE)</f>
        <v>Laptop Basic 15</v>
      </c>
      <c r="O3870" s="2" t="str">
        <f>VLOOKUP(D3870,Products!$A$2:$F$21,4,FALSE)</f>
        <v>Electronics</v>
      </c>
      <c r="P3870" s="2" t="str">
        <f>VLOOKUP(D3870,Products!$A$2:$F$21,3,FALSE)</f>
        <v>Computers</v>
      </c>
      <c r="Q3870" s="6">
        <f>VLOOKUP(D3870,Products!$A$2:$F$21,6,FALSE)</f>
        <v>15100</v>
      </c>
      <c r="R3870" s="6">
        <f t="shared" si="242"/>
        <v>45300</v>
      </c>
      <c r="S3870" s="6">
        <f t="shared" si="243"/>
        <v>8929.5</v>
      </c>
    </row>
    <row r="3871" spans="1:19" x14ac:dyDescent="0.25">
      <c r="A3871" t="s">
        <v>4301</v>
      </c>
      <c r="B3871" s="2">
        <v>45196</v>
      </c>
      <c r="C3871" t="s">
        <v>246</v>
      </c>
      <c r="D3871" t="s">
        <v>46</v>
      </c>
      <c r="E3871">
        <v>2</v>
      </c>
      <c r="F3871">
        <v>280.8</v>
      </c>
      <c r="G3871" s="3">
        <v>0.03</v>
      </c>
      <c r="H3871" t="s">
        <v>12</v>
      </c>
      <c r="I3871">
        <v>3</v>
      </c>
      <c r="J3871">
        <f t="shared" si="240"/>
        <v>544.75199999999995</v>
      </c>
      <c r="K3871" s="2">
        <f t="shared" si="241"/>
        <v>45170</v>
      </c>
      <c r="L3871" s="2" t="str">
        <f>VLOOKUP(C3871,Customers!$A$2:$F$401,3,FALSE)</f>
        <v>Zagazig</v>
      </c>
      <c r="M3871" s="2" t="str">
        <f>VLOOKUP(C3871,Customers!$A$2:$F$401,5,FALSE)</f>
        <v>Small Business</v>
      </c>
      <c r="N3871" s="2" t="str">
        <f>VLOOKUP(D3871,Products!$A$2:$F$21,2,FALSE)</f>
        <v>Paper A4 Box</v>
      </c>
      <c r="O3871" s="2" t="str">
        <f>VLOOKUP(D3871,Products!$A$2:$F$21,4,FALSE)</f>
        <v>Office</v>
      </c>
      <c r="P3871" s="2" t="str">
        <f>VLOOKUP(D3871,Products!$A$2:$F$21,3,FALSE)</f>
        <v>Stationery</v>
      </c>
      <c r="Q3871" s="6">
        <f>VLOOKUP(D3871,Products!$A$2:$F$21,6,FALSE)</f>
        <v>145</v>
      </c>
      <c r="R3871" s="6">
        <f t="shared" si="242"/>
        <v>290</v>
      </c>
      <c r="S3871" s="6">
        <f t="shared" si="243"/>
        <v>254.75199999999995</v>
      </c>
    </row>
    <row r="3872" spans="1:19" x14ac:dyDescent="0.25">
      <c r="A3872" t="s">
        <v>4302</v>
      </c>
      <c r="B3872" s="2">
        <v>45117</v>
      </c>
      <c r="C3872" t="s">
        <v>369</v>
      </c>
      <c r="D3872" t="s">
        <v>109</v>
      </c>
      <c r="E3872">
        <v>1</v>
      </c>
      <c r="F3872">
        <v>13184</v>
      </c>
      <c r="G3872" s="3">
        <v>0</v>
      </c>
      <c r="H3872" t="s">
        <v>12</v>
      </c>
      <c r="I3872">
        <v>2</v>
      </c>
      <c r="J3872">
        <f t="shared" si="240"/>
        <v>13184</v>
      </c>
      <c r="K3872" s="2">
        <f t="shared" si="241"/>
        <v>45108</v>
      </c>
      <c r="L3872" s="2" t="str">
        <f>VLOOKUP(C3872,Customers!$A$2:$F$401,3,FALSE)</f>
        <v>Tanta</v>
      </c>
      <c r="M3872" s="2" t="str">
        <f>VLOOKUP(C3872,Customers!$A$2:$F$401,5,FALSE)</f>
        <v>Small Business</v>
      </c>
      <c r="N3872" s="2" t="str">
        <f>VLOOKUP(D3872,Products!$A$2:$F$21,2,FALSE)</f>
        <v>Projector</v>
      </c>
      <c r="O3872" s="2" t="str">
        <f>VLOOKUP(D3872,Products!$A$2:$F$21,4,FALSE)</f>
        <v>Electronics</v>
      </c>
      <c r="P3872" s="2" t="str">
        <f>VLOOKUP(D3872,Products!$A$2:$F$21,3,FALSE)</f>
        <v>Displays</v>
      </c>
      <c r="Q3872" s="6">
        <f>VLOOKUP(D3872,Products!$A$2:$F$21,6,FALSE)</f>
        <v>9700</v>
      </c>
      <c r="R3872" s="6">
        <f t="shared" si="242"/>
        <v>9700</v>
      </c>
      <c r="S3872" s="6">
        <f t="shared" si="243"/>
        <v>3484</v>
      </c>
    </row>
    <row r="3873" spans="1:19" x14ac:dyDescent="0.25">
      <c r="A3873" t="s">
        <v>4303</v>
      </c>
      <c r="B3873" s="2">
        <v>45886</v>
      </c>
      <c r="C3873" t="s">
        <v>363</v>
      </c>
      <c r="D3873" t="s">
        <v>46</v>
      </c>
      <c r="E3873">
        <v>3</v>
      </c>
      <c r="F3873">
        <v>280.8</v>
      </c>
      <c r="G3873" s="3">
        <v>0.15</v>
      </c>
      <c r="H3873" t="s">
        <v>12</v>
      </c>
      <c r="I3873">
        <v>5</v>
      </c>
      <c r="J3873">
        <f t="shared" si="240"/>
        <v>716.04000000000008</v>
      </c>
      <c r="K3873" s="2">
        <f t="shared" si="241"/>
        <v>45870</v>
      </c>
      <c r="L3873" s="2" t="str">
        <f>VLOOKUP(C3873,Customers!$A$2:$F$401,3,FALSE)</f>
        <v>Asyut</v>
      </c>
      <c r="M3873" s="2" t="str">
        <f>VLOOKUP(C3873,Customers!$A$2:$F$401,5,FALSE)</f>
        <v>Consumer</v>
      </c>
      <c r="N3873" s="2" t="str">
        <f>VLOOKUP(D3873,Products!$A$2:$F$21,2,FALSE)</f>
        <v>Paper A4 Box</v>
      </c>
      <c r="O3873" s="2" t="str">
        <f>VLOOKUP(D3873,Products!$A$2:$F$21,4,FALSE)</f>
        <v>Office</v>
      </c>
      <c r="P3873" s="2" t="str">
        <f>VLOOKUP(D3873,Products!$A$2:$F$21,3,FALSE)</f>
        <v>Stationery</v>
      </c>
      <c r="Q3873" s="6">
        <f>VLOOKUP(D3873,Products!$A$2:$F$21,6,FALSE)</f>
        <v>145</v>
      </c>
      <c r="R3873" s="6">
        <f t="shared" si="242"/>
        <v>435</v>
      </c>
      <c r="S3873" s="6">
        <f t="shared" si="243"/>
        <v>281.04000000000008</v>
      </c>
    </row>
    <row r="3874" spans="1:19" x14ac:dyDescent="0.25">
      <c r="A3874" t="s">
        <v>4304</v>
      </c>
      <c r="B3874" s="2">
        <v>45126</v>
      </c>
      <c r="C3874" t="s">
        <v>458</v>
      </c>
      <c r="D3874" t="s">
        <v>79</v>
      </c>
      <c r="E3874">
        <v>2</v>
      </c>
      <c r="F3874">
        <v>5704</v>
      </c>
      <c r="G3874" s="3">
        <v>0</v>
      </c>
      <c r="H3874" t="s">
        <v>12</v>
      </c>
      <c r="I3874">
        <v>5</v>
      </c>
      <c r="J3874">
        <f t="shared" si="240"/>
        <v>11408</v>
      </c>
      <c r="K3874" s="2">
        <f t="shared" si="241"/>
        <v>45108</v>
      </c>
      <c r="L3874" s="2" t="str">
        <f>VLOOKUP(C3874,Customers!$A$2:$F$401,3,FALSE)</f>
        <v>Port Said</v>
      </c>
      <c r="M3874" s="2" t="str">
        <f>VLOOKUP(C3874,Customers!$A$2:$F$401,5,FALSE)</f>
        <v>Consumer</v>
      </c>
      <c r="N3874" s="2" t="str">
        <f>VLOOKUP(D3874,Products!$A$2:$F$21,2,FALSE)</f>
        <v>27-inch Monitor</v>
      </c>
      <c r="O3874" s="2" t="str">
        <f>VLOOKUP(D3874,Products!$A$2:$F$21,4,FALSE)</f>
        <v>Electronics</v>
      </c>
      <c r="P3874" s="2" t="str">
        <f>VLOOKUP(D3874,Products!$A$2:$F$21,3,FALSE)</f>
        <v>Displays</v>
      </c>
      <c r="Q3874" s="6">
        <f>VLOOKUP(D3874,Products!$A$2:$F$21,6,FALSE)</f>
        <v>4300</v>
      </c>
      <c r="R3874" s="6">
        <f t="shared" si="242"/>
        <v>8600</v>
      </c>
      <c r="S3874" s="6">
        <f t="shared" si="243"/>
        <v>2808</v>
      </c>
    </row>
    <row r="3875" spans="1:19" x14ac:dyDescent="0.25">
      <c r="A3875" t="s">
        <v>4305</v>
      </c>
      <c r="B3875" s="2">
        <v>45860</v>
      </c>
      <c r="C3875" t="s">
        <v>377</v>
      </c>
      <c r="D3875" t="s">
        <v>27</v>
      </c>
      <c r="E3875">
        <v>1</v>
      </c>
      <c r="F3875">
        <v>950.6</v>
      </c>
      <c r="G3875" s="3">
        <v>0.05</v>
      </c>
      <c r="H3875" t="s">
        <v>12</v>
      </c>
      <c r="I3875">
        <v>7</v>
      </c>
      <c r="J3875">
        <f t="shared" si="240"/>
        <v>903.06999999999994</v>
      </c>
      <c r="K3875" s="2">
        <f t="shared" si="241"/>
        <v>45839</v>
      </c>
      <c r="L3875" s="2" t="str">
        <f>VLOOKUP(C3875,Customers!$A$2:$F$401,3,FALSE)</f>
        <v>Mansoura</v>
      </c>
      <c r="M3875" s="2" t="str">
        <f>VLOOKUP(C3875,Customers!$A$2:$F$401,5,FALSE)</f>
        <v>Consumer</v>
      </c>
      <c r="N3875" s="2" t="str">
        <f>VLOOKUP(D3875,Products!$A$2:$F$21,2,FALSE)</f>
        <v>Printer Toner</v>
      </c>
      <c r="O3875" s="2" t="str">
        <f>VLOOKUP(D3875,Products!$A$2:$F$21,4,FALSE)</f>
        <v>Office</v>
      </c>
      <c r="P3875" s="2" t="str">
        <f>VLOOKUP(D3875,Products!$A$2:$F$21,3,FALSE)</f>
        <v>Supplies</v>
      </c>
      <c r="Q3875" s="6">
        <f>VLOOKUP(D3875,Products!$A$2:$F$21,6,FALSE)</f>
        <v>510</v>
      </c>
      <c r="R3875" s="6">
        <f t="shared" si="242"/>
        <v>510</v>
      </c>
      <c r="S3875" s="6">
        <f t="shared" si="243"/>
        <v>393.06999999999994</v>
      </c>
    </row>
    <row r="3876" spans="1:19" x14ac:dyDescent="0.25">
      <c r="A3876" t="s">
        <v>4306</v>
      </c>
      <c r="B3876" s="2">
        <v>45562</v>
      </c>
      <c r="C3876" t="s">
        <v>772</v>
      </c>
      <c r="D3876" t="s">
        <v>18</v>
      </c>
      <c r="E3876">
        <v>1</v>
      </c>
      <c r="F3876">
        <v>1334</v>
      </c>
      <c r="G3876" s="3">
        <v>0.05</v>
      </c>
      <c r="H3876" t="s">
        <v>12</v>
      </c>
      <c r="I3876">
        <v>6</v>
      </c>
      <c r="J3876">
        <f t="shared" si="240"/>
        <v>1267.3</v>
      </c>
      <c r="K3876" s="2">
        <f t="shared" si="241"/>
        <v>45536</v>
      </c>
      <c r="L3876" s="2" t="str">
        <f>VLOOKUP(C3876,Customers!$A$2:$F$401,3,FALSE)</f>
        <v>Giza</v>
      </c>
      <c r="M3876" s="2" t="str">
        <f>VLOOKUP(C3876,Customers!$A$2:$F$401,5,FALSE)</f>
        <v>Consumer</v>
      </c>
      <c r="N3876" s="2" t="str">
        <f>VLOOKUP(D3876,Products!$A$2:$F$21,2,FALSE)</f>
        <v>Webcam HD</v>
      </c>
      <c r="O3876" s="2" t="str">
        <f>VLOOKUP(D3876,Products!$A$2:$F$21,4,FALSE)</f>
        <v>Electronics</v>
      </c>
      <c r="P3876" s="2" t="str">
        <f>VLOOKUP(D3876,Products!$A$2:$F$21,3,FALSE)</f>
        <v>Accessories</v>
      </c>
      <c r="Q3876" s="6">
        <f>VLOOKUP(D3876,Products!$A$2:$F$21,6,FALSE)</f>
        <v>790</v>
      </c>
      <c r="R3876" s="6">
        <f t="shared" si="242"/>
        <v>790</v>
      </c>
      <c r="S3876" s="6">
        <f t="shared" si="243"/>
        <v>477.29999999999995</v>
      </c>
    </row>
    <row r="3877" spans="1:19" x14ac:dyDescent="0.25">
      <c r="A3877" t="s">
        <v>4307</v>
      </c>
      <c r="B3877" s="2">
        <v>45880</v>
      </c>
      <c r="C3877" t="s">
        <v>709</v>
      </c>
      <c r="D3877" t="s">
        <v>82</v>
      </c>
      <c r="E3877">
        <v>5</v>
      </c>
      <c r="F3877">
        <v>4944</v>
      </c>
      <c r="G3877" s="3">
        <v>0</v>
      </c>
      <c r="H3877" t="s">
        <v>12</v>
      </c>
      <c r="I3877">
        <v>3</v>
      </c>
      <c r="J3877">
        <f t="shared" si="240"/>
        <v>24720</v>
      </c>
      <c r="K3877" s="2">
        <f t="shared" si="241"/>
        <v>45870</v>
      </c>
      <c r="L3877" s="2" t="str">
        <f>VLOOKUP(C3877,Customers!$A$2:$F$401,3,FALSE)</f>
        <v>Tanta</v>
      </c>
      <c r="M3877" s="2" t="str">
        <f>VLOOKUP(C3877,Customers!$A$2:$F$401,5,FALSE)</f>
        <v>Small Business</v>
      </c>
      <c r="N3877" s="2" t="str">
        <f>VLOOKUP(D3877,Products!$A$2:$F$21,2,FALSE)</f>
        <v>Office Chair</v>
      </c>
      <c r="O3877" s="2" t="str">
        <f>VLOOKUP(D3877,Products!$A$2:$F$21,4,FALSE)</f>
        <v>Office</v>
      </c>
      <c r="P3877" s="2" t="str">
        <f>VLOOKUP(D3877,Products!$A$2:$F$21,3,FALSE)</f>
        <v>Furniture</v>
      </c>
      <c r="Q3877" s="6">
        <f>VLOOKUP(D3877,Products!$A$2:$F$21,6,FALSE)</f>
        <v>3150</v>
      </c>
      <c r="R3877" s="6">
        <f t="shared" si="242"/>
        <v>15750</v>
      </c>
      <c r="S3877" s="6">
        <f t="shared" si="243"/>
        <v>8970</v>
      </c>
    </row>
    <row r="3878" spans="1:19" x14ac:dyDescent="0.25">
      <c r="A3878" t="s">
        <v>4308</v>
      </c>
      <c r="B3878" s="2">
        <v>45890</v>
      </c>
      <c r="C3878" t="s">
        <v>542</v>
      </c>
      <c r="D3878" t="s">
        <v>79</v>
      </c>
      <c r="E3878">
        <v>4</v>
      </c>
      <c r="F3878">
        <v>6014</v>
      </c>
      <c r="G3878" s="3">
        <v>0</v>
      </c>
      <c r="H3878" t="s">
        <v>12</v>
      </c>
      <c r="I3878">
        <v>6</v>
      </c>
      <c r="J3878">
        <f t="shared" si="240"/>
        <v>24056</v>
      </c>
      <c r="K3878" s="2">
        <f t="shared" si="241"/>
        <v>45870</v>
      </c>
      <c r="L3878" s="2" t="str">
        <f>VLOOKUP(C3878,Customers!$A$2:$F$401,3,FALSE)</f>
        <v>Alexandria</v>
      </c>
      <c r="M3878" s="2" t="str">
        <f>VLOOKUP(C3878,Customers!$A$2:$F$401,5,FALSE)</f>
        <v>Consumer</v>
      </c>
      <c r="N3878" s="2" t="str">
        <f>VLOOKUP(D3878,Products!$A$2:$F$21,2,FALSE)</f>
        <v>27-inch Monitor</v>
      </c>
      <c r="O3878" s="2" t="str">
        <f>VLOOKUP(D3878,Products!$A$2:$F$21,4,FALSE)</f>
        <v>Electronics</v>
      </c>
      <c r="P3878" s="2" t="str">
        <f>VLOOKUP(D3878,Products!$A$2:$F$21,3,FALSE)</f>
        <v>Displays</v>
      </c>
      <c r="Q3878" s="6">
        <f>VLOOKUP(D3878,Products!$A$2:$F$21,6,FALSE)</f>
        <v>4300</v>
      </c>
      <c r="R3878" s="6">
        <f t="shared" si="242"/>
        <v>17200</v>
      </c>
      <c r="S3878" s="6">
        <f t="shared" si="243"/>
        <v>6856</v>
      </c>
    </row>
    <row r="3879" spans="1:19" x14ac:dyDescent="0.25">
      <c r="A3879" t="s">
        <v>4309</v>
      </c>
      <c r="B3879" s="2">
        <v>45401</v>
      </c>
      <c r="C3879" t="s">
        <v>634</v>
      </c>
      <c r="D3879" t="s">
        <v>56</v>
      </c>
      <c r="E3879">
        <v>2</v>
      </c>
      <c r="F3879">
        <v>174.6</v>
      </c>
      <c r="G3879" s="3">
        <v>0.05</v>
      </c>
      <c r="H3879" t="s">
        <v>12</v>
      </c>
      <c r="I3879">
        <v>2</v>
      </c>
      <c r="J3879">
        <f t="shared" si="240"/>
        <v>331.73999999999995</v>
      </c>
      <c r="K3879" s="2">
        <f t="shared" si="241"/>
        <v>45383</v>
      </c>
      <c r="L3879" s="2" t="str">
        <f>VLOOKUP(C3879,Customers!$A$2:$F$401,3,FALSE)</f>
        <v>Zagazig</v>
      </c>
      <c r="M3879" s="2" t="str">
        <f>VLOOKUP(C3879,Customers!$A$2:$F$401,5,FALSE)</f>
        <v>Consumer</v>
      </c>
      <c r="N3879" s="2" t="str">
        <f>VLOOKUP(D3879,Products!$A$2:$F$21,2,FALSE)</f>
        <v>Notebook Pack</v>
      </c>
      <c r="O3879" s="2" t="str">
        <f>VLOOKUP(D3879,Products!$A$2:$F$21,4,FALSE)</f>
        <v>Office</v>
      </c>
      <c r="P3879" s="2" t="str">
        <f>VLOOKUP(D3879,Products!$A$2:$F$21,3,FALSE)</f>
        <v>Stationery</v>
      </c>
      <c r="Q3879" s="6">
        <f>VLOOKUP(D3879,Products!$A$2:$F$21,6,FALSE)</f>
        <v>75</v>
      </c>
      <c r="R3879" s="6">
        <f t="shared" si="242"/>
        <v>150</v>
      </c>
      <c r="S3879" s="6">
        <f t="shared" si="243"/>
        <v>181.73999999999995</v>
      </c>
    </row>
    <row r="3880" spans="1:19" x14ac:dyDescent="0.25">
      <c r="A3880" t="s">
        <v>4310</v>
      </c>
      <c r="B3880" s="2">
        <v>45385</v>
      </c>
      <c r="C3880" t="s">
        <v>301</v>
      </c>
      <c r="D3880" t="s">
        <v>18</v>
      </c>
      <c r="E3880">
        <v>4</v>
      </c>
      <c r="F3880">
        <v>1406.5</v>
      </c>
      <c r="G3880" s="3">
        <v>0.1</v>
      </c>
      <c r="H3880" t="s">
        <v>96</v>
      </c>
      <c r="I3880">
        <v>5</v>
      </c>
      <c r="J3880">
        <f t="shared" si="240"/>
        <v>5063.4000000000005</v>
      </c>
      <c r="K3880" s="2">
        <f t="shared" si="241"/>
        <v>45383</v>
      </c>
      <c r="L3880" s="2" t="str">
        <f>VLOOKUP(C3880,Customers!$A$2:$F$401,3,FALSE)</f>
        <v>Giza</v>
      </c>
      <c r="M3880" s="2" t="str">
        <f>VLOOKUP(C3880,Customers!$A$2:$F$401,5,FALSE)</f>
        <v>Consumer</v>
      </c>
      <c r="N3880" s="2" t="str">
        <f>VLOOKUP(D3880,Products!$A$2:$F$21,2,FALSE)</f>
        <v>Webcam HD</v>
      </c>
      <c r="O3880" s="2" t="str">
        <f>VLOOKUP(D3880,Products!$A$2:$F$21,4,FALSE)</f>
        <v>Electronics</v>
      </c>
      <c r="P3880" s="2" t="str">
        <f>VLOOKUP(D3880,Products!$A$2:$F$21,3,FALSE)</f>
        <v>Accessories</v>
      </c>
      <c r="Q3880" s="6">
        <f>VLOOKUP(D3880,Products!$A$2:$F$21,6,FALSE)</f>
        <v>790</v>
      </c>
      <c r="R3880" s="6">
        <f t="shared" si="242"/>
        <v>3160</v>
      </c>
      <c r="S3880" s="6">
        <f t="shared" si="243"/>
        <v>1903.4000000000005</v>
      </c>
    </row>
    <row r="3881" spans="1:19" x14ac:dyDescent="0.25">
      <c r="A3881" t="s">
        <v>4311</v>
      </c>
      <c r="B3881" s="2">
        <v>45221</v>
      </c>
      <c r="C3881" t="s">
        <v>858</v>
      </c>
      <c r="D3881" t="s">
        <v>30</v>
      </c>
      <c r="E3881">
        <v>1</v>
      </c>
      <c r="F3881">
        <v>8924</v>
      </c>
      <c r="G3881" s="3">
        <v>0</v>
      </c>
      <c r="H3881" t="s">
        <v>96</v>
      </c>
      <c r="I3881">
        <v>5</v>
      </c>
      <c r="J3881">
        <f t="shared" si="240"/>
        <v>8924</v>
      </c>
      <c r="K3881" s="2">
        <f t="shared" si="241"/>
        <v>45200</v>
      </c>
      <c r="L3881" s="2" t="str">
        <f>VLOOKUP(C3881,Customers!$A$2:$F$401,3,FALSE)</f>
        <v>Banha</v>
      </c>
      <c r="M3881" s="2" t="str">
        <f>VLOOKUP(C3881,Customers!$A$2:$F$401,5,FALSE)</f>
        <v>Corporate</v>
      </c>
      <c r="N3881" s="2" t="str">
        <f>VLOOKUP(D3881,Products!$A$2:$F$21,2,FALSE)</f>
        <v>Standing Desk</v>
      </c>
      <c r="O3881" s="2" t="str">
        <f>VLOOKUP(D3881,Products!$A$2:$F$21,4,FALSE)</f>
        <v>Office</v>
      </c>
      <c r="P3881" s="2" t="str">
        <f>VLOOKUP(D3881,Products!$A$2:$F$21,3,FALSE)</f>
        <v>Furniture</v>
      </c>
      <c r="Q3881" s="6">
        <f>VLOOKUP(D3881,Products!$A$2:$F$21,6,FALSE)</f>
        <v>6500</v>
      </c>
      <c r="R3881" s="6">
        <f t="shared" si="242"/>
        <v>6500</v>
      </c>
      <c r="S3881" s="6">
        <f t="shared" si="243"/>
        <v>2424</v>
      </c>
    </row>
    <row r="3882" spans="1:19" x14ac:dyDescent="0.25">
      <c r="A3882" t="s">
        <v>4312</v>
      </c>
      <c r="B3882" s="2">
        <v>45455</v>
      </c>
      <c r="C3882" t="s">
        <v>490</v>
      </c>
      <c r="D3882" t="s">
        <v>49</v>
      </c>
      <c r="E3882">
        <v>2</v>
      </c>
      <c r="F3882">
        <v>4428</v>
      </c>
      <c r="G3882" s="3">
        <v>0</v>
      </c>
      <c r="H3882" t="s">
        <v>12</v>
      </c>
      <c r="I3882">
        <v>5</v>
      </c>
      <c r="J3882">
        <f t="shared" si="240"/>
        <v>8856</v>
      </c>
      <c r="K3882" s="2">
        <f t="shared" si="241"/>
        <v>45444</v>
      </c>
      <c r="L3882" s="2" t="str">
        <f>VLOOKUP(C3882,Customers!$A$2:$F$401,3,FALSE)</f>
        <v>Giza</v>
      </c>
      <c r="M3882" s="2" t="str">
        <f>VLOOKUP(C3882,Customers!$A$2:$F$401,5,FALSE)</f>
        <v>Consumer</v>
      </c>
      <c r="N3882" s="2" t="str">
        <f>VLOOKUP(D3882,Products!$A$2:$F$21,2,FALSE)</f>
        <v>UPS 1200VA</v>
      </c>
      <c r="O3882" s="2" t="str">
        <f>VLOOKUP(D3882,Products!$A$2:$F$21,4,FALSE)</f>
        <v>Electronics</v>
      </c>
      <c r="P3882" s="2" t="str">
        <f>VLOOKUP(D3882,Products!$A$2:$F$21,3,FALSE)</f>
        <v>Power</v>
      </c>
      <c r="Q3882" s="6">
        <f>VLOOKUP(D3882,Products!$A$2:$F$21,6,FALSE)</f>
        <v>2950</v>
      </c>
      <c r="R3882" s="6">
        <f t="shared" si="242"/>
        <v>5900</v>
      </c>
      <c r="S3882" s="6">
        <f t="shared" si="243"/>
        <v>2956</v>
      </c>
    </row>
    <row r="3883" spans="1:19" x14ac:dyDescent="0.25">
      <c r="A3883" t="s">
        <v>4313</v>
      </c>
      <c r="B3883" s="2">
        <v>45671</v>
      </c>
      <c r="C3883" t="s">
        <v>158</v>
      </c>
      <c r="D3883" t="s">
        <v>33</v>
      </c>
      <c r="E3883">
        <v>5</v>
      </c>
      <c r="F3883">
        <v>4212</v>
      </c>
      <c r="G3883" s="3">
        <v>0.15</v>
      </c>
      <c r="H3883" t="s">
        <v>12</v>
      </c>
      <c r="I3883">
        <v>1</v>
      </c>
      <c r="J3883">
        <f t="shared" si="240"/>
        <v>17901</v>
      </c>
      <c r="K3883" s="2">
        <f t="shared" si="241"/>
        <v>45658</v>
      </c>
      <c r="L3883" s="2" t="str">
        <f>VLOOKUP(C3883,Customers!$A$2:$F$401,3,FALSE)</f>
        <v>Port Said</v>
      </c>
      <c r="M3883" s="2" t="str">
        <f>VLOOKUP(C3883,Customers!$A$2:$F$401,5,FALSE)</f>
        <v>Consumer</v>
      </c>
      <c r="N3883" s="2" t="str">
        <f>VLOOKUP(D3883,Products!$A$2:$F$21,2,FALSE)</f>
        <v>Filing Cabinet</v>
      </c>
      <c r="O3883" s="2" t="str">
        <f>VLOOKUP(D3883,Products!$A$2:$F$21,4,FALSE)</f>
        <v>Office</v>
      </c>
      <c r="P3883" s="2" t="str">
        <f>VLOOKUP(D3883,Products!$A$2:$F$21,3,FALSE)</f>
        <v>Furniture</v>
      </c>
      <c r="Q3883" s="6">
        <f>VLOOKUP(D3883,Products!$A$2:$F$21,6,FALSE)</f>
        <v>2650</v>
      </c>
      <c r="R3883" s="6">
        <f t="shared" si="242"/>
        <v>13250</v>
      </c>
      <c r="S3883" s="6">
        <f t="shared" si="243"/>
        <v>4651</v>
      </c>
    </row>
    <row r="3884" spans="1:19" x14ac:dyDescent="0.25">
      <c r="A3884" t="s">
        <v>4314</v>
      </c>
      <c r="B3884" s="2">
        <v>45729</v>
      </c>
      <c r="C3884" t="s">
        <v>951</v>
      </c>
      <c r="D3884" t="s">
        <v>18</v>
      </c>
      <c r="E3884">
        <v>1</v>
      </c>
      <c r="F3884">
        <v>1334</v>
      </c>
      <c r="G3884" s="3">
        <v>0.05</v>
      </c>
      <c r="H3884" t="s">
        <v>12</v>
      </c>
      <c r="I3884">
        <v>5</v>
      </c>
      <c r="J3884">
        <f t="shared" si="240"/>
        <v>1267.3</v>
      </c>
      <c r="K3884" s="2">
        <f t="shared" si="241"/>
        <v>45717</v>
      </c>
      <c r="L3884" s="2" t="str">
        <f>VLOOKUP(C3884,Customers!$A$2:$F$401,3,FALSE)</f>
        <v>Shubra El-Kheima</v>
      </c>
      <c r="M3884" s="2" t="str">
        <f>VLOOKUP(C3884,Customers!$A$2:$F$401,5,FALSE)</f>
        <v>Small Business</v>
      </c>
      <c r="N3884" s="2" t="str">
        <f>VLOOKUP(D3884,Products!$A$2:$F$21,2,FALSE)</f>
        <v>Webcam HD</v>
      </c>
      <c r="O3884" s="2" t="str">
        <f>VLOOKUP(D3884,Products!$A$2:$F$21,4,FALSE)</f>
        <v>Electronics</v>
      </c>
      <c r="P3884" s="2" t="str">
        <f>VLOOKUP(D3884,Products!$A$2:$F$21,3,FALSE)</f>
        <v>Accessories</v>
      </c>
      <c r="Q3884" s="6">
        <f>VLOOKUP(D3884,Products!$A$2:$F$21,6,FALSE)</f>
        <v>790</v>
      </c>
      <c r="R3884" s="6">
        <f t="shared" si="242"/>
        <v>790</v>
      </c>
      <c r="S3884" s="6">
        <f t="shared" si="243"/>
        <v>477.29999999999995</v>
      </c>
    </row>
    <row r="3885" spans="1:19" x14ac:dyDescent="0.25">
      <c r="A3885" t="s">
        <v>4315</v>
      </c>
      <c r="B3885" s="2">
        <v>45302</v>
      </c>
      <c r="C3885" t="s">
        <v>249</v>
      </c>
      <c r="D3885" t="s">
        <v>46</v>
      </c>
      <c r="E3885">
        <v>10</v>
      </c>
      <c r="F3885">
        <v>260</v>
      </c>
      <c r="G3885" s="3">
        <v>0.1</v>
      </c>
      <c r="H3885" t="s">
        <v>12</v>
      </c>
      <c r="I3885">
        <v>6</v>
      </c>
      <c r="J3885">
        <f t="shared" si="240"/>
        <v>2340</v>
      </c>
      <c r="K3885" s="2">
        <f t="shared" si="241"/>
        <v>45292</v>
      </c>
      <c r="L3885" s="2" t="str">
        <f>VLOOKUP(C3885,Customers!$A$2:$F$401,3,FALSE)</f>
        <v>Zagazig</v>
      </c>
      <c r="M3885" s="2" t="str">
        <f>VLOOKUP(C3885,Customers!$A$2:$F$401,5,FALSE)</f>
        <v>Small Business</v>
      </c>
      <c r="N3885" s="2" t="str">
        <f>VLOOKUP(D3885,Products!$A$2:$F$21,2,FALSE)</f>
        <v>Paper A4 Box</v>
      </c>
      <c r="O3885" s="2" t="str">
        <f>VLOOKUP(D3885,Products!$A$2:$F$21,4,FALSE)</f>
        <v>Office</v>
      </c>
      <c r="P3885" s="2" t="str">
        <f>VLOOKUP(D3885,Products!$A$2:$F$21,3,FALSE)</f>
        <v>Stationery</v>
      </c>
      <c r="Q3885" s="6">
        <f>VLOOKUP(D3885,Products!$A$2:$F$21,6,FALSE)</f>
        <v>145</v>
      </c>
      <c r="R3885" s="6">
        <f t="shared" si="242"/>
        <v>1450</v>
      </c>
      <c r="S3885" s="6">
        <f t="shared" si="243"/>
        <v>890</v>
      </c>
    </row>
    <row r="3886" spans="1:19" x14ac:dyDescent="0.25">
      <c r="A3886" t="s">
        <v>4316</v>
      </c>
      <c r="B3886" s="2">
        <v>45603</v>
      </c>
      <c r="C3886" t="s">
        <v>394</v>
      </c>
      <c r="D3886" t="s">
        <v>11</v>
      </c>
      <c r="E3886">
        <v>1</v>
      </c>
      <c r="F3886">
        <v>29355</v>
      </c>
      <c r="G3886" s="3">
        <v>0.05</v>
      </c>
      <c r="H3886" t="s">
        <v>85</v>
      </c>
      <c r="I3886">
        <v>6</v>
      </c>
      <c r="J3886">
        <f t="shared" si="240"/>
        <v>27887.25</v>
      </c>
      <c r="K3886" s="2">
        <f t="shared" si="241"/>
        <v>45597</v>
      </c>
      <c r="L3886" s="2" t="str">
        <f>VLOOKUP(C3886,Customers!$A$2:$F$401,3,FALSE)</f>
        <v>Alexandria</v>
      </c>
      <c r="M3886" s="2" t="str">
        <f>VLOOKUP(C3886,Customers!$A$2:$F$401,5,FALSE)</f>
        <v>Consumer</v>
      </c>
      <c r="N3886" s="2" t="str">
        <f>VLOOKUP(D3886,Products!$A$2:$F$21,2,FALSE)</f>
        <v>Laptop Pro 14</v>
      </c>
      <c r="O3886" s="2" t="str">
        <f>VLOOKUP(D3886,Products!$A$2:$F$21,4,FALSE)</f>
        <v>Electronics</v>
      </c>
      <c r="P3886" s="2" t="str">
        <f>VLOOKUP(D3886,Products!$A$2:$F$21,3,FALSE)</f>
        <v>Computers</v>
      </c>
      <c r="Q3886" s="6">
        <f>VLOOKUP(D3886,Products!$A$2:$F$21,6,FALSE)</f>
        <v>22100</v>
      </c>
      <c r="R3886" s="6">
        <f t="shared" si="242"/>
        <v>22100</v>
      </c>
      <c r="S3886" s="6">
        <f t="shared" si="243"/>
        <v>5787.25</v>
      </c>
    </row>
    <row r="3887" spans="1:19" x14ac:dyDescent="0.25">
      <c r="A3887" t="s">
        <v>4317</v>
      </c>
      <c r="B3887" s="2">
        <v>45592</v>
      </c>
      <c r="C3887" t="s">
        <v>415</v>
      </c>
      <c r="D3887" t="s">
        <v>56</v>
      </c>
      <c r="E3887">
        <v>3</v>
      </c>
      <c r="F3887">
        <v>165.6</v>
      </c>
      <c r="G3887" s="3">
        <v>0.03</v>
      </c>
      <c r="H3887" t="s">
        <v>12</v>
      </c>
      <c r="I3887">
        <v>3</v>
      </c>
      <c r="J3887">
        <f t="shared" si="240"/>
        <v>481.89599999999996</v>
      </c>
      <c r="K3887" s="2">
        <f t="shared" si="241"/>
        <v>45566</v>
      </c>
      <c r="L3887" s="2" t="str">
        <f>VLOOKUP(C3887,Customers!$A$2:$F$401,3,FALSE)</f>
        <v>Fayoum</v>
      </c>
      <c r="M3887" s="2" t="str">
        <f>VLOOKUP(C3887,Customers!$A$2:$F$401,5,FALSE)</f>
        <v>Small Business</v>
      </c>
      <c r="N3887" s="2" t="str">
        <f>VLOOKUP(D3887,Products!$A$2:$F$21,2,FALSE)</f>
        <v>Notebook Pack</v>
      </c>
      <c r="O3887" s="2" t="str">
        <f>VLOOKUP(D3887,Products!$A$2:$F$21,4,FALSE)</f>
        <v>Office</v>
      </c>
      <c r="P3887" s="2" t="str">
        <f>VLOOKUP(D3887,Products!$A$2:$F$21,3,FALSE)</f>
        <v>Stationery</v>
      </c>
      <c r="Q3887" s="6">
        <f>VLOOKUP(D3887,Products!$A$2:$F$21,6,FALSE)</f>
        <v>75</v>
      </c>
      <c r="R3887" s="6">
        <f t="shared" si="242"/>
        <v>225</v>
      </c>
      <c r="S3887" s="6">
        <f t="shared" si="243"/>
        <v>256.89599999999996</v>
      </c>
    </row>
    <row r="3888" spans="1:19" x14ac:dyDescent="0.25">
      <c r="A3888" t="s">
        <v>4318</v>
      </c>
      <c r="B3888" s="2">
        <v>45855</v>
      </c>
      <c r="C3888" t="s">
        <v>108</v>
      </c>
      <c r="D3888" t="s">
        <v>56</v>
      </c>
      <c r="E3888">
        <v>1</v>
      </c>
      <c r="F3888">
        <v>180</v>
      </c>
      <c r="G3888" s="3">
        <v>0.1</v>
      </c>
      <c r="H3888" t="s">
        <v>12</v>
      </c>
      <c r="I3888">
        <v>5</v>
      </c>
      <c r="J3888">
        <f t="shared" si="240"/>
        <v>162</v>
      </c>
      <c r="K3888" s="2">
        <f t="shared" si="241"/>
        <v>45839</v>
      </c>
      <c r="L3888" s="2" t="str">
        <f>VLOOKUP(C3888,Customers!$A$2:$F$401,3,FALSE)</f>
        <v>Ismailia</v>
      </c>
      <c r="M3888" s="2" t="str">
        <f>VLOOKUP(C3888,Customers!$A$2:$F$401,5,FALSE)</f>
        <v>Small Business</v>
      </c>
      <c r="N3888" s="2" t="str">
        <f>VLOOKUP(D3888,Products!$A$2:$F$21,2,FALSE)</f>
        <v>Notebook Pack</v>
      </c>
      <c r="O3888" s="2" t="str">
        <f>VLOOKUP(D3888,Products!$A$2:$F$21,4,FALSE)</f>
        <v>Office</v>
      </c>
      <c r="P3888" s="2" t="str">
        <f>VLOOKUP(D3888,Products!$A$2:$F$21,3,FALSE)</f>
        <v>Stationery</v>
      </c>
      <c r="Q3888" s="6">
        <f>VLOOKUP(D3888,Products!$A$2:$F$21,6,FALSE)</f>
        <v>75</v>
      </c>
      <c r="R3888" s="6">
        <f t="shared" si="242"/>
        <v>75</v>
      </c>
      <c r="S3888" s="6">
        <f t="shared" si="243"/>
        <v>87</v>
      </c>
    </row>
    <row r="3889" spans="1:19" x14ac:dyDescent="0.25">
      <c r="A3889" t="s">
        <v>4319</v>
      </c>
      <c r="B3889" s="2">
        <v>45925</v>
      </c>
      <c r="C3889" t="s">
        <v>313</v>
      </c>
      <c r="D3889" t="s">
        <v>30</v>
      </c>
      <c r="E3889">
        <v>2</v>
      </c>
      <c r="F3889">
        <v>9200</v>
      </c>
      <c r="G3889" s="3">
        <v>0.1</v>
      </c>
      <c r="H3889" t="s">
        <v>12</v>
      </c>
      <c r="I3889">
        <v>6</v>
      </c>
      <c r="J3889">
        <f t="shared" si="240"/>
        <v>16560</v>
      </c>
      <c r="K3889" s="2">
        <f t="shared" si="241"/>
        <v>45901</v>
      </c>
      <c r="L3889" s="2" t="str">
        <f>VLOOKUP(C3889,Customers!$A$2:$F$401,3,FALSE)</f>
        <v>Giza</v>
      </c>
      <c r="M3889" s="2" t="str">
        <f>VLOOKUP(C3889,Customers!$A$2:$F$401,5,FALSE)</f>
        <v>Small Business</v>
      </c>
      <c r="N3889" s="2" t="str">
        <f>VLOOKUP(D3889,Products!$A$2:$F$21,2,FALSE)</f>
        <v>Standing Desk</v>
      </c>
      <c r="O3889" s="2" t="str">
        <f>VLOOKUP(D3889,Products!$A$2:$F$21,4,FALSE)</f>
        <v>Office</v>
      </c>
      <c r="P3889" s="2" t="str">
        <f>VLOOKUP(D3889,Products!$A$2:$F$21,3,FALSE)</f>
        <v>Furniture</v>
      </c>
      <c r="Q3889" s="6">
        <f>VLOOKUP(D3889,Products!$A$2:$F$21,6,FALSE)</f>
        <v>6500</v>
      </c>
      <c r="R3889" s="6">
        <f t="shared" si="242"/>
        <v>13000</v>
      </c>
      <c r="S3889" s="6">
        <f t="shared" si="243"/>
        <v>3560</v>
      </c>
    </row>
    <row r="3890" spans="1:19" x14ac:dyDescent="0.25">
      <c r="A3890" t="s">
        <v>4320</v>
      </c>
      <c r="B3890" s="2">
        <v>44988</v>
      </c>
      <c r="C3890" t="s">
        <v>285</v>
      </c>
      <c r="D3890" t="s">
        <v>11</v>
      </c>
      <c r="E3890">
        <v>1</v>
      </c>
      <c r="F3890">
        <v>28500</v>
      </c>
      <c r="G3890" s="3">
        <v>0</v>
      </c>
      <c r="H3890" t="s">
        <v>12</v>
      </c>
      <c r="I3890">
        <v>2</v>
      </c>
      <c r="J3890">
        <f t="shared" si="240"/>
        <v>28500</v>
      </c>
      <c r="K3890" s="2">
        <f t="shared" si="241"/>
        <v>44986</v>
      </c>
      <c r="L3890" s="2" t="str">
        <f>VLOOKUP(C3890,Customers!$A$2:$F$401,3,FALSE)</f>
        <v>Banha</v>
      </c>
      <c r="M3890" s="2" t="str">
        <f>VLOOKUP(C3890,Customers!$A$2:$F$401,5,FALSE)</f>
        <v>Small Business</v>
      </c>
      <c r="N3890" s="2" t="str">
        <f>VLOOKUP(D3890,Products!$A$2:$F$21,2,FALSE)</f>
        <v>Laptop Pro 14</v>
      </c>
      <c r="O3890" s="2" t="str">
        <f>VLOOKUP(D3890,Products!$A$2:$F$21,4,FALSE)</f>
        <v>Electronics</v>
      </c>
      <c r="P3890" s="2" t="str">
        <f>VLOOKUP(D3890,Products!$A$2:$F$21,3,FALSE)</f>
        <v>Computers</v>
      </c>
      <c r="Q3890" s="6">
        <f>VLOOKUP(D3890,Products!$A$2:$F$21,6,FALSE)</f>
        <v>22100</v>
      </c>
      <c r="R3890" s="6">
        <f t="shared" si="242"/>
        <v>22100</v>
      </c>
      <c r="S3890" s="6">
        <f t="shared" si="243"/>
        <v>6400</v>
      </c>
    </row>
    <row r="3891" spans="1:19" x14ac:dyDescent="0.25">
      <c r="A3891" t="s">
        <v>4321</v>
      </c>
      <c r="B3891" s="2">
        <v>45060</v>
      </c>
      <c r="C3891" t="s">
        <v>2499</v>
      </c>
      <c r="D3891" t="s">
        <v>15</v>
      </c>
      <c r="E3891">
        <v>1</v>
      </c>
      <c r="F3891">
        <v>463.5</v>
      </c>
      <c r="G3891" s="3">
        <v>0</v>
      </c>
      <c r="H3891" t="s">
        <v>12</v>
      </c>
      <c r="I3891">
        <v>3</v>
      </c>
      <c r="J3891">
        <f t="shared" si="240"/>
        <v>463.5</v>
      </c>
      <c r="K3891" s="2">
        <f t="shared" si="241"/>
        <v>45047</v>
      </c>
      <c r="L3891" s="2" t="str">
        <f>VLOOKUP(C3891,Customers!$A$2:$F$401,3,FALSE)</f>
        <v>Port Said</v>
      </c>
      <c r="M3891" s="2" t="str">
        <f>VLOOKUP(C3891,Customers!$A$2:$F$401,5,FALSE)</f>
        <v>Consumer</v>
      </c>
      <c r="N3891" s="2" t="str">
        <f>VLOOKUP(D3891,Products!$A$2:$F$21,2,FALSE)</f>
        <v>Wireless Mouse</v>
      </c>
      <c r="O3891" s="2" t="str">
        <f>VLOOKUP(D3891,Products!$A$2:$F$21,4,FALSE)</f>
        <v>Electronics</v>
      </c>
      <c r="P3891" s="2" t="str">
        <f>VLOOKUP(D3891,Products!$A$2:$F$21,3,FALSE)</f>
        <v>Accessories</v>
      </c>
      <c r="Q3891" s="6">
        <f>VLOOKUP(D3891,Products!$A$2:$F$21,6,FALSE)</f>
        <v>210</v>
      </c>
      <c r="R3891" s="6">
        <f t="shared" si="242"/>
        <v>210</v>
      </c>
      <c r="S3891" s="6">
        <f t="shared" si="243"/>
        <v>253.5</v>
      </c>
    </row>
    <row r="3892" spans="1:19" x14ac:dyDescent="0.25">
      <c r="A3892" t="s">
        <v>4322</v>
      </c>
      <c r="B3892" s="2">
        <v>45900</v>
      </c>
      <c r="C3892" t="s">
        <v>166</v>
      </c>
      <c r="D3892" t="s">
        <v>15</v>
      </c>
      <c r="E3892">
        <v>20</v>
      </c>
      <c r="F3892">
        <v>436.5</v>
      </c>
      <c r="G3892" s="3">
        <v>0.05</v>
      </c>
      <c r="H3892" t="s">
        <v>12</v>
      </c>
      <c r="I3892">
        <v>3</v>
      </c>
      <c r="J3892">
        <f t="shared" si="240"/>
        <v>8293.5</v>
      </c>
      <c r="K3892" s="2">
        <f t="shared" si="241"/>
        <v>45870</v>
      </c>
      <c r="L3892" s="2" t="str">
        <f>VLOOKUP(C3892,Customers!$A$2:$F$401,3,FALSE)</f>
        <v>Asyut</v>
      </c>
      <c r="M3892" s="2" t="str">
        <f>VLOOKUP(C3892,Customers!$A$2:$F$401,5,FALSE)</f>
        <v>Small Business</v>
      </c>
      <c r="N3892" s="2" t="str">
        <f>VLOOKUP(D3892,Products!$A$2:$F$21,2,FALSE)</f>
        <v>Wireless Mouse</v>
      </c>
      <c r="O3892" s="2" t="str">
        <f>VLOOKUP(D3892,Products!$A$2:$F$21,4,FALSE)</f>
        <v>Electronics</v>
      </c>
      <c r="P3892" s="2" t="str">
        <f>VLOOKUP(D3892,Products!$A$2:$F$21,3,FALSE)</f>
        <v>Accessories</v>
      </c>
      <c r="Q3892" s="6">
        <f>VLOOKUP(D3892,Products!$A$2:$F$21,6,FALSE)</f>
        <v>210</v>
      </c>
      <c r="R3892" s="6">
        <f t="shared" si="242"/>
        <v>4200</v>
      </c>
      <c r="S3892" s="6">
        <f t="shared" si="243"/>
        <v>4093.5</v>
      </c>
    </row>
    <row r="3893" spans="1:19" x14ac:dyDescent="0.25">
      <c r="A3893" t="s">
        <v>4323</v>
      </c>
      <c r="B3893" s="2">
        <v>45158</v>
      </c>
      <c r="C3893" t="s">
        <v>980</v>
      </c>
      <c r="D3893" t="s">
        <v>33</v>
      </c>
      <c r="E3893">
        <v>1</v>
      </c>
      <c r="F3893">
        <v>4212</v>
      </c>
      <c r="G3893" s="3">
        <v>0.05</v>
      </c>
      <c r="H3893" t="s">
        <v>12</v>
      </c>
      <c r="I3893">
        <v>6</v>
      </c>
      <c r="J3893">
        <f t="shared" si="240"/>
        <v>4001.3999999999996</v>
      </c>
      <c r="K3893" s="2">
        <f t="shared" si="241"/>
        <v>45139</v>
      </c>
      <c r="L3893" s="2" t="str">
        <f>VLOOKUP(C3893,Customers!$A$2:$F$401,3,FALSE)</f>
        <v>Mansoura</v>
      </c>
      <c r="M3893" s="2" t="str">
        <f>VLOOKUP(C3893,Customers!$A$2:$F$401,5,FALSE)</f>
        <v>Small Business</v>
      </c>
      <c r="N3893" s="2" t="str">
        <f>VLOOKUP(D3893,Products!$A$2:$F$21,2,FALSE)</f>
        <v>Filing Cabinet</v>
      </c>
      <c r="O3893" s="2" t="str">
        <f>VLOOKUP(D3893,Products!$A$2:$F$21,4,FALSE)</f>
        <v>Office</v>
      </c>
      <c r="P3893" s="2" t="str">
        <f>VLOOKUP(D3893,Products!$A$2:$F$21,3,FALSE)</f>
        <v>Furniture</v>
      </c>
      <c r="Q3893" s="6">
        <f>VLOOKUP(D3893,Products!$A$2:$F$21,6,FALSE)</f>
        <v>2650</v>
      </c>
      <c r="R3893" s="6">
        <f t="shared" si="242"/>
        <v>2650</v>
      </c>
      <c r="S3893" s="6">
        <f t="shared" si="243"/>
        <v>1351.3999999999996</v>
      </c>
    </row>
    <row r="3894" spans="1:19" x14ac:dyDescent="0.25">
      <c r="A3894" t="s">
        <v>4324</v>
      </c>
      <c r="B3894" s="2">
        <v>45646</v>
      </c>
      <c r="C3894" t="s">
        <v>533</v>
      </c>
      <c r="D3894" t="s">
        <v>79</v>
      </c>
      <c r="E3894">
        <v>2</v>
      </c>
      <c r="F3894">
        <v>6200</v>
      </c>
      <c r="G3894" s="3">
        <v>0</v>
      </c>
      <c r="H3894" t="s">
        <v>12</v>
      </c>
      <c r="I3894">
        <v>5</v>
      </c>
      <c r="J3894">
        <f t="shared" si="240"/>
        <v>12400</v>
      </c>
      <c r="K3894" s="2">
        <f t="shared" si="241"/>
        <v>45627</v>
      </c>
      <c r="L3894" s="2" t="str">
        <f>VLOOKUP(C3894,Customers!$A$2:$F$401,3,FALSE)</f>
        <v>Shubra El-Kheima</v>
      </c>
      <c r="M3894" s="2" t="str">
        <f>VLOOKUP(C3894,Customers!$A$2:$F$401,5,FALSE)</f>
        <v>Consumer</v>
      </c>
      <c r="N3894" s="2" t="str">
        <f>VLOOKUP(D3894,Products!$A$2:$F$21,2,FALSE)</f>
        <v>27-inch Monitor</v>
      </c>
      <c r="O3894" s="2" t="str">
        <f>VLOOKUP(D3894,Products!$A$2:$F$21,4,FALSE)</f>
        <v>Electronics</v>
      </c>
      <c r="P3894" s="2" t="str">
        <f>VLOOKUP(D3894,Products!$A$2:$F$21,3,FALSE)</f>
        <v>Displays</v>
      </c>
      <c r="Q3894" s="6">
        <f>VLOOKUP(D3894,Products!$A$2:$F$21,6,FALSE)</f>
        <v>4300</v>
      </c>
      <c r="R3894" s="6">
        <f t="shared" si="242"/>
        <v>8600</v>
      </c>
      <c r="S3894" s="6">
        <f t="shared" si="243"/>
        <v>3800</v>
      </c>
    </row>
    <row r="3895" spans="1:19" x14ac:dyDescent="0.25">
      <c r="A3895" t="s">
        <v>4325</v>
      </c>
      <c r="B3895" s="2">
        <v>45907</v>
      </c>
      <c r="C3895" t="s">
        <v>1579</v>
      </c>
      <c r="D3895" t="s">
        <v>56</v>
      </c>
      <c r="E3895">
        <v>1</v>
      </c>
      <c r="F3895">
        <v>165.6</v>
      </c>
      <c r="G3895" s="3">
        <v>0</v>
      </c>
      <c r="H3895" t="s">
        <v>12</v>
      </c>
      <c r="I3895">
        <v>7</v>
      </c>
      <c r="J3895">
        <f t="shared" si="240"/>
        <v>165.6</v>
      </c>
      <c r="K3895" s="2">
        <f t="shared" si="241"/>
        <v>45901</v>
      </c>
      <c r="L3895" s="2" t="str">
        <f>VLOOKUP(C3895,Customers!$A$2:$F$401,3,FALSE)</f>
        <v>Mansoura</v>
      </c>
      <c r="M3895" s="2" t="str">
        <f>VLOOKUP(C3895,Customers!$A$2:$F$401,5,FALSE)</f>
        <v>Consumer</v>
      </c>
      <c r="N3895" s="2" t="str">
        <f>VLOOKUP(D3895,Products!$A$2:$F$21,2,FALSE)</f>
        <v>Notebook Pack</v>
      </c>
      <c r="O3895" s="2" t="str">
        <f>VLOOKUP(D3895,Products!$A$2:$F$21,4,FALSE)</f>
        <v>Office</v>
      </c>
      <c r="P3895" s="2" t="str">
        <f>VLOOKUP(D3895,Products!$A$2:$F$21,3,FALSE)</f>
        <v>Stationery</v>
      </c>
      <c r="Q3895" s="6">
        <f>VLOOKUP(D3895,Products!$A$2:$F$21,6,FALSE)</f>
        <v>75</v>
      </c>
      <c r="R3895" s="6">
        <f t="shared" si="242"/>
        <v>75</v>
      </c>
      <c r="S3895" s="6">
        <f t="shared" si="243"/>
        <v>90.6</v>
      </c>
    </row>
    <row r="3896" spans="1:19" x14ac:dyDescent="0.25">
      <c r="A3896" t="s">
        <v>4326</v>
      </c>
      <c r="B3896" s="2">
        <v>45871</v>
      </c>
      <c r="C3896" t="s">
        <v>511</v>
      </c>
      <c r="D3896" t="s">
        <v>123</v>
      </c>
      <c r="E3896">
        <v>1</v>
      </c>
      <c r="F3896">
        <v>2420.5</v>
      </c>
      <c r="G3896" s="3">
        <v>0</v>
      </c>
      <c r="H3896" t="s">
        <v>12</v>
      </c>
      <c r="I3896">
        <v>2</v>
      </c>
      <c r="J3896">
        <f t="shared" si="240"/>
        <v>2420.5</v>
      </c>
      <c r="K3896" s="2">
        <f t="shared" si="241"/>
        <v>45870</v>
      </c>
      <c r="L3896" s="2" t="str">
        <f>VLOOKUP(C3896,Customers!$A$2:$F$401,3,FALSE)</f>
        <v>Tanta</v>
      </c>
      <c r="M3896" s="2" t="str">
        <f>VLOOKUP(C3896,Customers!$A$2:$F$401,5,FALSE)</f>
        <v>Consumer</v>
      </c>
      <c r="N3896" s="2" t="str">
        <f>VLOOKUP(D3896,Products!$A$2:$F$21,2,FALSE)</f>
        <v>Barcode Scanner</v>
      </c>
      <c r="O3896" s="2" t="str">
        <f>VLOOKUP(D3896,Products!$A$2:$F$21,4,FALSE)</f>
        <v>Electronics</v>
      </c>
      <c r="P3896" s="2" t="str">
        <f>VLOOKUP(D3896,Products!$A$2:$F$21,3,FALSE)</f>
        <v>POS Equipment</v>
      </c>
      <c r="Q3896" s="6">
        <f>VLOOKUP(D3896,Products!$A$2:$F$21,6,FALSE)</f>
        <v>1420</v>
      </c>
      <c r="R3896" s="6">
        <f t="shared" si="242"/>
        <v>1420</v>
      </c>
      <c r="S3896" s="6">
        <f t="shared" si="243"/>
        <v>1000.5</v>
      </c>
    </row>
    <row r="3897" spans="1:19" x14ac:dyDescent="0.25">
      <c r="A3897" t="s">
        <v>4327</v>
      </c>
      <c r="B3897" s="2">
        <v>45276</v>
      </c>
      <c r="C3897" t="s">
        <v>1724</v>
      </c>
      <c r="D3897" t="s">
        <v>24</v>
      </c>
      <c r="E3897">
        <v>2</v>
      </c>
      <c r="F3897">
        <v>1287.5</v>
      </c>
      <c r="G3897" s="3">
        <v>0</v>
      </c>
      <c r="H3897" t="s">
        <v>12</v>
      </c>
      <c r="I3897">
        <v>2</v>
      </c>
      <c r="J3897">
        <f t="shared" si="240"/>
        <v>2575</v>
      </c>
      <c r="K3897" s="2">
        <f t="shared" si="241"/>
        <v>45261</v>
      </c>
      <c r="L3897" s="2" t="str">
        <f>VLOOKUP(C3897,Customers!$A$2:$F$401,3,FALSE)</f>
        <v>Giza</v>
      </c>
      <c r="M3897" s="2" t="str">
        <f>VLOOKUP(C3897,Customers!$A$2:$F$401,5,FALSE)</f>
        <v>Consumer</v>
      </c>
      <c r="N3897" s="2" t="str">
        <f>VLOOKUP(D3897,Products!$A$2:$F$21,2,FALSE)</f>
        <v>USB-C Hub</v>
      </c>
      <c r="O3897" s="2" t="str">
        <f>VLOOKUP(D3897,Products!$A$2:$F$21,4,FALSE)</f>
        <v>Electronics</v>
      </c>
      <c r="P3897" s="2" t="str">
        <f>VLOOKUP(D3897,Products!$A$2:$F$21,3,FALSE)</f>
        <v>Accessories</v>
      </c>
      <c r="Q3897" s="6">
        <f>VLOOKUP(D3897,Products!$A$2:$F$21,6,FALSE)</f>
        <v>620</v>
      </c>
      <c r="R3897" s="6">
        <f t="shared" si="242"/>
        <v>1240</v>
      </c>
      <c r="S3897" s="6">
        <f t="shared" si="243"/>
        <v>1335</v>
      </c>
    </row>
    <row r="3898" spans="1:19" x14ac:dyDescent="0.25">
      <c r="A3898" t="s">
        <v>4328</v>
      </c>
      <c r="B3898" s="2">
        <v>45505</v>
      </c>
      <c r="C3898" t="s">
        <v>525</v>
      </c>
      <c r="D3898" t="s">
        <v>15</v>
      </c>
      <c r="E3898">
        <v>1</v>
      </c>
      <c r="F3898">
        <v>486</v>
      </c>
      <c r="G3898" s="3">
        <v>0.05</v>
      </c>
      <c r="H3898" t="s">
        <v>12</v>
      </c>
      <c r="I3898">
        <v>5</v>
      </c>
      <c r="J3898">
        <f t="shared" si="240"/>
        <v>461.7</v>
      </c>
      <c r="K3898" s="2">
        <f t="shared" si="241"/>
        <v>45505</v>
      </c>
      <c r="L3898" s="2" t="str">
        <f>VLOOKUP(C3898,Customers!$A$2:$F$401,3,FALSE)</f>
        <v>Mansoura</v>
      </c>
      <c r="M3898" s="2" t="str">
        <f>VLOOKUP(C3898,Customers!$A$2:$F$401,5,FALSE)</f>
        <v>Small Business</v>
      </c>
      <c r="N3898" s="2" t="str">
        <f>VLOOKUP(D3898,Products!$A$2:$F$21,2,FALSE)</f>
        <v>Wireless Mouse</v>
      </c>
      <c r="O3898" s="2" t="str">
        <f>VLOOKUP(D3898,Products!$A$2:$F$21,4,FALSE)</f>
        <v>Electronics</v>
      </c>
      <c r="P3898" s="2" t="str">
        <f>VLOOKUP(D3898,Products!$A$2:$F$21,3,FALSE)</f>
        <v>Accessories</v>
      </c>
      <c r="Q3898" s="6">
        <f>VLOOKUP(D3898,Products!$A$2:$F$21,6,FALSE)</f>
        <v>210</v>
      </c>
      <c r="R3898" s="6">
        <f t="shared" si="242"/>
        <v>210</v>
      </c>
      <c r="S3898" s="6">
        <f t="shared" si="243"/>
        <v>251.7</v>
      </c>
    </row>
    <row r="3899" spans="1:19" x14ac:dyDescent="0.25">
      <c r="A3899" t="s">
        <v>4329</v>
      </c>
      <c r="B3899" s="2">
        <v>45640</v>
      </c>
      <c r="C3899" t="s">
        <v>519</v>
      </c>
      <c r="D3899" t="s">
        <v>49</v>
      </c>
      <c r="E3899">
        <v>2</v>
      </c>
      <c r="F3899">
        <v>3772</v>
      </c>
      <c r="G3899" s="3">
        <v>0.1</v>
      </c>
      <c r="H3899" t="s">
        <v>12</v>
      </c>
      <c r="I3899">
        <v>1</v>
      </c>
      <c r="J3899">
        <f t="shared" si="240"/>
        <v>6789.6</v>
      </c>
      <c r="K3899" s="2">
        <f t="shared" si="241"/>
        <v>45627</v>
      </c>
      <c r="L3899" s="2" t="str">
        <f>VLOOKUP(C3899,Customers!$A$2:$F$401,3,FALSE)</f>
        <v>Port Said</v>
      </c>
      <c r="M3899" s="2" t="str">
        <f>VLOOKUP(C3899,Customers!$A$2:$F$401,5,FALSE)</f>
        <v>Consumer</v>
      </c>
      <c r="N3899" s="2" t="str">
        <f>VLOOKUP(D3899,Products!$A$2:$F$21,2,FALSE)</f>
        <v>UPS 1200VA</v>
      </c>
      <c r="O3899" s="2" t="str">
        <f>VLOOKUP(D3899,Products!$A$2:$F$21,4,FALSE)</f>
        <v>Electronics</v>
      </c>
      <c r="P3899" s="2" t="str">
        <f>VLOOKUP(D3899,Products!$A$2:$F$21,3,FALSE)</f>
        <v>Power</v>
      </c>
      <c r="Q3899" s="6">
        <f>VLOOKUP(D3899,Products!$A$2:$F$21,6,FALSE)</f>
        <v>2950</v>
      </c>
      <c r="R3899" s="6">
        <f t="shared" si="242"/>
        <v>5900</v>
      </c>
      <c r="S3899" s="6">
        <f t="shared" si="243"/>
        <v>889.60000000000036</v>
      </c>
    </row>
    <row r="3900" spans="1:19" x14ac:dyDescent="0.25">
      <c r="A3900" t="s">
        <v>4330</v>
      </c>
      <c r="B3900" s="2">
        <v>45187</v>
      </c>
      <c r="C3900" t="s">
        <v>264</v>
      </c>
      <c r="D3900" t="s">
        <v>27</v>
      </c>
      <c r="E3900">
        <v>2</v>
      </c>
      <c r="F3900">
        <v>1009.4</v>
      </c>
      <c r="G3900" s="3">
        <v>0.03</v>
      </c>
      <c r="H3900" t="s">
        <v>96</v>
      </c>
      <c r="I3900">
        <v>1</v>
      </c>
      <c r="J3900">
        <f t="shared" si="240"/>
        <v>1958.2359999999999</v>
      </c>
      <c r="K3900" s="2">
        <f t="shared" si="241"/>
        <v>45170</v>
      </c>
      <c r="L3900" s="2" t="str">
        <f>VLOOKUP(C3900,Customers!$A$2:$F$401,3,FALSE)</f>
        <v>Ismailia</v>
      </c>
      <c r="M3900" s="2" t="str">
        <f>VLOOKUP(C3900,Customers!$A$2:$F$401,5,FALSE)</f>
        <v>Corporate</v>
      </c>
      <c r="N3900" s="2" t="str">
        <f>VLOOKUP(D3900,Products!$A$2:$F$21,2,FALSE)</f>
        <v>Printer Toner</v>
      </c>
      <c r="O3900" s="2" t="str">
        <f>VLOOKUP(D3900,Products!$A$2:$F$21,4,FALSE)</f>
        <v>Office</v>
      </c>
      <c r="P3900" s="2" t="str">
        <f>VLOOKUP(D3900,Products!$A$2:$F$21,3,FALSE)</f>
        <v>Supplies</v>
      </c>
      <c r="Q3900" s="6">
        <f>VLOOKUP(D3900,Products!$A$2:$F$21,6,FALSE)</f>
        <v>510</v>
      </c>
      <c r="R3900" s="6">
        <f t="shared" si="242"/>
        <v>1020</v>
      </c>
      <c r="S3900" s="6">
        <f t="shared" si="243"/>
        <v>938.23599999999988</v>
      </c>
    </row>
    <row r="3901" spans="1:19" x14ac:dyDescent="0.25">
      <c r="A3901" t="s">
        <v>4331</v>
      </c>
      <c r="B3901" s="2">
        <v>45967</v>
      </c>
      <c r="C3901" t="s">
        <v>840</v>
      </c>
      <c r="D3901" t="s">
        <v>90</v>
      </c>
      <c r="E3901">
        <v>20</v>
      </c>
      <c r="F3901">
        <v>2037</v>
      </c>
      <c r="G3901" s="3">
        <v>0.03</v>
      </c>
      <c r="H3901" t="s">
        <v>12</v>
      </c>
      <c r="I3901">
        <v>7</v>
      </c>
      <c r="J3901">
        <f t="shared" si="240"/>
        <v>39517.799999999996</v>
      </c>
      <c r="K3901" s="2">
        <f t="shared" si="241"/>
        <v>45962</v>
      </c>
      <c r="L3901" s="2" t="str">
        <f>VLOOKUP(C3901,Customers!$A$2:$F$401,3,FALSE)</f>
        <v>Zagazig</v>
      </c>
      <c r="M3901" s="2" t="str">
        <f>VLOOKUP(C3901,Customers!$A$2:$F$401,5,FALSE)</f>
        <v>Small Business</v>
      </c>
      <c r="N3901" s="2" t="str">
        <f>VLOOKUP(D3901,Products!$A$2:$F$21,2,FALSE)</f>
        <v>Headset Pro</v>
      </c>
      <c r="O3901" s="2" t="str">
        <f>VLOOKUP(D3901,Products!$A$2:$F$21,4,FALSE)</f>
        <v>Electronics</v>
      </c>
      <c r="P3901" s="2" t="str">
        <f>VLOOKUP(D3901,Products!$A$2:$F$21,3,FALSE)</f>
        <v>Accessories</v>
      </c>
      <c r="Q3901" s="6">
        <f>VLOOKUP(D3901,Products!$A$2:$F$21,6,FALSE)</f>
        <v>1180</v>
      </c>
      <c r="R3901" s="6">
        <f t="shared" si="242"/>
        <v>23600</v>
      </c>
      <c r="S3901" s="6">
        <f t="shared" si="243"/>
        <v>15917.799999999996</v>
      </c>
    </row>
    <row r="3902" spans="1:19" x14ac:dyDescent="0.25">
      <c r="A3902" t="s">
        <v>4332</v>
      </c>
      <c r="B3902" s="2">
        <v>45137</v>
      </c>
      <c r="C3902" t="s">
        <v>775</v>
      </c>
      <c r="D3902" t="s">
        <v>56</v>
      </c>
      <c r="E3902">
        <v>2</v>
      </c>
      <c r="F3902">
        <v>194.4</v>
      </c>
      <c r="G3902" s="3">
        <v>0.05</v>
      </c>
      <c r="H3902" t="s">
        <v>12</v>
      </c>
      <c r="I3902">
        <v>4</v>
      </c>
      <c r="J3902">
        <f t="shared" si="240"/>
        <v>369.36</v>
      </c>
      <c r="K3902" s="2">
        <f t="shared" si="241"/>
        <v>45108</v>
      </c>
      <c r="L3902" s="2" t="str">
        <f>VLOOKUP(C3902,Customers!$A$2:$F$401,3,FALSE)</f>
        <v>Giza</v>
      </c>
      <c r="M3902" s="2" t="str">
        <f>VLOOKUP(C3902,Customers!$A$2:$F$401,5,FALSE)</f>
        <v>Small Business</v>
      </c>
      <c r="N3902" s="2" t="str">
        <f>VLOOKUP(D3902,Products!$A$2:$F$21,2,FALSE)</f>
        <v>Notebook Pack</v>
      </c>
      <c r="O3902" s="2" t="str">
        <f>VLOOKUP(D3902,Products!$A$2:$F$21,4,FALSE)</f>
        <v>Office</v>
      </c>
      <c r="P3902" s="2" t="str">
        <f>VLOOKUP(D3902,Products!$A$2:$F$21,3,FALSE)</f>
        <v>Stationery</v>
      </c>
      <c r="Q3902" s="6">
        <f>VLOOKUP(D3902,Products!$A$2:$F$21,6,FALSE)</f>
        <v>75</v>
      </c>
      <c r="R3902" s="6">
        <f t="shared" si="242"/>
        <v>150</v>
      </c>
      <c r="S3902" s="6">
        <f t="shared" si="243"/>
        <v>219.36</v>
      </c>
    </row>
    <row r="3903" spans="1:19" x14ac:dyDescent="0.25">
      <c r="A3903" t="s">
        <v>4333</v>
      </c>
      <c r="B3903" s="2">
        <v>45757</v>
      </c>
      <c r="C3903" t="s">
        <v>311</v>
      </c>
      <c r="D3903" t="s">
        <v>56</v>
      </c>
      <c r="E3903">
        <v>1</v>
      </c>
      <c r="F3903">
        <v>180</v>
      </c>
      <c r="G3903" s="3">
        <v>0</v>
      </c>
      <c r="H3903" t="s">
        <v>96</v>
      </c>
      <c r="I3903">
        <v>7</v>
      </c>
      <c r="J3903">
        <f t="shared" si="240"/>
        <v>180</v>
      </c>
      <c r="K3903" s="2">
        <f t="shared" si="241"/>
        <v>45748</v>
      </c>
      <c r="L3903" s="2" t="str">
        <f>VLOOKUP(C3903,Customers!$A$2:$F$401,3,FALSE)</f>
        <v>Port Said</v>
      </c>
      <c r="M3903" s="2" t="str">
        <f>VLOOKUP(C3903,Customers!$A$2:$F$401,5,FALSE)</f>
        <v>Consumer</v>
      </c>
      <c r="N3903" s="2" t="str">
        <f>VLOOKUP(D3903,Products!$A$2:$F$21,2,FALSE)</f>
        <v>Notebook Pack</v>
      </c>
      <c r="O3903" s="2" t="str">
        <f>VLOOKUP(D3903,Products!$A$2:$F$21,4,FALSE)</f>
        <v>Office</v>
      </c>
      <c r="P3903" s="2" t="str">
        <f>VLOOKUP(D3903,Products!$A$2:$F$21,3,FALSE)</f>
        <v>Stationery</v>
      </c>
      <c r="Q3903" s="6">
        <f>VLOOKUP(D3903,Products!$A$2:$F$21,6,FALSE)</f>
        <v>75</v>
      </c>
      <c r="R3903" s="6">
        <f t="shared" si="242"/>
        <v>75</v>
      </c>
      <c r="S3903" s="6">
        <f t="shared" si="243"/>
        <v>105</v>
      </c>
    </row>
    <row r="3904" spans="1:19" x14ac:dyDescent="0.25">
      <c r="A3904" t="s">
        <v>4334</v>
      </c>
      <c r="B3904" s="2">
        <v>45146</v>
      </c>
      <c r="C3904" t="s">
        <v>677</v>
      </c>
      <c r="D3904" t="s">
        <v>11</v>
      </c>
      <c r="E3904">
        <v>3</v>
      </c>
      <c r="F3904">
        <v>30780</v>
      </c>
      <c r="G3904" s="3">
        <v>0</v>
      </c>
      <c r="H3904" t="s">
        <v>12</v>
      </c>
      <c r="I3904">
        <v>4</v>
      </c>
      <c r="J3904">
        <f t="shared" si="240"/>
        <v>92340</v>
      </c>
      <c r="K3904" s="2">
        <f t="shared" si="241"/>
        <v>45139</v>
      </c>
      <c r="L3904" s="2" t="str">
        <f>VLOOKUP(C3904,Customers!$A$2:$F$401,3,FALSE)</f>
        <v>Giza</v>
      </c>
      <c r="M3904" s="2" t="str">
        <f>VLOOKUP(C3904,Customers!$A$2:$F$401,5,FALSE)</f>
        <v>Corporate</v>
      </c>
      <c r="N3904" s="2" t="str">
        <f>VLOOKUP(D3904,Products!$A$2:$F$21,2,FALSE)</f>
        <v>Laptop Pro 14</v>
      </c>
      <c r="O3904" s="2" t="str">
        <f>VLOOKUP(D3904,Products!$A$2:$F$21,4,FALSE)</f>
        <v>Electronics</v>
      </c>
      <c r="P3904" s="2" t="str">
        <f>VLOOKUP(D3904,Products!$A$2:$F$21,3,FALSE)</f>
        <v>Computers</v>
      </c>
      <c r="Q3904" s="6">
        <f>VLOOKUP(D3904,Products!$A$2:$F$21,6,FALSE)</f>
        <v>22100</v>
      </c>
      <c r="R3904" s="6">
        <f t="shared" si="242"/>
        <v>66300</v>
      </c>
      <c r="S3904" s="6">
        <f t="shared" si="243"/>
        <v>26040</v>
      </c>
    </row>
    <row r="3905" spans="1:19" x14ac:dyDescent="0.25">
      <c r="A3905" t="s">
        <v>4335</v>
      </c>
      <c r="B3905" s="2">
        <v>45594</v>
      </c>
      <c r="C3905" t="s">
        <v>178</v>
      </c>
      <c r="D3905" t="s">
        <v>79</v>
      </c>
      <c r="E3905">
        <v>3</v>
      </c>
      <c r="F3905">
        <v>6200</v>
      </c>
      <c r="G3905" s="3">
        <v>0.05</v>
      </c>
      <c r="H3905" t="s">
        <v>12</v>
      </c>
      <c r="I3905">
        <v>1</v>
      </c>
      <c r="J3905">
        <f t="shared" si="240"/>
        <v>17670</v>
      </c>
      <c r="K3905" s="2">
        <f t="shared" si="241"/>
        <v>45566</v>
      </c>
      <c r="L3905" s="2" t="str">
        <f>VLOOKUP(C3905,Customers!$A$2:$F$401,3,FALSE)</f>
        <v>Banha</v>
      </c>
      <c r="M3905" s="2" t="str">
        <f>VLOOKUP(C3905,Customers!$A$2:$F$401,5,FALSE)</f>
        <v>Consumer</v>
      </c>
      <c r="N3905" s="2" t="str">
        <f>VLOOKUP(D3905,Products!$A$2:$F$21,2,FALSE)</f>
        <v>27-inch Monitor</v>
      </c>
      <c r="O3905" s="2" t="str">
        <f>VLOOKUP(D3905,Products!$A$2:$F$21,4,FALSE)</f>
        <v>Electronics</v>
      </c>
      <c r="P3905" s="2" t="str">
        <f>VLOOKUP(D3905,Products!$A$2:$F$21,3,FALSE)</f>
        <v>Displays</v>
      </c>
      <c r="Q3905" s="6">
        <f>VLOOKUP(D3905,Products!$A$2:$F$21,6,FALSE)</f>
        <v>4300</v>
      </c>
      <c r="R3905" s="6">
        <f t="shared" si="242"/>
        <v>12900</v>
      </c>
      <c r="S3905" s="6">
        <f t="shared" si="243"/>
        <v>4770</v>
      </c>
    </row>
    <row r="3906" spans="1:19" x14ac:dyDescent="0.25">
      <c r="A3906" t="s">
        <v>4336</v>
      </c>
      <c r="B3906" s="2">
        <v>45072</v>
      </c>
      <c r="C3906" t="s">
        <v>412</v>
      </c>
      <c r="D3906" t="s">
        <v>79</v>
      </c>
      <c r="E3906">
        <v>2</v>
      </c>
      <c r="F3906">
        <v>6014</v>
      </c>
      <c r="G3906" s="3">
        <v>0.1</v>
      </c>
      <c r="H3906" t="s">
        <v>12</v>
      </c>
      <c r="I3906">
        <v>5</v>
      </c>
      <c r="J3906">
        <f t="shared" si="240"/>
        <v>10825.2</v>
      </c>
      <c r="K3906" s="2">
        <f t="shared" si="241"/>
        <v>45047</v>
      </c>
      <c r="L3906" s="2" t="str">
        <f>VLOOKUP(C3906,Customers!$A$2:$F$401,3,FALSE)</f>
        <v>Asyut</v>
      </c>
      <c r="M3906" s="2" t="str">
        <f>VLOOKUP(C3906,Customers!$A$2:$F$401,5,FALSE)</f>
        <v>Consumer</v>
      </c>
      <c r="N3906" s="2" t="str">
        <f>VLOOKUP(D3906,Products!$A$2:$F$21,2,FALSE)</f>
        <v>27-inch Monitor</v>
      </c>
      <c r="O3906" s="2" t="str">
        <f>VLOOKUP(D3906,Products!$A$2:$F$21,4,FALSE)</f>
        <v>Electronics</v>
      </c>
      <c r="P3906" s="2" t="str">
        <f>VLOOKUP(D3906,Products!$A$2:$F$21,3,FALSE)</f>
        <v>Displays</v>
      </c>
      <c r="Q3906" s="6">
        <f>VLOOKUP(D3906,Products!$A$2:$F$21,6,FALSE)</f>
        <v>4300</v>
      </c>
      <c r="R3906" s="6">
        <f t="shared" si="242"/>
        <v>8600</v>
      </c>
      <c r="S3906" s="6">
        <f t="shared" si="243"/>
        <v>2225.2000000000007</v>
      </c>
    </row>
    <row r="3907" spans="1:19" x14ac:dyDescent="0.25">
      <c r="A3907" t="s">
        <v>4337</v>
      </c>
      <c r="B3907" s="2">
        <v>45545</v>
      </c>
      <c r="C3907" t="s">
        <v>92</v>
      </c>
      <c r="D3907" t="s">
        <v>46</v>
      </c>
      <c r="E3907">
        <v>5</v>
      </c>
      <c r="F3907">
        <v>252.2</v>
      </c>
      <c r="G3907" s="3">
        <v>0.1</v>
      </c>
      <c r="H3907" t="s">
        <v>96</v>
      </c>
      <c r="I3907">
        <v>5</v>
      </c>
      <c r="J3907">
        <f t="shared" ref="J3907:J3970" si="244">E3907*F3907*(1-G3907)</f>
        <v>1134.9000000000001</v>
      </c>
      <c r="K3907" s="2">
        <f t="shared" ref="K3907:K3970" si="245">DATE(YEAR(B3907),MONTH(B3907),1)</f>
        <v>45536</v>
      </c>
      <c r="L3907" s="2" t="str">
        <f>VLOOKUP(C3907,Customers!$A$2:$F$401,3,FALSE)</f>
        <v>Mansoura</v>
      </c>
      <c r="M3907" s="2" t="str">
        <f>VLOOKUP(C3907,Customers!$A$2:$F$401,5,FALSE)</f>
        <v>Small Business</v>
      </c>
      <c r="N3907" s="2" t="str">
        <f>VLOOKUP(D3907,Products!$A$2:$F$21,2,FALSE)</f>
        <v>Paper A4 Box</v>
      </c>
      <c r="O3907" s="2" t="str">
        <f>VLOOKUP(D3907,Products!$A$2:$F$21,4,FALSE)</f>
        <v>Office</v>
      </c>
      <c r="P3907" s="2" t="str">
        <f>VLOOKUP(D3907,Products!$A$2:$F$21,3,FALSE)</f>
        <v>Stationery</v>
      </c>
      <c r="Q3907" s="6">
        <f>VLOOKUP(D3907,Products!$A$2:$F$21,6,FALSE)</f>
        <v>145</v>
      </c>
      <c r="R3907" s="6">
        <f t="shared" ref="R3907:R3970" si="246">E3907*Q3907</f>
        <v>725</v>
      </c>
      <c r="S3907" s="6">
        <f t="shared" ref="S3907:S3970" si="247">J3907-R3907</f>
        <v>409.90000000000009</v>
      </c>
    </row>
    <row r="3908" spans="1:19" x14ac:dyDescent="0.25">
      <c r="A3908" t="s">
        <v>4338</v>
      </c>
      <c r="B3908" s="2">
        <v>46018</v>
      </c>
      <c r="C3908" t="s">
        <v>1212</v>
      </c>
      <c r="D3908" t="s">
        <v>56</v>
      </c>
      <c r="E3908">
        <v>4</v>
      </c>
      <c r="F3908">
        <v>180</v>
      </c>
      <c r="G3908" s="3">
        <v>0</v>
      </c>
      <c r="H3908" t="s">
        <v>85</v>
      </c>
      <c r="I3908">
        <v>1</v>
      </c>
      <c r="J3908">
        <f t="shared" si="244"/>
        <v>720</v>
      </c>
      <c r="K3908" s="2">
        <f t="shared" si="245"/>
        <v>45992</v>
      </c>
      <c r="L3908" s="2" t="str">
        <f>VLOOKUP(C3908,Customers!$A$2:$F$401,3,FALSE)</f>
        <v>Banha</v>
      </c>
      <c r="M3908" s="2" t="str">
        <f>VLOOKUP(C3908,Customers!$A$2:$F$401,5,FALSE)</f>
        <v>Consumer</v>
      </c>
      <c r="N3908" s="2" t="str">
        <f>VLOOKUP(D3908,Products!$A$2:$F$21,2,FALSE)</f>
        <v>Notebook Pack</v>
      </c>
      <c r="O3908" s="2" t="str">
        <f>VLOOKUP(D3908,Products!$A$2:$F$21,4,FALSE)</f>
        <v>Office</v>
      </c>
      <c r="P3908" s="2" t="str">
        <f>VLOOKUP(D3908,Products!$A$2:$F$21,3,FALSE)</f>
        <v>Stationery</v>
      </c>
      <c r="Q3908" s="6">
        <f>VLOOKUP(D3908,Products!$A$2:$F$21,6,FALSE)</f>
        <v>75</v>
      </c>
      <c r="R3908" s="6">
        <f t="shared" si="246"/>
        <v>300</v>
      </c>
      <c r="S3908" s="6">
        <f t="shared" si="247"/>
        <v>420</v>
      </c>
    </row>
    <row r="3909" spans="1:19" x14ac:dyDescent="0.25">
      <c r="A3909" t="s">
        <v>4339</v>
      </c>
      <c r="B3909" s="2">
        <v>45871</v>
      </c>
      <c r="C3909" t="s">
        <v>1724</v>
      </c>
      <c r="D3909" t="s">
        <v>43</v>
      </c>
      <c r="E3909">
        <v>2</v>
      </c>
      <c r="F3909">
        <v>3312</v>
      </c>
      <c r="G3909" s="3">
        <v>0.05</v>
      </c>
      <c r="H3909" t="s">
        <v>12</v>
      </c>
      <c r="I3909">
        <v>7</v>
      </c>
      <c r="J3909">
        <f t="shared" si="244"/>
        <v>6292.7999999999993</v>
      </c>
      <c r="K3909" s="2">
        <f t="shared" si="245"/>
        <v>45870</v>
      </c>
      <c r="L3909" s="2" t="str">
        <f>VLOOKUP(C3909,Customers!$A$2:$F$401,3,FALSE)</f>
        <v>Giza</v>
      </c>
      <c r="M3909" s="2" t="str">
        <f>VLOOKUP(C3909,Customers!$A$2:$F$401,5,FALSE)</f>
        <v>Consumer</v>
      </c>
      <c r="N3909" s="2" t="str">
        <f>VLOOKUP(D3909,Products!$A$2:$F$21,2,FALSE)</f>
        <v>External SSD 1TB</v>
      </c>
      <c r="O3909" s="2" t="str">
        <f>VLOOKUP(D3909,Products!$A$2:$F$21,4,FALSE)</f>
        <v>Electronics</v>
      </c>
      <c r="P3909" s="2" t="str">
        <f>VLOOKUP(D3909,Products!$A$2:$F$21,3,FALSE)</f>
        <v>Storage</v>
      </c>
      <c r="Q3909" s="6">
        <f>VLOOKUP(D3909,Products!$A$2:$F$21,6,FALSE)</f>
        <v>2450</v>
      </c>
      <c r="R3909" s="6">
        <f t="shared" si="246"/>
        <v>4900</v>
      </c>
      <c r="S3909" s="6">
        <f t="shared" si="247"/>
        <v>1392.7999999999993</v>
      </c>
    </row>
    <row r="3910" spans="1:19" x14ac:dyDescent="0.25">
      <c r="A3910" t="s">
        <v>4340</v>
      </c>
      <c r="B3910" s="2">
        <v>45747</v>
      </c>
      <c r="C3910" t="s">
        <v>98</v>
      </c>
      <c r="D3910" t="s">
        <v>46</v>
      </c>
      <c r="E3910">
        <v>2</v>
      </c>
      <c r="F3910">
        <v>239.2</v>
      </c>
      <c r="G3910" s="3">
        <v>0.05</v>
      </c>
      <c r="H3910" t="s">
        <v>85</v>
      </c>
      <c r="I3910">
        <v>5</v>
      </c>
      <c r="J3910">
        <f t="shared" si="244"/>
        <v>454.47999999999996</v>
      </c>
      <c r="K3910" s="2">
        <f t="shared" si="245"/>
        <v>45717</v>
      </c>
      <c r="L3910" s="2" t="str">
        <f>VLOOKUP(C3910,Customers!$A$2:$F$401,3,FALSE)</f>
        <v>Tanta</v>
      </c>
      <c r="M3910" s="2" t="str">
        <f>VLOOKUP(C3910,Customers!$A$2:$F$401,5,FALSE)</f>
        <v>Consumer</v>
      </c>
      <c r="N3910" s="2" t="str">
        <f>VLOOKUP(D3910,Products!$A$2:$F$21,2,FALSE)</f>
        <v>Paper A4 Box</v>
      </c>
      <c r="O3910" s="2" t="str">
        <f>VLOOKUP(D3910,Products!$A$2:$F$21,4,FALSE)</f>
        <v>Office</v>
      </c>
      <c r="P3910" s="2" t="str">
        <f>VLOOKUP(D3910,Products!$A$2:$F$21,3,FALSE)</f>
        <v>Stationery</v>
      </c>
      <c r="Q3910" s="6">
        <f>VLOOKUP(D3910,Products!$A$2:$F$21,6,FALSE)</f>
        <v>145</v>
      </c>
      <c r="R3910" s="6">
        <f t="shared" si="246"/>
        <v>290</v>
      </c>
      <c r="S3910" s="6">
        <f t="shared" si="247"/>
        <v>164.47999999999996</v>
      </c>
    </row>
    <row r="3911" spans="1:19" x14ac:dyDescent="0.25">
      <c r="A3911" t="s">
        <v>4341</v>
      </c>
      <c r="B3911" s="2">
        <v>45773</v>
      </c>
      <c r="C3911" t="s">
        <v>1340</v>
      </c>
      <c r="D3911" t="s">
        <v>56</v>
      </c>
      <c r="E3911">
        <v>1</v>
      </c>
      <c r="F3911">
        <v>180</v>
      </c>
      <c r="G3911" s="3">
        <v>0.03</v>
      </c>
      <c r="H3911" t="s">
        <v>12</v>
      </c>
      <c r="I3911">
        <v>4</v>
      </c>
      <c r="J3911">
        <f t="shared" si="244"/>
        <v>174.6</v>
      </c>
      <c r="K3911" s="2">
        <f t="shared" si="245"/>
        <v>45748</v>
      </c>
      <c r="L3911" s="2" t="str">
        <f>VLOOKUP(C3911,Customers!$A$2:$F$401,3,FALSE)</f>
        <v>Port Said</v>
      </c>
      <c r="M3911" s="2" t="str">
        <f>VLOOKUP(C3911,Customers!$A$2:$F$401,5,FALSE)</f>
        <v>Consumer</v>
      </c>
      <c r="N3911" s="2" t="str">
        <f>VLOOKUP(D3911,Products!$A$2:$F$21,2,FALSE)</f>
        <v>Notebook Pack</v>
      </c>
      <c r="O3911" s="2" t="str">
        <f>VLOOKUP(D3911,Products!$A$2:$F$21,4,FALSE)</f>
        <v>Office</v>
      </c>
      <c r="P3911" s="2" t="str">
        <f>VLOOKUP(D3911,Products!$A$2:$F$21,3,FALSE)</f>
        <v>Stationery</v>
      </c>
      <c r="Q3911" s="6">
        <f>VLOOKUP(D3911,Products!$A$2:$F$21,6,FALSE)</f>
        <v>75</v>
      </c>
      <c r="R3911" s="6">
        <f t="shared" si="246"/>
        <v>75</v>
      </c>
      <c r="S3911" s="6">
        <f t="shared" si="247"/>
        <v>99.6</v>
      </c>
    </row>
    <row r="3912" spans="1:19" x14ac:dyDescent="0.25">
      <c r="A3912" t="s">
        <v>4342</v>
      </c>
      <c r="B3912" s="2">
        <v>45415</v>
      </c>
      <c r="C3912" t="s">
        <v>262</v>
      </c>
      <c r="D3912" t="s">
        <v>56</v>
      </c>
      <c r="E3912">
        <v>1</v>
      </c>
      <c r="F3912">
        <v>165.6</v>
      </c>
      <c r="G3912" s="3">
        <v>0.03</v>
      </c>
      <c r="H3912" t="s">
        <v>12</v>
      </c>
      <c r="I3912">
        <v>1</v>
      </c>
      <c r="J3912">
        <f t="shared" si="244"/>
        <v>160.63199999999998</v>
      </c>
      <c r="K3912" s="2">
        <f t="shared" si="245"/>
        <v>45413</v>
      </c>
      <c r="L3912" s="2" t="str">
        <f>VLOOKUP(C3912,Customers!$A$2:$F$401,3,FALSE)</f>
        <v>Mansoura</v>
      </c>
      <c r="M3912" s="2" t="str">
        <f>VLOOKUP(C3912,Customers!$A$2:$F$401,5,FALSE)</f>
        <v>Small Business</v>
      </c>
      <c r="N3912" s="2" t="str">
        <f>VLOOKUP(D3912,Products!$A$2:$F$21,2,FALSE)</f>
        <v>Notebook Pack</v>
      </c>
      <c r="O3912" s="2" t="str">
        <f>VLOOKUP(D3912,Products!$A$2:$F$21,4,FALSE)</f>
        <v>Office</v>
      </c>
      <c r="P3912" s="2" t="str">
        <f>VLOOKUP(D3912,Products!$A$2:$F$21,3,FALSE)</f>
        <v>Stationery</v>
      </c>
      <c r="Q3912" s="6">
        <f>VLOOKUP(D3912,Products!$A$2:$F$21,6,FALSE)</f>
        <v>75</v>
      </c>
      <c r="R3912" s="6">
        <f t="shared" si="246"/>
        <v>75</v>
      </c>
      <c r="S3912" s="6">
        <f t="shared" si="247"/>
        <v>85.631999999999977</v>
      </c>
    </row>
    <row r="3913" spans="1:19" x14ac:dyDescent="0.25">
      <c r="A3913" t="s">
        <v>4343</v>
      </c>
      <c r="B3913" s="2">
        <v>45426</v>
      </c>
      <c r="C3913" t="s">
        <v>407</v>
      </c>
      <c r="D3913" t="s">
        <v>15</v>
      </c>
      <c r="E3913">
        <v>2</v>
      </c>
      <c r="F3913">
        <v>486</v>
      </c>
      <c r="G3913" s="3">
        <v>0.1</v>
      </c>
      <c r="H3913" t="s">
        <v>12</v>
      </c>
      <c r="I3913">
        <v>4</v>
      </c>
      <c r="J3913">
        <f t="shared" si="244"/>
        <v>874.80000000000007</v>
      </c>
      <c r="K3913" s="2">
        <f t="shared" si="245"/>
        <v>45413</v>
      </c>
      <c r="L3913" s="2" t="str">
        <f>VLOOKUP(C3913,Customers!$A$2:$F$401,3,FALSE)</f>
        <v>Shubra El-Kheima</v>
      </c>
      <c r="M3913" s="2" t="str">
        <f>VLOOKUP(C3913,Customers!$A$2:$F$401,5,FALSE)</f>
        <v>Corporate</v>
      </c>
      <c r="N3913" s="2" t="str">
        <f>VLOOKUP(D3913,Products!$A$2:$F$21,2,FALSE)</f>
        <v>Wireless Mouse</v>
      </c>
      <c r="O3913" s="2" t="str">
        <f>VLOOKUP(D3913,Products!$A$2:$F$21,4,FALSE)</f>
        <v>Electronics</v>
      </c>
      <c r="P3913" s="2" t="str">
        <f>VLOOKUP(D3913,Products!$A$2:$F$21,3,FALSE)</f>
        <v>Accessories</v>
      </c>
      <c r="Q3913" s="6">
        <f>VLOOKUP(D3913,Products!$A$2:$F$21,6,FALSE)</f>
        <v>210</v>
      </c>
      <c r="R3913" s="6">
        <f t="shared" si="246"/>
        <v>420</v>
      </c>
      <c r="S3913" s="6">
        <f t="shared" si="247"/>
        <v>454.80000000000007</v>
      </c>
    </row>
    <row r="3914" spans="1:19" x14ac:dyDescent="0.25">
      <c r="A3914" t="s">
        <v>4344</v>
      </c>
      <c r="B3914" s="2">
        <v>45252</v>
      </c>
      <c r="C3914" t="s">
        <v>896</v>
      </c>
      <c r="D3914" t="s">
        <v>79</v>
      </c>
      <c r="E3914">
        <v>10</v>
      </c>
      <c r="F3914">
        <v>6014</v>
      </c>
      <c r="G3914" s="3">
        <v>0</v>
      </c>
      <c r="H3914" t="s">
        <v>12</v>
      </c>
      <c r="I3914">
        <v>7</v>
      </c>
      <c r="J3914">
        <f t="shared" si="244"/>
        <v>60140</v>
      </c>
      <c r="K3914" s="2">
        <f t="shared" si="245"/>
        <v>45231</v>
      </c>
      <c r="L3914" s="2" t="str">
        <f>VLOOKUP(C3914,Customers!$A$2:$F$401,3,FALSE)</f>
        <v>Cairo</v>
      </c>
      <c r="M3914" s="2" t="str">
        <f>VLOOKUP(C3914,Customers!$A$2:$F$401,5,FALSE)</f>
        <v>Consumer</v>
      </c>
      <c r="N3914" s="2" t="str">
        <f>VLOOKUP(D3914,Products!$A$2:$F$21,2,FALSE)</f>
        <v>27-inch Monitor</v>
      </c>
      <c r="O3914" s="2" t="str">
        <f>VLOOKUP(D3914,Products!$A$2:$F$21,4,FALSE)</f>
        <v>Electronics</v>
      </c>
      <c r="P3914" s="2" t="str">
        <f>VLOOKUP(D3914,Products!$A$2:$F$21,3,FALSE)</f>
        <v>Displays</v>
      </c>
      <c r="Q3914" s="6">
        <f>VLOOKUP(D3914,Products!$A$2:$F$21,6,FALSE)</f>
        <v>4300</v>
      </c>
      <c r="R3914" s="6">
        <f t="shared" si="246"/>
        <v>43000</v>
      </c>
      <c r="S3914" s="6">
        <f t="shared" si="247"/>
        <v>17140</v>
      </c>
    </row>
    <row r="3915" spans="1:19" x14ac:dyDescent="0.25">
      <c r="A3915" t="s">
        <v>4345</v>
      </c>
      <c r="B3915" s="2">
        <v>45914</v>
      </c>
      <c r="C3915" t="s">
        <v>860</v>
      </c>
      <c r="D3915" t="s">
        <v>46</v>
      </c>
      <c r="E3915">
        <v>1</v>
      </c>
      <c r="F3915">
        <v>267.8</v>
      </c>
      <c r="G3915" s="3">
        <v>0.05</v>
      </c>
      <c r="H3915" t="s">
        <v>12</v>
      </c>
      <c r="I3915">
        <v>1</v>
      </c>
      <c r="J3915">
        <f t="shared" si="244"/>
        <v>254.41</v>
      </c>
      <c r="K3915" s="2">
        <f t="shared" si="245"/>
        <v>45901</v>
      </c>
      <c r="L3915" s="2" t="str">
        <f>VLOOKUP(C3915,Customers!$A$2:$F$401,3,FALSE)</f>
        <v>Cairo</v>
      </c>
      <c r="M3915" s="2" t="str">
        <f>VLOOKUP(C3915,Customers!$A$2:$F$401,5,FALSE)</f>
        <v>Consumer</v>
      </c>
      <c r="N3915" s="2" t="str">
        <f>VLOOKUP(D3915,Products!$A$2:$F$21,2,FALSE)</f>
        <v>Paper A4 Box</v>
      </c>
      <c r="O3915" s="2" t="str">
        <f>VLOOKUP(D3915,Products!$A$2:$F$21,4,FALSE)</f>
        <v>Office</v>
      </c>
      <c r="P3915" s="2" t="str">
        <f>VLOOKUP(D3915,Products!$A$2:$F$21,3,FALSE)</f>
        <v>Stationery</v>
      </c>
      <c r="Q3915" s="6">
        <f>VLOOKUP(D3915,Products!$A$2:$F$21,6,FALSE)</f>
        <v>145</v>
      </c>
      <c r="R3915" s="6">
        <f t="shared" si="246"/>
        <v>145</v>
      </c>
      <c r="S3915" s="6">
        <f t="shared" si="247"/>
        <v>109.41</v>
      </c>
    </row>
    <row r="3916" spans="1:19" x14ac:dyDescent="0.25">
      <c r="A3916" t="s">
        <v>4346</v>
      </c>
      <c r="B3916" s="2">
        <v>45713</v>
      </c>
      <c r="C3916" t="s">
        <v>853</v>
      </c>
      <c r="D3916" t="s">
        <v>15</v>
      </c>
      <c r="E3916">
        <v>3</v>
      </c>
      <c r="F3916">
        <v>463.5</v>
      </c>
      <c r="G3916" s="3">
        <v>0</v>
      </c>
      <c r="H3916" t="s">
        <v>12</v>
      </c>
      <c r="I3916">
        <v>4</v>
      </c>
      <c r="J3916">
        <f t="shared" si="244"/>
        <v>1390.5</v>
      </c>
      <c r="K3916" s="2">
        <f t="shared" si="245"/>
        <v>45689</v>
      </c>
      <c r="L3916" s="2" t="str">
        <f>VLOOKUP(C3916,Customers!$A$2:$F$401,3,FALSE)</f>
        <v>Zagazig</v>
      </c>
      <c r="M3916" s="2" t="str">
        <f>VLOOKUP(C3916,Customers!$A$2:$F$401,5,FALSE)</f>
        <v>Consumer</v>
      </c>
      <c r="N3916" s="2" t="str">
        <f>VLOOKUP(D3916,Products!$A$2:$F$21,2,FALSE)</f>
        <v>Wireless Mouse</v>
      </c>
      <c r="O3916" s="2" t="str">
        <f>VLOOKUP(D3916,Products!$A$2:$F$21,4,FALSE)</f>
        <v>Electronics</v>
      </c>
      <c r="P3916" s="2" t="str">
        <f>VLOOKUP(D3916,Products!$A$2:$F$21,3,FALSE)</f>
        <v>Accessories</v>
      </c>
      <c r="Q3916" s="6">
        <f>VLOOKUP(D3916,Products!$A$2:$F$21,6,FALSE)</f>
        <v>210</v>
      </c>
      <c r="R3916" s="6">
        <f t="shared" si="246"/>
        <v>630</v>
      </c>
      <c r="S3916" s="6">
        <f t="shared" si="247"/>
        <v>760.5</v>
      </c>
    </row>
    <row r="3917" spans="1:19" x14ac:dyDescent="0.25">
      <c r="A3917" t="s">
        <v>4347</v>
      </c>
      <c r="B3917" s="2">
        <v>45062</v>
      </c>
      <c r="C3917" t="s">
        <v>266</v>
      </c>
      <c r="D3917" t="s">
        <v>11</v>
      </c>
      <c r="E3917">
        <v>2</v>
      </c>
      <c r="F3917">
        <v>27645</v>
      </c>
      <c r="G3917" s="3">
        <v>0.03</v>
      </c>
      <c r="H3917" t="s">
        <v>12</v>
      </c>
      <c r="I3917">
        <v>5</v>
      </c>
      <c r="J3917">
        <f t="shared" si="244"/>
        <v>53631.299999999996</v>
      </c>
      <c r="K3917" s="2">
        <f t="shared" si="245"/>
        <v>45047</v>
      </c>
      <c r="L3917" s="2" t="str">
        <f>VLOOKUP(C3917,Customers!$A$2:$F$401,3,FALSE)</f>
        <v>Shubra El-Kheima</v>
      </c>
      <c r="M3917" s="2" t="str">
        <f>VLOOKUP(C3917,Customers!$A$2:$F$401,5,FALSE)</f>
        <v>Small Business</v>
      </c>
      <c r="N3917" s="2" t="str">
        <f>VLOOKUP(D3917,Products!$A$2:$F$21,2,FALSE)</f>
        <v>Laptop Pro 14</v>
      </c>
      <c r="O3917" s="2" t="str">
        <f>VLOOKUP(D3917,Products!$A$2:$F$21,4,FALSE)</f>
        <v>Electronics</v>
      </c>
      <c r="P3917" s="2" t="str">
        <f>VLOOKUP(D3917,Products!$A$2:$F$21,3,FALSE)</f>
        <v>Computers</v>
      </c>
      <c r="Q3917" s="6">
        <f>VLOOKUP(D3917,Products!$A$2:$F$21,6,FALSE)</f>
        <v>22100</v>
      </c>
      <c r="R3917" s="6">
        <f t="shared" si="246"/>
        <v>44200</v>
      </c>
      <c r="S3917" s="6">
        <f t="shared" si="247"/>
        <v>9431.2999999999956</v>
      </c>
    </row>
    <row r="3918" spans="1:19" x14ac:dyDescent="0.25">
      <c r="A3918" t="s">
        <v>4348</v>
      </c>
      <c r="B3918" s="2">
        <v>45624</v>
      </c>
      <c r="C3918" t="s">
        <v>519</v>
      </c>
      <c r="D3918" t="s">
        <v>79</v>
      </c>
      <c r="E3918">
        <v>1</v>
      </c>
      <c r="F3918">
        <v>6200</v>
      </c>
      <c r="G3918" s="3">
        <v>0.05</v>
      </c>
      <c r="H3918" t="s">
        <v>12</v>
      </c>
      <c r="I3918">
        <v>4</v>
      </c>
      <c r="J3918">
        <f t="shared" si="244"/>
        <v>5890</v>
      </c>
      <c r="K3918" s="2">
        <f t="shared" si="245"/>
        <v>45597</v>
      </c>
      <c r="L3918" s="2" t="str">
        <f>VLOOKUP(C3918,Customers!$A$2:$F$401,3,FALSE)</f>
        <v>Port Said</v>
      </c>
      <c r="M3918" s="2" t="str">
        <f>VLOOKUP(C3918,Customers!$A$2:$F$401,5,FALSE)</f>
        <v>Consumer</v>
      </c>
      <c r="N3918" s="2" t="str">
        <f>VLOOKUP(D3918,Products!$A$2:$F$21,2,FALSE)</f>
        <v>27-inch Monitor</v>
      </c>
      <c r="O3918" s="2" t="str">
        <f>VLOOKUP(D3918,Products!$A$2:$F$21,4,FALSE)</f>
        <v>Electronics</v>
      </c>
      <c r="P3918" s="2" t="str">
        <f>VLOOKUP(D3918,Products!$A$2:$F$21,3,FALSE)</f>
        <v>Displays</v>
      </c>
      <c r="Q3918" s="6">
        <f>VLOOKUP(D3918,Products!$A$2:$F$21,6,FALSE)</f>
        <v>4300</v>
      </c>
      <c r="R3918" s="6">
        <f t="shared" si="246"/>
        <v>4300</v>
      </c>
      <c r="S3918" s="6">
        <f t="shared" si="247"/>
        <v>1590</v>
      </c>
    </row>
    <row r="3919" spans="1:19" x14ac:dyDescent="0.25">
      <c r="A3919" t="s">
        <v>4349</v>
      </c>
      <c r="B3919" s="2">
        <v>45353</v>
      </c>
      <c r="C3919" t="s">
        <v>479</v>
      </c>
      <c r="D3919" t="s">
        <v>82</v>
      </c>
      <c r="E3919">
        <v>1</v>
      </c>
      <c r="F3919">
        <v>4944</v>
      </c>
      <c r="G3919" s="3">
        <v>0.1</v>
      </c>
      <c r="H3919" t="s">
        <v>12</v>
      </c>
      <c r="I3919">
        <v>6</v>
      </c>
      <c r="J3919">
        <f t="shared" si="244"/>
        <v>4449.6000000000004</v>
      </c>
      <c r="K3919" s="2">
        <f t="shared" si="245"/>
        <v>45352</v>
      </c>
      <c r="L3919" s="2" t="str">
        <f>VLOOKUP(C3919,Customers!$A$2:$F$401,3,FALSE)</f>
        <v>Asyut</v>
      </c>
      <c r="M3919" s="2" t="str">
        <f>VLOOKUP(C3919,Customers!$A$2:$F$401,5,FALSE)</f>
        <v>Small Business</v>
      </c>
      <c r="N3919" s="2" t="str">
        <f>VLOOKUP(D3919,Products!$A$2:$F$21,2,FALSE)</f>
        <v>Office Chair</v>
      </c>
      <c r="O3919" s="2" t="str">
        <f>VLOOKUP(D3919,Products!$A$2:$F$21,4,FALSE)</f>
        <v>Office</v>
      </c>
      <c r="P3919" s="2" t="str">
        <f>VLOOKUP(D3919,Products!$A$2:$F$21,3,FALSE)</f>
        <v>Furniture</v>
      </c>
      <c r="Q3919" s="6">
        <f>VLOOKUP(D3919,Products!$A$2:$F$21,6,FALSE)</f>
        <v>3150</v>
      </c>
      <c r="R3919" s="6">
        <f t="shared" si="246"/>
        <v>3150</v>
      </c>
      <c r="S3919" s="6">
        <f t="shared" si="247"/>
        <v>1299.6000000000004</v>
      </c>
    </row>
    <row r="3920" spans="1:19" x14ac:dyDescent="0.25">
      <c r="A3920" t="s">
        <v>4350</v>
      </c>
      <c r="B3920" s="2">
        <v>45809</v>
      </c>
      <c r="C3920" t="s">
        <v>279</v>
      </c>
      <c r="D3920" t="s">
        <v>90</v>
      </c>
      <c r="E3920">
        <v>2</v>
      </c>
      <c r="F3920">
        <v>2037</v>
      </c>
      <c r="G3920" s="3">
        <v>0</v>
      </c>
      <c r="H3920" t="s">
        <v>12</v>
      </c>
      <c r="I3920">
        <v>1</v>
      </c>
      <c r="J3920">
        <f t="shared" si="244"/>
        <v>4074</v>
      </c>
      <c r="K3920" s="2">
        <f t="shared" si="245"/>
        <v>45809</v>
      </c>
      <c r="L3920" s="2" t="str">
        <f>VLOOKUP(C3920,Customers!$A$2:$F$401,3,FALSE)</f>
        <v>Fayoum</v>
      </c>
      <c r="M3920" s="2" t="str">
        <f>VLOOKUP(C3920,Customers!$A$2:$F$401,5,FALSE)</f>
        <v>Small Business</v>
      </c>
      <c r="N3920" s="2" t="str">
        <f>VLOOKUP(D3920,Products!$A$2:$F$21,2,FALSE)</f>
        <v>Headset Pro</v>
      </c>
      <c r="O3920" s="2" t="str">
        <f>VLOOKUP(D3920,Products!$A$2:$F$21,4,FALSE)</f>
        <v>Electronics</v>
      </c>
      <c r="P3920" s="2" t="str">
        <f>VLOOKUP(D3920,Products!$A$2:$F$21,3,FALSE)</f>
        <v>Accessories</v>
      </c>
      <c r="Q3920" s="6">
        <f>VLOOKUP(D3920,Products!$A$2:$F$21,6,FALSE)</f>
        <v>1180</v>
      </c>
      <c r="R3920" s="6">
        <f t="shared" si="246"/>
        <v>2360</v>
      </c>
      <c r="S3920" s="6">
        <f t="shared" si="247"/>
        <v>1714</v>
      </c>
    </row>
    <row r="3921" spans="1:19" x14ac:dyDescent="0.25">
      <c r="A3921" t="s">
        <v>4351</v>
      </c>
      <c r="B3921" s="2">
        <v>45818</v>
      </c>
      <c r="C3921" t="s">
        <v>505</v>
      </c>
      <c r="D3921" t="s">
        <v>49</v>
      </c>
      <c r="E3921">
        <v>3</v>
      </c>
      <c r="F3921">
        <v>4223</v>
      </c>
      <c r="G3921" s="3">
        <v>0.1</v>
      </c>
      <c r="H3921" t="s">
        <v>96</v>
      </c>
      <c r="I3921">
        <v>5</v>
      </c>
      <c r="J3921">
        <f t="shared" si="244"/>
        <v>11402.1</v>
      </c>
      <c r="K3921" s="2">
        <f t="shared" si="245"/>
        <v>45809</v>
      </c>
      <c r="L3921" s="2" t="str">
        <f>VLOOKUP(C3921,Customers!$A$2:$F$401,3,FALSE)</f>
        <v>Port Said</v>
      </c>
      <c r="M3921" s="2" t="str">
        <f>VLOOKUP(C3921,Customers!$A$2:$F$401,5,FALSE)</f>
        <v>Consumer</v>
      </c>
      <c r="N3921" s="2" t="str">
        <f>VLOOKUP(D3921,Products!$A$2:$F$21,2,FALSE)</f>
        <v>UPS 1200VA</v>
      </c>
      <c r="O3921" s="2" t="str">
        <f>VLOOKUP(D3921,Products!$A$2:$F$21,4,FALSE)</f>
        <v>Electronics</v>
      </c>
      <c r="P3921" s="2" t="str">
        <f>VLOOKUP(D3921,Products!$A$2:$F$21,3,FALSE)</f>
        <v>Power</v>
      </c>
      <c r="Q3921" s="6">
        <f>VLOOKUP(D3921,Products!$A$2:$F$21,6,FALSE)</f>
        <v>2950</v>
      </c>
      <c r="R3921" s="6">
        <f t="shared" si="246"/>
        <v>8850</v>
      </c>
      <c r="S3921" s="6">
        <f t="shared" si="247"/>
        <v>2552.1000000000004</v>
      </c>
    </row>
    <row r="3922" spans="1:19" x14ac:dyDescent="0.25">
      <c r="A3922" t="s">
        <v>4352</v>
      </c>
      <c r="B3922" s="2">
        <v>45627</v>
      </c>
      <c r="C3922" t="s">
        <v>914</v>
      </c>
      <c r="D3922" t="s">
        <v>72</v>
      </c>
      <c r="E3922">
        <v>2</v>
      </c>
      <c r="F3922">
        <v>1610</v>
      </c>
      <c r="G3922" s="3">
        <v>0.05</v>
      </c>
      <c r="H3922" t="s">
        <v>85</v>
      </c>
      <c r="I3922">
        <v>1</v>
      </c>
      <c r="J3922">
        <f t="shared" si="244"/>
        <v>3059</v>
      </c>
      <c r="K3922" s="2">
        <f t="shared" si="245"/>
        <v>45627</v>
      </c>
      <c r="L3922" s="2" t="str">
        <f>VLOOKUP(C3922,Customers!$A$2:$F$401,3,FALSE)</f>
        <v>Zagazig</v>
      </c>
      <c r="M3922" s="2" t="str">
        <f>VLOOKUP(C3922,Customers!$A$2:$F$401,5,FALSE)</f>
        <v>Consumer</v>
      </c>
      <c r="N3922" s="2" t="str">
        <f>VLOOKUP(D3922,Products!$A$2:$F$21,2,FALSE)</f>
        <v>Wi-Fi Router</v>
      </c>
      <c r="O3922" s="2" t="str">
        <f>VLOOKUP(D3922,Products!$A$2:$F$21,4,FALSE)</f>
        <v>Electronics</v>
      </c>
      <c r="P3922" s="2" t="str">
        <f>VLOOKUP(D3922,Products!$A$2:$F$21,3,FALSE)</f>
        <v>Networking</v>
      </c>
      <c r="Q3922" s="6">
        <f>VLOOKUP(D3922,Products!$A$2:$F$21,6,FALSE)</f>
        <v>1050</v>
      </c>
      <c r="R3922" s="6">
        <f t="shared" si="246"/>
        <v>2100</v>
      </c>
      <c r="S3922" s="6">
        <f t="shared" si="247"/>
        <v>959</v>
      </c>
    </row>
    <row r="3923" spans="1:19" x14ac:dyDescent="0.25">
      <c r="A3923" t="s">
        <v>4353</v>
      </c>
      <c r="B3923" s="2">
        <v>45410</v>
      </c>
      <c r="C3923" t="s">
        <v>264</v>
      </c>
      <c r="D3923" t="s">
        <v>11</v>
      </c>
      <c r="E3923">
        <v>1</v>
      </c>
      <c r="F3923">
        <v>30780</v>
      </c>
      <c r="G3923" s="3">
        <v>0.05</v>
      </c>
      <c r="H3923" t="s">
        <v>12</v>
      </c>
      <c r="I3923">
        <v>3</v>
      </c>
      <c r="J3923">
        <f t="shared" si="244"/>
        <v>29241</v>
      </c>
      <c r="K3923" s="2">
        <f t="shared" si="245"/>
        <v>45383</v>
      </c>
      <c r="L3923" s="2" t="str">
        <f>VLOOKUP(C3923,Customers!$A$2:$F$401,3,FALSE)</f>
        <v>Ismailia</v>
      </c>
      <c r="M3923" s="2" t="str">
        <f>VLOOKUP(C3923,Customers!$A$2:$F$401,5,FALSE)</f>
        <v>Corporate</v>
      </c>
      <c r="N3923" s="2" t="str">
        <f>VLOOKUP(D3923,Products!$A$2:$F$21,2,FALSE)</f>
        <v>Laptop Pro 14</v>
      </c>
      <c r="O3923" s="2" t="str">
        <f>VLOOKUP(D3923,Products!$A$2:$F$21,4,FALSE)</f>
        <v>Electronics</v>
      </c>
      <c r="P3923" s="2" t="str">
        <f>VLOOKUP(D3923,Products!$A$2:$F$21,3,FALSE)</f>
        <v>Computers</v>
      </c>
      <c r="Q3923" s="6">
        <f>VLOOKUP(D3923,Products!$A$2:$F$21,6,FALSE)</f>
        <v>22100</v>
      </c>
      <c r="R3923" s="6">
        <f t="shared" si="246"/>
        <v>22100</v>
      </c>
      <c r="S3923" s="6">
        <f t="shared" si="247"/>
        <v>7141</v>
      </c>
    </row>
    <row r="3924" spans="1:19" x14ac:dyDescent="0.25">
      <c r="A3924" t="s">
        <v>4354</v>
      </c>
      <c r="B3924" s="2">
        <v>45281</v>
      </c>
      <c r="C3924" t="s">
        <v>615</v>
      </c>
      <c r="D3924" t="s">
        <v>15</v>
      </c>
      <c r="E3924">
        <v>1</v>
      </c>
      <c r="F3924">
        <v>463.5</v>
      </c>
      <c r="G3924" s="3">
        <v>0</v>
      </c>
      <c r="H3924" t="s">
        <v>12</v>
      </c>
      <c r="I3924">
        <v>5</v>
      </c>
      <c r="J3924">
        <f t="shared" si="244"/>
        <v>463.5</v>
      </c>
      <c r="K3924" s="2">
        <f t="shared" si="245"/>
        <v>45261</v>
      </c>
      <c r="L3924" s="2" t="str">
        <f>VLOOKUP(C3924,Customers!$A$2:$F$401,3,FALSE)</f>
        <v>Ismailia</v>
      </c>
      <c r="M3924" s="2" t="str">
        <f>VLOOKUP(C3924,Customers!$A$2:$F$401,5,FALSE)</f>
        <v>Small Business</v>
      </c>
      <c r="N3924" s="2" t="str">
        <f>VLOOKUP(D3924,Products!$A$2:$F$21,2,FALSE)</f>
        <v>Wireless Mouse</v>
      </c>
      <c r="O3924" s="2" t="str">
        <f>VLOOKUP(D3924,Products!$A$2:$F$21,4,FALSE)</f>
        <v>Electronics</v>
      </c>
      <c r="P3924" s="2" t="str">
        <f>VLOOKUP(D3924,Products!$A$2:$F$21,3,FALSE)</f>
        <v>Accessories</v>
      </c>
      <c r="Q3924" s="6">
        <f>VLOOKUP(D3924,Products!$A$2:$F$21,6,FALSE)</f>
        <v>210</v>
      </c>
      <c r="R3924" s="6">
        <f t="shared" si="246"/>
        <v>210</v>
      </c>
      <c r="S3924" s="6">
        <f t="shared" si="247"/>
        <v>253.5</v>
      </c>
    </row>
    <row r="3925" spans="1:19" x14ac:dyDescent="0.25">
      <c r="A3925" t="s">
        <v>4355</v>
      </c>
      <c r="B3925" s="2">
        <v>45086</v>
      </c>
      <c r="C3925" t="s">
        <v>747</v>
      </c>
      <c r="D3925" t="s">
        <v>79</v>
      </c>
      <c r="E3925">
        <v>1</v>
      </c>
      <c r="F3925">
        <v>5704</v>
      </c>
      <c r="G3925" s="3">
        <v>0</v>
      </c>
      <c r="H3925" t="s">
        <v>12</v>
      </c>
      <c r="I3925">
        <v>7</v>
      </c>
      <c r="J3925">
        <f t="shared" si="244"/>
        <v>5704</v>
      </c>
      <c r="K3925" s="2">
        <f t="shared" si="245"/>
        <v>45078</v>
      </c>
      <c r="L3925" s="2" t="str">
        <f>VLOOKUP(C3925,Customers!$A$2:$F$401,3,FALSE)</f>
        <v>Tanta</v>
      </c>
      <c r="M3925" s="2" t="str">
        <f>VLOOKUP(C3925,Customers!$A$2:$F$401,5,FALSE)</f>
        <v>Consumer</v>
      </c>
      <c r="N3925" s="2" t="str">
        <f>VLOOKUP(D3925,Products!$A$2:$F$21,2,FALSE)</f>
        <v>27-inch Monitor</v>
      </c>
      <c r="O3925" s="2" t="str">
        <f>VLOOKUP(D3925,Products!$A$2:$F$21,4,FALSE)</f>
        <v>Electronics</v>
      </c>
      <c r="P3925" s="2" t="str">
        <f>VLOOKUP(D3925,Products!$A$2:$F$21,3,FALSE)</f>
        <v>Displays</v>
      </c>
      <c r="Q3925" s="6">
        <f>VLOOKUP(D3925,Products!$A$2:$F$21,6,FALSE)</f>
        <v>4300</v>
      </c>
      <c r="R3925" s="6">
        <f t="shared" si="246"/>
        <v>4300</v>
      </c>
      <c r="S3925" s="6">
        <f t="shared" si="247"/>
        <v>1404</v>
      </c>
    </row>
    <row r="3926" spans="1:19" x14ac:dyDescent="0.25">
      <c r="A3926" t="s">
        <v>4356</v>
      </c>
      <c r="B3926" s="2">
        <v>45923</v>
      </c>
      <c r="C3926" t="s">
        <v>358</v>
      </c>
      <c r="D3926" t="s">
        <v>56</v>
      </c>
      <c r="E3926">
        <v>1</v>
      </c>
      <c r="F3926">
        <v>165.6</v>
      </c>
      <c r="G3926" s="3">
        <v>0</v>
      </c>
      <c r="H3926" t="s">
        <v>12</v>
      </c>
      <c r="I3926">
        <v>7</v>
      </c>
      <c r="J3926">
        <f t="shared" si="244"/>
        <v>165.6</v>
      </c>
      <c r="K3926" s="2">
        <f t="shared" si="245"/>
        <v>45901</v>
      </c>
      <c r="L3926" s="2" t="str">
        <f>VLOOKUP(C3926,Customers!$A$2:$F$401,3,FALSE)</f>
        <v>Giza</v>
      </c>
      <c r="M3926" s="2" t="str">
        <f>VLOOKUP(C3926,Customers!$A$2:$F$401,5,FALSE)</f>
        <v>Corporate</v>
      </c>
      <c r="N3926" s="2" t="str">
        <f>VLOOKUP(D3926,Products!$A$2:$F$21,2,FALSE)</f>
        <v>Notebook Pack</v>
      </c>
      <c r="O3926" s="2" t="str">
        <f>VLOOKUP(D3926,Products!$A$2:$F$21,4,FALSE)</f>
        <v>Office</v>
      </c>
      <c r="P3926" s="2" t="str">
        <f>VLOOKUP(D3926,Products!$A$2:$F$21,3,FALSE)</f>
        <v>Stationery</v>
      </c>
      <c r="Q3926" s="6">
        <f>VLOOKUP(D3926,Products!$A$2:$F$21,6,FALSE)</f>
        <v>75</v>
      </c>
      <c r="R3926" s="6">
        <f t="shared" si="246"/>
        <v>75</v>
      </c>
      <c r="S3926" s="6">
        <f t="shared" si="247"/>
        <v>90.6</v>
      </c>
    </row>
    <row r="3927" spans="1:19" x14ac:dyDescent="0.25">
      <c r="A3927" t="s">
        <v>4357</v>
      </c>
      <c r="B3927" s="2">
        <v>45161</v>
      </c>
      <c r="C3927" t="s">
        <v>1125</v>
      </c>
      <c r="D3927" t="s">
        <v>24</v>
      </c>
      <c r="E3927">
        <v>1</v>
      </c>
      <c r="F3927">
        <v>1350</v>
      </c>
      <c r="G3927" s="3">
        <v>0</v>
      </c>
      <c r="H3927" t="s">
        <v>12</v>
      </c>
      <c r="I3927">
        <v>1</v>
      </c>
      <c r="J3927">
        <f t="shared" si="244"/>
        <v>1350</v>
      </c>
      <c r="K3927" s="2">
        <f t="shared" si="245"/>
        <v>45139</v>
      </c>
      <c r="L3927" s="2" t="str">
        <f>VLOOKUP(C3927,Customers!$A$2:$F$401,3,FALSE)</f>
        <v>Shubra El-Kheima</v>
      </c>
      <c r="M3927" s="2" t="str">
        <f>VLOOKUP(C3927,Customers!$A$2:$F$401,5,FALSE)</f>
        <v>Consumer</v>
      </c>
      <c r="N3927" s="2" t="str">
        <f>VLOOKUP(D3927,Products!$A$2:$F$21,2,FALSE)</f>
        <v>USB-C Hub</v>
      </c>
      <c r="O3927" s="2" t="str">
        <f>VLOOKUP(D3927,Products!$A$2:$F$21,4,FALSE)</f>
        <v>Electronics</v>
      </c>
      <c r="P3927" s="2" t="str">
        <f>VLOOKUP(D3927,Products!$A$2:$F$21,3,FALSE)</f>
        <v>Accessories</v>
      </c>
      <c r="Q3927" s="6">
        <f>VLOOKUP(D3927,Products!$A$2:$F$21,6,FALSE)</f>
        <v>620</v>
      </c>
      <c r="R3927" s="6">
        <f t="shared" si="246"/>
        <v>620</v>
      </c>
      <c r="S3927" s="6">
        <f t="shared" si="247"/>
        <v>730</v>
      </c>
    </row>
    <row r="3928" spans="1:19" x14ac:dyDescent="0.25">
      <c r="A3928" t="s">
        <v>4358</v>
      </c>
      <c r="B3928" s="2">
        <v>45875</v>
      </c>
      <c r="C3928" t="s">
        <v>1192</v>
      </c>
      <c r="D3928" t="s">
        <v>82</v>
      </c>
      <c r="E3928">
        <v>3</v>
      </c>
      <c r="F3928">
        <v>5184</v>
      </c>
      <c r="G3928" s="3">
        <v>0</v>
      </c>
      <c r="H3928" t="s">
        <v>12</v>
      </c>
      <c r="I3928">
        <v>5</v>
      </c>
      <c r="J3928">
        <f t="shared" si="244"/>
        <v>15552</v>
      </c>
      <c r="K3928" s="2">
        <f t="shared" si="245"/>
        <v>45870</v>
      </c>
      <c r="L3928" s="2" t="str">
        <f>VLOOKUP(C3928,Customers!$A$2:$F$401,3,FALSE)</f>
        <v>Shubra El-Kheima</v>
      </c>
      <c r="M3928" s="2" t="str">
        <f>VLOOKUP(C3928,Customers!$A$2:$F$401,5,FALSE)</f>
        <v>Consumer</v>
      </c>
      <c r="N3928" s="2" t="str">
        <f>VLOOKUP(D3928,Products!$A$2:$F$21,2,FALSE)</f>
        <v>Office Chair</v>
      </c>
      <c r="O3928" s="2" t="str">
        <f>VLOOKUP(D3928,Products!$A$2:$F$21,4,FALSE)</f>
        <v>Office</v>
      </c>
      <c r="P3928" s="2" t="str">
        <f>VLOOKUP(D3928,Products!$A$2:$F$21,3,FALSE)</f>
        <v>Furniture</v>
      </c>
      <c r="Q3928" s="6">
        <f>VLOOKUP(D3928,Products!$A$2:$F$21,6,FALSE)</f>
        <v>3150</v>
      </c>
      <c r="R3928" s="6">
        <f t="shared" si="246"/>
        <v>9450</v>
      </c>
      <c r="S3928" s="6">
        <f t="shared" si="247"/>
        <v>6102</v>
      </c>
    </row>
    <row r="3929" spans="1:19" x14ac:dyDescent="0.25">
      <c r="A3929" t="s">
        <v>4359</v>
      </c>
      <c r="B3929" s="2">
        <v>45593</v>
      </c>
      <c r="C3929" t="s">
        <v>48</v>
      </c>
      <c r="D3929" t="s">
        <v>40</v>
      </c>
      <c r="E3929">
        <v>2</v>
      </c>
      <c r="F3929">
        <v>19500</v>
      </c>
      <c r="G3929" s="3">
        <v>0</v>
      </c>
      <c r="H3929" t="s">
        <v>12</v>
      </c>
      <c r="I3929">
        <v>1</v>
      </c>
      <c r="J3929">
        <f t="shared" si="244"/>
        <v>39000</v>
      </c>
      <c r="K3929" s="2">
        <f t="shared" si="245"/>
        <v>45566</v>
      </c>
      <c r="L3929" s="2" t="str">
        <f>VLOOKUP(C3929,Customers!$A$2:$F$401,3,FALSE)</f>
        <v>Shubra El-Kheima</v>
      </c>
      <c r="M3929" s="2" t="str">
        <f>VLOOKUP(C3929,Customers!$A$2:$F$401,5,FALSE)</f>
        <v>Small Business</v>
      </c>
      <c r="N3929" s="2" t="str">
        <f>VLOOKUP(D3929,Products!$A$2:$F$21,2,FALSE)</f>
        <v>Laptop Basic 15</v>
      </c>
      <c r="O3929" s="2" t="str">
        <f>VLOOKUP(D3929,Products!$A$2:$F$21,4,FALSE)</f>
        <v>Electronics</v>
      </c>
      <c r="P3929" s="2" t="str">
        <f>VLOOKUP(D3929,Products!$A$2:$F$21,3,FALSE)</f>
        <v>Computers</v>
      </c>
      <c r="Q3929" s="6">
        <f>VLOOKUP(D3929,Products!$A$2:$F$21,6,FALSE)</f>
        <v>15100</v>
      </c>
      <c r="R3929" s="6">
        <f t="shared" si="246"/>
        <v>30200</v>
      </c>
      <c r="S3929" s="6">
        <f t="shared" si="247"/>
        <v>8800</v>
      </c>
    </row>
    <row r="3930" spans="1:19" x14ac:dyDescent="0.25">
      <c r="A3930" t="s">
        <v>4360</v>
      </c>
      <c r="B3930" s="2">
        <v>45126</v>
      </c>
      <c r="C3930" t="s">
        <v>142</v>
      </c>
      <c r="D3930" t="s">
        <v>59</v>
      </c>
      <c r="E3930">
        <v>4</v>
      </c>
      <c r="F3930">
        <v>7992</v>
      </c>
      <c r="G3930" s="3">
        <v>0</v>
      </c>
      <c r="H3930" t="s">
        <v>85</v>
      </c>
      <c r="I3930">
        <v>4</v>
      </c>
      <c r="J3930">
        <f t="shared" si="244"/>
        <v>31968</v>
      </c>
      <c r="K3930" s="2">
        <f t="shared" si="245"/>
        <v>45108</v>
      </c>
      <c r="L3930" s="2" t="str">
        <f>VLOOKUP(C3930,Customers!$A$2:$F$401,3,FALSE)</f>
        <v>Asyut</v>
      </c>
      <c r="M3930" s="2" t="str">
        <f>VLOOKUP(C3930,Customers!$A$2:$F$401,5,FALSE)</f>
        <v>Small Business</v>
      </c>
      <c r="N3930" s="2" t="str">
        <f>VLOOKUP(D3930,Products!$A$2:$F$21,2,FALSE)</f>
        <v>Laser Printer</v>
      </c>
      <c r="O3930" s="2" t="str">
        <f>VLOOKUP(D3930,Products!$A$2:$F$21,4,FALSE)</f>
        <v>Electronics</v>
      </c>
      <c r="P3930" s="2" t="str">
        <f>VLOOKUP(D3930,Products!$A$2:$F$21,3,FALSE)</f>
        <v>Printers</v>
      </c>
      <c r="Q3930" s="6">
        <f>VLOOKUP(D3930,Products!$A$2:$F$21,6,FALSE)</f>
        <v>5600</v>
      </c>
      <c r="R3930" s="6">
        <f t="shared" si="246"/>
        <v>22400</v>
      </c>
      <c r="S3930" s="6">
        <f t="shared" si="247"/>
        <v>9568</v>
      </c>
    </row>
    <row r="3931" spans="1:19" x14ac:dyDescent="0.25">
      <c r="A3931" t="s">
        <v>4361</v>
      </c>
      <c r="B3931" s="2">
        <v>45838</v>
      </c>
      <c r="C3931" t="s">
        <v>279</v>
      </c>
      <c r="D3931" t="s">
        <v>56</v>
      </c>
      <c r="E3931">
        <v>2</v>
      </c>
      <c r="F3931">
        <v>185.4</v>
      </c>
      <c r="G3931" s="3">
        <v>0</v>
      </c>
      <c r="H3931" t="s">
        <v>12</v>
      </c>
      <c r="I3931">
        <v>1</v>
      </c>
      <c r="J3931">
        <f t="shared" si="244"/>
        <v>370.8</v>
      </c>
      <c r="K3931" s="2">
        <f t="shared" si="245"/>
        <v>45809</v>
      </c>
      <c r="L3931" s="2" t="str">
        <f>VLOOKUP(C3931,Customers!$A$2:$F$401,3,FALSE)</f>
        <v>Fayoum</v>
      </c>
      <c r="M3931" s="2" t="str">
        <f>VLOOKUP(C3931,Customers!$A$2:$F$401,5,FALSE)</f>
        <v>Small Business</v>
      </c>
      <c r="N3931" s="2" t="str">
        <f>VLOOKUP(D3931,Products!$A$2:$F$21,2,FALSE)</f>
        <v>Notebook Pack</v>
      </c>
      <c r="O3931" s="2" t="str">
        <f>VLOOKUP(D3931,Products!$A$2:$F$21,4,FALSE)</f>
        <v>Office</v>
      </c>
      <c r="P3931" s="2" t="str">
        <f>VLOOKUP(D3931,Products!$A$2:$F$21,3,FALSE)</f>
        <v>Stationery</v>
      </c>
      <c r="Q3931" s="6">
        <f>VLOOKUP(D3931,Products!$A$2:$F$21,6,FALSE)</f>
        <v>75</v>
      </c>
      <c r="R3931" s="6">
        <f t="shared" si="246"/>
        <v>150</v>
      </c>
      <c r="S3931" s="6">
        <f t="shared" si="247"/>
        <v>220.8</v>
      </c>
    </row>
    <row r="3932" spans="1:19" x14ac:dyDescent="0.25">
      <c r="A3932" t="s">
        <v>4362</v>
      </c>
      <c r="B3932" s="2">
        <v>45287</v>
      </c>
      <c r="C3932" t="s">
        <v>260</v>
      </c>
      <c r="D3932" t="s">
        <v>43</v>
      </c>
      <c r="E3932">
        <v>10</v>
      </c>
      <c r="F3932">
        <v>3888</v>
      </c>
      <c r="G3932" s="3">
        <v>0.15</v>
      </c>
      <c r="H3932" t="s">
        <v>12</v>
      </c>
      <c r="I3932">
        <v>7</v>
      </c>
      <c r="J3932">
        <f t="shared" si="244"/>
        <v>33048</v>
      </c>
      <c r="K3932" s="2">
        <f t="shared" si="245"/>
        <v>45261</v>
      </c>
      <c r="L3932" s="2" t="str">
        <f>VLOOKUP(C3932,Customers!$A$2:$F$401,3,FALSE)</f>
        <v>Mansoura</v>
      </c>
      <c r="M3932" s="2" t="str">
        <f>VLOOKUP(C3932,Customers!$A$2:$F$401,5,FALSE)</f>
        <v>Consumer</v>
      </c>
      <c r="N3932" s="2" t="str">
        <f>VLOOKUP(D3932,Products!$A$2:$F$21,2,FALSE)</f>
        <v>External SSD 1TB</v>
      </c>
      <c r="O3932" s="2" t="str">
        <f>VLOOKUP(D3932,Products!$A$2:$F$21,4,FALSE)</f>
        <v>Electronics</v>
      </c>
      <c r="P3932" s="2" t="str">
        <f>VLOOKUP(D3932,Products!$A$2:$F$21,3,FALSE)</f>
        <v>Storage</v>
      </c>
      <c r="Q3932" s="6">
        <f>VLOOKUP(D3932,Products!$A$2:$F$21,6,FALSE)</f>
        <v>2450</v>
      </c>
      <c r="R3932" s="6">
        <f t="shared" si="246"/>
        <v>24500</v>
      </c>
      <c r="S3932" s="6">
        <f t="shared" si="247"/>
        <v>8548</v>
      </c>
    </row>
    <row r="3933" spans="1:19" x14ac:dyDescent="0.25">
      <c r="A3933" t="s">
        <v>4363</v>
      </c>
      <c r="B3933" s="2">
        <v>45557</v>
      </c>
      <c r="C3933" t="s">
        <v>10</v>
      </c>
      <c r="D3933" t="s">
        <v>46</v>
      </c>
      <c r="E3933">
        <v>5</v>
      </c>
      <c r="F3933">
        <v>260</v>
      </c>
      <c r="G3933" s="3">
        <v>0</v>
      </c>
      <c r="H3933" t="s">
        <v>85</v>
      </c>
      <c r="I3933">
        <v>6</v>
      </c>
      <c r="J3933">
        <f t="shared" si="244"/>
        <v>1300</v>
      </c>
      <c r="K3933" s="2">
        <f t="shared" si="245"/>
        <v>45536</v>
      </c>
      <c r="L3933" s="2" t="str">
        <f>VLOOKUP(C3933,Customers!$A$2:$F$401,3,FALSE)</f>
        <v>Shubra El-Kheima</v>
      </c>
      <c r="M3933" s="2" t="str">
        <f>VLOOKUP(C3933,Customers!$A$2:$F$401,5,FALSE)</f>
        <v>Consumer</v>
      </c>
      <c r="N3933" s="2" t="str">
        <f>VLOOKUP(D3933,Products!$A$2:$F$21,2,FALSE)</f>
        <v>Paper A4 Box</v>
      </c>
      <c r="O3933" s="2" t="str">
        <f>VLOOKUP(D3933,Products!$A$2:$F$21,4,FALSE)</f>
        <v>Office</v>
      </c>
      <c r="P3933" s="2" t="str">
        <f>VLOOKUP(D3933,Products!$A$2:$F$21,3,FALSE)</f>
        <v>Stationery</v>
      </c>
      <c r="Q3933" s="6">
        <f>VLOOKUP(D3933,Products!$A$2:$F$21,6,FALSE)</f>
        <v>145</v>
      </c>
      <c r="R3933" s="6">
        <f t="shared" si="246"/>
        <v>725</v>
      </c>
      <c r="S3933" s="6">
        <f t="shared" si="247"/>
        <v>575</v>
      </c>
    </row>
    <row r="3934" spans="1:19" x14ac:dyDescent="0.25">
      <c r="A3934" t="s">
        <v>4364</v>
      </c>
      <c r="B3934" s="2">
        <v>45758</v>
      </c>
      <c r="C3934" t="s">
        <v>94</v>
      </c>
      <c r="D3934" t="s">
        <v>40</v>
      </c>
      <c r="E3934">
        <v>1</v>
      </c>
      <c r="F3934">
        <v>21060</v>
      </c>
      <c r="G3934" s="3">
        <v>0</v>
      </c>
      <c r="H3934" t="s">
        <v>12</v>
      </c>
      <c r="I3934">
        <v>1</v>
      </c>
      <c r="J3934">
        <f t="shared" si="244"/>
        <v>21060</v>
      </c>
      <c r="K3934" s="2">
        <f t="shared" si="245"/>
        <v>45748</v>
      </c>
      <c r="L3934" s="2" t="str">
        <f>VLOOKUP(C3934,Customers!$A$2:$F$401,3,FALSE)</f>
        <v>Tanta</v>
      </c>
      <c r="M3934" s="2" t="str">
        <f>VLOOKUP(C3934,Customers!$A$2:$F$401,5,FALSE)</f>
        <v>Corporate</v>
      </c>
      <c r="N3934" s="2" t="str">
        <f>VLOOKUP(D3934,Products!$A$2:$F$21,2,FALSE)</f>
        <v>Laptop Basic 15</v>
      </c>
      <c r="O3934" s="2" t="str">
        <f>VLOOKUP(D3934,Products!$A$2:$F$21,4,FALSE)</f>
        <v>Electronics</v>
      </c>
      <c r="P3934" s="2" t="str">
        <f>VLOOKUP(D3934,Products!$A$2:$F$21,3,FALSE)</f>
        <v>Computers</v>
      </c>
      <c r="Q3934" s="6">
        <f>VLOOKUP(D3934,Products!$A$2:$F$21,6,FALSE)</f>
        <v>15100</v>
      </c>
      <c r="R3934" s="6">
        <f t="shared" si="246"/>
        <v>15100</v>
      </c>
      <c r="S3934" s="6">
        <f t="shared" si="247"/>
        <v>5960</v>
      </c>
    </row>
    <row r="3935" spans="1:19" x14ac:dyDescent="0.25">
      <c r="A3935" t="s">
        <v>4365</v>
      </c>
      <c r="B3935" s="2">
        <v>45069</v>
      </c>
      <c r="C3935" t="s">
        <v>684</v>
      </c>
      <c r="D3935" t="s">
        <v>72</v>
      </c>
      <c r="E3935">
        <v>2</v>
      </c>
      <c r="F3935">
        <v>1697.5</v>
      </c>
      <c r="G3935" s="3">
        <v>0.2</v>
      </c>
      <c r="H3935" t="s">
        <v>12</v>
      </c>
      <c r="I3935">
        <v>7</v>
      </c>
      <c r="J3935">
        <f t="shared" si="244"/>
        <v>2716</v>
      </c>
      <c r="K3935" s="2">
        <f t="shared" si="245"/>
        <v>45047</v>
      </c>
      <c r="L3935" s="2" t="str">
        <f>VLOOKUP(C3935,Customers!$A$2:$F$401,3,FALSE)</f>
        <v>Port Said</v>
      </c>
      <c r="M3935" s="2" t="str">
        <f>VLOOKUP(C3935,Customers!$A$2:$F$401,5,FALSE)</f>
        <v>Small Business</v>
      </c>
      <c r="N3935" s="2" t="str">
        <f>VLOOKUP(D3935,Products!$A$2:$F$21,2,FALSE)</f>
        <v>Wi-Fi Router</v>
      </c>
      <c r="O3935" s="2" t="str">
        <f>VLOOKUP(D3935,Products!$A$2:$F$21,4,FALSE)</f>
        <v>Electronics</v>
      </c>
      <c r="P3935" s="2" t="str">
        <f>VLOOKUP(D3935,Products!$A$2:$F$21,3,FALSE)</f>
        <v>Networking</v>
      </c>
      <c r="Q3935" s="6">
        <f>VLOOKUP(D3935,Products!$A$2:$F$21,6,FALSE)</f>
        <v>1050</v>
      </c>
      <c r="R3935" s="6">
        <f t="shared" si="246"/>
        <v>2100</v>
      </c>
      <c r="S3935" s="6">
        <f t="shared" si="247"/>
        <v>616</v>
      </c>
    </row>
    <row r="3936" spans="1:19" x14ac:dyDescent="0.25">
      <c r="A3936" t="s">
        <v>4366</v>
      </c>
      <c r="B3936" s="2">
        <v>45149</v>
      </c>
      <c r="C3936" t="s">
        <v>87</v>
      </c>
      <c r="D3936" t="s">
        <v>109</v>
      </c>
      <c r="E3936">
        <v>3</v>
      </c>
      <c r="F3936">
        <v>11776</v>
      </c>
      <c r="G3936" s="3">
        <v>0.1</v>
      </c>
      <c r="H3936" t="s">
        <v>85</v>
      </c>
      <c r="I3936">
        <v>7</v>
      </c>
      <c r="J3936">
        <f t="shared" si="244"/>
        <v>31795.200000000001</v>
      </c>
      <c r="K3936" s="2">
        <f t="shared" si="245"/>
        <v>45139</v>
      </c>
      <c r="L3936" s="2" t="str">
        <f>VLOOKUP(C3936,Customers!$A$2:$F$401,3,FALSE)</f>
        <v>Tanta</v>
      </c>
      <c r="M3936" s="2" t="str">
        <f>VLOOKUP(C3936,Customers!$A$2:$F$401,5,FALSE)</f>
        <v>Small Business</v>
      </c>
      <c r="N3936" s="2" t="str">
        <f>VLOOKUP(D3936,Products!$A$2:$F$21,2,FALSE)</f>
        <v>Projector</v>
      </c>
      <c r="O3936" s="2" t="str">
        <f>VLOOKUP(D3936,Products!$A$2:$F$21,4,FALSE)</f>
        <v>Electronics</v>
      </c>
      <c r="P3936" s="2" t="str">
        <f>VLOOKUP(D3936,Products!$A$2:$F$21,3,FALSE)</f>
        <v>Displays</v>
      </c>
      <c r="Q3936" s="6">
        <f>VLOOKUP(D3936,Products!$A$2:$F$21,6,FALSE)</f>
        <v>9700</v>
      </c>
      <c r="R3936" s="6">
        <f t="shared" si="246"/>
        <v>29100</v>
      </c>
      <c r="S3936" s="6">
        <f t="shared" si="247"/>
        <v>2695.2000000000007</v>
      </c>
    </row>
    <row r="3937" spans="1:19" x14ac:dyDescent="0.25">
      <c r="A3937" t="s">
        <v>4367</v>
      </c>
      <c r="B3937" s="2">
        <v>45703</v>
      </c>
      <c r="C3937" t="s">
        <v>166</v>
      </c>
      <c r="D3937" t="s">
        <v>15</v>
      </c>
      <c r="E3937">
        <v>1</v>
      </c>
      <c r="F3937">
        <v>463.5</v>
      </c>
      <c r="G3937" s="3">
        <v>0.05</v>
      </c>
      <c r="H3937" t="s">
        <v>12</v>
      </c>
      <c r="I3937">
        <v>3</v>
      </c>
      <c r="J3937">
        <f t="shared" si="244"/>
        <v>440.32499999999999</v>
      </c>
      <c r="K3937" s="2">
        <f t="shared" si="245"/>
        <v>45689</v>
      </c>
      <c r="L3937" s="2" t="str">
        <f>VLOOKUP(C3937,Customers!$A$2:$F$401,3,FALSE)</f>
        <v>Asyut</v>
      </c>
      <c r="M3937" s="2" t="str">
        <f>VLOOKUP(C3937,Customers!$A$2:$F$401,5,FALSE)</f>
        <v>Small Business</v>
      </c>
      <c r="N3937" s="2" t="str">
        <f>VLOOKUP(D3937,Products!$A$2:$F$21,2,FALSE)</f>
        <v>Wireless Mouse</v>
      </c>
      <c r="O3937" s="2" t="str">
        <f>VLOOKUP(D3937,Products!$A$2:$F$21,4,FALSE)</f>
        <v>Electronics</v>
      </c>
      <c r="P3937" s="2" t="str">
        <f>VLOOKUP(D3937,Products!$A$2:$F$21,3,FALSE)</f>
        <v>Accessories</v>
      </c>
      <c r="Q3937" s="6">
        <f>VLOOKUP(D3937,Products!$A$2:$F$21,6,FALSE)</f>
        <v>210</v>
      </c>
      <c r="R3937" s="6">
        <f t="shared" si="246"/>
        <v>210</v>
      </c>
      <c r="S3937" s="6">
        <f t="shared" si="247"/>
        <v>230.32499999999999</v>
      </c>
    </row>
    <row r="3938" spans="1:19" x14ac:dyDescent="0.25">
      <c r="A3938" t="s">
        <v>4368</v>
      </c>
      <c r="B3938" s="2">
        <v>45597</v>
      </c>
      <c r="C3938" t="s">
        <v>14</v>
      </c>
      <c r="D3938" t="s">
        <v>82</v>
      </c>
      <c r="E3938">
        <v>2</v>
      </c>
      <c r="F3938">
        <v>5184</v>
      </c>
      <c r="G3938" s="3">
        <v>0</v>
      </c>
      <c r="H3938" t="s">
        <v>12</v>
      </c>
      <c r="I3938">
        <v>1</v>
      </c>
      <c r="J3938">
        <f t="shared" si="244"/>
        <v>10368</v>
      </c>
      <c r="K3938" s="2">
        <f t="shared" si="245"/>
        <v>45597</v>
      </c>
      <c r="L3938" s="2" t="str">
        <f>VLOOKUP(C3938,Customers!$A$2:$F$401,3,FALSE)</f>
        <v>Giza</v>
      </c>
      <c r="M3938" s="2" t="str">
        <f>VLOOKUP(C3938,Customers!$A$2:$F$401,5,FALSE)</f>
        <v>Consumer</v>
      </c>
      <c r="N3938" s="2" t="str">
        <f>VLOOKUP(D3938,Products!$A$2:$F$21,2,FALSE)</f>
        <v>Office Chair</v>
      </c>
      <c r="O3938" s="2" t="str">
        <f>VLOOKUP(D3938,Products!$A$2:$F$21,4,FALSE)</f>
        <v>Office</v>
      </c>
      <c r="P3938" s="2" t="str">
        <f>VLOOKUP(D3938,Products!$A$2:$F$21,3,FALSE)</f>
        <v>Furniture</v>
      </c>
      <c r="Q3938" s="6">
        <f>VLOOKUP(D3938,Products!$A$2:$F$21,6,FALSE)</f>
        <v>3150</v>
      </c>
      <c r="R3938" s="6">
        <f t="shared" si="246"/>
        <v>6300</v>
      </c>
      <c r="S3938" s="6">
        <f t="shared" si="247"/>
        <v>4068</v>
      </c>
    </row>
    <row r="3939" spans="1:19" x14ac:dyDescent="0.25">
      <c r="A3939" t="s">
        <v>4369</v>
      </c>
      <c r="B3939" s="2">
        <v>45939</v>
      </c>
      <c r="C3939" t="s">
        <v>843</v>
      </c>
      <c r="D3939" t="s">
        <v>18</v>
      </c>
      <c r="E3939">
        <v>5</v>
      </c>
      <c r="F3939">
        <v>1406.5</v>
      </c>
      <c r="G3939" s="3">
        <v>0.1</v>
      </c>
      <c r="H3939" t="s">
        <v>12</v>
      </c>
      <c r="I3939">
        <v>1</v>
      </c>
      <c r="J3939">
        <f t="shared" si="244"/>
        <v>6329.25</v>
      </c>
      <c r="K3939" s="2">
        <f t="shared" si="245"/>
        <v>45931</v>
      </c>
      <c r="L3939" s="2" t="str">
        <f>VLOOKUP(C3939,Customers!$A$2:$F$401,3,FALSE)</f>
        <v>Giza</v>
      </c>
      <c r="M3939" s="2" t="str">
        <f>VLOOKUP(C3939,Customers!$A$2:$F$401,5,FALSE)</f>
        <v>Corporate</v>
      </c>
      <c r="N3939" s="2" t="str">
        <f>VLOOKUP(D3939,Products!$A$2:$F$21,2,FALSE)</f>
        <v>Webcam HD</v>
      </c>
      <c r="O3939" s="2" t="str">
        <f>VLOOKUP(D3939,Products!$A$2:$F$21,4,FALSE)</f>
        <v>Electronics</v>
      </c>
      <c r="P3939" s="2" t="str">
        <f>VLOOKUP(D3939,Products!$A$2:$F$21,3,FALSE)</f>
        <v>Accessories</v>
      </c>
      <c r="Q3939" s="6">
        <f>VLOOKUP(D3939,Products!$A$2:$F$21,6,FALSE)</f>
        <v>790</v>
      </c>
      <c r="R3939" s="6">
        <f t="shared" si="246"/>
        <v>3950</v>
      </c>
      <c r="S3939" s="6">
        <f t="shared" si="247"/>
        <v>2379.25</v>
      </c>
    </row>
    <row r="3940" spans="1:19" x14ac:dyDescent="0.25">
      <c r="A3940" t="s">
        <v>4370</v>
      </c>
      <c r="B3940" s="2">
        <v>45052</v>
      </c>
      <c r="C3940" t="s">
        <v>51</v>
      </c>
      <c r="D3940" t="s">
        <v>49</v>
      </c>
      <c r="E3940">
        <v>50</v>
      </c>
      <c r="F3940">
        <v>4100</v>
      </c>
      <c r="G3940" s="3">
        <v>0.2</v>
      </c>
      <c r="H3940" t="s">
        <v>12</v>
      </c>
      <c r="I3940">
        <v>4</v>
      </c>
      <c r="J3940">
        <f t="shared" si="244"/>
        <v>164000</v>
      </c>
      <c r="K3940" s="2">
        <f t="shared" si="245"/>
        <v>45047</v>
      </c>
      <c r="L3940" s="2" t="str">
        <f>VLOOKUP(C3940,Customers!$A$2:$F$401,3,FALSE)</f>
        <v>Fayoum</v>
      </c>
      <c r="M3940" s="2" t="str">
        <f>VLOOKUP(C3940,Customers!$A$2:$F$401,5,FALSE)</f>
        <v>Small Business</v>
      </c>
      <c r="N3940" s="2" t="str">
        <f>VLOOKUP(D3940,Products!$A$2:$F$21,2,FALSE)</f>
        <v>UPS 1200VA</v>
      </c>
      <c r="O3940" s="2" t="str">
        <f>VLOOKUP(D3940,Products!$A$2:$F$21,4,FALSE)</f>
        <v>Electronics</v>
      </c>
      <c r="P3940" s="2" t="str">
        <f>VLOOKUP(D3940,Products!$A$2:$F$21,3,FALSE)</f>
        <v>Power</v>
      </c>
      <c r="Q3940" s="6">
        <f>VLOOKUP(D3940,Products!$A$2:$F$21,6,FALSE)</f>
        <v>2950</v>
      </c>
      <c r="R3940" s="6">
        <f t="shared" si="246"/>
        <v>147500</v>
      </c>
      <c r="S3940" s="6">
        <f t="shared" si="247"/>
        <v>16500</v>
      </c>
    </row>
    <row r="3941" spans="1:19" x14ac:dyDescent="0.25">
      <c r="A3941" t="s">
        <v>4371</v>
      </c>
      <c r="B3941" s="2">
        <v>45112</v>
      </c>
      <c r="C3941" t="s">
        <v>162</v>
      </c>
      <c r="D3941" t="s">
        <v>43</v>
      </c>
      <c r="E3941">
        <v>1</v>
      </c>
      <c r="F3941">
        <v>3888</v>
      </c>
      <c r="G3941" s="3">
        <v>0.05</v>
      </c>
      <c r="H3941" t="s">
        <v>12</v>
      </c>
      <c r="I3941">
        <v>1</v>
      </c>
      <c r="J3941">
        <f t="shared" si="244"/>
        <v>3693.6</v>
      </c>
      <c r="K3941" s="2">
        <f t="shared" si="245"/>
        <v>45108</v>
      </c>
      <c r="L3941" s="2" t="str">
        <f>VLOOKUP(C3941,Customers!$A$2:$F$401,3,FALSE)</f>
        <v>Banha</v>
      </c>
      <c r="M3941" s="2" t="str">
        <f>VLOOKUP(C3941,Customers!$A$2:$F$401,5,FALSE)</f>
        <v>Small Business</v>
      </c>
      <c r="N3941" s="2" t="str">
        <f>VLOOKUP(D3941,Products!$A$2:$F$21,2,FALSE)</f>
        <v>External SSD 1TB</v>
      </c>
      <c r="O3941" s="2" t="str">
        <f>VLOOKUP(D3941,Products!$A$2:$F$21,4,FALSE)</f>
        <v>Electronics</v>
      </c>
      <c r="P3941" s="2" t="str">
        <f>VLOOKUP(D3941,Products!$A$2:$F$21,3,FALSE)</f>
        <v>Storage</v>
      </c>
      <c r="Q3941" s="6">
        <f>VLOOKUP(D3941,Products!$A$2:$F$21,6,FALSE)</f>
        <v>2450</v>
      </c>
      <c r="R3941" s="6">
        <f t="shared" si="246"/>
        <v>2450</v>
      </c>
      <c r="S3941" s="6">
        <f t="shared" si="247"/>
        <v>1243.5999999999999</v>
      </c>
    </row>
    <row r="3942" spans="1:19" x14ac:dyDescent="0.25">
      <c r="A3942" t="s">
        <v>4372</v>
      </c>
      <c r="B3942" s="2">
        <v>45372</v>
      </c>
      <c r="C3942" t="s">
        <v>948</v>
      </c>
      <c r="D3942" t="s">
        <v>56</v>
      </c>
      <c r="E3942">
        <v>2</v>
      </c>
      <c r="F3942">
        <v>174.6</v>
      </c>
      <c r="G3942" s="3">
        <v>0.15</v>
      </c>
      <c r="H3942" t="s">
        <v>12</v>
      </c>
      <c r="I3942">
        <v>7</v>
      </c>
      <c r="J3942">
        <f t="shared" si="244"/>
        <v>296.82</v>
      </c>
      <c r="K3942" s="2">
        <f t="shared" si="245"/>
        <v>45352</v>
      </c>
      <c r="L3942" s="2" t="str">
        <f>VLOOKUP(C3942,Customers!$A$2:$F$401,3,FALSE)</f>
        <v>Fayoum</v>
      </c>
      <c r="M3942" s="2" t="str">
        <f>VLOOKUP(C3942,Customers!$A$2:$F$401,5,FALSE)</f>
        <v>Consumer</v>
      </c>
      <c r="N3942" s="2" t="str">
        <f>VLOOKUP(D3942,Products!$A$2:$F$21,2,FALSE)</f>
        <v>Notebook Pack</v>
      </c>
      <c r="O3942" s="2" t="str">
        <f>VLOOKUP(D3942,Products!$A$2:$F$21,4,FALSE)</f>
        <v>Office</v>
      </c>
      <c r="P3942" s="2" t="str">
        <f>VLOOKUP(D3942,Products!$A$2:$F$21,3,FALSE)</f>
        <v>Stationery</v>
      </c>
      <c r="Q3942" s="6">
        <f>VLOOKUP(D3942,Products!$A$2:$F$21,6,FALSE)</f>
        <v>75</v>
      </c>
      <c r="R3942" s="6">
        <f t="shared" si="246"/>
        <v>150</v>
      </c>
      <c r="S3942" s="6">
        <f t="shared" si="247"/>
        <v>146.82</v>
      </c>
    </row>
    <row r="3943" spans="1:19" x14ac:dyDescent="0.25">
      <c r="A3943" t="s">
        <v>4373</v>
      </c>
      <c r="B3943" s="2">
        <v>45211</v>
      </c>
      <c r="C3943" t="s">
        <v>920</v>
      </c>
      <c r="D3943" t="s">
        <v>21</v>
      </c>
      <c r="E3943">
        <v>2</v>
      </c>
      <c r="F3943">
        <v>1998</v>
      </c>
      <c r="G3943" s="3">
        <v>0.15</v>
      </c>
      <c r="H3943" t="s">
        <v>12</v>
      </c>
      <c r="I3943">
        <v>2</v>
      </c>
      <c r="J3943">
        <f t="shared" si="244"/>
        <v>3396.6</v>
      </c>
      <c r="K3943" s="2">
        <f t="shared" si="245"/>
        <v>45200</v>
      </c>
      <c r="L3943" s="2" t="str">
        <f>VLOOKUP(C3943,Customers!$A$2:$F$401,3,FALSE)</f>
        <v>Tanta</v>
      </c>
      <c r="M3943" s="2" t="str">
        <f>VLOOKUP(C3943,Customers!$A$2:$F$401,5,FALSE)</f>
        <v>Consumer</v>
      </c>
      <c r="N3943" s="2" t="str">
        <f>VLOOKUP(D3943,Products!$A$2:$F$21,2,FALSE)</f>
        <v>Mechanical Keyboard</v>
      </c>
      <c r="O3943" s="2" t="str">
        <f>VLOOKUP(D3943,Products!$A$2:$F$21,4,FALSE)</f>
        <v>Electronics</v>
      </c>
      <c r="P3943" s="2" t="str">
        <f>VLOOKUP(D3943,Products!$A$2:$F$21,3,FALSE)</f>
        <v>Accessories</v>
      </c>
      <c r="Q3943" s="6">
        <f>VLOOKUP(D3943,Products!$A$2:$F$21,6,FALSE)</f>
        <v>990</v>
      </c>
      <c r="R3943" s="6">
        <f t="shared" si="246"/>
        <v>1980</v>
      </c>
      <c r="S3943" s="6">
        <f t="shared" si="247"/>
        <v>1416.6</v>
      </c>
    </row>
    <row r="3944" spans="1:19" x14ac:dyDescent="0.25">
      <c r="A3944" t="s">
        <v>4374</v>
      </c>
      <c r="B3944" s="2">
        <v>44927</v>
      </c>
      <c r="C3944" t="s">
        <v>1478</v>
      </c>
      <c r="D3944" t="s">
        <v>24</v>
      </c>
      <c r="E3944">
        <v>4</v>
      </c>
      <c r="F3944">
        <v>1350</v>
      </c>
      <c r="G3944" s="3">
        <v>0.1</v>
      </c>
      <c r="H3944" t="s">
        <v>12</v>
      </c>
      <c r="I3944">
        <v>2</v>
      </c>
      <c r="J3944">
        <f t="shared" si="244"/>
        <v>4860</v>
      </c>
      <c r="K3944" s="2">
        <f t="shared" si="245"/>
        <v>44927</v>
      </c>
      <c r="L3944" s="2" t="str">
        <f>VLOOKUP(C3944,Customers!$A$2:$F$401,3,FALSE)</f>
        <v>Banha</v>
      </c>
      <c r="M3944" s="2" t="str">
        <f>VLOOKUP(C3944,Customers!$A$2:$F$401,5,FALSE)</f>
        <v>Consumer</v>
      </c>
      <c r="N3944" s="2" t="str">
        <f>VLOOKUP(D3944,Products!$A$2:$F$21,2,FALSE)</f>
        <v>USB-C Hub</v>
      </c>
      <c r="O3944" s="2" t="str">
        <f>VLOOKUP(D3944,Products!$A$2:$F$21,4,FALSE)</f>
        <v>Electronics</v>
      </c>
      <c r="P3944" s="2" t="str">
        <f>VLOOKUP(D3944,Products!$A$2:$F$21,3,FALSE)</f>
        <v>Accessories</v>
      </c>
      <c r="Q3944" s="6">
        <f>VLOOKUP(D3944,Products!$A$2:$F$21,6,FALSE)</f>
        <v>620</v>
      </c>
      <c r="R3944" s="6">
        <f t="shared" si="246"/>
        <v>2480</v>
      </c>
      <c r="S3944" s="6">
        <f t="shared" si="247"/>
        <v>2380</v>
      </c>
    </row>
    <row r="3945" spans="1:19" x14ac:dyDescent="0.25">
      <c r="A3945" t="s">
        <v>4375</v>
      </c>
      <c r="B3945" s="2">
        <v>45227</v>
      </c>
      <c r="C3945" t="s">
        <v>1204</v>
      </c>
      <c r="D3945" t="s">
        <v>11</v>
      </c>
      <c r="E3945">
        <v>1</v>
      </c>
      <c r="F3945">
        <v>28500</v>
      </c>
      <c r="G3945" s="3">
        <v>0.1</v>
      </c>
      <c r="H3945" t="s">
        <v>12</v>
      </c>
      <c r="I3945">
        <v>4</v>
      </c>
      <c r="J3945">
        <f t="shared" si="244"/>
        <v>25650</v>
      </c>
      <c r="K3945" s="2">
        <f t="shared" si="245"/>
        <v>45200</v>
      </c>
      <c r="L3945" s="2" t="str">
        <f>VLOOKUP(C3945,Customers!$A$2:$F$401,3,FALSE)</f>
        <v>Port Said</v>
      </c>
      <c r="M3945" s="2" t="str">
        <f>VLOOKUP(C3945,Customers!$A$2:$F$401,5,FALSE)</f>
        <v>Consumer</v>
      </c>
      <c r="N3945" s="2" t="str">
        <f>VLOOKUP(D3945,Products!$A$2:$F$21,2,FALSE)</f>
        <v>Laptop Pro 14</v>
      </c>
      <c r="O3945" s="2" t="str">
        <f>VLOOKUP(D3945,Products!$A$2:$F$21,4,FALSE)</f>
        <v>Electronics</v>
      </c>
      <c r="P3945" s="2" t="str">
        <f>VLOOKUP(D3945,Products!$A$2:$F$21,3,FALSE)</f>
        <v>Computers</v>
      </c>
      <c r="Q3945" s="6">
        <f>VLOOKUP(D3945,Products!$A$2:$F$21,6,FALSE)</f>
        <v>22100</v>
      </c>
      <c r="R3945" s="6">
        <f t="shared" si="246"/>
        <v>22100</v>
      </c>
      <c r="S3945" s="6">
        <f t="shared" si="247"/>
        <v>3550</v>
      </c>
    </row>
    <row r="3946" spans="1:19" x14ac:dyDescent="0.25">
      <c r="A3946" t="s">
        <v>4376</v>
      </c>
      <c r="B3946" s="2">
        <v>45232</v>
      </c>
      <c r="C3946" t="s">
        <v>875</v>
      </c>
      <c r="D3946" t="s">
        <v>59</v>
      </c>
      <c r="E3946">
        <v>2</v>
      </c>
      <c r="F3946">
        <v>7992</v>
      </c>
      <c r="G3946" s="3">
        <v>0.2</v>
      </c>
      <c r="H3946" t="s">
        <v>12</v>
      </c>
      <c r="I3946">
        <v>7</v>
      </c>
      <c r="J3946">
        <f t="shared" si="244"/>
        <v>12787.2</v>
      </c>
      <c r="K3946" s="2">
        <f t="shared" si="245"/>
        <v>45231</v>
      </c>
      <c r="L3946" s="2" t="str">
        <f>VLOOKUP(C3946,Customers!$A$2:$F$401,3,FALSE)</f>
        <v>Mansoura</v>
      </c>
      <c r="M3946" s="2" t="str">
        <f>VLOOKUP(C3946,Customers!$A$2:$F$401,5,FALSE)</f>
        <v>Consumer</v>
      </c>
      <c r="N3946" s="2" t="str">
        <f>VLOOKUP(D3946,Products!$A$2:$F$21,2,FALSE)</f>
        <v>Laser Printer</v>
      </c>
      <c r="O3946" s="2" t="str">
        <f>VLOOKUP(D3946,Products!$A$2:$F$21,4,FALSE)</f>
        <v>Electronics</v>
      </c>
      <c r="P3946" s="2" t="str">
        <f>VLOOKUP(D3946,Products!$A$2:$F$21,3,FALSE)</f>
        <v>Printers</v>
      </c>
      <c r="Q3946" s="6">
        <f>VLOOKUP(D3946,Products!$A$2:$F$21,6,FALSE)</f>
        <v>5600</v>
      </c>
      <c r="R3946" s="6">
        <f t="shared" si="246"/>
        <v>11200</v>
      </c>
      <c r="S3946" s="6">
        <f t="shared" si="247"/>
        <v>1587.2000000000007</v>
      </c>
    </row>
    <row r="3947" spans="1:19" x14ac:dyDescent="0.25">
      <c r="A3947" t="s">
        <v>4377</v>
      </c>
      <c r="B3947" s="2">
        <v>45854</v>
      </c>
      <c r="C3947" t="s">
        <v>1478</v>
      </c>
      <c r="D3947" t="s">
        <v>11</v>
      </c>
      <c r="E3947">
        <v>3</v>
      </c>
      <c r="F3947">
        <v>26220</v>
      </c>
      <c r="G3947" s="3">
        <v>0.05</v>
      </c>
      <c r="H3947" t="s">
        <v>12</v>
      </c>
      <c r="I3947">
        <v>5</v>
      </c>
      <c r="J3947">
        <f t="shared" si="244"/>
        <v>74727</v>
      </c>
      <c r="K3947" s="2">
        <f t="shared" si="245"/>
        <v>45839</v>
      </c>
      <c r="L3947" s="2" t="str">
        <f>VLOOKUP(C3947,Customers!$A$2:$F$401,3,FALSE)</f>
        <v>Banha</v>
      </c>
      <c r="M3947" s="2" t="str">
        <f>VLOOKUP(C3947,Customers!$A$2:$F$401,5,FALSE)</f>
        <v>Consumer</v>
      </c>
      <c r="N3947" s="2" t="str">
        <f>VLOOKUP(D3947,Products!$A$2:$F$21,2,FALSE)</f>
        <v>Laptop Pro 14</v>
      </c>
      <c r="O3947" s="2" t="str">
        <f>VLOOKUP(D3947,Products!$A$2:$F$21,4,FALSE)</f>
        <v>Electronics</v>
      </c>
      <c r="P3947" s="2" t="str">
        <f>VLOOKUP(D3947,Products!$A$2:$F$21,3,FALSE)</f>
        <v>Computers</v>
      </c>
      <c r="Q3947" s="6">
        <f>VLOOKUP(D3947,Products!$A$2:$F$21,6,FALSE)</f>
        <v>22100</v>
      </c>
      <c r="R3947" s="6">
        <f t="shared" si="246"/>
        <v>66300</v>
      </c>
      <c r="S3947" s="6">
        <f t="shared" si="247"/>
        <v>8427</v>
      </c>
    </row>
    <row r="3948" spans="1:19" x14ac:dyDescent="0.25">
      <c r="A3948" t="s">
        <v>4378</v>
      </c>
      <c r="B3948" s="2">
        <v>46015</v>
      </c>
      <c r="C3948" t="s">
        <v>980</v>
      </c>
      <c r="D3948" t="s">
        <v>11</v>
      </c>
      <c r="E3948">
        <v>1</v>
      </c>
      <c r="F3948">
        <v>28500</v>
      </c>
      <c r="G3948" s="3">
        <v>0</v>
      </c>
      <c r="H3948" t="s">
        <v>12</v>
      </c>
      <c r="I3948">
        <v>7</v>
      </c>
      <c r="J3948">
        <f t="shared" si="244"/>
        <v>28500</v>
      </c>
      <c r="K3948" s="2">
        <f t="shared" si="245"/>
        <v>45992</v>
      </c>
      <c r="L3948" s="2" t="str">
        <f>VLOOKUP(C3948,Customers!$A$2:$F$401,3,FALSE)</f>
        <v>Mansoura</v>
      </c>
      <c r="M3948" s="2" t="str">
        <f>VLOOKUP(C3948,Customers!$A$2:$F$401,5,FALSE)</f>
        <v>Small Business</v>
      </c>
      <c r="N3948" s="2" t="str">
        <f>VLOOKUP(D3948,Products!$A$2:$F$21,2,FALSE)</f>
        <v>Laptop Pro 14</v>
      </c>
      <c r="O3948" s="2" t="str">
        <f>VLOOKUP(D3948,Products!$A$2:$F$21,4,FALSE)</f>
        <v>Electronics</v>
      </c>
      <c r="P3948" s="2" t="str">
        <f>VLOOKUP(D3948,Products!$A$2:$F$21,3,FALSE)</f>
        <v>Computers</v>
      </c>
      <c r="Q3948" s="6">
        <f>VLOOKUP(D3948,Products!$A$2:$F$21,6,FALSE)</f>
        <v>22100</v>
      </c>
      <c r="R3948" s="6">
        <f t="shared" si="246"/>
        <v>22100</v>
      </c>
      <c r="S3948" s="6">
        <f t="shared" si="247"/>
        <v>6400</v>
      </c>
    </row>
    <row r="3949" spans="1:19" x14ac:dyDescent="0.25">
      <c r="A3949" t="s">
        <v>4379</v>
      </c>
      <c r="B3949" s="2">
        <v>45523</v>
      </c>
      <c r="C3949" t="s">
        <v>1294</v>
      </c>
      <c r="D3949" t="s">
        <v>11</v>
      </c>
      <c r="E3949">
        <v>3</v>
      </c>
      <c r="F3949">
        <v>26220</v>
      </c>
      <c r="G3949" s="3">
        <v>0.05</v>
      </c>
      <c r="H3949" t="s">
        <v>12</v>
      </c>
      <c r="I3949">
        <v>3</v>
      </c>
      <c r="J3949">
        <f t="shared" si="244"/>
        <v>74727</v>
      </c>
      <c r="K3949" s="2">
        <f t="shared" si="245"/>
        <v>45505</v>
      </c>
      <c r="L3949" s="2" t="str">
        <f>VLOOKUP(C3949,Customers!$A$2:$F$401,3,FALSE)</f>
        <v>Banha</v>
      </c>
      <c r="M3949" s="2" t="str">
        <f>VLOOKUP(C3949,Customers!$A$2:$F$401,5,FALSE)</f>
        <v>Small Business</v>
      </c>
      <c r="N3949" s="2" t="str">
        <f>VLOOKUP(D3949,Products!$A$2:$F$21,2,FALSE)</f>
        <v>Laptop Pro 14</v>
      </c>
      <c r="O3949" s="2" t="str">
        <f>VLOOKUP(D3949,Products!$A$2:$F$21,4,FALSE)</f>
        <v>Electronics</v>
      </c>
      <c r="P3949" s="2" t="str">
        <f>VLOOKUP(D3949,Products!$A$2:$F$21,3,FALSE)</f>
        <v>Computers</v>
      </c>
      <c r="Q3949" s="6">
        <f>VLOOKUP(D3949,Products!$A$2:$F$21,6,FALSE)</f>
        <v>22100</v>
      </c>
      <c r="R3949" s="6">
        <f t="shared" si="246"/>
        <v>66300</v>
      </c>
      <c r="S3949" s="6">
        <f t="shared" si="247"/>
        <v>8427</v>
      </c>
    </row>
    <row r="3950" spans="1:19" x14ac:dyDescent="0.25">
      <c r="A3950" t="s">
        <v>4380</v>
      </c>
      <c r="B3950" s="2">
        <v>45725</v>
      </c>
      <c r="C3950" t="s">
        <v>875</v>
      </c>
      <c r="D3950" t="s">
        <v>72</v>
      </c>
      <c r="E3950">
        <v>4</v>
      </c>
      <c r="F3950">
        <v>1610</v>
      </c>
      <c r="G3950" s="3">
        <v>0</v>
      </c>
      <c r="H3950" t="s">
        <v>12</v>
      </c>
      <c r="I3950">
        <v>7</v>
      </c>
      <c r="J3950">
        <f t="shared" si="244"/>
        <v>6440</v>
      </c>
      <c r="K3950" s="2">
        <f t="shared" si="245"/>
        <v>45717</v>
      </c>
      <c r="L3950" s="2" t="str">
        <f>VLOOKUP(C3950,Customers!$A$2:$F$401,3,FALSE)</f>
        <v>Mansoura</v>
      </c>
      <c r="M3950" s="2" t="str">
        <f>VLOOKUP(C3950,Customers!$A$2:$F$401,5,FALSE)</f>
        <v>Consumer</v>
      </c>
      <c r="N3950" s="2" t="str">
        <f>VLOOKUP(D3950,Products!$A$2:$F$21,2,FALSE)</f>
        <v>Wi-Fi Router</v>
      </c>
      <c r="O3950" s="2" t="str">
        <f>VLOOKUP(D3950,Products!$A$2:$F$21,4,FALSE)</f>
        <v>Electronics</v>
      </c>
      <c r="P3950" s="2" t="str">
        <f>VLOOKUP(D3950,Products!$A$2:$F$21,3,FALSE)</f>
        <v>Networking</v>
      </c>
      <c r="Q3950" s="6">
        <f>VLOOKUP(D3950,Products!$A$2:$F$21,6,FALSE)</f>
        <v>1050</v>
      </c>
      <c r="R3950" s="6">
        <f t="shared" si="246"/>
        <v>4200</v>
      </c>
      <c r="S3950" s="6">
        <f t="shared" si="247"/>
        <v>2240</v>
      </c>
    </row>
    <row r="3951" spans="1:19" x14ac:dyDescent="0.25">
      <c r="A3951" t="s">
        <v>4381</v>
      </c>
      <c r="B3951" s="2">
        <v>45842</v>
      </c>
      <c r="C3951" t="s">
        <v>76</v>
      </c>
      <c r="D3951" t="s">
        <v>82</v>
      </c>
      <c r="E3951">
        <v>4</v>
      </c>
      <c r="F3951">
        <v>4416</v>
      </c>
      <c r="G3951" s="3">
        <v>0.1</v>
      </c>
      <c r="H3951" t="s">
        <v>12</v>
      </c>
      <c r="I3951">
        <v>1</v>
      </c>
      <c r="J3951">
        <f t="shared" si="244"/>
        <v>15897.6</v>
      </c>
      <c r="K3951" s="2">
        <f t="shared" si="245"/>
        <v>45839</v>
      </c>
      <c r="L3951" s="2" t="str">
        <f>VLOOKUP(C3951,Customers!$A$2:$F$401,3,FALSE)</f>
        <v>Banha</v>
      </c>
      <c r="M3951" s="2" t="str">
        <f>VLOOKUP(C3951,Customers!$A$2:$F$401,5,FALSE)</f>
        <v>Consumer</v>
      </c>
      <c r="N3951" s="2" t="str">
        <f>VLOOKUP(D3951,Products!$A$2:$F$21,2,FALSE)</f>
        <v>Office Chair</v>
      </c>
      <c r="O3951" s="2" t="str">
        <f>VLOOKUP(D3951,Products!$A$2:$F$21,4,FALSE)</f>
        <v>Office</v>
      </c>
      <c r="P3951" s="2" t="str">
        <f>VLOOKUP(D3951,Products!$A$2:$F$21,3,FALSE)</f>
        <v>Furniture</v>
      </c>
      <c r="Q3951" s="6">
        <f>VLOOKUP(D3951,Products!$A$2:$F$21,6,FALSE)</f>
        <v>3150</v>
      </c>
      <c r="R3951" s="6">
        <f t="shared" si="246"/>
        <v>12600</v>
      </c>
      <c r="S3951" s="6">
        <f t="shared" si="247"/>
        <v>3297.6000000000004</v>
      </c>
    </row>
    <row r="3952" spans="1:19" x14ac:dyDescent="0.25">
      <c r="A3952" t="s">
        <v>4382</v>
      </c>
      <c r="B3952" s="2">
        <v>45327</v>
      </c>
      <c r="C3952" t="s">
        <v>269</v>
      </c>
      <c r="D3952" t="s">
        <v>21</v>
      </c>
      <c r="E3952">
        <v>2</v>
      </c>
      <c r="F3952">
        <v>1794.5</v>
      </c>
      <c r="G3952" s="3">
        <v>0</v>
      </c>
      <c r="H3952" t="s">
        <v>12</v>
      </c>
      <c r="I3952">
        <v>3</v>
      </c>
      <c r="J3952">
        <f t="shared" si="244"/>
        <v>3589</v>
      </c>
      <c r="K3952" s="2">
        <f t="shared" si="245"/>
        <v>45323</v>
      </c>
      <c r="L3952" s="2" t="str">
        <f>VLOOKUP(C3952,Customers!$A$2:$F$401,3,FALSE)</f>
        <v>Port Said</v>
      </c>
      <c r="M3952" s="2" t="str">
        <f>VLOOKUP(C3952,Customers!$A$2:$F$401,5,FALSE)</f>
        <v>Consumer</v>
      </c>
      <c r="N3952" s="2" t="str">
        <f>VLOOKUP(D3952,Products!$A$2:$F$21,2,FALSE)</f>
        <v>Mechanical Keyboard</v>
      </c>
      <c r="O3952" s="2" t="str">
        <f>VLOOKUP(D3952,Products!$A$2:$F$21,4,FALSE)</f>
        <v>Electronics</v>
      </c>
      <c r="P3952" s="2" t="str">
        <f>VLOOKUP(D3952,Products!$A$2:$F$21,3,FALSE)</f>
        <v>Accessories</v>
      </c>
      <c r="Q3952" s="6">
        <f>VLOOKUP(D3952,Products!$A$2:$F$21,6,FALSE)</f>
        <v>990</v>
      </c>
      <c r="R3952" s="6">
        <f t="shared" si="246"/>
        <v>1980</v>
      </c>
      <c r="S3952" s="6">
        <f t="shared" si="247"/>
        <v>1609</v>
      </c>
    </row>
    <row r="3953" spans="1:19" x14ac:dyDescent="0.25">
      <c r="A3953" t="s">
        <v>4383</v>
      </c>
      <c r="B3953" s="2">
        <v>45348</v>
      </c>
      <c r="C3953" t="s">
        <v>619</v>
      </c>
      <c r="D3953" t="s">
        <v>79</v>
      </c>
      <c r="E3953">
        <v>1</v>
      </c>
      <c r="F3953">
        <v>6386</v>
      </c>
      <c r="G3953" s="3">
        <v>0</v>
      </c>
      <c r="H3953" t="s">
        <v>12</v>
      </c>
      <c r="I3953">
        <v>7</v>
      </c>
      <c r="J3953">
        <f t="shared" si="244"/>
        <v>6386</v>
      </c>
      <c r="K3953" s="2">
        <f t="shared" si="245"/>
        <v>45323</v>
      </c>
      <c r="L3953" s="2" t="str">
        <f>VLOOKUP(C3953,Customers!$A$2:$F$401,3,FALSE)</f>
        <v>Shubra El-Kheima</v>
      </c>
      <c r="M3953" s="2" t="str">
        <f>VLOOKUP(C3953,Customers!$A$2:$F$401,5,FALSE)</f>
        <v>Small Business</v>
      </c>
      <c r="N3953" s="2" t="str">
        <f>VLOOKUP(D3953,Products!$A$2:$F$21,2,FALSE)</f>
        <v>27-inch Monitor</v>
      </c>
      <c r="O3953" s="2" t="str">
        <f>VLOOKUP(D3953,Products!$A$2:$F$21,4,FALSE)</f>
        <v>Electronics</v>
      </c>
      <c r="P3953" s="2" t="str">
        <f>VLOOKUP(D3953,Products!$A$2:$F$21,3,FALSE)</f>
        <v>Displays</v>
      </c>
      <c r="Q3953" s="6">
        <f>VLOOKUP(D3953,Products!$A$2:$F$21,6,FALSE)</f>
        <v>4300</v>
      </c>
      <c r="R3953" s="6">
        <f t="shared" si="246"/>
        <v>4300</v>
      </c>
      <c r="S3953" s="6">
        <f t="shared" si="247"/>
        <v>2086</v>
      </c>
    </row>
    <row r="3954" spans="1:19" x14ac:dyDescent="0.25">
      <c r="A3954" t="s">
        <v>4384</v>
      </c>
      <c r="B3954" s="2">
        <v>45575</v>
      </c>
      <c r="C3954" t="s">
        <v>322</v>
      </c>
      <c r="D3954" t="s">
        <v>90</v>
      </c>
      <c r="E3954">
        <v>1</v>
      </c>
      <c r="F3954">
        <v>2037</v>
      </c>
      <c r="G3954" s="3">
        <v>0.1</v>
      </c>
      <c r="H3954" t="s">
        <v>12</v>
      </c>
      <c r="I3954">
        <v>3</v>
      </c>
      <c r="J3954">
        <f t="shared" si="244"/>
        <v>1833.3</v>
      </c>
      <c r="K3954" s="2">
        <f t="shared" si="245"/>
        <v>45566</v>
      </c>
      <c r="L3954" s="2" t="str">
        <f>VLOOKUP(C3954,Customers!$A$2:$F$401,3,FALSE)</f>
        <v>Port Said</v>
      </c>
      <c r="M3954" s="2" t="str">
        <f>VLOOKUP(C3954,Customers!$A$2:$F$401,5,FALSE)</f>
        <v>Consumer</v>
      </c>
      <c r="N3954" s="2" t="str">
        <f>VLOOKUP(D3954,Products!$A$2:$F$21,2,FALSE)</f>
        <v>Headset Pro</v>
      </c>
      <c r="O3954" s="2" t="str">
        <f>VLOOKUP(D3954,Products!$A$2:$F$21,4,FALSE)</f>
        <v>Electronics</v>
      </c>
      <c r="P3954" s="2" t="str">
        <f>VLOOKUP(D3954,Products!$A$2:$F$21,3,FALSE)</f>
        <v>Accessories</v>
      </c>
      <c r="Q3954" s="6">
        <f>VLOOKUP(D3954,Products!$A$2:$F$21,6,FALSE)</f>
        <v>1180</v>
      </c>
      <c r="R3954" s="6">
        <f t="shared" si="246"/>
        <v>1180</v>
      </c>
      <c r="S3954" s="6">
        <f t="shared" si="247"/>
        <v>653.29999999999995</v>
      </c>
    </row>
    <row r="3955" spans="1:19" x14ac:dyDescent="0.25">
      <c r="A3955" t="s">
        <v>4385</v>
      </c>
      <c r="B3955" s="2">
        <v>45540</v>
      </c>
      <c r="C3955" t="s">
        <v>1804</v>
      </c>
      <c r="D3955" t="s">
        <v>82</v>
      </c>
      <c r="E3955">
        <v>2</v>
      </c>
      <c r="F3955">
        <v>5184</v>
      </c>
      <c r="G3955" s="3">
        <v>0.05</v>
      </c>
      <c r="H3955" t="s">
        <v>85</v>
      </c>
      <c r="I3955">
        <v>3</v>
      </c>
      <c r="J3955">
        <f t="shared" si="244"/>
        <v>9849.6</v>
      </c>
      <c r="K3955" s="2">
        <f t="shared" si="245"/>
        <v>45536</v>
      </c>
      <c r="L3955" s="2" t="str">
        <f>VLOOKUP(C3955,Customers!$A$2:$F$401,3,FALSE)</f>
        <v>Fayoum</v>
      </c>
      <c r="M3955" s="2" t="str">
        <f>VLOOKUP(C3955,Customers!$A$2:$F$401,5,FALSE)</f>
        <v>Consumer</v>
      </c>
      <c r="N3955" s="2" t="str">
        <f>VLOOKUP(D3955,Products!$A$2:$F$21,2,FALSE)</f>
        <v>Office Chair</v>
      </c>
      <c r="O3955" s="2" t="str">
        <f>VLOOKUP(D3955,Products!$A$2:$F$21,4,FALSE)</f>
        <v>Office</v>
      </c>
      <c r="P3955" s="2" t="str">
        <f>VLOOKUP(D3955,Products!$A$2:$F$21,3,FALSE)</f>
        <v>Furniture</v>
      </c>
      <c r="Q3955" s="6">
        <f>VLOOKUP(D3955,Products!$A$2:$F$21,6,FALSE)</f>
        <v>3150</v>
      </c>
      <c r="R3955" s="6">
        <f t="shared" si="246"/>
        <v>6300</v>
      </c>
      <c r="S3955" s="6">
        <f t="shared" si="247"/>
        <v>3549.6000000000004</v>
      </c>
    </row>
    <row r="3956" spans="1:19" x14ac:dyDescent="0.25">
      <c r="A3956" t="s">
        <v>4386</v>
      </c>
      <c r="B3956" s="2">
        <v>45550</v>
      </c>
      <c r="C3956" t="s">
        <v>777</v>
      </c>
      <c r="D3956" t="s">
        <v>59</v>
      </c>
      <c r="E3956">
        <v>2</v>
      </c>
      <c r="F3956">
        <v>7178</v>
      </c>
      <c r="G3956" s="3">
        <v>0.05</v>
      </c>
      <c r="H3956" t="s">
        <v>12</v>
      </c>
      <c r="I3956">
        <v>3</v>
      </c>
      <c r="J3956">
        <f t="shared" si="244"/>
        <v>13638.199999999999</v>
      </c>
      <c r="K3956" s="2">
        <f t="shared" si="245"/>
        <v>45536</v>
      </c>
      <c r="L3956" s="2" t="str">
        <f>VLOOKUP(C3956,Customers!$A$2:$F$401,3,FALSE)</f>
        <v>Asyut</v>
      </c>
      <c r="M3956" s="2" t="str">
        <f>VLOOKUP(C3956,Customers!$A$2:$F$401,5,FALSE)</f>
        <v>Consumer</v>
      </c>
      <c r="N3956" s="2" t="str">
        <f>VLOOKUP(D3956,Products!$A$2:$F$21,2,FALSE)</f>
        <v>Laser Printer</v>
      </c>
      <c r="O3956" s="2" t="str">
        <f>VLOOKUP(D3956,Products!$A$2:$F$21,4,FALSE)</f>
        <v>Electronics</v>
      </c>
      <c r="P3956" s="2" t="str">
        <f>VLOOKUP(D3956,Products!$A$2:$F$21,3,FALSE)</f>
        <v>Printers</v>
      </c>
      <c r="Q3956" s="6">
        <f>VLOOKUP(D3956,Products!$A$2:$F$21,6,FALSE)</f>
        <v>5600</v>
      </c>
      <c r="R3956" s="6">
        <f t="shared" si="246"/>
        <v>11200</v>
      </c>
      <c r="S3956" s="6">
        <f t="shared" si="247"/>
        <v>2438.1999999999989</v>
      </c>
    </row>
    <row r="3957" spans="1:19" x14ac:dyDescent="0.25">
      <c r="A3957" t="s">
        <v>4387</v>
      </c>
      <c r="B3957" s="2">
        <v>45817</v>
      </c>
      <c r="C3957" t="s">
        <v>262</v>
      </c>
      <c r="D3957" t="s">
        <v>15</v>
      </c>
      <c r="E3957">
        <v>2</v>
      </c>
      <c r="F3957">
        <v>450</v>
      </c>
      <c r="G3957" s="3">
        <v>0.05</v>
      </c>
      <c r="H3957" t="s">
        <v>12</v>
      </c>
      <c r="I3957">
        <v>7</v>
      </c>
      <c r="J3957">
        <f t="shared" si="244"/>
        <v>855</v>
      </c>
      <c r="K3957" s="2">
        <f t="shared" si="245"/>
        <v>45809</v>
      </c>
      <c r="L3957" s="2" t="str">
        <f>VLOOKUP(C3957,Customers!$A$2:$F$401,3,FALSE)</f>
        <v>Mansoura</v>
      </c>
      <c r="M3957" s="2" t="str">
        <f>VLOOKUP(C3957,Customers!$A$2:$F$401,5,FALSE)</f>
        <v>Small Business</v>
      </c>
      <c r="N3957" s="2" t="str">
        <f>VLOOKUP(D3957,Products!$A$2:$F$21,2,FALSE)</f>
        <v>Wireless Mouse</v>
      </c>
      <c r="O3957" s="2" t="str">
        <f>VLOOKUP(D3957,Products!$A$2:$F$21,4,FALSE)</f>
        <v>Electronics</v>
      </c>
      <c r="P3957" s="2" t="str">
        <f>VLOOKUP(D3957,Products!$A$2:$F$21,3,FALSE)</f>
        <v>Accessories</v>
      </c>
      <c r="Q3957" s="6">
        <f>VLOOKUP(D3957,Products!$A$2:$F$21,6,FALSE)</f>
        <v>210</v>
      </c>
      <c r="R3957" s="6">
        <f t="shared" si="246"/>
        <v>420</v>
      </c>
      <c r="S3957" s="6">
        <f t="shared" si="247"/>
        <v>435</v>
      </c>
    </row>
    <row r="3958" spans="1:19" x14ac:dyDescent="0.25">
      <c r="A3958" t="s">
        <v>4388</v>
      </c>
      <c r="B3958" s="2">
        <v>45632</v>
      </c>
      <c r="C3958" t="s">
        <v>102</v>
      </c>
      <c r="D3958" t="s">
        <v>49</v>
      </c>
      <c r="E3958">
        <v>5</v>
      </c>
      <c r="F3958">
        <v>3977</v>
      </c>
      <c r="G3958" s="3">
        <v>0.03</v>
      </c>
      <c r="H3958" t="s">
        <v>12</v>
      </c>
      <c r="I3958">
        <v>7</v>
      </c>
      <c r="J3958">
        <f t="shared" si="244"/>
        <v>19288.45</v>
      </c>
      <c r="K3958" s="2">
        <f t="shared" si="245"/>
        <v>45627</v>
      </c>
      <c r="L3958" s="2" t="str">
        <f>VLOOKUP(C3958,Customers!$A$2:$F$401,3,FALSE)</f>
        <v>Fayoum</v>
      </c>
      <c r="M3958" s="2" t="str">
        <f>VLOOKUP(C3958,Customers!$A$2:$F$401,5,FALSE)</f>
        <v>Consumer</v>
      </c>
      <c r="N3958" s="2" t="str">
        <f>VLOOKUP(D3958,Products!$A$2:$F$21,2,FALSE)</f>
        <v>UPS 1200VA</v>
      </c>
      <c r="O3958" s="2" t="str">
        <f>VLOOKUP(D3958,Products!$A$2:$F$21,4,FALSE)</f>
        <v>Electronics</v>
      </c>
      <c r="P3958" s="2" t="str">
        <f>VLOOKUP(D3958,Products!$A$2:$F$21,3,FALSE)</f>
        <v>Power</v>
      </c>
      <c r="Q3958" s="6">
        <f>VLOOKUP(D3958,Products!$A$2:$F$21,6,FALSE)</f>
        <v>2950</v>
      </c>
      <c r="R3958" s="6">
        <f t="shared" si="246"/>
        <v>14750</v>
      </c>
      <c r="S3958" s="6">
        <f t="shared" si="247"/>
        <v>4538.4500000000007</v>
      </c>
    </row>
    <row r="3959" spans="1:19" x14ac:dyDescent="0.25">
      <c r="A3959" t="s">
        <v>4389</v>
      </c>
      <c r="B3959" s="2">
        <v>45109</v>
      </c>
      <c r="C3959" t="s">
        <v>980</v>
      </c>
      <c r="D3959" t="s">
        <v>27</v>
      </c>
      <c r="E3959">
        <v>2</v>
      </c>
      <c r="F3959">
        <v>1009.4</v>
      </c>
      <c r="G3959" s="3">
        <v>0.05</v>
      </c>
      <c r="H3959" t="s">
        <v>12</v>
      </c>
      <c r="I3959">
        <v>7</v>
      </c>
      <c r="J3959">
        <f t="shared" si="244"/>
        <v>1917.86</v>
      </c>
      <c r="K3959" s="2">
        <f t="shared" si="245"/>
        <v>45108</v>
      </c>
      <c r="L3959" s="2" t="str">
        <f>VLOOKUP(C3959,Customers!$A$2:$F$401,3,FALSE)</f>
        <v>Mansoura</v>
      </c>
      <c r="M3959" s="2" t="str">
        <f>VLOOKUP(C3959,Customers!$A$2:$F$401,5,FALSE)</f>
        <v>Small Business</v>
      </c>
      <c r="N3959" s="2" t="str">
        <f>VLOOKUP(D3959,Products!$A$2:$F$21,2,FALSE)</f>
        <v>Printer Toner</v>
      </c>
      <c r="O3959" s="2" t="str">
        <f>VLOOKUP(D3959,Products!$A$2:$F$21,4,FALSE)</f>
        <v>Office</v>
      </c>
      <c r="P3959" s="2" t="str">
        <f>VLOOKUP(D3959,Products!$A$2:$F$21,3,FALSE)</f>
        <v>Supplies</v>
      </c>
      <c r="Q3959" s="6">
        <f>VLOOKUP(D3959,Products!$A$2:$F$21,6,FALSE)</f>
        <v>510</v>
      </c>
      <c r="R3959" s="6">
        <f t="shared" si="246"/>
        <v>1020</v>
      </c>
      <c r="S3959" s="6">
        <f t="shared" si="247"/>
        <v>897.8599999999999</v>
      </c>
    </row>
    <row r="3960" spans="1:19" x14ac:dyDescent="0.25">
      <c r="A3960" t="s">
        <v>4390</v>
      </c>
      <c r="B3960" s="2">
        <v>44943</v>
      </c>
      <c r="C3960" t="s">
        <v>172</v>
      </c>
      <c r="D3960" t="s">
        <v>24</v>
      </c>
      <c r="E3960">
        <v>1</v>
      </c>
      <c r="F3960">
        <v>1250</v>
      </c>
      <c r="G3960" s="3">
        <v>0.05</v>
      </c>
      <c r="H3960" t="s">
        <v>12</v>
      </c>
      <c r="I3960">
        <v>6</v>
      </c>
      <c r="J3960">
        <f t="shared" si="244"/>
        <v>1187.5</v>
      </c>
      <c r="K3960" s="2">
        <f t="shared" si="245"/>
        <v>44927</v>
      </c>
      <c r="L3960" s="2" t="str">
        <f>VLOOKUP(C3960,Customers!$A$2:$F$401,3,FALSE)</f>
        <v>Port Said</v>
      </c>
      <c r="M3960" s="2" t="str">
        <f>VLOOKUP(C3960,Customers!$A$2:$F$401,5,FALSE)</f>
        <v>Small Business</v>
      </c>
      <c r="N3960" s="2" t="str">
        <f>VLOOKUP(D3960,Products!$A$2:$F$21,2,FALSE)</f>
        <v>USB-C Hub</v>
      </c>
      <c r="O3960" s="2" t="str">
        <f>VLOOKUP(D3960,Products!$A$2:$F$21,4,FALSE)</f>
        <v>Electronics</v>
      </c>
      <c r="P3960" s="2" t="str">
        <f>VLOOKUP(D3960,Products!$A$2:$F$21,3,FALSE)</f>
        <v>Accessories</v>
      </c>
      <c r="Q3960" s="6">
        <f>VLOOKUP(D3960,Products!$A$2:$F$21,6,FALSE)</f>
        <v>620</v>
      </c>
      <c r="R3960" s="6">
        <f t="shared" si="246"/>
        <v>620</v>
      </c>
      <c r="S3960" s="6">
        <f t="shared" si="247"/>
        <v>567.5</v>
      </c>
    </row>
    <row r="3961" spans="1:19" x14ac:dyDescent="0.25">
      <c r="A3961" t="s">
        <v>4391</v>
      </c>
      <c r="B3961" s="2">
        <v>45972</v>
      </c>
      <c r="C3961" t="s">
        <v>821</v>
      </c>
      <c r="D3961" t="s">
        <v>82</v>
      </c>
      <c r="E3961">
        <v>20</v>
      </c>
      <c r="F3961">
        <v>4944</v>
      </c>
      <c r="G3961" s="3">
        <v>0.15</v>
      </c>
      <c r="H3961" t="s">
        <v>12</v>
      </c>
      <c r="I3961">
        <v>1</v>
      </c>
      <c r="J3961">
        <f t="shared" si="244"/>
        <v>84048</v>
      </c>
      <c r="K3961" s="2">
        <f t="shared" si="245"/>
        <v>45962</v>
      </c>
      <c r="L3961" s="2" t="str">
        <f>VLOOKUP(C3961,Customers!$A$2:$F$401,3,FALSE)</f>
        <v>Fayoum</v>
      </c>
      <c r="M3961" s="2" t="str">
        <f>VLOOKUP(C3961,Customers!$A$2:$F$401,5,FALSE)</f>
        <v>Corporate</v>
      </c>
      <c r="N3961" s="2" t="str">
        <f>VLOOKUP(D3961,Products!$A$2:$F$21,2,FALSE)</f>
        <v>Office Chair</v>
      </c>
      <c r="O3961" s="2" t="str">
        <f>VLOOKUP(D3961,Products!$A$2:$F$21,4,FALSE)</f>
        <v>Office</v>
      </c>
      <c r="P3961" s="2" t="str">
        <f>VLOOKUP(D3961,Products!$A$2:$F$21,3,FALSE)</f>
        <v>Furniture</v>
      </c>
      <c r="Q3961" s="6">
        <f>VLOOKUP(D3961,Products!$A$2:$F$21,6,FALSE)</f>
        <v>3150</v>
      </c>
      <c r="R3961" s="6">
        <f t="shared" si="246"/>
        <v>63000</v>
      </c>
      <c r="S3961" s="6">
        <f t="shared" si="247"/>
        <v>21048</v>
      </c>
    </row>
    <row r="3962" spans="1:19" x14ac:dyDescent="0.25">
      <c r="A3962" t="s">
        <v>4392</v>
      </c>
      <c r="B3962" s="2">
        <v>45754</v>
      </c>
      <c r="C3962" t="s">
        <v>1149</v>
      </c>
      <c r="D3962" t="s">
        <v>15</v>
      </c>
      <c r="E3962">
        <v>1</v>
      </c>
      <c r="F3962">
        <v>486</v>
      </c>
      <c r="G3962" s="3">
        <v>0.1</v>
      </c>
      <c r="H3962" t="s">
        <v>96</v>
      </c>
      <c r="I3962">
        <v>1</v>
      </c>
      <c r="J3962">
        <f t="shared" si="244"/>
        <v>437.40000000000003</v>
      </c>
      <c r="K3962" s="2">
        <f t="shared" si="245"/>
        <v>45748</v>
      </c>
      <c r="L3962" s="2" t="str">
        <f>VLOOKUP(C3962,Customers!$A$2:$F$401,3,FALSE)</f>
        <v>Tanta</v>
      </c>
      <c r="M3962" s="2" t="str">
        <f>VLOOKUP(C3962,Customers!$A$2:$F$401,5,FALSE)</f>
        <v>Corporate</v>
      </c>
      <c r="N3962" s="2" t="str">
        <f>VLOOKUP(D3962,Products!$A$2:$F$21,2,FALSE)</f>
        <v>Wireless Mouse</v>
      </c>
      <c r="O3962" s="2" t="str">
        <f>VLOOKUP(D3962,Products!$A$2:$F$21,4,FALSE)</f>
        <v>Electronics</v>
      </c>
      <c r="P3962" s="2" t="str">
        <f>VLOOKUP(D3962,Products!$A$2:$F$21,3,FALSE)</f>
        <v>Accessories</v>
      </c>
      <c r="Q3962" s="6">
        <f>VLOOKUP(D3962,Products!$A$2:$F$21,6,FALSE)</f>
        <v>210</v>
      </c>
      <c r="R3962" s="6">
        <f t="shared" si="246"/>
        <v>210</v>
      </c>
      <c r="S3962" s="6">
        <f t="shared" si="247"/>
        <v>227.40000000000003</v>
      </c>
    </row>
    <row r="3963" spans="1:19" x14ac:dyDescent="0.25">
      <c r="A3963" t="s">
        <v>4393</v>
      </c>
      <c r="B3963" s="2">
        <v>45188</v>
      </c>
      <c r="C3963" t="s">
        <v>1724</v>
      </c>
      <c r="D3963" t="s">
        <v>15</v>
      </c>
      <c r="E3963">
        <v>1</v>
      </c>
      <c r="F3963">
        <v>486</v>
      </c>
      <c r="G3963" s="3">
        <v>0.03</v>
      </c>
      <c r="H3963" t="s">
        <v>12</v>
      </c>
      <c r="I3963">
        <v>2</v>
      </c>
      <c r="J3963">
        <f t="shared" si="244"/>
        <v>471.41999999999996</v>
      </c>
      <c r="K3963" s="2">
        <f t="shared" si="245"/>
        <v>45170</v>
      </c>
      <c r="L3963" s="2" t="str">
        <f>VLOOKUP(C3963,Customers!$A$2:$F$401,3,FALSE)</f>
        <v>Giza</v>
      </c>
      <c r="M3963" s="2" t="str">
        <f>VLOOKUP(C3963,Customers!$A$2:$F$401,5,FALSE)</f>
        <v>Consumer</v>
      </c>
      <c r="N3963" s="2" t="str">
        <f>VLOOKUP(D3963,Products!$A$2:$F$21,2,FALSE)</f>
        <v>Wireless Mouse</v>
      </c>
      <c r="O3963" s="2" t="str">
        <f>VLOOKUP(D3963,Products!$A$2:$F$21,4,FALSE)</f>
        <v>Electronics</v>
      </c>
      <c r="P3963" s="2" t="str">
        <f>VLOOKUP(D3963,Products!$A$2:$F$21,3,FALSE)</f>
        <v>Accessories</v>
      </c>
      <c r="Q3963" s="6">
        <f>VLOOKUP(D3963,Products!$A$2:$F$21,6,FALSE)</f>
        <v>210</v>
      </c>
      <c r="R3963" s="6">
        <f t="shared" si="246"/>
        <v>210</v>
      </c>
      <c r="S3963" s="6">
        <f t="shared" si="247"/>
        <v>261.41999999999996</v>
      </c>
    </row>
    <row r="3964" spans="1:19" x14ac:dyDescent="0.25">
      <c r="A3964" t="s">
        <v>4394</v>
      </c>
      <c r="B3964" s="2">
        <v>45529</v>
      </c>
      <c r="C3964" t="s">
        <v>812</v>
      </c>
      <c r="D3964" t="s">
        <v>79</v>
      </c>
      <c r="E3964">
        <v>1</v>
      </c>
      <c r="F3964">
        <v>6386</v>
      </c>
      <c r="G3964" s="3">
        <v>0.15</v>
      </c>
      <c r="H3964" t="s">
        <v>12</v>
      </c>
      <c r="I3964">
        <v>6</v>
      </c>
      <c r="J3964">
        <f t="shared" si="244"/>
        <v>5428.0999999999995</v>
      </c>
      <c r="K3964" s="2">
        <f t="shared" si="245"/>
        <v>45505</v>
      </c>
      <c r="L3964" s="2" t="str">
        <f>VLOOKUP(C3964,Customers!$A$2:$F$401,3,FALSE)</f>
        <v>Tanta</v>
      </c>
      <c r="M3964" s="2" t="str">
        <f>VLOOKUP(C3964,Customers!$A$2:$F$401,5,FALSE)</f>
        <v>Consumer</v>
      </c>
      <c r="N3964" s="2" t="str">
        <f>VLOOKUP(D3964,Products!$A$2:$F$21,2,FALSE)</f>
        <v>27-inch Monitor</v>
      </c>
      <c r="O3964" s="2" t="str">
        <f>VLOOKUP(D3964,Products!$A$2:$F$21,4,FALSE)</f>
        <v>Electronics</v>
      </c>
      <c r="P3964" s="2" t="str">
        <f>VLOOKUP(D3964,Products!$A$2:$F$21,3,FALSE)</f>
        <v>Displays</v>
      </c>
      <c r="Q3964" s="6">
        <f>VLOOKUP(D3964,Products!$A$2:$F$21,6,FALSE)</f>
        <v>4300</v>
      </c>
      <c r="R3964" s="6">
        <f t="shared" si="246"/>
        <v>4300</v>
      </c>
      <c r="S3964" s="6">
        <f t="shared" si="247"/>
        <v>1128.0999999999995</v>
      </c>
    </row>
    <row r="3965" spans="1:19" x14ac:dyDescent="0.25">
      <c r="A3965" t="s">
        <v>4395</v>
      </c>
      <c r="B3965" s="2">
        <v>45054</v>
      </c>
      <c r="C3965" t="s">
        <v>944</v>
      </c>
      <c r="D3965" t="s">
        <v>49</v>
      </c>
      <c r="E3965">
        <v>1</v>
      </c>
      <c r="F3965">
        <v>3772</v>
      </c>
      <c r="G3965" s="3">
        <v>0</v>
      </c>
      <c r="H3965" t="s">
        <v>12</v>
      </c>
      <c r="I3965">
        <v>2</v>
      </c>
      <c r="J3965">
        <f t="shared" si="244"/>
        <v>3772</v>
      </c>
      <c r="K3965" s="2">
        <f t="shared" si="245"/>
        <v>45047</v>
      </c>
      <c r="L3965" s="2" t="str">
        <f>VLOOKUP(C3965,Customers!$A$2:$F$401,3,FALSE)</f>
        <v>Asyut</v>
      </c>
      <c r="M3965" s="2" t="str">
        <f>VLOOKUP(C3965,Customers!$A$2:$F$401,5,FALSE)</f>
        <v>Small Business</v>
      </c>
      <c r="N3965" s="2" t="str">
        <f>VLOOKUP(D3965,Products!$A$2:$F$21,2,FALSE)</f>
        <v>UPS 1200VA</v>
      </c>
      <c r="O3965" s="2" t="str">
        <f>VLOOKUP(D3965,Products!$A$2:$F$21,4,FALSE)</f>
        <v>Electronics</v>
      </c>
      <c r="P3965" s="2" t="str">
        <f>VLOOKUP(D3965,Products!$A$2:$F$21,3,FALSE)</f>
        <v>Power</v>
      </c>
      <c r="Q3965" s="6">
        <f>VLOOKUP(D3965,Products!$A$2:$F$21,6,FALSE)</f>
        <v>2950</v>
      </c>
      <c r="R3965" s="6">
        <f t="shared" si="246"/>
        <v>2950</v>
      </c>
      <c r="S3965" s="6">
        <f t="shared" si="247"/>
        <v>822</v>
      </c>
    </row>
    <row r="3966" spans="1:19" x14ac:dyDescent="0.25">
      <c r="A3966" t="s">
        <v>4396</v>
      </c>
      <c r="B3966" s="2">
        <v>45683</v>
      </c>
      <c r="C3966" t="s">
        <v>1494</v>
      </c>
      <c r="D3966" t="s">
        <v>46</v>
      </c>
      <c r="E3966">
        <v>2</v>
      </c>
      <c r="F3966">
        <v>260</v>
      </c>
      <c r="G3966" s="3">
        <v>0</v>
      </c>
      <c r="H3966" t="s">
        <v>12</v>
      </c>
      <c r="I3966">
        <v>3</v>
      </c>
      <c r="J3966">
        <f t="shared" si="244"/>
        <v>520</v>
      </c>
      <c r="K3966" s="2">
        <f t="shared" si="245"/>
        <v>45658</v>
      </c>
      <c r="L3966" s="2" t="str">
        <f>VLOOKUP(C3966,Customers!$A$2:$F$401,3,FALSE)</f>
        <v>Cairo</v>
      </c>
      <c r="M3966" s="2" t="str">
        <f>VLOOKUP(C3966,Customers!$A$2:$F$401,5,FALSE)</f>
        <v>Consumer</v>
      </c>
      <c r="N3966" s="2" t="str">
        <f>VLOOKUP(D3966,Products!$A$2:$F$21,2,FALSE)</f>
        <v>Paper A4 Box</v>
      </c>
      <c r="O3966" s="2" t="str">
        <f>VLOOKUP(D3966,Products!$A$2:$F$21,4,FALSE)</f>
        <v>Office</v>
      </c>
      <c r="P3966" s="2" t="str">
        <f>VLOOKUP(D3966,Products!$A$2:$F$21,3,FALSE)</f>
        <v>Stationery</v>
      </c>
      <c r="Q3966" s="6">
        <f>VLOOKUP(D3966,Products!$A$2:$F$21,6,FALSE)</f>
        <v>145</v>
      </c>
      <c r="R3966" s="6">
        <f t="shared" si="246"/>
        <v>290</v>
      </c>
      <c r="S3966" s="6">
        <f t="shared" si="247"/>
        <v>230</v>
      </c>
    </row>
    <row r="3967" spans="1:19" x14ac:dyDescent="0.25">
      <c r="A3967" t="s">
        <v>4397</v>
      </c>
      <c r="B3967" s="2">
        <v>45035</v>
      </c>
      <c r="C3967" t="s">
        <v>988</v>
      </c>
      <c r="D3967" t="s">
        <v>46</v>
      </c>
      <c r="E3967">
        <v>10</v>
      </c>
      <c r="F3967">
        <v>252.2</v>
      </c>
      <c r="G3967" s="3">
        <v>0</v>
      </c>
      <c r="H3967" t="s">
        <v>85</v>
      </c>
      <c r="I3967">
        <v>3</v>
      </c>
      <c r="J3967">
        <f t="shared" si="244"/>
        <v>2522</v>
      </c>
      <c r="K3967" s="2">
        <f t="shared" si="245"/>
        <v>45017</v>
      </c>
      <c r="L3967" s="2" t="str">
        <f>VLOOKUP(C3967,Customers!$A$2:$F$401,3,FALSE)</f>
        <v>Shubra El-Kheima</v>
      </c>
      <c r="M3967" s="2" t="str">
        <f>VLOOKUP(C3967,Customers!$A$2:$F$401,5,FALSE)</f>
        <v>Consumer</v>
      </c>
      <c r="N3967" s="2" t="str">
        <f>VLOOKUP(D3967,Products!$A$2:$F$21,2,FALSE)</f>
        <v>Paper A4 Box</v>
      </c>
      <c r="O3967" s="2" t="str">
        <f>VLOOKUP(D3967,Products!$A$2:$F$21,4,FALSE)</f>
        <v>Office</v>
      </c>
      <c r="P3967" s="2" t="str">
        <f>VLOOKUP(D3967,Products!$A$2:$F$21,3,FALSE)</f>
        <v>Stationery</v>
      </c>
      <c r="Q3967" s="6">
        <f>VLOOKUP(D3967,Products!$A$2:$F$21,6,FALSE)</f>
        <v>145</v>
      </c>
      <c r="R3967" s="6">
        <f t="shared" si="246"/>
        <v>1450</v>
      </c>
      <c r="S3967" s="6">
        <f t="shared" si="247"/>
        <v>1072</v>
      </c>
    </row>
    <row r="3968" spans="1:19" x14ac:dyDescent="0.25">
      <c r="A3968" t="s">
        <v>4398</v>
      </c>
      <c r="B3968" s="2">
        <v>44928</v>
      </c>
      <c r="C3968" t="s">
        <v>146</v>
      </c>
      <c r="D3968" t="s">
        <v>15</v>
      </c>
      <c r="E3968">
        <v>10</v>
      </c>
      <c r="F3968">
        <v>450</v>
      </c>
      <c r="G3968" s="3">
        <v>0</v>
      </c>
      <c r="H3968" t="s">
        <v>12</v>
      </c>
      <c r="I3968">
        <v>4</v>
      </c>
      <c r="J3968">
        <f t="shared" si="244"/>
        <v>4500</v>
      </c>
      <c r="K3968" s="2">
        <f t="shared" si="245"/>
        <v>44927</v>
      </c>
      <c r="L3968" s="2" t="str">
        <f>VLOOKUP(C3968,Customers!$A$2:$F$401,3,FALSE)</f>
        <v>Zagazig</v>
      </c>
      <c r="M3968" s="2" t="str">
        <f>VLOOKUP(C3968,Customers!$A$2:$F$401,5,FALSE)</f>
        <v>Consumer</v>
      </c>
      <c r="N3968" s="2" t="str">
        <f>VLOOKUP(D3968,Products!$A$2:$F$21,2,FALSE)</f>
        <v>Wireless Mouse</v>
      </c>
      <c r="O3968" s="2" t="str">
        <f>VLOOKUP(D3968,Products!$A$2:$F$21,4,FALSE)</f>
        <v>Electronics</v>
      </c>
      <c r="P3968" s="2" t="str">
        <f>VLOOKUP(D3968,Products!$A$2:$F$21,3,FALSE)</f>
        <v>Accessories</v>
      </c>
      <c r="Q3968" s="6">
        <f>VLOOKUP(D3968,Products!$A$2:$F$21,6,FALSE)</f>
        <v>210</v>
      </c>
      <c r="R3968" s="6">
        <f t="shared" si="246"/>
        <v>2100</v>
      </c>
      <c r="S3968" s="6">
        <f t="shared" si="247"/>
        <v>2400</v>
      </c>
    </row>
    <row r="3969" spans="1:19" x14ac:dyDescent="0.25">
      <c r="A3969" t="s">
        <v>4399</v>
      </c>
      <c r="B3969" s="2">
        <v>45662</v>
      </c>
      <c r="C3969" t="s">
        <v>546</v>
      </c>
      <c r="D3969" t="s">
        <v>46</v>
      </c>
      <c r="E3969">
        <v>2</v>
      </c>
      <c r="F3969">
        <v>280.8</v>
      </c>
      <c r="G3969" s="3">
        <v>0.1</v>
      </c>
      <c r="H3969" t="s">
        <v>12</v>
      </c>
      <c r="I3969">
        <v>4</v>
      </c>
      <c r="J3969">
        <f t="shared" si="244"/>
        <v>505.44000000000005</v>
      </c>
      <c r="K3969" s="2">
        <f t="shared" si="245"/>
        <v>45658</v>
      </c>
      <c r="L3969" s="2" t="str">
        <f>VLOOKUP(C3969,Customers!$A$2:$F$401,3,FALSE)</f>
        <v>Port Said</v>
      </c>
      <c r="M3969" s="2" t="str">
        <f>VLOOKUP(C3969,Customers!$A$2:$F$401,5,FALSE)</f>
        <v>Consumer</v>
      </c>
      <c r="N3969" s="2" t="str">
        <f>VLOOKUP(D3969,Products!$A$2:$F$21,2,FALSE)</f>
        <v>Paper A4 Box</v>
      </c>
      <c r="O3969" s="2" t="str">
        <f>VLOOKUP(D3969,Products!$A$2:$F$21,4,FALSE)</f>
        <v>Office</v>
      </c>
      <c r="P3969" s="2" t="str">
        <f>VLOOKUP(D3969,Products!$A$2:$F$21,3,FALSE)</f>
        <v>Stationery</v>
      </c>
      <c r="Q3969" s="6">
        <f>VLOOKUP(D3969,Products!$A$2:$F$21,6,FALSE)</f>
        <v>145</v>
      </c>
      <c r="R3969" s="6">
        <f t="shared" si="246"/>
        <v>290</v>
      </c>
      <c r="S3969" s="6">
        <f t="shared" si="247"/>
        <v>215.44000000000005</v>
      </c>
    </row>
    <row r="3970" spans="1:19" x14ac:dyDescent="0.25">
      <c r="A3970" t="s">
        <v>4400</v>
      </c>
      <c r="B3970" s="2">
        <v>45151</v>
      </c>
      <c r="C3970" t="s">
        <v>119</v>
      </c>
      <c r="D3970" t="s">
        <v>46</v>
      </c>
      <c r="E3970">
        <v>1</v>
      </c>
      <c r="F3970">
        <v>260</v>
      </c>
      <c r="G3970" s="3">
        <v>0.2</v>
      </c>
      <c r="H3970" t="s">
        <v>12</v>
      </c>
      <c r="I3970">
        <v>7</v>
      </c>
      <c r="J3970">
        <f t="shared" si="244"/>
        <v>208</v>
      </c>
      <c r="K3970" s="2">
        <f t="shared" si="245"/>
        <v>45139</v>
      </c>
      <c r="L3970" s="2" t="str">
        <f>VLOOKUP(C3970,Customers!$A$2:$F$401,3,FALSE)</f>
        <v>Banha</v>
      </c>
      <c r="M3970" s="2" t="str">
        <f>VLOOKUP(C3970,Customers!$A$2:$F$401,5,FALSE)</f>
        <v>Consumer</v>
      </c>
      <c r="N3970" s="2" t="str">
        <f>VLOOKUP(D3970,Products!$A$2:$F$21,2,FALSE)</f>
        <v>Paper A4 Box</v>
      </c>
      <c r="O3970" s="2" t="str">
        <f>VLOOKUP(D3970,Products!$A$2:$F$21,4,FALSE)</f>
        <v>Office</v>
      </c>
      <c r="P3970" s="2" t="str">
        <f>VLOOKUP(D3970,Products!$A$2:$F$21,3,FALSE)</f>
        <v>Stationery</v>
      </c>
      <c r="Q3970" s="6">
        <f>VLOOKUP(D3970,Products!$A$2:$F$21,6,FALSE)</f>
        <v>145</v>
      </c>
      <c r="R3970" s="6">
        <f t="shared" si="246"/>
        <v>145</v>
      </c>
      <c r="S3970" s="6">
        <f t="shared" si="247"/>
        <v>63</v>
      </c>
    </row>
    <row r="3971" spans="1:19" x14ac:dyDescent="0.25">
      <c r="A3971" t="s">
        <v>4401</v>
      </c>
      <c r="B3971" s="2">
        <v>45504</v>
      </c>
      <c r="C3971" t="s">
        <v>772</v>
      </c>
      <c r="D3971" t="s">
        <v>15</v>
      </c>
      <c r="E3971">
        <v>1</v>
      </c>
      <c r="F3971">
        <v>436.5</v>
      </c>
      <c r="G3971" s="3">
        <v>0.03</v>
      </c>
      <c r="H3971" t="s">
        <v>12</v>
      </c>
      <c r="I3971">
        <v>2</v>
      </c>
      <c r="J3971">
        <f t="shared" ref="J3971:J4034" si="248">E3971*F3971*(1-G3971)</f>
        <v>423.40499999999997</v>
      </c>
      <c r="K3971" s="2">
        <f t="shared" ref="K3971:K4034" si="249">DATE(YEAR(B3971),MONTH(B3971),1)</f>
        <v>45474</v>
      </c>
      <c r="L3971" s="2" t="str">
        <f>VLOOKUP(C3971,Customers!$A$2:$F$401,3,FALSE)</f>
        <v>Giza</v>
      </c>
      <c r="M3971" s="2" t="str">
        <f>VLOOKUP(C3971,Customers!$A$2:$F$401,5,FALSE)</f>
        <v>Consumer</v>
      </c>
      <c r="N3971" s="2" t="str">
        <f>VLOOKUP(D3971,Products!$A$2:$F$21,2,FALSE)</f>
        <v>Wireless Mouse</v>
      </c>
      <c r="O3971" s="2" t="str">
        <f>VLOOKUP(D3971,Products!$A$2:$F$21,4,FALSE)</f>
        <v>Electronics</v>
      </c>
      <c r="P3971" s="2" t="str">
        <f>VLOOKUP(D3971,Products!$A$2:$F$21,3,FALSE)</f>
        <v>Accessories</v>
      </c>
      <c r="Q3971" s="6">
        <f>VLOOKUP(D3971,Products!$A$2:$F$21,6,FALSE)</f>
        <v>210</v>
      </c>
      <c r="R3971" s="6">
        <f t="shared" ref="R3971:R4034" si="250">E3971*Q3971</f>
        <v>210</v>
      </c>
      <c r="S3971" s="6">
        <f t="shared" ref="S3971:S4034" si="251">J3971-R3971</f>
        <v>213.40499999999997</v>
      </c>
    </row>
    <row r="3972" spans="1:19" x14ac:dyDescent="0.25">
      <c r="A3972" t="s">
        <v>4402</v>
      </c>
      <c r="B3972" s="2">
        <v>44990</v>
      </c>
      <c r="C3972" t="s">
        <v>238</v>
      </c>
      <c r="D3972" t="s">
        <v>18</v>
      </c>
      <c r="E3972">
        <v>1</v>
      </c>
      <c r="F3972">
        <v>1493.5</v>
      </c>
      <c r="G3972" s="3">
        <v>0</v>
      </c>
      <c r="H3972" t="s">
        <v>12</v>
      </c>
      <c r="I3972">
        <v>7</v>
      </c>
      <c r="J3972">
        <f t="shared" si="248"/>
        <v>1493.5</v>
      </c>
      <c r="K3972" s="2">
        <f t="shared" si="249"/>
        <v>44986</v>
      </c>
      <c r="L3972" s="2" t="str">
        <f>VLOOKUP(C3972,Customers!$A$2:$F$401,3,FALSE)</f>
        <v>Tanta</v>
      </c>
      <c r="M3972" s="2" t="str">
        <f>VLOOKUP(C3972,Customers!$A$2:$F$401,5,FALSE)</f>
        <v>Consumer</v>
      </c>
      <c r="N3972" s="2" t="str">
        <f>VLOOKUP(D3972,Products!$A$2:$F$21,2,FALSE)</f>
        <v>Webcam HD</v>
      </c>
      <c r="O3972" s="2" t="str">
        <f>VLOOKUP(D3972,Products!$A$2:$F$21,4,FALSE)</f>
        <v>Electronics</v>
      </c>
      <c r="P3972" s="2" t="str">
        <f>VLOOKUP(D3972,Products!$A$2:$F$21,3,FALSE)</f>
        <v>Accessories</v>
      </c>
      <c r="Q3972" s="6">
        <f>VLOOKUP(D3972,Products!$A$2:$F$21,6,FALSE)</f>
        <v>790</v>
      </c>
      <c r="R3972" s="6">
        <f t="shared" si="250"/>
        <v>790</v>
      </c>
      <c r="S3972" s="6">
        <f t="shared" si="251"/>
        <v>703.5</v>
      </c>
    </row>
    <row r="3973" spans="1:19" x14ac:dyDescent="0.25">
      <c r="A3973" t="s">
        <v>4403</v>
      </c>
      <c r="B3973" s="2">
        <v>45408</v>
      </c>
      <c r="C3973" t="s">
        <v>980</v>
      </c>
      <c r="D3973" t="s">
        <v>27</v>
      </c>
      <c r="E3973">
        <v>2</v>
      </c>
      <c r="F3973">
        <v>950.6</v>
      </c>
      <c r="G3973" s="3">
        <v>0</v>
      </c>
      <c r="H3973" t="s">
        <v>12</v>
      </c>
      <c r="I3973">
        <v>6</v>
      </c>
      <c r="J3973">
        <f t="shared" si="248"/>
        <v>1901.2</v>
      </c>
      <c r="K3973" s="2">
        <f t="shared" si="249"/>
        <v>45383</v>
      </c>
      <c r="L3973" s="2" t="str">
        <f>VLOOKUP(C3973,Customers!$A$2:$F$401,3,FALSE)</f>
        <v>Mansoura</v>
      </c>
      <c r="M3973" s="2" t="str">
        <f>VLOOKUP(C3973,Customers!$A$2:$F$401,5,FALSE)</f>
        <v>Small Business</v>
      </c>
      <c r="N3973" s="2" t="str">
        <f>VLOOKUP(D3973,Products!$A$2:$F$21,2,FALSE)</f>
        <v>Printer Toner</v>
      </c>
      <c r="O3973" s="2" t="str">
        <f>VLOOKUP(D3973,Products!$A$2:$F$21,4,FALSE)</f>
        <v>Office</v>
      </c>
      <c r="P3973" s="2" t="str">
        <f>VLOOKUP(D3973,Products!$A$2:$F$21,3,FALSE)</f>
        <v>Supplies</v>
      </c>
      <c r="Q3973" s="6">
        <f>VLOOKUP(D3973,Products!$A$2:$F$21,6,FALSE)</f>
        <v>510</v>
      </c>
      <c r="R3973" s="6">
        <f t="shared" si="250"/>
        <v>1020</v>
      </c>
      <c r="S3973" s="6">
        <f t="shared" si="251"/>
        <v>881.2</v>
      </c>
    </row>
    <row r="3974" spans="1:19" x14ac:dyDescent="0.25">
      <c r="A3974" t="s">
        <v>4404</v>
      </c>
      <c r="B3974" s="2">
        <v>45811</v>
      </c>
      <c r="C3974" t="s">
        <v>734</v>
      </c>
      <c r="D3974" t="s">
        <v>15</v>
      </c>
      <c r="E3974">
        <v>1</v>
      </c>
      <c r="F3974">
        <v>436.5</v>
      </c>
      <c r="G3974" s="3">
        <v>0.15</v>
      </c>
      <c r="H3974" t="s">
        <v>12</v>
      </c>
      <c r="I3974">
        <v>3</v>
      </c>
      <c r="J3974">
        <f t="shared" si="248"/>
        <v>371.02499999999998</v>
      </c>
      <c r="K3974" s="2">
        <f t="shared" si="249"/>
        <v>45809</v>
      </c>
      <c r="L3974" s="2" t="str">
        <f>VLOOKUP(C3974,Customers!$A$2:$F$401,3,FALSE)</f>
        <v>Cairo</v>
      </c>
      <c r="M3974" s="2" t="str">
        <f>VLOOKUP(C3974,Customers!$A$2:$F$401,5,FALSE)</f>
        <v>Consumer</v>
      </c>
      <c r="N3974" s="2" t="str">
        <f>VLOOKUP(D3974,Products!$A$2:$F$21,2,FALSE)</f>
        <v>Wireless Mouse</v>
      </c>
      <c r="O3974" s="2" t="str">
        <f>VLOOKUP(D3974,Products!$A$2:$F$21,4,FALSE)</f>
        <v>Electronics</v>
      </c>
      <c r="P3974" s="2" t="str">
        <f>VLOOKUP(D3974,Products!$A$2:$F$21,3,FALSE)</f>
        <v>Accessories</v>
      </c>
      <c r="Q3974" s="6">
        <f>VLOOKUP(D3974,Products!$A$2:$F$21,6,FALSE)</f>
        <v>210</v>
      </c>
      <c r="R3974" s="6">
        <f t="shared" si="250"/>
        <v>210</v>
      </c>
      <c r="S3974" s="6">
        <f t="shared" si="251"/>
        <v>161.02499999999998</v>
      </c>
    </row>
    <row r="3975" spans="1:19" x14ac:dyDescent="0.25">
      <c r="A3975" t="s">
        <v>4405</v>
      </c>
      <c r="B3975" s="2">
        <v>45734</v>
      </c>
      <c r="C3975" t="s">
        <v>899</v>
      </c>
      <c r="D3975" t="s">
        <v>46</v>
      </c>
      <c r="E3975">
        <v>3</v>
      </c>
      <c r="F3975">
        <v>260</v>
      </c>
      <c r="G3975" s="3">
        <v>0.15</v>
      </c>
      <c r="H3975" t="s">
        <v>12</v>
      </c>
      <c r="I3975">
        <v>1</v>
      </c>
      <c r="J3975">
        <f t="shared" si="248"/>
        <v>663</v>
      </c>
      <c r="K3975" s="2">
        <f t="shared" si="249"/>
        <v>45717</v>
      </c>
      <c r="L3975" s="2" t="str">
        <f>VLOOKUP(C3975,Customers!$A$2:$F$401,3,FALSE)</f>
        <v>Ismailia</v>
      </c>
      <c r="M3975" s="2" t="str">
        <f>VLOOKUP(C3975,Customers!$A$2:$F$401,5,FALSE)</f>
        <v>Small Business</v>
      </c>
      <c r="N3975" s="2" t="str">
        <f>VLOOKUP(D3975,Products!$A$2:$F$21,2,FALSE)</f>
        <v>Paper A4 Box</v>
      </c>
      <c r="O3975" s="2" t="str">
        <f>VLOOKUP(D3975,Products!$A$2:$F$21,4,FALSE)</f>
        <v>Office</v>
      </c>
      <c r="P3975" s="2" t="str">
        <f>VLOOKUP(D3975,Products!$A$2:$F$21,3,FALSE)</f>
        <v>Stationery</v>
      </c>
      <c r="Q3975" s="6">
        <f>VLOOKUP(D3975,Products!$A$2:$F$21,6,FALSE)</f>
        <v>145</v>
      </c>
      <c r="R3975" s="6">
        <f t="shared" si="250"/>
        <v>435</v>
      </c>
      <c r="S3975" s="6">
        <f t="shared" si="251"/>
        <v>228</v>
      </c>
    </row>
    <row r="3976" spans="1:19" x14ac:dyDescent="0.25">
      <c r="A3976" t="s">
        <v>4406</v>
      </c>
      <c r="B3976" s="2">
        <v>45578</v>
      </c>
      <c r="C3976" t="s">
        <v>1817</v>
      </c>
      <c r="D3976" t="s">
        <v>79</v>
      </c>
      <c r="E3976">
        <v>3</v>
      </c>
      <c r="F3976">
        <v>6696</v>
      </c>
      <c r="G3976" s="3">
        <v>0.15</v>
      </c>
      <c r="H3976" t="s">
        <v>12</v>
      </c>
      <c r="I3976">
        <v>2</v>
      </c>
      <c r="J3976">
        <f t="shared" si="248"/>
        <v>17074.8</v>
      </c>
      <c r="K3976" s="2">
        <f t="shared" si="249"/>
        <v>45566</v>
      </c>
      <c r="L3976" s="2" t="str">
        <f>VLOOKUP(C3976,Customers!$A$2:$F$401,3,FALSE)</f>
        <v>Asyut</v>
      </c>
      <c r="M3976" s="2" t="str">
        <f>VLOOKUP(C3976,Customers!$A$2:$F$401,5,FALSE)</f>
        <v>Consumer</v>
      </c>
      <c r="N3976" s="2" t="str">
        <f>VLOOKUP(D3976,Products!$A$2:$F$21,2,FALSE)</f>
        <v>27-inch Monitor</v>
      </c>
      <c r="O3976" s="2" t="str">
        <f>VLOOKUP(D3976,Products!$A$2:$F$21,4,FALSE)</f>
        <v>Electronics</v>
      </c>
      <c r="P3976" s="2" t="str">
        <f>VLOOKUP(D3976,Products!$A$2:$F$21,3,FALSE)</f>
        <v>Displays</v>
      </c>
      <c r="Q3976" s="6">
        <f>VLOOKUP(D3976,Products!$A$2:$F$21,6,FALSE)</f>
        <v>4300</v>
      </c>
      <c r="R3976" s="6">
        <f t="shared" si="250"/>
        <v>12900</v>
      </c>
      <c r="S3976" s="6">
        <f t="shared" si="251"/>
        <v>4174.7999999999993</v>
      </c>
    </row>
    <row r="3977" spans="1:19" x14ac:dyDescent="0.25">
      <c r="A3977" t="s">
        <v>4407</v>
      </c>
      <c r="B3977" s="2">
        <v>45710</v>
      </c>
      <c r="C3977" t="s">
        <v>363</v>
      </c>
      <c r="D3977" t="s">
        <v>79</v>
      </c>
      <c r="E3977">
        <v>3</v>
      </c>
      <c r="F3977">
        <v>6386</v>
      </c>
      <c r="G3977" s="3">
        <v>0.15</v>
      </c>
      <c r="H3977" t="s">
        <v>12</v>
      </c>
      <c r="I3977">
        <v>7</v>
      </c>
      <c r="J3977">
        <f t="shared" si="248"/>
        <v>16284.3</v>
      </c>
      <c r="K3977" s="2">
        <f t="shared" si="249"/>
        <v>45689</v>
      </c>
      <c r="L3977" s="2" t="str">
        <f>VLOOKUP(C3977,Customers!$A$2:$F$401,3,FALSE)</f>
        <v>Asyut</v>
      </c>
      <c r="M3977" s="2" t="str">
        <f>VLOOKUP(C3977,Customers!$A$2:$F$401,5,FALSE)</f>
        <v>Consumer</v>
      </c>
      <c r="N3977" s="2" t="str">
        <f>VLOOKUP(D3977,Products!$A$2:$F$21,2,FALSE)</f>
        <v>27-inch Monitor</v>
      </c>
      <c r="O3977" s="2" t="str">
        <f>VLOOKUP(D3977,Products!$A$2:$F$21,4,FALSE)</f>
        <v>Electronics</v>
      </c>
      <c r="P3977" s="2" t="str">
        <f>VLOOKUP(D3977,Products!$A$2:$F$21,3,FALSE)</f>
        <v>Displays</v>
      </c>
      <c r="Q3977" s="6">
        <f>VLOOKUP(D3977,Products!$A$2:$F$21,6,FALSE)</f>
        <v>4300</v>
      </c>
      <c r="R3977" s="6">
        <f t="shared" si="250"/>
        <v>12900</v>
      </c>
      <c r="S3977" s="6">
        <f t="shared" si="251"/>
        <v>3384.2999999999993</v>
      </c>
    </row>
    <row r="3978" spans="1:19" x14ac:dyDescent="0.25">
      <c r="A3978" t="s">
        <v>4408</v>
      </c>
      <c r="B3978" s="2">
        <v>45758</v>
      </c>
      <c r="C3978" t="s">
        <v>875</v>
      </c>
      <c r="D3978" t="s">
        <v>56</v>
      </c>
      <c r="E3978">
        <v>4</v>
      </c>
      <c r="F3978">
        <v>165.6</v>
      </c>
      <c r="G3978" s="3">
        <v>0.1</v>
      </c>
      <c r="H3978" t="s">
        <v>12</v>
      </c>
      <c r="I3978">
        <v>1</v>
      </c>
      <c r="J3978">
        <f t="shared" si="248"/>
        <v>596.16</v>
      </c>
      <c r="K3978" s="2">
        <f t="shared" si="249"/>
        <v>45748</v>
      </c>
      <c r="L3978" s="2" t="str">
        <f>VLOOKUP(C3978,Customers!$A$2:$F$401,3,FALSE)</f>
        <v>Mansoura</v>
      </c>
      <c r="M3978" s="2" t="str">
        <f>VLOOKUP(C3978,Customers!$A$2:$F$401,5,FALSE)</f>
        <v>Consumer</v>
      </c>
      <c r="N3978" s="2" t="str">
        <f>VLOOKUP(D3978,Products!$A$2:$F$21,2,FALSE)</f>
        <v>Notebook Pack</v>
      </c>
      <c r="O3978" s="2" t="str">
        <f>VLOOKUP(D3978,Products!$A$2:$F$21,4,FALSE)</f>
        <v>Office</v>
      </c>
      <c r="P3978" s="2" t="str">
        <f>VLOOKUP(D3978,Products!$A$2:$F$21,3,FALSE)</f>
        <v>Stationery</v>
      </c>
      <c r="Q3978" s="6">
        <f>VLOOKUP(D3978,Products!$A$2:$F$21,6,FALSE)</f>
        <v>75</v>
      </c>
      <c r="R3978" s="6">
        <f t="shared" si="250"/>
        <v>300</v>
      </c>
      <c r="S3978" s="6">
        <f t="shared" si="251"/>
        <v>296.15999999999997</v>
      </c>
    </row>
    <row r="3979" spans="1:19" x14ac:dyDescent="0.25">
      <c r="A3979" t="s">
        <v>4409</v>
      </c>
      <c r="B3979" s="2">
        <v>45708</v>
      </c>
      <c r="C3979" t="s">
        <v>858</v>
      </c>
      <c r="D3979" t="s">
        <v>30</v>
      </c>
      <c r="E3979">
        <v>1</v>
      </c>
      <c r="F3979">
        <v>8464</v>
      </c>
      <c r="G3979" s="3">
        <v>0</v>
      </c>
      <c r="H3979" t="s">
        <v>12</v>
      </c>
      <c r="I3979">
        <v>5</v>
      </c>
      <c r="J3979">
        <f t="shared" si="248"/>
        <v>8464</v>
      </c>
      <c r="K3979" s="2">
        <f t="shared" si="249"/>
        <v>45689</v>
      </c>
      <c r="L3979" s="2" t="str">
        <f>VLOOKUP(C3979,Customers!$A$2:$F$401,3,FALSE)</f>
        <v>Banha</v>
      </c>
      <c r="M3979" s="2" t="str">
        <f>VLOOKUP(C3979,Customers!$A$2:$F$401,5,FALSE)</f>
        <v>Corporate</v>
      </c>
      <c r="N3979" s="2" t="str">
        <f>VLOOKUP(D3979,Products!$A$2:$F$21,2,FALSE)</f>
        <v>Standing Desk</v>
      </c>
      <c r="O3979" s="2" t="str">
        <f>VLOOKUP(D3979,Products!$A$2:$F$21,4,FALSE)</f>
        <v>Office</v>
      </c>
      <c r="P3979" s="2" t="str">
        <f>VLOOKUP(D3979,Products!$A$2:$F$21,3,FALSE)</f>
        <v>Furniture</v>
      </c>
      <c r="Q3979" s="6">
        <f>VLOOKUP(D3979,Products!$A$2:$F$21,6,FALSE)</f>
        <v>6500</v>
      </c>
      <c r="R3979" s="6">
        <f t="shared" si="250"/>
        <v>6500</v>
      </c>
      <c r="S3979" s="6">
        <f t="shared" si="251"/>
        <v>1964</v>
      </c>
    </row>
    <row r="3980" spans="1:19" x14ac:dyDescent="0.25">
      <c r="A3980" t="s">
        <v>4410</v>
      </c>
      <c r="B3980" s="2">
        <v>45818</v>
      </c>
      <c r="C3980" t="s">
        <v>1494</v>
      </c>
      <c r="D3980" t="s">
        <v>46</v>
      </c>
      <c r="E3980">
        <v>2</v>
      </c>
      <c r="F3980">
        <v>280.8</v>
      </c>
      <c r="G3980" s="3">
        <v>0</v>
      </c>
      <c r="H3980" t="s">
        <v>12</v>
      </c>
      <c r="I3980">
        <v>1</v>
      </c>
      <c r="J3980">
        <f t="shared" si="248"/>
        <v>561.6</v>
      </c>
      <c r="K3980" s="2">
        <f t="shared" si="249"/>
        <v>45809</v>
      </c>
      <c r="L3980" s="2" t="str">
        <f>VLOOKUP(C3980,Customers!$A$2:$F$401,3,FALSE)</f>
        <v>Cairo</v>
      </c>
      <c r="M3980" s="2" t="str">
        <f>VLOOKUP(C3980,Customers!$A$2:$F$401,5,FALSE)</f>
        <v>Consumer</v>
      </c>
      <c r="N3980" s="2" t="str">
        <f>VLOOKUP(D3980,Products!$A$2:$F$21,2,FALSE)</f>
        <v>Paper A4 Box</v>
      </c>
      <c r="O3980" s="2" t="str">
        <f>VLOOKUP(D3980,Products!$A$2:$F$21,4,FALSE)</f>
        <v>Office</v>
      </c>
      <c r="P3980" s="2" t="str">
        <f>VLOOKUP(D3980,Products!$A$2:$F$21,3,FALSE)</f>
        <v>Stationery</v>
      </c>
      <c r="Q3980" s="6">
        <f>VLOOKUP(D3980,Products!$A$2:$F$21,6,FALSE)</f>
        <v>145</v>
      </c>
      <c r="R3980" s="6">
        <f t="shared" si="250"/>
        <v>290</v>
      </c>
      <c r="S3980" s="6">
        <f t="shared" si="251"/>
        <v>271.60000000000002</v>
      </c>
    </row>
    <row r="3981" spans="1:19" x14ac:dyDescent="0.25">
      <c r="A3981" t="s">
        <v>4411</v>
      </c>
      <c r="B3981" s="2">
        <v>45359</v>
      </c>
      <c r="C3981" t="s">
        <v>910</v>
      </c>
      <c r="D3981" t="s">
        <v>46</v>
      </c>
      <c r="E3981">
        <v>1</v>
      </c>
      <c r="F3981">
        <v>260</v>
      </c>
      <c r="G3981" s="3">
        <v>0</v>
      </c>
      <c r="H3981" t="s">
        <v>12</v>
      </c>
      <c r="I3981">
        <v>4</v>
      </c>
      <c r="J3981">
        <f t="shared" si="248"/>
        <v>260</v>
      </c>
      <c r="K3981" s="2">
        <f t="shared" si="249"/>
        <v>45352</v>
      </c>
      <c r="L3981" s="2" t="str">
        <f>VLOOKUP(C3981,Customers!$A$2:$F$401,3,FALSE)</f>
        <v>Cairo</v>
      </c>
      <c r="M3981" s="2" t="str">
        <f>VLOOKUP(C3981,Customers!$A$2:$F$401,5,FALSE)</f>
        <v>Small Business</v>
      </c>
      <c r="N3981" s="2" t="str">
        <f>VLOOKUP(D3981,Products!$A$2:$F$21,2,FALSE)</f>
        <v>Paper A4 Box</v>
      </c>
      <c r="O3981" s="2" t="str">
        <f>VLOOKUP(D3981,Products!$A$2:$F$21,4,FALSE)</f>
        <v>Office</v>
      </c>
      <c r="P3981" s="2" t="str">
        <f>VLOOKUP(D3981,Products!$A$2:$F$21,3,FALSE)</f>
        <v>Stationery</v>
      </c>
      <c r="Q3981" s="6">
        <f>VLOOKUP(D3981,Products!$A$2:$F$21,6,FALSE)</f>
        <v>145</v>
      </c>
      <c r="R3981" s="6">
        <f t="shared" si="250"/>
        <v>145</v>
      </c>
      <c r="S3981" s="6">
        <f t="shared" si="251"/>
        <v>115</v>
      </c>
    </row>
    <row r="3982" spans="1:19" x14ac:dyDescent="0.25">
      <c r="A3982" t="s">
        <v>4412</v>
      </c>
      <c r="B3982" s="2">
        <v>45282</v>
      </c>
      <c r="C3982" t="s">
        <v>677</v>
      </c>
      <c r="D3982" t="s">
        <v>56</v>
      </c>
      <c r="E3982">
        <v>3</v>
      </c>
      <c r="F3982">
        <v>185.4</v>
      </c>
      <c r="G3982" s="3">
        <v>0.1</v>
      </c>
      <c r="H3982" t="s">
        <v>12</v>
      </c>
      <c r="I3982">
        <v>3</v>
      </c>
      <c r="J3982">
        <f t="shared" si="248"/>
        <v>500.58000000000004</v>
      </c>
      <c r="K3982" s="2">
        <f t="shared" si="249"/>
        <v>45261</v>
      </c>
      <c r="L3982" s="2" t="str">
        <f>VLOOKUP(C3982,Customers!$A$2:$F$401,3,FALSE)</f>
        <v>Giza</v>
      </c>
      <c r="M3982" s="2" t="str">
        <f>VLOOKUP(C3982,Customers!$A$2:$F$401,5,FALSE)</f>
        <v>Corporate</v>
      </c>
      <c r="N3982" s="2" t="str">
        <f>VLOOKUP(D3982,Products!$A$2:$F$21,2,FALSE)</f>
        <v>Notebook Pack</v>
      </c>
      <c r="O3982" s="2" t="str">
        <f>VLOOKUP(D3982,Products!$A$2:$F$21,4,FALSE)</f>
        <v>Office</v>
      </c>
      <c r="P3982" s="2" t="str">
        <f>VLOOKUP(D3982,Products!$A$2:$F$21,3,FALSE)</f>
        <v>Stationery</v>
      </c>
      <c r="Q3982" s="6">
        <f>VLOOKUP(D3982,Products!$A$2:$F$21,6,FALSE)</f>
        <v>75</v>
      </c>
      <c r="R3982" s="6">
        <f t="shared" si="250"/>
        <v>225</v>
      </c>
      <c r="S3982" s="6">
        <f t="shared" si="251"/>
        <v>275.58000000000004</v>
      </c>
    </row>
    <row r="3983" spans="1:19" x14ac:dyDescent="0.25">
      <c r="A3983" t="s">
        <v>4413</v>
      </c>
      <c r="B3983" s="2">
        <v>45899</v>
      </c>
      <c r="C3983" t="s">
        <v>119</v>
      </c>
      <c r="D3983" t="s">
        <v>56</v>
      </c>
      <c r="E3983">
        <v>20</v>
      </c>
      <c r="F3983">
        <v>180</v>
      </c>
      <c r="G3983" s="3">
        <v>0.15</v>
      </c>
      <c r="H3983" t="s">
        <v>12</v>
      </c>
      <c r="I3983">
        <v>7</v>
      </c>
      <c r="J3983">
        <f t="shared" si="248"/>
        <v>3060</v>
      </c>
      <c r="K3983" s="2">
        <f t="shared" si="249"/>
        <v>45870</v>
      </c>
      <c r="L3983" s="2" t="str">
        <f>VLOOKUP(C3983,Customers!$A$2:$F$401,3,FALSE)</f>
        <v>Banha</v>
      </c>
      <c r="M3983" s="2" t="str">
        <f>VLOOKUP(C3983,Customers!$A$2:$F$401,5,FALSE)</f>
        <v>Consumer</v>
      </c>
      <c r="N3983" s="2" t="str">
        <f>VLOOKUP(D3983,Products!$A$2:$F$21,2,FALSE)</f>
        <v>Notebook Pack</v>
      </c>
      <c r="O3983" s="2" t="str">
        <f>VLOOKUP(D3983,Products!$A$2:$F$21,4,FALSE)</f>
        <v>Office</v>
      </c>
      <c r="P3983" s="2" t="str">
        <f>VLOOKUP(D3983,Products!$A$2:$F$21,3,FALSE)</f>
        <v>Stationery</v>
      </c>
      <c r="Q3983" s="6">
        <f>VLOOKUP(D3983,Products!$A$2:$F$21,6,FALSE)</f>
        <v>75</v>
      </c>
      <c r="R3983" s="6">
        <f t="shared" si="250"/>
        <v>1500</v>
      </c>
      <c r="S3983" s="6">
        <f t="shared" si="251"/>
        <v>1560</v>
      </c>
    </row>
    <row r="3984" spans="1:19" x14ac:dyDescent="0.25">
      <c r="A3984" t="s">
        <v>4414</v>
      </c>
      <c r="B3984" s="2">
        <v>45211</v>
      </c>
      <c r="C3984" t="s">
        <v>456</v>
      </c>
      <c r="D3984" t="s">
        <v>18</v>
      </c>
      <c r="E3984">
        <v>2</v>
      </c>
      <c r="F3984">
        <v>1566</v>
      </c>
      <c r="G3984" s="3">
        <v>0</v>
      </c>
      <c r="H3984" t="s">
        <v>12</v>
      </c>
      <c r="I3984">
        <v>4</v>
      </c>
      <c r="J3984">
        <f t="shared" si="248"/>
        <v>3132</v>
      </c>
      <c r="K3984" s="2">
        <f t="shared" si="249"/>
        <v>45200</v>
      </c>
      <c r="L3984" s="2" t="str">
        <f>VLOOKUP(C3984,Customers!$A$2:$F$401,3,FALSE)</f>
        <v>Cairo</v>
      </c>
      <c r="M3984" s="2" t="str">
        <f>VLOOKUP(C3984,Customers!$A$2:$F$401,5,FALSE)</f>
        <v>Corporate</v>
      </c>
      <c r="N3984" s="2" t="str">
        <f>VLOOKUP(D3984,Products!$A$2:$F$21,2,FALSE)</f>
        <v>Webcam HD</v>
      </c>
      <c r="O3984" s="2" t="str">
        <f>VLOOKUP(D3984,Products!$A$2:$F$21,4,FALSE)</f>
        <v>Electronics</v>
      </c>
      <c r="P3984" s="2" t="str">
        <f>VLOOKUP(D3984,Products!$A$2:$F$21,3,FALSE)</f>
        <v>Accessories</v>
      </c>
      <c r="Q3984" s="6">
        <f>VLOOKUP(D3984,Products!$A$2:$F$21,6,FALSE)</f>
        <v>790</v>
      </c>
      <c r="R3984" s="6">
        <f t="shared" si="250"/>
        <v>1580</v>
      </c>
      <c r="S3984" s="6">
        <f t="shared" si="251"/>
        <v>1552</v>
      </c>
    </row>
    <row r="3985" spans="1:19" x14ac:dyDescent="0.25">
      <c r="A3985" t="s">
        <v>4415</v>
      </c>
      <c r="B3985" s="2">
        <v>45312</v>
      </c>
      <c r="C3985" t="s">
        <v>189</v>
      </c>
      <c r="D3985" t="s">
        <v>46</v>
      </c>
      <c r="E3985">
        <v>1</v>
      </c>
      <c r="F3985">
        <v>260</v>
      </c>
      <c r="G3985" s="3">
        <v>0.1</v>
      </c>
      <c r="H3985" t="s">
        <v>12</v>
      </c>
      <c r="I3985">
        <v>3</v>
      </c>
      <c r="J3985">
        <f t="shared" si="248"/>
        <v>234</v>
      </c>
      <c r="K3985" s="2">
        <f t="shared" si="249"/>
        <v>45292</v>
      </c>
      <c r="L3985" s="2" t="str">
        <f>VLOOKUP(C3985,Customers!$A$2:$F$401,3,FALSE)</f>
        <v>Cairo</v>
      </c>
      <c r="M3985" s="2" t="str">
        <f>VLOOKUP(C3985,Customers!$A$2:$F$401,5,FALSE)</f>
        <v>Consumer</v>
      </c>
      <c r="N3985" s="2" t="str">
        <f>VLOOKUP(D3985,Products!$A$2:$F$21,2,FALSE)</f>
        <v>Paper A4 Box</v>
      </c>
      <c r="O3985" s="2" t="str">
        <f>VLOOKUP(D3985,Products!$A$2:$F$21,4,FALSE)</f>
        <v>Office</v>
      </c>
      <c r="P3985" s="2" t="str">
        <f>VLOOKUP(D3985,Products!$A$2:$F$21,3,FALSE)</f>
        <v>Stationery</v>
      </c>
      <c r="Q3985" s="6">
        <f>VLOOKUP(D3985,Products!$A$2:$F$21,6,FALSE)</f>
        <v>145</v>
      </c>
      <c r="R3985" s="6">
        <f t="shared" si="250"/>
        <v>145</v>
      </c>
      <c r="S3985" s="6">
        <f t="shared" si="251"/>
        <v>89</v>
      </c>
    </row>
    <row r="3986" spans="1:19" x14ac:dyDescent="0.25">
      <c r="A3986" t="s">
        <v>4416</v>
      </c>
      <c r="B3986" s="2">
        <v>45714</v>
      </c>
      <c r="C3986" t="s">
        <v>536</v>
      </c>
      <c r="D3986" t="s">
        <v>15</v>
      </c>
      <c r="E3986">
        <v>1</v>
      </c>
      <c r="F3986">
        <v>463.5</v>
      </c>
      <c r="G3986" s="3">
        <v>0.2</v>
      </c>
      <c r="H3986" t="s">
        <v>12</v>
      </c>
      <c r="I3986">
        <v>7</v>
      </c>
      <c r="J3986">
        <f t="shared" si="248"/>
        <v>370.8</v>
      </c>
      <c r="K3986" s="2">
        <f t="shared" si="249"/>
        <v>45689</v>
      </c>
      <c r="L3986" s="2" t="str">
        <f>VLOOKUP(C3986,Customers!$A$2:$F$401,3,FALSE)</f>
        <v>Fayoum</v>
      </c>
      <c r="M3986" s="2" t="str">
        <f>VLOOKUP(C3986,Customers!$A$2:$F$401,5,FALSE)</f>
        <v>Consumer</v>
      </c>
      <c r="N3986" s="2" t="str">
        <f>VLOOKUP(D3986,Products!$A$2:$F$21,2,FALSE)</f>
        <v>Wireless Mouse</v>
      </c>
      <c r="O3986" s="2" t="str">
        <f>VLOOKUP(D3986,Products!$A$2:$F$21,4,FALSE)</f>
        <v>Electronics</v>
      </c>
      <c r="P3986" s="2" t="str">
        <f>VLOOKUP(D3986,Products!$A$2:$F$21,3,FALSE)</f>
        <v>Accessories</v>
      </c>
      <c r="Q3986" s="6">
        <f>VLOOKUP(D3986,Products!$A$2:$F$21,6,FALSE)</f>
        <v>210</v>
      </c>
      <c r="R3986" s="6">
        <f t="shared" si="250"/>
        <v>210</v>
      </c>
      <c r="S3986" s="6">
        <f t="shared" si="251"/>
        <v>160.80000000000001</v>
      </c>
    </row>
    <row r="3987" spans="1:19" x14ac:dyDescent="0.25">
      <c r="A3987" t="s">
        <v>4417</v>
      </c>
      <c r="B3987" s="2">
        <v>45664</v>
      </c>
      <c r="C3987" t="s">
        <v>365</v>
      </c>
      <c r="D3987" t="s">
        <v>15</v>
      </c>
      <c r="E3987">
        <v>1</v>
      </c>
      <c r="F3987">
        <v>436.5</v>
      </c>
      <c r="G3987" s="3">
        <v>0</v>
      </c>
      <c r="H3987" t="s">
        <v>12</v>
      </c>
      <c r="I3987">
        <v>5</v>
      </c>
      <c r="J3987">
        <f t="shared" si="248"/>
        <v>436.5</v>
      </c>
      <c r="K3987" s="2">
        <f t="shared" si="249"/>
        <v>45658</v>
      </c>
      <c r="L3987" s="2" t="str">
        <f>VLOOKUP(C3987,Customers!$A$2:$F$401,3,FALSE)</f>
        <v>Alexandria</v>
      </c>
      <c r="M3987" s="2" t="str">
        <f>VLOOKUP(C3987,Customers!$A$2:$F$401,5,FALSE)</f>
        <v>Corporate</v>
      </c>
      <c r="N3987" s="2" t="str">
        <f>VLOOKUP(D3987,Products!$A$2:$F$21,2,FALSE)</f>
        <v>Wireless Mouse</v>
      </c>
      <c r="O3987" s="2" t="str">
        <f>VLOOKUP(D3987,Products!$A$2:$F$21,4,FALSE)</f>
        <v>Electronics</v>
      </c>
      <c r="P3987" s="2" t="str">
        <f>VLOOKUP(D3987,Products!$A$2:$F$21,3,FALSE)</f>
        <v>Accessories</v>
      </c>
      <c r="Q3987" s="6">
        <f>VLOOKUP(D3987,Products!$A$2:$F$21,6,FALSE)</f>
        <v>210</v>
      </c>
      <c r="R3987" s="6">
        <f t="shared" si="250"/>
        <v>210</v>
      </c>
      <c r="S3987" s="6">
        <f t="shared" si="251"/>
        <v>226.5</v>
      </c>
    </row>
    <row r="3988" spans="1:19" x14ac:dyDescent="0.25">
      <c r="A3988" t="s">
        <v>4418</v>
      </c>
      <c r="B3988" s="2">
        <v>45781</v>
      </c>
      <c r="C3988" t="s">
        <v>1414</v>
      </c>
      <c r="D3988" t="s">
        <v>90</v>
      </c>
      <c r="E3988">
        <v>2</v>
      </c>
      <c r="F3988">
        <v>2163</v>
      </c>
      <c r="G3988" s="3">
        <v>0</v>
      </c>
      <c r="H3988" t="s">
        <v>96</v>
      </c>
      <c r="I3988">
        <v>4</v>
      </c>
      <c r="J3988">
        <f t="shared" si="248"/>
        <v>4326</v>
      </c>
      <c r="K3988" s="2">
        <f t="shared" si="249"/>
        <v>45778</v>
      </c>
      <c r="L3988" s="2" t="str">
        <f>VLOOKUP(C3988,Customers!$A$2:$F$401,3,FALSE)</f>
        <v>Giza</v>
      </c>
      <c r="M3988" s="2" t="str">
        <f>VLOOKUP(C3988,Customers!$A$2:$F$401,5,FALSE)</f>
        <v>Consumer</v>
      </c>
      <c r="N3988" s="2" t="str">
        <f>VLOOKUP(D3988,Products!$A$2:$F$21,2,FALSE)</f>
        <v>Headset Pro</v>
      </c>
      <c r="O3988" s="2" t="str">
        <f>VLOOKUP(D3988,Products!$A$2:$F$21,4,FALSE)</f>
        <v>Electronics</v>
      </c>
      <c r="P3988" s="2" t="str">
        <f>VLOOKUP(D3988,Products!$A$2:$F$21,3,FALSE)</f>
        <v>Accessories</v>
      </c>
      <c r="Q3988" s="6">
        <f>VLOOKUP(D3988,Products!$A$2:$F$21,6,FALSE)</f>
        <v>1180</v>
      </c>
      <c r="R3988" s="6">
        <f t="shared" si="250"/>
        <v>2360</v>
      </c>
      <c r="S3988" s="6">
        <f t="shared" si="251"/>
        <v>1966</v>
      </c>
    </row>
    <row r="3989" spans="1:19" x14ac:dyDescent="0.25">
      <c r="A3989" t="s">
        <v>4419</v>
      </c>
      <c r="B3989" s="2">
        <v>45242</v>
      </c>
      <c r="C3989" t="s">
        <v>63</v>
      </c>
      <c r="D3989" t="s">
        <v>82</v>
      </c>
      <c r="E3989">
        <v>1</v>
      </c>
      <c r="F3989">
        <v>4944</v>
      </c>
      <c r="G3989" s="3">
        <v>0.1</v>
      </c>
      <c r="H3989" t="s">
        <v>12</v>
      </c>
      <c r="I3989">
        <v>5</v>
      </c>
      <c r="J3989">
        <f t="shared" si="248"/>
        <v>4449.6000000000004</v>
      </c>
      <c r="K3989" s="2">
        <f t="shared" si="249"/>
        <v>45231</v>
      </c>
      <c r="L3989" s="2" t="str">
        <f>VLOOKUP(C3989,Customers!$A$2:$F$401,3,FALSE)</f>
        <v>Banha</v>
      </c>
      <c r="M3989" s="2" t="str">
        <f>VLOOKUP(C3989,Customers!$A$2:$F$401,5,FALSE)</f>
        <v>Consumer</v>
      </c>
      <c r="N3989" s="2" t="str">
        <f>VLOOKUP(D3989,Products!$A$2:$F$21,2,FALSE)</f>
        <v>Office Chair</v>
      </c>
      <c r="O3989" s="2" t="str">
        <f>VLOOKUP(D3989,Products!$A$2:$F$21,4,FALSE)</f>
        <v>Office</v>
      </c>
      <c r="P3989" s="2" t="str">
        <f>VLOOKUP(D3989,Products!$A$2:$F$21,3,FALSE)</f>
        <v>Furniture</v>
      </c>
      <c r="Q3989" s="6">
        <f>VLOOKUP(D3989,Products!$A$2:$F$21,6,FALSE)</f>
        <v>3150</v>
      </c>
      <c r="R3989" s="6">
        <f t="shared" si="250"/>
        <v>3150</v>
      </c>
      <c r="S3989" s="6">
        <f t="shared" si="251"/>
        <v>1299.6000000000004</v>
      </c>
    </row>
    <row r="3990" spans="1:19" x14ac:dyDescent="0.25">
      <c r="A3990" t="s">
        <v>4420</v>
      </c>
      <c r="B3990" s="2">
        <v>45517</v>
      </c>
      <c r="C3990" t="s">
        <v>215</v>
      </c>
      <c r="D3990" t="s">
        <v>59</v>
      </c>
      <c r="E3990">
        <v>1</v>
      </c>
      <c r="F3990">
        <v>7992</v>
      </c>
      <c r="G3990" s="3">
        <v>0.05</v>
      </c>
      <c r="H3990" t="s">
        <v>12</v>
      </c>
      <c r="I3990">
        <v>2</v>
      </c>
      <c r="J3990">
        <f t="shared" si="248"/>
        <v>7592.4</v>
      </c>
      <c r="K3990" s="2">
        <f t="shared" si="249"/>
        <v>45505</v>
      </c>
      <c r="L3990" s="2" t="str">
        <f>VLOOKUP(C3990,Customers!$A$2:$F$401,3,FALSE)</f>
        <v>Mansoura</v>
      </c>
      <c r="M3990" s="2" t="str">
        <f>VLOOKUP(C3990,Customers!$A$2:$F$401,5,FALSE)</f>
        <v>Small Business</v>
      </c>
      <c r="N3990" s="2" t="str">
        <f>VLOOKUP(D3990,Products!$A$2:$F$21,2,FALSE)</f>
        <v>Laser Printer</v>
      </c>
      <c r="O3990" s="2" t="str">
        <f>VLOOKUP(D3990,Products!$A$2:$F$21,4,FALSE)</f>
        <v>Electronics</v>
      </c>
      <c r="P3990" s="2" t="str">
        <f>VLOOKUP(D3990,Products!$A$2:$F$21,3,FALSE)</f>
        <v>Printers</v>
      </c>
      <c r="Q3990" s="6">
        <f>VLOOKUP(D3990,Products!$A$2:$F$21,6,FALSE)</f>
        <v>5600</v>
      </c>
      <c r="R3990" s="6">
        <f t="shared" si="250"/>
        <v>5600</v>
      </c>
      <c r="S3990" s="6">
        <f t="shared" si="251"/>
        <v>1992.3999999999996</v>
      </c>
    </row>
    <row r="3991" spans="1:19" x14ac:dyDescent="0.25">
      <c r="A3991" t="s">
        <v>4421</v>
      </c>
      <c r="B3991" s="2">
        <v>45184</v>
      </c>
      <c r="C3991" t="s">
        <v>108</v>
      </c>
      <c r="D3991" t="s">
        <v>11</v>
      </c>
      <c r="E3991">
        <v>1</v>
      </c>
      <c r="F3991">
        <v>26220</v>
      </c>
      <c r="G3991" s="3">
        <v>0.1</v>
      </c>
      <c r="H3991" t="s">
        <v>12</v>
      </c>
      <c r="I3991">
        <v>6</v>
      </c>
      <c r="J3991">
        <f t="shared" si="248"/>
        <v>23598</v>
      </c>
      <c r="K3991" s="2">
        <f t="shared" si="249"/>
        <v>45170</v>
      </c>
      <c r="L3991" s="2" t="str">
        <f>VLOOKUP(C3991,Customers!$A$2:$F$401,3,FALSE)</f>
        <v>Ismailia</v>
      </c>
      <c r="M3991" s="2" t="str">
        <f>VLOOKUP(C3991,Customers!$A$2:$F$401,5,FALSE)</f>
        <v>Small Business</v>
      </c>
      <c r="N3991" s="2" t="str">
        <f>VLOOKUP(D3991,Products!$A$2:$F$21,2,FALSE)</f>
        <v>Laptop Pro 14</v>
      </c>
      <c r="O3991" s="2" t="str">
        <f>VLOOKUP(D3991,Products!$A$2:$F$21,4,FALSE)</f>
        <v>Electronics</v>
      </c>
      <c r="P3991" s="2" t="str">
        <f>VLOOKUP(D3991,Products!$A$2:$F$21,3,FALSE)</f>
        <v>Computers</v>
      </c>
      <c r="Q3991" s="6">
        <f>VLOOKUP(D3991,Products!$A$2:$F$21,6,FALSE)</f>
        <v>22100</v>
      </c>
      <c r="R3991" s="6">
        <f t="shared" si="250"/>
        <v>22100</v>
      </c>
      <c r="S3991" s="6">
        <f t="shared" si="251"/>
        <v>1498</v>
      </c>
    </row>
    <row r="3992" spans="1:19" x14ac:dyDescent="0.25">
      <c r="A3992" t="s">
        <v>4422</v>
      </c>
      <c r="B3992" s="2">
        <v>45202</v>
      </c>
      <c r="C3992" t="s">
        <v>1684</v>
      </c>
      <c r="D3992" t="s">
        <v>33</v>
      </c>
      <c r="E3992">
        <v>1</v>
      </c>
      <c r="F3992">
        <v>3783</v>
      </c>
      <c r="G3992" s="3">
        <v>0</v>
      </c>
      <c r="H3992" t="s">
        <v>12</v>
      </c>
      <c r="I3992">
        <v>6</v>
      </c>
      <c r="J3992">
        <f t="shared" si="248"/>
        <v>3783</v>
      </c>
      <c r="K3992" s="2">
        <f t="shared" si="249"/>
        <v>45200</v>
      </c>
      <c r="L3992" s="2" t="str">
        <f>VLOOKUP(C3992,Customers!$A$2:$F$401,3,FALSE)</f>
        <v>Giza</v>
      </c>
      <c r="M3992" s="2" t="str">
        <f>VLOOKUP(C3992,Customers!$A$2:$F$401,5,FALSE)</f>
        <v>Small Business</v>
      </c>
      <c r="N3992" s="2" t="str">
        <f>VLOOKUP(D3992,Products!$A$2:$F$21,2,FALSE)</f>
        <v>Filing Cabinet</v>
      </c>
      <c r="O3992" s="2" t="str">
        <f>VLOOKUP(D3992,Products!$A$2:$F$21,4,FALSE)</f>
        <v>Office</v>
      </c>
      <c r="P3992" s="2" t="str">
        <f>VLOOKUP(D3992,Products!$A$2:$F$21,3,FALSE)</f>
        <v>Furniture</v>
      </c>
      <c r="Q3992" s="6">
        <f>VLOOKUP(D3992,Products!$A$2:$F$21,6,FALSE)</f>
        <v>2650</v>
      </c>
      <c r="R3992" s="6">
        <f t="shared" si="250"/>
        <v>2650</v>
      </c>
      <c r="S3992" s="6">
        <f t="shared" si="251"/>
        <v>1133</v>
      </c>
    </row>
    <row r="3993" spans="1:19" x14ac:dyDescent="0.25">
      <c r="A3993" t="s">
        <v>4423</v>
      </c>
      <c r="B3993" s="2">
        <v>44950</v>
      </c>
      <c r="C3993" t="s">
        <v>350</v>
      </c>
      <c r="D3993" t="s">
        <v>15</v>
      </c>
      <c r="E3993">
        <v>1</v>
      </c>
      <c r="F3993">
        <v>414</v>
      </c>
      <c r="G3993" s="3">
        <v>0.05</v>
      </c>
      <c r="H3993" t="s">
        <v>12</v>
      </c>
      <c r="I3993">
        <v>1</v>
      </c>
      <c r="J3993">
        <f t="shared" si="248"/>
        <v>393.29999999999995</v>
      </c>
      <c r="K3993" s="2">
        <f t="shared" si="249"/>
        <v>44927</v>
      </c>
      <c r="L3993" s="2" t="str">
        <f>VLOOKUP(C3993,Customers!$A$2:$F$401,3,FALSE)</f>
        <v>Alexandria</v>
      </c>
      <c r="M3993" s="2" t="str">
        <f>VLOOKUP(C3993,Customers!$A$2:$F$401,5,FALSE)</f>
        <v>Consumer</v>
      </c>
      <c r="N3993" s="2" t="str">
        <f>VLOOKUP(D3993,Products!$A$2:$F$21,2,FALSE)</f>
        <v>Wireless Mouse</v>
      </c>
      <c r="O3993" s="2" t="str">
        <f>VLOOKUP(D3993,Products!$A$2:$F$21,4,FALSE)</f>
        <v>Electronics</v>
      </c>
      <c r="P3993" s="2" t="str">
        <f>VLOOKUP(D3993,Products!$A$2:$F$21,3,FALSE)</f>
        <v>Accessories</v>
      </c>
      <c r="Q3993" s="6">
        <f>VLOOKUP(D3993,Products!$A$2:$F$21,6,FALSE)</f>
        <v>210</v>
      </c>
      <c r="R3993" s="6">
        <f t="shared" si="250"/>
        <v>210</v>
      </c>
      <c r="S3993" s="6">
        <f t="shared" si="251"/>
        <v>183.29999999999995</v>
      </c>
    </row>
    <row r="3994" spans="1:19" x14ac:dyDescent="0.25">
      <c r="A3994" t="s">
        <v>4424</v>
      </c>
      <c r="B3994" s="2">
        <v>45073</v>
      </c>
      <c r="C3994" t="s">
        <v>152</v>
      </c>
      <c r="D3994" t="s">
        <v>21</v>
      </c>
      <c r="E3994">
        <v>1</v>
      </c>
      <c r="F3994">
        <v>1702</v>
      </c>
      <c r="G3994" s="3">
        <v>0</v>
      </c>
      <c r="H3994" t="s">
        <v>12</v>
      </c>
      <c r="I3994">
        <v>3</v>
      </c>
      <c r="J3994">
        <f t="shared" si="248"/>
        <v>1702</v>
      </c>
      <c r="K3994" s="2">
        <f t="shared" si="249"/>
        <v>45047</v>
      </c>
      <c r="L3994" s="2" t="str">
        <f>VLOOKUP(C3994,Customers!$A$2:$F$401,3,FALSE)</f>
        <v>Mansoura</v>
      </c>
      <c r="M3994" s="2" t="str">
        <f>VLOOKUP(C3994,Customers!$A$2:$F$401,5,FALSE)</f>
        <v>Consumer</v>
      </c>
      <c r="N3994" s="2" t="str">
        <f>VLOOKUP(D3994,Products!$A$2:$F$21,2,FALSE)</f>
        <v>Mechanical Keyboard</v>
      </c>
      <c r="O3994" s="2" t="str">
        <f>VLOOKUP(D3994,Products!$A$2:$F$21,4,FALSE)</f>
        <v>Electronics</v>
      </c>
      <c r="P3994" s="2" t="str">
        <f>VLOOKUP(D3994,Products!$A$2:$F$21,3,FALSE)</f>
        <v>Accessories</v>
      </c>
      <c r="Q3994" s="6">
        <f>VLOOKUP(D3994,Products!$A$2:$F$21,6,FALSE)</f>
        <v>990</v>
      </c>
      <c r="R3994" s="6">
        <f t="shared" si="250"/>
        <v>990</v>
      </c>
      <c r="S3994" s="6">
        <f t="shared" si="251"/>
        <v>712</v>
      </c>
    </row>
    <row r="3995" spans="1:19" x14ac:dyDescent="0.25">
      <c r="A3995" t="s">
        <v>4425</v>
      </c>
      <c r="B3995" s="2">
        <v>44959</v>
      </c>
      <c r="C3995" t="s">
        <v>233</v>
      </c>
      <c r="D3995" t="s">
        <v>33</v>
      </c>
      <c r="E3995">
        <v>1</v>
      </c>
      <c r="F3995">
        <v>4212</v>
      </c>
      <c r="G3995" s="3">
        <v>0.03</v>
      </c>
      <c r="H3995" t="s">
        <v>12</v>
      </c>
      <c r="I3995">
        <v>6</v>
      </c>
      <c r="J3995">
        <f t="shared" si="248"/>
        <v>4085.64</v>
      </c>
      <c r="K3995" s="2">
        <f t="shared" si="249"/>
        <v>44958</v>
      </c>
      <c r="L3995" s="2" t="str">
        <f>VLOOKUP(C3995,Customers!$A$2:$F$401,3,FALSE)</f>
        <v>Mansoura</v>
      </c>
      <c r="M3995" s="2" t="str">
        <f>VLOOKUP(C3995,Customers!$A$2:$F$401,5,FALSE)</f>
        <v>Consumer</v>
      </c>
      <c r="N3995" s="2" t="str">
        <f>VLOOKUP(D3995,Products!$A$2:$F$21,2,FALSE)</f>
        <v>Filing Cabinet</v>
      </c>
      <c r="O3995" s="2" t="str">
        <f>VLOOKUP(D3995,Products!$A$2:$F$21,4,FALSE)</f>
        <v>Office</v>
      </c>
      <c r="P3995" s="2" t="str">
        <f>VLOOKUP(D3995,Products!$A$2:$F$21,3,FALSE)</f>
        <v>Furniture</v>
      </c>
      <c r="Q3995" s="6">
        <f>VLOOKUP(D3995,Products!$A$2:$F$21,6,FALSE)</f>
        <v>2650</v>
      </c>
      <c r="R3995" s="6">
        <f t="shared" si="250"/>
        <v>2650</v>
      </c>
      <c r="S3995" s="6">
        <f t="shared" si="251"/>
        <v>1435.6399999999999</v>
      </c>
    </row>
    <row r="3996" spans="1:19" x14ac:dyDescent="0.25">
      <c r="A3996" t="s">
        <v>4426</v>
      </c>
      <c r="B3996" s="2">
        <v>45221</v>
      </c>
      <c r="C3996" t="s">
        <v>1632</v>
      </c>
      <c r="D3996" t="s">
        <v>56</v>
      </c>
      <c r="E3996">
        <v>5</v>
      </c>
      <c r="F3996">
        <v>174.6</v>
      </c>
      <c r="G3996" s="3">
        <v>0</v>
      </c>
      <c r="H3996" t="s">
        <v>12</v>
      </c>
      <c r="I3996">
        <v>7</v>
      </c>
      <c r="J3996">
        <f t="shared" si="248"/>
        <v>873</v>
      </c>
      <c r="K3996" s="2">
        <f t="shared" si="249"/>
        <v>45200</v>
      </c>
      <c r="L3996" s="2" t="str">
        <f>VLOOKUP(C3996,Customers!$A$2:$F$401,3,FALSE)</f>
        <v>Banha</v>
      </c>
      <c r="M3996" s="2" t="str">
        <f>VLOOKUP(C3996,Customers!$A$2:$F$401,5,FALSE)</f>
        <v>Consumer</v>
      </c>
      <c r="N3996" s="2" t="str">
        <f>VLOOKUP(D3996,Products!$A$2:$F$21,2,FALSE)</f>
        <v>Notebook Pack</v>
      </c>
      <c r="O3996" s="2" t="str">
        <f>VLOOKUP(D3996,Products!$A$2:$F$21,4,FALSE)</f>
        <v>Office</v>
      </c>
      <c r="P3996" s="2" t="str">
        <f>VLOOKUP(D3996,Products!$A$2:$F$21,3,FALSE)</f>
        <v>Stationery</v>
      </c>
      <c r="Q3996" s="6">
        <f>VLOOKUP(D3996,Products!$A$2:$F$21,6,FALSE)</f>
        <v>75</v>
      </c>
      <c r="R3996" s="6">
        <f t="shared" si="250"/>
        <v>375</v>
      </c>
      <c r="S3996" s="6">
        <f t="shared" si="251"/>
        <v>498</v>
      </c>
    </row>
    <row r="3997" spans="1:19" x14ac:dyDescent="0.25">
      <c r="A3997" t="s">
        <v>4427</v>
      </c>
      <c r="B3997" s="2">
        <v>45923</v>
      </c>
      <c r="C3997" t="s">
        <v>948</v>
      </c>
      <c r="D3997" t="s">
        <v>56</v>
      </c>
      <c r="E3997">
        <v>3</v>
      </c>
      <c r="F3997">
        <v>180</v>
      </c>
      <c r="G3997" s="3">
        <v>0</v>
      </c>
      <c r="H3997" t="s">
        <v>12</v>
      </c>
      <c r="I3997">
        <v>3</v>
      </c>
      <c r="J3997">
        <f t="shared" si="248"/>
        <v>540</v>
      </c>
      <c r="K3997" s="2">
        <f t="shared" si="249"/>
        <v>45901</v>
      </c>
      <c r="L3997" s="2" t="str">
        <f>VLOOKUP(C3997,Customers!$A$2:$F$401,3,FALSE)</f>
        <v>Fayoum</v>
      </c>
      <c r="M3997" s="2" t="str">
        <f>VLOOKUP(C3997,Customers!$A$2:$F$401,5,FALSE)</f>
        <v>Consumer</v>
      </c>
      <c r="N3997" s="2" t="str">
        <f>VLOOKUP(D3997,Products!$A$2:$F$21,2,FALSE)</f>
        <v>Notebook Pack</v>
      </c>
      <c r="O3997" s="2" t="str">
        <f>VLOOKUP(D3997,Products!$A$2:$F$21,4,FALSE)</f>
        <v>Office</v>
      </c>
      <c r="P3997" s="2" t="str">
        <f>VLOOKUP(D3997,Products!$A$2:$F$21,3,FALSE)</f>
        <v>Stationery</v>
      </c>
      <c r="Q3997" s="6">
        <f>VLOOKUP(D3997,Products!$A$2:$F$21,6,FALSE)</f>
        <v>75</v>
      </c>
      <c r="R3997" s="6">
        <f t="shared" si="250"/>
        <v>225</v>
      </c>
      <c r="S3997" s="6">
        <f t="shared" si="251"/>
        <v>315</v>
      </c>
    </row>
    <row r="3998" spans="1:19" x14ac:dyDescent="0.25">
      <c r="A3998" t="s">
        <v>4428</v>
      </c>
      <c r="B3998" s="2">
        <v>45821</v>
      </c>
      <c r="C3998" t="s">
        <v>439</v>
      </c>
      <c r="D3998" t="s">
        <v>72</v>
      </c>
      <c r="E3998">
        <v>1</v>
      </c>
      <c r="F3998">
        <v>1802.5</v>
      </c>
      <c r="G3998" s="3">
        <v>0.15</v>
      </c>
      <c r="H3998" t="s">
        <v>12</v>
      </c>
      <c r="I3998">
        <v>1</v>
      </c>
      <c r="J3998">
        <f t="shared" si="248"/>
        <v>1532.125</v>
      </c>
      <c r="K3998" s="2">
        <f t="shared" si="249"/>
        <v>45809</v>
      </c>
      <c r="L3998" s="2" t="str">
        <f>VLOOKUP(C3998,Customers!$A$2:$F$401,3,FALSE)</f>
        <v>Shubra El-Kheima</v>
      </c>
      <c r="M3998" s="2" t="str">
        <f>VLOOKUP(C3998,Customers!$A$2:$F$401,5,FALSE)</f>
        <v>Consumer</v>
      </c>
      <c r="N3998" s="2" t="str">
        <f>VLOOKUP(D3998,Products!$A$2:$F$21,2,FALSE)</f>
        <v>Wi-Fi Router</v>
      </c>
      <c r="O3998" s="2" t="str">
        <f>VLOOKUP(D3998,Products!$A$2:$F$21,4,FALSE)</f>
        <v>Electronics</v>
      </c>
      <c r="P3998" s="2" t="str">
        <f>VLOOKUP(D3998,Products!$A$2:$F$21,3,FALSE)</f>
        <v>Networking</v>
      </c>
      <c r="Q3998" s="6">
        <f>VLOOKUP(D3998,Products!$A$2:$F$21,6,FALSE)</f>
        <v>1050</v>
      </c>
      <c r="R3998" s="6">
        <f t="shared" si="250"/>
        <v>1050</v>
      </c>
      <c r="S3998" s="6">
        <f t="shared" si="251"/>
        <v>482.125</v>
      </c>
    </row>
    <row r="3999" spans="1:19" x14ac:dyDescent="0.25">
      <c r="A3999" t="s">
        <v>4429</v>
      </c>
      <c r="B3999" s="2">
        <v>45205</v>
      </c>
      <c r="C3999" t="s">
        <v>407</v>
      </c>
      <c r="D3999" t="s">
        <v>11</v>
      </c>
      <c r="E3999">
        <v>3</v>
      </c>
      <c r="F3999">
        <v>28500</v>
      </c>
      <c r="G3999" s="3">
        <v>0</v>
      </c>
      <c r="H3999" t="s">
        <v>12</v>
      </c>
      <c r="I3999">
        <v>5</v>
      </c>
      <c r="J3999">
        <f t="shared" si="248"/>
        <v>85500</v>
      </c>
      <c r="K3999" s="2">
        <f t="shared" si="249"/>
        <v>45200</v>
      </c>
      <c r="L3999" s="2" t="str">
        <f>VLOOKUP(C3999,Customers!$A$2:$F$401,3,FALSE)</f>
        <v>Shubra El-Kheima</v>
      </c>
      <c r="M3999" s="2" t="str">
        <f>VLOOKUP(C3999,Customers!$A$2:$F$401,5,FALSE)</f>
        <v>Corporate</v>
      </c>
      <c r="N3999" s="2" t="str">
        <f>VLOOKUP(D3999,Products!$A$2:$F$21,2,FALSE)</f>
        <v>Laptop Pro 14</v>
      </c>
      <c r="O3999" s="2" t="str">
        <f>VLOOKUP(D3999,Products!$A$2:$F$21,4,FALSE)</f>
        <v>Electronics</v>
      </c>
      <c r="P3999" s="2" t="str">
        <f>VLOOKUP(D3999,Products!$A$2:$F$21,3,FALSE)</f>
        <v>Computers</v>
      </c>
      <c r="Q3999" s="6">
        <f>VLOOKUP(D3999,Products!$A$2:$F$21,6,FALSE)</f>
        <v>22100</v>
      </c>
      <c r="R3999" s="6">
        <f t="shared" si="250"/>
        <v>66300</v>
      </c>
      <c r="S3999" s="6">
        <f t="shared" si="251"/>
        <v>19200</v>
      </c>
    </row>
    <row r="4000" spans="1:19" x14ac:dyDescent="0.25">
      <c r="A4000" t="s">
        <v>4430</v>
      </c>
      <c r="B4000" s="2">
        <v>45100</v>
      </c>
      <c r="C4000" t="s">
        <v>98</v>
      </c>
      <c r="D4000" t="s">
        <v>56</v>
      </c>
      <c r="E4000">
        <v>3</v>
      </c>
      <c r="F4000">
        <v>180</v>
      </c>
      <c r="G4000" s="3">
        <v>0.1</v>
      </c>
      <c r="H4000" t="s">
        <v>12</v>
      </c>
      <c r="I4000">
        <v>6</v>
      </c>
      <c r="J4000">
        <f t="shared" si="248"/>
        <v>486</v>
      </c>
      <c r="K4000" s="2">
        <f t="shared" si="249"/>
        <v>45078</v>
      </c>
      <c r="L4000" s="2" t="str">
        <f>VLOOKUP(C4000,Customers!$A$2:$F$401,3,FALSE)</f>
        <v>Tanta</v>
      </c>
      <c r="M4000" s="2" t="str">
        <f>VLOOKUP(C4000,Customers!$A$2:$F$401,5,FALSE)</f>
        <v>Consumer</v>
      </c>
      <c r="N4000" s="2" t="str">
        <f>VLOOKUP(D4000,Products!$A$2:$F$21,2,FALSE)</f>
        <v>Notebook Pack</v>
      </c>
      <c r="O4000" s="2" t="str">
        <f>VLOOKUP(D4000,Products!$A$2:$F$21,4,FALSE)</f>
        <v>Office</v>
      </c>
      <c r="P4000" s="2" t="str">
        <f>VLOOKUP(D4000,Products!$A$2:$F$21,3,FALSE)</f>
        <v>Stationery</v>
      </c>
      <c r="Q4000" s="6">
        <f>VLOOKUP(D4000,Products!$A$2:$F$21,6,FALSE)</f>
        <v>75</v>
      </c>
      <c r="R4000" s="6">
        <f t="shared" si="250"/>
        <v>225</v>
      </c>
      <c r="S4000" s="6">
        <f t="shared" si="251"/>
        <v>261</v>
      </c>
    </row>
    <row r="4001" spans="1:19" x14ac:dyDescent="0.25">
      <c r="A4001" t="s">
        <v>4431</v>
      </c>
      <c r="B4001" s="2">
        <v>45208</v>
      </c>
      <c r="C4001" t="s">
        <v>858</v>
      </c>
      <c r="D4001" t="s">
        <v>40</v>
      </c>
      <c r="E4001">
        <v>2</v>
      </c>
      <c r="F4001">
        <v>17940</v>
      </c>
      <c r="G4001" s="3">
        <v>0.1</v>
      </c>
      <c r="H4001" t="s">
        <v>12</v>
      </c>
      <c r="I4001">
        <v>4</v>
      </c>
      <c r="J4001">
        <f t="shared" si="248"/>
        <v>32292</v>
      </c>
      <c r="K4001" s="2">
        <f t="shared" si="249"/>
        <v>45200</v>
      </c>
      <c r="L4001" s="2" t="str">
        <f>VLOOKUP(C4001,Customers!$A$2:$F$401,3,FALSE)</f>
        <v>Banha</v>
      </c>
      <c r="M4001" s="2" t="str">
        <f>VLOOKUP(C4001,Customers!$A$2:$F$401,5,FALSE)</f>
        <v>Corporate</v>
      </c>
      <c r="N4001" s="2" t="str">
        <f>VLOOKUP(D4001,Products!$A$2:$F$21,2,FALSE)</f>
        <v>Laptop Basic 15</v>
      </c>
      <c r="O4001" s="2" t="str">
        <f>VLOOKUP(D4001,Products!$A$2:$F$21,4,FALSE)</f>
        <v>Electronics</v>
      </c>
      <c r="P4001" s="2" t="str">
        <f>VLOOKUP(D4001,Products!$A$2:$F$21,3,FALSE)</f>
        <v>Computers</v>
      </c>
      <c r="Q4001" s="6">
        <f>VLOOKUP(D4001,Products!$A$2:$F$21,6,FALSE)</f>
        <v>15100</v>
      </c>
      <c r="R4001" s="6">
        <f t="shared" si="250"/>
        <v>30200</v>
      </c>
      <c r="S4001" s="6">
        <f t="shared" si="251"/>
        <v>2092</v>
      </c>
    </row>
    <row r="4002" spans="1:19" x14ac:dyDescent="0.25">
      <c r="A4002" t="s">
        <v>4432</v>
      </c>
      <c r="B4002" s="2">
        <v>45778</v>
      </c>
      <c r="C4002" t="s">
        <v>914</v>
      </c>
      <c r="D4002" t="s">
        <v>11</v>
      </c>
      <c r="E4002">
        <v>50</v>
      </c>
      <c r="F4002">
        <v>27645</v>
      </c>
      <c r="G4002" s="3">
        <v>0</v>
      </c>
      <c r="H4002" t="s">
        <v>12</v>
      </c>
      <c r="I4002">
        <v>2</v>
      </c>
      <c r="J4002">
        <f t="shared" si="248"/>
        <v>1382250</v>
      </c>
      <c r="K4002" s="2">
        <f t="shared" si="249"/>
        <v>45778</v>
      </c>
      <c r="L4002" s="2" t="str">
        <f>VLOOKUP(C4002,Customers!$A$2:$F$401,3,FALSE)</f>
        <v>Zagazig</v>
      </c>
      <c r="M4002" s="2" t="str">
        <f>VLOOKUP(C4002,Customers!$A$2:$F$401,5,FALSE)</f>
        <v>Consumer</v>
      </c>
      <c r="N4002" s="2" t="str">
        <f>VLOOKUP(D4002,Products!$A$2:$F$21,2,FALSE)</f>
        <v>Laptop Pro 14</v>
      </c>
      <c r="O4002" s="2" t="str">
        <f>VLOOKUP(D4002,Products!$A$2:$F$21,4,FALSE)</f>
        <v>Electronics</v>
      </c>
      <c r="P4002" s="2" t="str">
        <f>VLOOKUP(D4002,Products!$A$2:$F$21,3,FALSE)</f>
        <v>Computers</v>
      </c>
      <c r="Q4002" s="6">
        <f>VLOOKUP(D4002,Products!$A$2:$F$21,6,FALSE)</f>
        <v>22100</v>
      </c>
      <c r="R4002" s="6">
        <f t="shared" si="250"/>
        <v>1105000</v>
      </c>
      <c r="S4002" s="6">
        <f t="shared" si="251"/>
        <v>277250</v>
      </c>
    </row>
    <row r="4003" spans="1:19" x14ac:dyDescent="0.25">
      <c r="A4003" t="s">
        <v>4433</v>
      </c>
      <c r="B4003" s="2">
        <v>45860</v>
      </c>
      <c r="C4003" t="s">
        <v>92</v>
      </c>
      <c r="D4003" t="s">
        <v>56</v>
      </c>
      <c r="E4003">
        <v>1</v>
      </c>
      <c r="F4003">
        <v>185.4</v>
      </c>
      <c r="G4003" s="3">
        <v>0.2</v>
      </c>
      <c r="H4003" t="s">
        <v>12</v>
      </c>
      <c r="I4003">
        <v>2</v>
      </c>
      <c r="J4003">
        <f t="shared" si="248"/>
        <v>148.32000000000002</v>
      </c>
      <c r="K4003" s="2">
        <f t="shared" si="249"/>
        <v>45839</v>
      </c>
      <c r="L4003" s="2" t="str">
        <f>VLOOKUP(C4003,Customers!$A$2:$F$401,3,FALSE)</f>
        <v>Mansoura</v>
      </c>
      <c r="M4003" s="2" t="str">
        <f>VLOOKUP(C4003,Customers!$A$2:$F$401,5,FALSE)</f>
        <v>Small Business</v>
      </c>
      <c r="N4003" s="2" t="str">
        <f>VLOOKUP(D4003,Products!$A$2:$F$21,2,FALSE)</f>
        <v>Notebook Pack</v>
      </c>
      <c r="O4003" s="2" t="str">
        <f>VLOOKUP(D4003,Products!$A$2:$F$21,4,FALSE)</f>
        <v>Office</v>
      </c>
      <c r="P4003" s="2" t="str">
        <f>VLOOKUP(D4003,Products!$A$2:$F$21,3,FALSE)</f>
        <v>Stationery</v>
      </c>
      <c r="Q4003" s="6">
        <f>VLOOKUP(D4003,Products!$A$2:$F$21,6,FALSE)</f>
        <v>75</v>
      </c>
      <c r="R4003" s="6">
        <f t="shared" si="250"/>
        <v>75</v>
      </c>
      <c r="S4003" s="6">
        <f t="shared" si="251"/>
        <v>73.320000000000022</v>
      </c>
    </row>
    <row r="4004" spans="1:19" x14ac:dyDescent="0.25">
      <c r="A4004" t="s">
        <v>4434</v>
      </c>
      <c r="B4004" s="2">
        <v>45798</v>
      </c>
      <c r="C4004" t="s">
        <v>980</v>
      </c>
      <c r="D4004" t="s">
        <v>56</v>
      </c>
      <c r="E4004">
        <v>2</v>
      </c>
      <c r="F4004">
        <v>165.6</v>
      </c>
      <c r="G4004" s="3">
        <v>0.2</v>
      </c>
      <c r="H4004" t="s">
        <v>12</v>
      </c>
      <c r="I4004">
        <v>1</v>
      </c>
      <c r="J4004">
        <f t="shared" si="248"/>
        <v>264.95999999999998</v>
      </c>
      <c r="K4004" s="2">
        <f t="shared" si="249"/>
        <v>45778</v>
      </c>
      <c r="L4004" s="2" t="str">
        <f>VLOOKUP(C4004,Customers!$A$2:$F$401,3,FALSE)</f>
        <v>Mansoura</v>
      </c>
      <c r="M4004" s="2" t="str">
        <f>VLOOKUP(C4004,Customers!$A$2:$F$401,5,FALSE)</f>
        <v>Small Business</v>
      </c>
      <c r="N4004" s="2" t="str">
        <f>VLOOKUP(D4004,Products!$A$2:$F$21,2,FALSE)</f>
        <v>Notebook Pack</v>
      </c>
      <c r="O4004" s="2" t="str">
        <f>VLOOKUP(D4004,Products!$A$2:$F$21,4,FALSE)</f>
        <v>Office</v>
      </c>
      <c r="P4004" s="2" t="str">
        <f>VLOOKUP(D4004,Products!$A$2:$F$21,3,FALSE)</f>
        <v>Stationery</v>
      </c>
      <c r="Q4004" s="6">
        <f>VLOOKUP(D4004,Products!$A$2:$F$21,6,FALSE)</f>
        <v>75</v>
      </c>
      <c r="R4004" s="6">
        <f t="shared" si="250"/>
        <v>150</v>
      </c>
      <c r="S4004" s="6">
        <f t="shared" si="251"/>
        <v>114.95999999999998</v>
      </c>
    </row>
    <row r="4005" spans="1:19" x14ac:dyDescent="0.25">
      <c r="A4005" t="s">
        <v>4435</v>
      </c>
      <c r="B4005" s="2">
        <v>45295</v>
      </c>
      <c r="C4005" t="s">
        <v>1414</v>
      </c>
      <c r="D4005" t="s">
        <v>15</v>
      </c>
      <c r="E4005">
        <v>1</v>
      </c>
      <c r="F4005">
        <v>486</v>
      </c>
      <c r="G4005" s="3">
        <v>0.03</v>
      </c>
      <c r="H4005" t="s">
        <v>12</v>
      </c>
      <c r="I4005">
        <v>4</v>
      </c>
      <c r="J4005">
        <f t="shared" si="248"/>
        <v>471.41999999999996</v>
      </c>
      <c r="K4005" s="2">
        <f t="shared" si="249"/>
        <v>45292</v>
      </c>
      <c r="L4005" s="2" t="str">
        <f>VLOOKUP(C4005,Customers!$A$2:$F$401,3,FALSE)</f>
        <v>Giza</v>
      </c>
      <c r="M4005" s="2" t="str">
        <f>VLOOKUP(C4005,Customers!$A$2:$F$401,5,FALSE)</f>
        <v>Consumer</v>
      </c>
      <c r="N4005" s="2" t="str">
        <f>VLOOKUP(D4005,Products!$A$2:$F$21,2,FALSE)</f>
        <v>Wireless Mouse</v>
      </c>
      <c r="O4005" s="2" t="str">
        <f>VLOOKUP(D4005,Products!$A$2:$F$21,4,FALSE)</f>
        <v>Electronics</v>
      </c>
      <c r="P4005" s="2" t="str">
        <f>VLOOKUP(D4005,Products!$A$2:$F$21,3,FALSE)</f>
        <v>Accessories</v>
      </c>
      <c r="Q4005" s="6">
        <f>VLOOKUP(D4005,Products!$A$2:$F$21,6,FALSE)</f>
        <v>210</v>
      </c>
      <c r="R4005" s="6">
        <f t="shared" si="250"/>
        <v>210</v>
      </c>
      <c r="S4005" s="6">
        <f t="shared" si="251"/>
        <v>261.41999999999996</v>
      </c>
    </row>
    <row r="4006" spans="1:19" x14ac:dyDescent="0.25">
      <c r="A4006" t="s">
        <v>4436</v>
      </c>
      <c r="B4006" s="2">
        <v>45857</v>
      </c>
      <c r="C4006" t="s">
        <v>439</v>
      </c>
      <c r="D4006" t="s">
        <v>11</v>
      </c>
      <c r="E4006">
        <v>1</v>
      </c>
      <c r="F4006">
        <v>26220</v>
      </c>
      <c r="G4006" s="3">
        <v>0.2</v>
      </c>
      <c r="H4006" t="s">
        <v>12</v>
      </c>
      <c r="I4006">
        <v>6</v>
      </c>
      <c r="J4006">
        <f t="shared" si="248"/>
        <v>20976</v>
      </c>
      <c r="K4006" s="2">
        <f t="shared" si="249"/>
        <v>45839</v>
      </c>
      <c r="L4006" s="2" t="str">
        <f>VLOOKUP(C4006,Customers!$A$2:$F$401,3,FALSE)</f>
        <v>Shubra El-Kheima</v>
      </c>
      <c r="M4006" s="2" t="str">
        <f>VLOOKUP(C4006,Customers!$A$2:$F$401,5,FALSE)</f>
        <v>Consumer</v>
      </c>
      <c r="N4006" s="2" t="str">
        <f>VLOOKUP(D4006,Products!$A$2:$F$21,2,FALSE)</f>
        <v>Laptop Pro 14</v>
      </c>
      <c r="O4006" s="2" t="str">
        <f>VLOOKUP(D4006,Products!$A$2:$F$21,4,FALSE)</f>
        <v>Electronics</v>
      </c>
      <c r="P4006" s="2" t="str">
        <f>VLOOKUP(D4006,Products!$A$2:$F$21,3,FALSE)</f>
        <v>Computers</v>
      </c>
      <c r="Q4006" s="6">
        <f>VLOOKUP(D4006,Products!$A$2:$F$21,6,FALSE)</f>
        <v>22100</v>
      </c>
      <c r="R4006" s="6">
        <f t="shared" si="250"/>
        <v>22100</v>
      </c>
      <c r="S4006" s="6">
        <f t="shared" si="251"/>
        <v>-1124</v>
      </c>
    </row>
    <row r="4007" spans="1:19" x14ac:dyDescent="0.25">
      <c r="A4007" t="s">
        <v>4437</v>
      </c>
      <c r="B4007" s="2">
        <v>45970</v>
      </c>
      <c r="C4007" t="s">
        <v>1241</v>
      </c>
      <c r="D4007" t="s">
        <v>46</v>
      </c>
      <c r="E4007">
        <v>1</v>
      </c>
      <c r="F4007">
        <v>267.8</v>
      </c>
      <c r="G4007" s="3">
        <v>0.05</v>
      </c>
      <c r="H4007" t="s">
        <v>12</v>
      </c>
      <c r="I4007">
        <v>4</v>
      </c>
      <c r="J4007">
        <f t="shared" si="248"/>
        <v>254.41</v>
      </c>
      <c r="K4007" s="2">
        <f t="shared" si="249"/>
        <v>45962</v>
      </c>
      <c r="L4007" s="2" t="str">
        <f>VLOOKUP(C4007,Customers!$A$2:$F$401,3,FALSE)</f>
        <v>Giza</v>
      </c>
      <c r="M4007" s="2" t="str">
        <f>VLOOKUP(C4007,Customers!$A$2:$F$401,5,FALSE)</f>
        <v>Small Business</v>
      </c>
      <c r="N4007" s="2" t="str">
        <f>VLOOKUP(D4007,Products!$A$2:$F$21,2,FALSE)</f>
        <v>Paper A4 Box</v>
      </c>
      <c r="O4007" s="2" t="str">
        <f>VLOOKUP(D4007,Products!$A$2:$F$21,4,FALSE)</f>
        <v>Office</v>
      </c>
      <c r="P4007" s="2" t="str">
        <f>VLOOKUP(D4007,Products!$A$2:$F$21,3,FALSE)</f>
        <v>Stationery</v>
      </c>
      <c r="Q4007" s="6">
        <f>VLOOKUP(D4007,Products!$A$2:$F$21,6,FALSE)</f>
        <v>145</v>
      </c>
      <c r="R4007" s="6">
        <f t="shared" si="250"/>
        <v>145</v>
      </c>
      <c r="S4007" s="6">
        <f t="shared" si="251"/>
        <v>109.41</v>
      </c>
    </row>
    <row r="4008" spans="1:19" x14ac:dyDescent="0.25">
      <c r="A4008" t="s">
        <v>4438</v>
      </c>
      <c r="B4008" s="2">
        <v>45795</v>
      </c>
      <c r="C4008" t="s">
        <v>988</v>
      </c>
      <c r="D4008" t="s">
        <v>18</v>
      </c>
      <c r="E4008">
        <v>1</v>
      </c>
      <c r="F4008">
        <v>1493.5</v>
      </c>
      <c r="G4008" s="3">
        <v>0</v>
      </c>
      <c r="H4008" t="s">
        <v>12</v>
      </c>
      <c r="I4008">
        <v>4</v>
      </c>
      <c r="J4008">
        <f t="shared" si="248"/>
        <v>1493.5</v>
      </c>
      <c r="K4008" s="2">
        <f t="shared" si="249"/>
        <v>45778</v>
      </c>
      <c r="L4008" s="2" t="str">
        <f>VLOOKUP(C4008,Customers!$A$2:$F$401,3,FALSE)</f>
        <v>Shubra El-Kheima</v>
      </c>
      <c r="M4008" s="2" t="str">
        <f>VLOOKUP(C4008,Customers!$A$2:$F$401,5,FALSE)</f>
        <v>Consumer</v>
      </c>
      <c r="N4008" s="2" t="str">
        <f>VLOOKUP(D4008,Products!$A$2:$F$21,2,FALSE)</f>
        <v>Webcam HD</v>
      </c>
      <c r="O4008" s="2" t="str">
        <f>VLOOKUP(D4008,Products!$A$2:$F$21,4,FALSE)</f>
        <v>Electronics</v>
      </c>
      <c r="P4008" s="2" t="str">
        <f>VLOOKUP(D4008,Products!$A$2:$F$21,3,FALSE)</f>
        <v>Accessories</v>
      </c>
      <c r="Q4008" s="6">
        <f>VLOOKUP(D4008,Products!$A$2:$F$21,6,FALSE)</f>
        <v>790</v>
      </c>
      <c r="R4008" s="6">
        <f t="shared" si="250"/>
        <v>790</v>
      </c>
      <c r="S4008" s="6">
        <f t="shared" si="251"/>
        <v>703.5</v>
      </c>
    </row>
    <row r="4009" spans="1:19" x14ac:dyDescent="0.25">
      <c r="A4009" t="s">
        <v>4439</v>
      </c>
      <c r="B4009" s="2">
        <v>45848</v>
      </c>
      <c r="C4009" t="s">
        <v>320</v>
      </c>
      <c r="D4009" t="s">
        <v>46</v>
      </c>
      <c r="E4009">
        <v>1</v>
      </c>
      <c r="F4009">
        <v>239.2</v>
      </c>
      <c r="G4009" s="3">
        <v>0</v>
      </c>
      <c r="H4009" t="s">
        <v>96</v>
      </c>
      <c r="I4009">
        <v>4</v>
      </c>
      <c r="J4009">
        <f t="shared" si="248"/>
        <v>239.2</v>
      </c>
      <c r="K4009" s="2">
        <f t="shared" si="249"/>
        <v>45839</v>
      </c>
      <c r="L4009" s="2" t="str">
        <f>VLOOKUP(C4009,Customers!$A$2:$F$401,3,FALSE)</f>
        <v>Tanta</v>
      </c>
      <c r="M4009" s="2" t="str">
        <f>VLOOKUP(C4009,Customers!$A$2:$F$401,5,FALSE)</f>
        <v>Consumer</v>
      </c>
      <c r="N4009" s="2" t="str">
        <f>VLOOKUP(D4009,Products!$A$2:$F$21,2,FALSE)</f>
        <v>Paper A4 Box</v>
      </c>
      <c r="O4009" s="2" t="str">
        <f>VLOOKUP(D4009,Products!$A$2:$F$21,4,FALSE)</f>
        <v>Office</v>
      </c>
      <c r="P4009" s="2" t="str">
        <f>VLOOKUP(D4009,Products!$A$2:$F$21,3,FALSE)</f>
        <v>Stationery</v>
      </c>
      <c r="Q4009" s="6">
        <f>VLOOKUP(D4009,Products!$A$2:$F$21,6,FALSE)</f>
        <v>145</v>
      </c>
      <c r="R4009" s="6">
        <f t="shared" si="250"/>
        <v>145</v>
      </c>
      <c r="S4009" s="6">
        <f t="shared" si="251"/>
        <v>94.199999999999989</v>
      </c>
    </row>
    <row r="4010" spans="1:19" x14ac:dyDescent="0.25">
      <c r="A4010" t="s">
        <v>4440</v>
      </c>
      <c r="B4010" s="2">
        <v>45714</v>
      </c>
      <c r="C4010" t="s">
        <v>443</v>
      </c>
      <c r="D4010" t="s">
        <v>123</v>
      </c>
      <c r="E4010">
        <v>1</v>
      </c>
      <c r="F4010">
        <v>2538</v>
      </c>
      <c r="G4010" s="3">
        <v>0.15</v>
      </c>
      <c r="H4010" t="s">
        <v>12</v>
      </c>
      <c r="I4010">
        <v>2</v>
      </c>
      <c r="J4010">
        <f t="shared" si="248"/>
        <v>2157.2999999999997</v>
      </c>
      <c r="K4010" s="2">
        <f t="shared" si="249"/>
        <v>45689</v>
      </c>
      <c r="L4010" s="2" t="str">
        <f>VLOOKUP(C4010,Customers!$A$2:$F$401,3,FALSE)</f>
        <v>Asyut</v>
      </c>
      <c r="M4010" s="2" t="str">
        <f>VLOOKUP(C4010,Customers!$A$2:$F$401,5,FALSE)</f>
        <v>Consumer</v>
      </c>
      <c r="N4010" s="2" t="str">
        <f>VLOOKUP(D4010,Products!$A$2:$F$21,2,FALSE)</f>
        <v>Barcode Scanner</v>
      </c>
      <c r="O4010" s="2" t="str">
        <f>VLOOKUP(D4010,Products!$A$2:$F$21,4,FALSE)</f>
        <v>Electronics</v>
      </c>
      <c r="P4010" s="2" t="str">
        <f>VLOOKUP(D4010,Products!$A$2:$F$21,3,FALSE)</f>
        <v>POS Equipment</v>
      </c>
      <c r="Q4010" s="6">
        <f>VLOOKUP(D4010,Products!$A$2:$F$21,6,FALSE)</f>
        <v>1420</v>
      </c>
      <c r="R4010" s="6">
        <f t="shared" si="250"/>
        <v>1420</v>
      </c>
      <c r="S4010" s="6">
        <f t="shared" si="251"/>
        <v>737.29999999999973</v>
      </c>
    </row>
    <row r="4011" spans="1:19" x14ac:dyDescent="0.25">
      <c r="A4011" t="s">
        <v>4441</v>
      </c>
      <c r="B4011" s="2">
        <v>45654</v>
      </c>
      <c r="C4011" t="s">
        <v>719</v>
      </c>
      <c r="D4011" t="s">
        <v>72</v>
      </c>
      <c r="E4011">
        <v>2</v>
      </c>
      <c r="F4011">
        <v>1610</v>
      </c>
      <c r="G4011" s="3">
        <v>0.05</v>
      </c>
      <c r="H4011" t="s">
        <v>85</v>
      </c>
      <c r="I4011">
        <v>7</v>
      </c>
      <c r="J4011">
        <f t="shared" si="248"/>
        <v>3059</v>
      </c>
      <c r="K4011" s="2">
        <f t="shared" si="249"/>
        <v>45627</v>
      </c>
      <c r="L4011" s="2" t="str">
        <f>VLOOKUP(C4011,Customers!$A$2:$F$401,3,FALSE)</f>
        <v>Alexandria</v>
      </c>
      <c r="M4011" s="2" t="str">
        <f>VLOOKUP(C4011,Customers!$A$2:$F$401,5,FALSE)</f>
        <v>Consumer</v>
      </c>
      <c r="N4011" s="2" t="str">
        <f>VLOOKUP(D4011,Products!$A$2:$F$21,2,FALSE)</f>
        <v>Wi-Fi Router</v>
      </c>
      <c r="O4011" s="2" t="str">
        <f>VLOOKUP(D4011,Products!$A$2:$F$21,4,FALSE)</f>
        <v>Electronics</v>
      </c>
      <c r="P4011" s="2" t="str">
        <f>VLOOKUP(D4011,Products!$A$2:$F$21,3,FALSE)</f>
        <v>Networking</v>
      </c>
      <c r="Q4011" s="6">
        <f>VLOOKUP(D4011,Products!$A$2:$F$21,6,FALSE)</f>
        <v>1050</v>
      </c>
      <c r="R4011" s="6">
        <f t="shared" si="250"/>
        <v>2100</v>
      </c>
      <c r="S4011" s="6">
        <f t="shared" si="251"/>
        <v>959</v>
      </c>
    </row>
    <row r="4012" spans="1:19" x14ac:dyDescent="0.25">
      <c r="A4012" t="s">
        <v>4442</v>
      </c>
      <c r="B4012" s="2">
        <v>45389</v>
      </c>
      <c r="C4012" t="s">
        <v>1028</v>
      </c>
      <c r="D4012" t="s">
        <v>46</v>
      </c>
      <c r="E4012">
        <v>4</v>
      </c>
      <c r="F4012">
        <v>280.8</v>
      </c>
      <c r="G4012" s="3">
        <v>0</v>
      </c>
      <c r="H4012" t="s">
        <v>12</v>
      </c>
      <c r="I4012">
        <v>3</v>
      </c>
      <c r="J4012">
        <f t="shared" si="248"/>
        <v>1123.2</v>
      </c>
      <c r="K4012" s="2">
        <f t="shared" si="249"/>
        <v>45383</v>
      </c>
      <c r="L4012" s="2" t="str">
        <f>VLOOKUP(C4012,Customers!$A$2:$F$401,3,FALSE)</f>
        <v>Zagazig</v>
      </c>
      <c r="M4012" s="2" t="str">
        <f>VLOOKUP(C4012,Customers!$A$2:$F$401,5,FALSE)</f>
        <v>Consumer</v>
      </c>
      <c r="N4012" s="2" t="str">
        <f>VLOOKUP(D4012,Products!$A$2:$F$21,2,FALSE)</f>
        <v>Paper A4 Box</v>
      </c>
      <c r="O4012" s="2" t="str">
        <f>VLOOKUP(D4012,Products!$A$2:$F$21,4,FALSE)</f>
        <v>Office</v>
      </c>
      <c r="P4012" s="2" t="str">
        <f>VLOOKUP(D4012,Products!$A$2:$F$21,3,FALSE)</f>
        <v>Stationery</v>
      </c>
      <c r="Q4012" s="6">
        <f>VLOOKUP(D4012,Products!$A$2:$F$21,6,FALSE)</f>
        <v>145</v>
      </c>
      <c r="R4012" s="6">
        <f t="shared" si="250"/>
        <v>580</v>
      </c>
      <c r="S4012" s="6">
        <f t="shared" si="251"/>
        <v>543.20000000000005</v>
      </c>
    </row>
    <row r="4013" spans="1:19" x14ac:dyDescent="0.25">
      <c r="A4013" t="s">
        <v>4443</v>
      </c>
      <c r="B4013" s="2">
        <v>45307</v>
      </c>
      <c r="C4013" t="s">
        <v>2556</v>
      </c>
      <c r="D4013" t="s">
        <v>72</v>
      </c>
      <c r="E4013">
        <v>2</v>
      </c>
      <c r="F4013">
        <v>1697.5</v>
      </c>
      <c r="G4013" s="3">
        <v>0.05</v>
      </c>
      <c r="H4013" t="s">
        <v>12</v>
      </c>
      <c r="I4013">
        <v>1</v>
      </c>
      <c r="J4013">
        <f t="shared" si="248"/>
        <v>3225.25</v>
      </c>
      <c r="K4013" s="2">
        <f t="shared" si="249"/>
        <v>45292</v>
      </c>
      <c r="L4013" s="2" t="str">
        <f>VLOOKUP(C4013,Customers!$A$2:$F$401,3,FALSE)</f>
        <v>Tanta</v>
      </c>
      <c r="M4013" s="2" t="str">
        <f>VLOOKUP(C4013,Customers!$A$2:$F$401,5,FALSE)</f>
        <v>Corporate</v>
      </c>
      <c r="N4013" s="2" t="str">
        <f>VLOOKUP(D4013,Products!$A$2:$F$21,2,FALSE)</f>
        <v>Wi-Fi Router</v>
      </c>
      <c r="O4013" s="2" t="str">
        <f>VLOOKUP(D4013,Products!$A$2:$F$21,4,FALSE)</f>
        <v>Electronics</v>
      </c>
      <c r="P4013" s="2" t="str">
        <f>VLOOKUP(D4013,Products!$A$2:$F$21,3,FALSE)</f>
        <v>Networking</v>
      </c>
      <c r="Q4013" s="6">
        <f>VLOOKUP(D4013,Products!$A$2:$F$21,6,FALSE)</f>
        <v>1050</v>
      </c>
      <c r="R4013" s="6">
        <f t="shared" si="250"/>
        <v>2100</v>
      </c>
      <c r="S4013" s="6">
        <f t="shared" si="251"/>
        <v>1125.25</v>
      </c>
    </row>
    <row r="4014" spans="1:19" x14ac:dyDescent="0.25">
      <c r="A4014" t="s">
        <v>4444</v>
      </c>
      <c r="B4014" s="2">
        <v>45796</v>
      </c>
      <c r="C4014" t="s">
        <v>1225</v>
      </c>
      <c r="D4014" t="s">
        <v>33</v>
      </c>
      <c r="E4014">
        <v>3</v>
      </c>
      <c r="F4014">
        <v>4212</v>
      </c>
      <c r="G4014" s="3">
        <v>0.2</v>
      </c>
      <c r="H4014" t="s">
        <v>12</v>
      </c>
      <c r="I4014">
        <v>2</v>
      </c>
      <c r="J4014">
        <f t="shared" si="248"/>
        <v>10108.800000000001</v>
      </c>
      <c r="K4014" s="2">
        <f t="shared" si="249"/>
        <v>45778</v>
      </c>
      <c r="L4014" s="2" t="str">
        <f>VLOOKUP(C4014,Customers!$A$2:$F$401,3,FALSE)</f>
        <v>Port Said</v>
      </c>
      <c r="M4014" s="2" t="str">
        <f>VLOOKUP(C4014,Customers!$A$2:$F$401,5,FALSE)</f>
        <v>Consumer</v>
      </c>
      <c r="N4014" s="2" t="str">
        <f>VLOOKUP(D4014,Products!$A$2:$F$21,2,FALSE)</f>
        <v>Filing Cabinet</v>
      </c>
      <c r="O4014" s="2" t="str">
        <f>VLOOKUP(D4014,Products!$A$2:$F$21,4,FALSE)</f>
        <v>Office</v>
      </c>
      <c r="P4014" s="2" t="str">
        <f>VLOOKUP(D4014,Products!$A$2:$F$21,3,FALSE)</f>
        <v>Furniture</v>
      </c>
      <c r="Q4014" s="6">
        <f>VLOOKUP(D4014,Products!$A$2:$F$21,6,FALSE)</f>
        <v>2650</v>
      </c>
      <c r="R4014" s="6">
        <f t="shared" si="250"/>
        <v>7950</v>
      </c>
      <c r="S4014" s="6">
        <f t="shared" si="251"/>
        <v>2158.8000000000011</v>
      </c>
    </row>
    <row r="4015" spans="1:19" x14ac:dyDescent="0.25">
      <c r="A4015" t="s">
        <v>4445</v>
      </c>
      <c r="B4015" s="2">
        <v>44942</v>
      </c>
      <c r="C4015" t="s">
        <v>621</v>
      </c>
      <c r="D4015" t="s">
        <v>43</v>
      </c>
      <c r="E4015">
        <v>5</v>
      </c>
      <c r="F4015">
        <v>3708</v>
      </c>
      <c r="G4015" s="3">
        <v>0.1</v>
      </c>
      <c r="H4015" t="s">
        <v>12</v>
      </c>
      <c r="I4015">
        <v>3</v>
      </c>
      <c r="J4015">
        <f t="shared" si="248"/>
        <v>16686</v>
      </c>
      <c r="K4015" s="2">
        <f t="shared" si="249"/>
        <v>44927</v>
      </c>
      <c r="L4015" s="2" t="str">
        <f>VLOOKUP(C4015,Customers!$A$2:$F$401,3,FALSE)</f>
        <v>Cairo</v>
      </c>
      <c r="M4015" s="2" t="str">
        <f>VLOOKUP(C4015,Customers!$A$2:$F$401,5,FALSE)</f>
        <v>Small Business</v>
      </c>
      <c r="N4015" s="2" t="str">
        <f>VLOOKUP(D4015,Products!$A$2:$F$21,2,FALSE)</f>
        <v>External SSD 1TB</v>
      </c>
      <c r="O4015" s="2" t="str">
        <f>VLOOKUP(D4015,Products!$A$2:$F$21,4,FALSE)</f>
        <v>Electronics</v>
      </c>
      <c r="P4015" s="2" t="str">
        <f>VLOOKUP(D4015,Products!$A$2:$F$21,3,FALSE)</f>
        <v>Storage</v>
      </c>
      <c r="Q4015" s="6">
        <f>VLOOKUP(D4015,Products!$A$2:$F$21,6,FALSE)</f>
        <v>2450</v>
      </c>
      <c r="R4015" s="6">
        <f t="shared" si="250"/>
        <v>12250</v>
      </c>
      <c r="S4015" s="6">
        <f t="shared" si="251"/>
        <v>4436</v>
      </c>
    </row>
    <row r="4016" spans="1:19" x14ac:dyDescent="0.25">
      <c r="A4016" t="s">
        <v>4446</v>
      </c>
      <c r="B4016" s="2">
        <v>45947</v>
      </c>
      <c r="C4016" t="s">
        <v>679</v>
      </c>
      <c r="D4016" t="s">
        <v>56</v>
      </c>
      <c r="E4016">
        <v>1</v>
      </c>
      <c r="F4016">
        <v>174.6</v>
      </c>
      <c r="G4016" s="3">
        <v>0</v>
      </c>
      <c r="H4016" t="s">
        <v>85</v>
      </c>
      <c r="I4016">
        <v>2</v>
      </c>
      <c r="J4016">
        <f t="shared" si="248"/>
        <v>174.6</v>
      </c>
      <c r="K4016" s="2">
        <f t="shared" si="249"/>
        <v>45931</v>
      </c>
      <c r="L4016" s="2" t="str">
        <f>VLOOKUP(C4016,Customers!$A$2:$F$401,3,FALSE)</f>
        <v>Asyut</v>
      </c>
      <c r="M4016" s="2" t="str">
        <f>VLOOKUP(C4016,Customers!$A$2:$F$401,5,FALSE)</f>
        <v>Consumer</v>
      </c>
      <c r="N4016" s="2" t="str">
        <f>VLOOKUP(D4016,Products!$A$2:$F$21,2,FALSE)</f>
        <v>Notebook Pack</v>
      </c>
      <c r="O4016" s="2" t="str">
        <f>VLOOKUP(D4016,Products!$A$2:$F$21,4,FALSE)</f>
        <v>Office</v>
      </c>
      <c r="P4016" s="2" t="str">
        <f>VLOOKUP(D4016,Products!$A$2:$F$21,3,FALSE)</f>
        <v>Stationery</v>
      </c>
      <c r="Q4016" s="6">
        <f>VLOOKUP(D4016,Products!$A$2:$F$21,6,FALSE)</f>
        <v>75</v>
      </c>
      <c r="R4016" s="6">
        <f t="shared" si="250"/>
        <v>75</v>
      </c>
      <c r="S4016" s="6">
        <f t="shared" si="251"/>
        <v>99.6</v>
      </c>
    </row>
    <row r="4017" spans="1:19" x14ac:dyDescent="0.25">
      <c r="A4017" t="s">
        <v>4447</v>
      </c>
      <c r="B4017" s="2">
        <v>45411</v>
      </c>
      <c r="C4017" t="s">
        <v>266</v>
      </c>
      <c r="D4017" t="s">
        <v>49</v>
      </c>
      <c r="E4017">
        <v>4</v>
      </c>
      <c r="F4017">
        <v>4100</v>
      </c>
      <c r="G4017" s="3">
        <v>0.05</v>
      </c>
      <c r="H4017" t="s">
        <v>96</v>
      </c>
      <c r="I4017">
        <v>1</v>
      </c>
      <c r="J4017">
        <f t="shared" si="248"/>
        <v>15580</v>
      </c>
      <c r="K4017" s="2">
        <f t="shared" si="249"/>
        <v>45383</v>
      </c>
      <c r="L4017" s="2" t="str">
        <f>VLOOKUP(C4017,Customers!$A$2:$F$401,3,FALSE)</f>
        <v>Shubra El-Kheima</v>
      </c>
      <c r="M4017" s="2" t="str">
        <f>VLOOKUP(C4017,Customers!$A$2:$F$401,5,FALSE)</f>
        <v>Small Business</v>
      </c>
      <c r="N4017" s="2" t="str">
        <f>VLOOKUP(D4017,Products!$A$2:$F$21,2,FALSE)</f>
        <v>UPS 1200VA</v>
      </c>
      <c r="O4017" s="2" t="str">
        <f>VLOOKUP(D4017,Products!$A$2:$F$21,4,FALSE)</f>
        <v>Electronics</v>
      </c>
      <c r="P4017" s="2" t="str">
        <f>VLOOKUP(D4017,Products!$A$2:$F$21,3,FALSE)</f>
        <v>Power</v>
      </c>
      <c r="Q4017" s="6">
        <f>VLOOKUP(D4017,Products!$A$2:$F$21,6,FALSE)</f>
        <v>2950</v>
      </c>
      <c r="R4017" s="6">
        <f t="shared" si="250"/>
        <v>11800</v>
      </c>
      <c r="S4017" s="6">
        <f t="shared" si="251"/>
        <v>3780</v>
      </c>
    </row>
    <row r="4018" spans="1:19" x14ac:dyDescent="0.25">
      <c r="A4018" t="s">
        <v>4448</v>
      </c>
      <c r="B4018" s="2">
        <v>45954</v>
      </c>
      <c r="C4018" t="s">
        <v>266</v>
      </c>
      <c r="D4018" t="s">
        <v>40</v>
      </c>
      <c r="E4018">
        <v>2</v>
      </c>
      <c r="F4018">
        <v>20085</v>
      </c>
      <c r="G4018" s="3">
        <v>0.03</v>
      </c>
      <c r="H4018" t="s">
        <v>12</v>
      </c>
      <c r="I4018">
        <v>3</v>
      </c>
      <c r="J4018">
        <f t="shared" si="248"/>
        <v>38964.9</v>
      </c>
      <c r="K4018" s="2">
        <f t="shared" si="249"/>
        <v>45931</v>
      </c>
      <c r="L4018" s="2" t="str">
        <f>VLOOKUP(C4018,Customers!$A$2:$F$401,3,FALSE)</f>
        <v>Shubra El-Kheima</v>
      </c>
      <c r="M4018" s="2" t="str">
        <f>VLOOKUP(C4018,Customers!$A$2:$F$401,5,FALSE)</f>
        <v>Small Business</v>
      </c>
      <c r="N4018" s="2" t="str">
        <f>VLOOKUP(D4018,Products!$A$2:$F$21,2,FALSE)</f>
        <v>Laptop Basic 15</v>
      </c>
      <c r="O4018" s="2" t="str">
        <f>VLOOKUP(D4018,Products!$A$2:$F$21,4,FALSE)</f>
        <v>Electronics</v>
      </c>
      <c r="P4018" s="2" t="str">
        <f>VLOOKUP(D4018,Products!$A$2:$F$21,3,FALSE)</f>
        <v>Computers</v>
      </c>
      <c r="Q4018" s="6">
        <f>VLOOKUP(D4018,Products!$A$2:$F$21,6,FALSE)</f>
        <v>15100</v>
      </c>
      <c r="R4018" s="6">
        <f t="shared" si="250"/>
        <v>30200</v>
      </c>
      <c r="S4018" s="6">
        <f t="shared" si="251"/>
        <v>8764.9000000000015</v>
      </c>
    </row>
    <row r="4019" spans="1:19" x14ac:dyDescent="0.25">
      <c r="A4019" t="s">
        <v>4449</v>
      </c>
      <c r="B4019" s="2">
        <v>45478</v>
      </c>
      <c r="C4019" t="s">
        <v>23</v>
      </c>
      <c r="D4019" t="s">
        <v>15</v>
      </c>
      <c r="E4019">
        <v>4</v>
      </c>
      <c r="F4019">
        <v>436.5</v>
      </c>
      <c r="G4019" s="3">
        <v>0.05</v>
      </c>
      <c r="H4019" t="s">
        <v>12</v>
      </c>
      <c r="I4019">
        <v>4</v>
      </c>
      <c r="J4019">
        <f t="shared" si="248"/>
        <v>1658.6999999999998</v>
      </c>
      <c r="K4019" s="2">
        <f t="shared" si="249"/>
        <v>45474</v>
      </c>
      <c r="L4019" s="2" t="str">
        <f>VLOOKUP(C4019,Customers!$A$2:$F$401,3,FALSE)</f>
        <v>Tanta</v>
      </c>
      <c r="M4019" s="2" t="str">
        <f>VLOOKUP(C4019,Customers!$A$2:$F$401,5,FALSE)</f>
        <v>Consumer</v>
      </c>
      <c r="N4019" s="2" t="str">
        <f>VLOOKUP(D4019,Products!$A$2:$F$21,2,FALSE)</f>
        <v>Wireless Mouse</v>
      </c>
      <c r="O4019" s="2" t="str">
        <f>VLOOKUP(D4019,Products!$A$2:$F$21,4,FALSE)</f>
        <v>Electronics</v>
      </c>
      <c r="P4019" s="2" t="str">
        <f>VLOOKUP(D4019,Products!$A$2:$F$21,3,FALSE)</f>
        <v>Accessories</v>
      </c>
      <c r="Q4019" s="6">
        <f>VLOOKUP(D4019,Products!$A$2:$F$21,6,FALSE)</f>
        <v>210</v>
      </c>
      <c r="R4019" s="6">
        <f t="shared" si="250"/>
        <v>840</v>
      </c>
      <c r="S4019" s="6">
        <f t="shared" si="251"/>
        <v>818.69999999999982</v>
      </c>
    </row>
    <row r="4020" spans="1:19" x14ac:dyDescent="0.25">
      <c r="A4020" t="s">
        <v>4450</v>
      </c>
      <c r="B4020" s="2">
        <v>45768</v>
      </c>
      <c r="C4020" t="s">
        <v>58</v>
      </c>
      <c r="D4020" t="s">
        <v>90</v>
      </c>
      <c r="E4020">
        <v>1</v>
      </c>
      <c r="F4020">
        <v>2037</v>
      </c>
      <c r="G4020" s="3">
        <v>0.1</v>
      </c>
      <c r="H4020" t="s">
        <v>12</v>
      </c>
      <c r="I4020">
        <v>5</v>
      </c>
      <c r="J4020">
        <f t="shared" si="248"/>
        <v>1833.3</v>
      </c>
      <c r="K4020" s="2">
        <f t="shared" si="249"/>
        <v>45748</v>
      </c>
      <c r="L4020" s="2" t="str">
        <f>VLOOKUP(C4020,Customers!$A$2:$F$401,3,FALSE)</f>
        <v>Giza</v>
      </c>
      <c r="M4020" s="2" t="str">
        <f>VLOOKUP(C4020,Customers!$A$2:$F$401,5,FALSE)</f>
        <v>Corporate</v>
      </c>
      <c r="N4020" s="2" t="str">
        <f>VLOOKUP(D4020,Products!$A$2:$F$21,2,FALSE)</f>
        <v>Headset Pro</v>
      </c>
      <c r="O4020" s="2" t="str">
        <f>VLOOKUP(D4020,Products!$A$2:$F$21,4,FALSE)</f>
        <v>Electronics</v>
      </c>
      <c r="P4020" s="2" t="str">
        <f>VLOOKUP(D4020,Products!$A$2:$F$21,3,FALSE)</f>
        <v>Accessories</v>
      </c>
      <c r="Q4020" s="6">
        <f>VLOOKUP(D4020,Products!$A$2:$F$21,6,FALSE)</f>
        <v>1180</v>
      </c>
      <c r="R4020" s="6">
        <f t="shared" si="250"/>
        <v>1180</v>
      </c>
      <c r="S4020" s="6">
        <f t="shared" si="251"/>
        <v>653.29999999999995</v>
      </c>
    </row>
    <row r="4021" spans="1:19" x14ac:dyDescent="0.25">
      <c r="A4021" t="s">
        <v>4451</v>
      </c>
      <c r="B4021" s="2">
        <v>45678</v>
      </c>
      <c r="C4021" t="s">
        <v>875</v>
      </c>
      <c r="D4021" t="s">
        <v>40</v>
      </c>
      <c r="E4021">
        <v>1</v>
      </c>
      <c r="F4021">
        <v>19500</v>
      </c>
      <c r="G4021" s="3">
        <v>0.05</v>
      </c>
      <c r="H4021" t="s">
        <v>85</v>
      </c>
      <c r="I4021">
        <v>6</v>
      </c>
      <c r="J4021">
        <f t="shared" si="248"/>
        <v>18525</v>
      </c>
      <c r="K4021" s="2">
        <f t="shared" si="249"/>
        <v>45658</v>
      </c>
      <c r="L4021" s="2" t="str">
        <f>VLOOKUP(C4021,Customers!$A$2:$F$401,3,FALSE)</f>
        <v>Mansoura</v>
      </c>
      <c r="M4021" s="2" t="str">
        <f>VLOOKUP(C4021,Customers!$A$2:$F$401,5,FALSE)</f>
        <v>Consumer</v>
      </c>
      <c r="N4021" s="2" t="str">
        <f>VLOOKUP(D4021,Products!$A$2:$F$21,2,FALSE)</f>
        <v>Laptop Basic 15</v>
      </c>
      <c r="O4021" s="2" t="str">
        <f>VLOOKUP(D4021,Products!$A$2:$F$21,4,FALSE)</f>
        <v>Electronics</v>
      </c>
      <c r="P4021" s="2" t="str">
        <f>VLOOKUP(D4021,Products!$A$2:$F$21,3,FALSE)</f>
        <v>Computers</v>
      </c>
      <c r="Q4021" s="6">
        <f>VLOOKUP(D4021,Products!$A$2:$F$21,6,FALSE)</f>
        <v>15100</v>
      </c>
      <c r="R4021" s="6">
        <f t="shared" si="250"/>
        <v>15100</v>
      </c>
      <c r="S4021" s="6">
        <f t="shared" si="251"/>
        <v>3425</v>
      </c>
    </row>
    <row r="4022" spans="1:19" x14ac:dyDescent="0.25">
      <c r="A4022" t="s">
        <v>4452</v>
      </c>
      <c r="B4022" s="2">
        <v>44995</v>
      </c>
      <c r="C4022" t="s">
        <v>191</v>
      </c>
      <c r="D4022" t="s">
        <v>49</v>
      </c>
      <c r="E4022">
        <v>3</v>
      </c>
      <c r="F4022">
        <v>4100</v>
      </c>
      <c r="G4022" s="3">
        <v>0.05</v>
      </c>
      <c r="H4022" t="s">
        <v>12</v>
      </c>
      <c r="I4022">
        <v>1</v>
      </c>
      <c r="J4022">
        <f t="shared" si="248"/>
        <v>11685</v>
      </c>
      <c r="K4022" s="2">
        <f t="shared" si="249"/>
        <v>44986</v>
      </c>
      <c r="L4022" s="2" t="str">
        <f>VLOOKUP(C4022,Customers!$A$2:$F$401,3,FALSE)</f>
        <v>Fayoum</v>
      </c>
      <c r="M4022" s="2" t="str">
        <f>VLOOKUP(C4022,Customers!$A$2:$F$401,5,FALSE)</f>
        <v>Consumer</v>
      </c>
      <c r="N4022" s="2" t="str">
        <f>VLOOKUP(D4022,Products!$A$2:$F$21,2,FALSE)</f>
        <v>UPS 1200VA</v>
      </c>
      <c r="O4022" s="2" t="str">
        <f>VLOOKUP(D4022,Products!$A$2:$F$21,4,FALSE)</f>
        <v>Electronics</v>
      </c>
      <c r="P4022" s="2" t="str">
        <f>VLOOKUP(D4022,Products!$A$2:$F$21,3,FALSE)</f>
        <v>Power</v>
      </c>
      <c r="Q4022" s="6">
        <f>VLOOKUP(D4022,Products!$A$2:$F$21,6,FALSE)</f>
        <v>2950</v>
      </c>
      <c r="R4022" s="6">
        <f t="shared" si="250"/>
        <v>8850</v>
      </c>
      <c r="S4022" s="6">
        <f t="shared" si="251"/>
        <v>2835</v>
      </c>
    </row>
    <row r="4023" spans="1:19" x14ac:dyDescent="0.25">
      <c r="A4023" t="s">
        <v>4453</v>
      </c>
      <c r="B4023" s="2">
        <v>45004</v>
      </c>
      <c r="C4023" t="s">
        <v>150</v>
      </c>
      <c r="D4023" t="s">
        <v>27</v>
      </c>
      <c r="E4023">
        <v>2</v>
      </c>
      <c r="F4023">
        <v>950.6</v>
      </c>
      <c r="G4023" s="3">
        <v>0.15</v>
      </c>
      <c r="H4023" t="s">
        <v>12</v>
      </c>
      <c r="I4023">
        <v>7</v>
      </c>
      <c r="J4023">
        <f t="shared" si="248"/>
        <v>1616.02</v>
      </c>
      <c r="K4023" s="2">
        <f t="shared" si="249"/>
        <v>44986</v>
      </c>
      <c r="L4023" s="2" t="str">
        <f>VLOOKUP(C4023,Customers!$A$2:$F$401,3,FALSE)</f>
        <v>Fayoum</v>
      </c>
      <c r="M4023" s="2" t="str">
        <f>VLOOKUP(C4023,Customers!$A$2:$F$401,5,FALSE)</f>
        <v>Consumer</v>
      </c>
      <c r="N4023" s="2" t="str">
        <f>VLOOKUP(D4023,Products!$A$2:$F$21,2,FALSE)</f>
        <v>Printer Toner</v>
      </c>
      <c r="O4023" s="2" t="str">
        <f>VLOOKUP(D4023,Products!$A$2:$F$21,4,FALSE)</f>
        <v>Office</v>
      </c>
      <c r="P4023" s="2" t="str">
        <f>VLOOKUP(D4023,Products!$A$2:$F$21,3,FALSE)</f>
        <v>Supplies</v>
      </c>
      <c r="Q4023" s="6">
        <f>VLOOKUP(D4023,Products!$A$2:$F$21,6,FALSE)</f>
        <v>510</v>
      </c>
      <c r="R4023" s="6">
        <f t="shared" si="250"/>
        <v>1020</v>
      </c>
      <c r="S4023" s="6">
        <f t="shared" si="251"/>
        <v>596.02</v>
      </c>
    </row>
    <row r="4024" spans="1:19" x14ac:dyDescent="0.25">
      <c r="A4024" t="s">
        <v>4454</v>
      </c>
      <c r="B4024" s="2">
        <v>45916</v>
      </c>
      <c r="C4024" t="s">
        <v>875</v>
      </c>
      <c r="D4024" t="s">
        <v>30</v>
      </c>
      <c r="E4024">
        <v>1</v>
      </c>
      <c r="F4024">
        <v>9936</v>
      </c>
      <c r="G4024" s="3">
        <v>0.05</v>
      </c>
      <c r="H4024" t="s">
        <v>12</v>
      </c>
      <c r="I4024">
        <v>4</v>
      </c>
      <c r="J4024">
        <f t="shared" si="248"/>
        <v>9439.1999999999989</v>
      </c>
      <c r="K4024" s="2">
        <f t="shared" si="249"/>
        <v>45901</v>
      </c>
      <c r="L4024" s="2" t="str">
        <f>VLOOKUP(C4024,Customers!$A$2:$F$401,3,FALSE)</f>
        <v>Mansoura</v>
      </c>
      <c r="M4024" s="2" t="str">
        <f>VLOOKUP(C4024,Customers!$A$2:$F$401,5,FALSE)</f>
        <v>Consumer</v>
      </c>
      <c r="N4024" s="2" t="str">
        <f>VLOOKUP(D4024,Products!$A$2:$F$21,2,FALSE)</f>
        <v>Standing Desk</v>
      </c>
      <c r="O4024" s="2" t="str">
        <f>VLOOKUP(D4024,Products!$A$2:$F$21,4,FALSE)</f>
        <v>Office</v>
      </c>
      <c r="P4024" s="2" t="str">
        <f>VLOOKUP(D4024,Products!$A$2:$F$21,3,FALSE)</f>
        <v>Furniture</v>
      </c>
      <c r="Q4024" s="6">
        <f>VLOOKUP(D4024,Products!$A$2:$F$21,6,FALSE)</f>
        <v>6500</v>
      </c>
      <c r="R4024" s="6">
        <f t="shared" si="250"/>
        <v>6500</v>
      </c>
      <c r="S4024" s="6">
        <f t="shared" si="251"/>
        <v>2939.1999999999989</v>
      </c>
    </row>
    <row r="4025" spans="1:19" x14ac:dyDescent="0.25">
      <c r="A4025" t="s">
        <v>4455</v>
      </c>
      <c r="B4025" s="2">
        <v>45681</v>
      </c>
      <c r="C4025" t="s">
        <v>231</v>
      </c>
      <c r="D4025" t="s">
        <v>30</v>
      </c>
      <c r="E4025">
        <v>2</v>
      </c>
      <c r="F4025">
        <v>9200</v>
      </c>
      <c r="G4025" s="3">
        <v>0.05</v>
      </c>
      <c r="H4025" t="s">
        <v>12</v>
      </c>
      <c r="I4025">
        <v>5</v>
      </c>
      <c r="J4025">
        <f t="shared" si="248"/>
        <v>17480</v>
      </c>
      <c r="K4025" s="2">
        <f t="shared" si="249"/>
        <v>45658</v>
      </c>
      <c r="L4025" s="2" t="str">
        <f>VLOOKUP(C4025,Customers!$A$2:$F$401,3,FALSE)</f>
        <v>Zagazig</v>
      </c>
      <c r="M4025" s="2" t="str">
        <f>VLOOKUP(C4025,Customers!$A$2:$F$401,5,FALSE)</f>
        <v>Consumer</v>
      </c>
      <c r="N4025" s="2" t="str">
        <f>VLOOKUP(D4025,Products!$A$2:$F$21,2,FALSE)</f>
        <v>Standing Desk</v>
      </c>
      <c r="O4025" s="2" t="str">
        <f>VLOOKUP(D4025,Products!$A$2:$F$21,4,FALSE)</f>
        <v>Office</v>
      </c>
      <c r="P4025" s="2" t="str">
        <f>VLOOKUP(D4025,Products!$A$2:$F$21,3,FALSE)</f>
        <v>Furniture</v>
      </c>
      <c r="Q4025" s="6">
        <f>VLOOKUP(D4025,Products!$A$2:$F$21,6,FALSE)</f>
        <v>6500</v>
      </c>
      <c r="R4025" s="6">
        <f t="shared" si="250"/>
        <v>13000</v>
      </c>
      <c r="S4025" s="6">
        <f t="shared" si="251"/>
        <v>4480</v>
      </c>
    </row>
    <row r="4026" spans="1:19" x14ac:dyDescent="0.25">
      <c r="A4026" t="s">
        <v>4456</v>
      </c>
      <c r="B4026" s="2">
        <v>45158</v>
      </c>
      <c r="C4026" t="s">
        <v>840</v>
      </c>
      <c r="D4026" t="s">
        <v>30</v>
      </c>
      <c r="E4026">
        <v>4</v>
      </c>
      <c r="F4026">
        <v>9200</v>
      </c>
      <c r="G4026" s="3">
        <v>0</v>
      </c>
      <c r="H4026" t="s">
        <v>12</v>
      </c>
      <c r="I4026">
        <v>5</v>
      </c>
      <c r="J4026">
        <f t="shared" si="248"/>
        <v>36800</v>
      </c>
      <c r="K4026" s="2">
        <f t="shared" si="249"/>
        <v>45139</v>
      </c>
      <c r="L4026" s="2" t="str">
        <f>VLOOKUP(C4026,Customers!$A$2:$F$401,3,FALSE)</f>
        <v>Zagazig</v>
      </c>
      <c r="M4026" s="2" t="str">
        <f>VLOOKUP(C4026,Customers!$A$2:$F$401,5,FALSE)</f>
        <v>Small Business</v>
      </c>
      <c r="N4026" s="2" t="str">
        <f>VLOOKUP(D4026,Products!$A$2:$F$21,2,FALSE)</f>
        <v>Standing Desk</v>
      </c>
      <c r="O4026" s="2" t="str">
        <f>VLOOKUP(D4026,Products!$A$2:$F$21,4,FALSE)</f>
        <v>Office</v>
      </c>
      <c r="P4026" s="2" t="str">
        <f>VLOOKUP(D4026,Products!$A$2:$F$21,3,FALSE)</f>
        <v>Furniture</v>
      </c>
      <c r="Q4026" s="6">
        <f>VLOOKUP(D4026,Products!$A$2:$F$21,6,FALSE)</f>
        <v>6500</v>
      </c>
      <c r="R4026" s="6">
        <f t="shared" si="250"/>
        <v>26000</v>
      </c>
      <c r="S4026" s="6">
        <f t="shared" si="251"/>
        <v>10800</v>
      </c>
    </row>
    <row r="4027" spans="1:19" x14ac:dyDescent="0.25">
      <c r="A4027" t="s">
        <v>4457</v>
      </c>
      <c r="B4027" s="2">
        <v>45913</v>
      </c>
      <c r="C4027" t="s">
        <v>923</v>
      </c>
      <c r="D4027" t="s">
        <v>40</v>
      </c>
      <c r="E4027">
        <v>1</v>
      </c>
      <c r="F4027">
        <v>21060</v>
      </c>
      <c r="G4027" s="3">
        <v>0</v>
      </c>
      <c r="H4027" t="s">
        <v>12</v>
      </c>
      <c r="I4027">
        <v>5</v>
      </c>
      <c r="J4027">
        <f t="shared" si="248"/>
        <v>21060</v>
      </c>
      <c r="K4027" s="2">
        <f t="shared" si="249"/>
        <v>45901</v>
      </c>
      <c r="L4027" s="2" t="str">
        <f>VLOOKUP(C4027,Customers!$A$2:$F$401,3,FALSE)</f>
        <v>Fayoum</v>
      </c>
      <c r="M4027" s="2" t="str">
        <f>VLOOKUP(C4027,Customers!$A$2:$F$401,5,FALSE)</f>
        <v>Consumer</v>
      </c>
      <c r="N4027" s="2" t="str">
        <f>VLOOKUP(D4027,Products!$A$2:$F$21,2,FALSE)</f>
        <v>Laptop Basic 15</v>
      </c>
      <c r="O4027" s="2" t="str">
        <f>VLOOKUP(D4027,Products!$A$2:$F$21,4,FALSE)</f>
        <v>Electronics</v>
      </c>
      <c r="P4027" s="2" t="str">
        <f>VLOOKUP(D4027,Products!$A$2:$F$21,3,FALSE)</f>
        <v>Computers</v>
      </c>
      <c r="Q4027" s="6">
        <f>VLOOKUP(D4027,Products!$A$2:$F$21,6,FALSE)</f>
        <v>15100</v>
      </c>
      <c r="R4027" s="6">
        <f t="shared" si="250"/>
        <v>15100</v>
      </c>
      <c r="S4027" s="6">
        <f t="shared" si="251"/>
        <v>5960</v>
      </c>
    </row>
    <row r="4028" spans="1:19" x14ac:dyDescent="0.25">
      <c r="A4028" t="s">
        <v>4458</v>
      </c>
      <c r="B4028" s="2">
        <v>45090</v>
      </c>
      <c r="C4028" t="s">
        <v>146</v>
      </c>
      <c r="D4028" t="s">
        <v>72</v>
      </c>
      <c r="E4028">
        <v>2</v>
      </c>
      <c r="F4028">
        <v>1802.5</v>
      </c>
      <c r="G4028" s="3">
        <v>0.15</v>
      </c>
      <c r="H4028" t="s">
        <v>12</v>
      </c>
      <c r="I4028">
        <v>5</v>
      </c>
      <c r="J4028">
        <f t="shared" si="248"/>
        <v>3064.25</v>
      </c>
      <c r="K4028" s="2">
        <f t="shared" si="249"/>
        <v>45078</v>
      </c>
      <c r="L4028" s="2" t="str">
        <f>VLOOKUP(C4028,Customers!$A$2:$F$401,3,FALSE)</f>
        <v>Zagazig</v>
      </c>
      <c r="M4028" s="2" t="str">
        <f>VLOOKUP(C4028,Customers!$A$2:$F$401,5,FALSE)</f>
        <v>Consumer</v>
      </c>
      <c r="N4028" s="2" t="str">
        <f>VLOOKUP(D4028,Products!$A$2:$F$21,2,FALSE)</f>
        <v>Wi-Fi Router</v>
      </c>
      <c r="O4028" s="2" t="str">
        <f>VLOOKUP(D4028,Products!$A$2:$F$21,4,FALSE)</f>
        <v>Electronics</v>
      </c>
      <c r="P4028" s="2" t="str">
        <f>VLOOKUP(D4028,Products!$A$2:$F$21,3,FALSE)</f>
        <v>Networking</v>
      </c>
      <c r="Q4028" s="6">
        <f>VLOOKUP(D4028,Products!$A$2:$F$21,6,FALSE)</f>
        <v>1050</v>
      </c>
      <c r="R4028" s="6">
        <f t="shared" si="250"/>
        <v>2100</v>
      </c>
      <c r="S4028" s="6">
        <f t="shared" si="251"/>
        <v>964.25</v>
      </c>
    </row>
    <row r="4029" spans="1:19" x14ac:dyDescent="0.25">
      <c r="A4029" t="s">
        <v>4459</v>
      </c>
      <c r="B4029" s="2">
        <v>45217</v>
      </c>
      <c r="C4029" t="s">
        <v>920</v>
      </c>
      <c r="D4029" t="s">
        <v>27</v>
      </c>
      <c r="E4029">
        <v>4</v>
      </c>
      <c r="F4029">
        <v>1009.4</v>
      </c>
      <c r="G4029" s="3">
        <v>0</v>
      </c>
      <c r="H4029" t="s">
        <v>12</v>
      </c>
      <c r="I4029">
        <v>1</v>
      </c>
      <c r="J4029">
        <f t="shared" si="248"/>
        <v>4037.6</v>
      </c>
      <c r="K4029" s="2">
        <f t="shared" si="249"/>
        <v>45200</v>
      </c>
      <c r="L4029" s="2" t="str">
        <f>VLOOKUP(C4029,Customers!$A$2:$F$401,3,FALSE)</f>
        <v>Tanta</v>
      </c>
      <c r="M4029" s="2" t="str">
        <f>VLOOKUP(C4029,Customers!$A$2:$F$401,5,FALSE)</f>
        <v>Consumer</v>
      </c>
      <c r="N4029" s="2" t="str">
        <f>VLOOKUP(D4029,Products!$A$2:$F$21,2,FALSE)</f>
        <v>Printer Toner</v>
      </c>
      <c r="O4029" s="2" t="str">
        <f>VLOOKUP(D4029,Products!$A$2:$F$21,4,FALSE)</f>
        <v>Office</v>
      </c>
      <c r="P4029" s="2" t="str">
        <f>VLOOKUP(D4029,Products!$A$2:$F$21,3,FALSE)</f>
        <v>Supplies</v>
      </c>
      <c r="Q4029" s="6">
        <f>VLOOKUP(D4029,Products!$A$2:$F$21,6,FALSE)</f>
        <v>510</v>
      </c>
      <c r="R4029" s="6">
        <f t="shared" si="250"/>
        <v>2040</v>
      </c>
      <c r="S4029" s="6">
        <f t="shared" si="251"/>
        <v>1997.6</v>
      </c>
    </row>
    <row r="4030" spans="1:19" x14ac:dyDescent="0.25">
      <c r="A4030" t="s">
        <v>4460</v>
      </c>
      <c r="B4030" s="2">
        <v>46005</v>
      </c>
      <c r="C4030" t="s">
        <v>279</v>
      </c>
      <c r="D4030" t="s">
        <v>40</v>
      </c>
      <c r="E4030">
        <v>1</v>
      </c>
      <c r="F4030">
        <v>17940</v>
      </c>
      <c r="G4030" s="3">
        <v>0.03</v>
      </c>
      <c r="H4030" t="s">
        <v>12</v>
      </c>
      <c r="I4030">
        <v>1</v>
      </c>
      <c r="J4030">
        <f t="shared" si="248"/>
        <v>17401.8</v>
      </c>
      <c r="K4030" s="2">
        <f t="shared" si="249"/>
        <v>45992</v>
      </c>
      <c r="L4030" s="2" t="str">
        <f>VLOOKUP(C4030,Customers!$A$2:$F$401,3,FALSE)</f>
        <v>Fayoum</v>
      </c>
      <c r="M4030" s="2" t="str">
        <f>VLOOKUP(C4030,Customers!$A$2:$F$401,5,FALSE)</f>
        <v>Small Business</v>
      </c>
      <c r="N4030" s="2" t="str">
        <f>VLOOKUP(D4030,Products!$A$2:$F$21,2,FALSE)</f>
        <v>Laptop Basic 15</v>
      </c>
      <c r="O4030" s="2" t="str">
        <f>VLOOKUP(D4030,Products!$A$2:$F$21,4,FALSE)</f>
        <v>Electronics</v>
      </c>
      <c r="P4030" s="2" t="str">
        <f>VLOOKUP(D4030,Products!$A$2:$F$21,3,FALSE)</f>
        <v>Computers</v>
      </c>
      <c r="Q4030" s="6">
        <f>VLOOKUP(D4030,Products!$A$2:$F$21,6,FALSE)</f>
        <v>15100</v>
      </c>
      <c r="R4030" s="6">
        <f t="shared" si="250"/>
        <v>15100</v>
      </c>
      <c r="S4030" s="6">
        <f t="shared" si="251"/>
        <v>2301.7999999999993</v>
      </c>
    </row>
    <row r="4031" spans="1:19" x14ac:dyDescent="0.25">
      <c r="A4031" t="s">
        <v>4461</v>
      </c>
      <c r="B4031" s="2">
        <v>45499</v>
      </c>
      <c r="C4031" t="s">
        <v>309</v>
      </c>
      <c r="D4031" t="s">
        <v>79</v>
      </c>
      <c r="E4031">
        <v>3</v>
      </c>
      <c r="F4031">
        <v>6386</v>
      </c>
      <c r="G4031" s="3">
        <v>0.2</v>
      </c>
      <c r="H4031" t="s">
        <v>12</v>
      </c>
      <c r="I4031">
        <v>2</v>
      </c>
      <c r="J4031">
        <f t="shared" si="248"/>
        <v>15326.400000000001</v>
      </c>
      <c r="K4031" s="2">
        <f t="shared" si="249"/>
        <v>45474</v>
      </c>
      <c r="L4031" s="2" t="str">
        <f>VLOOKUP(C4031,Customers!$A$2:$F$401,3,FALSE)</f>
        <v>Alexandria</v>
      </c>
      <c r="M4031" s="2" t="str">
        <f>VLOOKUP(C4031,Customers!$A$2:$F$401,5,FALSE)</f>
        <v>Consumer</v>
      </c>
      <c r="N4031" s="2" t="str">
        <f>VLOOKUP(D4031,Products!$A$2:$F$21,2,FALSE)</f>
        <v>27-inch Monitor</v>
      </c>
      <c r="O4031" s="2" t="str">
        <f>VLOOKUP(D4031,Products!$A$2:$F$21,4,FALSE)</f>
        <v>Electronics</v>
      </c>
      <c r="P4031" s="2" t="str">
        <f>VLOOKUP(D4031,Products!$A$2:$F$21,3,FALSE)</f>
        <v>Displays</v>
      </c>
      <c r="Q4031" s="6">
        <f>VLOOKUP(D4031,Products!$A$2:$F$21,6,FALSE)</f>
        <v>4300</v>
      </c>
      <c r="R4031" s="6">
        <f t="shared" si="250"/>
        <v>12900</v>
      </c>
      <c r="S4031" s="6">
        <f t="shared" si="251"/>
        <v>2426.4000000000015</v>
      </c>
    </row>
    <row r="4032" spans="1:19" x14ac:dyDescent="0.25">
      <c r="A4032" t="s">
        <v>4462</v>
      </c>
      <c r="B4032" s="2">
        <v>45879</v>
      </c>
      <c r="C4032" t="s">
        <v>625</v>
      </c>
      <c r="D4032" t="s">
        <v>90</v>
      </c>
      <c r="E4032">
        <v>50</v>
      </c>
      <c r="F4032">
        <v>2268</v>
      </c>
      <c r="G4032" s="3">
        <v>0</v>
      </c>
      <c r="H4032" t="s">
        <v>12</v>
      </c>
      <c r="I4032">
        <v>6</v>
      </c>
      <c r="J4032">
        <f t="shared" si="248"/>
        <v>113400</v>
      </c>
      <c r="K4032" s="2">
        <f t="shared" si="249"/>
        <v>45870</v>
      </c>
      <c r="L4032" s="2" t="str">
        <f>VLOOKUP(C4032,Customers!$A$2:$F$401,3,FALSE)</f>
        <v>Tanta</v>
      </c>
      <c r="M4032" s="2" t="str">
        <f>VLOOKUP(C4032,Customers!$A$2:$F$401,5,FALSE)</f>
        <v>Small Business</v>
      </c>
      <c r="N4032" s="2" t="str">
        <f>VLOOKUP(D4032,Products!$A$2:$F$21,2,FALSE)</f>
        <v>Headset Pro</v>
      </c>
      <c r="O4032" s="2" t="str">
        <f>VLOOKUP(D4032,Products!$A$2:$F$21,4,FALSE)</f>
        <v>Electronics</v>
      </c>
      <c r="P4032" s="2" t="str">
        <f>VLOOKUP(D4032,Products!$A$2:$F$21,3,FALSE)</f>
        <v>Accessories</v>
      </c>
      <c r="Q4032" s="6">
        <f>VLOOKUP(D4032,Products!$A$2:$F$21,6,FALSE)</f>
        <v>1180</v>
      </c>
      <c r="R4032" s="6">
        <f t="shared" si="250"/>
        <v>59000</v>
      </c>
      <c r="S4032" s="6">
        <f t="shared" si="251"/>
        <v>54400</v>
      </c>
    </row>
    <row r="4033" spans="1:19" x14ac:dyDescent="0.25">
      <c r="A4033" t="s">
        <v>4463</v>
      </c>
      <c r="B4033" s="2">
        <v>45985</v>
      </c>
      <c r="C4033" t="s">
        <v>717</v>
      </c>
      <c r="D4033" t="s">
        <v>56</v>
      </c>
      <c r="E4033">
        <v>1</v>
      </c>
      <c r="F4033">
        <v>185.4</v>
      </c>
      <c r="G4033" s="3">
        <v>0.1</v>
      </c>
      <c r="H4033" t="s">
        <v>85</v>
      </c>
      <c r="I4033">
        <v>3</v>
      </c>
      <c r="J4033">
        <f t="shared" si="248"/>
        <v>166.86</v>
      </c>
      <c r="K4033" s="2">
        <f t="shared" si="249"/>
        <v>45962</v>
      </c>
      <c r="L4033" s="2" t="str">
        <f>VLOOKUP(C4033,Customers!$A$2:$F$401,3,FALSE)</f>
        <v>Mansoura</v>
      </c>
      <c r="M4033" s="2" t="str">
        <f>VLOOKUP(C4033,Customers!$A$2:$F$401,5,FALSE)</f>
        <v>Consumer</v>
      </c>
      <c r="N4033" s="2" t="str">
        <f>VLOOKUP(D4033,Products!$A$2:$F$21,2,FALSE)</f>
        <v>Notebook Pack</v>
      </c>
      <c r="O4033" s="2" t="str">
        <f>VLOOKUP(D4033,Products!$A$2:$F$21,4,FALSE)</f>
        <v>Office</v>
      </c>
      <c r="P4033" s="2" t="str">
        <f>VLOOKUP(D4033,Products!$A$2:$F$21,3,FALSE)</f>
        <v>Stationery</v>
      </c>
      <c r="Q4033" s="6">
        <f>VLOOKUP(D4033,Products!$A$2:$F$21,6,FALSE)</f>
        <v>75</v>
      </c>
      <c r="R4033" s="6">
        <f t="shared" si="250"/>
        <v>75</v>
      </c>
      <c r="S4033" s="6">
        <f t="shared" si="251"/>
        <v>91.860000000000014</v>
      </c>
    </row>
    <row r="4034" spans="1:19" x14ac:dyDescent="0.25">
      <c r="A4034" t="s">
        <v>4464</v>
      </c>
      <c r="B4034" s="2">
        <v>45087</v>
      </c>
      <c r="C4034" t="s">
        <v>2046</v>
      </c>
      <c r="D4034" t="s">
        <v>46</v>
      </c>
      <c r="E4034">
        <v>2</v>
      </c>
      <c r="F4034">
        <v>260</v>
      </c>
      <c r="G4034" s="3">
        <v>0.1</v>
      </c>
      <c r="H4034" t="s">
        <v>96</v>
      </c>
      <c r="I4034">
        <v>6</v>
      </c>
      <c r="J4034">
        <f t="shared" si="248"/>
        <v>468</v>
      </c>
      <c r="K4034" s="2">
        <f t="shared" si="249"/>
        <v>45078</v>
      </c>
      <c r="L4034" s="2" t="str">
        <f>VLOOKUP(C4034,Customers!$A$2:$F$401,3,FALSE)</f>
        <v>Alexandria</v>
      </c>
      <c r="M4034" s="2" t="str">
        <f>VLOOKUP(C4034,Customers!$A$2:$F$401,5,FALSE)</f>
        <v>Consumer</v>
      </c>
      <c r="N4034" s="2" t="str">
        <f>VLOOKUP(D4034,Products!$A$2:$F$21,2,FALSE)</f>
        <v>Paper A4 Box</v>
      </c>
      <c r="O4034" s="2" t="str">
        <f>VLOOKUP(D4034,Products!$A$2:$F$21,4,FALSE)</f>
        <v>Office</v>
      </c>
      <c r="P4034" s="2" t="str">
        <f>VLOOKUP(D4034,Products!$A$2:$F$21,3,FALSE)</f>
        <v>Stationery</v>
      </c>
      <c r="Q4034" s="6">
        <f>VLOOKUP(D4034,Products!$A$2:$F$21,6,FALSE)</f>
        <v>145</v>
      </c>
      <c r="R4034" s="6">
        <f t="shared" si="250"/>
        <v>290</v>
      </c>
      <c r="S4034" s="6">
        <f t="shared" si="251"/>
        <v>178</v>
      </c>
    </row>
    <row r="4035" spans="1:19" x14ac:dyDescent="0.25">
      <c r="A4035" t="s">
        <v>4465</v>
      </c>
      <c r="B4035" s="2">
        <v>45998</v>
      </c>
      <c r="C4035" t="s">
        <v>125</v>
      </c>
      <c r="D4035" t="s">
        <v>27</v>
      </c>
      <c r="E4035">
        <v>1</v>
      </c>
      <c r="F4035">
        <v>1009.4</v>
      </c>
      <c r="G4035" s="3">
        <v>0</v>
      </c>
      <c r="H4035" t="s">
        <v>12</v>
      </c>
      <c r="I4035">
        <v>1</v>
      </c>
      <c r="J4035">
        <f t="shared" ref="J4035:J4098" si="252">E4035*F4035*(1-G4035)</f>
        <v>1009.4</v>
      </c>
      <c r="K4035" s="2">
        <f t="shared" ref="K4035:K4098" si="253">DATE(YEAR(B4035),MONTH(B4035),1)</f>
        <v>45992</v>
      </c>
      <c r="L4035" s="2" t="str">
        <f>VLOOKUP(C4035,Customers!$A$2:$F$401,3,FALSE)</f>
        <v>Port Said</v>
      </c>
      <c r="M4035" s="2" t="str">
        <f>VLOOKUP(C4035,Customers!$A$2:$F$401,5,FALSE)</f>
        <v>Corporate</v>
      </c>
      <c r="N4035" s="2" t="str">
        <f>VLOOKUP(D4035,Products!$A$2:$F$21,2,FALSE)</f>
        <v>Printer Toner</v>
      </c>
      <c r="O4035" s="2" t="str">
        <f>VLOOKUP(D4035,Products!$A$2:$F$21,4,FALSE)</f>
        <v>Office</v>
      </c>
      <c r="P4035" s="2" t="str">
        <f>VLOOKUP(D4035,Products!$A$2:$F$21,3,FALSE)</f>
        <v>Supplies</v>
      </c>
      <c r="Q4035" s="6">
        <f>VLOOKUP(D4035,Products!$A$2:$F$21,6,FALSE)</f>
        <v>510</v>
      </c>
      <c r="R4035" s="6">
        <f t="shared" ref="R4035:R4098" si="254">E4035*Q4035</f>
        <v>510</v>
      </c>
      <c r="S4035" s="6">
        <f t="shared" ref="S4035:S4098" si="255">J4035-R4035</f>
        <v>499.4</v>
      </c>
    </row>
    <row r="4036" spans="1:19" x14ac:dyDescent="0.25">
      <c r="A4036" t="s">
        <v>4466</v>
      </c>
      <c r="B4036" s="2">
        <v>45108</v>
      </c>
      <c r="C4036" t="s">
        <v>1400</v>
      </c>
      <c r="D4036" t="s">
        <v>82</v>
      </c>
      <c r="E4036">
        <v>5</v>
      </c>
      <c r="F4036">
        <v>4944</v>
      </c>
      <c r="G4036" s="3">
        <v>0.05</v>
      </c>
      <c r="H4036" t="s">
        <v>12</v>
      </c>
      <c r="I4036">
        <v>4</v>
      </c>
      <c r="J4036">
        <f t="shared" si="252"/>
        <v>23484</v>
      </c>
      <c r="K4036" s="2">
        <f t="shared" si="253"/>
        <v>45108</v>
      </c>
      <c r="L4036" s="2" t="str">
        <f>VLOOKUP(C4036,Customers!$A$2:$F$401,3,FALSE)</f>
        <v>Asyut</v>
      </c>
      <c r="M4036" s="2" t="str">
        <f>VLOOKUP(C4036,Customers!$A$2:$F$401,5,FALSE)</f>
        <v>Small Business</v>
      </c>
      <c r="N4036" s="2" t="str">
        <f>VLOOKUP(D4036,Products!$A$2:$F$21,2,FALSE)</f>
        <v>Office Chair</v>
      </c>
      <c r="O4036" s="2" t="str">
        <f>VLOOKUP(D4036,Products!$A$2:$F$21,4,FALSE)</f>
        <v>Office</v>
      </c>
      <c r="P4036" s="2" t="str">
        <f>VLOOKUP(D4036,Products!$A$2:$F$21,3,FALSE)</f>
        <v>Furniture</v>
      </c>
      <c r="Q4036" s="6">
        <f>VLOOKUP(D4036,Products!$A$2:$F$21,6,FALSE)</f>
        <v>3150</v>
      </c>
      <c r="R4036" s="6">
        <f t="shared" si="254"/>
        <v>15750</v>
      </c>
      <c r="S4036" s="6">
        <f t="shared" si="255"/>
        <v>7734</v>
      </c>
    </row>
    <row r="4037" spans="1:19" x14ac:dyDescent="0.25">
      <c r="A4037" t="s">
        <v>4467</v>
      </c>
      <c r="B4037" s="2">
        <v>45429</v>
      </c>
      <c r="C4037" t="s">
        <v>621</v>
      </c>
      <c r="D4037" t="s">
        <v>15</v>
      </c>
      <c r="E4037">
        <v>2</v>
      </c>
      <c r="F4037">
        <v>463.5</v>
      </c>
      <c r="G4037" s="3">
        <v>0</v>
      </c>
      <c r="H4037" t="s">
        <v>12</v>
      </c>
      <c r="I4037">
        <v>7</v>
      </c>
      <c r="J4037">
        <f t="shared" si="252"/>
        <v>927</v>
      </c>
      <c r="K4037" s="2">
        <f t="shared" si="253"/>
        <v>45413</v>
      </c>
      <c r="L4037" s="2" t="str">
        <f>VLOOKUP(C4037,Customers!$A$2:$F$401,3,FALSE)</f>
        <v>Cairo</v>
      </c>
      <c r="M4037" s="2" t="str">
        <f>VLOOKUP(C4037,Customers!$A$2:$F$401,5,FALSE)</f>
        <v>Small Business</v>
      </c>
      <c r="N4037" s="2" t="str">
        <f>VLOOKUP(D4037,Products!$A$2:$F$21,2,FALSE)</f>
        <v>Wireless Mouse</v>
      </c>
      <c r="O4037" s="2" t="str">
        <f>VLOOKUP(D4037,Products!$A$2:$F$21,4,FALSE)</f>
        <v>Electronics</v>
      </c>
      <c r="P4037" s="2" t="str">
        <f>VLOOKUP(D4037,Products!$A$2:$F$21,3,FALSE)</f>
        <v>Accessories</v>
      </c>
      <c r="Q4037" s="6">
        <f>VLOOKUP(D4037,Products!$A$2:$F$21,6,FALSE)</f>
        <v>210</v>
      </c>
      <c r="R4037" s="6">
        <f t="shared" si="254"/>
        <v>420</v>
      </c>
      <c r="S4037" s="6">
        <f t="shared" si="255"/>
        <v>507</v>
      </c>
    </row>
    <row r="4038" spans="1:19" x14ac:dyDescent="0.25">
      <c r="A4038" t="s">
        <v>4468</v>
      </c>
      <c r="B4038" s="2">
        <v>45894</v>
      </c>
      <c r="C4038" t="s">
        <v>843</v>
      </c>
      <c r="D4038" t="s">
        <v>15</v>
      </c>
      <c r="E4038">
        <v>2</v>
      </c>
      <c r="F4038">
        <v>436.5</v>
      </c>
      <c r="G4038" s="3">
        <v>0.1</v>
      </c>
      <c r="H4038" t="s">
        <v>12</v>
      </c>
      <c r="I4038">
        <v>5</v>
      </c>
      <c r="J4038">
        <f t="shared" si="252"/>
        <v>785.7</v>
      </c>
      <c r="K4038" s="2">
        <f t="shared" si="253"/>
        <v>45870</v>
      </c>
      <c r="L4038" s="2" t="str">
        <f>VLOOKUP(C4038,Customers!$A$2:$F$401,3,FALSE)</f>
        <v>Giza</v>
      </c>
      <c r="M4038" s="2" t="str">
        <f>VLOOKUP(C4038,Customers!$A$2:$F$401,5,FALSE)</f>
        <v>Corporate</v>
      </c>
      <c r="N4038" s="2" t="str">
        <f>VLOOKUP(D4038,Products!$A$2:$F$21,2,FALSE)</f>
        <v>Wireless Mouse</v>
      </c>
      <c r="O4038" s="2" t="str">
        <f>VLOOKUP(D4038,Products!$A$2:$F$21,4,FALSE)</f>
        <v>Electronics</v>
      </c>
      <c r="P4038" s="2" t="str">
        <f>VLOOKUP(D4038,Products!$A$2:$F$21,3,FALSE)</f>
        <v>Accessories</v>
      </c>
      <c r="Q4038" s="6">
        <f>VLOOKUP(D4038,Products!$A$2:$F$21,6,FALSE)</f>
        <v>210</v>
      </c>
      <c r="R4038" s="6">
        <f t="shared" si="254"/>
        <v>420</v>
      </c>
      <c r="S4038" s="6">
        <f t="shared" si="255"/>
        <v>365.70000000000005</v>
      </c>
    </row>
    <row r="4039" spans="1:19" x14ac:dyDescent="0.25">
      <c r="A4039" t="s">
        <v>4469</v>
      </c>
      <c r="B4039" s="2">
        <v>45086</v>
      </c>
      <c r="C4039" t="s">
        <v>910</v>
      </c>
      <c r="D4039" t="s">
        <v>72</v>
      </c>
      <c r="E4039">
        <v>2</v>
      </c>
      <c r="F4039">
        <v>1697.5</v>
      </c>
      <c r="G4039" s="3">
        <v>0.15</v>
      </c>
      <c r="H4039" t="s">
        <v>85</v>
      </c>
      <c r="I4039">
        <v>5</v>
      </c>
      <c r="J4039">
        <f t="shared" si="252"/>
        <v>2885.75</v>
      </c>
      <c r="K4039" s="2">
        <f t="shared" si="253"/>
        <v>45078</v>
      </c>
      <c r="L4039" s="2" t="str">
        <f>VLOOKUP(C4039,Customers!$A$2:$F$401,3,FALSE)</f>
        <v>Cairo</v>
      </c>
      <c r="M4039" s="2" t="str">
        <f>VLOOKUP(C4039,Customers!$A$2:$F$401,5,FALSE)</f>
        <v>Small Business</v>
      </c>
      <c r="N4039" s="2" t="str">
        <f>VLOOKUP(D4039,Products!$A$2:$F$21,2,FALSE)</f>
        <v>Wi-Fi Router</v>
      </c>
      <c r="O4039" s="2" t="str">
        <f>VLOOKUP(D4039,Products!$A$2:$F$21,4,FALSE)</f>
        <v>Electronics</v>
      </c>
      <c r="P4039" s="2" t="str">
        <f>VLOOKUP(D4039,Products!$A$2:$F$21,3,FALSE)</f>
        <v>Networking</v>
      </c>
      <c r="Q4039" s="6">
        <f>VLOOKUP(D4039,Products!$A$2:$F$21,6,FALSE)</f>
        <v>1050</v>
      </c>
      <c r="R4039" s="6">
        <f t="shared" si="254"/>
        <v>2100</v>
      </c>
      <c r="S4039" s="6">
        <f t="shared" si="255"/>
        <v>785.75</v>
      </c>
    </row>
    <row r="4040" spans="1:19" x14ac:dyDescent="0.25">
      <c r="A4040" t="s">
        <v>4470</v>
      </c>
      <c r="B4040" s="2">
        <v>45566</v>
      </c>
      <c r="C4040" t="s">
        <v>817</v>
      </c>
      <c r="D4040" t="s">
        <v>49</v>
      </c>
      <c r="E4040">
        <v>2</v>
      </c>
      <c r="F4040">
        <v>4100</v>
      </c>
      <c r="G4040" s="3">
        <v>0.03</v>
      </c>
      <c r="H4040" t="s">
        <v>12</v>
      </c>
      <c r="I4040">
        <v>5</v>
      </c>
      <c r="J4040">
        <f t="shared" si="252"/>
        <v>7954</v>
      </c>
      <c r="K4040" s="2">
        <f t="shared" si="253"/>
        <v>45566</v>
      </c>
      <c r="L4040" s="2" t="str">
        <f>VLOOKUP(C4040,Customers!$A$2:$F$401,3,FALSE)</f>
        <v>Shubra El-Kheima</v>
      </c>
      <c r="M4040" s="2" t="str">
        <f>VLOOKUP(C4040,Customers!$A$2:$F$401,5,FALSE)</f>
        <v>Consumer</v>
      </c>
      <c r="N4040" s="2" t="str">
        <f>VLOOKUP(D4040,Products!$A$2:$F$21,2,FALSE)</f>
        <v>UPS 1200VA</v>
      </c>
      <c r="O4040" s="2" t="str">
        <f>VLOOKUP(D4040,Products!$A$2:$F$21,4,FALSE)</f>
        <v>Electronics</v>
      </c>
      <c r="P4040" s="2" t="str">
        <f>VLOOKUP(D4040,Products!$A$2:$F$21,3,FALSE)</f>
        <v>Power</v>
      </c>
      <c r="Q4040" s="6">
        <f>VLOOKUP(D4040,Products!$A$2:$F$21,6,FALSE)</f>
        <v>2950</v>
      </c>
      <c r="R4040" s="6">
        <f t="shared" si="254"/>
        <v>5900</v>
      </c>
      <c r="S4040" s="6">
        <f t="shared" si="255"/>
        <v>2054</v>
      </c>
    </row>
    <row r="4041" spans="1:19" x14ac:dyDescent="0.25">
      <c r="A4041" t="s">
        <v>4471</v>
      </c>
      <c r="B4041" s="2">
        <v>45035</v>
      </c>
      <c r="C4041" t="s">
        <v>775</v>
      </c>
      <c r="D4041" t="s">
        <v>15</v>
      </c>
      <c r="E4041">
        <v>4</v>
      </c>
      <c r="F4041">
        <v>463.5</v>
      </c>
      <c r="G4041" s="3">
        <v>0</v>
      </c>
      <c r="H4041" t="s">
        <v>12</v>
      </c>
      <c r="I4041">
        <v>3</v>
      </c>
      <c r="J4041">
        <f t="shared" si="252"/>
        <v>1854</v>
      </c>
      <c r="K4041" s="2">
        <f t="shared" si="253"/>
        <v>45017</v>
      </c>
      <c r="L4041" s="2" t="str">
        <f>VLOOKUP(C4041,Customers!$A$2:$F$401,3,FALSE)</f>
        <v>Giza</v>
      </c>
      <c r="M4041" s="2" t="str">
        <f>VLOOKUP(C4041,Customers!$A$2:$F$401,5,FALSE)</f>
        <v>Small Business</v>
      </c>
      <c r="N4041" s="2" t="str">
        <f>VLOOKUP(D4041,Products!$A$2:$F$21,2,FALSE)</f>
        <v>Wireless Mouse</v>
      </c>
      <c r="O4041" s="2" t="str">
        <f>VLOOKUP(D4041,Products!$A$2:$F$21,4,FALSE)</f>
        <v>Electronics</v>
      </c>
      <c r="P4041" s="2" t="str">
        <f>VLOOKUP(D4041,Products!$A$2:$F$21,3,FALSE)</f>
        <v>Accessories</v>
      </c>
      <c r="Q4041" s="6">
        <f>VLOOKUP(D4041,Products!$A$2:$F$21,6,FALSE)</f>
        <v>210</v>
      </c>
      <c r="R4041" s="6">
        <f t="shared" si="254"/>
        <v>840</v>
      </c>
      <c r="S4041" s="6">
        <f t="shared" si="255"/>
        <v>1014</v>
      </c>
    </row>
    <row r="4042" spans="1:19" x14ac:dyDescent="0.25">
      <c r="A4042" t="s">
        <v>4472</v>
      </c>
      <c r="B4042" s="2">
        <v>45630</v>
      </c>
      <c r="C4042" t="s">
        <v>262</v>
      </c>
      <c r="D4042" t="s">
        <v>79</v>
      </c>
      <c r="E4042">
        <v>1</v>
      </c>
      <c r="F4042">
        <v>6386</v>
      </c>
      <c r="G4042" s="3">
        <v>0.1</v>
      </c>
      <c r="H4042" t="s">
        <v>12</v>
      </c>
      <c r="I4042">
        <v>7</v>
      </c>
      <c r="J4042">
        <f t="shared" si="252"/>
        <v>5747.4000000000005</v>
      </c>
      <c r="K4042" s="2">
        <f t="shared" si="253"/>
        <v>45627</v>
      </c>
      <c r="L4042" s="2" t="str">
        <f>VLOOKUP(C4042,Customers!$A$2:$F$401,3,FALSE)</f>
        <v>Mansoura</v>
      </c>
      <c r="M4042" s="2" t="str">
        <f>VLOOKUP(C4042,Customers!$A$2:$F$401,5,FALSE)</f>
        <v>Small Business</v>
      </c>
      <c r="N4042" s="2" t="str">
        <f>VLOOKUP(D4042,Products!$A$2:$F$21,2,FALSE)</f>
        <v>27-inch Monitor</v>
      </c>
      <c r="O4042" s="2" t="str">
        <f>VLOOKUP(D4042,Products!$A$2:$F$21,4,FALSE)</f>
        <v>Electronics</v>
      </c>
      <c r="P4042" s="2" t="str">
        <f>VLOOKUP(D4042,Products!$A$2:$F$21,3,FALSE)</f>
        <v>Displays</v>
      </c>
      <c r="Q4042" s="6">
        <f>VLOOKUP(D4042,Products!$A$2:$F$21,6,FALSE)</f>
        <v>4300</v>
      </c>
      <c r="R4042" s="6">
        <f t="shared" si="254"/>
        <v>4300</v>
      </c>
      <c r="S4042" s="6">
        <f t="shared" si="255"/>
        <v>1447.4000000000005</v>
      </c>
    </row>
    <row r="4043" spans="1:19" x14ac:dyDescent="0.25">
      <c r="A4043" t="s">
        <v>4473</v>
      </c>
      <c r="B4043" s="2">
        <v>46022</v>
      </c>
      <c r="C4043" t="s">
        <v>1487</v>
      </c>
      <c r="D4043" t="s">
        <v>15</v>
      </c>
      <c r="E4043">
        <v>1</v>
      </c>
      <c r="F4043">
        <v>486</v>
      </c>
      <c r="G4043" s="3">
        <v>0.05</v>
      </c>
      <c r="H4043" t="s">
        <v>12</v>
      </c>
      <c r="I4043">
        <v>5</v>
      </c>
      <c r="J4043">
        <f t="shared" si="252"/>
        <v>461.7</v>
      </c>
      <c r="K4043" s="2">
        <f t="shared" si="253"/>
        <v>45992</v>
      </c>
      <c r="L4043" s="2" t="str">
        <f>VLOOKUP(C4043,Customers!$A$2:$F$401,3,FALSE)</f>
        <v>Banha</v>
      </c>
      <c r="M4043" s="2" t="str">
        <f>VLOOKUP(C4043,Customers!$A$2:$F$401,5,FALSE)</f>
        <v>Corporate</v>
      </c>
      <c r="N4043" s="2" t="str">
        <f>VLOOKUP(D4043,Products!$A$2:$F$21,2,FALSE)</f>
        <v>Wireless Mouse</v>
      </c>
      <c r="O4043" s="2" t="str">
        <f>VLOOKUP(D4043,Products!$A$2:$F$21,4,FALSE)</f>
        <v>Electronics</v>
      </c>
      <c r="P4043" s="2" t="str">
        <f>VLOOKUP(D4043,Products!$A$2:$F$21,3,FALSE)</f>
        <v>Accessories</v>
      </c>
      <c r="Q4043" s="6">
        <f>VLOOKUP(D4043,Products!$A$2:$F$21,6,FALSE)</f>
        <v>210</v>
      </c>
      <c r="R4043" s="6">
        <f t="shared" si="254"/>
        <v>210</v>
      </c>
      <c r="S4043" s="6">
        <f t="shared" si="255"/>
        <v>251.7</v>
      </c>
    </row>
    <row r="4044" spans="1:19" x14ac:dyDescent="0.25">
      <c r="A4044" t="s">
        <v>4474</v>
      </c>
      <c r="B4044" s="2">
        <v>44949</v>
      </c>
      <c r="C4044" t="s">
        <v>835</v>
      </c>
      <c r="D4044" t="s">
        <v>59</v>
      </c>
      <c r="E4044">
        <v>4</v>
      </c>
      <c r="F4044">
        <v>7992</v>
      </c>
      <c r="G4044" s="3">
        <v>0.05</v>
      </c>
      <c r="H4044" t="s">
        <v>12</v>
      </c>
      <c r="I4044">
        <v>7</v>
      </c>
      <c r="J4044">
        <f t="shared" si="252"/>
        <v>30369.599999999999</v>
      </c>
      <c r="K4044" s="2">
        <f t="shared" si="253"/>
        <v>44927</v>
      </c>
      <c r="L4044" s="2" t="str">
        <f>VLOOKUP(C4044,Customers!$A$2:$F$401,3,FALSE)</f>
        <v>Cairo</v>
      </c>
      <c r="M4044" s="2" t="str">
        <f>VLOOKUP(C4044,Customers!$A$2:$F$401,5,FALSE)</f>
        <v>Consumer</v>
      </c>
      <c r="N4044" s="2" t="str">
        <f>VLOOKUP(D4044,Products!$A$2:$F$21,2,FALSE)</f>
        <v>Laser Printer</v>
      </c>
      <c r="O4044" s="2" t="str">
        <f>VLOOKUP(D4044,Products!$A$2:$F$21,4,FALSE)</f>
        <v>Electronics</v>
      </c>
      <c r="P4044" s="2" t="str">
        <f>VLOOKUP(D4044,Products!$A$2:$F$21,3,FALSE)</f>
        <v>Printers</v>
      </c>
      <c r="Q4044" s="6">
        <f>VLOOKUP(D4044,Products!$A$2:$F$21,6,FALSE)</f>
        <v>5600</v>
      </c>
      <c r="R4044" s="6">
        <f t="shared" si="254"/>
        <v>22400</v>
      </c>
      <c r="S4044" s="6">
        <f t="shared" si="255"/>
        <v>7969.5999999999985</v>
      </c>
    </row>
    <row r="4045" spans="1:19" x14ac:dyDescent="0.25">
      <c r="A4045" t="s">
        <v>4475</v>
      </c>
      <c r="B4045" s="2">
        <v>45887</v>
      </c>
      <c r="C4045" t="s">
        <v>340</v>
      </c>
      <c r="D4045" t="s">
        <v>56</v>
      </c>
      <c r="E4045">
        <v>2</v>
      </c>
      <c r="F4045">
        <v>174.6</v>
      </c>
      <c r="G4045" s="3">
        <v>0.2</v>
      </c>
      <c r="H4045" t="s">
        <v>12</v>
      </c>
      <c r="I4045">
        <v>4</v>
      </c>
      <c r="J4045">
        <f t="shared" si="252"/>
        <v>279.36</v>
      </c>
      <c r="K4045" s="2">
        <f t="shared" si="253"/>
        <v>45870</v>
      </c>
      <c r="L4045" s="2" t="str">
        <f>VLOOKUP(C4045,Customers!$A$2:$F$401,3,FALSE)</f>
        <v>Port Said</v>
      </c>
      <c r="M4045" s="2" t="str">
        <f>VLOOKUP(C4045,Customers!$A$2:$F$401,5,FALSE)</f>
        <v>Corporate</v>
      </c>
      <c r="N4045" s="2" t="str">
        <f>VLOOKUP(D4045,Products!$A$2:$F$21,2,FALSE)</f>
        <v>Notebook Pack</v>
      </c>
      <c r="O4045" s="2" t="str">
        <f>VLOOKUP(D4045,Products!$A$2:$F$21,4,FALSE)</f>
        <v>Office</v>
      </c>
      <c r="P4045" s="2" t="str">
        <f>VLOOKUP(D4045,Products!$A$2:$F$21,3,FALSE)</f>
        <v>Stationery</v>
      </c>
      <c r="Q4045" s="6">
        <f>VLOOKUP(D4045,Products!$A$2:$F$21,6,FALSE)</f>
        <v>75</v>
      </c>
      <c r="R4045" s="6">
        <f t="shared" si="254"/>
        <v>150</v>
      </c>
      <c r="S4045" s="6">
        <f t="shared" si="255"/>
        <v>129.36000000000001</v>
      </c>
    </row>
    <row r="4046" spans="1:19" x14ac:dyDescent="0.25">
      <c r="A4046" t="s">
        <v>4476</v>
      </c>
      <c r="B4046" s="2">
        <v>45856</v>
      </c>
      <c r="C4046" t="s">
        <v>20</v>
      </c>
      <c r="D4046" t="s">
        <v>46</v>
      </c>
      <c r="E4046">
        <v>1</v>
      </c>
      <c r="F4046">
        <v>252.2</v>
      </c>
      <c r="G4046" s="3">
        <v>0.2</v>
      </c>
      <c r="H4046" t="s">
        <v>85</v>
      </c>
      <c r="I4046">
        <v>7</v>
      </c>
      <c r="J4046">
        <f t="shared" si="252"/>
        <v>201.76</v>
      </c>
      <c r="K4046" s="2">
        <f t="shared" si="253"/>
        <v>45839</v>
      </c>
      <c r="L4046" s="2" t="str">
        <f>VLOOKUP(C4046,Customers!$A$2:$F$401,3,FALSE)</f>
        <v>Tanta</v>
      </c>
      <c r="M4046" s="2" t="str">
        <f>VLOOKUP(C4046,Customers!$A$2:$F$401,5,FALSE)</f>
        <v>Consumer</v>
      </c>
      <c r="N4046" s="2" t="str">
        <f>VLOOKUP(D4046,Products!$A$2:$F$21,2,FALSE)</f>
        <v>Paper A4 Box</v>
      </c>
      <c r="O4046" s="2" t="str">
        <f>VLOOKUP(D4046,Products!$A$2:$F$21,4,FALSE)</f>
        <v>Office</v>
      </c>
      <c r="P4046" s="2" t="str">
        <f>VLOOKUP(D4046,Products!$A$2:$F$21,3,FALSE)</f>
        <v>Stationery</v>
      </c>
      <c r="Q4046" s="6">
        <f>VLOOKUP(D4046,Products!$A$2:$F$21,6,FALSE)</f>
        <v>145</v>
      </c>
      <c r="R4046" s="6">
        <f t="shared" si="254"/>
        <v>145</v>
      </c>
      <c r="S4046" s="6">
        <f t="shared" si="255"/>
        <v>56.759999999999991</v>
      </c>
    </row>
    <row r="4047" spans="1:19" x14ac:dyDescent="0.25">
      <c r="A4047" t="s">
        <v>4477</v>
      </c>
      <c r="B4047" s="2">
        <v>45976</v>
      </c>
      <c r="C4047" t="s">
        <v>74</v>
      </c>
      <c r="D4047" t="s">
        <v>30</v>
      </c>
      <c r="E4047">
        <v>4</v>
      </c>
      <c r="F4047">
        <v>8464</v>
      </c>
      <c r="G4047" s="3">
        <v>0</v>
      </c>
      <c r="H4047" t="s">
        <v>12</v>
      </c>
      <c r="I4047">
        <v>4</v>
      </c>
      <c r="J4047">
        <f t="shared" si="252"/>
        <v>33856</v>
      </c>
      <c r="K4047" s="2">
        <f t="shared" si="253"/>
        <v>45962</v>
      </c>
      <c r="L4047" s="2" t="str">
        <f>VLOOKUP(C4047,Customers!$A$2:$F$401,3,FALSE)</f>
        <v>Ismailia</v>
      </c>
      <c r="M4047" s="2" t="str">
        <f>VLOOKUP(C4047,Customers!$A$2:$F$401,5,FALSE)</f>
        <v>Small Business</v>
      </c>
      <c r="N4047" s="2" t="str">
        <f>VLOOKUP(D4047,Products!$A$2:$F$21,2,FALSE)</f>
        <v>Standing Desk</v>
      </c>
      <c r="O4047" s="2" t="str">
        <f>VLOOKUP(D4047,Products!$A$2:$F$21,4,FALSE)</f>
        <v>Office</v>
      </c>
      <c r="P4047" s="2" t="str">
        <f>VLOOKUP(D4047,Products!$A$2:$F$21,3,FALSE)</f>
        <v>Furniture</v>
      </c>
      <c r="Q4047" s="6">
        <f>VLOOKUP(D4047,Products!$A$2:$F$21,6,FALSE)</f>
        <v>6500</v>
      </c>
      <c r="R4047" s="6">
        <f t="shared" si="254"/>
        <v>26000</v>
      </c>
      <c r="S4047" s="6">
        <f t="shared" si="255"/>
        <v>7856</v>
      </c>
    </row>
    <row r="4048" spans="1:19" x14ac:dyDescent="0.25">
      <c r="A4048" t="s">
        <v>4478</v>
      </c>
      <c r="B4048" s="2">
        <v>45887</v>
      </c>
      <c r="C4048" t="s">
        <v>231</v>
      </c>
      <c r="D4048" t="s">
        <v>82</v>
      </c>
      <c r="E4048">
        <v>2</v>
      </c>
      <c r="F4048">
        <v>4800</v>
      </c>
      <c r="G4048" s="3">
        <v>0.05</v>
      </c>
      <c r="H4048" t="s">
        <v>12</v>
      </c>
      <c r="I4048">
        <v>7</v>
      </c>
      <c r="J4048">
        <f t="shared" si="252"/>
        <v>9120</v>
      </c>
      <c r="K4048" s="2">
        <f t="shared" si="253"/>
        <v>45870</v>
      </c>
      <c r="L4048" s="2" t="str">
        <f>VLOOKUP(C4048,Customers!$A$2:$F$401,3,FALSE)</f>
        <v>Zagazig</v>
      </c>
      <c r="M4048" s="2" t="str">
        <f>VLOOKUP(C4048,Customers!$A$2:$F$401,5,FALSE)</f>
        <v>Consumer</v>
      </c>
      <c r="N4048" s="2" t="str">
        <f>VLOOKUP(D4048,Products!$A$2:$F$21,2,FALSE)</f>
        <v>Office Chair</v>
      </c>
      <c r="O4048" s="2" t="str">
        <f>VLOOKUP(D4048,Products!$A$2:$F$21,4,FALSE)</f>
        <v>Office</v>
      </c>
      <c r="P4048" s="2" t="str">
        <f>VLOOKUP(D4048,Products!$A$2:$F$21,3,FALSE)</f>
        <v>Furniture</v>
      </c>
      <c r="Q4048" s="6">
        <f>VLOOKUP(D4048,Products!$A$2:$F$21,6,FALSE)</f>
        <v>3150</v>
      </c>
      <c r="R4048" s="6">
        <f t="shared" si="254"/>
        <v>6300</v>
      </c>
      <c r="S4048" s="6">
        <f t="shared" si="255"/>
        <v>2820</v>
      </c>
    </row>
    <row r="4049" spans="1:19" x14ac:dyDescent="0.25">
      <c r="A4049" t="s">
        <v>4479</v>
      </c>
      <c r="B4049" s="2">
        <v>45605</v>
      </c>
      <c r="C4049" t="s">
        <v>2118</v>
      </c>
      <c r="D4049" t="s">
        <v>21</v>
      </c>
      <c r="E4049">
        <v>2</v>
      </c>
      <c r="F4049">
        <v>1905.5</v>
      </c>
      <c r="G4049" s="3">
        <v>0.03</v>
      </c>
      <c r="H4049" t="s">
        <v>12</v>
      </c>
      <c r="I4049">
        <v>5</v>
      </c>
      <c r="J4049">
        <f t="shared" si="252"/>
        <v>3696.67</v>
      </c>
      <c r="K4049" s="2">
        <f t="shared" si="253"/>
        <v>45597</v>
      </c>
      <c r="L4049" s="2" t="str">
        <f>VLOOKUP(C4049,Customers!$A$2:$F$401,3,FALSE)</f>
        <v>Cairo</v>
      </c>
      <c r="M4049" s="2" t="str">
        <f>VLOOKUP(C4049,Customers!$A$2:$F$401,5,FALSE)</f>
        <v>Small Business</v>
      </c>
      <c r="N4049" s="2" t="str">
        <f>VLOOKUP(D4049,Products!$A$2:$F$21,2,FALSE)</f>
        <v>Mechanical Keyboard</v>
      </c>
      <c r="O4049" s="2" t="str">
        <f>VLOOKUP(D4049,Products!$A$2:$F$21,4,FALSE)</f>
        <v>Electronics</v>
      </c>
      <c r="P4049" s="2" t="str">
        <f>VLOOKUP(D4049,Products!$A$2:$F$21,3,FALSE)</f>
        <v>Accessories</v>
      </c>
      <c r="Q4049" s="6">
        <f>VLOOKUP(D4049,Products!$A$2:$F$21,6,FALSE)</f>
        <v>990</v>
      </c>
      <c r="R4049" s="6">
        <f t="shared" si="254"/>
        <v>1980</v>
      </c>
      <c r="S4049" s="6">
        <f t="shared" si="255"/>
        <v>1716.67</v>
      </c>
    </row>
    <row r="4050" spans="1:19" x14ac:dyDescent="0.25">
      <c r="A4050" t="s">
        <v>4480</v>
      </c>
      <c r="B4050" s="2">
        <v>45789</v>
      </c>
      <c r="C4050" t="s">
        <v>102</v>
      </c>
      <c r="D4050" t="s">
        <v>27</v>
      </c>
      <c r="E4050">
        <v>3</v>
      </c>
      <c r="F4050">
        <v>980</v>
      </c>
      <c r="G4050" s="3">
        <v>0.03</v>
      </c>
      <c r="H4050" t="s">
        <v>12</v>
      </c>
      <c r="I4050">
        <v>6</v>
      </c>
      <c r="J4050">
        <f t="shared" si="252"/>
        <v>2851.7999999999997</v>
      </c>
      <c r="K4050" s="2">
        <f t="shared" si="253"/>
        <v>45778</v>
      </c>
      <c r="L4050" s="2" t="str">
        <f>VLOOKUP(C4050,Customers!$A$2:$F$401,3,FALSE)</f>
        <v>Fayoum</v>
      </c>
      <c r="M4050" s="2" t="str">
        <f>VLOOKUP(C4050,Customers!$A$2:$F$401,5,FALSE)</f>
        <v>Consumer</v>
      </c>
      <c r="N4050" s="2" t="str">
        <f>VLOOKUP(D4050,Products!$A$2:$F$21,2,FALSE)</f>
        <v>Printer Toner</v>
      </c>
      <c r="O4050" s="2" t="str">
        <f>VLOOKUP(D4050,Products!$A$2:$F$21,4,FALSE)</f>
        <v>Office</v>
      </c>
      <c r="P4050" s="2" t="str">
        <f>VLOOKUP(D4050,Products!$A$2:$F$21,3,FALSE)</f>
        <v>Supplies</v>
      </c>
      <c r="Q4050" s="6">
        <f>VLOOKUP(D4050,Products!$A$2:$F$21,6,FALSE)</f>
        <v>510</v>
      </c>
      <c r="R4050" s="6">
        <f t="shared" si="254"/>
        <v>1530</v>
      </c>
      <c r="S4050" s="6">
        <f t="shared" si="255"/>
        <v>1321.7999999999997</v>
      </c>
    </row>
    <row r="4051" spans="1:19" x14ac:dyDescent="0.25">
      <c r="A4051" t="s">
        <v>4481</v>
      </c>
      <c r="B4051" s="2">
        <v>45649</v>
      </c>
      <c r="C4051" t="s">
        <v>102</v>
      </c>
      <c r="D4051" t="s">
        <v>21</v>
      </c>
      <c r="E4051">
        <v>5</v>
      </c>
      <c r="F4051">
        <v>1850</v>
      </c>
      <c r="G4051" s="3">
        <v>0.1</v>
      </c>
      <c r="H4051" t="s">
        <v>12</v>
      </c>
      <c r="I4051">
        <v>2</v>
      </c>
      <c r="J4051">
        <f t="shared" si="252"/>
        <v>8325</v>
      </c>
      <c r="K4051" s="2">
        <f t="shared" si="253"/>
        <v>45627</v>
      </c>
      <c r="L4051" s="2" t="str">
        <f>VLOOKUP(C4051,Customers!$A$2:$F$401,3,FALSE)</f>
        <v>Fayoum</v>
      </c>
      <c r="M4051" s="2" t="str">
        <f>VLOOKUP(C4051,Customers!$A$2:$F$401,5,FALSE)</f>
        <v>Consumer</v>
      </c>
      <c r="N4051" s="2" t="str">
        <f>VLOOKUP(D4051,Products!$A$2:$F$21,2,FALSE)</f>
        <v>Mechanical Keyboard</v>
      </c>
      <c r="O4051" s="2" t="str">
        <f>VLOOKUP(D4051,Products!$A$2:$F$21,4,FALSE)</f>
        <v>Electronics</v>
      </c>
      <c r="P4051" s="2" t="str">
        <f>VLOOKUP(D4051,Products!$A$2:$F$21,3,FALSE)</f>
        <v>Accessories</v>
      </c>
      <c r="Q4051" s="6">
        <f>VLOOKUP(D4051,Products!$A$2:$F$21,6,FALSE)</f>
        <v>990</v>
      </c>
      <c r="R4051" s="6">
        <f t="shared" si="254"/>
        <v>4950</v>
      </c>
      <c r="S4051" s="6">
        <f t="shared" si="255"/>
        <v>3375</v>
      </c>
    </row>
    <row r="4052" spans="1:19" x14ac:dyDescent="0.25">
      <c r="A4052" t="s">
        <v>4482</v>
      </c>
      <c r="B4052" s="2">
        <v>45530</v>
      </c>
      <c r="C4052" t="s">
        <v>269</v>
      </c>
      <c r="D4052" t="s">
        <v>21</v>
      </c>
      <c r="E4052">
        <v>1</v>
      </c>
      <c r="F4052">
        <v>1905.5</v>
      </c>
      <c r="G4052" s="3">
        <v>0.05</v>
      </c>
      <c r="H4052" t="s">
        <v>12</v>
      </c>
      <c r="I4052">
        <v>1</v>
      </c>
      <c r="J4052">
        <f t="shared" si="252"/>
        <v>1810.2249999999999</v>
      </c>
      <c r="K4052" s="2">
        <f t="shared" si="253"/>
        <v>45505</v>
      </c>
      <c r="L4052" s="2" t="str">
        <f>VLOOKUP(C4052,Customers!$A$2:$F$401,3,FALSE)</f>
        <v>Port Said</v>
      </c>
      <c r="M4052" s="2" t="str">
        <f>VLOOKUP(C4052,Customers!$A$2:$F$401,5,FALSE)</f>
        <v>Consumer</v>
      </c>
      <c r="N4052" s="2" t="str">
        <f>VLOOKUP(D4052,Products!$A$2:$F$21,2,FALSE)</f>
        <v>Mechanical Keyboard</v>
      </c>
      <c r="O4052" s="2" t="str">
        <f>VLOOKUP(D4052,Products!$A$2:$F$21,4,FALSE)</f>
        <v>Electronics</v>
      </c>
      <c r="P4052" s="2" t="str">
        <f>VLOOKUP(D4052,Products!$A$2:$F$21,3,FALSE)</f>
        <v>Accessories</v>
      </c>
      <c r="Q4052" s="6">
        <f>VLOOKUP(D4052,Products!$A$2:$F$21,6,FALSE)</f>
        <v>990</v>
      </c>
      <c r="R4052" s="6">
        <f t="shared" si="254"/>
        <v>990</v>
      </c>
      <c r="S4052" s="6">
        <f t="shared" si="255"/>
        <v>820.22499999999991</v>
      </c>
    </row>
    <row r="4053" spans="1:19" x14ac:dyDescent="0.25">
      <c r="A4053" t="s">
        <v>4483</v>
      </c>
      <c r="B4053" s="2">
        <v>45519</v>
      </c>
      <c r="C4053" t="s">
        <v>74</v>
      </c>
      <c r="D4053" t="s">
        <v>59</v>
      </c>
      <c r="E4053">
        <v>3</v>
      </c>
      <c r="F4053">
        <v>7992</v>
      </c>
      <c r="G4053" s="3">
        <v>0.05</v>
      </c>
      <c r="H4053" t="s">
        <v>12</v>
      </c>
      <c r="I4053">
        <v>2</v>
      </c>
      <c r="J4053">
        <f t="shared" si="252"/>
        <v>22777.200000000001</v>
      </c>
      <c r="K4053" s="2">
        <f t="shared" si="253"/>
        <v>45505</v>
      </c>
      <c r="L4053" s="2" t="str">
        <f>VLOOKUP(C4053,Customers!$A$2:$F$401,3,FALSE)</f>
        <v>Ismailia</v>
      </c>
      <c r="M4053" s="2" t="str">
        <f>VLOOKUP(C4053,Customers!$A$2:$F$401,5,FALSE)</f>
        <v>Small Business</v>
      </c>
      <c r="N4053" s="2" t="str">
        <f>VLOOKUP(D4053,Products!$A$2:$F$21,2,FALSE)</f>
        <v>Laser Printer</v>
      </c>
      <c r="O4053" s="2" t="str">
        <f>VLOOKUP(D4053,Products!$A$2:$F$21,4,FALSE)</f>
        <v>Electronics</v>
      </c>
      <c r="P4053" s="2" t="str">
        <f>VLOOKUP(D4053,Products!$A$2:$F$21,3,FALSE)</f>
        <v>Printers</v>
      </c>
      <c r="Q4053" s="6">
        <f>VLOOKUP(D4053,Products!$A$2:$F$21,6,FALSE)</f>
        <v>5600</v>
      </c>
      <c r="R4053" s="6">
        <f t="shared" si="254"/>
        <v>16800</v>
      </c>
      <c r="S4053" s="6">
        <f t="shared" si="255"/>
        <v>5977.2000000000007</v>
      </c>
    </row>
    <row r="4054" spans="1:19" x14ac:dyDescent="0.25">
      <c r="A4054" t="s">
        <v>4484</v>
      </c>
      <c r="B4054" s="2">
        <v>45270</v>
      </c>
      <c r="C4054" t="s">
        <v>271</v>
      </c>
      <c r="D4054" t="s">
        <v>43</v>
      </c>
      <c r="E4054">
        <v>1</v>
      </c>
      <c r="F4054">
        <v>3312</v>
      </c>
      <c r="G4054" s="3">
        <v>0</v>
      </c>
      <c r="H4054" t="s">
        <v>12</v>
      </c>
      <c r="I4054">
        <v>3</v>
      </c>
      <c r="J4054">
        <f t="shared" si="252"/>
        <v>3312</v>
      </c>
      <c r="K4054" s="2">
        <f t="shared" si="253"/>
        <v>45261</v>
      </c>
      <c r="L4054" s="2" t="str">
        <f>VLOOKUP(C4054,Customers!$A$2:$F$401,3,FALSE)</f>
        <v>Alexandria</v>
      </c>
      <c r="M4054" s="2" t="str">
        <f>VLOOKUP(C4054,Customers!$A$2:$F$401,5,FALSE)</f>
        <v>Consumer</v>
      </c>
      <c r="N4054" s="2" t="str">
        <f>VLOOKUP(D4054,Products!$A$2:$F$21,2,FALSE)</f>
        <v>External SSD 1TB</v>
      </c>
      <c r="O4054" s="2" t="str">
        <f>VLOOKUP(D4054,Products!$A$2:$F$21,4,FALSE)</f>
        <v>Electronics</v>
      </c>
      <c r="P4054" s="2" t="str">
        <f>VLOOKUP(D4054,Products!$A$2:$F$21,3,FALSE)</f>
        <v>Storage</v>
      </c>
      <c r="Q4054" s="6">
        <f>VLOOKUP(D4054,Products!$A$2:$F$21,6,FALSE)</f>
        <v>2450</v>
      </c>
      <c r="R4054" s="6">
        <f t="shared" si="254"/>
        <v>2450</v>
      </c>
      <c r="S4054" s="6">
        <f t="shared" si="255"/>
        <v>862</v>
      </c>
    </row>
    <row r="4055" spans="1:19" x14ac:dyDescent="0.25">
      <c r="A4055" t="s">
        <v>4485</v>
      </c>
      <c r="B4055" s="2">
        <v>44999</v>
      </c>
      <c r="C4055" t="s">
        <v>1579</v>
      </c>
      <c r="D4055" t="s">
        <v>79</v>
      </c>
      <c r="E4055">
        <v>3</v>
      </c>
      <c r="F4055">
        <v>6386</v>
      </c>
      <c r="G4055" s="3">
        <v>0.05</v>
      </c>
      <c r="H4055" t="s">
        <v>12</v>
      </c>
      <c r="I4055">
        <v>5</v>
      </c>
      <c r="J4055">
        <f t="shared" si="252"/>
        <v>18200.099999999999</v>
      </c>
      <c r="K4055" s="2">
        <f t="shared" si="253"/>
        <v>44986</v>
      </c>
      <c r="L4055" s="2" t="str">
        <f>VLOOKUP(C4055,Customers!$A$2:$F$401,3,FALSE)</f>
        <v>Mansoura</v>
      </c>
      <c r="M4055" s="2" t="str">
        <f>VLOOKUP(C4055,Customers!$A$2:$F$401,5,FALSE)</f>
        <v>Consumer</v>
      </c>
      <c r="N4055" s="2" t="str">
        <f>VLOOKUP(D4055,Products!$A$2:$F$21,2,FALSE)</f>
        <v>27-inch Monitor</v>
      </c>
      <c r="O4055" s="2" t="str">
        <f>VLOOKUP(D4055,Products!$A$2:$F$21,4,FALSE)</f>
        <v>Electronics</v>
      </c>
      <c r="P4055" s="2" t="str">
        <f>VLOOKUP(D4055,Products!$A$2:$F$21,3,FALSE)</f>
        <v>Displays</v>
      </c>
      <c r="Q4055" s="6">
        <f>VLOOKUP(D4055,Products!$A$2:$F$21,6,FALSE)</f>
        <v>4300</v>
      </c>
      <c r="R4055" s="6">
        <f t="shared" si="254"/>
        <v>12900</v>
      </c>
      <c r="S4055" s="6">
        <f t="shared" si="255"/>
        <v>5300.0999999999985</v>
      </c>
    </row>
    <row r="4056" spans="1:19" x14ac:dyDescent="0.25">
      <c r="A4056" t="s">
        <v>4486</v>
      </c>
      <c r="B4056" s="2">
        <v>45549</v>
      </c>
      <c r="C4056" t="s">
        <v>525</v>
      </c>
      <c r="D4056" t="s">
        <v>15</v>
      </c>
      <c r="E4056">
        <v>2</v>
      </c>
      <c r="F4056">
        <v>463.5</v>
      </c>
      <c r="G4056" s="3">
        <v>0.05</v>
      </c>
      <c r="H4056" t="s">
        <v>12</v>
      </c>
      <c r="I4056">
        <v>5</v>
      </c>
      <c r="J4056">
        <f t="shared" si="252"/>
        <v>880.65</v>
      </c>
      <c r="K4056" s="2">
        <f t="shared" si="253"/>
        <v>45536</v>
      </c>
      <c r="L4056" s="2" t="str">
        <f>VLOOKUP(C4056,Customers!$A$2:$F$401,3,FALSE)</f>
        <v>Mansoura</v>
      </c>
      <c r="M4056" s="2" t="str">
        <f>VLOOKUP(C4056,Customers!$A$2:$F$401,5,FALSE)</f>
        <v>Small Business</v>
      </c>
      <c r="N4056" s="2" t="str">
        <f>VLOOKUP(D4056,Products!$A$2:$F$21,2,FALSE)</f>
        <v>Wireless Mouse</v>
      </c>
      <c r="O4056" s="2" t="str">
        <f>VLOOKUP(D4056,Products!$A$2:$F$21,4,FALSE)</f>
        <v>Electronics</v>
      </c>
      <c r="P4056" s="2" t="str">
        <f>VLOOKUP(D4056,Products!$A$2:$F$21,3,FALSE)</f>
        <v>Accessories</v>
      </c>
      <c r="Q4056" s="6">
        <f>VLOOKUP(D4056,Products!$A$2:$F$21,6,FALSE)</f>
        <v>210</v>
      </c>
      <c r="R4056" s="6">
        <f t="shared" si="254"/>
        <v>420</v>
      </c>
      <c r="S4056" s="6">
        <f t="shared" si="255"/>
        <v>460.65</v>
      </c>
    </row>
    <row r="4057" spans="1:19" x14ac:dyDescent="0.25">
      <c r="A4057" t="s">
        <v>4487</v>
      </c>
      <c r="B4057" s="2">
        <v>45460</v>
      </c>
      <c r="C4057" t="s">
        <v>1570</v>
      </c>
      <c r="D4057" t="s">
        <v>15</v>
      </c>
      <c r="E4057">
        <v>2</v>
      </c>
      <c r="F4057">
        <v>450</v>
      </c>
      <c r="G4057" s="3">
        <v>0.2</v>
      </c>
      <c r="H4057" t="s">
        <v>12</v>
      </c>
      <c r="I4057">
        <v>6</v>
      </c>
      <c r="J4057">
        <f t="shared" si="252"/>
        <v>720</v>
      </c>
      <c r="K4057" s="2">
        <f t="shared" si="253"/>
        <v>45444</v>
      </c>
      <c r="L4057" s="2" t="str">
        <f>VLOOKUP(C4057,Customers!$A$2:$F$401,3,FALSE)</f>
        <v>Port Said</v>
      </c>
      <c r="M4057" s="2" t="str">
        <f>VLOOKUP(C4057,Customers!$A$2:$F$401,5,FALSE)</f>
        <v>Consumer</v>
      </c>
      <c r="N4057" s="2" t="str">
        <f>VLOOKUP(D4057,Products!$A$2:$F$21,2,FALSE)</f>
        <v>Wireless Mouse</v>
      </c>
      <c r="O4057" s="2" t="str">
        <f>VLOOKUP(D4057,Products!$A$2:$F$21,4,FALSE)</f>
        <v>Electronics</v>
      </c>
      <c r="P4057" s="2" t="str">
        <f>VLOOKUP(D4057,Products!$A$2:$F$21,3,FALSE)</f>
        <v>Accessories</v>
      </c>
      <c r="Q4057" s="6">
        <f>VLOOKUP(D4057,Products!$A$2:$F$21,6,FALSE)</f>
        <v>210</v>
      </c>
      <c r="R4057" s="6">
        <f t="shared" si="254"/>
        <v>420</v>
      </c>
      <c r="S4057" s="6">
        <f t="shared" si="255"/>
        <v>300</v>
      </c>
    </row>
    <row r="4058" spans="1:19" x14ac:dyDescent="0.25">
      <c r="A4058" t="s">
        <v>4488</v>
      </c>
      <c r="B4058" s="2">
        <v>45052</v>
      </c>
      <c r="C4058" t="s">
        <v>1739</v>
      </c>
      <c r="D4058" t="s">
        <v>33</v>
      </c>
      <c r="E4058">
        <v>1</v>
      </c>
      <c r="F4058">
        <v>3783</v>
      </c>
      <c r="G4058" s="3">
        <v>0.05</v>
      </c>
      <c r="H4058" t="s">
        <v>12</v>
      </c>
      <c r="I4058">
        <v>7</v>
      </c>
      <c r="J4058">
        <f t="shared" si="252"/>
        <v>3593.85</v>
      </c>
      <c r="K4058" s="2">
        <f t="shared" si="253"/>
        <v>45047</v>
      </c>
      <c r="L4058" s="2" t="str">
        <f>VLOOKUP(C4058,Customers!$A$2:$F$401,3,FALSE)</f>
        <v>Asyut</v>
      </c>
      <c r="M4058" s="2" t="str">
        <f>VLOOKUP(C4058,Customers!$A$2:$F$401,5,FALSE)</f>
        <v>Consumer</v>
      </c>
      <c r="N4058" s="2" t="str">
        <f>VLOOKUP(D4058,Products!$A$2:$F$21,2,FALSE)</f>
        <v>Filing Cabinet</v>
      </c>
      <c r="O4058" s="2" t="str">
        <f>VLOOKUP(D4058,Products!$A$2:$F$21,4,FALSE)</f>
        <v>Office</v>
      </c>
      <c r="P4058" s="2" t="str">
        <f>VLOOKUP(D4058,Products!$A$2:$F$21,3,FALSE)</f>
        <v>Furniture</v>
      </c>
      <c r="Q4058" s="6">
        <f>VLOOKUP(D4058,Products!$A$2:$F$21,6,FALSE)</f>
        <v>2650</v>
      </c>
      <c r="R4058" s="6">
        <f t="shared" si="254"/>
        <v>2650</v>
      </c>
      <c r="S4058" s="6">
        <f t="shared" si="255"/>
        <v>943.84999999999991</v>
      </c>
    </row>
    <row r="4059" spans="1:19" x14ac:dyDescent="0.25">
      <c r="A4059" t="s">
        <v>4489</v>
      </c>
      <c r="B4059" s="2">
        <v>45896</v>
      </c>
      <c r="C4059" t="s">
        <v>1985</v>
      </c>
      <c r="D4059" t="s">
        <v>46</v>
      </c>
      <c r="E4059">
        <v>1</v>
      </c>
      <c r="F4059">
        <v>267.8</v>
      </c>
      <c r="G4059" s="3">
        <v>0</v>
      </c>
      <c r="H4059" t="s">
        <v>12</v>
      </c>
      <c r="I4059">
        <v>6</v>
      </c>
      <c r="J4059">
        <f t="shared" si="252"/>
        <v>267.8</v>
      </c>
      <c r="K4059" s="2">
        <f t="shared" si="253"/>
        <v>45870</v>
      </c>
      <c r="L4059" s="2" t="str">
        <f>VLOOKUP(C4059,Customers!$A$2:$F$401,3,FALSE)</f>
        <v>Alexandria</v>
      </c>
      <c r="M4059" s="2" t="str">
        <f>VLOOKUP(C4059,Customers!$A$2:$F$401,5,FALSE)</f>
        <v>Small Business</v>
      </c>
      <c r="N4059" s="2" t="str">
        <f>VLOOKUP(D4059,Products!$A$2:$F$21,2,FALSE)</f>
        <v>Paper A4 Box</v>
      </c>
      <c r="O4059" s="2" t="str">
        <f>VLOOKUP(D4059,Products!$A$2:$F$21,4,FALSE)</f>
        <v>Office</v>
      </c>
      <c r="P4059" s="2" t="str">
        <f>VLOOKUP(D4059,Products!$A$2:$F$21,3,FALSE)</f>
        <v>Stationery</v>
      </c>
      <c r="Q4059" s="6">
        <f>VLOOKUP(D4059,Products!$A$2:$F$21,6,FALSE)</f>
        <v>145</v>
      </c>
      <c r="R4059" s="6">
        <f t="shared" si="254"/>
        <v>145</v>
      </c>
      <c r="S4059" s="6">
        <f t="shared" si="255"/>
        <v>122.80000000000001</v>
      </c>
    </row>
    <row r="4060" spans="1:19" x14ac:dyDescent="0.25">
      <c r="A4060" t="s">
        <v>4490</v>
      </c>
      <c r="B4060" s="2">
        <v>45273</v>
      </c>
      <c r="C4060" t="s">
        <v>1817</v>
      </c>
      <c r="D4060" t="s">
        <v>21</v>
      </c>
      <c r="E4060">
        <v>1</v>
      </c>
      <c r="F4060">
        <v>1702</v>
      </c>
      <c r="G4060" s="3">
        <v>0.1</v>
      </c>
      <c r="H4060" t="s">
        <v>12</v>
      </c>
      <c r="I4060">
        <v>4</v>
      </c>
      <c r="J4060">
        <f t="shared" si="252"/>
        <v>1531.8</v>
      </c>
      <c r="K4060" s="2">
        <f t="shared" si="253"/>
        <v>45261</v>
      </c>
      <c r="L4060" s="2" t="str">
        <f>VLOOKUP(C4060,Customers!$A$2:$F$401,3,FALSE)</f>
        <v>Asyut</v>
      </c>
      <c r="M4060" s="2" t="str">
        <f>VLOOKUP(C4060,Customers!$A$2:$F$401,5,FALSE)</f>
        <v>Consumer</v>
      </c>
      <c r="N4060" s="2" t="str">
        <f>VLOOKUP(D4060,Products!$A$2:$F$21,2,FALSE)</f>
        <v>Mechanical Keyboard</v>
      </c>
      <c r="O4060" s="2" t="str">
        <f>VLOOKUP(D4060,Products!$A$2:$F$21,4,FALSE)</f>
        <v>Electronics</v>
      </c>
      <c r="P4060" s="2" t="str">
        <f>VLOOKUP(D4060,Products!$A$2:$F$21,3,FALSE)</f>
        <v>Accessories</v>
      </c>
      <c r="Q4060" s="6">
        <f>VLOOKUP(D4060,Products!$A$2:$F$21,6,FALSE)</f>
        <v>990</v>
      </c>
      <c r="R4060" s="6">
        <f t="shared" si="254"/>
        <v>990</v>
      </c>
      <c r="S4060" s="6">
        <f t="shared" si="255"/>
        <v>541.79999999999995</v>
      </c>
    </row>
    <row r="4061" spans="1:19" x14ac:dyDescent="0.25">
      <c r="A4061" t="s">
        <v>4491</v>
      </c>
      <c r="B4061" s="2">
        <v>45032</v>
      </c>
      <c r="C4061" t="s">
        <v>419</v>
      </c>
      <c r="D4061" t="s">
        <v>24</v>
      </c>
      <c r="E4061">
        <v>4</v>
      </c>
      <c r="F4061">
        <v>1287.5</v>
      </c>
      <c r="G4061" s="3">
        <v>0.05</v>
      </c>
      <c r="H4061" t="s">
        <v>12</v>
      </c>
      <c r="I4061">
        <v>2</v>
      </c>
      <c r="J4061">
        <f t="shared" si="252"/>
        <v>4892.5</v>
      </c>
      <c r="K4061" s="2">
        <f t="shared" si="253"/>
        <v>45017</v>
      </c>
      <c r="L4061" s="2" t="str">
        <f>VLOOKUP(C4061,Customers!$A$2:$F$401,3,FALSE)</f>
        <v>Alexandria</v>
      </c>
      <c r="M4061" s="2" t="str">
        <f>VLOOKUP(C4061,Customers!$A$2:$F$401,5,FALSE)</f>
        <v>Small Business</v>
      </c>
      <c r="N4061" s="2" t="str">
        <f>VLOOKUP(D4061,Products!$A$2:$F$21,2,FALSE)</f>
        <v>USB-C Hub</v>
      </c>
      <c r="O4061" s="2" t="str">
        <f>VLOOKUP(D4061,Products!$A$2:$F$21,4,FALSE)</f>
        <v>Electronics</v>
      </c>
      <c r="P4061" s="2" t="str">
        <f>VLOOKUP(D4061,Products!$A$2:$F$21,3,FALSE)</f>
        <v>Accessories</v>
      </c>
      <c r="Q4061" s="6">
        <f>VLOOKUP(D4061,Products!$A$2:$F$21,6,FALSE)</f>
        <v>620</v>
      </c>
      <c r="R4061" s="6">
        <f t="shared" si="254"/>
        <v>2480</v>
      </c>
      <c r="S4061" s="6">
        <f t="shared" si="255"/>
        <v>2412.5</v>
      </c>
    </row>
    <row r="4062" spans="1:19" x14ac:dyDescent="0.25">
      <c r="A4062" t="s">
        <v>4492</v>
      </c>
      <c r="B4062" s="2">
        <v>45524</v>
      </c>
      <c r="C4062" t="s">
        <v>1186</v>
      </c>
      <c r="D4062" t="s">
        <v>46</v>
      </c>
      <c r="E4062">
        <v>2</v>
      </c>
      <c r="F4062">
        <v>267.8</v>
      </c>
      <c r="G4062" s="3">
        <v>0</v>
      </c>
      <c r="H4062" t="s">
        <v>96</v>
      </c>
      <c r="I4062">
        <v>7</v>
      </c>
      <c r="J4062">
        <f t="shared" si="252"/>
        <v>535.6</v>
      </c>
      <c r="K4062" s="2">
        <f t="shared" si="253"/>
        <v>45505</v>
      </c>
      <c r="L4062" s="2" t="str">
        <f>VLOOKUP(C4062,Customers!$A$2:$F$401,3,FALSE)</f>
        <v>Ismailia</v>
      </c>
      <c r="M4062" s="2" t="str">
        <f>VLOOKUP(C4062,Customers!$A$2:$F$401,5,FALSE)</f>
        <v>Small Business</v>
      </c>
      <c r="N4062" s="2" t="str">
        <f>VLOOKUP(D4062,Products!$A$2:$F$21,2,FALSE)</f>
        <v>Paper A4 Box</v>
      </c>
      <c r="O4062" s="2" t="str">
        <f>VLOOKUP(D4062,Products!$A$2:$F$21,4,FALSE)</f>
        <v>Office</v>
      </c>
      <c r="P4062" s="2" t="str">
        <f>VLOOKUP(D4062,Products!$A$2:$F$21,3,FALSE)</f>
        <v>Stationery</v>
      </c>
      <c r="Q4062" s="6">
        <f>VLOOKUP(D4062,Products!$A$2:$F$21,6,FALSE)</f>
        <v>145</v>
      </c>
      <c r="R4062" s="6">
        <f t="shared" si="254"/>
        <v>290</v>
      </c>
      <c r="S4062" s="6">
        <f t="shared" si="255"/>
        <v>245.60000000000002</v>
      </c>
    </row>
    <row r="4063" spans="1:19" x14ac:dyDescent="0.25">
      <c r="A4063" t="s">
        <v>4493</v>
      </c>
      <c r="B4063" s="2">
        <v>44982</v>
      </c>
      <c r="C4063" t="s">
        <v>717</v>
      </c>
      <c r="D4063" t="s">
        <v>123</v>
      </c>
      <c r="E4063">
        <v>4</v>
      </c>
      <c r="F4063">
        <v>2162</v>
      </c>
      <c r="G4063" s="3">
        <v>0</v>
      </c>
      <c r="H4063" t="s">
        <v>12</v>
      </c>
      <c r="I4063">
        <v>2</v>
      </c>
      <c r="J4063">
        <f t="shared" si="252"/>
        <v>8648</v>
      </c>
      <c r="K4063" s="2">
        <f t="shared" si="253"/>
        <v>44958</v>
      </c>
      <c r="L4063" s="2" t="str">
        <f>VLOOKUP(C4063,Customers!$A$2:$F$401,3,FALSE)</f>
        <v>Mansoura</v>
      </c>
      <c r="M4063" s="2" t="str">
        <f>VLOOKUP(C4063,Customers!$A$2:$F$401,5,FALSE)</f>
        <v>Consumer</v>
      </c>
      <c r="N4063" s="2" t="str">
        <f>VLOOKUP(D4063,Products!$A$2:$F$21,2,FALSE)</f>
        <v>Barcode Scanner</v>
      </c>
      <c r="O4063" s="2" t="str">
        <f>VLOOKUP(D4063,Products!$A$2:$F$21,4,FALSE)</f>
        <v>Electronics</v>
      </c>
      <c r="P4063" s="2" t="str">
        <f>VLOOKUP(D4063,Products!$A$2:$F$21,3,FALSE)</f>
        <v>POS Equipment</v>
      </c>
      <c r="Q4063" s="6">
        <f>VLOOKUP(D4063,Products!$A$2:$F$21,6,FALSE)</f>
        <v>1420</v>
      </c>
      <c r="R4063" s="6">
        <f t="shared" si="254"/>
        <v>5680</v>
      </c>
      <c r="S4063" s="6">
        <f t="shared" si="255"/>
        <v>2968</v>
      </c>
    </row>
    <row r="4064" spans="1:19" x14ac:dyDescent="0.25">
      <c r="A4064" t="s">
        <v>4494</v>
      </c>
      <c r="B4064" s="2">
        <v>45514</v>
      </c>
      <c r="C4064" t="s">
        <v>363</v>
      </c>
      <c r="D4064" t="s">
        <v>46</v>
      </c>
      <c r="E4064">
        <v>4</v>
      </c>
      <c r="F4064">
        <v>280.8</v>
      </c>
      <c r="G4064" s="3">
        <v>0.05</v>
      </c>
      <c r="H4064" t="s">
        <v>12</v>
      </c>
      <c r="I4064">
        <v>3</v>
      </c>
      <c r="J4064">
        <f t="shared" si="252"/>
        <v>1067.04</v>
      </c>
      <c r="K4064" s="2">
        <f t="shared" si="253"/>
        <v>45505</v>
      </c>
      <c r="L4064" s="2" t="str">
        <f>VLOOKUP(C4064,Customers!$A$2:$F$401,3,FALSE)</f>
        <v>Asyut</v>
      </c>
      <c r="M4064" s="2" t="str">
        <f>VLOOKUP(C4064,Customers!$A$2:$F$401,5,FALSE)</f>
        <v>Consumer</v>
      </c>
      <c r="N4064" s="2" t="str">
        <f>VLOOKUP(D4064,Products!$A$2:$F$21,2,FALSE)</f>
        <v>Paper A4 Box</v>
      </c>
      <c r="O4064" s="2" t="str">
        <f>VLOOKUP(D4064,Products!$A$2:$F$21,4,FALSE)</f>
        <v>Office</v>
      </c>
      <c r="P4064" s="2" t="str">
        <f>VLOOKUP(D4064,Products!$A$2:$F$21,3,FALSE)</f>
        <v>Stationery</v>
      </c>
      <c r="Q4064" s="6">
        <f>VLOOKUP(D4064,Products!$A$2:$F$21,6,FALSE)</f>
        <v>145</v>
      </c>
      <c r="R4064" s="6">
        <f t="shared" si="254"/>
        <v>580</v>
      </c>
      <c r="S4064" s="6">
        <f t="shared" si="255"/>
        <v>487.03999999999996</v>
      </c>
    </row>
    <row r="4065" spans="1:19" x14ac:dyDescent="0.25">
      <c r="A4065" t="s">
        <v>4495</v>
      </c>
      <c r="B4065" s="2">
        <v>45919</v>
      </c>
      <c r="C4065" t="s">
        <v>156</v>
      </c>
      <c r="D4065" t="s">
        <v>27</v>
      </c>
      <c r="E4065">
        <v>3</v>
      </c>
      <c r="F4065">
        <v>1058.4000000000001</v>
      </c>
      <c r="G4065" s="3">
        <v>0</v>
      </c>
      <c r="H4065" t="s">
        <v>12</v>
      </c>
      <c r="I4065">
        <v>1</v>
      </c>
      <c r="J4065">
        <f t="shared" si="252"/>
        <v>3175.2000000000003</v>
      </c>
      <c r="K4065" s="2">
        <f t="shared" si="253"/>
        <v>45901</v>
      </c>
      <c r="L4065" s="2" t="str">
        <f>VLOOKUP(C4065,Customers!$A$2:$F$401,3,FALSE)</f>
        <v>Zagazig</v>
      </c>
      <c r="M4065" s="2" t="str">
        <f>VLOOKUP(C4065,Customers!$A$2:$F$401,5,FALSE)</f>
        <v>Corporate</v>
      </c>
      <c r="N4065" s="2" t="str">
        <f>VLOOKUP(D4065,Products!$A$2:$F$21,2,FALSE)</f>
        <v>Printer Toner</v>
      </c>
      <c r="O4065" s="2" t="str">
        <f>VLOOKUP(D4065,Products!$A$2:$F$21,4,FALSE)</f>
        <v>Office</v>
      </c>
      <c r="P4065" s="2" t="str">
        <f>VLOOKUP(D4065,Products!$A$2:$F$21,3,FALSE)</f>
        <v>Supplies</v>
      </c>
      <c r="Q4065" s="6">
        <f>VLOOKUP(D4065,Products!$A$2:$F$21,6,FALSE)</f>
        <v>510</v>
      </c>
      <c r="R4065" s="6">
        <f t="shared" si="254"/>
        <v>1530</v>
      </c>
      <c r="S4065" s="6">
        <f t="shared" si="255"/>
        <v>1645.2000000000003</v>
      </c>
    </row>
    <row r="4066" spans="1:19" x14ac:dyDescent="0.25">
      <c r="A4066" t="s">
        <v>4496</v>
      </c>
      <c r="B4066" s="2">
        <v>45095</v>
      </c>
      <c r="C4066" t="s">
        <v>1086</v>
      </c>
      <c r="D4066" t="s">
        <v>46</v>
      </c>
      <c r="E4066">
        <v>1</v>
      </c>
      <c r="F4066">
        <v>267.8</v>
      </c>
      <c r="G4066" s="3">
        <v>0.05</v>
      </c>
      <c r="H4066" t="s">
        <v>12</v>
      </c>
      <c r="I4066">
        <v>5</v>
      </c>
      <c r="J4066">
        <f t="shared" si="252"/>
        <v>254.41</v>
      </c>
      <c r="K4066" s="2">
        <f t="shared" si="253"/>
        <v>45078</v>
      </c>
      <c r="L4066" s="2" t="str">
        <f>VLOOKUP(C4066,Customers!$A$2:$F$401,3,FALSE)</f>
        <v>Alexandria</v>
      </c>
      <c r="M4066" s="2" t="str">
        <f>VLOOKUP(C4066,Customers!$A$2:$F$401,5,FALSE)</f>
        <v>Small Business</v>
      </c>
      <c r="N4066" s="2" t="str">
        <f>VLOOKUP(D4066,Products!$A$2:$F$21,2,FALSE)</f>
        <v>Paper A4 Box</v>
      </c>
      <c r="O4066" s="2" t="str">
        <f>VLOOKUP(D4066,Products!$A$2:$F$21,4,FALSE)</f>
        <v>Office</v>
      </c>
      <c r="P4066" s="2" t="str">
        <f>VLOOKUP(D4066,Products!$A$2:$F$21,3,FALSE)</f>
        <v>Stationery</v>
      </c>
      <c r="Q4066" s="6">
        <f>VLOOKUP(D4066,Products!$A$2:$F$21,6,FALSE)</f>
        <v>145</v>
      </c>
      <c r="R4066" s="6">
        <f t="shared" si="254"/>
        <v>145</v>
      </c>
      <c r="S4066" s="6">
        <f t="shared" si="255"/>
        <v>109.41</v>
      </c>
    </row>
    <row r="4067" spans="1:19" x14ac:dyDescent="0.25">
      <c r="A4067" t="s">
        <v>4497</v>
      </c>
      <c r="B4067" s="2">
        <v>45186</v>
      </c>
      <c r="C4067" t="s">
        <v>903</v>
      </c>
      <c r="D4067" t="s">
        <v>40</v>
      </c>
      <c r="E4067">
        <v>1</v>
      </c>
      <c r="F4067">
        <v>20085</v>
      </c>
      <c r="G4067" s="3">
        <v>0</v>
      </c>
      <c r="H4067" t="s">
        <v>12</v>
      </c>
      <c r="I4067">
        <v>5</v>
      </c>
      <c r="J4067">
        <f t="shared" si="252"/>
        <v>20085</v>
      </c>
      <c r="K4067" s="2">
        <f t="shared" si="253"/>
        <v>45170</v>
      </c>
      <c r="L4067" s="2" t="str">
        <f>VLOOKUP(C4067,Customers!$A$2:$F$401,3,FALSE)</f>
        <v>Asyut</v>
      </c>
      <c r="M4067" s="2" t="str">
        <f>VLOOKUP(C4067,Customers!$A$2:$F$401,5,FALSE)</f>
        <v>Consumer</v>
      </c>
      <c r="N4067" s="2" t="str">
        <f>VLOOKUP(D4067,Products!$A$2:$F$21,2,FALSE)</f>
        <v>Laptop Basic 15</v>
      </c>
      <c r="O4067" s="2" t="str">
        <f>VLOOKUP(D4067,Products!$A$2:$F$21,4,FALSE)</f>
        <v>Electronics</v>
      </c>
      <c r="P4067" s="2" t="str">
        <f>VLOOKUP(D4067,Products!$A$2:$F$21,3,FALSE)</f>
        <v>Computers</v>
      </c>
      <c r="Q4067" s="6">
        <f>VLOOKUP(D4067,Products!$A$2:$F$21,6,FALSE)</f>
        <v>15100</v>
      </c>
      <c r="R4067" s="6">
        <f t="shared" si="254"/>
        <v>15100</v>
      </c>
      <c r="S4067" s="6">
        <f t="shared" si="255"/>
        <v>4985</v>
      </c>
    </row>
    <row r="4068" spans="1:19" x14ac:dyDescent="0.25">
      <c r="A4068" t="s">
        <v>4498</v>
      </c>
      <c r="B4068" s="2">
        <v>45962</v>
      </c>
      <c r="C4068" t="s">
        <v>794</v>
      </c>
      <c r="D4068" t="s">
        <v>46</v>
      </c>
      <c r="E4068">
        <v>2</v>
      </c>
      <c r="F4068">
        <v>267.8</v>
      </c>
      <c r="G4068" s="3">
        <v>0</v>
      </c>
      <c r="H4068" t="s">
        <v>12</v>
      </c>
      <c r="I4068">
        <v>2</v>
      </c>
      <c r="J4068">
        <f t="shared" si="252"/>
        <v>535.6</v>
      </c>
      <c r="K4068" s="2">
        <f t="shared" si="253"/>
        <v>45962</v>
      </c>
      <c r="L4068" s="2" t="str">
        <f>VLOOKUP(C4068,Customers!$A$2:$F$401,3,FALSE)</f>
        <v>Asyut</v>
      </c>
      <c r="M4068" s="2" t="str">
        <f>VLOOKUP(C4068,Customers!$A$2:$F$401,5,FALSE)</f>
        <v>Small Business</v>
      </c>
      <c r="N4068" s="2" t="str">
        <f>VLOOKUP(D4068,Products!$A$2:$F$21,2,FALSE)</f>
        <v>Paper A4 Box</v>
      </c>
      <c r="O4068" s="2" t="str">
        <f>VLOOKUP(D4068,Products!$A$2:$F$21,4,FALSE)</f>
        <v>Office</v>
      </c>
      <c r="P4068" s="2" t="str">
        <f>VLOOKUP(D4068,Products!$A$2:$F$21,3,FALSE)</f>
        <v>Stationery</v>
      </c>
      <c r="Q4068" s="6">
        <f>VLOOKUP(D4068,Products!$A$2:$F$21,6,FALSE)</f>
        <v>145</v>
      </c>
      <c r="R4068" s="6">
        <f t="shared" si="254"/>
        <v>290</v>
      </c>
      <c r="S4068" s="6">
        <f t="shared" si="255"/>
        <v>245.60000000000002</v>
      </c>
    </row>
    <row r="4069" spans="1:19" x14ac:dyDescent="0.25">
      <c r="A4069" t="s">
        <v>4499</v>
      </c>
      <c r="B4069" s="2">
        <v>45084</v>
      </c>
      <c r="C4069" t="s">
        <v>951</v>
      </c>
      <c r="D4069" t="s">
        <v>46</v>
      </c>
      <c r="E4069">
        <v>2</v>
      </c>
      <c r="F4069">
        <v>260</v>
      </c>
      <c r="G4069" s="3">
        <v>0</v>
      </c>
      <c r="H4069" t="s">
        <v>85</v>
      </c>
      <c r="I4069">
        <v>4</v>
      </c>
      <c r="J4069">
        <f t="shared" si="252"/>
        <v>520</v>
      </c>
      <c r="K4069" s="2">
        <f t="shared" si="253"/>
        <v>45078</v>
      </c>
      <c r="L4069" s="2" t="str">
        <f>VLOOKUP(C4069,Customers!$A$2:$F$401,3,FALSE)</f>
        <v>Shubra El-Kheima</v>
      </c>
      <c r="M4069" s="2" t="str">
        <f>VLOOKUP(C4069,Customers!$A$2:$F$401,5,FALSE)</f>
        <v>Small Business</v>
      </c>
      <c r="N4069" s="2" t="str">
        <f>VLOOKUP(D4069,Products!$A$2:$F$21,2,FALSE)</f>
        <v>Paper A4 Box</v>
      </c>
      <c r="O4069" s="2" t="str">
        <f>VLOOKUP(D4069,Products!$A$2:$F$21,4,FALSE)</f>
        <v>Office</v>
      </c>
      <c r="P4069" s="2" t="str">
        <f>VLOOKUP(D4069,Products!$A$2:$F$21,3,FALSE)</f>
        <v>Stationery</v>
      </c>
      <c r="Q4069" s="6">
        <f>VLOOKUP(D4069,Products!$A$2:$F$21,6,FALSE)</f>
        <v>145</v>
      </c>
      <c r="R4069" s="6">
        <f t="shared" si="254"/>
        <v>290</v>
      </c>
      <c r="S4069" s="6">
        <f t="shared" si="255"/>
        <v>230</v>
      </c>
    </row>
    <row r="4070" spans="1:19" x14ac:dyDescent="0.25">
      <c r="A4070" t="s">
        <v>4500</v>
      </c>
      <c r="B4070" s="2">
        <v>45496</v>
      </c>
      <c r="C4070" t="s">
        <v>1559</v>
      </c>
      <c r="D4070" t="s">
        <v>46</v>
      </c>
      <c r="E4070">
        <v>1</v>
      </c>
      <c r="F4070">
        <v>267.8</v>
      </c>
      <c r="G4070" s="3">
        <v>0.05</v>
      </c>
      <c r="H4070" t="s">
        <v>12</v>
      </c>
      <c r="I4070">
        <v>3</v>
      </c>
      <c r="J4070">
        <f t="shared" si="252"/>
        <v>254.41</v>
      </c>
      <c r="K4070" s="2">
        <f t="shared" si="253"/>
        <v>45474</v>
      </c>
      <c r="L4070" s="2" t="str">
        <f>VLOOKUP(C4070,Customers!$A$2:$F$401,3,FALSE)</f>
        <v>Ismailia</v>
      </c>
      <c r="M4070" s="2" t="str">
        <f>VLOOKUP(C4070,Customers!$A$2:$F$401,5,FALSE)</f>
        <v>Consumer</v>
      </c>
      <c r="N4070" s="2" t="str">
        <f>VLOOKUP(D4070,Products!$A$2:$F$21,2,FALSE)</f>
        <v>Paper A4 Box</v>
      </c>
      <c r="O4070" s="2" t="str">
        <f>VLOOKUP(D4070,Products!$A$2:$F$21,4,FALSE)</f>
        <v>Office</v>
      </c>
      <c r="P4070" s="2" t="str">
        <f>VLOOKUP(D4070,Products!$A$2:$F$21,3,FALSE)</f>
        <v>Stationery</v>
      </c>
      <c r="Q4070" s="6">
        <f>VLOOKUP(D4070,Products!$A$2:$F$21,6,FALSE)</f>
        <v>145</v>
      </c>
      <c r="R4070" s="6">
        <f t="shared" si="254"/>
        <v>145</v>
      </c>
      <c r="S4070" s="6">
        <f t="shared" si="255"/>
        <v>109.41</v>
      </c>
    </row>
    <row r="4071" spans="1:19" x14ac:dyDescent="0.25">
      <c r="A4071" t="s">
        <v>4501</v>
      </c>
      <c r="B4071" s="2">
        <v>45443</v>
      </c>
      <c r="C4071" t="s">
        <v>638</v>
      </c>
      <c r="D4071" t="s">
        <v>11</v>
      </c>
      <c r="E4071">
        <v>2</v>
      </c>
      <c r="F4071">
        <v>27645</v>
      </c>
      <c r="G4071" s="3">
        <v>0.03</v>
      </c>
      <c r="H4071" t="s">
        <v>12</v>
      </c>
      <c r="I4071">
        <v>4</v>
      </c>
      <c r="J4071">
        <f t="shared" si="252"/>
        <v>53631.299999999996</v>
      </c>
      <c r="K4071" s="2">
        <f t="shared" si="253"/>
        <v>45413</v>
      </c>
      <c r="L4071" s="2" t="str">
        <f>VLOOKUP(C4071,Customers!$A$2:$F$401,3,FALSE)</f>
        <v>Zagazig</v>
      </c>
      <c r="M4071" s="2" t="str">
        <f>VLOOKUP(C4071,Customers!$A$2:$F$401,5,FALSE)</f>
        <v>Small Business</v>
      </c>
      <c r="N4071" s="2" t="str">
        <f>VLOOKUP(D4071,Products!$A$2:$F$21,2,FALSE)</f>
        <v>Laptop Pro 14</v>
      </c>
      <c r="O4071" s="2" t="str">
        <f>VLOOKUP(D4071,Products!$A$2:$F$21,4,FALSE)</f>
        <v>Electronics</v>
      </c>
      <c r="P4071" s="2" t="str">
        <f>VLOOKUP(D4071,Products!$A$2:$F$21,3,FALSE)</f>
        <v>Computers</v>
      </c>
      <c r="Q4071" s="6">
        <f>VLOOKUP(D4071,Products!$A$2:$F$21,6,FALSE)</f>
        <v>22100</v>
      </c>
      <c r="R4071" s="6">
        <f t="shared" si="254"/>
        <v>44200</v>
      </c>
      <c r="S4071" s="6">
        <f t="shared" si="255"/>
        <v>9431.2999999999956</v>
      </c>
    </row>
    <row r="4072" spans="1:19" x14ac:dyDescent="0.25">
      <c r="A4072" t="s">
        <v>4502</v>
      </c>
      <c r="B4072" s="2">
        <v>45198</v>
      </c>
      <c r="C4072" t="s">
        <v>432</v>
      </c>
      <c r="D4072" t="s">
        <v>11</v>
      </c>
      <c r="E4072">
        <v>4</v>
      </c>
      <c r="F4072">
        <v>29355</v>
      </c>
      <c r="G4072" s="3">
        <v>0.03</v>
      </c>
      <c r="H4072" t="s">
        <v>12</v>
      </c>
      <c r="I4072">
        <v>1</v>
      </c>
      <c r="J4072">
        <f t="shared" si="252"/>
        <v>113897.4</v>
      </c>
      <c r="K4072" s="2">
        <f t="shared" si="253"/>
        <v>45170</v>
      </c>
      <c r="L4072" s="2" t="str">
        <f>VLOOKUP(C4072,Customers!$A$2:$F$401,3,FALSE)</f>
        <v>Zagazig</v>
      </c>
      <c r="M4072" s="2" t="str">
        <f>VLOOKUP(C4072,Customers!$A$2:$F$401,5,FALSE)</f>
        <v>Consumer</v>
      </c>
      <c r="N4072" s="2" t="str">
        <f>VLOOKUP(D4072,Products!$A$2:$F$21,2,FALSE)</f>
        <v>Laptop Pro 14</v>
      </c>
      <c r="O4072" s="2" t="str">
        <f>VLOOKUP(D4072,Products!$A$2:$F$21,4,FALSE)</f>
        <v>Electronics</v>
      </c>
      <c r="P4072" s="2" t="str">
        <f>VLOOKUP(D4072,Products!$A$2:$F$21,3,FALSE)</f>
        <v>Computers</v>
      </c>
      <c r="Q4072" s="6">
        <f>VLOOKUP(D4072,Products!$A$2:$F$21,6,FALSE)</f>
        <v>22100</v>
      </c>
      <c r="R4072" s="6">
        <f t="shared" si="254"/>
        <v>88400</v>
      </c>
      <c r="S4072" s="6">
        <f t="shared" si="255"/>
        <v>25497.399999999994</v>
      </c>
    </row>
    <row r="4073" spans="1:19" x14ac:dyDescent="0.25">
      <c r="A4073" t="s">
        <v>4503</v>
      </c>
      <c r="B4073" s="2">
        <v>45502</v>
      </c>
      <c r="C4073" t="s">
        <v>1441</v>
      </c>
      <c r="D4073" t="s">
        <v>56</v>
      </c>
      <c r="E4073">
        <v>4</v>
      </c>
      <c r="F4073">
        <v>194.4</v>
      </c>
      <c r="G4073" s="3">
        <v>0.1</v>
      </c>
      <c r="H4073" t="s">
        <v>12</v>
      </c>
      <c r="I4073">
        <v>2</v>
      </c>
      <c r="J4073">
        <f t="shared" si="252"/>
        <v>699.84</v>
      </c>
      <c r="K4073" s="2">
        <f t="shared" si="253"/>
        <v>45474</v>
      </c>
      <c r="L4073" s="2" t="str">
        <f>VLOOKUP(C4073,Customers!$A$2:$F$401,3,FALSE)</f>
        <v>Asyut</v>
      </c>
      <c r="M4073" s="2" t="str">
        <f>VLOOKUP(C4073,Customers!$A$2:$F$401,5,FALSE)</f>
        <v>Consumer</v>
      </c>
      <c r="N4073" s="2" t="str">
        <f>VLOOKUP(D4073,Products!$A$2:$F$21,2,FALSE)</f>
        <v>Notebook Pack</v>
      </c>
      <c r="O4073" s="2" t="str">
        <f>VLOOKUP(D4073,Products!$A$2:$F$21,4,FALSE)</f>
        <v>Office</v>
      </c>
      <c r="P4073" s="2" t="str">
        <f>VLOOKUP(D4073,Products!$A$2:$F$21,3,FALSE)</f>
        <v>Stationery</v>
      </c>
      <c r="Q4073" s="6">
        <f>VLOOKUP(D4073,Products!$A$2:$F$21,6,FALSE)</f>
        <v>75</v>
      </c>
      <c r="R4073" s="6">
        <f t="shared" si="254"/>
        <v>300</v>
      </c>
      <c r="S4073" s="6">
        <f t="shared" si="255"/>
        <v>399.84000000000003</v>
      </c>
    </row>
    <row r="4074" spans="1:19" x14ac:dyDescent="0.25">
      <c r="A4074" t="s">
        <v>4504</v>
      </c>
      <c r="B4074" s="2">
        <v>45490</v>
      </c>
      <c r="C4074" t="s">
        <v>315</v>
      </c>
      <c r="D4074" t="s">
        <v>27</v>
      </c>
      <c r="E4074">
        <v>4</v>
      </c>
      <c r="F4074">
        <v>1009.4</v>
      </c>
      <c r="G4074" s="3">
        <v>0.15</v>
      </c>
      <c r="H4074" t="s">
        <v>12</v>
      </c>
      <c r="I4074">
        <v>5</v>
      </c>
      <c r="J4074">
        <f t="shared" si="252"/>
        <v>3431.96</v>
      </c>
      <c r="K4074" s="2">
        <f t="shared" si="253"/>
        <v>45474</v>
      </c>
      <c r="L4074" s="2" t="str">
        <f>VLOOKUP(C4074,Customers!$A$2:$F$401,3,FALSE)</f>
        <v>Mansoura</v>
      </c>
      <c r="M4074" s="2" t="str">
        <f>VLOOKUP(C4074,Customers!$A$2:$F$401,5,FALSE)</f>
        <v>Consumer</v>
      </c>
      <c r="N4074" s="2" t="str">
        <f>VLOOKUP(D4074,Products!$A$2:$F$21,2,FALSE)</f>
        <v>Printer Toner</v>
      </c>
      <c r="O4074" s="2" t="str">
        <f>VLOOKUP(D4074,Products!$A$2:$F$21,4,FALSE)</f>
        <v>Office</v>
      </c>
      <c r="P4074" s="2" t="str">
        <f>VLOOKUP(D4074,Products!$A$2:$F$21,3,FALSE)</f>
        <v>Supplies</v>
      </c>
      <c r="Q4074" s="6">
        <f>VLOOKUP(D4074,Products!$A$2:$F$21,6,FALSE)</f>
        <v>510</v>
      </c>
      <c r="R4074" s="6">
        <f t="shared" si="254"/>
        <v>2040</v>
      </c>
      <c r="S4074" s="6">
        <f t="shared" si="255"/>
        <v>1391.96</v>
      </c>
    </row>
    <row r="4075" spans="1:19" x14ac:dyDescent="0.25">
      <c r="A4075" t="s">
        <v>4505</v>
      </c>
      <c r="B4075" s="2">
        <v>45453</v>
      </c>
      <c r="C4075" t="s">
        <v>538</v>
      </c>
      <c r="D4075" t="s">
        <v>40</v>
      </c>
      <c r="E4075">
        <v>2</v>
      </c>
      <c r="F4075">
        <v>19500</v>
      </c>
      <c r="G4075" s="3">
        <v>0.03</v>
      </c>
      <c r="H4075" t="s">
        <v>12</v>
      </c>
      <c r="I4075">
        <v>5</v>
      </c>
      <c r="J4075">
        <f t="shared" si="252"/>
        <v>37830</v>
      </c>
      <c r="K4075" s="2">
        <f t="shared" si="253"/>
        <v>45444</v>
      </c>
      <c r="L4075" s="2" t="str">
        <f>VLOOKUP(C4075,Customers!$A$2:$F$401,3,FALSE)</f>
        <v>Cairo</v>
      </c>
      <c r="M4075" s="2" t="str">
        <f>VLOOKUP(C4075,Customers!$A$2:$F$401,5,FALSE)</f>
        <v>Small Business</v>
      </c>
      <c r="N4075" s="2" t="str">
        <f>VLOOKUP(D4075,Products!$A$2:$F$21,2,FALSE)</f>
        <v>Laptop Basic 15</v>
      </c>
      <c r="O4075" s="2" t="str">
        <f>VLOOKUP(D4075,Products!$A$2:$F$21,4,FALSE)</f>
        <v>Electronics</v>
      </c>
      <c r="P4075" s="2" t="str">
        <f>VLOOKUP(D4075,Products!$A$2:$F$21,3,FALSE)</f>
        <v>Computers</v>
      </c>
      <c r="Q4075" s="6">
        <f>VLOOKUP(D4075,Products!$A$2:$F$21,6,FALSE)</f>
        <v>15100</v>
      </c>
      <c r="R4075" s="6">
        <f t="shared" si="254"/>
        <v>30200</v>
      </c>
      <c r="S4075" s="6">
        <f t="shared" si="255"/>
        <v>7630</v>
      </c>
    </row>
    <row r="4076" spans="1:19" x14ac:dyDescent="0.25">
      <c r="A4076" t="s">
        <v>4506</v>
      </c>
      <c r="B4076" s="2">
        <v>44956</v>
      </c>
      <c r="C4076" t="s">
        <v>340</v>
      </c>
      <c r="D4076" t="s">
        <v>123</v>
      </c>
      <c r="E4076">
        <v>1</v>
      </c>
      <c r="F4076">
        <v>2279.5</v>
      </c>
      <c r="G4076" s="3">
        <v>0.15</v>
      </c>
      <c r="H4076" t="s">
        <v>12</v>
      </c>
      <c r="I4076">
        <v>4</v>
      </c>
      <c r="J4076">
        <f t="shared" si="252"/>
        <v>1937.575</v>
      </c>
      <c r="K4076" s="2">
        <f t="shared" si="253"/>
        <v>44927</v>
      </c>
      <c r="L4076" s="2" t="str">
        <f>VLOOKUP(C4076,Customers!$A$2:$F$401,3,FALSE)</f>
        <v>Port Said</v>
      </c>
      <c r="M4076" s="2" t="str">
        <f>VLOOKUP(C4076,Customers!$A$2:$F$401,5,FALSE)</f>
        <v>Corporate</v>
      </c>
      <c r="N4076" s="2" t="str">
        <f>VLOOKUP(D4076,Products!$A$2:$F$21,2,FALSE)</f>
        <v>Barcode Scanner</v>
      </c>
      <c r="O4076" s="2" t="str">
        <f>VLOOKUP(D4076,Products!$A$2:$F$21,4,FALSE)</f>
        <v>Electronics</v>
      </c>
      <c r="P4076" s="2" t="str">
        <f>VLOOKUP(D4076,Products!$A$2:$F$21,3,FALSE)</f>
        <v>POS Equipment</v>
      </c>
      <c r="Q4076" s="6">
        <f>VLOOKUP(D4076,Products!$A$2:$F$21,6,FALSE)</f>
        <v>1420</v>
      </c>
      <c r="R4076" s="6">
        <f t="shared" si="254"/>
        <v>1420</v>
      </c>
      <c r="S4076" s="6">
        <f t="shared" si="255"/>
        <v>517.57500000000005</v>
      </c>
    </row>
    <row r="4077" spans="1:19" x14ac:dyDescent="0.25">
      <c r="A4077" t="s">
        <v>4507</v>
      </c>
      <c r="B4077" s="2">
        <v>45155</v>
      </c>
      <c r="C4077" t="s">
        <v>612</v>
      </c>
      <c r="D4077" t="s">
        <v>109</v>
      </c>
      <c r="E4077">
        <v>1</v>
      </c>
      <c r="F4077">
        <v>13824</v>
      </c>
      <c r="G4077" s="3">
        <v>0.1</v>
      </c>
      <c r="H4077" t="s">
        <v>12</v>
      </c>
      <c r="I4077">
        <v>5</v>
      </c>
      <c r="J4077">
        <f t="shared" si="252"/>
        <v>12441.6</v>
      </c>
      <c r="K4077" s="2">
        <f t="shared" si="253"/>
        <v>45139</v>
      </c>
      <c r="L4077" s="2" t="str">
        <f>VLOOKUP(C4077,Customers!$A$2:$F$401,3,FALSE)</f>
        <v>Banha</v>
      </c>
      <c r="M4077" s="2" t="str">
        <f>VLOOKUP(C4077,Customers!$A$2:$F$401,5,FALSE)</f>
        <v>Small Business</v>
      </c>
      <c r="N4077" s="2" t="str">
        <f>VLOOKUP(D4077,Products!$A$2:$F$21,2,FALSE)</f>
        <v>Projector</v>
      </c>
      <c r="O4077" s="2" t="str">
        <f>VLOOKUP(D4077,Products!$A$2:$F$21,4,FALSE)</f>
        <v>Electronics</v>
      </c>
      <c r="P4077" s="2" t="str">
        <f>VLOOKUP(D4077,Products!$A$2:$F$21,3,FALSE)</f>
        <v>Displays</v>
      </c>
      <c r="Q4077" s="6">
        <f>VLOOKUP(D4077,Products!$A$2:$F$21,6,FALSE)</f>
        <v>9700</v>
      </c>
      <c r="R4077" s="6">
        <f t="shared" si="254"/>
        <v>9700</v>
      </c>
      <c r="S4077" s="6">
        <f t="shared" si="255"/>
        <v>2741.6000000000004</v>
      </c>
    </row>
    <row r="4078" spans="1:19" x14ac:dyDescent="0.25">
      <c r="A4078" t="s">
        <v>4508</v>
      </c>
      <c r="B4078" s="2">
        <v>45284</v>
      </c>
      <c r="C4078" t="s">
        <v>172</v>
      </c>
      <c r="D4078" t="s">
        <v>40</v>
      </c>
      <c r="E4078">
        <v>2</v>
      </c>
      <c r="F4078">
        <v>20085</v>
      </c>
      <c r="G4078" s="3">
        <v>0.15</v>
      </c>
      <c r="H4078" t="s">
        <v>12</v>
      </c>
      <c r="I4078">
        <v>1</v>
      </c>
      <c r="J4078">
        <f t="shared" si="252"/>
        <v>34144.5</v>
      </c>
      <c r="K4078" s="2">
        <f t="shared" si="253"/>
        <v>45261</v>
      </c>
      <c r="L4078" s="2" t="str">
        <f>VLOOKUP(C4078,Customers!$A$2:$F$401,3,FALSE)</f>
        <v>Port Said</v>
      </c>
      <c r="M4078" s="2" t="str">
        <f>VLOOKUP(C4078,Customers!$A$2:$F$401,5,FALSE)</f>
        <v>Small Business</v>
      </c>
      <c r="N4078" s="2" t="str">
        <f>VLOOKUP(D4078,Products!$A$2:$F$21,2,FALSE)</f>
        <v>Laptop Basic 15</v>
      </c>
      <c r="O4078" s="2" t="str">
        <f>VLOOKUP(D4078,Products!$A$2:$F$21,4,FALSE)</f>
        <v>Electronics</v>
      </c>
      <c r="P4078" s="2" t="str">
        <f>VLOOKUP(D4078,Products!$A$2:$F$21,3,FALSE)</f>
        <v>Computers</v>
      </c>
      <c r="Q4078" s="6">
        <f>VLOOKUP(D4078,Products!$A$2:$F$21,6,FALSE)</f>
        <v>15100</v>
      </c>
      <c r="R4078" s="6">
        <f t="shared" si="254"/>
        <v>30200</v>
      </c>
      <c r="S4078" s="6">
        <f t="shared" si="255"/>
        <v>3944.5</v>
      </c>
    </row>
    <row r="4079" spans="1:19" x14ac:dyDescent="0.25">
      <c r="A4079" t="s">
        <v>4509</v>
      </c>
      <c r="B4079" s="2">
        <v>45236</v>
      </c>
      <c r="C4079" t="s">
        <v>1139</v>
      </c>
      <c r="D4079" t="s">
        <v>46</v>
      </c>
      <c r="E4079">
        <v>1</v>
      </c>
      <c r="F4079">
        <v>239.2</v>
      </c>
      <c r="G4079" s="3">
        <v>0.2</v>
      </c>
      <c r="H4079" t="s">
        <v>12</v>
      </c>
      <c r="I4079">
        <v>7</v>
      </c>
      <c r="J4079">
        <f t="shared" si="252"/>
        <v>191.36</v>
      </c>
      <c r="K4079" s="2">
        <f t="shared" si="253"/>
        <v>45231</v>
      </c>
      <c r="L4079" s="2" t="str">
        <f>VLOOKUP(C4079,Customers!$A$2:$F$401,3,FALSE)</f>
        <v>Giza</v>
      </c>
      <c r="M4079" s="2" t="str">
        <f>VLOOKUP(C4079,Customers!$A$2:$F$401,5,FALSE)</f>
        <v>Small Business</v>
      </c>
      <c r="N4079" s="2" t="str">
        <f>VLOOKUP(D4079,Products!$A$2:$F$21,2,FALSE)</f>
        <v>Paper A4 Box</v>
      </c>
      <c r="O4079" s="2" t="str">
        <f>VLOOKUP(D4079,Products!$A$2:$F$21,4,FALSE)</f>
        <v>Office</v>
      </c>
      <c r="P4079" s="2" t="str">
        <f>VLOOKUP(D4079,Products!$A$2:$F$21,3,FALSE)</f>
        <v>Stationery</v>
      </c>
      <c r="Q4079" s="6">
        <f>VLOOKUP(D4079,Products!$A$2:$F$21,6,FALSE)</f>
        <v>145</v>
      </c>
      <c r="R4079" s="6">
        <f t="shared" si="254"/>
        <v>145</v>
      </c>
      <c r="S4079" s="6">
        <f t="shared" si="255"/>
        <v>46.360000000000014</v>
      </c>
    </row>
    <row r="4080" spans="1:19" x14ac:dyDescent="0.25">
      <c r="A4080" t="s">
        <v>4510</v>
      </c>
      <c r="B4080" s="2">
        <v>45841</v>
      </c>
      <c r="C4080" t="s">
        <v>719</v>
      </c>
      <c r="D4080" t="s">
        <v>56</v>
      </c>
      <c r="E4080">
        <v>1</v>
      </c>
      <c r="F4080">
        <v>194.4</v>
      </c>
      <c r="G4080" s="3">
        <v>0.1</v>
      </c>
      <c r="H4080" t="s">
        <v>12</v>
      </c>
      <c r="I4080">
        <v>2</v>
      </c>
      <c r="J4080">
        <f t="shared" si="252"/>
        <v>174.96</v>
      </c>
      <c r="K4080" s="2">
        <f t="shared" si="253"/>
        <v>45839</v>
      </c>
      <c r="L4080" s="2" t="str">
        <f>VLOOKUP(C4080,Customers!$A$2:$F$401,3,FALSE)</f>
        <v>Alexandria</v>
      </c>
      <c r="M4080" s="2" t="str">
        <f>VLOOKUP(C4080,Customers!$A$2:$F$401,5,FALSE)</f>
        <v>Consumer</v>
      </c>
      <c r="N4080" s="2" t="str">
        <f>VLOOKUP(D4080,Products!$A$2:$F$21,2,FALSE)</f>
        <v>Notebook Pack</v>
      </c>
      <c r="O4080" s="2" t="str">
        <f>VLOOKUP(D4080,Products!$A$2:$F$21,4,FALSE)</f>
        <v>Office</v>
      </c>
      <c r="P4080" s="2" t="str">
        <f>VLOOKUP(D4080,Products!$A$2:$F$21,3,FALSE)</f>
        <v>Stationery</v>
      </c>
      <c r="Q4080" s="6">
        <f>VLOOKUP(D4080,Products!$A$2:$F$21,6,FALSE)</f>
        <v>75</v>
      </c>
      <c r="R4080" s="6">
        <f t="shared" si="254"/>
        <v>75</v>
      </c>
      <c r="S4080" s="6">
        <f t="shared" si="255"/>
        <v>99.960000000000008</v>
      </c>
    </row>
    <row r="4081" spans="1:19" x14ac:dyDescent="0.25">
      <c r="A4081" t="s">
        <v>4511</v>
      </c>
      <c r="B4081" s="2">
        <v>45684</v>
      </c>
      <c r="C4081" t="s">
        <v>990</v>
      </c>
      <c r="D4081" t="s">
        <v>46</v>
      </c>
      <c r="E4081">
        <v>1</v>
      </c>
      <c r="F4081">
        <v>260</v>
      </c>
      <c r="G4081" s="3">
        <v>0.05</v>
      </c>
      <c r="H4081" t="s">
        <v>12</v>
      </c>
      <c r="I4081">
        <v>7</v>
      </c>
      <c r="J4081">
        <f t="shared" si="252"/>
        <v>247</v>
      </c>
      <c r="K4081" s="2">
        <f t="shared" si="253"/>
        <v>45658</v>
      </c>
      <c r="L4081" s="2" t="str">
        <f>VLOOKUP(C4081,Customers!$A$2:$F$401,3,FALSE)</f>
        <v>Zagazig</v>
      </c>
      <c r="M4081" s="2" t="str">
        <f>VLOOKUP(C4081,Customers!$A$2:$F$401,5,FALSE)</f>
        <v>Consumer</v>
      </c>
      <c r="N4081" s="2" t="str">
        <f>VLOOKUP(D4081,Products!$A$2:$F$21,2,FALSE)</f>
        <v>Paper A4 Box</v>
      </c>
      <c r="O4081" s="2" t="str">
        <f>VLOOKUP(D4081,Products!$A$2:$F$21,4,FALSE)</f>
        <v>Office</v>
      </c>
      <c r="P4081" s="2" t="str">
        <f>VLOOKUP(D4081,Products!$A$2:$F$21,3,FALSE)</f>
        <v>Stationery</v>
      </c>
      <c r="Q4081" s="6">
        <f>VLOOKUP(D4081,Products!$A$2:$F$21,6,FALSE)</f>
        <v>145</v>
      </c>
      <c r="R4081" s="6">
        <f t="shared" si="254"/>
        <v>145</v>
      </c>
      <c r="S4081" s="6">
        <f t="shared" si="255"/>
        <v>102</v>
      </c>
    </row>
    <row r="4082" spans="1:19" x14ac:dyDescent="0.25">
      <c r="A4082" t="s">
        <v>4512</v>
      </c>
      <c r="B4082" s="2">
        <v>45286</v>
      </c>
      <c r="C4082" t="s">
        <v>180</v>
      </c>
      <c r="D4082" t="s">
        <v>24</v>
      </c>
      <c r="E4082">
        <v>3</v>
      </c>
      <c r="F4082">
        <v>1150</v>
      </c>
      <c r="G4082" s="3">
        <v>0.15</v>
      </c>
      <c r="H4082" t="s">
        <v>12</v>
      </c>
      <c r="I4082">
        <v>5</v>
      </c>
      <c r="J4082">
        <f t="shared" si="252"/>
        <v>2932.5</v>
      </c>
      <c r="K4082" s="2">
        <f t="shared" si="253"/>
        <v>45261</v>
      </c>
      <c r="L4082" s="2" t="str">
        <f>VLOOKUP(C4082,Customers!$A$2:$F$401,3,FALSE)</f>
        <v>Fayoum</v>
      </c>
      <c r="M4082" s="2" t="str">
        <f>VLOOKUP(C4082,Customers!$A$2:$F$401,5,FALSE)</f>
        <v>Small Business</v>
      </c>
      <c r="N4082" s="2" t="str">
        <f>VLOOKUP(D4082,Products!$A$2:$F$21,2,FALSE)</f>
        <v>USB-C Hub</v>
      </c>
      <c r="O4082" s="2" t="str">
        <f>VLOOKUP(D4082,Products!$A$2:$F$21,4,FALSE)</f>
        <v>Electronics</v>
      </c>
      <c r="P4082" s="2" t="str">
        <f>VLOOKUP(D4082,Products!$A$2:$F$21,3,FALSE)</f>
        <v>Accessories</v>
      </c>
      <c r="Q4082" s="6">
        <f>VLOOKUP(D4082,Products!$A$2:$F$21,6,FALSE)</f>
        <v>620</v>
      </c>
      <c r="R4082" s="6">
        <f t="shared" si="254"/>
        <v>1860</v>
      </c>
      <c r="S4082" s="6">
        <f t="shared" si="255"/>
        <v>1072.5</v>
      </c>
    </row>
    <row r="4083" spans="1:19" x14ac:dyDescent="0.25">
      <c r="A4083" t="s">
        <v>4513</v>
      </c>
      <c r="B4083" s="2">
        <v>45462</v>
      </c>
      <c r="C4083" t="s">
        <v>761</v>
      </c>
      <c r="D4083" t="s">
        <v>15</v>
      </c>
      <c r="E4083">
        <v>2</v>
      </c>
      <c r="F4083">
        <v>486</v>
      </c>
      <c r="G4083" s="3">
        <v>0</v>
      </c>
      <c r="H4083" t="s">
        <v>12</v>
      </c>
      <c r="I4083">
        <v>4</v>
      </c>
      <c r="J4083">
        <f t="shared" si="252"/>
        <v>972</v>
      </c>
      <c r="K4083" s="2">
        <f t="shared" si="253"/>
        <v>45444</v>
      </c>
      <c r="L4083" s="2" t="str">
        <f>VLOOKUP(C4083,Customers!$A$2:$F$401,3,FALSE)</f>
        <v>Port Said</v>
      </c>
      <c r="M4083" s="2" t="str">
        <f>VLOOKUP(C4083,Customers!$A$2:$F$401,5,FALSE)</f>
        <v>Small Business</v>
      </c>
      <c r="N4083" s="2" t="str">
        <f>VLOOKUP(D4083,Products!$A$2:$F$21,2,FALSE)</f>
        <v>Wireless Mouse</v>
      </c>
      <c r="O4083" s="2" t="str">
        <f>VLOOKUP(D4083,Products!$A$2:$F$21,4,FALSE)</f>
        <v>Electronics</v>
      </c>
      <c r="P4083" s="2" t="str">
        <f>VLOOKUP(D4083,Products!$A$2:$F$21,3,FALSE)</f>
        <v>Accessories</v>
      </c>
      <c r="Q4083" s="6">
        <f>VLOOKUP(D4083,Products!$A$2:$F$21,6,FALSE)</f>
        <v>210</v>
      </c>
      <c r="R4083" s="6">
        <f t="shared" si="254"/>
        <v>420</v>
      </c>
      <c r="S4083" s="6">
        <f t="shared" si="255"/>
        <v>552</v>
      </c>
    </row>
    <row r="4084" spans="1:19" x14ac:dyDescent="0.25">
      <c r="A4084" t="s">
        <v>4514</v>
      </c>
      <c r="B4084" s="2">
        <v>45410</v>
      </c>
      <c r="C4084" t="s">
        <v>224</v>
      </c>
      <c r="D4084" t="s">
        <v>59</v>
      </c>
      <c r="E4084">
        <v>1</v>
      </c>
      <c r="F4084">
        <v>7622</v>
      </c>
      <c r="G4084" s="3">
        <v>0.1</v>
      </c>
      <c r="H4084" t="s">
        <v>12</v>
      </c>
      <c r="I4084">
        <v>6</v>
      </c>
      <c r="J4084">
        <f t="shared" si="252"/>
        <v>6859.8</v>
      </c>
      <c r="K4084" s="2">
        <f t="shared" si="253"/>
        <v>45383</v>
      </c>
      <c r="L4084" s="2" t="str">
        <f>VLOOKUP(C4084,Customers!$A$2:$F$401,3,FALSE)</f>
        <v>Ismailia</v>
      </c>
      <c r="M4084" s="2" t="str">
        <f>VLOOKUP(C4084,Customers!$A$2:$F$401,5,FALSE)</f>
        <v>Consumer</v>
      </c>
      <c r="N4084" s="2" t="str">
        <f>VLOOKUP(D4084,Products!$A$2:$F$21,2,FALSE)</f>
        <v>Laser Printer</v>
      </c>
      <c r="O4084" s="2" t="str">
        <f>VLOOKUP(D4084,Products!$A$2:$F$21,4,FALSE)</f>
        <v>Electronics</v>
      </c>
      <c r="P4084" s="2" t="str">
        <f>VLOOKUP(D4084,Products!$A$2:$F$21,3,FALSE)</f>
        <v>Printers</v>
      </c>
      <c r="Q4084" s="6">
        <f>VLOOKUP(D4084,Products!$A$2:$F$21,6,FALSE)</f>
        <v>5600</v>
      </c>
      <c r="R4084" s="6">
        <f t="shared" si="254"/>
        <v>5600</v>
      </c>
      <c r="S4084" s="6">
        <f t="shared" si="255"/>
        <v>1259.8000000000002</v>
      </c>
    </row>
    <row r="4085" spans="1:19" x14ac:dyDescent="0.25">
      <c r="A4085" t="s">
        <v>4515</v>
      </c>
      <c r="B4085" s="2">
        <v>45920</v>
      </c>
      <c r="C4085" t="s">
        <v>127</v>
      </c>
      <c r="D4085" t="s">
        <v>123</v>
      </c>
      <c r="E4085">
        <v>2</v>
      </c>
      <c r="F4085">
        <v>2538</v>
      </c>
      <c r="G4085" s="3">
        <v>0.03</v>
      </c>
      <c r="H4085" t="s">
        <v>12</v>
      </c>
      <c r="I4085">
        <v>7</v>
      </c>
      <c r="J4085">
        <f t="shared" si="252"/>
        <v>4923.72</v>
      </c>
      <c r="K4085" s="2">
        <f t="shared" si="253"/>
        <v>45901</v>
      </c>
      <c r="L4085" s="2" t="str">
        <f>VLOOKUP(C4085,Customers!$A$2:$F$401,3,FALSE)</f>
        <v>Asyut</v>
      </c>
      <c r="M4085" s="2" t="str">
        <f>VLOOKUP(C4085,Customers!$A$2:$F$401,5,FALSE)</f>
        <v>Corporate</v>
      </c>
      <c r="N4085" s="2" t="str">
        <f>VLOOKUP(D4085,Products!$A$2:$F$21,2,FALSE)</f>
        <v>Barcode Scanner</v>
      </c>
      <c r="O4085" s="2" t="str">
        <f>VLOOKUP(D4085,Products!$A$2:$F$21,4,FALSE)</f>
        <v>Electronics</v>
      </c>
      <c r="P4085" s="2" t="str">
        <f>VLOOKUP(D4085,Products!$A$2:$F$21,3,FALSE)</f>
        <v>POS Equipment</v>
      </c>
      <c r="Q4085" s="6">
        <f>VLOOKUP(D4085,Products!$A$2:$F$21,6,FALSE)</f>
        <v>1420</v>
      </c>
      <c r="R4085" s="6">
        <f t="shared" si="254"/>
        <v>2840</v>
      </c>
      <c r="S4085" s="6">
        <f t="shared" si="255"/>
        <v>2083.7200000000003</v>
      </c>
    </row>
    <row r="4086" spans="1:19" x14ac:dyDescent="0.25">
      <c r="A4086" t="s">
        <v>4516</v>
      </c>
      <c r="B4086" s="2">
        <v>45297</v>
      </c>
      <c r="C4086" t="s">
        <v>625</v>
      </c>
      <c r="D4086" t="s">
        <v>79</v>
      </c>
      <c r="E4086">
        <v>50</v>
      </c>
      <c r="F4086">
        <v>5704</v>
      </c>
      <c r="G4086" s="3">
        <v>0.05</v>
      </c>
      <c r="H4086" t="s">
        <v>12</v>
      </c>
      <c r="I4086">
        <v>3</v>
      </c>
      <c r="J4086">
        <f t="shared" si="252"/>
        <v>270940</v>
      </c>
      <c r="K4086" s="2">
        <f t="shared" si="253"/>
        <v>45292</v>
      </c>
      <c r="L4086" s="2" t="str">
        <f>VLOOKUP(C4086,Customers!$A$2:$F$401,3,FALSE)</f>
        <v>Tanta</v>
      </c>
      <c r="M4086" s="2" t="str">
        <f>VLOOKUP(C4086,Customers!$A$2:$F$401,5,FALSE)</f>
        <v>Small Business</v>
      </c>
      <c r="N4086" s="2" t="str">
        <f>VLOOKUP(D4086,Products!$A$2:$F$21,2,FALSE)</f>
        <v>27-inch Monitor</v>
      </c>
      <c r="O4086" s="2" t="str">
        <f>VLOOKUP(D4086,Products!$A$2:$F$21,4,FALSE)</f>
        <v>Electronics</v>
      </c>
      <c r="P4086" s="2" t="str">
        <f>VLOOKUP(D4086,Products!$A$2:$F$21,3,FALSE)</f>
        <v>Displays</v>
      </c>
      <c r="Q4086" s="6">
        <f>VLOOKUP(D4086,Products!$A$2:$F$21,6,FALSE)</f>
        <v>4300</v>
      </c>
      <c r="R4086" s="6">
        <f t="shared" si="254"/>
        <v>215000</v>
      </c>
      <c r="S4086" s="6">
        <f t="shared" si="255"/>
        <v>55940</v>
      </c>
    </row>
    <row r="4087" spans="1:19" x14ac:dyDescent="0.25">
      <c r="A4087" t="s">
        <v>4517</v>
      </c>
      <c r="B4087" s="2">
        <v>46007</v>
      </c>
      <c r="C4087" t="s">
        <v>1171</v>
      </c>
      <c r="D4087" t="s">
        <v>49</v>
      </c>
      <c r="E4087">
        <v>1</v>
      </c>
      <c r="F4087">
        <v>3977</v>
      </c>
      <c r="G4087" s="3">
        <v>0.2</v>
      </c>
      <c r="H4087" t="s">
        <v>96</v>
      </c>
      <c r="I4087">
        <v>1</v>
      </c>
      <c r="J4087">
        <f t="shared" si="252"/>
        <v>3181.6000000000004</v>
      </c>
      <c r="K4087" s="2">
        <f t="shared" si="253"/>
        <v>45992</v>
      </c>
      <c r="L4087" s="2" t="str">
        <f>VLOOKUP(C4087,Customers!$A$2:$F$401,3,FALSE)</f>
        <v>Mansoura</v>
      </c>
      <c r="M4087" s="2" t="str">
        <f>VLOOKUP(C4087,Customers!$A$2:$F$401,5,FALSE)</f>
        <v>Consumer</v>
      </c>
      <c r="N4087" s="2" t="str">
        <f>VLOOKUP(D4087,Products!$A$2:$F$21,2,FALSE)</f>
        <v>UPS 1200VA</v>
      </c>
      <c r="O4087" s="2" t="str">
        <f>VLOOKUP(D4087,Products!$A$2:$F$21,4,FALSE)</f>
        <v>Electronics</v>
      </c>
      <c r="P4087" s="2" t="str">
        <f>VLOOKUP(D4087,Products!$A$2:$F$21,3,FALSE)</f>
        <v>Power</v>
      </c>
      <c r="Q4087" s="6">
        <f>VLOOKUP(D4087,Products!$A$2:$F$21,6,FALSE)</f>
        <v>2950</v>
      </c>
      <c r="R4087" s="6">
        <f t="shared" si="254"/>
        <v>2950</v>
      </c>
      <c r="S4087" s="6">
        <f t="shared" si="255"/>
        <v>231.60000000000036</v>
      </c>
    </row>
    <row r="4088" spans="1:19" x14ac:dyDescent="0.25">
      <c r="A4088" t="s">
        <v>4518</v>
      </c>
      <c r="B4088" s="2">
        <v>44994</v>
      </c>
      <c r="C4088" t="s">
        <v>1559</v>
      </c>
      <c r="D4088" t="s">
        <v>56</v>
      </c>
      <c r="E4088">
        <v>2</v>
      </c>
      <c r="F4088">
        <v>180</v>
      </c>
      <c r="G4088" s="3">
        <v>0</v>
      </c>
      <c r="H4088" t="s">
        <v>12</v>
      </c>
      <c r="I4088">
        <v>7</v>
      </c>
      <c r="J4088">
        <f t="shared" si="252"/>
        <v>360</v>
      </c>
      <c r="K4088" s="2">
        <f t="shared" si="253"/>
        <v>44986</v>
      </c>
      <c r="L4088" s="2" t="str">
        <f>VLOOKUP(C4088,Customers!$A$2:$F$401,3,FALSE)</f>
        <v>Ismailia</v>
      </c>
      <c r="M4088" s="2" t="str">
        <f>VLOOKUP(C4088,Customers!$A$2:$F$401,5,FALSE)</f>
        <v>Consumer</v>
      </c>
      <c r="N4088" s="2" t="str">
        <f>VLOOKUP(D4088,Products!$A$2:$F$21,2,FALSE)</f>
        <v>Notebook Pack</v>
      </c>
      <c r="O4088" s="2" t="str">
        <f>VLOOKUP(D4088,Products!$A$2:$F$21,4,FALSE)</f>
        <v>Office</v>
      </c>
      <c r="P4088" s="2" t="str">
        <f>VLOOKUP(D4088,Products!$A$2:$F$21,3,FALSE)</f>
        <v>Stationery</v>
      </c>
      <c r="Q4088" s="6">
        <f>VLOOKUP(D4088,Products!$A$2:$F$21,6,FALSE)</f>
        <v>75</v>
      </c>
      <c r="R4088" s="6">
        <f t="shared" si="254"/>
        <v>150</v>
      </c>
      <c r="S4088" s="6">
        <f t="shared" si="255"/>
        <v>210</v>
      </c>
    </row>
    <row r="4089" spans="1:19" x14ac:dyDescent="0.25">
      <c r="A4089" t="s">
        <v>4519</v>
      </c>
      <c r="B4089" s="2">
        <v>45629</v>
      </c>
      <c r="C4089" t="s">
        <v>61</v>
      </c>
      <c r="D4089" t="s">
        <v>11</v>
      </c>
      <c r="E4089">
        <v>1</v>
      </c>
      <c r="F4089">
        <v>27645</v>
      </c>
      <c r="G4089" s="3">
        <v>0.1</v>
      </c>
      <c r="H4089" t="s">
        <v>12</v>
      </c>
      <c r="I4089">
        <v>2</v>
      </c>
      <c r="J4089">
        <f t="shared" si="252"/>
        <v>24880.5</v>
      </c>
      <c r="K4089" s="2">
        <f t="shared" si="253"/>
        <v>45627</v>
      </c>
      <c r="L4089" s="2" t="str">
        <f>VLOOKUP(C4089,Customers!$A$2:$F$401,3,FALSE)</f>
        <v>Asyut</v>
      </c>
      <c r="M4089" s="2" t="str">
        <f>VLOOKUP(C4089,Customers!$A$2:$F$401,5,FALSE)</f>
        <v>Consumer</v>
      </c>
      <c r="N4089" s="2" t="str">
        <f>VLOOKUP(D4089,Products!$A$2:$F$21,2,FALSE)</f>
        <v>Laptop Pro 14</v>
      </c>
      <c r="O4089" s="2" t="str">
        <f>VLOOKUP(D4089,Products!$A$2:$F$21,4,FALSE)</f>
        <v>Electronics</v>
      </c>
      <c r="P4089" s="2" t="str">
        <f>VLOOKUP(D4089,Products!$A$2:$F$21,3,FALSE)</f>
        <v>Computers</v>
      </c>
      <c r="Q4089" s="6">
        <f>VLOOKUP(D4089,Products!$A$2:$F$21,6,FALSE)</f>
        <v>22100</v>
      </c>
      <c r="R4089" s="6">
        <f t="shared" si="254"/>
        <v>22100</v>
      </c>
      <c r="S4089" s="6">
        <f t="shared" si="255"/>
        <v>2780.5</v>
      </c>
    </row>
    <row r="4090" spans="1:19" x14ac:dyDescent="0.25">
      <c r="A4090" t="s">
        <v>4520</v>
      </c>
      <c r="B4090" s="2">
        <v>45099</v>
      </c>
      <c r="C4090" t="s">
        <v>334</v>
      </c>
      <c r="D4090" t="s">
        <v>27</v>
      </c>
      <c r="E4090">
        <v>2</v>
      </c>
      <c r="F4090">
        <v>1009.4</v>
      </c>
      <c r="G4090" s="3">
        <v>0.03</v>
      </c>
      <c r="H4090" t="s">
        <v>12</v>
      </c>
      <c r="I4090">
        <v>5</v>
      </c>
      <c r="J4090">
        <f t="shared" si="252"/>
        <v>1958.2359999999999</v>
      </c>
      <c r="K4090" s="2">
        <f t="shared" si="253"/>
        <v>45078</v>
      </c>
      <c r="L4090" s="2" t="str">
        <f>VLOOKUP(C4090,Customers!$A$2:$F$401,3,FALSE)</f>
        <v>Alexandria</v>
      </c>
      <c r="M4090" s="2" t="str">
        <f>VLOOKUP(C4090,Customers!$A$2:$F$401,5,FALSE)</f>
        <v>Consumer</v>
      </c>
      <c r="N4090" s="2" t="str">
        <f>VLOOKUP(D4090,Products!$A$2:$F$21,2,FALSE)</f>
        <v>Printer Toner</v>
      </c>
      <c r="O4090" s="2" t="str">
        <f>VLOOKUP(D4090,Products!$A$2:$F$21,4,FALSE)</f>
        <v>Office</v>
      </c>
      <c r="P4090" s="2" t="str">
        <f>VLOOKUP(D4090,Products!$A$2:$F$21,3,FALSE)</f>
        <v>Supplies</v>
      </c>
      <c r="Q4090" s="6">
        <f>VLOOKUP(D4090,Products!$A$2:$F$21,6,FALSE)</f>
        <v>510</v>
      </c>
      <c r="R4090" s="6">
        <f t="shared" si="254"/>
        <v>1020</v>
      </c>
      <c r="S4090" s="6">
        <f t="shared" si="255"/>
        <v>938.23599999999988</v>
      </c>
    </row>
    <row r="4091" spans="1:19" x14ac:dyDescent="0.25">
      <c r="A4091" t="s">
        <v>4521</v>
      </c>
      <c r="B4091" s="2">
        <v>45224</v>
      </c>
      <c r="C4091" t="s">
        <v>888</v>
      </c>
      <c r="D4091" t="s">
        <v>46</v>
      </c>
      <c r="E4091">
        <v>5</v>
      </c>
      <c r="F4091">
        <v>260</v>
      </c>
      <c r="G4091" s="3">
        <v>0.15</v>
      </c>
      <c r="H4091" t="s">
        <v>12</v>
      </c>
      <c r="I4091">
        <v>3</v>
      </c>
      <c r="J4091">
        <f t="shared" si="252"/>
        <v>1105</v>
      </c>
      <c r="K4091" s="2">
        <f t="shared" si="253"/>
        <v>45200</v>
      </c>
      <c r="L4091" s="2" t="str">
        <f>VLOOKUP(C4091,Customers!$A$2:$F$401,3,FALSE)</f>
        <v>Banha</v>
      </c>
      <c r="M4091" s="2" t="str">
        <f>VLOOKUP(C4091,Customers!$A$2:$F$401,5,FALSE)</f>
        <v>Corporate</v>
      </c>
      <c r="N4091" s="2" t="str">
        <f>VLOOKUP(D4091,Products!$A$2:$F$21,2,FALSE)</f>
        <v>Paper A4 Box</v>
      </c>
      <c r="O4091" s="2" t="str">
        <f>VLOOKUP(D4091,Products!$A$2:$F$21,4,FALSE)</f>
        <v>Office</v>
      </c>
      <c r="P4091" s="2" t="str">
        <f>VLOOKUP(D4091,Products!$A$2:$F$21,3,FALSE)</f>
        <v>Stationery</v>
      </c>
      <c r="Q4091" s="6">
        <f>VLOOKUP(D4091,Products!$A$2:$F$21,6,FALSE)</f>
        <v>145</v>
      </c>
      <c r="R4091" s="6">
        <f t="shared" si="254"/>
        <v>725</v>
      </c>
      <c r="S4091" s="6">
        <f t="shared" si="255"/>
        <v>380</v>
      </c>
    </row>
    <row r="4092" spans="1:19" x14ac:dyDescent="0.25">
      <c r="A4092" t="s">
        <v>4522</v>
      </c>
      <c r="B4092" s="2">
        <v>45242</v>
      </c>
      <c r="C4092" t="s">
        <v>744</v>
      </c>
      <c r="D4092" t="s">
        <v>49</v>
      </c>
      <c r="E4092">
        <v>1</v>
      </c>
      <c r="F4092">
        <v>4428</v>
      </c>
      <c r="G4092" s="3">
        <v>0.1</v>
      </c>
      <c r="H4092" t="s">
        <v>12</v>
      </c>
      <c r="I4092">
        <v>3</v>
      </c>
      <c r="J4092">
        <f t="shared" si="252"/>
        <v>3985.2000000000003</v>
      </c>
      <c r="K4092" s="2">
        <f t="shared" si="253"/>
        <v>45231</v>
      </c>
      <c r="L4092" s="2" t="str">
        <f>VLOOKUP(C4092,Customers!$A$2:$F$401,3,FALSE)</f>
        <v>Cairo</v>
      </c>
      <c r="M4092" s="2" t="str">
        <f>VLOOKUP(C4092,Customers!$A$2:$F$401,5,FALSE)</f>
        <v>Corporate</v>
      </c>
      <c r="N4092" s="2" t="str">
        <f>VLOOKUP(D4092,Products!$A$2:$F$21,2,FALSE)</f>
        <v>UPS 1200VA</v>
      </c>
      <c r="O4092" s="2" t="str">
        <f>VLOOKUP(D4092,Products!$A$2:$F$21,4,FALSE)</f>
        <v>Electronics</v>
      </c>
      <c r="P4092" s="2" t="str">
        <f>VLOOKUP(D4092,Products!$A$2:$F$21,3,FALSE)</f>
        <v>Power</v>
      </c>
      <c r="Q4092" s="6">
        <f>VLOOKUP(D4092,Products!$A$2:$F$21,6,FALSE)</f>
        <v>2950</v>
      </c>
      <c r="R4092" s="6">
        <f t="shared" si="254"/>
        <v>2950</v>
      </c>
      <c r="S4092" s="6">
        <f t="shared" si="255"/>
        <v>1035.2000000000003</v>
      </c>
    </row>
    <row r="4093" spans="1:19" x14ac:dyDescent="0.25">
      <c r="A4093" t="s">
        <v>4523</v>
      </c>
      <c r="B4093" s="2">
        <v>45942</v>
      </c>
      <c r="C4093" t="s">
        <v>503</v>
      </c>
      <c r="D4093" t="s">
        <v>79</v>
      </c>
      <c r="E4093">
        <v>3</v>
      </c>
      <c r="F4093">
        <v>6386</v>
      </c>
      <c r="G4093" s="3">
        <v>0</v>
      </c>
      <c r="H4093" t="s">
        <v>12</v>
      </c>
      <c r="I4093">
        <v>1</v>
      </c>
      <c r="J4093">
        <f t="shared" si="252"/>
        <v>19158</v>
      </c>
      <c r="K4093" s="2">
        <f t="shared" si="253"/>
        <v>45931</v>
      </c>
      <c r="L4093" s="2" t="str">
        <f>VLOOKUP(C4093,Customers!$A$2:$F$401,3,FALSE)</f>
        <v>Banha</v>
      </c>
      <c r="M4093" s="2" t="str">
        <f>VLOOKUP(C4093,Customers!$A$2:$F$401,5,FALSE)</f>
        <v>Consumer</v>
      </c>
      <c r="N4093" s="2" t="str">
        <f>VLOOKUP(D4093,Products!$A$2:$F$21,2,FALSE)</f>
        <v>27-inch Monitor</v>
      </c>
      <c r="O4093" s="2" t="str">
        <f>VLOOKUP(D4093,Products!$A$2:$F$21,4,FALSE)</f>
        <v>Electronics</v>
      </c>
      <c r="P4093" s="2" t="str">
        <f>VLOOKUP(D4093,Products!$A$2:$F$21,3,FALSE)</f>
        <v>Displays</v>
      </c>
      <c r="Q4093" s="6">
        <f>VLOOKUP(D4093,Products!$A$2:$F$21,6,FALSE)</f>
        <v>4300</v>
      </c>
      <c r="R4093" s="6">
        <f t="shared" si="254"/>
        <v>12900</v>
      </c>
      <c r="S4093" s="6">
        <f t="shared" si="255"/>
        <v>6258</v>
      </c>
    </row>
    <row r="4094" spans="1:19" x14ac:dyDescent="0.25">
      <c r="A4094" t="s">
        <v>4524</v>
      </c>
      <c r="B4094" s="2">
        <v>45772</v>
      </c>
      <c r="C4094" t="s">
        <v>1355</v>
      </c>
      <c r="D4094" t="s">
        <v>15</v>
      </c>
      <c r="E4094">
        <v>2</v>
      </c>
      <c r="F4094">
        <v>436.5</v>
      </c>
      <c r="G4094" s="3">
        <v>0</v>
      </c>
      <c r="H4094" t="s">
        <v>96</v>
      </c>
      <c r="I4094">
        <v>3</v>
      </c>
      <c r="J4094">
        <f t="shared" si="252"/>
        <v>873</v>
      </c>
      <c r="K4094" s="2">
        <f t="shared" si="253"/>
        <v>45748</v>
      </c>
      <c r="L4094" s="2" t="str">
        <f>VLOOKUP(C4094,Customers!$A$2:$F$401,3,FALSE)</f>
        <v>Tanta</v>
      </c>
      <c r="M4094" s="2" t="str">
        <f>VLOOKUP(C4094,Customers!$A$2:$F$401,5,FALSE)</f>
        <v>Small Business</v>
      </c>
      <c r="N4094" s="2" t="str">
        <f>VLOOKUP(D4094,Products!$A$2:$F$21,2,FALSE)</f>
        <v>Wireless Mouse</v>
      </c>
      <c r="O4094" s="2" t="str">
        <f>VLOOKUP(D4094,Products!$A$2:$F$21,4,FALSE)</f>
        <v>Electronics</v>
      </c>
      <c r="P4094" s="2" t="str">
        <f>VLOOKUP(D4094,Products!$A$2:$F$21,3,FALSE)</f>
        <v>Accessories</v>
      </c>
      <c r="Q4094" s="6">
        <f>VLOOKUP(D4094,Products!$A$2:$F$21,6,FALSE)</f>
        <v>210</v>
      </c>
      <c r="R4094" s="6">
        <f t="shared" si="254"/>
        <v>420</v>
      </c>
      <c r="S4094" s="6">
        <f t="shared" si="255"/>
        <v>453</v>
      </c>
    </row>
    <row r="4095" spans="1:19" x14ac:dyDescent="0.25">
      <c r="A4095" t="s">
        <v>4525</v>
      </c>
      <c r="B4095" s="2">
        <v>45711</v>
      </c>
      <c r="C4095" t="s">
        <v>384</v>
      </c>
      <c r="D4095" t="s">
        <v>11</v>
      </c>
      <c r="E4095">
        <v>1</v>
      </c>
      <c r="F4095">
        <v>26220</v>
      </c>
      <c r="G4095" s="3">
        <v>0.1</v>
      </c>
      <c r="H4095" t="s">
        <v>12</v>
      </c>
      <c r="I4095">
        <v>6</v>
      </c>
      <c r="J4095">
        <f t="shared" si="252"/>
        <v>23598</v>
      </c>
      <c r="K4095" s="2">
        <f t="shared" si="253"/>
        <v>45689</v>
      </c>
      <c r="L4095" s="2" t="str">
        <f>VLOOKUP(C4095,Customers!$A$2:$F$401,3,FALSE)</f>
        <v>Banha</v>
      </c>
      <c r="M4095" s="2" t="str">
        <f>VLOOKUP(C4095,Customers!$A$2:$F$401,5,FALSE)</f>
        <v>Small Business</v>
      </c>
      <c r="N4095" s="2" t="str">
        <f>VLOOKUP(D4095,Products!$A$2:$F$21,2,FALSE)</f>
        <v>Laptop Pro 14</v>
      </c>
      <c r="O4095" s="2" t="str">
        <f>VLOOKUP(D4095,Products!$A$2:$F$21,4,FALSE)</f>
        <v>Electronics</v>
      </c>
      <c r="P4095" s="2" t="str">
        <f>VLOOKUP(D4095,Products!$A$2:$F$21,3,FALSE)</f>
        <v>Computers</v>
      </c>
      <c r="Q4095" s="6">
        <f>VLOOKUP(D4095,Products!$A$2:$F$21,6,FALSE)</f>
        <v>22100</v>
      </c>
      <c r="R4095" s="6">
        <f t="shared" si="254"/>
        <v>22100</v>
      </c>
      <c r="S4095" s="6">
        <f t="shared" si="255"/>
        <v>1498</v>
      </c>
    </row>
    <row r="4096" spans="1:19" x14ac:dyDescent="0.25">
      <c r="A4096" t="s">
        <v>4526</v>
      </c>
      <c r="B4096" s="2">
        <v>45414</v>
      </c>
      <c r="C4096" t="s">
        <v>901</v>
      </c>
      <c r="D4096" t="s">
        <v>11</v>
      </c>
      <c r="E4096">
        <v>4</v>
      </c>
      <c r="F4096">
        <v>30780</v>
      </c>
      <c r="G4096" s="3">
        <v>0</v>
      </c>
      <c r="H4096" t="s">
        <v>85</v>
      </c>
      <c r="I4096">
        <v>3</v>
      </c>
      <c r="J4096">
        <f t="shared" si="252"/>
        <v>123120</v>
      </c>
      <c r="K4096" s="2">
        <f t="shared" si="253"/>
        <v>45413</v>
      </c>
      <c r="L4096" s="2" t="str">
        <f>VLOOKUP(C4096,Customers!$A$2:$F$401,3,FALSE)</f>
        <v>Asyut</v>
      </c>
      <c r="M4096" s="2" t="str">
        <f>VLOOKUP(C4096,Customers!$A$2:$F$401,5,FALSE)</f>
        <v>Small Business</v>
      </c>
      <c r="N4096" s="2" t="str">
        <f>VLOOKUP(D4096,Products!$A$2:$F$21,2,FALSE)</f>
        <v>Laptop Pro 14</v>
      </c>
      <c r="O4096" s="2" t="str">
        <f>VLOOKUP(D4096,Products!$A$2:$F$21,4,FALSE)</f>
        <v>Electronics</v>
      </c>
      <c r="P4096" s="2" t="str">
        <f>VLOOKUP(D4096,Products!$A$2:$F$21,3,FALSE)</f>
        <v>Computers</v>
      </c>
      <c r="Q4096" s="6">
        <f>VLOOKUP(D4096,Products!$A$2:$F$21,6,FALSE)</f>
        <v>22100</v>
      </c>
      <c r="R4096" s="6">
        <f t="shared" si="254"/>
        <v>88400</v>
      </c>
      <c r="S4096" s="6">
        <f t="shared" si="255"/>
        <v>34720</v>
      </c>
    </row>
    <row r="4097" spans="1:19" x14ac:dyDescent="0.25">
      <c r="A4097" t="s">
        <v>4527</v>
      </c>
      <c r="B4097" s="2">
        <v>45828</v>
      </c>
      <c r="C4097" t="s">
        <v>528</v>
      </c>
      <c r="D4097" t="s">
        <v>56</v>
      </c>
      <c r="E4097">
        <v>3</v>
      </c>
      <c r="F4097">
        <v>165.6</v>
      </c>
      <c r="G4097" s="3">
        <v>0.05</v>
      </c>
      <c r="H4097" t="s">
        <v>85</v>
      </c>
      <c r="I4097">
        <v>1</v>
      </c>
      <c r="J4097">
        <f t="shared" si="252"/>
        <v>471.95999999999992</v>
      </c>
      <c r="K4097" s="2">
        <f t="shared" si="253"/>
        <v>45809</v>
      </c>
      <c r="L4097" s="2" t="str">
        <f>VLOOKUP(C4097,Customers!$A$2:$F$401,3,FALSE)</f>
        <v>Giza</v>
      </c>
      <c r="M4097" s="2" t="str">
        <f>VLOOKUP(C4097,Customers!$A$2:$F$401,5,FALSE)</f>
        <v>Consumer</v>
      </c>
      <c r="N4097" s="2" t="str">
        <f>VLOOKUP(D4097,Products!$A$2:$F$21,2,FALSE)</f>
        <v>Notebook Pack</v>
      </c>
      <c r="O4097" s="2" t="str">
        <f>VLOOKUP(D4097,Products!$A$2:$F$21,4,FALSE)</f>
        <v>Office</v>
      </c>
      <c r="P4097" s="2" t="str">
        <f>VLOOKUP(D4097,Products!$A$2:$F$21,3,FALSE)</f>
        <v>Stationery</v>
      </c>
      <c r="Q4097" s="6">
        <f>VLOOKUP(D4097,Products!$A$2:$F$21,6,FALSE)</f>
        <v>75</v>
      </c>
      <c r="R4097" s="6">
        <f t="shared" si="254"/>
        <v>225</v>
      </c>
      <c r="S4097" s="6">
        <f t="shared" si="255"/>
        <v>246.95999999999992</v>
      </c>
    </row>
    <row r="4098" spans="1:19" x14ac:dyDescent="0.25">
      <c r="A4098" t="s">
        <v>4528</v>
      </c>
      <c r="B4098" s="2">
        <v>45269</v>
      </c>
      <c r="C4098" t="s">
        <v>923</v>
      </c>
      <c r="D4098" t="s">
        <v>33</v>
      </c>
      <c r="E4098">
        <v>1</v>
      </c>
      <c r="F4098">
        <v>3900</v>
      </c>
      <c r="G4098" s="3">
        <v>0.1</v>
      </c>
      <c r="H4098" t="s">
        <v>12</v>
      </c>
      <c r="I4098">
        <v>5</v>
      </c>
      <c r="J4098">
        <f t="shared" si="252"/>
        <v>3510</v>
      </c>
      <c r="K4098" s="2">
        <f t="shared" si="253"/>
        <v>45261</v>
      </c>
      <c r="L4098" s="2" t="str">
        <f>VLOOKUP(C4098,Customers!$A$2:$F$401,3,FALSE)</f>
        <v>Fayoum</v>
      </c>
      <c r="M4098" s="2" t="str">
        <f>VLOOKUP(C4098,Customers!$A$2:$F$401,5,FALSE)</f>
        <v>Consumer</v>
      </c>
      <c r="N4098" s="2" t="str">
        <f>VLOOKUP(D4098,Products!$A$2:$F$21,2,FALSE)</f>
        <v>Filing Cabinet</v>
      </c>
      <c r="O4098" s="2" t="str">
        <f>VLOOKUP(D4098,Products!$A$2:$F$21,4,FALSE)</f>
        <v>Office</v>
      </c>
      <c r="P4098" s="2" t="str">
        <f>VLOOKUP(D4098,Products!$A$2:$F$21,3,FALSE)</f>
        <v>Furniture</v>
      </c>
      <c r="Q4098" s="6">
        <f>VLOOKUP(D4098,Products!$A$2:$F$21,6,FALSE)</f>
        <v>2650</v>
      </c>
      <c r="R4098" s="6">
        <f t="shared" si="254"/>
        <v>2650</v>
      </c>
      <c r="S4098" s="6">
        <f t="shared" si="255"/>
        <v>860</v>
      </c>
    </row>
    <row r="4099" spans="1:19" x14ac:dyDescent="0.25">
      <c r="A4099" t="s">
        <v>4529</v>
      </c>
      <c r="B4099" s="2">
        <v>45358</v>
      </c>
      <c r="C4099" t="s">
        <v>104</v>
      </c>
      <c r="D4099" t="s">
        <v>24</v>
      </c>
      <c r="E4099">
        <v>4</v>
      </c>
      <c r="F4099">
        <v>1350</v>
      </c>
      <c r="G4099" s="3">
        <v>0.05</v>
      </c>
      <c r="H4099" t="s">
        <v>12</v>
      </c>
      <c r="I4099">
        <v>7</v>
      </c>
      <c r="J4099">
        <f t="shared" ref="J4099:J4162" si="256">E4099*F4099*(1-G4099)</f>
        <v>5130</v>
      </c>
      <c r="K4099" s="2">
        <f t="shared" ref="K4099:K4162" si="257">DATE(YEAR(B4099),MONTH(B4099),1)</f>
        <v>45352</v>
      </c>
      <c r="L4099" s="2" t="str">
        <f>VLOOKUP(C4099,Customers!$A$2:$F$401,3,FALSE)</f>
        <v>Alexandria</v>
      </c>
      <c r="M4099" s="2" t="str">
        <f>VLOOKUP(C4099,Customers!$A$2:$F$401,5,FALSE)</f>
        <v>Consumer</v>
      </c>
      <c r="N4099" s="2" t="str">
        <f>VLOOKUP(D4099,Products!$A$2:$F$21,2,FALSE)</f>
        <v>USB-C Hub</v>
      </c>
      <c r="O4099" s="2" t="str">
        <f>VLOOKUP(D4099,Products!$A$2:$F$21,4,FALSE)</f>
        <v>Electronics</v>
      </c>
      <c r="P4099" s="2" t="str">
        <f>VLOOKUP(D4099,Products!$A$2:$F$21,3,FALSE)</f>
        <v>Accessories</v>
      </c>
      <c r="Q4099" s="6">
        <f>VLOOKUP(D4099,Products!$A$2:$F$21,6,FALSE)</f>
        <v>620</v>
      </c>
      <c r="R4099" s="6">
        <f t="shared" ref="R4099:R4162" si="258">E4099*Q4099</f>
        <v>2480</v>
      </c>
      <c r="S4099" s="6">
        <f t="shared" ref="S4099:S4162" si="259">J4099-R4099</f>
        <v>2650</v>
      </c>
    </row>
    <row r="4100" spans="1:19" x14ac:dyDescent="0.25">
      <c r="A4100" t="s">
        <v>4530</v>
      </c>
      <c r="B4100" s="2">
        <v>45633</v>
      </c>
      <c r="C4100" t="s">
        <v>747</v>
      </c>
      <c r="D4100" t="s">
        <v>56</v>
      </c>
      <c r="E4100">
        <v>1</v>
      </c>
      <c r="F4100">
        <v>180</v>
      </c>
      <c r="G4100" s="3">
        <v>0.05</v>
      </c>
      <c r="H4100" t="s">
        <v>12</v>
      </c>
      <c r="I4100">
        <v>5</v>
      </c>
      <c r="J4100">
        <f t="shared" si="256"/>
        <v>171</v>
      </c>
      <c r="K4100" s="2">
        <f t="shared" si="257"/>
        <v>45627</v>
      </c>
      <c r="L4100" s="2" t="str">
        <f>VLOOKUP(C4100,Customers!$A$2:$F$401,3,FALSE)</f>
        <v>Tanta</v>
      </c>
      <c r="M4100" s="2" t="str">
        <f>VLOOKUP(C4100,Customers!$A$2:$F$401,5,FALSE)</f>
        <v>Consumer</v>
      </c>
      <c r="N4100" s="2" t="str">
        <f>VLOOKUP(D4100,Products!$A$2:$F$21,2,FALSE)</f>
        <v>Notebook Pack</v>
      </c>
      <c r="O4100" s="2" t="str">
        <f>VLOOKUP(D4100,Products!$A$2:$F$21,4,FALSE)</f>
        <v>Office</v>
      </c>
      <c r="P4100" s="2" t="str">
        <f>VLOOKUP(D4100,Products!$A$2:$F$21,3,FALSE)</f>
        <v>Stationery</v>
      </c>
      <c r="Q4100" s="6">
        <f>VLOOKUP(D4100,Products!$A$2:$F$21,6,FALSE)</f>
        <v>75</v>
      </c>
      <c r="R4100" s="6">
        <f t="shared" si="258"/>
        <v>75</v>
      </c>
      <c r="S4100" s="6">
        <f t="shared" si="259"/>
        <v>96</v>
      </c>
    </row>
    <row r="4101" spans="1:19" x14ac:dyDescent="0.25">
      <c r="A4101" t="s">
        <v>4531</v>
      </c>
      <c r="B4101" s="2">
        <v>45038</v>
      </c>
      <c r="C4101" t="s">
        <v>168</v>
      </c>
      <c r="D4101" t="s">
        <v>46</v>
      </c>
      <c r="E4101">
        <v>4</v>
      </c>
      <c r="F4101">
        <v>280.8</v>
      </c>
      <c r="G4101" s="3">
        <v>0</v>
      </c>
      <c r="H4101" t="s">
        <v>12</v>
      </c>
      <c r="I4101">
        <v>6</v>
      </c>
      <c r="J4101">
        <f t="shared" si="256"/>
        <v>1123.2</v>
      </c>
      <c r="K4101" s="2">
        <f t="shared" si="257"/>
        <v>45017</v>
      </c>
      <c r="L4101" s="2" t="str">
        <f>VLOOKUP(C4101,Customers!$A$2:$F$401,3,FALSE)</f>
        <v>Tanta</v>
      </c>
      <c r="M4101" s="2" t="str">
        <f>VLOOKUP(C4101,Customers!$A$2:$F$401,5,FALSE)</f>
        <v>Small Business</v>
      </c>
      <c r="N4101" s="2" t="str">
        <f>VLOOKUP(D4101,Products!$A$2:$F$21,2,FALSE)</f>
        <v>Paper A4 Box</v>
      </c>
      <c r="O4101" s="2" t="str">
        <f>VLOOKUP(D4101,Products!$A$2:$F$21,4,FALSE)</f>
        <v>Office</v>
      </c>
      <c r="P4101" s="2" t="str">
        <f>VLOOKUP(D4101,Products!$A$2:$F$21,3,FALSE)</f>
        <v>Stationery</v>
      </c>
      <c r="Q4101" s="6">
        <f>VLOOKUP(D4101,Products!$A$2:$F$21,6,FALSE)</f>
        <v>145</v>
      </c>
      <c r="R4101" s="6">
        <f t="shared" si="258"/>
        <v>580</v>
      </c>
      <c r="S4101" s="6">
        <f t="shared" si="259"/>
        <v>543.20000000000005</v>
      </c>
    </row>
    <row r="4102" spans="1:19" x14ac:dyDescent="0.25">
      <c r="A4102" t="s">
        <v>4532</v>
      </c>
      <c r="B4102" s="2">
        <v>45468</v>
      </c>
      <c r="C4102" t="s">
        <v>238</v>
      </c>
      <c r="D4102" t="s">
        <v>15</v>
      </c>
      <c r="E4102">
        <v>4</v>
      </c>
      <c r="F4102">
        <v>463.5</v>
      </c>
      <c r="G4102" s="3">
        <v>0.15</v>
      </c>
      <c r="H4102" t="s">
        <v>12</v>
      </c>
      <c r="I4102">
        <v>5</v>
      </c>
      <c r="J4102">
        <f t="shared" si="256"/>
        <v>1575.8999999999999</v>
      </c>
      <c r="K4102" s="2">
        <f t="shared" si="257"/>
        <v>45444</v>
      </c>
      <c r="L4102" s="2" t="str">
        <f>VLOOKUP(C4102,Customers!$A$2:$F$401,3,FALSE)</f>
        <v>Tanta</v>
      </c>
      <c r="M4102" s="2" t="str">
        <f>VLOOKUP(C4102,Customers!$A$2:$F$401,5,FALSE)</f>
        <v>Consumer</v>
      </c>
      <c r="N4102" s="2" t="str">
        <f>VLOOKUP(D4102,Products!$A$2:$F$21,2,FALSE)</f>
        <v>Wireless Mouse</v>
      </c>
      <c r="O4102" s="2" t="str">
        <f>VLOOKUP(D4102,Products!$A$2:$F$21,4,FALSE)</f>
        <v>Electronics</v>
      </c>
      <c r="P4102" s="2" t="str">
        <f>VLOOKUP(D4102,Products!$A$2:$F$21,3,FALSE)</f>
        <v>Accessories</v>
      </c>
      <c r="Q4102" s="6">
        <f>VLOOKUP(D4102,Products!$A$2:$F$21,6,FALSE)</f>
        <v>210</v>
      </c>
      <c r="R4102" s="6">
        <f t="shared" si="258"/>
        <v>840</v>
      </c>
      <c r="S4102" s="6">
        <f t="shared" si="259"/>
        <v>735.89999999999986</v>
      </c>
    </row>
    <row r="4103" spans="1:19" x14ac:dyDescent="0.25">
      <c r="A4103" t="s">
        <v>4533</v>
      </c>
      <c r="B4103" s="2">
        <v>45164</v>
      </c>
      <c r="C4103" t="s">
        <v>931</v>
      </c>
      <c r="D4103" t="s">
        <v>24</v>
      </c>
      <c r="E4103">
        <v>2</v>
      </c>
      <c r="F4103">
        <v>1212.5</v>
      </c>
      <c r="G4103" s="3">
        <v>0.15</v>
      </c>
      <c r="H4103" t="s">
        <v>12</v>
      </c>
      <c r="I4103">
        <v>4</v>
      </c>
      <c r="J4103">
        <f t="shared" si="256"/>
        <v>2061.25</v>
      </c>
      <c r="K4103" s="2">
        <f t="shared" si="257"/>
        <v>45139</v>
      </c>
      <c r="L4103" s="2" t="str">
        <f>VLOOKUP(C4103,Customers!$A$2:$F$401,3,FALSE)</f>
        <v>Shubra El-Kheima</v>
      </c>
      <c r="M4103" s="2" t="str">
        <f>VLOOKUP(C4103,Customers!$A$2:$F$401,5,FALSE)</f>
        <v>Consumer</v>
      </c>
      <c r="N4103" s="2" t="str">
        <f>VLOOKUP(D4103,Products!$A$2:$F$21,2,FALSE)</f>
        <v>USB-C Hub</v>
      </c>
      <c r="O4103" s="2" t="str">
        <f>VLOOKUP(D4103,Products!$A$2:$F$21,4,FALSE)</f>
        <v>Electronics</v>
      </c>
      <c r="P4103" s="2" t="str">
        <f>VLOOKUP(D4103,Products!$A$2:$F$21,3,FALSE)</f>
        <v>Accessories</v>
      </c>
      <c r="Q4103" s="6">
        <f>VLOOKUP(D4103,Products!$A$2:$F$21,6,FALSE)</f>
        <v>620</v>
      </c>
      <c r="R4103" s="6">
        <f t="shared" si="258"/>
        <v>1240</v>
      </c>
      <c r="S4103" s="6">
        <f t="shared" si="259"/>
        <v>821.25</v>
      </c>
    </row>
    <row r="4104" spans="1:19" x14ac:dyDescent="0.25">
      <c r="A4104" t="s">
        <v>4534</v>
      </c>
      <c r="B4104" s="2">
        <v>45034</v>
      </c>
      <c r="C4104" t="s">
        <v>269</v>
      </c>
      <c r="D4104" t="s">
        <v>18</v>
      </c>
      <c r="E4104">
        <v>2</v>
      </c>
      <c r="F4104">
        <v>1566</v>
      </c>
      <c r="G4104" s="3">
        <v>0.1</v>
      </c>
      <c r="H4104" t="s">
        <v>12</v>
      </c>
      <c r="I4104">
        <v>3</v>
      </c>
      <c r="J4104">
        <f t="shared" si="256"/>
        <v>2818.8</v>
      </c>
      <c r="K4104" s="2">
        <f t="shared" si="257"/>
        <v>45017</v>
      </c>
      <c r="L4104" s="2" t="str">
        <f>VLOOKUP(C4104,Customers!$A$2:$F$401,3,FALSE)</f>
        <v>Port Said</v>
      </c>
      <c r="M4104" s="2" t="str">
        <f>VLOOKUP(C4104,Customers!$A$2:$F$401,5,FALSE)</f>
        <v>Consumer</v>
      </c>
      <c r="N4104" s="2" t="str">
        <f>VLOOKUP(D4104,Products!$A$2:$F$21,2,FALSE)</f>
        <v>Webcam HD</v>
      </c>
      <c r="O4104" s="2" t="str">
        <f>VLOOKUP(D4104,Products!$A$2:$F$21,4,FALSE)</f>
        <v>Electronics</v>
      </c>
      <c r="P4104" s="2" t="str">
        <f>VLOOKUP(D4104,Products!$A$2:$F$21,3,FALSE)</f>
        <v>Accessories</v>
      </c>
      <c r="Q4104" s="6">
        <f>VLOOKUP(D4104,Products!$A$2:$F$21,6,FALSE)</f>
        <v>790</v>
      </c>
      <c r="R4104" s="6">
        <f t="shared" si="258"/>
        <v>1580</v>
      </c>
      <c r="S4104" s="6">
        <f t="shared" si="259"/>
        <v>1238.8000000000002</v>
      </c>
    </row>
    <row r="4105" spans="1:19" x14ac:dyDescent="0.25">
      <c r="A4105" t="s">
        <v>4535</v>
      </c>
      <c r="B4105" s="2">
        <v>45270</v>
      </c>
      <c r="C4105" t="s">
        <v>1601</v>
      </c>
      <c r="D4105" t="s">
        <v>27</v>
      </c>
      <c r="E4105">
        <v>1</v>
      </c>
      <c r="F4105">
        <v>1058.4000000000001</v>
      </c>
      <c r="G4105" s="3">
        <v>0</v>
      </c>
      <c r="H4105" t="s">
        <v>12</v>
      </c>
      <c r="I4105">
        <v>6</v>
      </c>
      <c r="J4105">
        <f t="shared" si="256"/>
        <v>1058.4000000000001</v>
      </c>
      <c r="K4105" s="2">
        <f t="shared" si="257"/>
        <v>45261</v>
      </c>
      <c r="L4105" s="2" t="str">
        <f>VLOOKUP(C4105,Customers!$A$2:$F$401,3,FALSE)</f>
        <v>Cairo</v>
      </c>
      <c r="M4105" s="2" t="str">
        <f>VLOOKUP(C4105,Customers!$A$2:$F$401,5,FALSE)</f>
        <v>Corporate</v>
      </c>
      <c r="N4105" s="2" t="str">
        <f>VLOOKUP(D4105,Products!$A$2:$F$21,2,FALSE)</f>
        <v>Printer Toner</v>
      </c>
      <c r="O4105" s="2" t="str">
        <f>VLOOKUP(D4105,Products!$A$2:$F$21,4,FALSE)</f>
        <v>Office</v>
      </c>
      <c r="P4105" s="2" t="str">
        <f>VLOOKUP(D4105,Products!$A$2:$F$21,3,FALSE)</f>
        <v>Supplies</v>
      </c>
      <c r="Q4105" s="6">
        <f>VLOOKUP(D4105,Products!$A$2:$F$21,6,FALSE)</f>
        <v>510</v>
      </c>
      <c r="R4105" s="6">
        <f t="shared" si="258"/>
        <v>510</v>
      </c>
      <c r="S4105" s="6">
        <f t="shared" si="259"/>
        <v>548.40000000000009</v>
      </c>
    </row>
    <row r="4106" spans="1:19" x14ac:dyDescent="0.25">
      <c r="A4106" t="s">
        <v>4536</v>
      </c>
      <c r="B4106" s="2">
        <v>45877</v>
      </c>
      <c r="C4106" t="s">
        <v>144</v>
      </c>
      <c r="D4106" t="s">
        <v>46</v>
      </c>
      <c r="E4106">
        <v>1</v>
      </c>
      <c r="F4106">
        <v>260</v>
      </c>
      <c r="G4106" s="3">
        <v>0</v>
      </c>
      <c r="H4106" t="s">
        <v>12</v>
      </c>
      <c r="I4106">
        <v>4</v>
      </c>
      <c r="J4106">
        <f t="shared" si="256"/>
        <v>260</v>
      </c>
      <c r="K4106" s="2">
        <f t="shared" si="257"/>
        <v>45870</v>
      </c>
      <c r="L4106" s="2" t="str">
        <f>VLOOKUP(C4106,Customers!$A$2:$F$401,3,FALSE)</f>
        <v>Mansoura</v>
      </c>
      <c r="M4106" s="2" t="str">
        <f>VLOOKUP(C4106,Customers!$A$2:$F$401,5,FALSE)</f>
        <v>Consumer</v>
      </c>
      <c r="N4106" s="2" t="str">
        <f>VLOOKUP(D4106,Products!$A$2:$F$21,2,FALSE)</f>
        <v>Paper A4 Box</v>
      </c>
      <c r="O4106" s="2" t="str">
        <f>VLOOKUP(D4106,Products!$A$2:$F$21,4,FALSE)</f>
        <v>Office</v>
      </c>
      <c r="P4106" s="2" t="str">
        <f>VLOOKUP(D4106,Products!$A$2:$F$21,3,FALSE)</f>
        <v>Stationery</v>
      </c>
      <c r="Q4106" s="6">
        <f>VLOOKUP(D4106,Products!$A$2:$F$21,6,FALSE)</f>
        <v>145</v>
      </c>
      <c r="R4106" s="6">
        <f t="shared" si="258"/>
        <v>145</v>
      </c>
      <c r="S4106" s="6">
        <f t="shared" si="259"/>
        <v>115</v>
      </c>
    </row>
    <row r="4107" spans="1:19" x14ac:dyDescent="0.25">
      <c r="A4107" t="s">
        <v>4537</v>
      </c>
      <c r="B4107" s="2">
        <v>45743</v>
      </c>
      <c r="C4107" t="s">
        <v>375</v>
      </c>
      <c r="D4107" t="s">
        <v>40</v>
      </c>
      <c r="E4107">
        <v>1</v>
      </c>
      <c r="F4107">
        <v>19500</v>
      </c>
      <c r="G4107" s="3">
        <v>0.05</v>
      </c>
      <c r="H4107" t="s">
        <v>12</v>
      </c>
      <c r="I4107">
        <v>6</v>
      </c>
      <c r="J4107">
        <f t="shared" si="256"/>
        <v>18525</v>
      </c>
      <c r="K4107" s="2">
        <f t="shared" si="257"/>
        <v>45717</v>
      </c>
      <c r="L4107" s="2" t="str">
        <f>VLOOKUP(C4107,Customers!$A$2:$F$401,3,FALSE)</f>
        <v>Ismailia</v>
      </c>
      <c r="M4107" s="2" t="str">
        <f>VLOOKUP(C4107,Customers!$A$2:$F$401,5,FALSE)</f>
        <v>Consumer</v>
      </c>
      <c r="N4107" s="2" t="str">
        <f>VLOOKUP(D4107,Products!$A$2:$F$21,2,FALSE)</f>
        <v>Laptop Basic 15</v>
      </c>
      <c r="O4107" s="2" t="str">
        <f>VLOOKUP(D4107,Products!$A$2:$F$21,4,FALSE)</f>
        <v>Electronics</v>
      </c>
      <c r="P4107" s="2" t="str">
        <f>VLOOKUP(D4107,Products!$A$2:$F$21,3,FALSE)</f>
        <v>Computers</v>
      </c>
      <c r="Q4107" s="6">
        <f>VLOOKUP(D4107,Products!$A$2:$F$21,6,FALSE)</f>
        <v>15100</v>
      </c>
      <c r="R4107" s="6">
        <f t="shared" si="258"/>
        <v>15100</v>
      </c>
      <c r="S4107" s="6">
        <f t="shared" si="259"/>
        <v>3425</v>
      </c>
    </row>
    <row r="4108" spans="1:19" x14ac:dyDescent="0.25">
      <c r="A4108" t="s">
        <v>4538</v>
      </c>
      <c r="B4108" s="2">
        <v>45902</v>
      </c>
      <c r="C4108" t="s">
        <v>219</v>
      </c>
      <c r="D4108" t="s">
        <v>40</v>
      </c>
      <c r="E4108">
        <v>4</v>
      </c>
      <c r="F4108">
        <v>17940</v>
      </c>
      <c r="G4108" s="3">
        <v>0.05</v>
      </c>
      <c r="H4108" t="s">
        <v>12</v>
      </c>
      <c r="I4108">
        <v>3</v>
      </c>
      <c r="J4108">
        <f t="shared" si="256"/>
        <v>68172</v>
      </c>
      <c r="K4108" s="2">
        <f t="shared" si="257"/>
        <v>45901</v>
      </c>
      <c r="L4108" s="2" t="str">
        <f>VLOOKUP(C4108,Customers!$A$2:$F$401,3,FALSE)</f>
        <v>Cairo</v>
      </c>
      <c r="M4108" s="2" t="str">
        <f>VLOOKUP(C4108,Customers!$A$2:$F$401,5,FALSE)</f>
        <v>Consumer</v>
      </c>
      <c r="N4108" s="2" t="str">
        <f>VLOOKUP(D4108,Products!$A$2:$F$21,2,FALSE)</f>
        <v>Laptop Basic 15</v>
      </c>
      <c r="O4108" s="2" t="str">
        <f>VLOOKUP(D4108,Products!$A$2:$F$21,4,FALSE)</f>
        <v>Electronics</v>
      </c>
      <c r="P4108" s="2" t="str">
        <f>VLOOKUP(D4108,Products!$A$2:$F$21,3,FALSE)</f>
        <v>Computers</v>
      </c>
      <c r="Q4108" s="6">
        <f>VLOOKUP(D4108,Products!$A$2:$F$21,6,FALSE)</f>
        <v>15100</v>
      </c>
      <c r="R4108" s="6">
        <f t="shared" si="258"/>
        <v>60400</v>
      </c>
      <c r="S4108" s="6">
        <f t="shared" si="259"/>
        <v>7772</v>
      </c>
    </row>
    <row r="4109" spans="1:19" x14ac:dyDescent="0.25">
      <c r="A4109" t="s">
        <v>4539</v>
      </c>
      <c r="B4109" s="2">
        <v>45544</v>
      </c>
      <c r="C4109" t="s">
        <v>462</v>
      </c>
      <c r="D4109" t="s">
        <v>79</v>
      </c>
      <c r="E4109">
        <v>1</v>
      </c>
      <c r="F4109">
        <v>6014</v>
      </c>
      <c r="G4109" s="3">
        <v>0.15</v>
      </c>
      <c r="H4109" t="s">
        <v>12</v>
      </c>
      <c r="I4109">
        <v>7</v>
      </c>
      <c r="J4109">
        <f t="shared" si="256"/>
        <v>5111.8999999999996</v>
      </c>
      <c r="K4109" s="2">
        <f t="shared" si="257"/>
        <v>45536</v>
      </c>
      <c r="L4109" s="2" t="str">
        <f>VLOOKUP(C4109,Customers!$A$2:$F$401,3,FALSE)</f>
        <v>Shubra El-Kheima</v>
      </c>
      <c r="M4109" s="2" t="str">
        <f>VLOOKUP(C4109,Customers!$A$2:$F$401,5,FALSE)</f>
        <v>Small Business</v>
      </c>
      <c r="N4109" s="2" t="str">
        <f>VLOOKUP(D4109,Products!$A$2:$F$21,2,FALSE)</f>
        <v>27-inch Monitor</v>
      </c>
      <c r="O4109" s="2" t="str">
        <f>VLOOKUP(D4109,Products!$A$2:$F$21,4,FALSE)</f>
        <v>Electronics</v>
      </c>
      <c r="P4109" s="2" t="str">
        <f>VLOOKUP(D4109,Products!$A$2:$F$21,3,FALSE)</f>
        <v>Displays</v>
      </c>
      <c r="Q4109" s="6">
        <f>VLOOKUP(D4109,Products!$A$2:$F$21,6,FALSE)</f>
        <v>4300</v>
      </c>
      <c r="R4109" s="6">
        <f t="shared" si="258"/>
        <v>4300</v>
      </c>
      <c r="S4109" s="6">
        <f t="shared" si="259"/>
        <v>811.89999999999964</v>
      </c>
    </row>
    <row r="4110" spans="1:19" x14ac:dyDescent="0.25">
      <c r="A4110" t="s">
        <v>4540</v>
      </c>
      <c r="B4110" s="2">
        <v>45902</v>
      </c>
      <c r="C4110" t="s">
        <v>205</v>
      </c>
      <c r="D4110" t="s">
        <v>30</v>
      </c>
      <c r="E4110">
        <v>1</v>
      </c>
      <c r="F4110">
        <v>9200</v>
      </c>
      <c r="G4110" s="3">
        <v>0.05</v>
      </c>
      <c r="H4110" t="s">
        <v>12</v>
      </c>
      <c r="I4110">
        <v>2</v>
      </c>
      <c r="J4110">
        <f t="shared" si="256"/>
        <v>8740</v>
      </c>
      <c r="K4110" s="2">
        <f t="shared" si="257"/>
        <v>45901</v>
      </c>
      <c r="L4110" s="2" t="str">
        <f>VLOOKUP(C4110,Customers!$A$2:$F$401,3,FALSE)</f>
        <v>Asyut</v>
      </c>
      <c r="M4110" s="2" t="str">
        <f>VLOOKUP(C4110,Customers!$A$2:$F$401,5,FALSE)</f>
        <v>Consumer</v>
      </c>
      <c r="N4110" s="2" t="str">
        <f>VLOOKUP(D4110,Products!$A$2:$F$21,2,FALSE)</f>
        <v>Standing Desk</v>
      </c>
      <c r="O4110" s="2" t="str">
        <f>VLOOKUP(D4110,Products!$A$2:$F$21,4,FALSE)</f>
        <v>Office</v>
      </c>
      <c r="P4110" s="2" t="str">
        <f>VLOOKUP(D4110,Products!$A$2:$F$21,3,FALSE)</f>
        <v>Furniture</v>
      </c>
      <c r="Q4110" s="6">
        <f>VLOOKUP(D4110,Products!$A$2:$F$21,6,FALSE)</f>
        <v>6500</v>
      </c>
      <c r="R4110" s="6">
        <f t="shared" si="258"/>
        <v>6500</v>
      </c>
      <c r="S4110" s="6">
        <f t="shared" si="259"/>
        <v>2240</v>
      </c>
    </row>
    <row r="4111" spans="1:19" x14ac:dyDescent="0.25">
      <c r="A4111" t="s">
        <v>4541</v>
      </c>
      <c r="B4111" s="2">
        <v>46017</v>
      </c>
      <c r="C4111" t="s">
        <v>587</v>
      </c>
      <c r="D4111" t="s">
        <v>82</v>
      </c>
      <c r="E4111">
        <v>2</v>
      </c>
      <c r="F4111">
        <v>4416</v>
      </c>
      <c r="G4111" s="3">
        <v>0.15</v>
      </c>
      <c r="H4111" t="s">
        <v>12</v>
      </c>
      <c r="I4111">
        <v>6</v>
      </c>
      <c r="J4111">
        <f t="shared" si="256"/>
        <v>7507.2</v>
      </c>
      <c r="K4111" s="2">
        <f t="shared" si="257"/>
        <v>45992</v>
      </c>
      <c r="L4111" s="2" t="str">
        <f>VLOOKUP(C4111,Customers!$A$2:$F$401,3,FALSE)</f>
        <v>Port Said</v>
      </c>
      <c r="M4111" s="2" t="str">
        <f>VLOOKUP(C4111,Customers!$A$2:$F$401,5,FALSE)</f>
        <v>Corporate</v>
      </c>
      <c r="N4111" s="2" t="str">
        <f>VLOOKUP(D4111,Products!$A$2:$F$21,2,FALSE)</f>
        <v>Office Chair</v>
      </c>
      <c r="O4111" s="2" t="str">
        <f>VLOOKUP(D4111,Products!$A$2:$F$21,4,FALSE)</f>
        <v>Office</v>
      </c>
      <c r="P4111" s="2" t="str">
        <f>VLOOKUP(D4111,Products!$A$2:$F$21,3,FALSE)</f>
        <v>Furniture</v>
      </c>
      <c r="Q4111" s="6">
        <f>VLOOKUP(D4111,Products!$A$2:$F$21,6,FALSE)</f>
        <v>3150</v>
      </c>
      <c r="R4111" s="6">
        <f t="shared" si="258"/>
        <v>6300</v>
      </c>
      <c r="S4111" s="6">
        <f t="shared" si="259"/>
        <v>1207.1999999999998</v>
      </c>
    </row>
    <row r="4112" spans="1:19" x14ac:dyDescent="0.25">
      <c r="A4112" t="s">
        <v>4542</v>
      </c>
      <c r="B4112" s="2">
        <v>45405</v>
      </c>
      <c r="C4112" t="s">
        <v>630</v>
      </c>
      <c r="D4112" t="s">
        <v>15</v>
      </c>
      <c r="E4112">
        <v>2</v>
      </c>
      <c r="F4112">
        <v>450</v>
      </c>
      <c r="G4112" s="3">
        <v>0.03</v>
      </c>
      <c r="H4112" t="s">
        <v>12</v>
      </c>
      <c r="I4112">
        <v>4</v>
      </c>
      <c r="J4112">
        <f t="shared" si="256"/>
        <v>873</v>
      </c>
      <c r="K4112" s="2">
        <f t="shared" si="257"/>
        <v>45383</v>
      </c>
      <c r="L4112" s="2" t="str">
        <f>VLOOKUP(C4112,Customers!$A$2:$F$401,3,FALSE)</f>
        <v>Giza</v>
      </c>
      <c r="M4112" s="2" t="str">
        <f>VLOOKUP(C4112,Customers!$A$2:$F$401,5,FALSE)</f>
        <v>Consumer</v>
      </c>
      <c r="N4112" s="2" t="str">
        <f>VLOOKUP(D4112,Products!$A$2:$F$21,2,FALSE)</f>
        <v>Wireless Mouse</v>
      </c>
      <c r="O4112" s="2" t="str">
        <f>VLOOKUP(D4112,Products!$A$2:$F$21,4,FALSE)</f>
        <v>Electronics</v>
      </c>
      <c r="P4112" s="2" t="str">
        <f>VLOOKUP(D4112,Products!$A$2:$F$21,3,FALSE)</f>
        <v>Accessories</v>
      </c>
      <c r="Q4112" s="6">
        <f>VLOOKUP(D4112,Products!$A$2:$F$21,6,FALSE)</f>
        <v>210</v>
      </c>
      <c r="R4112" s="6">
        <f t="shared" si="258"/>
        <v>420</v>
      </c>
      <c r="S4112" s="6">
        <f t="shared" si="259"/>
        <v>453</v>
      </c>
    </row>
    <row r="4113" spans="1:19" x14ac:dyDescent="0.25">
      <c r="A4113" t="s">
        <v>4543</v>
      </c>
      <c r="B4113" s="2">
        <v>45704</v>
      </c>
      <c r="C4113" t="s">
        <v>231</v>
      </c>
      <c r="D4113" t="s">
        <v>27</v>
      </c>
      <c r="E4113">
        <v>1</v>
      </c>
      <c r="F4113">
        <v>1058.4000000000001</v>
      </c>
      <c r="G4113" s="3">
        <v>0.15</v>
      </c>
      <c r="H4113" t="s">
        <v>12</v>
      </c>
      <c r="I4113">
        <v>6</v>
      </c>
      <c r="J4113">
        <f t="shared" si="256"/>
        <v>899.6400000000001</v>
      </c>
      <c r="K4113" s="2">
        <f t="shared" si="257"/>
        <v>45689</v>
      </c>
      <c r="L4113" s="2" t="str">
        <f>VLOOKUP(C4113,Customers!$A$2:$F$401,3,FALSE)</f>
        <v>Zagazig</v>
      </c>
      <c r="M4113" s="2" t="str">
        <f>VLOOKUP(C4113,Customers!$A$2:$F$401,5,FALSE)</f>
        <v>Consumer</v>
      </c>
      <c r="N4113" s="2" t="str">
        <f>VLOOKUP(D4113,Products!$A$2:$F$21,2,FALSE)</f>
        <v>Printer Toner</v>
      </c>
      <c r="O4113" s="2" t="str">
        <f>VLOOKUP(D4113,Products!$A$2:$F$21,4,FALSE)</f>
        <v>Office</v>
      </c>
      <c r="P4113" s="2" t="str">
        <f>VLOOKUP(D4113,Products!$A$2:$F$21,3,FALSE)</f>
        <v>Supplies</v>
      </c>
      <c r="Q4113" s="6">
        <f>VLOOKUP(D4113,Products!$A$2:$F$21,6,FALSE)</f>
        <v>510</v>
      </c>
      <c r="R4113" s="6">
        <f t="shared" si="258"/>
        <v>510</v>
      </c>
      <c r="S4113" s="6">
        <f t="shared" si="259"/>
        <v>389.6400000000001</v>
      </c>
    </row>
    <row r="4114" spans="1:19" x14ac:dyDescent="0.25">
      <c r="A4114" t="s">
        <v>4544</v>
      </c>
      <c r="B4114" s="2">
        <v>45725</v>
      </c>
      <c r="C4114" t="s">
        <v>1294</v>
      </c>
      <c r="D4114" t="s">
        <v>40</v>
      </c>
      <c r="E4114">
        <v>2</v>
      </c>
      <c r="F4114">
        <v>18915</v>
      </c>
      <c r="G4114" s="3">
        <v>0.15</v>
      </c>
      <c r="H4114" t="s">
        <v>12</v>
      </c>
      <c r="I4114">
        <v>7</v>
      </c>
      <c r="J4114">
        <f t="shared" si="256"/>
        <v>32155.5</v>
      </c>
      <c r="K4114" s="2">
        <f t="shared" si="257"/>
        <v>45717</v>
      </c>
      <c r="L4114" s="2" t="str">
        <f>VLOOKUP(C4114,Customers!$A$2:$F$401,3,FALSE)</f>
        <v>Banha</v>
      </c>
      <c r="M4114" s="2" t="str">
        <f>VLOOKUP(C4114,Customers!$A$2:$F$401,5,FALSE)</f>
        <v>Small Business</v>
      </c>
      <c r="N4114" s="2" t="str">
        <f>VLOOKUP(D4114,Products!$A$2:$F$21,2,FALSE)</f>
        <v>Laptop Basic 15</v>
      </c>
      <c r="O4114" s="2" t="str">
        <f>VLOOKUP(D4114,Products!$A$2:$F$21,4,FALSE)</f>
        <v>Electronics</v>
      </c>
      <c r="P4114" s="2" t="str">
        <f>VLOOKUP(D4114,Products!$A$2:$F$21,3,FALSE)</f>
        <v>Computers</v>
      </c>
      <c r="Q4114" s="6">
        <f>VLOOKUP(D4114,Products!$A$2:$F$21,6,FALSE)</f>
        <v>15100</v>
      </c>
      <c r="R4114" s="6">
        <f t="shared" si="258"/>
        <v>30200</v>
      </c>
      <c r="S4114" s="6">
        <f t="shared" si="259"/>
        <v>1955.5</v>
      </c>
    </row>
    <row r="4115" spans="1:19" x14ac:dyDescent="0.25">
      <c r="A4115" t="s">
        <v>4545</v>
      </c>
      <c r="B4115" s="2">
        <v>45898</v>
      </c>
      <c r="C4115" t="s">
        <v>229</v>
      </c>
      <c r="D4115" t="s">
        <v>46</v>
      </c>
      <c r="E4115">
        <v>2</v>
      </c>
      <c r="F4115">
        <v>280.8</v>
      </c>
      <c r="G4115" s="3">
        <v>0</v>
      </c>
      <c r="H4115" t="s">
        <v>12</v>
      </c>
      <c r="I4115">
        <v>6</v>
      </c>
      <c r="J4115">
        <f t="shared" si="256"/>
        <v>561.6</v>
      </c>
      <c r="K4115" s="2">
        <f t="shared" si="257"/>
        <v>45870</v>
      </c>
      <c r="L4115" s="2" t="str">
        <f>VLOOKUP(C4115,Customers!$A$2:$F$401,3,FALSE)</f>
        <v>Banha</v>
      </c>
      <c r="M4115" s="2" t="str">
        <f>VLOOKUP(C4115,Customers!$A$2:$F$401,5,FALSE)</f>
        <v>Small Business</v>
      </c>
      <c r="N4115" s="2" t="str">
        <f>VLOOKUP(D4115,Products!$A$2:$F$21,2,FALSE)</f>
        <v>Paper A4 Box</v>
      </c>
      <c r="O4115" s="2" t="str">
        <f>VLOOKUP(D4115,Products!$A$2:$F$21,4,FALSE)</f>
        <v>Office</v>
      </c>
      <c r="P4115" s="2" t="str">
        <f>VLOOKUP(D4115,Products!$A$2:$F$21,3,FALSE)</f>
        <v>Stationery</v>
      </c>
      <c r="Q4115" s="6">
        <f>VLOOKUP(D4115,Products!$A$2:$F$21,6,FALSE)</f>
        <v>145</v>
      </c>
      <c r="R4115" s="6">
        <f t="shared" si="258"/>
        <v>290</v>
      </c>
      <c r="S4115" s="6">
        <f t="shared" si="259"/>
        <v>271.60000000000002</v>
      </c>
    </row>
    <row r="4116" spans="1:19" x14ac:dyDescent="0.25">
      <c r="A4116" t="s">
        <v>4546</v>
      </c>
      <c r="B4116" s="2">
        <v>45464</v>
      </c>
      <c r="C4116" t="s">
        <v>394</v>
      </c>
      <c r="D4116" t="s">
        <v>79</v>
      </c>
      <c r="E4116">
        <v>5</v>
      </c>
      <c r="F4116">
        <v>6696</v>
      </c>
      <c r="G4116" s="3">
        <v>0.2</v>
      </c>
      <c r="H4116" t="s">
        <v>12</v>
      </c>
      <c r="I4116">
        <v>3</v>
      </c>
      <c r="J4116">
        <f t="shared" si="256"/>
        <v>26784</v>
      </c>
      <c r="K4116" s="2">
        <f t="shared" si="257"/>
        <v>45444</v>
      </c>
      <c r="L4116" s="2" t="str">
        <f>VLOOKUP(C4116,Customers!$A$2:$F$401,3,FALSE)</f>
        <v>Alexandria</v>
      </c>
      <c r="M4116" s="2" t="str">
        <f>VLOOKUP(C4116,Customers!$A$2:$F$401,5,FALSE)</f>
        <v>Consumer</v>
      </c>
      <c r="N4116" s="2" t="str">
        <f>VLOOKUP(D4116,Products!$A$2:$F$21,2,FALSE)</f>
        <v>27-inch Monitor</v>
      </c>
      <c r="O4116" s="2" t="str">
        <f>VLOOKUP(D4116,Products!$A$2:$F$21,4,FALSE)</f>
        <v>Electronics</v>
      </c>
      <c r="P4116" s="2" t="str">
        <f>VLOOKUP(D4116,Products!$A$2:$F$21,3,FALSE)</f>
        <v>Displays</v>
      </c>
      <c r="Q4116" s="6">
        <f>VLOOKUP(D4116,Products!$A$2:$F$21,6,FALSE)</f>
        <v>4300</v>
      </c>
      <c r="R4116" s="6">
        <f t="shared" si="258"/>
        <v>21500</v>
      </c>
      <c r="S4116" s="6">
        <f t="shared" si="259"/>
        <v>5284</v>
      </c>
    </row>
    <row r="4117" spans="1:19" x14ac:dyDescent="0.25">
      <c r="A4117" t="s">
        <v>4547</v>
      </c>
      <c r="B4117" s="2">
        <v>45224</v>
      </c>
      <c r="C4117" t="s">
        <v>113</v>
      </c>
      <c r="D4117" t="s">
        <v>59</v>
      </c>
      <c r="E4117">
        <v>1</v>
      </c>
      <c r="F4117">
        <v>7400</v>
      </c>
      <c r="G4117" s="3">
        <v>0.15</v>
      </c>
      <c r="H4117" t="s">
        <v>12</v>
      </c>
      <c r="I4117">
        <v>1</v>
      </c>
      <c r="J4117">
        <f t="shared" si="256"/>
        <v>6290</v>
      </c>
      <c r="K4117" s="2">
        <f t="shared" si="257"/>
        <v>45200</v>
      </c>
      <c r="L4117" s="2" t="str">
        <f>VLOOKUP(C4117,Customers!$A$2:$F$401,3,FALSE)</f>
        <v>Shubra El-Kheima</v>
      </c>
      <c r="M4117" s="2" t="str">
        <f>VLOOKUP(C4117,Customers!$A$2:$F$401,5,FALSE)</f>
        <v>Small Business</v>
      </c>
      <c r="N4117" s="2" t="str">
        <f>VLOOKUP(D4117,Products!$A$2:$F$21,2,FALSE)</f>
        <v>Laser Printer</v>
      </c>
      <c r="O4117" s="2" t="str">
        <f>VLOOKUP(D4117,Products!$A$2:$F$21,4,FALSE)</f>
        <v>Electronics</v>
      </c>
      <c r="P4117" s="2" t="str">
        <f>VLOOKUP(D4117,Products!$A$2:$F$21,3,FALSE)</f>
        <v>Printers</v>
      </c>
      <c r="Q4117" s="6">
        <f>VLOOKUP(D4117,Products!$A$2:$F$21,6,FALSE)</f>
        <v>5600</v>
      </c>
      <c r="R4117" s="6">
        <f t="shared" si="258"/>
        <v>5600</v>
      </c>
      <c r="S4117" s="6">
        <f t="shared" si="259"/>
        <v>690</v>
      </c>
    </row>
    <row r="4118" spans="1:19" x14ac:dyDescent="0.25">
      <c r="A4118" t="s">
        <v>4548</v>
      </c>
      <c r="B4118" s="2">
        <v>46013</v>
      </c>
      <c r="C4118" t="s">
        <v>226</v>
      </c>
      <c r="D4118" t="s">
        <v>56</v>
      </c>
      <c r="E4118">
        <v>1</v>
      </c>
      <c r="F4118">
        <v>194.4</v>
      </c>
      <c r="G4118" s="3">
        <v>0.03</v>
      </c>
      <c r="H4118" t="s">
        <v>12</v>
      </c>
      <c r="I4118">
        <v>7</v>
      </c>
      <c r="J4118">
        <f t="shared" si="256"/>
        <v>188.56800000000001</v>
      </c>
      <c r="K4118" s="2">
        <f t="shared" si="257"/>
        <v>45992</v>
      </c>
      <c r="L4118" s="2" t="str">
        <f>VLOOKUP(C4118,Customers!$A$2:$F$401,3,FALSE)</f>
        <v>Giza</v>
      </c>
      <c r="M4118" s="2" t="str">
        <f>VLOOKUP(C4118,Customers!$A$2:$F$401,5,FALSE)</f>
        <v>Consumer</v>
      </c>
      <c r="N4118" s="2" t="str">
        <f>VLOOKUP(D4118,Products!$A$2:$F$21,2,FALSE)</f>
        <v>Notebook Pack</v>
      </c>
      <c r="O4118" s="2" t="str">
        <f>VLOOKUP(D4118,Products!$A$2:$F$21,4,FALSE)</f>
        <v>Office</v>
      </c>
      <c r="P4118" s="2" t="str">
        <f>VLOOKUP(D4118,Products!$A$2:$F$21,3,FALSE)</f>
        <v>Stationery</v>
      </c>
      <c r="Q4118" s="6">
        <f>VLOOKUP(D4118,Products!$A$2:$F$21,6,FALSE)</f>
        <v>75</v>
      </c>
      <c r="R4118" s="6">
        <f t="shared" si="258"/>
        <v>75</v>
      </c>
      <c r="S4118" s="6">
        <f t="shared" si="259"/>
        <v>113.56800000000001</v>
      </c>
    </row>
    <row r="4119" spans="1:19" x14ac:dyDescent="0.25">
      <c r="A4119" t="s">
        <v>4549</v>
      </c>
      <c r="B4119" s="2">
        <v>45817</v>
      </c>
      <c r="C4119" t="s">
        <v>630</v>
      </c>
      <c r="D4119" t="s">
        <v>56</v>
      </c>
      <c r="E4119">
        <v>1</v>
      </c>
      <c r="F4119">
        <v>194.4</v>
      </c>
      <c r="G4119" s="3">
        <v>0</v>
      </c>
      <c r="H4119" t="s">
        <v>85</v>
      </c>
      <c r="I4119">
        <v>2</v>
      </c>
      <c r="J4119">
        <f t="shared" si="256"/>
        <v>194.4</v>
      </c>
      <c r="K4119" s="2">
        <f t="shared" si="257"/>
        <v>45809</v>
      </c>
      <c r="L4119" s="2" t="str">
        <f>VLOOKUP(C4119,Customers!$A$2:$F$401,3,FALSE)</f>
        <v>Giza</v>
      </c>
      <c r="M4119" s="2" t="str">
        <f>VLOOKUP(C4119,Customers!$A$2:$F$401,5,FALSE)</f>
        <v>Consumer</v>
      </c>
      <c r="N4119" s="2" t="str">
        <f>VLOOKUP(D4119,Products!$A$2:$F$21,2,FALSE)</f>
        <v>Notebook Pack</v>
      </c>
      <c r="O4119" s="2" t="str">
        <f>VLOOKUP(D4119,Products!$A$2:$F$21,4,FALSE)</f>
        <v>Office</v>
      </c>
      <c r="P4119" s="2" t="str">
        <f>VLOOKUP(D4119,Products!$A$2:$F$21,3,FALSE)</f>
        <v>Stationery</v>
      </c>
      <c r="Q4119" s="6">
        <f>VLOOKUP(D4119,Products!$A$2:$F$21,6,FALSE)</f>
        <v>75</v>
      </c>
      <c r="R4119" s="6">
        <f t="shared" si="258"/>
        <v>75</v>
      </c>
      <c r="S4119" s="6">
        <f t="shared" si="259"/>
        <v>119.4</v>
      </c>
    </row>
    <row r="4120" spans="1:19" x14ac:dyDescent="0.25">
      <c r="A4120" t="s">
        <v>4550</v>
      </c>
      <c r="B4120" s="2">
        <v>44951</v>
      </c>
      <c r="C4120" t="s">
        <v>892</v>
      </c>
      <c r="D4120" t="s">
        <v>72</v>
      </c>
      <c r="E4120">
        <v>2</v>
      </c>
      <c r="F4120">
        <v>1890</v>
      </c>
      <c r="G4120" s="3">
        <v>0.1</v>
      </c>
      <c r="H4120" t="s">
        <v>12</v>
      </c>
      <c r="I4120">
        <v>3</v>
      </c>
      <c r="J4120">
        <f t="shared" si="256"/>
        <v>3402</v>
      </c>
      <c r="K4120" s="2">
        <f t="shared" si="257"/>
        <v>44927</v>
      </c>
      <c r="L4120" s="2" t="str">
        <f>VLOOKUP(C4120,Customers!$A$2:$F$401,3,FALSE)</f>
        <v>Zagazig</v>
      </c>
      <c r="M4120" s="2" t="str">
        <f>VLOOKUP(C4120,Customers!$A$2:$F$401,5,FALSE)</f>
        <v>Corporate</v>
      </c>
      <c r="N4120" s="2" t="str">
        <f>VLOOKUP(D4120,Products!$A$2:$F$21,2,FALSE)</f>
        <v>Wi-Fi Router</v>
      </c>
      <c r="O4120" s="2" t="str">
        <f>VLOOKUP(D4120,Products!$A$2:$F$21,4,FALSE)</f>
        <v>Electronics</v>
      </c>
      <c r="P4120" s="2" t="str">
        <f>VLOOKUP(D4120,Products!$A$2:$F$21,3,FALSE)</f>
        <v>Networking</v>
      </c>
      <c r="Q4120" s="6">
        <f>VLOOKUP(D4120,Products!$A$2:$F$21,6,FALSE)</f>
        <v>1050</v>
      </c>
      <c r="R4120" s="6">
        <f t="shared" si="258"/>
        <v>2100</v>
      </c>
      <c r="S4120" s="6">
        <f t="shared" si="259"/>
        <v>1302</v>
      </c>
    </row>
    <row r="4121" spans="1:19" x14ac:dyDescent="0.25">
      <c r="A4121" t="s">
        <v>4551</v>
      </c>
      <c r="B4121" s="2">
        <v>45518</v>
      </c>
      <c r="C4121" t="s">
        <v>727</v>
      </c>
      <c r="D4121" t="s">
        <v>15</v>
      </c>
      <c r="E4121">
        <v>5</v>
      </c>
      <c r="F4121">
        <v>436.5</v>
      </c>
      <c r="G4121" s="3">
        <v>0.05</v>
      </c>
      <c r="H4121" t="s">
        <v>12</v>
      </c>
      <c r="I4121">
        <v>4</v>
      </c>
      <c r="J4121">
        <f t="shared" si="256"/>
        <v>2073.375</v>
      </c>
      <c r="K4121" s="2">
        <f t="shared" si="257"/>
        <v>45505</v>
      </c>
      <c r="L4121" s="2" t="str">
        <f>VLOOKUP(C4121,Customers!$A$2:$F$401,3,FALSE)</f>
        <v>Tanta</v>
      </c>
      <c r="M4121" s="2" t="str">
        <f>VLOOKUP(C4121,Customers!$A$2:$F$401,5,FALSE)</f>
        <v>Small Business</v>
      </c>
      <c r="N4121" s="2" t="str">
        <f>VLOOKUP(D4121,Products!$A$2:$F$21,2,FALSE)</f>
        <v>Wireless Mouse</v>
      </c>
      <c r="O4121" s="2" t="str">
        <f>VLOOKUP(D4121,Products!$A$2:$F$21,4,FALSE)</f>
        <v>Electronics</v>
      </c>
      <c r="P4121" s="2" t="str">
        <f>VLOOKUP(D4121,Products!$A$2:$F$21,3,FALSE)</f>
        <v>Accessories</v>
      </c>
      <c r="Q4121" s="6">
        <f>VLOOKUP(D4121,Products!$A$2:$F$21,6,FALSE)</f>
        <v>210</v>
      </c>
      <c r="R4121" s="6">
        <f t="shared" si="258"/>
        <v>1050</v>
      </c>
      <c r="S4121" s="6">
        <f t="shared" si="259"/>
        <v>1023.375</v>
      </c>
    </row>
    <row r="4122" spans="1:19" x14ac:dyDescent="0.25">
      <c r="A4122" t="s">
        <v>4552</v>
      </c>
      <c r="B4122" s="2">
        <v>45846</v>
      </c>
      <c r="C4122" t="s">
        <v>67</v>
      </c>
      <c r="D4122" t="s">
        <v>24</v>
      </c>
      <c r="E4122">
        <v>10</v>
      </c>
      <c r="F4122">
        <v>1250</v>
      </c>
      <c r="G4122" s="3">
        <v>0.2</v>
      </c>
      <c r="H4122" t="s">
        <v>12</v>
      </c>
      <c r="I4122">
        <v>2</v>
      </c>
      <c r="J4122">
        <f t="shared" si="256"/>
        <v>10000</v>
      </c>
      <c r="K4122" s="2">
        <f t="shared" si="257"/>
        <v>45839</v>
      </c>
      <c r="L4122" s="2" t="str">
        <f>VLOOKUP(C4122,Customers!$A$2:$F$401,3,FALSE)</f>
        <v>Banha</v>
      </c>
      <c r="M4122" s="2" t="str">
        <f>VLOOKUP(C4122,Customers!$A$2:$F$401,5,FALSE)</f>
        <v>Consumer</v>
      </c>
      <c r="N4122" s="2" t="str">
        <f>VLOOKUP(D4122,Products!$A$2:$F$21,2,FALSE)</f>
        <v>USB-C Hub</v>
      </c>
      <c r="O4122" s="2" t="str">
        <f>VLOOKUP(D4122,Products!$A$2:$F$21,4,FALSE)</f>
        <v>Electronics</v>
      </c>
      <c r="P4122" s="2" t="str">
        <f>VLOOKUP(D4122,Products!$A$2:$F$21,3,FALSE)</f>
        <v>Accessories</v>
      </c>
      <c r="Q4122" s="6">
        <f>VLOOKUP(D4122,Products!$A$2:$F$21,6,FALSE)</f>
        <v>620</v>
      </c>
      <c r="R4122" s="6">
        <f t="shared" si="258"/>
        <v>6200</v>
      </c>
      <c r="S4122" s="6">
        <f t="shared" si="259"/>
        <v>3800</v>
      </c>
    </row>
    <row r="4123" spans="1:19" x14ac:dyDescent="0.25">
      <c r="A4123" t="s">
        <v>4553</v>
      </c>
      <c r="B4123" s="2">
        <v>45709</v>
      </c>
      <c r="C4123" t="s">
        <v>988</v>
      </c>
      <c r="D4123" t="s">
        <v>79</v>
      </c>
      <c r="E4123">
        <v>5</v>
      </c>
      <c r="F4123">
        <v>5704</v>
      </c>
      <c r="G4123" s="3">
        <v>0</v>
      </c>
      <c r="H4123" t="s">
        <v>12</v>
      </c>
      <c r="I4123">
        <v>3</v>
      </c>
      <c r="J4123">
        <f t="shared" si="256"/>
        <v>28520</v>
      </c>
      <c r="K4123" s="2">
        <f t="shared" si="257"/>
        <v>45689</v>
      </c>
      <c r="L4123" s="2" t="str">
        <f>VLOOKUP(C4123,Customers!$A$2:$F$401,3,FALSE)</f>
        <v>Shubra El-Kheima</v>
      </c>
      <c r="M4123" s="2" t="str">
        <f>VLOOKUP(C4123,Customers!$A$2:$F$401,5,FALSE)</f>
        <v>Consumer</v>
      </c>
      <c r="N4123" s="2" t="str">
        <f>VLOOKUP(D4123,Products!$A$2:$F$21,2,FALSE)</f>
        <v>27-inch Monitor</v>
      </c>
      <c r="O4123" s="2" t="str">
        <f>VLOOKUP(D4123,Products!$A$2:$F$21,4,FALSE)</f>
        <v>Electronics</v>
      </c>
      <c r="P4123" s="2" t="str">
        <f>VLOOKUP(D4123,Products!$A$2:$F$21,3,FALSE)</f>
        <v>Displays</v>
      </c>
      <c r="Q4123" s="6">
        <f>VLOOKUP(D4123,Products!$A$2:$F$21,6,FALSE)</f>
        <v>4300</v>
      </c>
      <c r="R4123" s="6">
        <f t="shared" si="258"/>
        <v>21500</v>
      </c>
      <c r="S4123" s="6">
        <f t="shared" si="259"/>
        <v>7020</v>
      </c>
    </row>
    <row r="4124" spans="1:19" x14ac:dyDescent="0.25">
      <c r="A4124" t="s">
        <v>4554</v>
      </c>
      <c r="B4124" s="2">
        <v>45573</v>
      </c>
      <c r="C4124" t="s">
        <v>209</v>
      </c>
      <c r="D4124" t="s">
        <v>24</v>
      </c>
      <c r="E4124">
        <v>3</v>
      </c>
      <c r="F4124">
        <v>1250</v>
      </c>
      <c r="G4124" s="3">
        <v>0.03</v>
      </c>
      <c r="H4124" t="s">
        <v>96</v>
      </c>
      <c r="I4124">
        <v>7</v>
      </c>
      <c r="J4124">
        <f t="shared" si="256"/>
        <v>3637.5</v>
      </c>
      <c r="K4124" s="2">
        <f t="shared" si="257"/>
        <v>45566</v>
      </c>
      <c r="L4124" s="2" t="str">
        <f>VLOOKUP(C4124,Customers!$A$2:$F$401,3,FALSE)</f>
        <v>Shubra El-Kheima</v>
      </c>
      <c r="M4124" s="2" t="str">
        <f>VLOOKUP(C4124,Customers!$A$2:$F$401,5,FALSE)</f>
        <v>Small Business</v>
      </c>
      <c r="N4124" s="2" t="str">
        <f>VLOOKUP(D4124,Products!$A$2:$F$21,2,FALSE)</f>
        <v>USB-C Hub</v>
      </c>
      <c r="O4124" s="2" t="str">
        <f>VLOOKUP(D4124,Products!$A$2:$F$21,4,FALSE)</f>
        <v>Electronics</v>
      </c>
      <c r="P4124" s="2" t="str">
        <f>VLOOKUP(D4124,Products!$A$2:$F$21,3,FALSE)</f>
        <v>Accessories</v>
      </c>
      <c r="Q4124" s="6">
        <f>VLOOKUP(D4124,Products!$A$2:$F$21,6,FALSE)</f>
        <v>620</v>
      </c>
      <c r="R4124" s="6">
        <f t="shared" si="258"/>
        <v>1860</v>
      </c>
      <c r="S4124" s="6">
        <f t="shared" si="259"/>
        <v>1777.5</v>
      </c>
    </row>
    <row r="4125" spans="1:19" x14ac:dyDescent="0.25">
      <c r="A4125" t="s">
        <v>4555</v>
      </c>
      <c r="B4125" s="2">
        <v>46012</v>
      </c>
      <c r="C4125" t="s">
        <v>63</v>
      </c>
      <c r="D4125" t="s">
        <v>24</v>
      </c>
      <c r="E4125">
        <v>3</v>
      </c>
      <c r="F4125">
        <v>1150</v>
      </c>
      <c r="G4125" s="3">
        <v>0.05</v>
      </c>
      <c r="H4125" t="s">
        <v>12</v>
      </c>
      <c r="I4125">
        <v>6</v>
      </c>
      <c r="J4125">
        <f t="shared" si="256"/>
        <v>3277.5</v>
      </c>
      <c r="K4125" s="2">
        <f t="shared" si="257"/>
        <v>45992</v>
      </c>
      <c r="L4125" s="2" t="str">
        <f>VLOOKUP(C4125,Customers!$A$2:$F$401,3,FALSE)</f>
        <v>Banha</v>
      </c>
      <c r="M4125" s="2" t="str">
        <f>VLOOKUP(C4125,Customers!$A$2:$F$401,5,FALSE)</f>
        <v>Consumer</v>
      </c>
      <c r="N4125" s="2" t="str">
        <f>VLOOKUP(D4125,Products!$A$2:$F$21,2,FALSE)</f>
        <v>USB-C Hub</v>
      </c>
      <c r="O4125" s="2" t="str">
        <f>VLOOKUP(D4125,Products!$A$2:$F$21,4,FALSE)</f>
        <v>Electronics</v>
      </c>
      <c r="P4125" s="2" t="str">
        <f>VLOOKUP(D4125,Products!$A$2:$F$21,3,FALSE)</f>
        <v>Accessories</v>
      </c>
      <c r="Q4125" s="6">
        <f>VLOOKUP(D4125,Products!$A$2:$F$21,6,FALSE)</f>
        <v>620</v>
      </c>
      <c r="R4125" s="6">
        <f t="shared" si="258"/>
        <v>1860</v>
      </c>
      <c r="S4125" s="6">
        <f t="shared" si="259"/>
        <v>1417.5</v>
      </c>
    </row>
    <row r="4126" spans="1:19" x14ac:dyDescent="0.25">
      <c r="A4126" t="s">
        <v>4556</v>
      </c>
      <c r="B4126" s="2">
        <v>45011</v>
      </c>
      <c r="C4126" t="s">
        <v>1559</v>
      </c>
      <c r="D4126" t="s">
        <v>15</v>
      </c>
      <c r="E4126">
        <v>3</v>
      </c>
      <c r="F4126">
        <v>463.5</v>
      </c>
      <c r="G4126" s="3">
        <v>0.1</v>
      </c>
      <c r="H4126" t="s">
        <v>12</v>
      </c>
      <c r="I4126">
        <v>4</v>
      </c>
      <c r="J4126">
        <f t="shared" si="256"/>
        <v>1251.45</v>
      </c>
      <c r="K4126" s="2">
        <f t="shared" si="257"/>
        <v>44986</v>
      </c>
      <c r="L4126" s="2" t="str">
        <f>VLOOKUP(C4126,Customers!$A$2:$F$401,3,FALSE)</f>
        <v>Ismailia</v>
      </c>
      <c r="M4126" s="2" t="str">
        <f>VLOOKUP(C4126,Customers!$A$2:$F$401,5,FALSE)</f>
        <v>Consumer</v>
      </c>
      <c r="N4126" s="2" t="str">
        <f>VLOOKUP(D4126,Products!$A$2:$F$21,2,FALSE)</f>
        <v>Wireless Mouse</v>
      </c>
      <c r="O4126" s="2" t="str">
        <f>VLOOKUP(D4126,Products!$A$2:$F$21,4,FALSE)</f>
        <v>Electronics</v>
      </c>
      <c r="P4126" s="2" t="str">
        <f>VLOOKUP(D4126,Products!$A$2:$F$21,3,FALSE)</f>
        <v>Accessories</v>
      </c>
      <c r="Q4126" s="6">
        <f>VLOOKUP(D4126,Products!$A$2:$F$21,6,FALSE)</f>
        <v>210</v>
      </c>
      <c r="R4126" s="6">
        <f t="shared" si="258"/>
        <v>630</v>
      </c>
      <c r="S4126" s="6">
        <f t="shared" si="259"/>
        <v>621.45000000000005</v>
      </c>
    </row>
    <row r="4127" spans="1:19" x14ac:dyDescent="0.25">
      <c r="A4127" t="s">
        <v>4557</v>
      </c>
      <c r="B4127" s="2">
        <v>45126</v>
      </c>
      <c r="C4127" t="s">
        <v>156</v>
      </c>
      <c r="D4127" t="s">
        <v>30</v>
      </c>
      <c r="E4127">
        <v>2</v>
      </c>
      <c r="F4127">
        <v>9936</v>
      </c>
      <c r="G4127" s="3">
        <v>0.03</v>
      </c>
      <c r="H4127" t="s">
        <v>12</v>
      </c>
      <c r="I4127">
        <v>7</v>
      </c>
      <c r="J4127">
        <f t="shared" si="256"/>
        <v>19275.84</v>
      </c>
      <c r="K4127" s="2">
        <f t="shared" si="257"/>
        <v>45108</v>
      </c>
      <c r="L4127" s="2" t="str">
        <f>VLOOKUP(C4127,Customers!$A$2:$F$401,3,FALSE)</f>
        <v>Zagazig</v>
      </c>
      <c r="M4127" s="2" t="str">
        <f>VLOOKUP(C4127,Customers!$A$2:$F$401,5,FALSE)</f>
        <v>Corporate</v>
      </c>
      <c r="N4127" s="2" t="str">
        <f>VLOOKUP(D4127,Products!$A$2:$F$21,2,FALSE)</f>
        <v>Standing Desk</v>
      </c>
      <c r="O4127" s="2" t="str">
        <f>VLOOKUP(D4127,Products!$A$2:$F$21,4,FALSE)</f>
        <v>Office</v>
      </c>
      <c r="P4127" s="2" t="str">
        <f>VLOOKUP(D4127,Products!$A$2:$F$21,3,FALSE)</f>
        <v>Furniture</v>
      </c>
      <c r="Q4127" s="6">
        <f>VLOOKUP(D4127,Products!$A$2:$F$21,6,FALSE)</f>
        <v>6500</v>
      </c>
      <c r="R4127" s="6">
        <f t="shared" si="258"/>
        <v>13000</v>
      </c>
      <c r="S4127" s="6">
        <f t="shared" si="259"/>
        <v>6275.84</v>
      </c>
    </row>
    <row r="4128" spans="1:19" x14ac:dyDescent="0.25">
      <c r="A4128" t="s">
        <v>4558</v>
      </c>
      <c r="B4128" s="2">
        <v>46015</v>
      </c>
      <c r="C4128" t="s">
        <v>2040</v>
      </c>
      <c r="D4128" t="s">
        <v>90</v>
      </c>
      <c r="E4128">
        <v>1</v>
      </c>
      <c r="F4128">
        <v>2163</v>
      </c>
      <c r="G4128" s="3">
        <v>0.1</v>
      </c>
      <c r="H4128" t="s">
        <v>12</v>
      </c>
      <c r="I4128">
        <v>2</v>
      </c>
      <c r="J4128">
        <f t="shared" si="256"/>
        <v>1946.7</v>
      </c>
      <c r="K4128" s="2">
        <f t="shared" si="257"/>
        <v>45992</v>
      </c>
      <c r="L4128" s="2" t="str">
        <f>VLOOKUP(C4128,Customers!$A$2:$F$401,3,FALSE)</f>
        <v>Shubra El-Kheima</v>
      </c>
      <c r="M4128" s="2" t="str">
        <f>VLOOKUP(C4128,Customers!$A$2:$F$401,5,FALSE)</f>
        <v>Small Business</v>
      </c>
      <c r="N4128" s="2" t="str">
        <f>VLOOKUP(D4128,Products!$A$2:$F$21,2,FALSE)</f>
        <v>Headset Pro</v>
      </c>
      <c r="O4128" s="2" t="str">
        <f>VLOOKUP(D4128,Products!$A$2:$F$21,4,FALSE)</f>
        <v>Electronics</v>
      </c>
      <c r="P4128" s="2" t="str">
        <f>VLOOKUP(D4128,Products!$A$2:$F$21,3,FALSE)</f>
        <v>Accessories</v>
      </c>
      <c r="Q4128" s="6">
        <f>VLOOKUP(D4128,Products!$A$2:$F$21,6,FALSE)</f>
        <v>1180</v>
      </c>
      <c r="R4128" s="6">
        <f t="shared" si="258"/>
        <v>1180</v>
      </c>
      <c r="S4128" s="6">
        <f t="shared" si="259"/>
        <v>766.7</v>
      </c>
    </row>
    <row r="4129" spans="1:19" x14ac:dyDescent="0.25">
      <c r="A4129" t="s">
        <v>4559</v>
      </c>
      <c r="B4129" s="2">
        <v>45651</v>
      </c>
      <c r="C4129" t="s">
        <v>125</v>
      </c>
      <c r="D4129" t="s">
        <v>40</v>
      </c>
      <c r="E4129">
        <v>1</v>
      </c>
      <c r="F4129">
        <v>19500</v>
      </c>
      <c r="G4129" s="3">
        <v>0.1</v>
      </c>
      <c r="H4129" t="s">
        <v>12</v>
      </c>
      <c r="I4129">
        <v>7</v>
      </c>
      <c r="J4129">
        <f t="shared" si="256"/>
        <v>17550</v>
      </c>
      <c r="K4129" s="2">
        <f t="shared" si="257"/>
        <v>45627</v>
      </c>
      <c r="L4129" s="2" t="str">
        <f>VLOOKUP(C4129,Customers!$A$2:$F$401,3,FALSE)</f>
        <v>Port Said</v>
      </c>
      <c r="M4129" s="2" t="str">
        <f>VLOOKUP(C4129,Customers!$A$2:$F$401,5,FALSE)</f>
        <v>Corporate</v>
      </c>
      <c r="N4129" s="2" t="str">
        <f>VLOOKUP(D4129,Products!$A$2:$F$21,2,FALSE)</f>
        <v>Laptop Basic 15</v>
      </c>
      <c r="O4129" s="2" t="str">
        <f>VLOOKUP(D4129,Products!$A$2:$F$21,4,FALSE)</f>
        <v>Electronics</v>
      </c>
      <c r="P4129" s="2" t="str">
        <f>VLOOKUP(D4129,Products!$A$2:$F$21,3,FALSE)</f>
        <v>Computers</v>
      </c>
      <c r="Q4129" s="6">
        <f>VLOOKUP(D4129,Products!$A$2:$F$21,6,FALSE)</f>
        <v>15100</v>
      </c>
      <c r="R4129" s="6">
        <f t="shared" si="258"/>
        <v>15100</v>
      </c>
      <c r="S4129" s="6">
        <f t="shared" si="259"/>
        <v>2450</v>
      </c>
    </row>
    <row r="4130" spans="1:19" x14ac:dyDescent="0.25">
      <c r="A4130" t="s">
        <v>4560</v>
      </c>
      <c r="B4130" s="2">
        <v>45811</v>
      </c>
      <c r="C4130" t="s">
        <v>772</v>
      </c>
      <c r="D4130" t="s">
        <v>15</v>
      </c>
      <c r="E4130">
        <v>3</v>
      </c>
      <c r="F4130">
        <v>463.5</v>
      </c>
      <c r="G4130" s="3">
        <v>0.05</v>
      </c>
      <c r="H4130" t="s">
        <v>12</v>
      </c>
      <c r="I4130">
        <v>5</v>
      </c>
      <c r="J4130">
        <f t="shared" si="256"/>
        <v>1320.9749999999999</v>
      </c>
      <c r="K4130" s="2">
        <f t="shared" si="257"/>
        <v>45809</v>
      </c>
      <c r="L4130" s="2" t="str">
        <f>VLOOKUP(C4130,Customers!$A$2:$F$401,3,FALSE)</f>
        <v>Giza</v>
      </c>
      <c r="M4130" s="2" t="str">
        <f>VLOOKUP(C4130,Customers!$A$2:$F$401,5,FALSE)</f>
        <v>Consumer</v>
      </c>
      <c r="N4130" s="2" t="str">
        <f>VLOOKUP(D4130,Products!$A$2:$F$21,2,FALSE)</f>
        <v>Wireless Mouse</v>
      </c>
      <c r="O4130" s="2" t="str">
        <f>VLOOKUP(D4130,Products!$A$2:$F$21,4,FALSE)</f>
        <v>Electronics</v>
      </c>
      <c r="P4130" s="2" t="str">
        <f>VLOOKUP(D4130,Products!$A$2:$F$21,3,FALSE)</f>
        <v>Accessories</v>
      </c>
      <c r="Q4130" s="6">
        <f>VLOOKUP(D4130,Products!$A$2:$F$21,6,FALSE)</f>
        <v>210</v>
      </c>
      <c r="R4130" s="6">
        <f t="shared" si="258"/>
        <v>630</v>
      </c>
      <c r="S4130" s="6">
        <f t="shared" si="259"/>
        <v>690.97499999999991</v>
      </c>
    </row>
    <row r="4131" spans="1:19" x14ac:dyDescent="0.25">
      <c r="A4131" t="s">
        <v>4561</v>
      </c>
      <c r="B4131" s="2">
        <v>45485</v>
      </c>
      <c r="C4131" t="s">
        <v>407</v>
      </c>
      <c r="D4131" t="s">
        <v>82</v>
      </c>
      <c r="E4131">
        <v>3</v>
      </c>
      <c r="F4131">
        <v>5184</v>
      </c>
      <c r="G4131" s="3">
        <v>0.1</v>
      </c>
      <c r="H4131" t="s">
        <v>12</v>
      </c>
      <c r="I4131">
        <v>1</v>
      </c>
      <c r="J4131">
        <f t="shared" si="256"/>
        <v>13996.800000000001</v>
      </c>
      <c r="K4131" s="2">
        <f t="shared" si="257"/>
        <v>45474</v>
      </c>
      <c r="L4131" s="2" t="str">
        <f>VLOOKUP(C4131,Customers!$A$2:$F$401,3,FALSE)</f>
        <v>Shubra El-Kheima</v>
      </c>
      <c r="M4131" s="2" t="str">
        <f>VLOOKUP(C4131,Customers!$A$2:$F$401,5,FALSE)</f>
        <v>Corporate</v>
      </c>
      <c r="N4131" s="2" t="str">
        <f>VLOOKUP(D4131,Products!$A$2:$F$21,2,FALSE)</f>
        <v>Office Chair</v>
      </c>
      <c r="O4131" s="2" t="str">
        <f>VLOOKUP(D4131,Products!$A$2:$F$21,4,FALSE)</f>
        <v>Office</v>
      </c>
      <c r="P4131" s="2" t="str">
        <f>VLOOKUP(D4131,Products!$A$2:$F$21,3,FALSE)</f>
        <v>Furniture</v>
      </c>
      <c r="Q4131" s="6">
        <f>VLOOKUP(D4131,Products!$A$2:$F$21,6,FALSE)</f>
        <v>3150</v>
      </c>
      <c r="R4131" s="6">
        <f t="shared" si="258"/>
        <v>9450</v>
      </c>
      <c r="S4131" s="6">
        <f t="shared" si="259"/>
        <v>4546.8000000000011</v>
      </c>
    </row>
    <row r="4132" spans="1:19" x14ac:dyDescent="0.25">
      <c r="A4132" t="s">
        <v>4562</v>
      </c>
      <c r="B4132" s="2">
        <v>45613</v>
      </c>
      <c r="C4132" t="s">
        <v>249</v>
      </c>
      <c r="D4132" t="s">
        <v>43</v>
      </c>
      <c r="E4132">
        <v>1</v>
      </c>
      <c r="F4132">
        <v>3888</v>
      </c>
      <c r="G4132" s="3">
        <v>0.2</v>
      </c>
      <c r="H4132" t="s">
        <v>85</v>
      </c>
      <c r="I4132">
        <v>5</v>
      </c>
      <c r="J4132">
        <f t="shared" si="256"/>
        <v>3110.4</v>
      </c>
      <c r="K4132" s="2">
        <f t="shared" si="257"/>
        <v>45597</v>
      </c>
      <c r="L4132" s="2" t="str">
        <f>VLOOKUP(C4132,Customers!$A$2:$F$401,3,FALSE)</f>
        <v>Zagazig</v>
      </c>
      <c r="M4132" s="2" t="str">
        <f>VLOOKUP(C4132,Customers!$A$2:$F$401,5,FALSE)</f>
        <v>Small Business</v>
      </c>
      <c r="N4132" s="2" t="str">
        <f>VLOOKUP(D4132,Products!$A$2:$F$21,2,FALSE)</f>
        <v>External SSD 1TB</v>
      </c>
      <c r="O4132" s="2" t="str">
        <f>VLOOKUP(D4132,Products!$A$2:$F$21,4,FALSE)</f>
        <v>Electronics</v>
      </c>
      <c r="P4132" s="2" t="str">
        <f>VLOOKUP(D4132,Products!$A$2:$F$21,3,FALSE)</f>
        <v>Storage</v>
      </c>
      <c r="Q4132" s="6">
        <f>VLOOKUP(D4132,Products!$A$2:$F$21,6,FALSE)</f>
        <v>2450</v>
      </c>
      <c r="R4132" s="6">
        <f t="shared" si="258"/>
        <v>2450</v>
      </c>
      <c r="S4132" s="6">
        <f t="shared" si="259"/>
        <v>660.40000000000009</v>
      </c>
    </row>
    <row r="4133" spans="1:19" x14ac:dyDescent="0.25">
      <c r="A4133" t="s">
        <v>4563</v>
      </c>
      <c r="B4133" s="2">
        <v>45480</v>
      </c>
      <c r="C4133" t="s">
        <v>719</v>
      </c>
      <c r="D4133" t="s">
        <v>59</v>
      </c>
      <c r="E4133">
        <v>3</v>
      </c>
      <c r="F4133">
        <v>6808</v>
      </c>
      <c r="G4133" s="3">
        <v>0</v>
      </c>
      <c r="H4133" t="s">
        <v>12</v>
      </c>
      <c r="I4133">
        <v>7</v>
      </c>
      <c r="J4133">
        <f t="shared" si="256"/>
        <v>20424</v>
      </c>
      <c r="K4133" s="2">
        <f t="shared" si="257"/>
        <v>45474</v>
      </c>
      <c r="L4133" s="2" t="str">
        <f>VLOOKUP(C4133,Customers!$A$2:$F$401,3,FALSE)</f>
        <v>Alexandria</v>
      </c>
      <c r="M4133" s="2" t="str">
        <f>VLOOKUP(C4133,Customers!$A$2:$F$401,5,FALSE)</f>
        <v>Consumer</v>
      </c>
      <c r="N4133" s="2" t="str">
        <f>VLOOKUP(D4133,Products!$A$2:$F$21,2,FALSE)</f>
        <v>Laser Printer</v>
      </c>
      <c r="O4133" s="2" t="str">
        <f>VLOOKUP(D4133,Products!$A$2:$F$21,4,FALSE)</f>
        <v>Electronics</v>
      </c>
      <c r="P4133" s="2" t="str">
        <f>VLOOKUP(D4133,Products!$A$2:$F$21,3,FALSE)</f>
        <v>Printers</v>
      </c>
      <c r="Q4133" s="6">
        <f>VLOOKUP(D4133,Products!$A$2:$F$21,6,FALSE)</f>
        <v>5600</v>
      </c>
      <c r="R4133" s="6">
        <f t="shared" si="258"/>
        <v>16800</v>
      </c>
      <c r="S4133" s="6">
        <f t="shared" si="259"/>
        <v>3624</v>
      </c>
    </row>
    <row r="4134" spans="1:19" x14ac:dyDescent="0.25">
      <c r="A4134" t="s">
        <v>4564</v>
      </c>
      <c r="B4134" s="2">
        <v>45473</v>
      </c>
      <c r="C4134" t="s">
        <v>903</v>
      </c>
      <c r="D4134" t="s">
        <v>59</v>
      </c>
      <c r="E4134">
        <v>1</v>
      </c>
      <c r="F4134">
        <v>6808</v>
      </c>
      <c r="G4134" s="3">
        <v>0.03</v>
      </c>
      <c r="H4134" t="s">
        <v>12</v>
      </c>
      <c r="I4134">
        <v>1</v>
      </c>
      <c r="J4134">
        <f t="shared" si="256"/>
        <v>6603.76</v>
      </c>
      <c r="K4134" s="2">
        <f t="shared" si="257"/>
        <v>45444</v>
      </c>
      <c r="L4134" s="2" t="str">
        <f>VLOOKUP(C4134,Customers!$A$2:$F$401,3,FALSE)</f>
        <v>Asyut</v>
      </c>
      <c r="M4134" s="2" t="str">
        <f>VLOOKUP(C4134,Customers!$A$2:$F$401,5,FALSE)</f>
        <v>Consumer</v>
      </c>
      <c r="N4134" s="2" t="str">
        <f>VLOOKUP(D4134,Products!$A$2:$F$21,2,FALSE)</f>
        <v>Laser Printer</v>
      </c>
      <c r="O4134" s="2" t="str">
        <f>VLOOKUP(D4134,Products!$A$2:$F$21,4,FALSE)</f>
        <v>Electronics</v>
      </c>
      <c r="P4134" s="2" t="str">
        <f>VLOOKUP(D4134,Products!$A$2:$F$21,3,FALSE)</f>
        <v>Printers</v>
      </c>
      <c r="Q4134" s="6">
        <f>VLOOKUP(D4134,Products!$A$2:$F$21,6,FALSE)</f>
        <v>5600</v>
      </c>
      <c r="R4134" s="6">
        <f t="shared" si="258"/>
        <v>5600</v>
      </c>
      <c r="S4134" s="6">
        <f t="shared" si="259"/>
        <v>1003.7600000000002</v>
      </c>
    </row>
    <row r="4135" spans="1:19" x14ac:dyDescent="0.25">
      <c r="A4135" t="s">
        <v>4565</v>
      </c>
      <c r="B4135" s="2">
        <v>45128</v>
      </c>
      <c r="C4135" t="s">
        <v>180</v>
      </c>
      <c r="D4135" t="s">
        <v>15</v>
      </c>
      <c r="E4135">
        <v>1</v>
      </c>
      <c r="F4135">
        <v>486</v>
      </c>
      <c r="G4135" s="3">
        <v>0.1</v>
      </c>
      <c r="H4135" t="s">
        <v>12</v>
      </c>
      <c r="I4135">
        <v>6</v>
      </c>
      <c r="J4135">
        <f t="shared" si="256"/>
        <v>437.40000000000003</v>
      </c>
      <c r="K4135" s="2">
        <f t="shared" si="257"/>
        <v>45108</v>
      </c>
      <c r="L4135" s="2" t="str">
        <f>VLOOKUP(C4135,Customers!$A$2:$F$401,3,FALSE)</f>
        <v>Fayoum</v>
      </c>
      <c r="M4135" s="2" t="str">
        <f>VLOOKUP(C4135,Customers!$A$2:$F$401,5,FALSE)</f>
        <v>Small Business</v>
      </c>
      <c r="N4135" s="2" t="str">
        <f>VLOOKUP(D4135,Products!$A$2:$F$21,2,FALSE)</f>
        <v>Wireless Mouse</v>
      </c>
      <c r="O4135" s="2" t="str">
        <f>VLOOKUP(D4135,Products!$A$2:$F$21,4,FALSE)</f>
        <v>Electronics</v>
      </c>
      <c r="P4135" s="2" t="str">
        <f>VLOOKUP(D4135,Products!$A$2:$F$21,3,FALSE)</f>
        <v>Accessories</v>
      </c>
      <c r="Q4135" s="6">
        <f>VLOOKUP(D4135,Products!$A$2:$F$21,6,FALSE)</f>
        <v>210</v>
      </c>
      <c r="R4135" s="6">
        <f t="shared" si="258"/>
        <v>210</v>
      </c>
      <c r="S4135" s="6">
        <f t="shared" si="259"/>
        <v>227.40000000000003</v>
      </c>
    </row>
    <row r="4136" spans="1:19" x14ac:dyDescent="0.25">
      <c r="A4136" t="s">
        <v>4566</v>
      </c>
      <c r="B4136" s="2">
        <v>45449</v>
      </c>
      <c r="C4136" t="s">
        <v>1294</v>
      </c>
      <c r="D4136" t="s">
        <v>21</v>
      </c>
      <c r="E4136">
        <v>10</v>
      </c>
      <c r="F4136">
        <v>1905.5</v>
      </c>
      <c r="G4136" s="3">
        <v>0</v>
      </c>
      <c r="H4136" t="s">
        <v>12</v>
      </c>
      <c r="I4136">
        <v>2</v>
      </c>
      <c r="J4136">
        <f t="shared" si="256"/>
        <v>19055</v>
      </c>
      <c r="K4136" s="2">
        <f t="shared" si="257"/>
        <v>45444</v>
      </c>
      <c r="L4136" s="2" t="str">
        <f>VLOOKUP(C4136,Customers!$A$2:$F$401,3,FALSE)</f>
        <v>Banha</v>
      </c>
      <c r="M4136" s="2" t="str">
        <f>VLOOKUP(C4136,Customers!$A$2:$F$401,5,FALSE)</f>
        <v>Small Business</v>
      </c>
      <c r="N4136" s="2" t="str">
        <f>VLOOKUP(D4136,Products!$A$2:$F$21,2,FALSE)</f>
        <v>Mechanical Keyboard</v>
      </c>
      <c r="O4136" s="2" t="str">
        <f>VLOOKUP(D4136,Products!$A$2:$F$21,4,FALSE)</f>
        <v>Electronics</v>
      </c>
      <c r="P4136" s="2" t="str">
        <f>VLOOKUP(D4136,Products!$A$2:$F$21,3,FALSE)</f>
        <v>Accessories</v>
      </c>
      <c r="Q4136" s="6">
        <f>VLOOKUP(D4136,Products!$A$2:$F$21,6,FALSE)</f>
        <v>990</v>
      </c>
      <c r="R4136" s="6">
        <f t="shared" si="258"/>
        <v>9900</v>
      </c>
      <c r="S4136" s="6">
        <f t="shared" si="259"/>
        <v>9155</v>
      </c>
    </row>
    <row r="4137" spans="1:19" x14ac:dyDescent="0.25">
      <c r="A4137" t="s">
        <v>4567</v>
      </c>
      <c r="B4137" s="2">
        <v>45728</v>
      </c>
      <c r="C4137" t="s">
        <v>487</v>
      </c>
      <c r="D4137" t="s">
        <v>33</v>
      </c>
      <c r="E4137">
        <v>2</v>
      </c>
      <c r="F4137">
        <v>3783</v>
      </c>
      <c r="G4137" s="3">
        <v>0.05</v>
      </c>
      <c r="H4137" t="s">
        <v>12</v>
      </c>
      <c r="I4137">
        <v>5</v>
      </c>
      <c r="J4137">
        <f t="shared" si="256"/>
        <v>7187.7</v>
      </c>
      <c r="K4137" s="2">
        <f t="shared" si="257"/>
        <v>45717</v>
      </c>
      <c r="L4137" s="2" t="str">
        <f>VLOOKUP(C4137,Customers!$A$2:$F$401,3,FALSE)</f>
        <v>Zagazig</v>
      </c>
      <c r="M4137" s="2" t="str">
        <f>VLOOKUP(C4137,Customers!$A$2:$F$401,5,FALSE)</f>
        <v>Small Business</v>
      </c>
      <c r="N4137" s="2" t="str">
        <f>VLOOKUP(D4137,Products!$A$2:$F$21,2,FALSE)</f>
        <v>Filing Cabinet</v>
      </c>
      <c r="O4137" s="2" t="str">
        <f>VLOOKUP(D4137,Products!$A$2:$F$21,4,FALSE)</f>
        <v>Office</v>
      </c>
      <c r="P4137" s="2" t="str">
        <f>VLOOKUP(D4137,Products!$A$2:$F$21,3,FALSE)</f>
        <v>Furniture</v>
      </c>
      <c r="Q4137" s="6">
        <f>VLOOKUP(D4137,Products!$A$2:$F$21,6,FALSE)</f>
        <v>2650</v>
      </c>
      <c r="R4137" s="6">
        <f t="shared" si="258"/>
        <v>5300</v>
      </c>
      <c r="S4137" s="6">
        <f t="shared" si="259"/>
        <v>1887.6999999999998</v>
      </c>
    </row>
    <row r="4138" spans="1:19" x14ac:dyDescent="0.25">
      <c r="A4138" t="s">
        <v>4568</v>
      </c>
      <c r="B4138" s="2">
        <v>45871</v>
      </c>
      <c r="C4138" t="s">
        <v>691</v>
      </c>
      <c r="D4138" t="s">
        <v>15</v>
      </c>
      <c r="E4138">
        <v>50</v>
      </c>
      <c r="F4138">
        <v>414</v>
      </c>
      <c r="G4138" s="3">
        <v>0.05</v>
      </c>
      <c r="H4138" t="s">
        <v>12</v>
      </c>
      <c r="I4138">
        <v>5</v>
      </c>
      <c r="J4138">
        <f t="shared" si="256"/>
        <v>19665</v>
      </c>
      <c r="K4138" s="2">
        <f t="shared" si="257"/>
        <v>45870</v>
      </c>
      <c r="L4138" s="2" t="str">
        <f>VLOOKUP(C4138,Customers!$A$2:$F$401,3,FALSE)</f>
        <v>Cairo</v>
      </c>
      <c r="M4138" s="2" t="str">
        <f>VLOOKUP(C4138,Customers!$A$2:$F$401,5,FALSE)</f>
        <v>Consumer</v>
      </c>
      <c r="N4138" s="2" t="str">
        <f>VLOOKUP(D4138,Products!$A$2:$F$21,2,FALSE)</f>
        <v>Wireless Mouse</v>
      </c>
      <c r="O4138" s="2" t="str">
        <f>VLOOKUP(D4138,Products!$A$2:$F$21,4,FALSE)</f>
        <v>Electronics</v>
      </c>
      <c r="P4138" s="2" t="str">
        <f>VLOOKUP(D4138,Products!$A$2:$F$21,3,FALSE)</f>
        <v>Accessories</v>
      </c>
      <c r="Q4138" s="6">
        <f>VLOOKUP(D4138,Products!$A$2:$F$21,6,FALSE)</f>
        <v>210</v>
      </c>
      <c r="R4138" s="6">
        <f t="shared" si="258"/>
        <v>10500</v>
      </c>
      <c r="S4138" s="6">
        <f t="shared" si="259"/>
        <v>9165</v>
      </c>
    </row>
    <row r="4139" spans="1:19" x14ac:dyDescent="0.25">
      <c r="A4139" t="s">
        <v>4569</v>
      </c>
      <c r="B4139" s="2">
        <v>45422</v>
      </c>
      <c r="C4139" t="s">
        <v>439</v>
      </c>
      <c r="D4139" t="s">
        <v>79</v>
      </c>
      <c r="E4139">
        <v>2</v>
      </c>
      <c r="F4139">
        <v>6386</v>
      </c>
      <c r="G4139" s="3">
        <v>0.1</v>
      </c>
      <c r="H4139" t="s">
        <v>12</v>
      </c>
      <c r="I4139">
        <v>2</v>
      </c>
      <c r="J4139">
        <f t="shared" si="256"/>
        <v>11494.800000000001</v>
      </c>
      <c r="K4139" s="2">
        <f t="shared" si="257"/>
        <v>45413</v>
      </c>
      <c r="L4139" s="2" t="str">
        <f>VLOOKUP(C4139,Customers!$A$2:$F$401,3,FALSE)</f>
        <v>Shubra El-Kheima</v>
      </c>
      <c r="M4139" s="2" t="str">
        <f>VLOOKUP(C4139,Customers!$A$2:$F$401,5,FALSE)</f>
        <v>Consumer</v>
      </c>
      <c r="N4139" s="2" t="str">
        <f>VLOOKUP(D4139,Products!$A$2:$F$21,2,FALSE)</f>
        <v>27-inch Monitor</v>
      </c>
      <c r="O4139" s="2" t="str">
        <f>VLOOKUP(D4139,Products!$A$2:$F$21,4,FALSE)</f>
        <v>Electronics</v>
      </c>
      <c r="P4139" s="2" t="str">
        <f>VLOOKUP(D4139,Products!$A$2:$F$21,3,FALSE)</f>
        <v>Displays</v>
      </c>
      <c r="Q4139" s="6">
        <f>VLOOKUP(D4139,Products!$A$2:$F$21,6,FALSE)</f>
        <v>4300</v>
      </c>
      <c r="R4139" s="6">
        <f t="shared" si="258"/>
        <v>8600</v>
      </c>
      <c r="S4139" s="6">
        <f t="shared" si="259"/>
        <v>2894.8000000000011</v>
      </c>
    </row>
    <row r="4140" spans="1:19" x14ac:dyDescent="0.25">
      <c r="A4140" t="s">
        <v>4570</v>
      </c>
      <c r="B4140" s="2">
        <v>45326</v>
      </c>
      <c r="C4140" t="s">
        <v>74</v>
      </c>
      <c r="D4140" t="s">
        <v>90</v>
      </c>
      <c r="E4140">
        <v>4</v>
      </c>
      <c r="F4140">
        <v>2037</v>
      </c>
      <c r="G4140" s="3">
        <v>0.1</v>
      </c>
      <c r="H4140" t="s">
        <v>12</v>
      </c>
      <c r="I4140">
        <v>3</v>
      </c>
      <c r="J4140">
        <f t="shared" si="256"/>
        <v>7333.2</v>
      </c>
      <c r="K4140" s="2">
        <f t="shared" si="257"/>
        <v>45323</v>
      </c>
      <c r="L4140" s="2" t="str">
        <f>VLOOKUP(C4140,Customers!$A$2:$F$401,3,FALSE)</f>
        <v>Ismailia</v>
      </c>
      <c r="M4140" s="2" t="str">
        <f>VLOOKUP(C4140,Customers!$A$2:$F$401,5,FALSE)</f>
        <v>Small Business</v>
      </c>
      <c r="N4140" s="2" t="str">
        <f>VLOOKUP(D4140,Products!$A$2:$F$21,2,FALSE)</f>
        <v>Headset Pro</v>
      </c>
      <c r="O4140" s="2" t="str">
        <f>VLOOKUP(D4140,Products!$A$2:$F$21,4,FALSE)</f>
        <v>Electronics</v>
      </c>
      <c r="P4140" s="2" t="str">
        <f>VLOOKUP(D4140,Products!$A$2:$F$21,3,FALSE)</f>
        <v>Accessories</v>
      </c>
      <c r="Q4140" s="6">
        <f>VLOOKUP(D4140,Products!$A$2:$F$21,6,FALSE)</f>
        <v>1180</v>
      </c>
      <c r="R4140" s="6">
        <f t="shared" si="258"/>
        <v>4720</v>
      </c>
      <c r="S4140" s="6">
        <f t="shared" si="259"/>
        <v>2613.1999999999998</v>
      </c>
    </row>
    <row r="4141" spans="1:19" x14ac:dyDescent="0.25">
      <c r="A4141" t="s">
        <v>4571</v>
      </c>
      <c r="B4141" s="2">
        <v>45991</v>
      </c>
      <c r="C4141" t="s">
        <v>759</v>
      </c>
      <c r="D4141" t="s">
        <v>56</v>
      </c>
      <c r="E4141">
        <v>1</v>
      </c>
      <c r="F4141">
        <v>174.6</v>
      </c>
      <c r="G4141" s="3">
        <v>0.1</v>
      </c>
      <c r="H4141" t="s">
        <v>12</v>
      </c>
      <c r="I4141">
        <v>3</v>
      </c>
      <c r="J4141">
        <f t="shared" si="256"/>
        <v>157.13999999999999</v>
      </c>
      <c r="K4141" s="2">
        <f t="shared" si="257"/>
        <v>45962</v>
      </c>
      <c r="L4141" s="2" t="str">
        <f>VLOOKUP(C4141,Customers!$A$2:$F$401,3,FALSE)</f>
        <v>Giza</v>
      </c>
      <c r="M4141" s="2" t="str">
        <f>VLOOKUP(C4141,Customers!$A$2:$F$401,5,FALSE)</f>
        <v>Small Business</v>
      </c>
      <c r="N4141" s="2" t="str">
        <f>VLOOKUP(D4141,Products!$A$2:$F$21,2,FALSE)</f>
        <v>Notebook Pack</v>
      </c>
      <c r="O4141" s="2" t="str">
        <f>VLOOKUP(D4141,Products!$A$2:$F$21,4,FALSE)</f>
        <v>Office</v>
      </c>
      <c r="P4141" s="2" t="str">
        <f>VLOOKUP(D4141,Products!$A$2:$F$21,3,FALSE)</f>
        <v>Stationery</v>
      </c>
      <c r="Q4141" s="6">
        <f>VLOOKUP(D4141,Products!$A$2:$F$21,6,FALSE)</f>
        <v>75</v>
      </c>
      <c r="R4141" s="6">
        <f t="shared" si="258"/>
        <v>75</v>
      </c>
      <c r="S4141" s="6">
        <f t="shared" si="259"/>
        <v>82.139999999999986</v>
      </c>
    </row>
    <row r="4142" spans="1:19" x14ac:dyDescent="0.25">
      <c r="A4142" t="s">
        <v>4572</v>
      </c>
      <c r="B4142" s="2">
        <v>45618</v>
      </c>
      <c r="C4142" t="s">
        <v>189</v>
      </c>
      <c r="D4142" t="s">
        <v>56</v>
      </c>
      <c r="E4142">
        <v>3</v>
      </c>
      <c r="F4142">
        <v>185.4</v>
      </c>
      <c r="G4142" s="3">
        <v>0.03</v>
      </c>
      <c r="H4142" t="s">
        <v>12</v>
      </c>
      <c r="I4142">
        <v>3</v>
      </c>
      <c r="J4142">
        <f t="shared" si="256"/>
        <v>539.51400000000001</v>
      </c>
      <c r="K4142" s="2">
        <f t="shared" si="257"/>
        <v>45597</v>
      </c>
      <c r="L4142" s="2" t="str">
        <f>VLOOKUP(C4142,Customers!$A$2:$F$401,3,FALSE)</f>
        <v>Cairo</v>
      </c>
      <c r="M4142" s="2" t="str">
        <f>VLOOKUP(C4142,Customers!$A$2:$F$401,5,FALSE)</f>
        <v>Consumer</v>
      </c>
      <c r="N4142" s="2" t="str">
        <f>VLOOKUP(D4142,Products!$A$2:$F$21,2,FALSE)</f>
        <v>Notebook Pack</v>
      </c>
      <c r="O4142" s="2" t="str">
        <f>VLOOKUP(D4142,Products!$A$2:$F$21,4,FALSE)</f>
        <v>Office</v>
      </c>
      <c r="P4142" s="2" t="str">
        <f>VLOOKUP(D4142,Products!$A$2:$F$21,3,FALSE)</f>
        <v>Stationery</v>
      </c>
      <c r="Q4142" s="6">
        <f>VLOOKUP(D4142,Products!$A$2:$F$21,6,FALSE)</f>
        <v>75</v>
      </c>
      <c r="R4142" s="6">
        <f t="shared" si="258"/>
        <v>225</v>
      </c>
      <c r="S4142" s="6">
        <f t="shared" si="259"/>
        <v>314.51400000000001</v>
      </c>
    </row>
    <row r="4143" spans="1:19" x14ac:dyDescent="0.25">
      <c r="A4143" t="s">
        <v>4573</v>
      </c>
      <c r="B4143" s="2">
        <v>45295</v>
      </c>
      <c r="C4143" t="s">
        <v>695</v>
      </c>
      <c r="D4143" t="s">
        <v>56</v>
      </c>
      <c r="E4143">
        <v>1</v>
      </c>
      <c r="F4143">
        <v>174.6</v>
      </c>
      <c r="G4143" s="3">
        <v>0.1</v>
      </c>
      <c r="H4143" t="s">
        <v>12</v>
      </c>
      <c r="I4143">
        <v>4</v>
      </c>
      <c r="J4143">
        <f t="shared" si="256"/>
        <v>157.13999999999999</v>
      </c>
      <c r="K4143" s="2">
        <f t="shared" si="257"/>
        <v>45292</v>
      </c>
      <c r="L4143" s="2" t="str">
        <f>VLOOKUP(C4143,Customers!$A$2:$F$401,3,FALSE)</f>
        <v>Ismailia</v>
      </c>
      <c r="M4143" s="2" t="str">
        <f>VLOOKUP(C4143,Customers!$A$2:$F$401,5,FALSE)</f>
        <v>Consumer</v>
      </c>
      <c r="N4143" s="2" t="str">
        <f>VLOOKUP(D4143,Products!$A$2:$F$21,2,FALSE)</f>
        <v>Notebook Pack</v>
      </c>
      <c r="O4143" s="2" t="str">
        <f>VLOOKUP(D4143,Products!$A$2:$F$21,4,FALSE)</f>
        <v>Office</v>
      </c>
      <c r="P4143" s="2" t="str">
        <f>VLOOKUP(D4143,Products!$A$2:$F$21,3,FALSE)</f>
        <v>Stationery</v>
      </c>
      <c r="Q4143" s="6">
        <f>VLOOKUP(D4143,Products!$A$2:$F$21,6,FALSE)</f>
        <v>75</v>
      </c>
      <c r="R4143" s="6">
        <f t="shared" si="258"/>
        <v>75</v>
      </c>
      <c r="S4143" s="6">
        <f t="shared" si="259"/>
        <v>82.139999999999986</v>
      </c>
    </row>
    <row r="4144" spans="1:19" x14ac:dyDescent="0.25">
      <c r="A4144" t="s">
        <v>4574</v>
      </c>
      <c r="B4144" s="2">
        <v>45568</v>
      </c>
      <c r="C4144" t="s">
        <v>102</v>
      </c>
      <c r="D4144" t="s">
        <v>82</v>
      </c>
      <c r="E4144">
        <v>2</v>
      </c>
      <c r="F4144">
        <v>4800</v>
      </c>
      <c r="G4144" s="3">
        <v>0.05</v>
      </c>
      <c r="H4144" t="s">
        <v>12</v>
      </c>
      <c r="I4144">
        <v>5</v>
      </c>
      <c r="J4144">
        <f t="shared" si="256"/>
        <v>9120</v>
      </c>
      <c r="K4144" s="2">
        <f t="shared" si="257"/>
        <v>45566</v>
      </c>
      <c r="L4144" s="2" t="str">
        <f>VLOOKUP(C4144,Customers!$A$2:$F$401,3,FALSE)</f>
        <v>Fayoum</v>
      </c>
      <c r="M4144" s="2" t="str">
        <f>VLOOKUP(C4144,Customers!$A$2:$F$401,5,FALSE)</f>
        <v>Consumer</v>
      </c>
      <c r="N4144" s="2" t="str">
        <f>VLOOKUP(D4144,Products!$A$2:$F$21,2,FALSE)</f>
        <v>Office Chair</v>
      </c>
      <c r="O4144" s="2" t="str">
        <f>VLOOKUP(D4144,Products!$A$2:$F$21,4,FALSE)</f>
        <v>Office</v>
      </c>
      <c r="P4144" s="2" t="str">
        <f>VLOOKUP(D4144,Products!$A$2:$F$21,3,FALSE)</f>
        <v>Furniture</v>
      </c>
      <c r="Q4144" s="6">
        <f>VLOOKUP(D4144,Products!$A$2:$F$21,6,FALSE)</f>
        <v>3150</v>
      </c>
      <c r="R4144" s="6">
        <f t="shared" si="258"/>
        <v>6300</v>
      </c>
      <c r="S4144" s="6">
        <f t="shared" si="259"/>
        <v>2820</v>
      </c>
    </row>
    <row r="4145" spans="1:19" x14ac:dyDescent="0.25">
      <c r="A4145" t="s">
        <v>4575</v>
      </c>
      <c r="B4145" s="2">
        <v>44948</v>
      </c>
      <c r="C4145" t="s">
        <v>264</v>
      </c>
      <c r="D4145" t="s">
        <v>56</v>
      </c>
      <c r="E4145">
        <v>1</v>
      </c>
      <c r="F4145">
        <v>194.4</v>
      </c>
      <c r="G4145" s="3">
        <v>0</v>
      </c>
      <c r="H4145" t="s">
        <v>12</v>
      </c>
      <c r="I4145">
        <v>4</v>
      </c>
      <c r="J4145">
        <f t="shared" si="256"/>
        <v>194.4</v>
      </c>
      <c r="K4145" s="2">
        <f t="shared" si="257"/>
        <v>44927</v>
      </c>
      <c r="L4145" s="2" t="str">
        <f>VLOOKUP(C4145,Customers!$A$2:$F$401,3,FALSE)</f>
        <v>Ismailia</v>
      </c>
      <c r="M4145" s="2" t="str">
        <f>VLOOKUP(C4145,Customers!$A$2:$F$401,5,FALSE)</f>
        <v>Corporate</v>
      </c>
      <c r="N4145" s="2" t="str">
        <f>VLOOKUP(D4145,Products!$A$2:$F$21,2,FALSE)</f>
        <v>Notebook Pack</v>
      </c>
      <c r="O4145" s="2" t="str">
        <f>VLOOKUP(D4145,Products!$A$2:$F$21,4,FALSE)</f>
        <v>Office</v>
      </c>
      <c r="P4145" s="2" t="str">
        <f>VLOOKUP(D4145,Products!$A$2:$F$21,3,FALSE)</f>
        <v>Stationery</v>
      </c>
      <c r="Q4145" s="6">
        <f>VLOOKUP(D4145,Products!$A$2:$F$21,6,FALSE)</f>
        <v>75</v>
      </c>
      <c r="R4145" s="6">
        <f t="shared" si="258"/>
        <v>75</v>
      </c>
      <c r="S4145" s="6">
        <f t="shared" si="259"/>
        <v>119.4</v>
      </c>
    </row>
    <row r="4146" spans="1:19" x14ac:dyDescent="0.25">
      <c r="A4146" t="s">
        <v>4576</v>
      </c>
      <c r="B4146" s="2">
        <v>44944</v>
      </c>
      <c r="C4146" t="s">
        <v>292</v>
      </c>
      <c r="D4146" t="s">
        <v>43</v>
      </c>
      <c r="E4146">
        <v>5</v>
      </c>
      <c r="F4146">
        <v>3600</v>
      </c>
      <c r="G4146" s="3">
        <v>0.03</v>
      </c>
      <c r="H4146" t="s">
        <v>12</v>
      </c>
      <c r="I4146">
        <v>7</v>
      </c>
      <c r="J4146">
        <f t="shared" si="256"/>
        <v>17460</v>
      </c>
      <c r="K4146" s="2">
        <f t="shared" si="257"/>
        <v>44927</v>
      </c>
      <c r="L4146" s="2" t="str">
        <f>VLOOKUP(C4146,Customers!$A$2:$F$401,3,FALSE)</f>
        <v>Fayoum</v>
      </c>
      <c r="M4146" s="2" t="str">
        <f>VLOOKUP(C4146,Customers!$A$2:$F$401,5,FALSE)</f>
        <v>Small Business</v>
      </c>
      <c r="N4146" s="2" t="str">
        <f>VLOOKUP(D4146,Products!$A$2:$F$21,2,FALSE)</f>
        <v>External SSD 1TB</v>
      </c>
      <c r="O4146" s="2" t="str">
        <f>VLOOKUP(D4146,Products!$A$2:$F$21,4,FALSE)</f>
        <v>Electronics</v>
      </c>
      <c r="P4146" s="2" t="str">
        <f>VLOOKUP(D4146,Products!$A$2:$F$21,3,FALSE)</f>
        <v>Storage</v>
      </c>
      <c r="Q4146" s="6">
        <f>VLOOKUP(D4146,Products!$A$2:$F$21,6,FALSE)</f>
        <v>2450</v>
      </c>
      <c r="R4146" s="6">
        <f t="shared" si="258"/>
        <v>12250</v>
      </c>
      <c r="S4146" s="6">
        <f t="shared" si="259"/>
        <v>5210</v>
      </c>
    </row>
    <row r="4147" spans="1:19" x14ac:dyDescent="0.25">
      <c r="A4147" t="s">
        <v>4577</v>
      </c>
      <c r="B4147" s="2">
        <v>45066</v>
      </c>
      <c r="C4147" t="s">
        <v>2046</v>
      </c>
      <c r="D4147" t="s">
        <v>59</v>
      </c>
      <c r="E4147">
        <v>1</v>
      </c>
      <c r="F4147">
        <v>6808</v>
      </c>
      <c r="G4147" s="3">
        <v>0.1</v>
      </c>
      <c r="H4147" t="s">
        <v>12</v>
      </c>
      <c r="I4147">
        <v>4</v>
      </c>
      <c r="J4147">
        <f t="shared" si="256"/>
        <v>6127.2</v>
      </c>
      <c r="K4147" s="2">
        <f t="shared" si="257"/>
        <v>45047</v>
      </c>
      <c r="L4147" s="2" t="str">
        <f>VLOOKUP(C4147,Customers!$A$2:$F$401,3,FALSE)</f>
        <v>Alexandria</v>
      </c>
      <c r="M4147" s="2" t="str">
        <f>VLOOKUP(C4147,Customers!$A$2:$F$401,5,FALSE)</f>
        <v>Consumer</v>
      </c>
      <c r="N4147" s="2" t="str">
        <f>VLOOKUP(D4147,Products!$A$2:$F$21,2,FALSE)</f>
        <v>Laser Printer</v>
      </c>
      <c r="O4147" s="2" t="str">
        <f>VLOOKUP(D4147,Products!$A$2:$F$21,4,FALSE)</f>
        <v>Electronics</v>
      </c>
      <c r="P4147" s="2" t="str">
        <f>VLOOKUP(D4147,Products!$A$2:$F$21,3,FALSE)</f>
        <v>Printers</v>
      </c>
      <c r="Q4147" s="6">
        <f>VLOOKUP(D4147,Products!$A$2:$F$21,6,FALSE)</f>
        <v>5600</v>
      </c>
      <c r="R4147" s="6">
        <f t="shared" si="258"/>
        <v>5600</v>
      </c>
      <c r="S4147" s="6">
        <f t="shared" si="259"/>
        <v>527.19999999999982</v>
      </c>
    </row>
    <row r="4148" spans="1:19" x14ac:dyDescent="0.25">
      <c r="A4148" t="s">
        <v>4578</v>
      </c>
      <c r="B4148" s="2">
        <v>44951</v>
      </c>
      <c r="C4148" t="s">
        <v>1192</v>
      </c>
      <c r="D4148" t="s">
        <v>82</v>
      </c>
      <c r="E4148">
        <v>1</v>
      </c>
      <c r="F4148">
        <v>5184</v>
      </c>
      <c r="G4148" s="3">
        <v>0</v>
      </c>
      <c r="H4148" t="s">
        <v>85</v>
      </c>
      <c r="I4148">
        <v>6</v>
      </c>
      <c r="J4148">
        <f t="shared" si="256"/>
        <v>5184</v>
      </c>
      <c r="K4148" s="2">
        <f t="shared" si="257"/>
        <v>44927</v>
      </c>
      <c r="L4148" s="2" t="str">
        <f>VLOOKUP(C4148,Customers!$A$2:$F$401,3,FALSE)</f>
        <v>Shubra El-Kheima</v>
      </c>
      <c r="M4148" s="2" t="str">
        <f>VLOOKUP(C4148,Customers!$A$2:$F$401,5,FALSE)</f>
        <v>Consumer</v>
      </c>
      <c r="N4148" s="2" t="str">
        <f>VLOOKUP(D4148,Products!$A$2:$F$21,2,FALSE)</f>
        <v>Office Chair</v>
      </c>
      <c r="O4148" s="2" t="str">
        <f>VLOOKUP(D4148,Products!$A$2:$F$21,4,FALSE)</f>
        <v>Office</v>
      </c>
      <c r="P4148" s="2" t="str">
        <f>VLOOKUP(D4148,Products!$A$2:$F$21,3,FALSE)</f>
        <v>Furniture</v>
      </c>
      <c r="Q4148" s="6">
        <f>VLOOKUP(D4148,Products!$A$2:$F$21,6,FALSE)</f>
        <v>3150</v>
      </c>
      <c r="R4148" s="6">
        <f t="shared" si="258"/>
        <v>3150</v>
      </c>
      <c r="S4148" s="6">
        <f t="shared" si="259"/>
        <v>2034</v>
      </c>
    </row>
    <row r="4149" spans="1:19" x14ac:dyDescent="0.25">
      <c r="A4149" t="s">
        <v>4579</v>
      </c>
      <c r="B4149" s="2">
        <v>45769</v>
      </c>
      <c r="C4149" t="s">
        <v>1478</v>
      </c>
      <c r="D4149" t="s">
        <v>82</v>
      </c>
      <c r="E4149">
        <v>3</v>
      </c>
      <c r="F4149">
        <v>5184</v>
      </c>
      <c r="G4149" s="3">
        <v>0.15</v>
      </c>
      <c r="H4149" t="s">
        <v>12</v>
      </c>
      <c r="I4149">
        <v>3</v>
      </c>
      <c r="J4149">
        <f t="shared" si="256"/>
        <v>13219.199999999999</v>
      </c>
      <c r="K4149" s="2">
        <f t="shared" si="257"/>
        <v>45748</v>
      </c>
      <c r="L4149" s="2" t="str">
        <f>VLOOKUP(C4149,Customers!$A$2:$F$401,3,FALSE)</f>
        <v>Banha</v>
      </c>
      <c r="M4149" s="2" t="str">
        <f>VLOOKUP(C4149,Customers!$A$2:$F$401,5,FALSE)</f>
        <v>Consumer</v>
      </c>
      <c r="N4149" s="2" t="str">
        <f>VLOOKUP(D4149,Products!$A$2:$F$21,2,FALSE)</f>
        <v>Office Chair</v>
      </c>
      <c r="O4149" s="2" t="str">
        <f>VLOOKUP(D4149,Products!$A$2:$F$21,4,FALSE)</f>
        <v>Office</v>
      </c>
      <c r="P4149" s="2" t="str">
        <f>VLOOKUP(D4149,Products!$A$2:$F$21,3,FALSE)</f>
        <v>Furniture</v>
      </c>
      <c r="Q4149" s="6">
        <f>VLOOKUP(D4149,Products!$A$2:$F$21,6,FALSE)</f>
        <v>3150</v>
      </c>
      <c r="R4149" s="6">
        <f t="shared" si="258"/>
        <v>9450</v>
      </c>
      <c r="S4149" s="6">
        <f t="shared" si="259"/>
        <v>3769.1999999999989</v>
      </c>
    </row>
    <row r="4150" spans="1:19" x14ac:dyDescent="0.25">
      <c r="A4150" t="s">
        <v>4580</v>
      </c>
      <c r="B4150" s="2">
        <v>45127</v>
      </c>
      <c r="C4150" t="s">
        <v>37</v>
      </c>
      <c r="D4150" t="s">
        <v>72</v>
      </c>
      <c r="E4150">
        <v>1</v>
      </c>
      <c r="F4150">
        <v>1802.5</v>
      </c>
      <c r="G4150" s="3">
        <v>0.1</v>
      </c>
      <c r="H4150" t="s">
        <v>12</v>
      </c>
      <c r="I4150">
        <v>1</v>
      </c>
      <c r="J4150">
        <f t="shared" si="256"/>
        <v>1622.25</v>
      </c>
      <c r="K4150" s="2">
        <f t="shared" si="257"/>
        <v>45108</v>
      </c>
      <c r="L4150" s="2" t="str">
        <f>VLOOKUP(C4150,Customers!$A$2:$F$401,3,FALSE)</f>
        <v>Port Said</v>
      </c>
      <c r="M4150" s="2" t="str">
        <f>VLOOKUP(C4150,Customers!$A$2:$F$401,5,FALSE)</f>
        <v>Consumer</v>
      </c>
      <c r="N4150" s="2" t="str">
        <f>VLOOKUP(D4150,Products!$A$2:$F$21,2,FALSE)</f>
        <v>Wi-Fi Router</v>
      </c>
      <c r="O4150" s="2" t="str">
        <f>VLOOKUP(D4150,Products!$A$2:$F$21,4,FALSE)</f>
        <v>Electronics</v>
      </c>
      <c r="P4150" s="2" t="str">
        <f>VLOOKUP(D4150,Products!$A$2:$F$21,3,FALSE)</f>
        <v>Networking</v>
      </c>
      <c r="Q4150" s="6">
        <f>VLOOKUP(D4150,Products!$A$2:$F$21,6,FALSE)</f>
        <v>1050</v>
      </c>
      <c r="R4150" s="6">
        <f t="shared" si="258"/>
        <v>1050</v>
      </c>
      <c r="S4150" s="6">
        <f t="shared" si="259"/>
        <v>572.25</v>
      </c>
    </row>
    <row r="4151" spans="1:19" x14ac:dyDescent="0.25">
      <c r="A4151" t="s">
        <v>4581</v>
      </c>
      <c r="B4151" s="2">
        <v>46002</v>
      </c>
      <c r="C4151" t="s">
        <v>948</v>
      </c>
      <c r="D4151" t="s">
        <v>123</v>
      </c>
      <c r="E4151">
        <v>2</v>
      </c>
      <c r="F4151">
        <v>2538</v>
      </c>
      <c r="G4151" s="3">
        <v>0</v>
      </c>
      <c r="H4151" t="s">
        <v>12</v>
      </c>
      <c r="I4151">
        <v>7</v>
      </c>
      <c r="J4151">
        <f t="shared" si="256"/>
        <v>5076</v>
      </c>
      <c r="K4151" s="2">
        <f t="shared" si="257"/>
        <v>45992</v>
      </c>
      <c r="L4151" s="2" t="str">
        <f>VLOOKUP(C4151,Customers!$A$2:$F$401,3,FALSE)</f>
        <v>Fayoum</v>
      </c>
      <c r="M4151" s="2" t="str">
        <f>VLOOKUP(C4151,Customers!$A$2:$F$401,5,FALSE)</f>
        <v>Consumer</v>
      </c>
      <c r="N4151" s="2" t="str">
        <f>VLOOKUP(D4151,Products!$A$2:$F$21,2,FALSE)</f>
        <v>Barcode Scanner</v>
      </c>
      <c r="O4151" s="2" t="str">
        <f>VLOOKUP(D4151,Products!$A$2:$F$21,4,FALSE)</f>
        <v>Electronics</v>
      </c>
      <c r="P4151" s="2" t="str">
        <f>VLOOKUP(D4151,Products!$A$2:$F$21,3,FALSE)</f>
        <v>POS Equipment</v>
      </c>
      <c r="Q4151" s="6">
        <f>VLOOKUP(D4151,Products!$A$2:$F$21,6,FALSE)</f>
        <v>1420</v>
      </c>
      <c r="R4151" s="6">
        <f t="shared" si="258"/>
        <v>2840</v>
      </c>
      <c r="S4151" s="6">
        <f t="shared" si="259"/>
        <v>2236</v>
      </c>
    </row>
    <row r="4152" spans="1:19" x14ac:dyDescent="0.25">
      <c r="A4152" t="s">
        <v>4582</v>
      </c>
      <c r="B4152" s="2">
        <v>45139</v>
      </c>
      <c r="C4152" t="s">
        <v>1601</v>
      </c>
      <c r="D4152" t="s">
        <v>72</v>
      </c>
      <c r="E4152">
        <v>2</v>
      </c>
      <c r="F4152">
        <v>1697.5</v>
      </c>
      <c r="G4152" s="3">
        <v>0</v>
      </c>
      <c r="H4152" t="s">
        <v>12</v>
      </c>
      <c r="I4152">
        <v>2</v>
      </c>
      <c r="J4152">
        <f t="shared" si="256"/>
        <v>3395</v>
      </c>
      <c r="K4152" s="2">
        <f t="shared" si="257"/>
        <v>45139</v>
      </c>
      <c r="L4152" s="2" t="str">
        <f>VLOOKUP(C4152,Customers!$A$2:$F$401,3,FALSE)</f>
        <v>Cairo</v>
      </c>
      <c r="M4152" s="2" t="str">
        <f>VLOOKUP(C4152,Customers!$A$2:$F$401,5,FALSE)</f>
        <v>Corporate</v>
      </c>
      <c r="N4152" s="2" t="str">
        <f>VLOOKUP(D4152,Products!$A$2:$F$21,2,FALSE)</f>
        <v>Wi-Fi Router</v>
      </c>
      <c r="O4152" s="2" t="str">
        <f>VLOOKUP(D4152,Products!$A$2:$F$21,4,FALSE)</f>
        <v>Electronics</v>
      </c>
      <c r="P4152" s="2" t="str">
        <f>VLOOKUP(D4152,Products!$A$2:$F$21,3,FALSE)</f>
        <v>Networking</v>
      </c>
      <c r="Q4152" s="6">
        <f>VLOOKUP(D4152,Products!$A$2:$F$21,6,FALSE)</f>
        <v>1050</v>
      </c>
      <c r="R4152" s="6">
        <f t="shared" si="258"/>
        <v>2100</v>
      </c>
      <c r="S4152" s="6">
        <f t="shared" si="259"/>
        <v>1295</v>
      </c>
    </row>
    <row r="4153" spans="1:19" x14ac:dyDescent="0.25">
      <c r="A4153" t="s">
        <v>4583</v>
      </c>
      <c r="B4153" s="2">
        <v>45840</v>
      </c>
      <c r="C4153" t="s">
        <v>356</v>
      </c>
      <c r="D4153" t="s">
        <v>15</v>
      </c>
      <c r="E4153">
        <v>1</v>
      </c>
      <c r="F4153">
        <v>436.5</v>
      </c>
      <c r="G4153" s="3">
        <v>0</v>
      </c>
      <c r="H4153" t="s">
        <v>12</v>
      </c>
      <c r="I4153">
        <v>7</v>
      </c>
      <c r="J4153">
        <f t="shared" si="256"/>
        <v>436.5</v>
      </c>
      <c r="K4153" s="2">
        <f t="shared" si="257"/>
        <v>45839</v>
      </c>
      <c r="L4153" s="2" t="str">
        <f>VLOOKUP(C4153,Customers!$A$2:$F$401,3,FALSE)</f>
        <v>Mansoura</v>
      </c>
      <c r="M4153" s="2" t="str">
        <f>VLOOKUP(C4153,Customers!$A$2:$F$401,5,FALSE)</f>
        <v>Consumer</v>
      </c>
      <c r="N4153" s="2" t="str">
        <f>VLOOKUP(D4153,Products!$A$2:$F$21,2,FALSE)</f>
        <v>Wireless Mouse</v>
      </c>
      <c r="O4153" s="2" t="str">
        <f>VLOOKUP(D4153,Products!$A$2:$F$21,4,FALSE)</f>
        <v>Electronics</v>
      </c>
      <c r="P4153" s="2" t="str">
        <f>VLOOKUP(D4153,Products!$A$2:$F$21,3,FALSE)</f>
        <v>Accessories</v>
      </c>
      <c r="Q4153" s="6">
        <f>VLOOKUP(D4153,Products!$A$2:$F$21,6,FALSE)</f>
        <v>210</v>
      </c>
      <c r="R4153" s="6">
        <f t="shared" si="258"/>
        <v>210</v>
      </c>
      <c r="S4153" s="6">
        <f t="shared" si="259"/>
        <v>226.5</v>
      </c>
    </row>
    <row r="4154" spans="1:19" x14ac:dyDescent="0.25">
      <c r="A4154" t="s">
        <v>4584</v>
      </c>
      <c r="B4154" s="2">
        <v>45646</v>
      </c>
      <c r="C4154" t="s">
        <v>1437</v>
      </c>
      <c r="D4154" t="s">
        <v>79</v>
      </c>
      <c r="E4154">
        <v>3</v>
      </c>
      <c r="F4154">
        <v>5704</v>
      </c>
      <c r="G4154" s="3">
        <v>0</v>
      </c>
      <c r="H4154" t="s">
        <v>12</v>
      </c>
      <c r="I4154">
        <v>3</v>
      </c>
      <c r="J4154">
        <f t="shared" si="256"/>
        <v>17112</v>
      </c>
      <c r="K4154" s="2">
        <f t="shared" si="257"/>
        <v>45627</v>
      </c>
      <c r="L4154" s="2" t="str">
        <f>VLOOKUP(C4154,Customers!$A$2:$F$401,3,FALSE)</f>
        <v>Mansoura</v>
      </c>
      <c r="M4154" s="2" t="str">
        <f>VLOOKUP(C4154,Customers!$A$2:$F$401,5,FALSE)</f>
        <v>Small Business</v>
      </c>
      <c r="N4154" s="2" t="str">
        <f>VLOOKUP(D4154,Products!$A$2:$F$21,2,FALSE)</f>
        <v>27-inch Monitor</v>
      </c>
      <c r="O4154" s="2" t="str">
        <f>VLOOKUP(D4154,Products!$A$2:$F$21,4,FALSE)</f>
        <v>Electronics</v>
      </c>
      <c r="P4154" s="2" t="str">
        <f>VLOOKUP(D4154,Products!$A$2:$F$21,3,FALSE)</f>
        <v>Displays</v>
      </c>
      <c r="Q4154" s="6">
        <f>VLOOKUP(D4154,Products!$A$2:$F$21,6,FALSE)</f>
        <v>4300</v>
      </c>
      <c r="R4154" s="6">
        <f t="shared" si="258"/>
        <v>12900</v>
      </c>
      <c r="S4154" s="6">
        <f t="shared" si="259"/>
        <v>4212</v>
      </c>
    </row>
    <row r="4155" spans="1:19" x14ac:dyDescent="0.25">
      <c r="A4155" t="s">
        <v>4585</v>
      </c>
      <c r="B4155" s="2">
        <v>45376</v>
      </c>
      <c r="C4155" t="s">
        <v>266</v>
      </c>
      <c r="D4155" t="s">
        <v>18</v>
      </c>
      <c r="E4155">
        <v>10</v>
      </c>
      <c r="F4155">
        <v>1493.5</v>
      </c>
      <c r="G4155" s="3">
        <v>0.05</v>
      </c>
      <c r="H4155" t="s">
        <v>12</v>
      </c>
      <c r="I4155">
        <v>3</v>
      </c>
      <c r="J4155">
        <f t="shared" si="256"/>
        <v>14188.25</v>
      </c>
      <c r="K4155" s="2">
        <f t="shared" si="257"/>
        <v>45352</v>
      </c>
      <c r="L4155" s="2" t="str">
        <f>VLOOKUP(C4155,Customers!$A$2:$F$401,3,FALSE)</f>
        <v>Shubra El-Kheima</v>
      </c>
      <c r="M4155" s="2" t="str">
        <f>VLOOKUP(C4155,Customers!$A$2:$F$401,5,FALSE)</f>
        <v>Small Business</v>
      </c>
      <c r="N4155" s="2" t="str">
        <f>VLOOKUP(D4155,Products!$A$2:$F$21,2,FALSE)</f>
        <v>Webcam HD</v>
      </c>
      <c r="O4155" s="2" t="str">
        <f>VLOOKUP(D4155,Products!$A$2:$F$21,4,FALSE)</f>
        <v>Electronics</v>
      </c>
      <c r="P4155" s="2" t="str">
        <f>VLOOKUP(D4155,Products!$A$2:$F$21,3,FALSE)</f>
        <v>Accessories</v>
      </c>
      <c r="Q4155" s="6">
        <f>VLOOKUP(D4155,Products!$A$2:$F$21,6,FALSE)</f>
        <v>790</v>
      </c>
      <c r="R4155" s="6">
        <f t="shared" si="258"/>
        <v>7900</v>
      </c>
      <c r="S4155" s="6">
        <f t="shared" si="259"/>
        <v>6288.25</v>
      </c>
    </row>
    <row r="4156" spans="1:19" x14ac:dyDescent="0.25">
      <c r="A4156" t="s">
        <v>4586</v>
      </c>
      <c r="B4156" s="2">
        <v>45507</v>
      </c>
      <c r="C4156" t="s">
        <v>1289</v>
      </c>
      <c r="D4156" t="s">
        <v>72</v>
      </c>
      <c r="E4156">
        <v>2</v>
      </c>
      <c r="F4156">
        <v>1750</v>
      </c>
      <c r="G4156" s="3">
        <v>0.1</v>
      </c>
      <c r="H4156" t="s">
        <v>12</v>
      </c>
      <c r="I4156">
        <v>4</v>
      </c>
      <c r="J4156">
        <f t="shared" si="256"/>
        <v>3150</v>
      </c>
      <c r="K4156" s="2">
        <f t="shared" si="257"/>
        <v>45505</v>
      </c>
      <c r="L4156" s="2" t="str">
        <f>VLOOKUP(C4156,Customers!$A$2:$F$401,3,FALSE)</f>
        <v>Alexandria</v>
      </c>
      <c r="M4156" s="2" t="str">
        <f>VLOOKUP(C4156,Customers!$A$2:$F$401,5,FALSE)</f>
        <v>Corporate</v>
      </c>
      <c r="N4156" s="2" t="str">
        <f>VLOOKUP(D4156,Products!$A$2:$F$21,2,FALSE)</f>
        <v>Wi-Fi Router</v>
      </c>
      <c r="O4156" s="2" t="str">
        <f>VLOOKUP(D4156,Products!$A$2:$F$21,4,FALSE)</f>
        <v>Electronics</v>
      </c>
      <c r="P4156" s="2" t="str">
        <f>VLOOKUP(D4156,Products!$A$2:$F$21,3,FALSE)</f>
        <v>Networking</v>
      </c>
      <c r="Q4156" s="6">
        <f>VLOOKUP(D4156,Products!$A$2:$F$21,6,FALSE)</f>
        <v>1050</v>
      </c>
      <c r="R4156" s="6">
        <f t="shared" si="258"/>
        <v>2100</v>
      </c>
      <c r="S4156" s="6">
        <f t="shared" si="259"/>
        <v>1050</v>
      </c>
    </row>
    <row r="4157" spans="1:19" x14ac:dyDescent="0.25">
      <c r="A4157" t="s">
        <v>4587</v>
      </c>
      <c r="B4157" s="2">
        <v>45442</v>
      </c>
      <c r="C4157" t="s">
        <v>498</v>
      </c>
      <c r="D4157" t="s">
        <v>43</v>
      </c>
      <c r="E4157">
        <v>5</v>
      </c>
      <c r="F4157">
        <v>3600</v>
      </c>
      <c r="G4157" s="3">
        <v>0.1</v>
      </c>
      <c r="H4157" t="s">
        <v>12</v>
      </c>
      <c r="I4157">
        <v>4</v>
      </c>
      <c r="J4157">
        <f t="shared" si="256"/>
        <v>16200</v>
      </c>
      <c r="K4157" s="2">
        <f t="shared" si="257"/>
        <v>45413</v>
      </c>
      <c r="L4157" s="2" t="str">
        <f>VLOOKUP(C4157,Customers!$A$2:$F$401,3,FALSE)</f>
        <v>Asyut</v>
      </c>
      <c r="M4157" s="2" t="str">
        <f>VLOOKUP(C4157,Customers!$A$2:$F$401,5,FALSE)</f>
        <v>Corporate</v>
      </c>
      <c r="N4157" s="2" t="str">
        <f>VLOOKUP(D4157,Products!$A$2:$F$21,2,FALSE)</f>
        <v>External SSD 1TB</v>
      </c>
      <c r="O4157" s="2" t="str">
        <f>VLOOKUP(D4157,Products!$A$2:$F$21,4,FALSE)</f>
        <v>Electronics</v>
      </c>
      <c r="P4157" s="2" t="str">
        <f>VLOOKUP(D4157,Products!$A$2:$F$21,3,FALSE)</f>
        <v>Storage</v>
      </c>
      <c r="Q4157" s="6">
        <f>VLOOKUP(D4157,Products!$A$2:$F$21,6,FALSE)</f>
        <v>2450</v>
      </c>
      <c r="R4157" s="6">
        <f t="shared" si="258"/>
        <v>12250</v>
      </c>
      <c r="S4157" s="6">
        <f t="shared" si="259"/>
        <v>3950</v>
      </c>
    </row>
    <row r="4158" spans="1:19" x14ac:dyDescent="0.25">
      <c r="A4158" t="s">
        <v>4588</v>
      </c>
      <c r="B4158" s="2">
        <v>45322</v>
      </c>
      <c r="C4158" t="s">
        <v>392</v>
      </c>
      <c r="D4158" t="s">
        <v>59</v>
      </c>
      <c r="E4158">
        <v>1</v>
      </c>
      <c r="F4158">
        <v>7400</v>
      </c>
      <c r="G4158" s="3">
        <v>0.03</v>
      </c>
      <c r="H4158" t="s">
        <v>12</v>
      </c>
      <c r="I4158">
        <v>2</v>
      </c>
      <c r="J4158">
        <f t="shared" si="256"/>
        <v>7178</v>
      </c>
      <c r="K4158" s="2">
        <f t="shared" si="257"/>
        <v>45292</v>
      </c>
      <c r="L4158" s="2" t="str">
        <f>VLOOKUP(C4158,Customers!$A$2:$F$401,3,FALSE)</f>
        <v>Giza</v>
      </c>
      <c r="M4158" s="2" t="str">
        <f>VLOOKUP(C4158,Customers!$A$2:$F$401,5,FALSE)</f>
        <v>Small Business</v>
      </c>
      <c r="N4158" s="2" t="str">
        <f>VLOOKUP(D4158,Products!$A$2:$F$21,2,FALSE)</f>
        <v>Laser Printer</v>
      </c>
      <c r="O4158" s="2" t="str">
        <f>VLOOKUP(D4158,Products!$A$2:$F$21,4,FALSE)</f>
        <v>Electronics</v>
      </c>
      <c r="P4158" s="2" t="str">
        <f>VLOOKUP(D4158,Products!$A$2:$F$21,3,FALSE)</f>
        <v>Printers</v>
      </c>
      <c r="Q4158" s="6">
        <f>VLOOKUP(D4158,Products!$A$2:$F$21,6,FALSE)</f>
        <v>5600</v>
      </c>
      <c r="R4158" s="6">
        <f t="shared" si="258"/>
        <v>5600</v>
      </c>
      <c r="S4158" s="6">
        <f t="shared" si="259"/>
        <v>1578</v>
      </c>
    </row>
    <row r="4159" spans="1:19" x14ac:dyDescent="0.25">
      <c r="A4159" t="s">
        <v>4589</v>
      </c>
      <c r="B4159" s="2">
        <v>44996</v>
      </c>
      <c r="C4159" t="s">
        <v>415</v>
      </c>
      <c r="D4159" t="s">
        <v>33</v>
      </c>
      <c r="E4159">
        <v>3</v>
      </c>
      <c r="F4159">
        <v>4017</v>
      </c>
      <c r="G4159" s="3">
        <v>0</v>
      </c>
      <c r="H4159" t="s">
        <v>12</v>
      </c>
      <c r="I4159">
        <v>5</v>
      </c>
      <c r="J4159">
        <f t="shared" si="256"/>
        <v>12051</v>
      </c>
      <c r="K4159" s="2">
        <f t="shared" si="257"/>
        <v>44986</v>
      </c>
      <c r="L4159" s="2" t="str">
        <f>VLOOKUP(C4159,Customers!$A$2:$F$401,3,FALSE)</f>
        <v>Fayoum</v>
      </c>
      <c r="M4159" s="2" t="str">
        <f>VLOOKUP(C4159,Customers!$A$2:$F$401,5,FALSE)</f>
        <v>Small Business</v>
      </c>
      <c r="N4159" s="2" t="str">
        <f>VLOOKUP(D4159,Products!$A$2:$F$21,2,FALSE)</f>
        <v>Filing Cabinet</v>
      </c>
      <c r="O4159" s="2" t="str">
        <f>VLOOKUP(D4159,Products!$A$2:$F$21,4,FALSE)</f>
        <v>Office</v>
      </c>
      <c r="P4159" s="2" t="str">
        <f>VLOOKUP(D4159,Products!$A$2:$F$21,3,FALSE)</f>
        <v>Furniture</v>
      </c>
      <c r="Q4159" s="6">
        <f>VLOOKUP(D4159,Products!$A$2:$F$21,6,FALSE)</f>
        <v>2650</v>
      </c>
      <c r="R4159" s="6">
        <f t="shared" si="258"/>
        <v>7950</v>
      </c>
      <c r="S4159" s="6">
        <f t="shared" si="259"/>
        <v>4101</v>
      </c>
    </row>
    <row r="4160" spans="1:19" x14ac:dyDescent="0.25">
      <c r="A4160" t="s">
        <v>4590</v>
      </c>
      <c r="B4160" s="2">
        <v>44975</v>
      </c>
      <c r="C4160" t="s">
        <v>1028</v>
      </c>
      <c r="D4160" t="s">
        <v>21</v>
      </c>
      <c r="E4160">
        <v>5</v>
      </c>
      <c r="F4160">
        <v>1794.5</v>
      </c>
      <c r="G4160" s="3">
        <v>0.05</v>
      </c>
      <c r="H4160" t="s">
        <v>12</v>
      </c>
      <c r="I4160">
        <v>1</v>
      </c>
      <c r="J4160">
        <f t="shared" si="256"/>
        <v>8523.875</v>
      </c>
      <c r="K4160" s="2">
        <f t="shared" si="257"/>
        <v>44958</v>
      </c>
      <c r="L4160" s="2" t="str">
        <f>VLOOKUP(C4160,Customers!$A$2:$F$401,3,FALSE)</f>
        <v>Zagazig</v>
      </c>
      <c r="M4160" s="2" t="str">
        <f>VLOOKUP(C4160,Customers!$A$2:$F$401,5,FALSE)</f>
        <v>Consumer</v>
      </c>
      <c r="N4160" s="2" t="str">
        <f>VLOOKUP(D4160,Products!$A$2:$F$21,2,FALSE)</f>
        <v>Mechanical Keyboard</v>
      </c>
      <c r="O4160" s="2" t="str">
        <f>VLOOKUP(D4160,Products!$A$2:$F$21,4,FALSE)</f>
        <v>Electronics</v>
      </c>
      <c r="P4160" s="2" t="str">
        <f>VLOOKUP(D4160,Products!$A$2:$F$21,3,FALSE)</f>
        <v>Accessories</v>
      </c>
      <c r="Q4160" s="6">
        <f>VLOOKUP(D4160,Products!$A$2:$F$21,6,FALSE)</f>
        <v>990</v>
      </c>
      <c r="R4160" s="6">
        <f t="shared" si="258"/>
        <v>4950</v>
      </c>
      <c r="S4160" s="6">
        <f t="shared" si="259"/>
        <v>3573.875</v>
      </c>
    </row>
    <row r="4161" spans="1:19" x14ac:dyDescent="0.25">
      <c r="A4161" t="s">
        <v>4591</v>
      </c>
      <c r="B4161" s="2">
        <v>45115</v>
      </c>
      <c r="C4161" t="s">
        <v>63</v>
      </c>
      <c r="D4161" t="s">
        <v>21</v>
      </c>
      <c r="E4161">
        <v>1</v>
      </c>
      <c r="F4161">
        <v>1850</v>
      </c>
      <c r="G4161" s="3">
        <v>0.1</v>
      </c>
      <c r="H4161" t="s">
        <v>12</v>
      </c>
      <c r="I4161">
        <v>1</v>
      </c>
      <c r="J4161">
        <f t="shared" si="256"/>
        <v>1665</v>
      </c>
      <c r="K4161" s="2">
        <f t="shared" si="257"/>
        <v>45108</v>
      </c>
      <c r="L4161" s="2" t="str">
        <f>VLOOKUP(C4161,Customers!$A$2:$F$401,3,FALSE)</f>
        <v>Banha</v>
      </c>
      <c r="M4161" s="2" t="str">
        <f>VLOOKUP(C4161,Customers!$A$2:$F$401,5,FALSE)</f>
        <v>Consumer</v>
      </c>
      <c r="N4161" s="2" t="str">
        <f>VLOOKUP(D4161,Products!$A$2:$F$21,2,FALSE)</f>
        <v>Mechanical Keyboard</v>
      </c>
      <c r="O4161" s="2" t="str">
        <f>VLOOKUP(D4161,Products!$A$2:$F$21,4,FALSE)</f>
        <v>Electronics</v>
      </c>
      <c r="P4161" s="2" t="str">
        <f>VLOOKUP(D4161,Products!$A$2:$F$21,3,FALSE)</f>
        <v>Accessories</v>
      </c>
      <c r="Q4161" s="6">
        <f>VLOOKUP(D4161,Products!$A$2:$F$21,6,FALSE)</f>
        <v>990</v>
      </c>
      <c r="R4161" s="6">
        <f t="shared" si="258"/>
        <v>990</v>
      </c>
      <c r="S4161" s="6">
        <f t="shared" si="259"/>
        <v>675</v>
      </c>
    </row>
    <row r="4162" spans="1:19" x14ac:dyDescent="0.25">
      <c r="A4162" t="s">
        <v>4592</v>
      </c>
      <c r="B4162" s="2">
        <v>45043</v>
      </c>
      <c r="C4162" t="s">
        <v>1985</v>
      </c>
      <c r="D4162" t="s">
        <v>79</v>
      </c>
      <c r="E4162">
        <v>20</v>
      </c>
      <c r="F4162">
        <v>6696</v>
      </c>
      <c r="G4162" s="3">
        <v>0.05</v>
      </c>
      <c r="H4162" t="s">
        <v>12</v>
      </c>
      <c r="I4162">
        <v>6</v>
      </c>
      <c r="J4162">
        <f t="shared" si="256"/>
        <v>127224</v>
      </c>
      <c r="K4162" s="2">
        <f t="shared" si="257"/>
        <v>45017</v>
      </c>
      <c r="L4162" s="2" t="str">
        <f>VLOOKUP(C4162,Customers!$A$2:$F$401,3,FALSE)</f>
        <v>Alexandria</v>
      </c>
      <c r="M4162" s="2" t="str">
        <f>VLOOKUP(C4162,Customers!$A$2:$F$401,5,FALSE)</f>
        <v>Small Business</v>
      </c>
      <c r="N4162" s="2" t="str">
        <f>VLOOKUP(D4162,Products!$A$2:$F$21,2,FALSE)</f>
        <v>27-inch Monitor</v>
      </c>
      <c r="O4162" s="2" t="str">
        <f>VLOOKUP(D4162,Products!$A$2:$F$21,4,FALSE)</f>
        <v>Electronics</v>
      </c>
      <c r="P4162" s="2" t="str">
        <f>VLOOKUP(D4162,Products!$A$2:$F$21,3,FALSE)</f>
        <v>Displays</v>
      </c>
      <c r="Q4162" s="6">
        <f>VLOOKUP(D4162,Products!$A$2:$F$21,6,FALSE)</f>
        <v>4300</v>
      </c>
      <c r="R4162" s="6">
        <f t="shared" si="258"/>
        <v>86000</v>
      </c>
      <c r="S4162" s="6">
        <f t="shared" si="259"/>
        <v>41224</v>
      </c>
    </row>
    <row r="4163" spans="1:19" x14ac:dyDescent="0.25">
      <c r="A4163" t="s">
        <v>4593</v>
      </c>
      <c r="B4163" s="2">
        <v>45371</v>
      </c>
      <c r="C4163" t="s">
        <v>994</v>
      </c>
      <c r="D4163" t="s">
        <v>40</v>
      </c>
      <c r="E4163">
        <v>1</v>
      </c>
      <c r="F4163">
        <v>18915</v>
      </c>
      <c r="G4163" s="3">
        <v>0.03</v>
      </c>
      <c r="H4163" t="s">
        <v>12</v>
      </c>
      <c r="I4163">
        <v>1</v>
      </c>
      <c r="J4163">
        <f t="shared" ref="J4163:J4226" si="260">E4163*F4163*(1-G4163)</f>
        <v>18347.55</v>
      </c>
      <c r="K4163" s="2">
        <f t="shared" ref="K4163:K4226" si="261">DATE(YEAR(B4163),MONTH(B4163),1)</f>
        <v>45352</v>
      </c>
      <c r="L4163" s="2" t="str">
        <f>VLOOKUP(C4163,Customers!$A$2:$F$401,3,FALSE)</f>
        <v>Alexandria</v>
      </c>
      <c r="M4163" s="2" t="str">
        <f>VLOOKUP(C4163,Customers!$A$2:$F$401,5,FALSE)</f>
        <v>Consumer</v>
      </c>
      <c r="N4163" s="2" t="str">
        <f>VLOOKUP(D4163,Products!$A$2:$F$21,2,FALSE)</f>
        <v>Laptop Basic 15</v>
      </c>
      <c r="O4163" s="2" t="str">
        <f>VLOOKUP(D4163,Products!$A$2:$F$21,4,FALSE)</f>
        <v>Electronics</v>
      </c>
      <c r="P4163" s="2" t="str">
        <f>VLOOKUP(D4163,Products!$A$2:$F$21,3,FALSE)</f>
        <v>Computers</v>
      </c>
      <c r="Q4163" s="6">
        <f>VLOOKUP(D4163,Products!$A$2:$F$21,6,FALSE)</f>
        <v>15100</v>
      </c>
      <c r="R4163" s="6">
        <f t="shared" ref="R4163:R4226" si="262">E4163*Q4163</f>
        <v>15100</v>
      </c>
      <c r="S4163" s="6">
        <f t="shared" ref="S4163:S4226" si="263">J4163-R4163</f>
        <v>3247.5499999999993</v>
      </c>
    </row>
    <row r="4164" spans="1:19" x14ac:dyDescent="0.25">
      <c r="A4164" t="s">
        <v>4594</v>
      </c>
      <c r="B4164" s="2">
        <v>45176</v>
      </c>
      <c r="C4164" t="s">
        <v>285</v>
      </c>
      <c r="D4164" t="s">
        <v>59</v>
      </c>
      <c r="E4164">
        <v>1</v>
      </c>
      <c r="F4164">
        <v>6808</v>
      </c>
      <c r="G4164" s="3">
        <v>0.1</v>
      </c>
      <c r="H4164" t="s">
        <v>12</v>
      </c>
      <c r="I4164">
        <v>6</v>
      </c>
      <c r="J4164">
        <f t="shared" si="260"/>
        <v>6127.2</v>
      </c>
      <c r="K4164" s="2">
        <f t="shared" si="261"/>
        <v>45170</v>
      </c>
      <c r="L4164" s="2" t="str">
        <f>VLOOKUP(C4164,Customers!$A$2:$F$401,3,FALSE)</f>
        <v>Banha</v>
      </c>
      <c r="M4164" s="2" t="str">
        <f>VLOOKUP(C4164,Customers!$A$2:$F$401,5,FALSE)</f>
        <v>Small Business</v>
      </c>
      <c r="N4164" s="2" t="str">
        <f>VLOOKUP(D4164,Products!$A$2:$F$21,2,FALSE)</f>
        <v>Laser Printer</v>
      </c>
      <c r="O4164" s="2" t="str">
        <f>VLOOKUP(D4164,Products!$A$2:$F$21,4,FALSE)</f>
        <v>Electronics</v>
      </c>
      <c r="P4164" s="2" t="str">
        <f>VLOOKUP(D4164,Products!$A$2:$F$21,3,FALSE)</f>
        <v>Printers</v>
      </c>
      <c r="Q4164" s="6">
        <f>VLOOKUP(D4164,Products!$A$2:$F$21,6,FALSE)</f>
        <v>5600</v>
      </c>
      <c r="R4164" s="6">
        <f t="shared" si="262"/>
        <v>5600</v>
      </c>
      <c r="S4164" s="6">
        <f t="shared" si="263"/>
        <v>527.19999999999982</v>
      </c>
    </row>
    <row r="4165" spans="1:19" x14ac:dyDescent="0.25">
      <c r="A4165" t="s">
        <v>4595</v>
      </c>
      <c r="B4165" s="2">
        <v>45172</v>
      </c>
      <c r="C4165" t="s">
        <v>730</v>
      </c>
      <c r="D4165" t="s">
        <v>40</v>
      </c>
      <c r="E4165">
        <v>1</v>
      </c>
      <c r="F4165">
        <v>21060</v>
      </c>
      <c r="G4165" s="3">
        <v>0.03</v>
      </c>
      <c r="H4165" t="s">
        <v>12</v>
      </c>
      <c r="I4165">
        <v>6</v>
      </c>
      <c r="J4165">
        <f t="shared" si="260"/>
        <v>20428.2</v>
      </c>
      <c r="K4165" s="2">
        <f t="shared" si="261"/>
        <v>45170</v>
      </c>
      <c r="L4165" s="2" t="str">
        <f>VLOOKUP(C4165,Customers!$A$2:$F$401,3,FALSE)</f>
        <v>Ismailia</v>
      </c>
      <c r="M4165" s="2" t="str">
        <f>VLOOKUP(C4165,Customers!$A$2:$F$401,5,FALSE)</f>
        <v>Small Business</v>
      </c>
      <c r="N4165" s="2" t="str">
        <f>VLOOKUP(D4165,Products!$A$2:$F$21,2,FALSE)</f>
        <v>Laptop Basic 15</v>
      </c>
      <c r="O4165" s="2" t="str">
        <f>VLOOKUP(D4165,Products!$A$2:$F$21,4,FALSE)</f>
        <v>Electronics</v>
      </c>
      <c r="P4165" s="2" t="str">
        <f>VLOOKUP(D4165,Products!$A$2:$F$21,3,FALSE)</f>
        <v>Computers</v>
      </c>
      <c r="Q4165" s="6">
        <f>VLOOKUP(D4165,Products!$A$2:$F$21,6,FALSE)</f>
        <v>15100</v>
      </c>
      <c r="R4165" s="6">
        <f t="shared" si="262"/>
        <v>15100</v>
      </c>
      <c r="S4165" s="6">
        <f t="shared" si="263"/>
        <v>5328.2000000000007</v>
      </c>
    </row>
    <row r="4166" spans="1:19" x14ac:dyDescent="0.25">
      <c r="A4166" t="s">
        <v>4596</v>
      </c>
      <c r="B4166" s="2">
        <v>45103</v>
      </c>
      <c r="C4166" t="s">
        <v>538</v>
      </c>
      <c r="D4166" t="s">
        <v>21</v>
      </c>
      <c r="E4166">
        <v>5</v>
      </c>
      <c r="F4166">
        <v>1794.5</v>
      </c>
      <c r="G4166" s="3">
        <v>0.1</v>
      </c>
      <c r="H4166" t="s">
        <v>12</v>
      </c>
      <c r="I4166">
        <v>4</v>
      </c>
      <c r="J4166">
        <f t="shared" si="260"/>
        <v>8075.25</v>
      </c>
      <c r="K4166" s="2">
        <f t="shared" si="261"/>
        <v>45078</v>
      </c>
      <c r="L4166" s="2" t="str">
        <f>VLOOKUP(C4166,Customers!$A$2:$F$401,3,FALSE)</f>
        <v>Cairo</v>
      </c>
      <c r="M4166" s="2" t="str">
        <f>VLOOKUP(C4166,Customers!$A$2:$F$401,5,FALSE)</f>
        <v>Small Business</v>
      </c>
      <c r="N4166" s="2" t="str">
        <f>VLOOKUP(D4166,Products!$A$2:$F$21,2,FALSE)</f>
        <v>Mechanical Keyboard</v>
      </c>
      <c r="O4166" s="2" t="str">
        <f>VLOOKUP(D4166,Products!$A$2:$F$21,4,FALSE)</f>
        <v>Electronics</v>
      </c>
      <c r="P4166" s="2" t="str">
        <f>VLOOKUP(D4166,Products!$A$2:$F$21,3,FALSE)</f>
        <v>Accessories</v>
      </c>
      <c r="Q4166" s="6">
        <f>VLOOKUP(D4166,Products!$A$2:$F$21,6,FALSE)</f>
        <v>990</v>
      </c>
      <c r="R4166" s="6">
        <f t="shared" si="262"/>
        <v>4950</v>
      </c>
      <c r="S4166" s="6">
        <f t="shared" si="263"/>
        <v>3125.25</v>
      </c>
    </row>
    <row r="4167" spans="1:19" x14ac:dyDescent="0.25">
      <c r="A4167" t="s">
        <v>4597</v>
      </c>
      <c r="B4167" s="2">
        <v>45193</v>
      </c>
      <c r="C4167" t="s">
        <v>468</v>
      </c>
      <c r="D4167" t="s">
        <v>46</v>
      </c>
      <c r="E4167">
        <v>3</v>
      </c>
      <c r="F4167">
        <v>252.2</v>
      </c>
      <c r="G4167" s="3">
        <v>0</v>
      </c>
      <c r="H4167" t="s">
        <v>12</v>
      </c>
      <c r="I4167">
        <v>5</v>
      </c>
      <c r="J4167">
        <f t="shared" si="260"/>
        <v>756.59999999999991</v>
      </c>
      <c r="K4167" s="2">
        <f t="shared" si="261"/>
        <v>45170</v>
      </c>
      <c r="L4167" s="2" t="str">
        <f>VLOOKUP(C4167,Customers!$A$2:$F$401,3,FALSE)</f>
        <v>Banha</v>
      </c>
      <c r="M4167" s="2" t="str">
        <f>VLOOKUP(C4167,Customers!$A$2:$F$401,5,FALSE)</f>
        <v>Consumer</v>
      </c>
      <c r="N4167" s="2" t="str">
        <f>VLOOKUP(D4167,Products!$A$2:$F$21,2,FALSE)</f>
        <v>Paper A4 Box</v>
      </c>
      <c r="O4167" s="2" t="str">
        <f>VLOOKUP(D4167,Products!$A$2:$F$21,4,FALSE)</f>
        <v>Office</v>
      </c>
      <c r="P4167" s="2" t="str">
        <f>VLOOKUP(D4167,Products!$A$2:$F$21,3,FALSE)</f>
        <v>Stationery</v>
      </c>
      <c r="Q4167" s="6">
        <f>VLOOKUP(D4167,Products!$A$2:$F$21,6,FALSE)</f>
        <v>145</v>
      </c>
      <c r="R4167" s="6">
        <f t="shared" si="262"/>
        <v>435</v>
      </c>
      <c r="S4167" s="6">
        <f t="shared" si="263"/>
        <v>321.59999999999991</v>
      </c>
    </row>
    <row r="4168" spans="1:19" x14ac:dyDescent="0.25">
      <c r="A4168" t="s">
        <v>4598</v>
      </c>
      <c r="B4168" s="2">
        <v>45696</v>
      </c>
      <c r="C4168" t="s">
        <v>682</v>
      </c>
      <c r="D4168" t="s">
        <v>18</v>
      </c>
      <c r="E4168">
        <v>3</v>
      </c>
      <c r="F4168">
        <v>1406.5</v>
      </c>
      <c r="G4168" s="3">
        <v>0</v>
      </c>
      <c r="H4168" t="s">
        <v>12</v>
      </c>
      <c r="I4168">
        <v>1</v>
      </c>
      <c r="J4168">
        <f t="shared" si="260"/>
        <v>4219.5</v>
      </c>
      <c r="K4168" s="2">
        <f t="shared" si="261"/>
        <v>45689</v>
      </c>
      <c r="L4168" s="2" t="str">
        <f>VLOOKUP(C4168,Customers!$A$2:$F$401,3,FALSE)</f>
        <v>Giza</v>
      </c>
      <c r="M4168" s="2" t="str">
        <f>VLOOKUP(C4168,Customers!$A$2:$F$401,5,FALSE)</f>
        <v>Small Business</v>
      </c>
      <c r="N4168" s="2" t="str">
        <f>VLOOKUP(D4168,Products!$A$2:$F$21,2,FALSE)</f>
        <v>Webcam HD</v>
      </c>
      <c r="O4168" s="2" t="str">
        <f>VLOOKUP(D4168,Products!$A$2:$F$21,4,FALSE)</f>
        <v>Electronics</v>
      </c>
      <c r="P4168" s="2" t="str">
        <f>VLOOKUP(D4168,Products!$A$2:$F$21,3,FALSE)</f>
        <v>Accessories</v>
      </c>
      <c r="Q4168" s="6">
        <f>VLOOKUP(D4168,Products!$A$2:$F$21,6,FALSE)</f>
        <v>790</v>
      </c>
      <c r="R4168" s="6">
        <f t="shared" si="262"/>
        <v>2370</v>
      </c>
      <c r="S4168" s="6">
        <f t="shared" si="263"/>
        <v>1849.5</v>
      </c>
    </row>
    <row r="4169" spans="1:19" x14ac:dyDescent="0.25">
      <c r="A4169" t="s">
        <v>4599</v>
      </c>
      <c r="B4169" s="2">
        <v>45305</v>
      </c>
      <c r="C4169" t="s">
        <v>61</v>
      </c>
      <c r="D4169" t="s">
        <v>82</v>
      </c>
      <c r="E4169">
        <v>3</v>
      </c>
      <c r="F4169">
        <v>5184</v>
      </c>
      <c r="G4169" s="3">
        <v>0.2</v>
      </c>
      <c r="H4169" t="s">
        <v>12</v>
      </c>
      <c r="I4169">
        <v>4</v>
      </c>
      <c r="J4169">
        <f t="shared" si="260"/>
        <v>12441.6</v>
      </c>
      <c r="K4169" s="2">
        <f t="shared" si="261"/>
        <v>45292</v>
      </c>
      <c r="L4169" s="2" t="str">
        <f>VLOOKUP(C4169,Customers!$A$2:$F$401,3,FALSE)</f>
        <v>Asyut</v>
      </c>
      <c r="M4169" s="2" t="str">
        <f>VLOOKUP(C4169,Customers!$A$2:$F$401,5,FALSE)</f>
        <v>Consumer</v>
      </c>
      <c r="N4169" s="2" t="str">
        <f>VLOOKUP(D4169,Products!$A$2:$F$21,2,FALSE)</f>
        <v>Office Chair</v>
      </c>
      <c r="O4169" s="2" t="str">
        <f>VLOOKUP(D4169,Products!$A$2:$F$21,4,FALSE)</f>
        <v>Office</v>
      </c>
      <c r="P4169" s="2" t="str">
        <f>VLOOKUP(D4169,Products!$A$2:$F$21,3,FALSE)</f>
        <v>Furniture</v>
      </c>
      <c r="Q4169" s="6">
        <f>VLOOKUP(D4169,Products!$A$2:$F$21,6,FALSE)</f>
        <v>3150</v>
      </c>
      <c r="R4169" s="6">
        <f t="shared" si="262"/>
        <v>9450</v>
      </c>
      <c r="S4169" s="6">
        <f t="shared" si="263"/>
        <v>2991.6000000000004</v>
      </c>
    </row>
    <row r="4170" spans="1:19" x14ac:dyDescent="0.25">
      <c r="A4170" t="s">
        <v>4600</v>
      </c>
      <c r="B4170" s="2">
        <v>45154</v>
      </c>
      <c r="C4170" t="s">
        <v>580</v>
      </c>
      <c r="D4170" t="s">
        <v>11</v>
      </c>
      <c r="E4170">
        <v>1</v>
      </c>
      <c r="F4170">
        <v>30780</v>
      </c>
      <c r="G4170" s="3">
        <v>0</v>
      </c>
      <c r="H4170" t="s">
        <v>12</v>
      </c>
      <c r="I4170">
        <v>4</v>
      </c>
      <c r="J4170">
        <f t="shared" si="260"/>
        <v>30780</v>
      </c>
      <c r="K4170" s="2">
        <f t="shared" si="261"/>
        <v>45139</v>
      </c>
      <c r="L4170" s="2" t="str">
        <f>VLOOKUP(C4170,Customers!$A$2:$F$401,3,FALSE)</f>
        <v>Banha</v>
      </c>
      <c r="M4170" s="2" t="str">
        <f>VLOOKUP(C4170,Customers!$A$2:$F$401,5,FALSE)</f>
        <v>Corporate</v>
      </c>
      <c r="N4170" s="2" t="str">
        <f>VLOOKUP(D4170,Products!$A$2:$F$21,2,FALSE)</f>
        <v>Laptop Pro 14</v>
      </c>
      <c r="O4170" s="2" t="str">
        <f>VLOOKUP(D4170,Products!$A$2:$F$21,4,FALSE)</f>
        <v>Electronics</v>
      </c>
      <c r="P4170" s="2" t="str">
        <f>VLOOKUP(D4170,Products!$A$2:$F$21,3,FALSE)</f>
        <v>Computers</v>
      </c>
      <c r="Q4170" s="6">
        <f>VLOOKUP(D4170,Products!$A$2:$F$21,6,FALSE)</f>
        <v>22100</v>
      </c>
      <c r="R4170" s="6">
        <f t="shared" si="262"/>
        <v>22100</v>
      </c>
      <c r="S4170" s="6">
        <f t="shared" si="263"/>
        <v>8680</v>
      </c>
    </row>
    <row r="4171" spans="1:19" x14ac:dyDescent="0.25">
      <c r="A4171" t="s">
        <v>4601</v>
      </c>
      <c r="B4171" s="2">
        <v>45304</v>
      </c>
      <c r="C4171" t="s">
        <v>691</v>
      </c>
      <c r="D4171" t="s">
        <v>46</v>
      </c>
      <c r="E4171">
        <v>3</v>
      </c>
      <c r="F4171">
        <v>260</v>
      </c>
      <c r="G4171" s="3">
        <v>0.05</v>
      </c>
      <c r="H4171" t="s">
        <v>12</v>
      </c>
      <c r="I4171">
        <v>3</v>
      </c>
      <c r="J4171">
        <f t="shared" si="260"/>
        <v>741</v>
      </c>
      <c r="K4171" s="2">
        <f t="shared" si="261"/>
        <v>45292</v>
      </c>
      <c r="L4171" s="2" t="str">
        <f>VLOOKUP(C4171,Customers!$A$2:$F$401,3,FALSE)</f>
        <v>Cairo</v>
      </c>
      <c r="M4171" s="2" t="str">
        <f>VLOOKUP(C4171,Customers!$A$2:$F$401,5,FALSE)</f>
        <v>Consumer</v>
      </c>
      <c r="N4171" s="2" t="str">
        <f>VLOOKUP(D4171,Products!$A$2:$F$21,2,FALSE)</f>
        <v>Paper A4 Box</v>
      </c>
      <c r="O4171" s="2" t="str">
        <f>VLOOKUP(D4171,Products!$A$2:$F$21,4,FALSE)</f>
        <v>Office</v>
      </c>
      <c r="P4171" s="2" t="str">
        <f>VLOOKUP(D4171,Products!$A$2:$F$21,3,FALSE)</f>
        <v>Stationery</v>
      </c>
      <c r="Q4171" s="6">
        <f>VLOOKUP(D4171,Products!$A$2:$F$21,6,FALSE)</f>
        <v>145</v>
      </c>
      <c r="R4171" s="6">
        <f t="shared" si="262"/>
        <v>435</v>
      </c>
      <c r="S4171" s="6">
        <f t="shared" si="263"/>
        <v>306</v>
      </c>
    </row>
    <row r="4172" spans="1:19" x14ac:dyDescent="0.25">
      <c r="A4172" t="s">
        <v>4602</v>
      </c>
      <c r="B4172" s="2">
        <v>45445</v>
      </c>
      <c r="C4172" t="s">
        <v>1086</v>
      </c>
      <c r="D4172" t="s">
        <v>27</v>
      </c>
      <c r="E4172">
        <v>1</v>
      </c>
      <c r="F4172">
        <v>950.6</v>
      </c>
      <c r="G4172" s="3">
        <v>0.05</v>
      </c>
      <c r="H4172" t="s">
        <v>12</v>
      </c>
      <c r="I4172">
        <v>3</v>
      </c>
      <c r="J4172">
        <f t="shared" si="260"/>
        <v>903.06999999999994</v>
      </c>
      <c r="K4172" s="2">
        <f t="shared" si="261"/>
        <v>45444</v>
      </c>
      <c r="L4172" s="2" t="str">
        <f>VLOOKUP(C4172,Customers!$A$2:$F$401,3,FALSE)</f>
        <v>Alexandria</v>
      </c>
      <c r="M4172" s="2" t="str">
        <f>VLOOKUP(C4172,Customers!$A$2:$F$401,5,FALSE)</f>
        <v>Small Business</v>
      </c>
      <c r="N4172" s="2" t="str">
        <f>VLOOKUP(D4172,Products!$A$2:$F$21,2,FALSE)</f>
        <v>Printer Toner</v>
      </c>
      <c r="O4172" s="2" t="str">
        <f>VLOOKUP(D4172,Products!$A$2:$F$21,4,FALSE)</f>
        <v>Office</v>
      </c>
      <c r="P4172" s="2" t="str">
        <f>VLOOKUP(D4172,Products!$A$2:$F$21,3,FALSE)</f>
        <v>Supplies</v>
      </c>
      <c r="Q4172" s="6">
        <f>VLOOKUP(D4172,Products!$A$2:$F$21,6,FALSE)</f>
        <v>510</v>
      </c>
      <c r="R4172" s="6">
        <f t="shared" si="262"/>
        <v>510</v>
      </c>
      <c r="S4172" s="6">
        <f t="shared" si="263"/>
        <v>393.06999999999994</v>
      </c>
    </row>
    <row r="4173" spans="1:19" x14ac:dyDescent="0.25">
      <c r="A4173" t="s">
        <v>4603</v>
      </c>
      <c r="B4173" s="2">
        <v>45530</v>
      </c>
      <c r="C4173" t="s">
        <v>127</v>
      </c>
      <c r="D4173" t="s">
        <v>27</v>
      </c>
      <c r="E4173">
        <v>1</v>
      </c>
      <c r="F4173">
        <v>901.6</v>
      </c>
      <c r="G4173" s="3">
        <v>0.1</v>
      </c>
      <c r="H4173" t="s">
        <v>12</v>
      </c>
      <c r="I4173">
        <v>5</v>
      </c>
      <c r="J4173">
        <f t="shared" si="260"/>
        <v>811.44</v>
      </c>
      <c r="K4173" s="2">
        <f t="shared" si="261"/>
        <v>45505</v>
      </c>
      <c r="L4173" s="2" t="str">
        <f>VLOOKUP(C4173,Customers!$A$2:$F$401,3,FALSE)</f>
        <v>Asyut</v>
      </c>
      <c r="M4173" s="2" t="str">
        <f>VLOOKUP(C4173,Customers!$A$2:$F$401,5,FALSE)</f>
        <v>Corporate</v>
      </c>
      <c r="N4173" s="2" t="str">
        <f>VLOOKUP(D4173,Products!$A$2:$F$21,2,FALSE)</f>
        <v>Printer Toner</v>
      </c>
      <c r="O4173" s="2" t="str">
        <f>VLOOKUP(D4173,Products!$A$2:$F$21,4,FALSE)</f>
        <v>Office</v>
      </c>
      <c r="P4173" s="2" t="str">
        <f>VLOOKUP(D4173,Products!$A$2:$F$21,3,FALSE)</f>
        <v>Supplies</v>
      </c>
      <c r="Q4173" s="6">
        <f>VLOOKUP(D4173,Products!$A$2:$F$21,6,FALSE)</f>
        <v>510</v>
      </c>
      <c r="R4173" s="6">
        <f t="shared" si="262"/>
        <v>510</v>
      </c>
      <c r="S4173" s="6">
        <f t="shared" si="263"/>
        <v>301.44000000000005</v>
      </c>
    </row>
    <row r="4174" spans="1:19" x14ac:dyDescent="0.25">
      <c r="A4174" t="s">
        <v>4604</v>
      </c>
      <c r="B4174" s="2">
        <v>45883</v>
      </c>
      <c r="C4174" t="s">
        <v>172</v>
      </c>
      <c r="D4174" t="s">
        <v>46</v>
      </c>
      <c r="E4174">
        <v>1</v>
      </c>
      <c r="F4174">
        <v>239.2</v>
      </c>
      <c r="G4174" s="3">
        <v>0.05</v>
      </c>
      <c r="H4174" t="s">
        <v>12</v>
      </c>
      <c r="I4174">
        <v>6</v>
      </c>
      <c r="J4174">
        <f t="shared" si="260"/>
        <v>227.23999999999998</v>
      </c>
      <c r="K4174" s="2">
        <f t="shared" si="261"/>
        <v>45870</v>
      </c>
      <c r="L4174" s="2" t="str">
        <f>VLOOKUP(C4174,Customers!$A$2:$F$401,3,FALSE)</f>
        <v>Port Said</v>
      </c>
      <c r="M4174" s="2" t="str">
        <f>VLOOKUP(C4174,Customers!$A$2:$F$401,5,FALSE)</f>
        <v>Small Business</v>
      </c>
      <c r="N4174" s="2" t="str">
        <f>VLOOKUP(D4174,Products!$A$2:$F$21,2,FALSE)</f>
        <v>Paper A4 Box</v>
      </c>
      <c r="O4174" s="2" t="str">
        <f>VLOOKUP(D4174,Products!$A$2:$F$21,4,FALSE)</f>
        <v>Office</v>
      </c>
      <c r="P4174" s="2" t="str">
        <f>VLOOKUP(D4174,Products!$A$2:$F$21,3,FALSE)</f>
        <v>Stationery</v>
      </c>
      <c r="Q4174" s="6">
        <f>VLOOKUP(D4174,Products!$A$2:$F$21,6,FALSE)</f>
        <v>145</v>
      </c>
      <c r="R4174" s="6">
        <f t="shared" si="262"/>
        <v>145</v>
      </c>
      <c r="S4174" s="6">
        <f t="shared" si="263"/>
        <v>82.239999999999981</v>
      </c>
    </row>
    <row r="4175" spans="1:19" x14ac:dyDescent="0.25">
      <c r="A4175" t="s">
        <v>4605</v>
      </c>
      <c r="B4175" s="2">
        <v>45082</v>
      </c>
      <c r="C4175" t="s">
        <v>528</v>
      </c>
      <c r="D4175" t="s">
        <v>18</v>
      </c>
      <c r="E4175">
        <v>1</v>
      </c>
      <c r="F4175">
        <v>1493.5</v>
      </c>
      <c r="G4175" s="3">
        <v>0</v>
      </c>
      <c r="H4175" t="s">
        <v>12</v>
      </c>
      <c r="I4175">
        <v>2</v>
      </c>
      <c r="J4175">
        <f t="shared" si="260"/>
        <v>1493.5</v>
      </c>
      <c r="K4175" s="2">
        <f t="shared" si="261"/>
        <v>45078</v>
      </c>
      <c r="L4175" s="2" t="str">
        <f>VLOOKUP(C4175,Customers!$A$2:$F$401,3,FALSE)</f>
        <v>Giza</v>
      </c>
      <c r="M4175" s="2" t="str">
        <f>VLOOKUP(C4175,Customers!$A$2:$F$401,5,FALSE)</f>
        <v>Consumer</v>
      </c>
      <c r="N4175" s="2" t="str">
        <f>VLOOKUP(D4175,Products!$A$2:$F$21,2,FALSE)</f>
        <v>Webcam HD</v>
      </c>
      <c r="O4175" s="2" t="str">
        <f>VLOOKUP(D4175,Products!$A$2:$F$21,4,FALSE)</f>
        <v>Electronics</v>
      </c>
      <c r="P4175" s="2" t="str">
        <f>VLOOKUP(D4175,Products!$A$2:$F$21,3,FALSE)</f>
        <v>Accessories</v>
      </c>
      <c r="Q4175" s="6">
        <f>VLOOKUP(D4175,Products!$A$2:$F$21,6,FALSE)</f>
        <v>790</v>
      </c>
      <c r="R4175" s="6">
        <f t="shared" si="262"/>
        <v>790</v>
      </c>
      <c r="S4175" s="6">
        <f t="shared" si="263"/>
        <v>703.5</v>
      </c>
    </row>
    <row r="4176" spans="1:19" x14ac:dyDescent="0.25">
      <c r="A4176" t="s">
        <v>4606</v>
      </c>
      <c r="B4176" s="2">
        <v>45855</v>
      </c>
      <c r="C4176" t="s">
        <v>443</v>
      </c>
      <c r="D4176" t="s">
        <v>46</v>
      </c>
      <c r="E4176">
        <v>1</v>
      </c>
      <c r="F4176">
        <v>280.8</v>
      </c>
      <c r="G4176" s="3">
        <v>0.05</v>
      </c>
      <c r="H4176" t="s">
        <v>12</v>
      </c>
      <c r="I4176">
        <v>7</v>
      </c>
      <c r="J4176">
        <f t="shared" si="260"/>
        <v>266.76</v>
      </c>
      <c r="K4176" s="2">
        <f t="shared" si="261"/>
        <v>45839</v>
      </c>
      <c r="L4176" s="2" t="str">
        <f>VLOOKUP(C4176,Customers!$A$2:$F$401,3,FALSE)</f>
        <v>Asyut</v>
      </c>
      <c r="M4176" s="2" t="str">
        <f>VLOOKUP(C4176,Customers!$A$2:$F$401,5,FALSE)</f>
        <v>Consumer</v>
      </c>
      <c r="N4176" s="2" t="str">
        <f>VLOOKUP(D4176,Products!$A$2:$F$21,2,FALSE)</f>
        <v>Paper A4 Box</v>
      </c>
      <c r="O4176" s="2" t="str">
        <f>VLOOKUP(D4176,Products!$A$2:$F$21,4,FALSE)</f>
        <v>Office</v>
      </c>
      <c r="P4176" s="2" t="str">
        <f>VLOOKUP(D4176,Products!$A$2:$F$21,3,FALSE)</f>
        <v>Stationery</v>
      </c>
      <c r="Q4176" s="6">
        <f>VLOOKUP(D4176,Products!$A$2:$F$21,6,FALSE)</f>
        <v>145</v>
      </c>
      <c r="R4176" s="6">
        <f t="shared" si="262"/>
        <v>145</v>
      </c>
      <c r="S4176" s="6">
        <f t="shared" si="263"/>
        <v>121.75999999999999</v>
      </c>
    </row>
    <row r="4177" spans="1:19" x14ac:dyDescent="0.25">
      <c r="A4177" t="s">
        <v>4607</v>
      </c>
      <c r="B4177" s="2">
        <v>45493</v>
      </c>
      <c r="C4177" t="s">
        <v>783</v>
      </c>
      <c r="D4177" t="s">
        <v>109</v>
      </c>
      <c r="E4177">
        <v>1</v>
      </c>
      <c r="F4177">
        <v>13184</v>
      </c>
      <c r="G4177" s="3">
        <v>0</v>
      </c>
      <c r="H4177" t="s">
        <v>12</v>
      </c>
      <c r="I4177">
        <v>1</v>
      </c>
      <c r="J4177">
        <f t="shared" si="260"/>
        <v>13184</v>
      </c>
      <c r="K4177" s="2">
        <f t="shared" si="261"/>
        <v>45474</v>
      </c>
      <c r="L4177" s="2" t="str">
        <f>VLOOKUP(C4177,Customers!$A$2:$F$401,3,FALSE)</f>
        <v>Zagazig</v>
      </c>
      <c r="M4177" s="2" t="str">
        <f>VLOOKUP(C4177,Customers!$A$2:$F$401,5,FALSE)</f>
        <v>Consumer</v>
      </c>
      <c r="N4177" s="2" t="str">
        <f>VLOOKUP(D4177,Products!$A$2:$F$21,2,FALSE)</f>
        <v>Projector</v>
      </c>
      <c r="O4177" s="2" t="str">
        <f>VLOOKUP(D4177,Products!$A$2:$F$21,4,FALSE)</f>
        <v>Electronics</v>
      </c>
      <c r="P4177" s="2" t="str">
        <f>VLOOKUP(D4177,Products!$A$2:$F$21,3,FALSE)</f>
        <v>Displays</v>
      </c>
      <c r="Q4177" s="6">
        <f>VLOOKUP(D4177,Products!$A$2:$F$21,6,FALSE)</f>
        <v>9700</v>
      </c>
      <c r="R4177" s="6">
        <f t="shared" si="262"/>
        <v>9700</v>
      </c>
      <c r="S4177" s="6">
        <f t="shared" si="263"/>
        <v>3484</v>
      </c>
    </row>
    <row r="4178" spans="1:19" x14ac:dyDescent="0.25">
      <c r="A4178" t="s">
        <v>4608</v>
      </c>
      <c r="B4178" s="2">
        <v>45801</v>
      </c>
      <c r="C4178" t="s">
        <v>849</v>
      </c>
      <c r="D4178" t="s">
        <v>79</v>
      </c>
      <c r="E4178">
        <v>2</v>
      </c>
      <c r="F4178">
        <v>6386</v>
      </c>
      <c r="G4178" s="3">
        <v>0</v>
      </c>
      <c r="H4178" t="s">
        <v>12</v>
      </c>
      <c r="I4178">
        <v>2</v>
      </c>
      <c r="J4178">
        <f t="shared" si="260"/>
        <v>12772</v>
      </c>
      <c r="K4178" s="2">
        <f t="shared" si="261"/>
        <v>45778</v>
      </c>
      <c r="L4178" s="2" t="str">
        <f>VLOOKUP(C4178,Customers!$A$2:$F$401,3,FALSE)</f>
        <v>Giza</v>
      </c>
      <c r="M4178" s="2" t="str">
        <f>VLOOKUP(C4178,Customers!$A$2:$F$401,5,FALSE)</f>
        <v>Small Business</v>
      </c>
      <c r="N4178" s="2" t="str">
        <f>VLOOKUP(D4178,Products!$A$2:$F$21,2,FALSE)</f>
        <v>27-inch Monitor</v>
      </c>
      <c r="O4178" s="2" t="str">
        <f>VLOOKUP(D4178,Products!$A$2:$F$21,4,FALSE)</f>
        <v>Electronics</v>
      </c>
      <c r="P4178" s="2" t="str">
        <f>VLOOKUP(D4178,Products!$A$2:$F$21,3,FALSE)</f>
        <v>Displays</v>
      </c>
      <c r="Q4178" s="6">
        <f>VLOOKUP(D4178,Products!$A$2:$F$21,6,FALSE)</f>
        <v>4300</v>
      </c>
      <c r="R4178" s="6">
        <f t="shared" si="262"/>
        <v>8600</v>
      </c>
      <c r="S4178" s="6">
        <f t="shared" si="263"/>
        <v>4172</v>
      </c>
    </row>
    <row r="4179" spans="1:19" x14ac:dyDescent="0.25">
      <c r="A4179" t="s">
        <v>4609</v>
      </c>
      <c r="B4179" s="2">
        <v>45589</v>
      </c>
      <c r="C4179" t="s">
        <v>468</v>
      </c>
      <c r="D4179" t="s">
        <v>30</v>
      </c>
      <c r="E4179">
        <v>1</v>
      </c>
      <c r="F4179">
        <v>8464</v>
      </c>
      <c r="G4179" s="3">
        <v>0</v>
      </c>
      <c r="H4179" t="s">
        <v>12</v>
      </c>
      <c r="I4179">
        <v>1</v>
      </c>
      <c r="J4179">
        <f t="shared" si="260"/>
        <v>8464</v>
      </c>
      <c r="K4179" s="2">
        <f t="shared" si="261"/>
        <v>45566</v>
      </c>
      <c r="L4179" s="2" t="str">
        <f>VLOOKUP(C4179,Customers!$A$2:$F$401,3,FALSE)</f>
        <v>Banha</v>
      </c>
      <c r="M4179" s="2" t="str">
        <f>VLOOKUP(C4179,Customers!$A$2:$F$401,5,FALSE)</f>
        <v>Consumer</v>
      </c>
      <c r="N4179" s="2" t="str">
        <f>VLOOKUP(D4179,Products!$A$2:$F$21,2,FALSE)</f>
        <v>Standing Desk</v>
      </c>
      <c r="O4179" s="2" t="str">
        <f>VLOOKUP(D4179,Products!$A$2:$F$21,4,FALSE)</f>
        <v>Office</v>
      </c>
      <c r="P4179" s="2" t="str">
        <f>VLOOKUP(D4179,Products!$A$2:$F$21,3,FALSE)</f>
        <v>Furniture</v>
      </c>
      <c r="Q4179" s="6">
        <f>VLOOKUP(D4179,Products!$A$2:$F$21,6,FALSE)</f>
        <v>6500</v>
      </c>
      <c r="R4179" s="6">
        <f t="shared" si="262"/>
        <v>6500</v>
      </c>
      <c r="S4179" s="6">
        <f t="shared" si="263"/>
        <v>1964</v>
      </c>
    </row>
    <row r="4180" spans="1:19" x14ac:dyDescent="0.25">
      <c r="A4180" t="s">
        <v>4610</v>
      </c>
      <c r="B4180" s="2">
        <v>45454</v>
      </c>
      <c r="C4180" t="s">
        <v>233</v>
      </c>
      <c r="D4180" t="s">
        <v>33</v>
      </c>
      <c r="E4180">
        <v>1</v>
      </c>
      <c r="F4180">
        <v>3588</v>
      </c>
      <c r="G4180" s="3">
        <v>0.03</v>
      </c>
      <c r="H4180" t="s">
        <v>12</v>
      </c>
      <c r="I4180">
        <v>4</v>
      </c>
      <c r="J4180">
        <f t="shared" si="260"/>
        <v>3480.36</v>
      </c>
      <c r="K4180" s="2">
        <f t="shared" si="261"/>
        <v>45444</v>
      </c>
      <c r="L4180" s="2" t="str">
        <f>VLOOKUP(C4180,Customers!$A$2:$F$401,3,FALSE)</f>
        <v>Mansoura</v>
      </c>
      <c r="M4180" s="2" t="str">
        <f>VLOOKUP(C4180,Customers!$A$2:$F$401,5,FALSE)</f>
        <v>Consumer</v>
      </c>
      <c r="N4180" s="2" t="str">
        <f>VLOOKUP(D4180,Products!$A$2:$F$21,2,FALSE)</f>
        <v>Filing Cabinet</v>
      </c>
      <c r="O4180" s="2" t="str">
        <f>VLOOKUP(D4180,Products!$A$2:$F$21,4,FALSE)</f>
        <v>Office</v>
      </c>
      <c r="P4180" s="2" t="str">
        <f>VLOOKUP(D4180,Products!$A$2:$F$21,3,FALSE)</f>
        <v>Furniture</v>
      </c>
      <c r="Q4180" s="6">
        <f>VLOOKUP(D4180,Products!$A$2:$F$21,6,FALSE)</f>
        <v>2650</v>
      </c>
      <c r="R4180" s="6">
        <f t="shared" si="262"/>
        <v>2650</v>
      </c>
      <c r="S4180" s="6">
        <f t="shared" si="263"/>
        <v>830.36000000000013</v>
      </c>
    </row>
    <row r="4181" spans="1:19" x14ac:dyDescent="0.25">
      <c r="A4181" t="s">
        <v>4611</v>
      </c>
      <c r="B4181" s="2">
        <v>45258</v>
      </c>
      <c r="C4181" t="s">
        <v>375</v>
      </c>
      <c r="D4181" t="s">
        <v>24</v>
      </c>
      <c r="E4181">
        <v>1</v>
      </c>
      <c r="F4181">
        <v>1287.5</v>
      </c>
      <c r="G4181" s="3">
        <v>0.2</v>
      </c>
      <c r="H4181" t="s">
        <v>85</v>
      </c>
      <c r="I4181">
        <v>6</v>
      </c>
      <c r="J4181">
        <f t="shared" si="260"/>
        <v>1030</v>
      </c>
      <c r="K4181" s="2">
        <f t="shared" si="261"/>
        <v>45231</v>
      </c>
      <c r="L4181" s="2" t="str">
        <f>VLOOKUP(C4181,Customers!$A$2:$F$401,3,FALSE)</f>
        <v>Ismailia</v>
      </c>
      <c r="M4181" s="2" t="str">
        <f>VLOOKUP(C4181,Customers!$A$2:$F$401,5,FALSE)</f>
        <v>Consumer</v>
      </c>
      <c r="N4181" s="2" t="str">
        <f>VLOOKUP(D4181,Products!$A$2:$F$21,2,FALSE)</f>
        <v>USB-C Hub</v>
      </c>
      <c r="O4181" s="2" t="str">
        <f>VLOOKUP(D4181,Products!$A$2:$F$21,4,FALSE)</f>
        <v>Electronics</v>
      </c>
      <c r="P4181" s="2" t="str">
        <f>VLOOKUP(D4181,Products!$A$2:$F$21,3,FALSE)</f>
        <v>Accessories</v>
      </c>
      <c r="Q4181" s="6">
        <f>VLOOKUP(D4181,Products!$A$2:$F$21,6,FALSE)</f>
        <v>620</v>
      </c>
      <c r="R4181" s="6">
        <f t="shared" si="262"/>
        <v>620</v>
      </c>
      <c r="S4181" s="6">
        <f t="shared" si="263"/>
        <v>410</v>
      </c>
    </row>
    <row r="4182" spans="1:19" x14ac:dyDescent="0.25">
      <c r="A4182" t="s">
        <v>4612</v>
      </c>
      <c r="B4182" s="2">
        <v>45078</v>
      </c>
      <c r="C4182" t="s">
        <v>301</v>
      </c>
      <c r="D4182" t="s">
        <v>21</v>
      </c>
      <c r="E4182">
        <v>5</v>
      </c>
      <c r="F4182">
        <v>1702</v>
      </c>
      <c r="G4182" s="3">
        <v>0</v>
      </c>
      <c r="H4182" t="s">
        <v>12</v>
      </c>
      <c r="I4182">
        <v>1</v>
      </c>
      <c r="J4182">
        <f t="shared" si="260"/>
        <v>8510</v>
      </c>
      <c r="K4182" s="2">
        <f t="shared" si="261"/>
        <v>45078</v>
      </c>
      <c r="L4182" s="2" t="str">
        <f>VLOOKUP(C4182,Customers!$A$2:$F$401,3,FALSE)</f>
        <v>Giza</v>
      </c>
      <c r="M4182" s="2" t="str">
        <f>VLOOKUP(C4182,Customers!$A$2:$F$401,5,FALSE)</f>
        <v>Consumer</v>
      </c>
      <c r="N4182" s="2" t="str">
        <f>VLOOKUP(D4182,Products!$A$2:$F$21,2,FALSE)</f>
        <v>Mechanical Keyboard</v>
      </c>
      <c r="O4182" s="2" t="str">
        <f>VLOOKUP(D4182,Products!$A$2:$F$21,4,FALSE)</f>
        <v>Electronics</v>
      </c>
      <c r="P4182" s="2" t="str">
        <f>VLOOKUP(D4182,Products!$A$2:$F$21,3,FALSE)</f>
        <v>Accessories</v>
      </c>
      <c r="Q4182" s="6">
        <f>VLOOKUP(D4182,Products!$A$2:$F$21,6,FALSE)</f>
        <v>990</v>
      </c>
      <c r="R4182" s="6">
        <f t="shared" si="262"/>
        <v>4950</v>
      </c>
      <c r="S4182" s="6">
        <f t="shared" si="263"/>
        <v>3560</v>
      </c>
    </row>
    <row r="4183" spans="1:19" x14ac:dyDescent="0.25">
      <c r="A4183" t="s">
        <v>4613</v>
      </c>
      <c r="B4183" s="2">
        <v>45494</v>
      </c>
      <c r="C4183" t="s">
        <v>233</v>
      </c>
      <c r="D4183" t="s">
        <v>11</v>
      </c>
      <c r="E4183">
        <v>5</v>
      </c>
      <c r="F4183">
        <v>29355</v>
      </c>
      <c r="G4183" s="3">
        <v>0.05</v>
      </c>
      <c r="H4183" t="s">
        <v>12</v>
      </c>
      <c r="I4183">
        <v>5</v>
      </c>
      <c r="J4183">
        <f t="shared" si="260"/>
        <v>139436.25</v>
      </c>
      <c r="K4183" s="2">
        <f t="shared" si="261"/>
        <v>45474</v>
      </c>
      <c r="L4183" s="2" t="str">
        <f>VLOOKUP(C4183,Customers!$A$2:$F$401,3,FALSE)</f>
        <v>Mansoura</v>
      </c>
      <c r="M4183" s="2" t="str">
        <f>VLOOKUP(C4183,Customers!$A$2:$F$401,5,FALSE)</f>
        <v>Consumer</v>
      </c>
      <c r="N4183" s="2" t="str">
        <f>VLOOKUP(D4183,Products!$A$2:$F$21,2,FALSE)</f>
        <v>Laptop Pro 14</v>
      </c>
      <c r="O4183" s="2" t="str">
        <f>VLOOKUP(D4183,Products!$A$2:$F$21,4,FALSE)</f>
        <v>Electronics</v>
      </c>
      <c r="P4183" s="2" t="str">
        <f>VLOOKUP(D4183,Products!$A$2:$F$21,3,FALSE)</f>
        <v>Computers</v>
      </c>
      <c r="Q4183" s="6">
        <f>VLOOKUP(D4183,Products!$A$2:$F$21,6,FALSE)</f>
        <v>22100</v>
      </c>
      <c r="R4183" s="6">
        <f t="shared" si="262"/>
        <v>110500</v>
      </c>
      <c r="S4183" s="6">
        <f t="shared" si="263"/>
        <v>28936.25</v>
      </c>
    </row>
    <row r="4184" spans="1:19" x14ac:dyDescent="0.25">
      <c r="A4184" t="s">
        <v>4614</v>
      </c>
      <c r="B4184" s="2">
        <v>45054</v>
      </c>
      <c r="C4184" t="s">
        <v>1199</v>
      </c>
      <c r="D4184" t="s">
        <v>11</v>
      </c>
      <c r="E4184">
        <v>10</v>
      </c>
      <c r="F4184">
        <v>26220</v>
      </c>
      <c r="G4184" s="3">
        <v>0.2</v>
      </c>
      <c r="H4184" t="s">
        <v>12</v>
      </c>
      <c r="I4184">
        <v>5</v>
      </c>
      <c r="J4184">
        <f t="shared" si="260"/>
        <v>209760</v>
      </c>
      <c r="K4184" s="2">
        <f t="shared" si="261"/>
        <v>45047</v>
      </c>
      <c r="L4184" s="2" t="str">
        <f>VLOOKUP(C4184,Customers!$A$2:$F$401,3,FALSE)</f>
        <v>Alexandria</v>
      </c>
      <c r="M4184" s="2" t="str">
        <f>VLOOKUP(C4184,Customers!$A$2:$F$401,5,FALSE)</f>
        <v>Small Business</v>
      </c>
      <c r="N4184" s="2" t="str">
        <f>VLOOKUP(D4184,Products!$A$2:$F$21,2,FALSE)</f>
        <v>Laptop Pro 14</v>
      </c>
      <c r="O4184" s="2" t="str">
        <f>VLOOKUP(D4184,Products!$A$2:$F$21,4,FALSE)</f>
        <v>Electronics</v>
      </c>
      <c r="P4184" s="2" t="str">
        <f>VLOOKUP(D4184,Products!$A$2:$F$21,3,FALSE)</f>
        <v>Computers</v>
      </c>
      <c r="Q4184" s="6">
        <f>VLOOKUP(D4184,Products!$A$2:$F$21,6,FALSE)</f>
        <v>22100</v>
      </c>
      <c r="R4184" s="6">
        <f t="shared" si="262"/>
        <v>221000</v>
      </c>
      <c r="S4184" s="6">
        <f t="shared" si="263"/>
        <v>-11240</v>
      </c>
    </row>
    <row r="4185" spans="1:19" x14ac:dyDescent="0.25">
      <c r="A4185" t="s">
        <v>4615</v>
      </c>
      <c r="B4185" s="2">
        <v>45710</v>
      </c>
      <c r="C4185" t="s">
        <v>100</v>
      </c>
      <c r="D4185" t="s">
        <v>40</v>
      </c>
      <c r="E4185">
        <v>2</v>
      </c>
      <c r="F4185">
        <v>21060</v>
      </c>
      <c r="G4185" s="3">
        <v>0</v>
      </c>
      <c r="H4185" t="s">
        <v>12</v>
      </c>
      <c r="I4185">
        <v>2</v>
      </c>
      <c r="J4185">
        <f t="shared" si="260"/>
        <v>42120</v>
      </c>
      <c r="K4185" s="2">
        <f t="shared" si="261"/>
        <v>45689</v>
      </c>
      <c r="L4185" s="2" t="str">
        <f>VLOOKUP(C4185,Customers!$A$2:$F$401,3,FALSE)</f>
        <v>Tanta</v>
      </c>
      <c r="M4185" s="2" t="str">
        <f>VLOOKUP(C4185,Customers!$A$2:$F$401,5,FALSE)</f>
        <v>Consumer</v>
      </c>
      <c r="N4185" s="2" t="str">
        <f>VLOOKUP(D4185,Products!$A$2:$F$21,2,FALSE)</f>
        <v>Laptop Basic 15</v>
      </c>
      <c r="O4185" s="2" t="str">
        <f>VLOOKUP(D4185,Products!$A$2:$F$21,4,FALSE)</f>
        <v>Electronics</v>
      </c>
      <c r="P4185" s="2" t="str">
        <f>VLOOKUP(D4185,Products!$A$2:$F$21,3,FALSE)</f>
        <v>Computers</v>
      </c>
      <c r="Q4185" s="6">
        <f>VLOOKUP(D4185,Products!$A$2:$F$21,6,FALSE)</f>
        <v>15100</v>
      </c>
      <c r="R4185" s="6">
        <f t="shared" si="262"/>
        <v>30200</v>
      </c>
      <c r="S4185" s="6">
        <f t="shared" si="263"/>
        <v>11920</v>
      </c>
    </row>
    <row r="4186" spans="1:19" x14ac:dyDescent="0.25">
      <c r="A4186" t="s">
        <v>4616</v>
      </c>
      <c r="B4186" s="2">
        <v>45722</v>
      </c>
      <c r="C4186" t="s">
        <v>538</v>
      </c>
      <c r="D4186" t="s">
        <v>24</v>
      </c>
      <c r="E4186">
        <v>2</v>
      </c>
      <c r="F4186">
        <v>1212.5</v>
      </c>
      <c r="G4186" s="3">
        <v>0.1</v>
      </c>
      <c r="H4186" t="s">
        <v>85</v>
      </c>
      <c r="I4186">
        <v>1</v>
      </c>
      <c r="J4186">
        <f t="shared" si="260"/>
        <v>2182.5</v>
      </c>
      <c r="K4186" s="2">
        <f t="shared" si="261"/>
        <v>45717</v>
      </c>
      <c r="L4186" s="2" t="str">
        <f>VLOOKUP(C4186,Customers!$A$2:$F$401,3,FALSE)</f>
        <v>Cairo</v>
      </c>
      <c r="M4186" s="2" t="str">
        <f>VLOOKUP(C4186,Customers!$A$2:$F$401,5,FALSE)</f>
        <v>Small Business</v>
      </c>
      <c r="N4186" s="2" t="str">
        <f>VLOOKUP(D4186,Products!$A$2:$F$21,2,FALSE)</f>
        <v>USB-C Hub</v>
      </c>
      <c r="O4186" s="2" t="str">
        <f>VLOOKUP(D4186,Products!$A$2:$F$21,4,FALSE)</f>
        <v>Electronics</v>
      </c>
      <c r="P4186" s="2" t="str">
        <f>VLOOKUP(D4186,Products!$A$2:$F$21,3,FALSE)</f>
        <v>Accessories</v>
      </c>
      <c r="Q4186" s="6">
        <f>VLOOKUP(D4186,Products!$A$2:$F$21,6,FALSE)</f>
        <v>620</v>
      </c>
      <c r="R4186" s="6">
        <f t="shared" si="262"/>
        <v>1240</v>
      </c>
      <c r="S4186" s="6">
        <f t="shared" si="263"/>
        <v>942.5</v>
      </c>
    </row>
    <row r="4187" spans="1:19" x14ac:dyDescent="0.25">
      <c r="A4187" t="s">
        <v>4617</v>
      </c>
      <c r="B4187" s="2">
        <v>45608</v>
      </c>
      <c r="C4187" t="s">
        <v>287</v>
      </c>
      <c r="D4187" t="s">
        <v>27</v>
      </c>
      <c r="E4187">
        <v>1</v>
      </c>
      <c r="F4187">
        <v>980</v>
      </c>
      <c r="G4187" s="3">
        <v>0.1</v>
      </c>
      <c r="H4187" t="s">
        <v>12</v>
      </c>
      <c r="I4187">
        <v>1</v>
      </c>
      <c r="J4187">
        <f t="shared" si="260"/>
        <v>882</v>
      </c>
      <c r="K4187" s="2">
        <f t="shared" si="261"/>
        <v>45597</v>
      </c>
      <c r="L4187" s="2" t="str">
        <f>VLOOKUP(C4187,Customers!$A$2:$F$401,3,FALSE)</f>
        <v>Mansoura</v>
      </c>
      <c r="M4187" s="2" t="str">
        <f>VLOOKUP(C4187,Customers!$A$2:$F$401,5,FALSE)</f>
        <v>Corporate</v>
      </c>
      <c r="N4187" s="2" t="str">
        <f>VLOOKUP(D4187,Products!$A$2:$F$21,2,FALSE)</f>
        <v>Printer Toner</v>
      </c>
      <c r="O4187" s="2" t="str">
        <f>VLOOKUP(D4187,Products!$A$2:$F$21,4,FALSE)</f>
        <v>Office</v>
      </c>
      <c r="P4187" s="2" t="str">
        <f>VLOOKUP(D4187,Products!$A$2:$F$21,3,FALSE)</f>
        <v>Supplies</v>
      </c>
      <c r="Q4187" s="6">
        <f>VLOOKUP(D4187,Products!$A$2:$F$21,6,FALSE)</f>
        <v>510</v>
      </c>
      <c r="R4187" s="6">
        <f t="shared" si="262"/>
        <v>510</v>
      </c>
      <c r="S4187" s="6">
        <f t="shared" si="263"/>
        <v>372</v>
      </c>
    </row>
    <row r="4188" spans="1:19" x14ac:dyDescent="0.25">
      <c r="A4188" t="s">
        <v>4618</v>
      </c>
      <c r="B4188" s="2">
        <v>45050</v>
      </c>
      <c r="C4188" t="s">
        <v>390</v>
      </c>
      <c r="D4188" t="s">
        <v>46</v>
      </c>
      <c r="E4188">
        <v>1</v>
      </c>
      <c r="F4188">
        <v>239.2</v>
      </c>
      <c r="G4188" s="3">
        <v>0.15</v>
      </c>
      <c r="H4188" t="s">
        <v>12</v>
      </c>
      <c r="I4188">
        <v>2</v>
      </c>
      <c r="J4188">
        <f t="shared" si="260"/>
        <v>203.32</v>
      </c>
      <c r="K4188" s="2">
        <f t="shared" si="261"/>
        <v>45047</v>
      </c>
      <c r="L4188" s="2" t="str">
        <f>VLOOKUP(C4188,Customers!$A$2:$F$401,3,FALSE)</f>
        <v>Banha</v>
      </c>
      <c r="M4188" s="2" t="str">
        <f>VLOOKUP(C4188,Customers!$A$2:$F$401,5,FALSE)</f>
        <v>Consumer</v>
      </c>
      <c r="N4188" s="2" t="str">
        <f>VLOOKUP(D4188,Products!$A$2:$F$21,2,FALSE)</f>
        <v>Paper A4 Box</v>
      </c>
      <c r="O4188" s="2" t="str">
        <f>VLOOKUP(D4188,Products!$A$2:$F$21,4,FALSE)</f>
        <v>Office</v>
      </c>
      <c r="P4188" s="2" t="str">
        <f>VLOOKUP(D4188,Products!$A$2:$F$21,3,FALSE)</f>
        <v>Stationery</v>
      </c>
      <c r="Q4188" s="6">
        <f>VLOOKUP(D4188,Products!$A$2:$F$21,6,FALSE)</f>
        <v>145</v>
      </c>
      <c r="R4188" s="6">
        <f t="shared" si="262"/>
        <v>145</v>
      </c>
      <c r="S4188" s="6">
        <f t="shared" si="263"/>
        <v>58.319999999999993</v>
      </c>
    </row>
    <row r="4189" spans="1:19" x14ac:dyDescent="0.25">
      <c r="A4189" t="s">
        <v>4619</v>
      </c>
      <c r="B4189" s="2">
        <v>45455</v>
      </c>
      <c r="C4189" t="s">
        <v>446</v>
      </c>
      <c r="D4189" t="s">
        <v>15</v>
      </c>
      <c r="E4189">
        <v>3</v>
      </c>
      <c r="F4189">
        <v>436.5</v>
      </c>
      <c r="G4189" s="3">
        <v>0</v>
      </c>
      <c r="H4189" t="s">
        <v>12</v>
      </c>
      <c r="I4189">
        <v>4</v>
      </c>
      <c r="J4189">
        <f t="shared" si="260"/>
        <v>1309.5</v>
      </c>
      <c r="K4189" s="2">
        <f t="shared" si="261"/>
        <v>45444</v>
      </c>
      <c r="L4189" s="2" t="str">
        <f>VLOOKUP(C4189,Customers!$A$2:$F$401,3,FALSE)</f>
        <v>Mansoura</v>
      </c>
      <c r="M4189" s="2" t="str">
        <f>VLOOKUP(C4189,Customers!$A$2:$F$401,5,FALSE)</f>
        <v>Consumer</v>
      </c>
      <c r="N4189" s="2" t="str">
        <f>VLOOKUP(D4189,Products!$A$2:$F$21,2,FALSE)</f>
        <v>Wireless Mouse</v>
      </c>
      <c r="O4189" s="2" t="str">
        <f>VLOOKUP(D4189,Products!$A$2:$F$21,4,FALSE)</f>
        <v>Electronics</v>
      </c>
      <c r="P4189" s="2" t="str">
        <f>VLOOKUP(D4189,Products!$A$2:$F$21,3,FALSE)</f>
        <v>Accessories</v>
      </c>
      <c r="Q4189" s="6">
        <f>VLOOKUP(D4189,Products!$A$2:$F$21,6,FALSE)</f>
        <v>210</v>
      </c>
      <c r="R4189" s="6">
        <f t="shared" si="262"/>
        <v>630</v>
      </c>
      <c r="S4189" s="6">
        <f t="shared" si="263"/>
        <v>679.5</v>
      </c>
    </row>
    <row r="4190" spans="1:19" x14ac:dyDescent="0.25">
      <c r="A4190" t="s">
        <v>4620</v>
      </c>
      <c r="B4190" s="2">
        <v>45469</v>
      </c>
      <c r="C4190" t="s">
        <v>1487</v>
      </c>
      <c r="D4190" t="s">
        <v>18</v>
      </c>
      <c r="E4190">
        <v>3</v>
      </c>
      <c r="F4190">
        <v>1450</v>
      </c>
      <c r="G4190" s="3">
        <v>0.05</v>
      </c>
      <c r="H4190" t="s">
        <v>12</v>
      </c>
      <c r="I4190">
        <v>6</v>
      </c>
      <c r="J4190">
        <f t="shared" si="260"/>
        <v>4132.5</v>
      </c>
      <c r="K4190" s="2">
        <f t="shared" si="261"/>
        <v>45444</v>
      </c>
      <c r="L4190" s="2" t="str">
        <f>VLOOKUP(C4190,Customers!$A$2:$F$401,3,FALSE)</f>
        <v>Banha</v>
      </c>
      <c r="M4190" s="2" t="str">
        <f>VLOOKUP(C4190,Customers!$A$2:$F$401,5,FALSE)</f>
        <v>Corporate</v>
      </c>
      <c r="N4190" s="2" t="str">
        <f>VLOOKUP(D4190,Products!$A$2:$F$21,2,FALSE)</f>
        <v>Webcam HD</v>
      </c>
      <c r="O4190" s="2" t="str">
        <f>VLOOKUP(D4190,Products!$A$2:$F$21,4,FALSE)</f>
        <v>Electronics</v>
      </c>
      <c r="P4190" s="2" t="str">
        <f>VLOOKUP(D4190,Products!$A$2:$F$21,3,FALSE)</f>
        <v>Accessories</v>
      </c>
      <c r="Q4190" s="6">
        <f>VLOOKUP(D4190,Products!$A$2:$F$21,6,FALSE)</f>
        <v>790</v>
      </c>
      <c r="R4190" s="6">
        <f t="shared" si="262"/>
        <v>2370</v>
      </c>
      <c r="S4190" s="6">
        <f t="shared" si="263"/>
        <v>1762.5</v>
      </c>
    </row>
    <row r="4191" spans="1:19" x14ac:dyDescent="0.25">
      <c r="A4191" t="s">
        <v>4621</v>
      </c>
      <c r="B4191" s="2">
        <v>45291</v>
      </c>
      <c r="C4191" t="s">
        <v>365</v>
      </c>
      <c r="D4191" t="s">
        <v>40</v>
      </c>
      <c r="E4191">
        <v>1</v>
      </c>
      <c r="F4191">
        <v>17940</v>
      </c>
      <c r="G4191" s="3">
        <v>0.03</v>
      </c>
      <c r="H4191" t="s">
        <v>12</v>
      </c>
      <c r="I4191">
        <v>6</v>
      </c>
      <c r="J4191">
        <f t="shared" si="260"/>
        <v>17401.8</v>
      </c>
      <c r="K4191" s="2">
        <f t="shared" si="261"/>
        <v>45261</v>
      </c>
      <c r="L4191" s="2" t="str">
        <f>VLOOKUP(C4191,Customers!$A$2:$F$401,3,FALSE)</f>
        <v>Alexandria</v>
      </c>
      <c r="M4191" s="2" t="str">
        <f>VLOOKUP(C4191,Customers!$A$2:$F$401,5,FALSE)</f>
        <v>Corporate</v>
      </c>
      <c r="N4191" s="2" t="str">
        <f>VLOOKUP(D4191,Products!$A$2:$F$21,2,FALSE)</f>
        <v>Laptop Basic 15</v>
      </c>
      <c r="O4191" s="2" t="str">
        <f>VLOOKUP(D4191,Products!$A$2:$F$21,4,FALSE)</f>
        <v>Electronics</v>
      </c>
      <c r="P4191" s="2" t="str">
        <f>VLOOKUP(D4191,Products!$A$2:$F$21,3,FALSE)</f>
        <v>Computers</v>
      </c>
      <c r="Q4191" s="6">
        <f>VLOOKUP(D4191,Products!$A$2:$F$21,6,FALSE)</f>
        <v>15100</v>
      </c>
      <c r="R4191" s="6">
        <f t="shared" si="262"/>
        <v>15100</v>
      </c>
      <c r="S4191" s="6">
        <f t="shared" si="263"/>
        <v>2301.7999999999993</v>
      </c>
    </row>
    <row r="4192" spans="1:19" x14ac:dyDescent="0.25">
      <c r="A4192" t="s">
        <v>4622</v>
      </c>
      <c r="B4192" s="2">
        <v>45829</v>
      </c>
      <c r="C4192" t="s">
        <v>741</v>
      </c>
      <c r="D4192" t="s">
        <v>33</v>
      </c>
      <c r="E4192">
        <v>3</v>
      </c>
      <c r="F4192">
        <v>4212</v>
      </c>
      <c r="G4192" s="3">
        <v>0.05</v>
      </c>
      <c r="H4192" t="s">
        <v>12</v>
      </c>
      <c r="I4192">
        <v>1</v>
      </c>
      <c r="J4192">
        <f t="shared" si="260"/>
        <v>12004.199999999999</v>
      </c>
      <c r="K4192" s="2">
        <f t="shared" si="261"/>
        <v>45809</v>
      </c>
      <c r="L4192" s="2" t="str">
        <f>VLOOKUP(C4192,Customers!$A$2:$F$401,3,FALSE)</f>
        <v>Zagazig</v>
      </c>
      <c r="M4192" s="2" t="str">
        <f>VLOOKUP(C4192,Customers!$A$2:$F$401,5,FALSE)</f>
        <v>Corporate</v>
      </c>
      <c r="N4192" s="2" t="str">
        <f>VLOOKUP(D4192,Products!$A$2:$F$21,2,FALSE)</f>
        <v>Filing Cabinet</v>
      </c>
      <c r="O4192" s="2" t="str">
        <f>VLOOKUP(D4192,Products!$A$2:$F$21,4,FALSE)</f>
        <v>Office</v>
      </c>
      <c r="P4192" s="2" t="str">
        <f>VLOOKUP(D4192,Products!$A$2:$F$21,3,FALSE)</f>
        <v>Furniture</v>
      </c>
      <c r="Q4192" s="6">
        <f>VLOOKUP(D4192,Products!$A$2:$F$21,6,FALSE)</f>
        <v>2650</v>
      </c>
      <c r="R4192" s="6">
        <f t="shared" si="262"/>
        <v>7950</v>
      </c>
      <c r="S4192" s="6">
        <f t="shared" si="263"/>
        <v>4054.1999999999989</v>
      </c>
    </row>
    <row r="4193" spans="1:19" x14ac:dyDescent="0.25">
      <c r="A4193" t="s">
        <v>4623</v>
      </c>
      <c r="B4193" s="2">
        <v>45069</v>
      </c>
      <c r="C4193" t="s">
        <v>634</v>
      </c>
      <c r="D4193" t="s">
        <v>11</v>
      </c>
      <c r="E4193">
        <v>1</v>
      </c>
      <c r="F4193">
        <v>29355</v>
      </c>
      <c r="G4193" s="3">
        <v>0.1</v>
      </c>
      <c r="H4193" t="s">
        <v>12</v>
      </c>
      <c r="I4193">
        <v>2</v>
      </c>
      <c r="J4193">
        <f t="shared" si="260"/>
        <v>26419.5</v>
      </c>
      <c r="K4193" s="2">
        <f t="shared" si="261"/>
        <v>45047</v>
      </c>
      <c r="L4193" s="2" t="str">
        <f>VLOOKUP(C4193,Customers!$A$2:$F$401,3,FALSE)</f>
        <v>Zagazig</v>
      </c>
      <c r="M4193" s="2" t="str">
        <f>VLOOKUP(C4193,Customers!$A$2:$F$401,5,FALSE)</f>
        <v>Consumer</v>
      </c>
      <c r="N4193" s="2" t="str">
        <f>VLOOKUP(D4193,Products!$A$2:$F$21,2,FALSE)</f>
        <v>Laptop Pro 14</v>
      </c>
      <c r="O4193" s="2" t="str">
        <f>VLOOKUP(D4193,Products!$A$2:$F$21,4,FALSE)</f>
        <v>Electronics</v>
      </c>
      <c r="P4193" s="2" t="str">
        <f>VLOOKUP(D4193,Products!$A$2:$F$21,3,FALSE)</f>
        <v>Computers</v>
      </c>
      <c r="Q4193" s="6">
        <f>VLOOKUP(D4193,Products!$A$2:$F$21,6,FALSE)</f>
        <v>22100</v>
      </c>
      <c r="R4193" s="6">
        <f t="shared" si="262"/>
        <v>22100</v>
      </c>
      <c r="S4193" s="6">
        <f t="shared" si="263"/>
        <v>4319.5</v>
      </c>
    </row>
    <row r="4194" spans="1:19" x14ac:dyDescent="0.25">
      <c r="A4194" t="s">
        <v>4624</v>
      </c>
      <c r="B4194" s="2">
        <v>45934</v>
      </c>
      <c r="C4194" t="s">
        <v>725</v>
      </c>
      <c r="D4194" t="s">
        <v>49</v>
      </c>
      <c r="E4194">
        <v>3</v>
      </c>
      <c r="F4194">
        <v>3772</v>
      </c>
      <c r="G4194" s="3">
        <v>0.03</v>
      </c>
      <c r="H4194" t="s">
        <v>12</v>
      </c>
      <c r="I4194">
        <v>3</v>
      </c>
      <c r="J4194">
        <f t="shared" si="260"/>
        <v>10976.52</v>
      </c>
      <c r="K4194" s="2">
        <f t="shared" si="261"/>
        <v>45931</v>
      </c>
      <c r="L4194" s="2" t="str">
        <f>VLOOKUP(C4194,Customers!$A$2:$F$401,3,FALSE)</f>
        <v>Alexandria</v>
      </c>
      <c r="M4194" s="2" t="str">
        <f>VLOOKUP(C4194,Customers!$A$2:$F$401,5,FALSE)</f>
        <v>Consumer</v>
      </c>
      <c r="N4194" s="2" t="str">
        <f>VLOOKUP(D4194,Products!$A$2:$F$21,2,FALSE)</f>
        <v>UPS 1200VA</v>
      </c>
      <c r="O4194" s="2" t="str">
        <f>VLOOKUP(D4194,Products!$A$2:$F$21,4,FALSE)</f>
        <v>Electronics</v>
      </c>
      <c r="P4194" s="2" t="str">
        <f>VLOOKUP(D4194,Products!$A$2:$F$21,3,FALSE)</f>
        <v>Power</v>
      </c>
      <c r="Q4194" s="6">
        <f>VLOOKUP(D4194,Products!$A$2:$F$21,6,FALSE)</f>
        <v>2950</v>
      </c>
      <c r="R4194" s="6">
        <f t="shared" si="262"/>
        <v>8850</v>
      </c>
      <c r="S4194" s="6">
        <f t="shared" si="263"/>
        <v>2126.5200000000004</v>
      </c>
    </row>
    <row r="4195" spans="1:19" x14ac:dyDescent="0.25">
      <c r="A4195" t="s">
        <v>4625</v>
      </c>
      <c r="B4195" s="2">
        <v>45337</v>
      </c>
      <c r="C4195" t="s">
        <v>594</v>
      </c>
      <c r="D4195" t="s">
        <v>18</v>
      </c>
      <c r="E4195">
        <v>2</v>
      </c>
      <c r="F4195">
        <v>1334</v>
      </c>
      <c r="G4195" s="3">
        <v>0</v>
      </c>
      <c r="H4195" t="s">
        <v>12</v>
      </c>
      <c r="I4195">
        <v>3</v>
      </c>
      <c r="J4195">
        <f t="shared" si="260"/>
        <v>2668</v>
      </c>
      <c r="K4195" s="2">
        <f t="shared" si="261"/>
        <v>45323</v>
      </c>
      <c r="L4195" s="2" t="str">
        <f>VLOOKUP(C4195,Customers!$A$2:$F$401,3,FALSE)</f>
        <v>Asyut</v>
      </c>
      <c r="M4195" s="2" t="str">
        <f>VLOOKUP(C4195,Customers!$A$2:$F$401,5,FALSE)</f>
        <v>Small Business</v>
      </c>
      <c r="N4195" s="2" t="str">
        <f>VLOOKUP(D4195,Products!$A$2:$F$21,2,FALSE)</f>
        <v>Webcam HD</v>
      </c>
      <c r="O4195" s="2" t="str">
        <f>VLOOKUP(D4195,Products!$A$2:$F$21,4,FALSE)</f>
        <v>Electronics</v>
      </c>
      <c r="P4195" s="2" t="str">
        <f>VLOOKUP(D4195,Products!$A$2:$F$21,3,FALSE)</f>
        <v>Accessories</v>
      </c>
      <c r="Q4195" s="6">
        <f>VLOOKUP(D4195,Products!$A$2:$F$21,6,FALSE)</f>
        <v>790</v>
      </c>
      <c r="R4195" s="6">
        <f t="shared" si="262"/>
        <v>1580</v>
      </c>
      <c r="S4195" s="6">
        <f t="shared" si="263"/>
        <v>1088</v>
      </c>
    </row>
    <row r="4196" spans="1:19" x14ac:dyDescent="0.25">
      <c r="A4196" t="s">
        <v>4626</v>
      </c>
      <c r="B4196" s="2">
        <v>45731</v>
      </c>
      <c r="C4196" t="s">
        <v>178</v>
      </c>
      <c r="D4196" t="s">
        <v>40</v>
      </c>
      <c r="E4196">
        <v>50</v>
      </c>
      <c r="F4196">
        <v>18915</v>
      </c>
      <c r="G4196" s="3">
        <v>0.05</v>
      </c>
      <c r="H4196" t="s">
        <v>12</v>
      </c>
      <c r="I4196">
        <v>6</v>
      </c>
      <c r="J4196">
        <f t="shared" si="260"/>
        <v>898462.5</v>
      </c>
      <c r="K4196" s="2">
        <f t="shared" si="261"/>
        <v>45717</v>
      </c>
      <c r="L4196" s="2" t="str">
        <f>VLOOKUP(C4196,Customers!$A$2:$F$401,3,FALSE)</f>
        <v>Banha</v>
      </c>
      <c r="M4196" s="2" t="str">
        <f>VLOOKUP(C4196,Customers!$A$2:$F$401,5,FALSE)</f>
        <v>Consumer</v>
      </c>
      <c r="N4196" s="2" t="str">
        <f>VLOOKUP(D4196,Products!$A$2:$F$21,2,FALSE)</f>
        <v>Laptop Basic 15</v>
      </c>
      <c r="O4196" s="2" t="str">
        <f>VLOOKUP(D4196,Products!$A$2:$F$21,4,FALSE)</f>
        <v>Electronics</v>
      </c>
      <c r="P4196" s="2" t="str">
        <f>VLOOKUP(D4196,Products!$A$2:$F$21,3,FALSE)</f>
        <v>Computers</v>
      </c>
      <c r="Q4196" s="6">
        <f>VLOOKUP(D4196,Products!$A$2:$F$21,6,FALSE)</f>
        <v>15100</v>
      </c>
      <c r="R4196" s="6">
        <f t="shared" si="262"/>
        <v>755000</v>
      </c>
      <c r="S4196" s="6">
        <f t="shared" si="263"/>
        <v>143462.5</v>
      </c>
    </row>
    <row r="4197" spans="1:19" x14ac:dyDescent="0.25">
      <c r="A4197" t="s">
        <v>4627</v>
      </c>
      <c r="B4197" s="2">
        <v>45292</v>
      </c>
      <c r="C4197" t="s">
        <v>1547</v>
      </c>
      <c r="D4197" t="s">
        <v>43</v>
      </c>
      <c r="E4197">
        <v>3</v>
      </c>
      <c r="F4197">
        <v>3312</v>
      </c>
      <c r="G4197" s="3">
        <v>0.1</v>
      </c>
      <c r="H4197" t="s">
        <v>12</v>
      </c>
      <c r="I4197">
        <v>4</v>
      </c>
      <c r="J4197">
        <f t="shared" si="260"/>
        <v>8942.4</v>
      </c>
      <c r="K4197" s="2">
        <f t="shared" si="261"/>
        <v>45292</v>
      </c>
      <c r="L4197" s="2" t="str">
        <f>VLOOKUP(C4197,Customers!$A$2:$F$401,3,FALSE)</f>
        <v>Mansoura</v>
      </c>
      <c r="M4197" s="2" t="str">
        <f>VLOOKUP(C4197,Customers!$A$2:$F$401,5,FALSE)</f>
        <v>Small Business</v>
      </c>
      <c r="N4197" s="2" t="str">
        <f>VLOOKUP(D4197,Products!$A$2:$F$21,2,FALSE)</f>
        <v>External SSD 1TB</v>
      </c>
      <c r="O4197" s="2" t="str">
        <f>VLOOKUP(D4197,Products!$A$2:$F$21,4,FALSE)</f>
        <v>Electronics</v>
      </c>
      <c r="P4197" s="2" t="str">
        <f>VLOOKUP(D4197,Products!$A$2:$F$21,3,FALSE)</f>
        <v>Storage</v>
      </c>
      <c r="Q4197" s="6">
        <f>VLOOKUP(D4197,Products!$A$2:$F$21,6,FALSE)</f>
        <v>2450</v>
      </c>
      <c r="R4197" s="6">
        <f t="shared" si="262"/>
        <v>7350</v>
      </c>
      <c r="S4197" s="6">
        <f t="shared" si="263"/>
        <v>1592.3999999999996</v>
      </c>
    </row>
    <row r="4198" spans="1:19" x14ac:dyDescent="0.25">
      <c r="A4198" t="s">
        <v>4628</v>
      </c>
      <c r="B4198" s="2">
        <v>45934</v>
      </c>
      <c r="C4198" t="s">
        <v>761</v>
      </c>
      <c r="D4198" t="s">
        <v>11</v>
      </c>
      <c r="E4198">
        <v>1</v>
      </c>
      <c r="F4198">
        <v>30780</v>
      </c>
      <c r="G4198" s="3">
        <v>0</v>
      </c>
      <c r="H4198" t="s">
        <v>85</v>
      </c>
      <c r="I4198">
        <v>7</v>
      </c>
      <c r="J4198">
        <f t="shared" si="260"/>
        <v>30780</v>
      </c>
      <c r="K4198" s="2">
        <f t="shared" si="261"/>
        <v>45931</v>
      </c>
      <c r="L4198" s="2" t="str">
        <f>VLOOKUP(C4198,Customers!$A$2:$F$401,3,FALSE)</f>
        <v>Port Said</v>
      </c>
      <c r="M4198" s="2" t="str">
        <f>VLOOKUP(C4198,Customers!$A$2:$F$401,5,FALSE)</f>
        <v>Small Business</v>
      </c>
      <c r="N4198" s="2" t="str">
        <f>VLOOKUP(D4198,Products!$A$2:$F$21,2,FALSE)</f>
        <v>Laptop Pro 14</v>
      </c>
      <c r="O4198" s="2" t="str">
        <f>VLOOKUP(D4198,Products!$A$2:$F$21,4,FALSE)</f>
        <v>Electronics</v>
      </c>
      <c r="P4198" s="2" t="str">
        <f>VLOOKUP(D4198,Products!$A$2:$F$21,3,FALSE)</f>
        <v>Computers</v>
      </c>
      <c r="Q4198" s="6">
        <f>VLOOKUP(D4198,Products!$A$2:$F$21,6,FALSE)</f>
        <v>22100</v>
      </c>
      <c r="R4198" s="6">
        <f t="shared" si="262"/>
        <v>22100</v>
      </c>
      <c r="S4198" s="6">
        <f t="shared" si="263"/>
        <v>8680</v>
      </c>
    </row>
    <row r="4199" spans="1:19" x14ac:dyDescent="0.25">
      <c r="A4199" t="s">
        <v>4629</v>
      </c>
      <c r="B4199" s="2">
        <v>45149</v>
      </c>
      <c r="C4199" t="s">
        <v>492</v>
      </c>
      <c r="D4199" t="s">
        <v>46</v>
      </c>
      <c r="E4199">
        <v>5</v>
      </c>
      <c r="F4199">
        <v>280.8</v>
      </c>
      <c r="G4199" s="3">
        <v>0.1</v>
      </c>
      <c r="H4199" t="s">
        <v>12</v>
      </c>
      <c r="I4199">
        <v>6</v>
      </c>
      <c r="J4199">
        <f t="shared" si="260"/>
        <v>1263.6000000000001</v>
      </c>
      <c r="K4199" s="2">
        <f t="shared" si="261"/>
        <v>45139</v>
      </c>
      <c r="L4199" s="2" t="str">
        <f>VLOOKUP(C4199,Customers!$A$2:$F$401,3,FALSE)</f>
        <v>Cairo</v>
      </c>
      <c r="M4199" s="2" t="str">
        <f>VLOOKUP(C4199,Customers!$A$2:$F$401,5,FALSE)</f>
        <v>Consumer</v>
      </c>
      <c r="N4199" s="2" t="str">
        <f>VLOOKUP(D4199,Products!$A$2:$F$21,2,FALSE)</f>
        <v>Paper A4 Box</v>
      </c>
      <c r="O4199" s="2" t="str">
        <f>VLOOKUP(D4199,Products!$A$2:$F$21,4,FALSE)</f>
        <v>Office</v>
      </c>
      <c r="P4199" s="2" t="str">
        <f>VLOOKUP(D4199,Products!$A$2:$F$21,3,FALSE)</f>
        <v>Stationery</v>
      </c>
      <c r="Q4199" s="6">
        <f>VLOOKUP(D4199,Products!$A$2:$F$21,6,FALSE)</f>
        <v>145</v>
      </c>
      <c r="R4199" s="6">
        <f t="shared" si="262"/>
        <v>725</v>
      </c>
      <c r="S4199" s="6">
        <f t="shared" si="263"/>
        <v>538.60000000000014</v>
      </c>
    </row>
    <row r="4200" spans="1:19" x14ac:dyDescent="0.25">
      <c r="A4200" t="s">
        <v>4630</v>
      </c>
      <c r="B4200" s="2">
        <v>45221</v>
      </c>
      <c r="C4200" t="s">
        <v>568</v>
      </c>
      <c r="D4200" t="s">
        <v>46</v>
      </c>
      <c r="E4200">
        <v>1</v>
      </c>
      <c r="F4200">
        <v>280.8</v>
      </c>
      <c r="G4200" s="3">
        <v>0</v>
      </c>
      <c r="H4200" t="s">
        <v>12</v>
      </c>
      <c r="I4200">
        <v>4</v>
      </c>
      <c r="J4200">
        <f t="shared" si="260"/>
        <v>280.8</v>
      </c>
      <c r="K4200" s="2">
        <f t="shared" si="261"/>
        <v>45200</v>
      </c>
      <c r="L4200" s="2" t="str">
        <f>VLOOKUP(C4200,Customers!$A$2:$F$401,3,FALSE)</f>
        <v>Tanta</v>
      </c>
      <c r="M4200" s="2" t="str">
        <f>VLOOKUP(C4200,Customers!$A$2:$F$401,5,FALSE)</f>
        <v>Consumer</v>
      </c>
      <c r="N4200" s="2" t="str">
        <f>VLOOKUP(D4200,Products!$A$2:$F$21,2,FALSE)</f>
        <v>Paper A4 Box</v>
      </c>
      <c r="O4200" s="2" t="str">
        <f>VLOOKUP(D4200,Products!$A$2:$F$21,4,FALSE)</f>
        <v>Office</v>
      </c>
      <c r="P4200" s="2" t="str">
        <f>VLOOKUP(D4200,Products!$A$2:$F$21,3,FALSE)</f>
        <v>Stationery</v>
      </c>
      <c r="Q4200" s="6">
        <f>VLOOKUP(D4200,Products!$A$2:$F$21,6,FALSE)</f>
        <v>145</v>
      </c>
      <c r="R4200" s="6">
        <f t="shared" si="262"/>
        <v>145</v>
      </c>
      <c r="S4200" s="6">
        <f t="shared" si="263"/>
        <v>135.80000000000001</v>
      </c>
    </row>
    <row r="4201" spans="1:19" x14ac:dyDescent="0.25">
      <c r="A4201" t="s">
        <v>4631</v>
      </c>
      <c r="B4201" s="2">
        <v>45810</v>
      </c>
      <c r="C4201" t="s">
        <v>1064</v>
      </c>
      <c r="D4201" t="s">
        <v>82</v>
      </c>
      <c r="E4201">
        <v>2</v>
      </c>
      <c r="F4201">
        <v>4944</v>
      </c>
      <c r="G4201" s="3">
        <v>0.2</v>
      </c>
      <c r="H4201" t="s">
        <v>12</v>
      </c>
      <c r="I4201">
        <v>6</v>
      </c>
      <c r="J4201">
        <f t="shared" si="260"/>
        <v>7910.4000000000005</v>
      </c>
      <c r="K4201" s="2">
        <f t="shared" si="261"/>
        <v>45809</v>
      </c>
      <c r="L4201" s="2" t="str">
        <f>VLOOKUP(C4201,Customers!$A$2:$F$401,3,FALSE)</f>
        <v>Shubra El-Kheima</v>
      </c>
      <c r="M4201" s="2" t="str">
        <f>VLOOKUP(C4201,Customers!$A$2:$F$401,5,FALSE)</f>
        <v>Consumer</v>
      </c>
      <c r="N4201" s="2" t="str">
        <f>VLOOKUP(D4201,Products!$A$2:$F$21,2,FALSE)</f>
        <v>Office Chair</v>
      </c>
      <c r="O4201" s="2" t="str">
        <f>VLOOKUP(D4201,Products!$A$2:$F$21,4,FALSE)</f>
        <v>Office</v>
      </c>
      <c r="P4201" s="2" t="str">
        <f>VLOOKUP(D4201,Products!$A$2:$F$21,3,FALSE)</f>
        <v>Furniture</v>
      </c>
      <c r="Q4201" s="6">
        <f>VLOOKUP(D4201,Products!$A$2:$F$21,6,FALSE)</f>
        <v>3150</v>
      </c>
      <c r="R4201" s="6">
        <f t="shared" si="262"/>
        <v>6300</v>
      </c>
      <c r="S4201" s="6">
        <f t="shared" si="263"/>
        <v>1610.4000000000005</v>
      </c>
    </row>
    <row r="4202" spans="1:19" x14ac:dyDescent="0.25">
      <c r="A4202" t="s">
        <v>4632</v>
      </c>
      <c r="B4202" s="2">
        <v>45374</v>
      </c>
      <c r="C4202" t="s">
        <v>315</v>
      </c>
      <c r="D4202" t="s">
        <v>72</v>
      </c>
      <c r="E4202">
        <v>1</v>
      </c>
      <c r="F4202">
        <v>1610</v>
      </c>
      <c r="G4202" s="3">
        <v>0.2</v>
      </c>
      <c r="H4202" t="s">
        <v>12</v>
      </c>
      <c r="I4202">
        <v>6</v>
      </c>
      <c r="J4202">
        <f t="shared" si="260"/>
        <v>1288</v>
      </c>
      <c r="K4202" s="2">
        <f t="shared" si="261"/>
        <v>45352</v>
      </c>
      <c r="L4202" s="2" t="str">
        <f>VLOOKUP(C4202,Customers!$A$2:$F$401,3,FALSE)</f>
        <v>Mansoura</v>
      </c>
      <c r="M4202" s="2" t="str">
        <f>VLOOKUP(C4202,Customers!$A$2:$F$401,5,FALSE)</f>
        <v>Consumer</v>
      </c>
      <c r="N4202" s="2" t="str">
        <f>VLOOKUP(D4202,Products!$A$2:$F$21,2,FALSE)</f>
        <v>Wi-Fi Router</v>
      </c>
      <c r="O4202" s="2" t="str">
        <f>VLOOKUP(D4202,Products!$A$2:$F$21,4,FALSE)</f>
        <v>Electronics</v>
      </c>
      <c r="P4202" s="2" t="str">
        <f>VLOOKUP(D4202,Products!$A$2:$F$21,3,FALSE)</f>
        <v>Networking</v>
      </c>
      <c r="Q4202" s="6">
        <f>VLOOKUP(D4202,Products!$A$2:$F$21,6,FALSE)</f>
        <v>1050</v>
      </c>
      <c r="R4202" s="6">
        <f t="shared" si="262"/>
        <v>1050</v>
      </c>
      <c r="S4202" s="6">
        <f t="shared" si="263"/>
        <v>238</v>
      </c>
    </row>
    <row r="4203" spans="1:19" x14ac:dyDescent="0.25">
      <c r="A4203" t="s">
        <v>4633</v>
      </c>
      <c r="B4203" s="2">
        <v>45144</v>
      </c>
      <c r="C4203" t="s">
        <v>37</v>
      </c>
      <c r="D4203" t="s">
        <v>24</v>
      </c>
      <c r="E4203">
        <v>1</v>
      </c>
      <c r="F4203">
        <v>1287.5</v>
      </c>
      <c r="G4203" s="3">
        <v>0.05</v>
      </c>
      <c r="H4203" t="s">
        <v>12</v>
      </c>
      <c r="I4203">
        <v>2</v>
      </c>
      <c r="J4203">
        <f t="shared" si="260"/>
        <v>1223.125</v>
      </c>
      <c r="K4203" s="2">
        <f t="shared" si="261"/>
        <v>45139</v>
      </c>
      <c r="L4203" s="2" t="str">
        <f>VLOOKUP(C4203,Customers!$A$2:$F$401,3,FALSE)</f>
        <v>Port Said</v>
      </c>
      <c r="M4203" s="2" t="str">
        <f>VLOOKUP(C4203,Customers!$A$2:$F$401,5,FALSE)</f>
        <v>Consumer</v>
      </c>
      <c r="N4203" s="2" t="str">
        <f>VLOOKUP(D4203,Products!$A$2:$F$21,2,FALSE)</f>
        <v>USB-C Hub</v>
      </c>
      <c r="O4203" s="2" t="str">
        <f>VLOOKUP(D4203,Products!$A$2:$F$21,4,FALSE)</f>
        <v>Electronics</v>
      </c>
      <c r="P4203" s="2" t="str">
        <f>VLOOKUP(D4203,Products!$A$2:$F$21,3,FALSE)</f>
        <v>Accessories</v>
      </c>
      <c r="Q4203" s="6">
        <f>VLOOKUP(D4203,Products!$A$2:$F$21,6,FALSE)</f>
        <v>620</v>
      </c>
      <c r="R4203" s="6">
        <f t="shared" si="262"/>
        <v>620</v>
      </c>
      <c r="S4203" s="6">
        <f t="shared" si="263"/>
        <v>603.125</v>
      </c>
    </row>
    <row r="4204" spans="1:19" x14ac:dyDescent="0.25">
      <c r="A4204" t="s">
        <v>4634</v>
      </c>
      <c r="B4204" s="2">
        <v>45831</v>
      </c>
      <c r="C4204" t="s">
        <v>396</v>
      </c>
      <c r="D4204" t="s">
        <v>18</v>
      </c>
      <c r="E4204">
        <v>2</v>
      </c>
      <c r="F4204">
        <v>1406.5</v>
      </c>
      <c r="G4204" s="3">
        <v>0.2</v>
      </c>
      <c r="H4204" t="s">
        <v>12</v>
      </c>
      <c r="I4204">
        <v>6</v>
      </c>
      <c r="J4204">
        <f t="shared" si="260"/>
        <v>2250.4</v>
      </c>
      <c r="K4204" s="2">
        <f t="shared" si="261"/>
        <v>45809</v>
      </c>
      <c r="L4204" s="2" t="str">
        <f>VLOOKUP(C4204,Customers!$A$2:$F$401,3,FALSE)</f>
        <v>Alexandria</v>
      </c>
      <c r="M4204" s="2" t="str">
        <f>VLOOKUP(C4204,Customers!$A$2:$F$401,5,FALSE)</f>
        <v>Consumer</v>
      </c>
      <c r="N4204" s="2" t="str">
        <f>VLOOKUP(D4204,Products!$A$2:$F$21,2,FALSE)</f>
        <v>Webcam HD</v>
      </c>
      <c r="O4204" s="2" t="str">
        <f>VLOOKUP(D4204,Products!$A$2:$F$21,4,FALSE)</f>
        <v>Electronics</v>
      </c>
      <c r="P4204" s="2" t="str">
        <f>VLOOKUP(D4204,Products!$A$2:$F$21,3,FALSE)</f>
        <v>Accessories</v>
      </c>
      <c r="Q4204" s="6">
        <f>VLOOKUP(D4204,Products!$A$2:$F$21,6,FALSE)</f>
        <v>790</v>
      </c>
      <c r="R4204" s="6">
        <f t="shared" si="262"/>
        <v>1580</v>
      </c>
      <c r="S4204" s="6">
        <f t="shared" si="263"/>
        <v>670.40000000000009</v>
      </c>
    </row>
    <row r="4205" spans="1:19" x14ac:dyDescent="0.25">
      <c r="A4205" t="s">
        <v>4635</v>
      </c>
      <c r="B4205" s="2">
        <v>45457</v>
      </c>
      <c r="C4205" t="s">
        <v>358</v>
      </c>
      <c r="D4205" t="s">
        <v>56</v>
      </c>
      <c r="E4205">
        <v>2</v>
      </c>
      <c r="F4205">
        <v>180</v>
      </c>
      <c r="G4205" s="3">
        <v>0.1</v>
      </c>
      <c r="H4205" t="s">
        <v>12</v>
      </c>
      <c r="I4205">
        <v>3</v>
      </c>
      <c r="J4205">
        <f t="shared" si="260"/>
        <v>324</v>
      </c>
      <c r="K4205" s="2">
        <f t="shared" si="261"/>
        <v>45444</v>
      </c>
      <c r="L4205" s="2" t="str">
        <f>VLOOKUP(C4205,Customers!$A$2:$F$401,3,FALSE)</f>
        <v>Giza</v>
      </c>
      <c r="M4205" s="2" t="str">
        <f>VLOOKUP(C4205,Customers!$A$2:$F$401,5,FALSE)</f>
        <v>Corporate</v>
      </c>
      <c r="N4205" s="2" t="str">
        <f>VLOOKUP(D4205,Products!$A$2:$F$21,2,FALSE)</f>
        <v>Notebook Pack</v>
      </c>
      <c r="O4205" s="2" t="str">
        <f>VLOOKUP(D4205,Products!$A$2:$F$21,4,FALSE)</f>
        <v>Office</v>
      </c>
      <c r="P4205" s="2" t="str">
        <f>VLOOKUP(D4205,Products!$A$2:$F$21,3,FALSE)</f>
        <v>Stationery</v>
      </c>
      <c r="Q4205" s="6">
        <f>VLOOKUP(D4205,Products!$A$2:$F$21,6,FALSE)</f>
        <v>75</v>
      </c>
      <c r="R4205" s="6">
        <f t="shared" si="262"/>
        <v>150</v>
      </c>
      <c r="S4205" s="6">
        <f t="shared" si="263"/>
        <v>174</v>
      </c>
    </row>
    <row r="4206" spans="1:19" x14ac:dyDescent="0.25">
      <c r="A4206" t="s">
        <v>4636</v>
      </c>
      <c r="B4206" s="2">
        <v>45138</v>
      </c>
      <c r="C4206" t="s">
        <v>301</v>
      </c>
      <c r="D4206" t="s">
        <v>18</v>
      </c>
      <c r="E4206">
        <v>1</v>
      </c>
      <c r="F4206">
        <v>1450</v>
      </c>
      <c r="G4206" s="3">
        <v>0.1</v>
      </c>
      <c r="H4206" t="s">
        <v>96</v>
      </c>
      <c r="I4206">
        <v>3</v>
      </c>
      <c r="J4206">
        <f t="shared" si="260"/>
        <v>1305</v>
      </c>
      <c r="K4206" s="2">
        <f t="shared" si="261"/>
        <v>45108</v>
      </c>
      <c r="L4206" s="2" t="str">
        <f>VLOOKUP(C4206,Customers!$A$2:$F$401,3,FALSE)</f>
        <v>Giza</v>
      </c>
      <c r="M4206" s="2" t="str">
        <f>VLOOKUP(C4206,Customers!$A$2:$F$401,5,FALSE)</f>
        <v>Consumer</v>
      </c>
      <c r="N4206" s="2" t="str">
        <f>VLOOKUP(D4206,Products!$A$2:$F$21,2,FALSE)</f>
        <v>Webcam HD</v>
      </c>
      <c r="O4206" s="2" t="str">
        <f>VLOOKUP(D4206,Products!$A$2:$F$21,4,FALSE)</f>
        <v>Electronics</v>
      </c>
      <c r="P4206" s="2" t="str">
        <f>VLOOKUP(D4206,Products!$A$2:$F$21,3,FALSE)</f>
        <v>Accessories</v>
      </c>
      <c r="Q4206" s="6">
        <f>VLOOKUP(D4206,Products!$A$2:$F$21,6,FALSE)</f>
        <v>790</v>
      </c>
      <c r="R4206" s="6">
        <f t="shared" si="262"/>
        <v>790</v>
      </c>
      <c r="S4206" s="6">
        <f t="shared" si="263"/>
        <v>515</v>
      </c>
    </row>
    <row r="4207" spans="1:19" x14ac:dyDescent="0.25">
      <c r="A4207" t="s">
        <v>4637</v>
      </c>
      <c r="B4207" s="2">
        <v>44998</v>
      </c>
      <c r="C4207" t="s">
        <v>994</v>
      </c>
      <c r="D4207" t="s">
        <v>59</v>
      </c>
      <c r="E4207">
        <v>2</v>
      </c>
      <c r="F4207">
        <v>7622</v>
      </c>
      <c r="G4207" s="3">
        <v>0.15</v>
      </c>
      <c r="H4207" t="s">
        <v>96</v>
      </c>
      <c r="I4207">
        <v>7</v>
      </c>
      <c r="J4207">
        <f t="shared" si="260"/>
        <v>12957.4</v>
      </c>
      <c r="K4207" s="2">
        <f t="shared" si="261"/>
        <v>44986</v>
      </c>
      <c r="L4207" s="2" t="str">
        <f>VLOOKUP(C4207,Customers!$A$2:$F$401,3,FALSE)</f>
        <v>Alexandria</v>
      </c>
      <c r="M4207" s="2" t="str">
        <f>VLOOKUP(C4207,Customers!$A$2:$F$401,5,FALSE)</f>
        <v>Consumer</v>
      </c>
      <c r="N4207" s="2" t="str">
        <f>VLOOKUP(D4207,Products!$A$2:$F$21,2,FALSE)</f>
        <v>Laser Printer</v>
      </c>
      <c r="O4207" s="2" t="str">
        <f>VLOOKUP(D4207,Products!$A$2:$F$21,4,FALSE)</f>
        <v>Electronics</v>
      </c>
      <c r="P4207" s="2" t="str">
        <f>VLOOKUP(D4207,Products!$A$2:$F$21,3,FALSE)</f>
        <v>Printers</v>
      </c>
      <c r="Q4207" s="6">
        <f>VLOOKUP(D4207,Products!$A$2:$F$21,6,FALSE)</f>
        <v>5600</v>
      </c>
      <c r="R4207" s="6">
        <f t="shared" si="262"/>
        <v>11200</v>
      </c>
      <c r="S4207" s="6">
        <f t="shared" si="263"/>
        <v>1757.3999999999996</v>
      </c>
    </row>
    <row r="4208" spans="1:19" x14ac:dyDescent="0.25">
      <c r="A4208" t="s">
        <v>4638</v>
      </c>
      <c r="B4208" s="2">
        <v>45076</v>
      </c>
      <c r="C4208" t="s">
        <v>809</v>
      </c>
      <c r="D4208" t="s">
        <v>82</v>
      </c>
      <c r="E4208">
        <v>1</v>
      </c>
      <c r="F4208">
        <v>4656</v>
      </c>
      <c r="G4208" s="3">
        <v>0.15</v>
      </c>
      <c r="H4208" t="s">
        <v>12</v>
      </c>
      <c r="I4208">
        <v>6</v>
      </c>
      <c r="J4208">
        <f t="shared" si="260"/>
        <v>3957.6</v>
      </c>
      <c r="K4208" s="2">
        <f t="shared" si="261"/>
        <v>45047</v>
      </c>
      <c r="L4208" s="2" t="str">
        <f>VLOOKUP(C4208,Customers!$A$2:$F$401,3,FALSE)</f>
        <v>Zagazig</v>
      </c>
      <c r="M4208" s="2" t="str">
        <f>VLOOKUP(C4208,Customers!$A$2:$F$401,5,FALSE)</f>
        <v>Consumer</v>
      </c>
      <c r="N4208" s="2" t="str">
        <f>VLOOKUP(D4208,Products!$A$2:$F$21,2,FALSE)</f>
        <v>Office Chair</v>
      </c>
      <c r="O4208" s="2" t="str">
        <f>VLOOKUP(D4208,Products!$A$2:$F$21,4,FALSE)</f>
        <v>Office</v>
      </c>
      <c r="P4208" s="2" t="str">
        <f>VLOOKUP(D4208,Products!$A$2:$F$21,3,FALSE)</f>
        <v>Furniture</v>
      </c>
      <c r="Q4208" s="6">
        <f>VLOOKUP(D4208,Products!$A$2:$F$21,6,FALSE)</f>
        <v>3150</v>
      </c>
      <c r="R4208" s="6">
        <f t="shared" si="262"/>
        <v>3150</v>
      </c>
      <c r="S4208" s="6">
        <f t="shared" si="263"/>
        <v>807.59999999999991</v>
      </c>
    </row>
    <row r="4209" spans="1:19" x14ac:dyDescent="0.25">
      <c r="A4209" t="s">
        <v>4639</v>
      </c>
      <c r="B4209" s="2">
        <v>45071</v>
      </c>
      <c r="C4209" t="s">
        <v>714</v>
      </c>
      <c r="D4209" t="s">
        <v>24</v>
      </c>
      <c r="E4209">
        <v>2</v>
      </c>
      <c r="F4209">
        <v>1212.5</v>
      </c>
      <c r="G4209" s="3">
        <v>0.05</v>
      </c>
      <c r="H4209" t="s">
        <v>12</v>
      </c>
      <c r="I4209">
        <v>7</v>
      </c>
      <c r="J4209">
        <f t="shared" si="260"/>
        <v>2303.75</v>
      </c>
      <c r="K4209" s="2">
        <f t="shared" si="261"/>
        <v>45047</v>
      </c>
      <c r="L4209" s="2" t="str">
        <f>VLOOKUP(C4209,Customers!$A$2:$F$401,3,FALSE)</f>
        <v>Cairo</v>
      </c>
      <c r="M4209" s="2" t="str">
        <f>VLOOKUP(C4209,Customers!$A$2:$F$401,5,FALSE)</f>
        <v>Consumer</v>
      </c>
      <c r="N4209" s="2" t="str">
        <f>VLOOKUP(D4209,Products!$A$2:$F$21,2,FALSE)</f>
        <v>USB-C Hub</v>
      </c>
      <c r="O4209" s="2" t="str">
        <f>VLOOKUP(D4209,Products!$A$2:$F$21,4,FALSE)</f>
        <v>Electronics</v>
      </c>
      <c r="P4209" s="2" t="str">
        <f>VLOOKUP(D4209,Products!$A$2:$F$21,3,FALSE)</f>
        <v>Accessories</v>
      </c>
      <c r="Q4209" s="6">
        <f>VLOOKUP(D4209,Products!$A$2:$F$21,6,FALSE)</f>
        <v>620</v>
      </c>
      <c r="R4209" s="6">
        <f t="shared" si="262"/>
        <v>1240</v>
      </c>
      <c r="S4209" s="6">
        <f t="shared" si="263"/>
        <v>1063.75</v>
      </c>
    </row>
    <row r="4210" spans="1:19" x14ac:dyDescent="0.25">
      <c r="A4210" t="s">
        <v>4640</v>
      </c>
      <c r="B4210" s="2">
        <v>45440</v>
      </c>
      <c r="C4210" t="s">
        <v>471</v>
      </c>
      <c r="D4210" t="s">
        <v>15</v>
      </c>
      <c r="E4210">
        <v>3</v>
      </c>
      <c r="F4210">
        <v>463.5</v>
      </c>
      <c r="G4210" s="3">
        <v>0.1</v>
      </c>
      <c r="H4210" t="s">
        <v>12</v>
      </c>
      <c r="I4210">
        <v>1</v>
      </c>
      <c r="J4210">
        <f t="shared" si="260"/>
        <v>1251.45</v>
      </c>
      <c r="K4210" s="2">
        <f t="shared" si="261"/>
        <v>45413</v>
      </c>
      <c r="L4210" s="2" t="str">
        <f>VLOOKUP(C4210,Customers!$A$2:$F$401,3,FALSE)</f>
        <v>Alexandria</v>
      </c>
      <c r="M4210" s="2" t="str">
        <f>VLOOKUP(C4210,Customers!$A$2:$F$401,5,FALSE)</f>
        <v>Consumer</v>
      </c>
      <c r="N4210" s="2" t="str">
        <f>VLOOKUP(D4210,Products!$A$2:$F$21,2,FALSE)</f>
        <v>Wireless Mouse</v>
      </c>
      <c r="O4210" s="2" t="str">
        <f>VLOOKUP(D4210,Products!$A$2:$F$21,4,FALSE)</f>
        <v>Electronics</v>
      </c>
      <c r="P4210" s="2" t="str">
        <f>VLOOKUP(D4210,Products!$A$2:$F$21,3,FALSE)</f>
        <v>Accessories</v>
      </c>
      <c r="Q4210" s="6">
        <f>VLOOKUP(D4210,Products!$A$2:$F$21,6,FALSE)</f>
        <v>210</v>
      </c>
      <c r="R4210" s="6">
        <f t="shared" si="262"/>
        <v>630</v>
      </c>
      <c r="S4210" s="6">
        <f t="shared" si="263"/>
        <v>621.45000000000005</v>
      </c>
    </row>
    <row r="4211" spans="1:19" x14ac:dyDescent="0.25">
      <c r="A4211" t="s">
        <v>4641</v>
      </c>
      <c r="B4211" s="2">
        <v>45840</v>
      </c>
      <c r="C4211" t="s">
        <v>815</v>
      </c>
      <c r="D4211" t="s">
        <v>15</v>
      </c>
      <c r="E4211">
        <v>2</v>
      </c>
      <c r="F4211">
        <v>414</v>
      </c>
      <c r="G4211" s="3">
        <v>0.1</v>
      </c>
      <c r="H4211" t="s">
        <v>12</v>
      </c>
      <c r="I4211">
        <v>5</v>
      </c>
      <c r="J4211">
        <f t="shared" si="260"/>
        <v>745.2</v>
      </c>
      <c r="K4211" s="2">
        <f t="shared" si="261"/>
        <v>45839</v>
      </c>
      <c r="L4211" s="2" t="str">
        <f>VLOOKUP(C4211,Customers!$A$2:$F$401,3,FALSE)</f>
        <v>Alexandria</v>
      </c>
      <c r="M4211" s="2" t="str">
        <f>VLOOKUP(C4211,Customers!$A$2:$F$401,5,FALSE)</f>
        <v>Consumer</v>
      </c>
      <c r="N4211" s="2" t="str">
        <f>VLOOKUP(D4211,Products!$A$2:$F$21,2,FALSE)</f>
        <v>Wireless Mouse</v>
      </c>
      <c r="O4211" s="2" t="str">
        <f>VLOOKUP(D4211,Products!$A$2:$F$21,4,FALSE)</f>
        <v>Electronics</v>
      </c>
      <c r="P4211" s="2" t="str">
        <f>VLOOKUP(D4211,Products!$A$2:$F$21,3,FALSE)</f>
        <v>Accessories</v>
      </c>
      <c r="Q4211" s="6">
        <f>VLOOKUP(D4211,Products!$A$2:$F$21,6,FALSE)</f>
        <v>210</v>
      </c>
      <c r="R4211" s="6">
        <f t="shared" si="262"/>
        <v>420</v>
      </c>
      <c r="S4211" s="6">
        <f t="shared" si="263"/>
        <v>325.20000000000005</v>
      </c>
    </row>
    <row r="4212" spans="1:19" x14ac:dyDescent="0.25">
      <c r="A4212" t="s">
        <v>4642</v>
      </c>
      <c r="B4212" s="2">
        <v>44965</v>
      </c>
      <c r="C4212" t="s">
        <v>571</v>
      </c>
      <c r="D4212" t="s">
        <v>46</v>
      </c>
      <c r="E4212">
        <v>2</v>
      </c>
      <c r="F4212">
        <v>239.2</v>
      </c>
      <c r="G4212" s="3">
        <v>0.05</v>
      </c>
      <c r="H4212" t="s">
        <v>12</v>
      </c>
      <c r="I4212">
        <v>3</v>
      </c>
      <c r="J4212">
        <f t="shared" si="260"/>
        <v>454.47999999999996</v>
      </c>
      <c r="K4212" s="2">
        <f t="shared" si="261"/>
        <v>44958</v>
      </c>
      <c r="L4212" s="2" t="str">
        <f>VLOOKUP(C4212,Customers!$A$2:$F$401,3,FALSE)</f>
        <v>Mansoura</v>
      </c>
      <c r="M4212" s="2" t="str">
        <f>VLOOKUP(C4212,Customers!$A$2:$F$401,5,FALSE)</f>
        <v>Consumer</v>
      </c>
      <c r="N4212" s="2" t="str">
        <f>VLOOKUP(D4212,Products!$A$2:$F$21,2,FALSE)</f>
        <v>Paper A4 Box</v>
      </c>
      <c r="O4212" s="2" t="str">
        <f>VLOOKUP(D4212,Products!$A$2:$F$21,4,FALSE)</f>
        <v>Office</v>
      </c>
      <c r="P4212" s="2" t="str">
        <f>VLOOKUP(D4212,Products!$A$2:$F$21,3,FALSE)</f>
        <v>Stationery</v>
      </c>
      <c r="Q4212" s="6">
        <f>VLOOKUP(D4212,Products!$A$2:$F$21,6,FALSE)</f>
        <v>145</v>
      </c>
      <c r="R4212" s="6">
        <f t="shared" si="262"/>
        <v>290</v>
      </c>
      <c r="S4212" s="6">
        <f t="shared" si="263"/>
        <v>164.47999999999996</v>
      </c>
    </row>
    <row r="4213" spans="1:19" x14ac:dyDescent="0.25">
      <c r="A4213" t="s">
        <v>4643</v>
      </c>
      <c r="B4213" s="2">
        <v>45946</v>
      </c>
      <c r="C4213" t="s">
        <v>392</v>
      </c>
      <c r="D4213" t="s">
        <v>46</v>
      </c>
      <c r="E4213">
        <v>4</v>
      </c>
      <c r="F4213">
        <v>239.2</v>
      </c>
      <c r="G4213" s="3">
        <v>0.1</v>
      </c>
      <c r="H4213" t="s">
        <v>12</v>
      </c>
      <c r="I4213">
        <v>7</v>
      </c>
      <c r="J4213">
        <f t="shared" si="260"/>
        <v>861.12</v>
      </c>
      <c r="K4213" s="2">
        <f t="shared" si="261"/>
        <v>45931</v>
      </c>
      <c r="L4213" s="2" t="str">
        <f>VLOOKUP(C4213,Customers!$A$2:$F$401,3,FALSE)</f>
        <v>Giza</v>
      </c>
      <c r="M4213" s="2" t="str">
        <f>VLOOKUP(C4213,Customers!$A$2:$F$401,5,FALSE)</f>
        <v>Small Business</v>
      </c>
      <c r="N4213" s="2" t="str">
        <f>VLOOKUP(D4213,Products!$A$2:$F$21,2,FALSE)</f>
        <v>Paper A4 Box</v>
      </c>
      <c r="O4213" s="2" t="str">
        <f>VLOOKUP(D4213,Products!$A$2:$F$21,4,FALSE)</f>
        <v>Office</v>
      </c>
      <c r="P4213" s="2" t="str">
        <f>VLOOKUP(D4213,Products!$A$2:$F$21,3,FALSE)</f>
        <v>Stationery</v>
      </c>
      <c r="Q4213" s="6">
        <f>VLOOKUP(D4213,Products!$A$2:$F$21,6,FALSE)</f>
        <v>145</v>
      </c>
      <c r="R4213" s="6">
        <f t="shared" si="262"/>
        <v>580</v>
      </c>
      <c r="S4213" s="6">
        <f t="shared" si="263"/>
        <v>281.12</v>
      </c>
    </row>
    <row r="4214" spans="1:19" x14ac:dyDescent="0.25">
      <c r="A4214" t="s">
        <v>4644</v>
      </c>
      <c r="B4214" s="2">
        <v>45231</v>
      </c>
      <c r="C4214" t="s">
        <v>523</v>
      </c>
      <c r="D4214" t="s">
        <v>15</v>
      </c>
      <c r="E4214">
        <v>2</v>
      </c>
      <c r="F4214">
        <v>463.5</v>
      </c>
      <c r="G4214" s="3">
        <v>0.1</v>
      </c>
      <c r="H4214" t="s">
        <v>12</v>
      </c>
      <c r="I4214">
        <v>3</v>
      </c>
      <c r="J4214">
        <f t="shared" si="260"/>
        <v>834.30000000000007</v>
      </c>
      <c r="K4214" s="2">
        <f t="shared" si="261"/>
        <v>45231</v>
      </c>
      <c r="L4214" s="2" t="str">
        <f>VLOOKUP(C4214,Customers!$A$2:$F$401,3,FALSE)</f>
        <v>Banha</v>
      </c>
      <c r="M4214" s="2" t="str">
        <f>VLOOKUP(C4214,Customers!$A$2:$F$401,5,FALSE)</f>
        <v>Consumer</v>
      </c>
      <c r="N4214" s="2" t="str">
        <f>VLOOKUP(D4214,Products!$A$2:$F$21,2,FALSE)</f>
        <v>Wireless Mouse</v>
      </c>
      <c r="O4214" s="2" t="str">
        <f>VLOOKUP(D4214,Products!$A$2:$F$21,4,FALSE)</f>
        <v>Electronics</v>
      </c>
      <c r="P4214" s="2" t="str">
        <f>VLOOKUP(D4214,Products!$A$2:$F$21,3,FALSE)</f>
        <v>Accessories</v>
      </c>
      <c r="Q4214" s="6">
        <f>VLOOKUP(D4214,Products!$A$2:$F$21,6,FALSE)</f>
        <v>210</v>
      </c>
      <c r="R4214" s="6">
        <f t="shared" si="262"/>
        <v>420</v>
      </c>
      <c r="S4214" s="6">
        <f t="shared" si="263"/>
        <v>414.30000000000007</v>
      </c>
    </row>
    <row r="4215" spans="1:19" x14ac:dyDescent="0.25">
      <c r="A4215" t="s">
        <v>4645</v>
      </c>
      <c r="B4215" s="2">
        <v>44928</v>
      </c>
      <c r="C4215" t="s">
        <v>790</v>
      </c>
      <c r="D4215" t="s">
        <v>109</v>
      </c>
      <c r="E4215">
        <v>2</v>
      </c>
      <c r="F4215">
        <v>13824</v>
      </c>
      <c r="G4215" s="3">
        <v>0.05</v>
      </c>
      <c r="H4215" t="s">
        <v>12</v>
      </c>
      <c r="I4215">
        <v>7</v>
      </c>
      <c r="J4215">
        <f t="shared" si="260"/>
        <v>26265.599999999999</v>
      </c>
      <c r="K4215" s="2">
        <f t="shared" si="261"/>
        <v>44927</v>
      </c>
      <c r="L4215" s="2" t="str">
        <f>VLOOKUP(C4215,Customers!$A$2:$F$401,3,FALSE)</f>
        <v>Giza</v>
      </c>
      <c r="M4215" s="2" t="str">
        <f>VLOOKUP(C4215,Customers!$A$2:$F$401,5,FALSE)</f>
        <v>Small Business</v>
      </c>
      <c r="N4215" s="2" t="str">
        <f>VLOOKUP(D4215,Products!$A$2:$F$21,2,FALSE)</f>
        <v>Projector</v>
      </c>
      <c r="O4215" s="2" t="str">
        <f>VLOOKUP(D4215,Products!$A$2:$F$21,4,FALSE)</f>
        <v>Electronics</v>
      </c>
      <c r="P4215" s="2" t="str">
        <f>VLOOKUP(D4215,Products!$A$2:$F$21,3,FALSE)</f>
        <v>Displays</v>
      </c>
      <c r="Q4215" s="6">
        <f>VLOOKUP(D4215,Products!$A$2:$F$21,6,FALSE)</f>
        <v>9700</v>
      </c>
      <c r="R4215" s="6">
        <f t="shared" si="262"/>
        <v>19400</v>
      </c>
      <c r="S4215" s="6">
        <f t="shared" si="263"/>
        <v>6865.5999999999985</v>
      </c>
    </row>
    <row r="4216" spans="1:19" x14ac:dyDescent="0.25">
      <c r="A4216" t="s">
        <v>4646</v>
      </c>
      <c r="B4216" s="2">
        <v>45004</v>
      </c>
      <c r="C4216" t="s">
        <v>1195</v>
      </c>
      <c r="D4216" t="s">
        <v>56</v>
      </c>
      <c r="E4216">
        <v>1</v>
      </c>
      <c r="F4216">
        <v>194.4</v>
      </c>
      <c r="G4216" s="3">
        <v>0.05</v>
      </c>
      <c r="H4216" t="s">
        <v>12</v>
      </c>
      <c r="I4216">
        <v>5</v>
      </c>
      <c r="J4216">
        <f t="shared" si="260"/>
        <v>184.68</v>
      </c>
      <c r="K4216" s="2">
        <f t="shared" si="261"/>
        <v>44986</v>
      </c>
      <c r="L4216" s="2" t="str">
        <f>VLOOKUP(C4216,Customers!$A$2:$F$401,3,FALSE)</f>
        <v>Banha</v>
      </c>
      <c r="M4216" s="2" t="str">
        <f>VLOOKUP(C4216,Customers!$A$2:$F$401,5,FALSE)</f>
        <v>Small Business</v>
      </c>
      <c r="N4216" s="2" t="str">
        <f>VLOOKUP(D4216,Products!$A$2:$F$21,2,FALSE)</f>
        <v>Notebook Pack</v>
      </c>
      <c r="O4216" s="2" t="str">
        <f>VLOOKUP(D4216,Products!$A$2:$F$21,4,FALSE)</f>
        <v>Office</v>
      </c>
      <c r="P4216" s="2" t="str">
        <f>VLOOKUP(D4216,Products!$A$2:$F$21,3,FALSE)</f>
        <v>Stationery</v>
      </c>
      <c r="Q4216" s="6">
        <f>VLOOKUP(D4216,Products!$A$2:$F$21,6,FALSE)</f>
        <v>75</v>
      </c>
      <c r="R4216" s="6">
        <f t="shared" si="262"/>
        <v>75</v>
      </c>
      <c r="S4216" s="6">
        <f t="shared" si="263"/>
        <v>109.68</v>
      </c>
    </row>
    <row r="4217" spans="1:19" x14ac:dyDescent="0.25">
      <c r="A4217" t="s">
        <v>4647</v>
      </c>
      <c r="B4217" s="2">
        <v>45726</v>
      </c>
      <c r="C4217" t="s">
        <v>401</v>
      </c>
      <c r="D4217" t="s">
        <v>15</v>
      </c>
      <c r="E4217">
        <v>1</v>
      </c>
      <c r="F4217">
        <v>450</v>
      </c>
      <c r="G4217" s="3">
        <v>0.05</v>
      </c>
      <c r="H4217" t="s">
        <v>12</v>
      </c>
      <c r="I4217">
        <v>6</v>
      </c>
      <c r="J4217">
        <f t="shared" si="260"/>
        <v>427.5</v>
      </c>
      <c r="K4217" s="2">
        <f t="shared" si="261"/>
        <v>45717</v>
      </c>
      <c r="L4217" s="2" t="str">
        <f>VLOOKUP(C4217,Customers!$A$2:$F$401,3,FALSE)</f>
        <v>Alexandria</v>
      </c>
      <c r="M4217" s="2" t="str">
        <f>VLOOKUP(C4217,Customers!$A$2:$F$401,5,FALSE)</f>
        <v>Consumer</v>
      </c>
      <c r="N4217" s="2" t="str">
        <f>VLOOKUP(D4217,Products!$A$2:$F$21,2,FALSE)</f>
        <v>Wireless Mouse</v>
      </c>
      <c r="O4217" s="2" t="str">
        <f>VLOOKUP(D4217,Products!$A$2:$F$21,4,FALSE)</f>
        <v>Electronics</v>
      </c>
      <c r="P4217" s="2" t="str">
        <f>VLOOKUP(D4217,Products!$A$2:$F$21,3,FALSE)</f>
        <v>Accessories</v>
      </c>
      <c r="Q4217" s="6">
        <f>VLOOKUP(D4217,Products!$A$2:$F$21,6,FALSE)</f>
        <v>210</v>
      </c>
      <c r="R4217" s="6">
        <f t="shared" si="262"/>
        <v>210</v>
      </c>
      <c r="S4217" s="6">
        <f t="shared" si="263"/>
        <v>217.5</v>
      </c>
    </row>
    <row r="4218" spans="1:19" x14ac:dyDescent="0.25">
      <c r="A4218" t="s">
        <v>4648</v>
      </c>
      <c r="B4218" s="2">
        <v>45472</v>
      </c>
      <c r="C4218" t="s">
        <v>48</v>
      </c>
      <c r="D4218" t="s">
        <v>27</v>
      </c>
      <c r="E4218">
        <v>1</v>
      </c>
      <c r="F4218">
        <v>901.6</v>
      </c>
      <c r="G4218" s="3">
        <v>0.2</v>
      </c>
      <c r="H4218" t="s">
        <v>12</v>
      </c>
      <c r="I4218">
        <v>6</v>
      </c>
      <c r="J4218">
        <f t="shared" si="260"/>
        <v>721.28000000000009</v>
      </c>
      <c r="K4218" s="2">
        <f t="shared" si="261"/>
        <v>45444</v>
      </c>
      <c r="L4218" s="2" t="str">
        <f>VLOOKUP(C4218,Customers!$A$2:$F$401,3,FALSE)</f>
        <v>Shubra El-Kheima</v>
      </c>
      <c r="M4218" s="2" t="str">
        <f>VLOOKUP(C4218,Customers!$A$2:$F$401,5,FALSE)</f>
        <v>Small Business</v>
      </c>
      <c r="N4218" s="2" t="str">
        <f>VLOOKUP(D4218,Products!$A$2:$F$21,2,FALSE)</f>
        <v>Printer Toner</v>
      </c>
      <c r="O4218" s="2" t="str">
        <f>VLOOKUP(D4218,Products!$A$2:$F$21,4,FALSE)</f>
        <v>Office</v>
      </c>
      <c r="P4218" s="2" t="str">
        <f>VLOOKUP(D4218,Products!$A$2:$F$21,3,FALSE)</f>
        <v>Supplies</v>
      </c>
      <c r="Q4218" s="6">
        <f>VLOOKUP(D4218,Products!$A$2:$F$21,6,FALSE)</f>
        <v>510</v>
      </c>
      <c r="R4218" s="6">
        <f t="shared" si="262"/>
        <v>510</v>
      </c>
      <c r="S4218" s="6">
        <f t="shared" si="263"/>
        <v>211.28000000000009</v>
      </c>
    </row>
    <row r="4219" spans="1:19" x14ac:dyDescent="0.25">
      <c r="A4219" t="s">
        <v>4649</v>
      </c>
      <c r="B4219" s="2">
        <v>45237</v>
      </c>
      <c r="C4219" t="s">
        <v>1804</v>
      </c>
      <c r="D4219" t="s">
        <v>79</v>
      </c>
      <c r="E4219">
        <v>1</v>
      </c>
      <c r="F4219">
        <v>6696</v>
      </c>
      <c r="G4219" s="3">
        <v>0.1</v>
      </c>
      <c r="H4219" t="s">
        <v>96</v>
      </c>
      <c r="I4219">
        <v>7</v>
      </c>
      <c r="J4219">
        <f t="shared" si="260"/>
        <v>6026.4000000000005</v>
      </c>
      <c r="K4219" s="2">
        <f t="shared" si="261"/>
        <v>45231</v>
      </c>
      <c r="L4219" s="2" t="str">
        <f>VLOOKUP(C4219,Customers!$A$2:$F$401,3,FALSE)</f>
        <v>Fayoum</v>
      </c>
      <c r="M4219" s="2" t="str">
        <f>VLOOKUP(C4219,Customers!$A$2:$F$401,5,FALSE)</f>
        <v>Consumer</v>
      </c>
      <c r="N4219" s="2" t="str">
        <f>VLOOKUP(D4219,Products!$A$2:$F$21,2,FALSE)</f>
        <v>27-inch Monitor</v>
      </c>
      <c r="O4219" s="2" t="str">
        <f>VLOOKUP(D4219,Products!$A$2:$F$21,4,FALSE)</f>
        <v>Electronics</v>
      </c>
      <c r="P4219" s="2" t="str">
        <f>VLOOKUP(D4219,Products!$A$2:$F$21,3,FALSE)</f>
        <v>Displays</v>
      </c>
      <c r="Q4219" s="6">
        <f>VLOOKUP(D4219,Products!$A$2:$F$21,6,FALSE)</f>
        <v>4300</v>
      </c>
      <c r="R4219" s="6">
        <f t="shared" si="262"/>
        <v>4300</v>
      </c>
      <c r="S4219" s="6">
        <f t="shared" si="263"/>
        <v>1726.4000000000005</v>
      </c>
    </row>
    <row r="4220" spans="1:19" x14ac:dyDescent="0.25">
      <c r="A4220" t="s">
        <v>4650</v>
      </c>
      <c r="B4220" s="2">
        <v>45602</v>
      </c>
      <c r="C4220" t="s">
        <v>621</v>
      </c>
      <c r="D4220" t="s">
        <v>15</v>
      </c>
      <c r="E4220">
        <v>1</v>
      </c>
      <c r="F4220">
        <v>414</v>
      </c>
      <c r="G4220" s="3">
        <v>0.2</v>
      </c>
      <c r="H4220" t="s">
        <v>12</v>
      </c>
      <c r="I4220">
        <v>2</v>
      </c>
      <c r="J4220">
        <f t="shared" si="260"/>
        <v>331.20000000000005</v>
      </c>
      <c r="K4220" s="2">
        <f t="shared" si="261"/>
        <v>45597</v>
      </c>
      <c r="L4220" s="2" t="str">
        <f>VLOOKUP(C4220,Customers!$A$2:$F$401,3,FALSE)</f>
        <v>Cairo</v>
      </c>
      <c r="M4220" s="2" t="str">
        <f>VLOOKUP(C4220,Customers!$A$2:$F$401,5,FALSE)</f>
        <v>Small Business</v>
      </c>
      <c r="N4220" s="2" t="str">
        <f>VLOOKUP(D4220,Products!$A$2:$F$21,2,FALSE)</f>
        <v>Wireless Mouse</v>
      </c>
      <c r="O4220" s="2" t="str">
        <f>VLOOKUP(D4220,Products!$A$2:$F$21,4,FALSE)</f>
        <v>Electronics</v>
      </c>
      <c r="P4220" s="2" t="str">
        <f>VLOOKUP(D4220,Products!$A$2:$F$21,3,FALSE)</f>
        <v>Accessories</v>
      </c>
      <c r="Q4220" s="6">
        <f>VLOOKUP(D4220,Products!$A$2:$F$21,6,FALSE)</f>
        <v>210</v>
      </c>
      <c r="R4220" s="6">
        <f t="shared" si="262"/>
        <v>210</v>
      </c>
      <c r="S4220" s="6">
        <f t="shared" si="263"/>
        <v>121.20000000000005</v>
      </c>
    </row>
    <row r="4221" spans="1:19" x14ac:dyDescent="0.25">
      <c r="A4221" t="s">
        <v>4651</v>
      </c>
      <c r="B4221" s="2">
        <v>45728</v>
      </c>
      <c r="C4221" t="s">
        <v>525</v>
      </c>
      <c r="D4221" t="s">
        <v>46</v>
      </c>
      <c r="E4221">
        <v>4</v>
      </c>
      <c r="F4221">
        <v>267.8</v>
      </c>
      <c r="G4221" s="3">
        <v>0.1</v>
      </c>
      <c r="H4221" t="s">
        <v>12</v>
      </c>
      <c r="I4221">
        <v>7</v>
      </c>
      <c r="J4221">
        <f t="shared" si="260"/>
        <v>964.08</v>
      </c>
      <c r="K4221" s="2">
        <f t="shared" si="261"/>
        <v>45717</v>
      </c>
      <c r="L4221" s="2" t="str">
        <f>VLOOKUP(C4221,Customers!$A$2:$F$401,3,FALSE)</f>
        <v>Mansoura</v>
      </c>
      <c r="M4221" s="2" t="str">
        <f>VLOOKUP(C4221,Customers!$A$2:$F$401,5,FALSE)</f>
        <v>Small Business</v>
      </c>
      <c r="N4221" s="2" t="str">
        <f>VLOOKUP(D4221,Products!$A$2:$F$21,2,FALSE)</f>
        <v>Paper A4 Box</v>
      </c>
      <c r="O4221" s="2" t="str">
        <f>VLOOKUP(D4221,Products!$A$2:$F$21,4,FALSE)</f>
        <v>Office</v>
      </c>
      <c r="P4221" s="2" t="str">
        <f>VLOOKUP(D4221,Products!$A$2:$F$21,3,FALSE)</f>
        <v>Stationery</v>
      </c>
      <c r="Q4221" s="6">
        <f>VLOOKUP(D4221,Products!$A$2:$F$21,6,FALSE)</f>
        <v>145</v>
      </c>
      <c r="R4221" s="6">
        <f t="shared" si="262"/>
        <v>580</v>
      </c>
      <c r="S4221" s="6">
        <f t="shared" si="263"/>
        <v>384.08000000000004</v>
      </c>
    </row>
    <row r="4222" spans="1:19" x14ac:dyDescent="0.25">
      <c r="A4222" t="s">
        <v>4652</v>
      </c>
      <c r="B4222" s="2">
        <v>44934</v>
      </c>
      <c r="C4222" t="s">
        <v>1306</v>
      </c>
      <c r="D4222" t="s">
        <v>43</v>
      </c>
      <c r="E4222">
        <v>1</v>
      </c>
      <c r="F4222">
        <v>3312</v>
      </c>
      <c r="G4222" s="3">
        <v>0.05</v>
      </c>
      <c r="H4222" t="s">
        <v>12</v>
      </c>
      <c r="I4222">
        <v>4</v>
      </c>
      <c r="J4222">
        <f t="shared" si="260"/>
        <v>3146.3999999999996</v>
      </c>
      <c r="K4222" s="2">
        <f t="shared" si="261"/>
        <v>44927</v>
      </c>
      <c r="L4222" s="2" t="str">
        <f>VLOOKUP(C4222,Customers!$A$2:$F$401,3,FALSE)</f>
        <v>Asyut</v>
      </c>
      <c r="M4222" s="2" t="str">
        <f>VLOOKUP(C4222,Customers!$A$2:$F$401,5,FALSE)</f>
        <v>Consumer</v>
      </c>
      <c r="N4222" s="2" t="str">
        <f>VLOOKUP(D4222,Products!$A$2:$F$21,2,FALSE)</f>
        <v>External SSD 1TB</v>
      </c>
      <c r="O4222" s="2" t="str">
        <f>VLOOKUP(D4222,Products!$A$2:$F$21,4,FALSE)</f>
        <v>Electronics</v>
      </c>
      <c r="P4222" s="2" t="str">
        <f>VLOOKUP(D4222,Products!$A$2:$F$21,3,FALSE)</f>
        <v>Storage</v>
      </c>
      <c r="Q4222" s="6">
        <f>VLOOKUP(D4222,Products!$A$2:$F$21,6,FALSE)</f>
        <v>2450</v>
      </c>
      <c r="R4222" s="6">
        <f t="shared" si="262"/>
        <v>2450</v>
      </c>
      <c r="S4222" s="6">
        <f t="shared" si="263"/>
        <v>696.39999999999964</v>
      </c>
    </row>
    <row r="4223" spans="1:19" x14ac:dyDescent="0.25">
      <c r="A4223" t="s">
        <v>4653</v>
      </c>
      <c r="B4223" s="2">
        <v>45982</v>
      </c>
      <c r="C4223" t="s">
        <v>1225</v>
      </c>
      <c r="D4223" t="s">
        <v>90</v>
      </c>
      <c r="E4223">
        <v>2</v>
      </c>
      <c r="F4223">
        <v>2163</v>
      </c>
      <c r="G4223" s="3">
        <v>0</v>
      </c>
      <c r="H4223" t="s">
        <v>12</v>
      </c>
      <c r="I4223">
        <v>5</v>
      </c>
      <c r="J4223">
        <f t="shared" si="260"/>
        <v>4326</v>
      </c>
      <c r="K4223" s="2">
        <f t="shared" si="261"/>
        <v>45962</v>
      </c>
      <c r="L4223" s="2" t="str">
        <f>VLOOKUP(C4223,Customers!$A$2:$F$401,3,FALSE)</f>
        <v>Port Said</v>
      </c>
      <c r="M4223" s="2" t="str">
        <f>VLOOKUP(C4223,Customers!$A$2:$F$401,5,FALSE)</f>
        <v>Consumer</v>
      </c>
      <c r="N4223" s="2" t="str">
        <f>VLOOKUP(D4223,Products!$A$2:$F$21,2,FALSE)</f>
        <v>Headset Pro</v>
      </c>
      <c r="O4223" s="2" t="str">
        <f>VLOOKUP(D4223,Products!$A$2:$F$21,4,FALSE)</f>
        <v>Electronics</v>
      </c>
      <c r="P4223" s="2" t="str">
        <f>VLOOKUP(D4223,Products!$A$2:$F$21,3,FALSE)</f>
        <v>Accessories</v>
      </c>
      <c r="Q4223" s="6">
        <f>VLOOKUP(D4223,Products!$A$2:$F$21,6,FALSE)</f>
        <v>1180</v>
      </c>
      <c r="R4223" s="6">
        <f t="shared" si="262"/>
        <v>2360</v>
      </c>
      <c r="S4223" s="6">
        <f t="shared" si="263"/>
        <v>1966</v>
      </c>
    </row>
    <row r="4224" spans="1:19" x14ac:dyDescent="0.25">
      <c r="A4224" t="s">
        <v>4654</v>
      </c>
      <c r="B4224" s="2">
        <v>45931</v>
      </c>
      <c r="C4224" t="s">
        <v>207</v>
      </c>
      <c r="D4224" t="s">
        <v>15</v>
      </c>
      <c r="E4224">
        <v>2</v>
      </c>
      <c r="F4224">
        <v>463.5</v>
      </c>
      <c r="G4224" s="3">
        <v>0</v>
      </c>
      <c r="H4224" t="s">
        <v>12</v>
      </c>
      <c r="I4224">
        <v>3</v>
      </c>
      <c r="J4224">
        <f t="shared" si="260"/>
        <v>927</v>
      </c>
      <c r="K4224" s="2">
        <f t="shared" si="261"/>
        <v>45931</v>
      </c>
      <c r="L4224" s="2" t="str">
        <f>VLOOKUP(C4224,Customers!$A$2:$F$401,3,FALSE)</f>
        <v>Shubra El-Kheima</v>
      </c>
      <c r="M4224" s="2" t="str">
        <f>VLOOKUP(C4224,Customers!$A$2:$F$401,5,FALSE)</f>
        <v>Consumer</v>
      </c>
      <c r="N4224" s="2" t="str">
        <f>VLOOKUP(D4224,Products!$A$2:$F$21,2,FALSE)</f>
        <v>Wireless Mouse</v>
      </c>
      <c r="O4224" s="2" t="str">
        <f>VLOOKUP(D4224,Products!$A$2:$F$21,4,FALSE)</f>
        <v>Electronics</v>
      </c>
      <c r="P4224" s="2" t="str">
        <f>VLOOKUP(D4224,Products!$A$2:$F$21,3,FALSE)</f>
        <v>Accessories</v>
      </c>
      <c r="Q4224" s="6">
        <f>VLOOKUP(D4224,Products!$A$2:$F$21,6,FALSE)</f>
        <v>210</v>
      </c>
      <c r="R4224" s="6">
        <f t="shared" si="262"/>
        <v>420</v>
      </c>
      <c r="S4224" s="6">
        <f t="shared" si="263"/>
        <v>507</v>
      </c>
    </row>
    <row r="4225" spans="1:19" x14ac:dyDescent="0.25">
      <c r="A4225" t="s">
        <v>4655</v>
      </c>
      <c r="B4225" s="2">
        <v>45906</v>
      </c>
      <c r="C4225" t="s">
        <v>514</v>
      </c>
      <c r="D4225" t="s">
        <v>56</v>
      </c>
      <c r="E4225">
        <v>1</v>
      </c>
      <c r="F4225">
        <v>194.4</v>
      </c>
      <c r="G4225" s="3">
        <v>0.15</v>
      </c>
      <c r="H4225" t="s">
        <v>12</v>
      </c>
      <c r="I4225">
        <v>3</v>
      </c>
      <c r="J4225">
        <f t="shared" si="260"/>
        <v>165.24</v>
      </c>
      <c r="K4225" s="2">
        <f t="shared" si="261"/>
        <v>45901</v>
      </c>
      <c r="L4225" s="2" t="str">
        <f>VLOOKUP(C4225,Customers!$A$2:$F$401,3,FALSE)</f>
        <v>Banha</v>
      </c>
      <c r="M4225" s="2" t="str">
        <f>VLOOKUP(C4225,Customers!$A$2:$F$401,5,FALSE)</f>
        <v>Small Business</v>
      </c>
      <c r="N4225" s="2" t="str">
        <f>VLOOKUP(D4225,Products!$A$2:$F$21,2,FALSE)</f>
        <v>Notebook Pack</v>
      </c>
      <c r="O4225" s="2" t="str">
        <f>VLOOKUP(D4225,Products!$A$2:$F$21,4,FALSE)</f>
        <v>Office</v>
      </c>
      <c r="P4225" s="2" t="str">
        <f>VLOOKUP(D4225,Products!$A$2:$F$21,3,FALSE)</f>
        <v>Stationery</v>
      </c>
      <c r="Q4225" s="6">
        <f>VLOOKUP(D4225,Products!$A$2:$F$21,6,FALSE)</f>
        <v>75</v>
      </c>
      <c r="R4225" s="6">
        <f t="shared" si="262"/>
        <v>75</v>
      </c>
      <c r="S4225" s="6">
        <f t="shared" si="263"/>
        <v>90.240000000000009</v>
      </c>
    </row>
    <row r="4226" spans="1:19" x14ac:dyDescent="0.25">
      <c r="A4226" t="s">
        <v>4656</v>
      </c>
      <c r="B4226" s="2">
        <v>45820</v>
      </c>
      <c r="C4226" t="s">
        <v>482</v>
      </c>
      <c r="D4226" t="s">
        <v>43</v>
      </c>
      <c r="E4226">
        <v>1</v>
      </c>
      <c r="F4226">
        <v>3492</v>
      </c>
      <c r="G4226" s="3">
        <v>0.03</v>
      </c>
      <c r="H4226" t="s">
        <v>12</v>
      </c>
      <c r="I4226">
        <v>5</v>
      </c>
      <c r="J4226">
        <f t="shared" si="260"/>
        <v>3387.24</v>
      </c>
      <c r="K4226" s="2">
        <f t="shared" si="261"/>
        <v>45809</v>
      </c>
      <c r="L4226" s="2" t="str">
        <f>VLOOKUP(C4226,Customers!$A$2:$F$401,3,FALSE)</f>
        <v>Zagazig</v>
      </c>
      <c r="M4226" s="2" t="str">
        <f>VLOOKUP(C4226,Customers!$A$2:$F$401,5,FALSE)</f>
        <v>Corporate</v>
      </c>
      <c r="N4226" s="2" t="str">
        <f>VLOOKUP(D4226,Products!$A$2:$F$21,2,FALSE)</f>
        <v>External SSD 1TB</v>
      </c>
      <c r="O4226" s="2" t="str">
        <f>VLOOKUP(D4226,Products!$A$2:$F$21,4,FALSE)</f>
        <v>Electronics</v>
      </c>
      <c r="P4226" s="2" t="str">
        <f>VLOOKUP(D4226,Products!$A$2:$F$21,3,FALSE)</f>
        <v>Storage</v>
      </c>
      <c r="Q4226" s="6">
        <f>VLOOKUP(D4226,Products!$A$2:$F$21,6,FALSE)</f>
        <v>2450</v>
      </c>
      <c r="R4226" s="6">
        <f t="shared" si="262"/>
        <v>2450</v>
      </c>
      <c r="S4226" s="6">
        <f t="shared" si="263"/>
        <v>937.23999999999978</v>
      </c>
    </row>
    <row r="4227" spans="1:19" x14ac:dyDescent="0.25">
      <c r="A4227" t="s">
        <v>4657</v>
      </c>
      <c r="B4227" s="2">
        <v>45754</v>
      </c>
      <c r="C4227" t="s">
        <v>528</v>
      </c>
      <c r="D4227" t="s">
        <v>56</v>
      </c>
      <c r="E4227">
        <v>1</v>
      </c>
      <c r="F4227">
        <v>174.6</v>
      </c>
      <c r="G4227" s="3">
        <v>0.1</v>
      </c>
      <c r="H4227" t="s">
        <v>12</v>
      </c>
      <c r="I4227">
        <v>5</v>
      </c>
      <c r="J4227">
        <f t="shared" ref="J4227:J4290" si="264">E4227*F4227*(1-G4227)</f>
        <v>157.13999999999999</v>
      </c>
      <c r="K4227" s="2">
        <f t="shared" ref="K4227:K4290" si="265">DATE(YEAR(B4227),MONTH(B4227),1)</f>
        <v>45748</v>
      </c>
      <c r="L4227" s="2" t="str">
        <f>VLOOKUP(C4227,Customers!$A$2:$F$401,3,FALSE)</f>
        <v>Giza</v>
      </c>
      <c r="M4227" s="2" t="str">
        <f>VLOOKUP(C4227,Customers!$A$2:$F$401,5,FALSE)</f>
        <v>Consumer</v>
      </c>
      <c r="N4227" s="2" t="str">
        <f>VLOOKUP(D4227,Products!$A$2:$F$21,2,FALSE)</f>
        <v>Notebook Pack</v>
      </c>
      <c r="O4227" s="2" t="str">
        <f>VLOOKUP(D4227,Products!$A$2:$F$21,4,FALSE)</f>
        <v>Office</v>
      </c>
      <c r="P4227" s="2" t="str">
        <f>VLOOKUP(D4227,Products!$A$2:$F$21,3,FALSE)</f>
        <v>Stationery</v>
      </c>
      <c r="Q4227" s="6">
        <f>VLOOKUP(D4227,Products!$A$2:$F$21,6,FALSE)</f>
        <v>75</v>
      </c>
      <c r="R4227" s="6">
        <f t="shared" ref="R4227:R4290" si="266">E4227*Q4227</f>
        <v>75</v>
      </c>
      <c r="S4227" s="6">
        <f t="shared" ref="S4227:S4290" si="267">J4227-R4227</f>
        <v>82.139999999999986</v>
      </c>
    </row>
    <row r="4228" spans="1:19" x14ac:dyDescent="0.25">
      <c r="A4228" t="s">
        <v>4658</v>
      </c>
      <c r="B4228" s="2">
        <v>45070</v>
      </c>
      <c r="C4228" t="s">
        <v>342</v>
      </c>
      <c r="D4228" t="s">
        <v>15</v>
      </c>
      <c r="E4228">
        <v>1</v>
      </c>
      <c r="F4228">
        <v>450</v>
      </c>
      <c r="G4228" s="3">
        <v>0.05</v>
      </c>
      <c r="H4228" t="s">
        <v>12</v>
      </c>
      <c r="I4228">
        <v>2</v>
      </c>
      <c r="J4228">
        <f t="shared" si="264"/>
        <v>427.5</v>
      </c>
      <c r="K4228" s="2">
        <f t="shared" si="265"/>
        <v>45047</v>
      </c>
      <c r="L4228" s="2" t="str">
        <f>VLOOKUP(C4228,Customers!$A$2:$F$401,3,FALSE)</f>
        <v>Alexandria</v>
      </c>
      <c r="M4228" s="2" t="str">
        <f>VLOOKUP(C4228,Customers!$A$2:$F$401,5,FALSE)</f>
        <v>Corporate</v>
      </c>
      <c r="N4228" s="2" t="str">
        <f>VLOOKUP(D4228,Products!$A$2:$F$21,2,FALSE)</f>
        <v>Wireless Mouse</v>
      </c>
      <c r="O4228" s="2" t="str">
        <f>VLOOKUP(D4228,Products!$A$2:$F$21,4,FALSE)</f>
        <v>Electronics</v>
      </c>
      <c r="P4228" s="2" t="str">
        <f>VLOOKUP(D4228,Products!$A$2:$F$21,3,FALSE)</f>
        <v>Accessories</v>
      </c>
      <c r="Q4228" s="6">
        <f>VLOOKUP(D4228,Products!$A$2:$F$21,6,FALSE)</f>
        <v>210</v>
      </c>
      <c r="R4228" s="6">
        <f t="shared" si="266"/>
        <v>210</v>
      </c>
      <c r="S4228" s="6">
        <f t="shared" si="267"/>
        <v>217.5</v>
      </c>
    </row>
    <row r="4229" spans="1:19" x14ac:dyDescent="0.25">
      <c r="A4229" t="s">
        <v>4659</v>
      </c>
      <c r="B4229" s="2">
        <v>45389</v>
      </c>
      <c r="C4229" t="s">
        <v>154</v>
      </c>
      <c r="D4229" t="s">
        <v>82</v>
      </c>
      <c r="E4229">
        <v>1</v>
      </c>
      <c r="F4229">
        <v>4416</v>
      </c>
      <c r="G4229" s="3">
        <v>0.05</v>
      </c>
      <c r="H4229" t="s">
        <v>96</v>
      </c>
      <c r="I4229">
        <v>5</v>
      </c>
      <c r="J4229">
        <f t="shared" si="264"/>
        <v>4195.2</v>
      </c>
      <c r="K4229" s="2">
        <f t="shared" si="265"/>
        <v>45383</v>
      </c>
      <c r="L4229" s="2" t="str">
        <f>VLOOKUP(C4229,Customers!$A$2:$F$401,3,FALSE)</f>
        <v>Zagazig</v>
      </c>
      <c r="M4229" s="2" t="str">
        <f>VLOOKUP(C4229,Customers!$A$2:$F$401,5,FALSE)</f>
        <v>Consumer</v>
      </c>
      <c r="N4229" s="2" t="str">
        <f>VLOOKUP(D4229,Products!$A$2:$F$21,2,FALSE)</f>
        <v>Office Chair</v>
      </c>
      <c r="O4229" s="2" t="str">
        <f>VLOOKUP(D4229,Products!$A$2:$F$21,4,FALSE)</f>
        <v>Office</v>
      </c>
      <c r="P4229" s="2" t="str">
        <f>VLOOKUP(D4229,Products!$A$2:$F$21,3,FALSE)</f>
        <v>Furniture</v>
      </c>
      <c r="Q4229" s="6">
        <f>VLOOKUP(D4229,Products!$A$2:$F$21,6,FALSE)</f>
        <v>3150</v>
      </c>
      <c r="R4229" s="6">
        <f t="shared" si="266"/>
        <v>3150</v>
      </c>
      <c r="S4229" s="6">
        <f t="shared" si="267"/>
        <v>1045.1999999999998</v>
      </c>
    </row>
    <row r="4230" spans="1:19" x14ac:dyDescent="0.25">
      <c r="A4230" t="s">
        <v>4660</v>
      </c>
      <c r="B4230" s="2">
        <v>44933</v>
      </c>
      <c r="C4230" t="s">
        <v>287</v>
      </c>
      <c r="D4230" t="s">
        <v>15</v>
      </c>
      <c r="E4230">
        <v>1</v>
      </c>
      <c r="F4230">
        <v>414</v>
      </c>
      <c r="G4230" s="3">
        <v>0</v>
      </c>
      <c r="H4230" t="s">
        <v>12</v>
      </c>
      <c r="I4230">
        <v>7</v>
      </c>
      <c r="J4230">
        <f t="shared" si="264"/>
        <v>414</v>
      </c>
      <c r="K4230" s="2">
        <f t="shared" si="265"/>
        <v>44927</v>
      </c>
      <c r="L4230" s="2" t="str">
        <f>VLOOKUP(C4230,Customers!$A$2:$F$401,3,FALSE)</f>
        <v>Mansoura</v>
      </c>
      <c r="M4230" s="2" t="str">
        <f>VLOOKUP(C4230,Customers!$A$2:$F$401,5,FALSE)</f>
        <v>Corporate</v>
      </c>
      <c r="N4230" s="2" t="str">
        <f>VLOOKUP(D4230,Products!$A$2:$F$21,2,FALSE)</f>
        <v>Wireless Mouse</v>
      </c>
      <c r="O4230" s="2" t="str">
        <f>VLOOKUP(D4230,Products!$A$2:$F$21,4,FALSE)</f>
        <v>Electronics</v>
      </c>
      <c r="P4230" s="2" t="str">
        <f>VLOOKUP(D4230,Products!$A$2:$F$21,3,FALSE)</f>
        <v>Accessories</v>
      </c>
      <c r="Q4230" s="6">
        <f>VLOOKUP(D4230,Products!$A$2:$F$21,6,FALSE)</f>
        <v>210</v>
      </c>
      <c r="R4230" s="6">
        <f t="shared" si="266"/>
        <v>210</v>
      </c>
      <c r="S4230" s="6">
        <f t="shared" si="267"/>
        <v>204</v>
      </c>
    </row>
    <row r="4231" spans="1:19" x14ac:dyDescent="0.25">
      <c r="A4231" t="s">
        <v>4661</v>
      </c>
      <c r="B4231" s="2">
        <v>45714</v>
      </c>
      <c r="C4231" t="s">
        <v>10</v>
      </c>
      <c r="D4231" t="s">
        <v>59</v>
      </c>
      <c r="E4231">
        <v>1</v>
      </c>
      <c r="F4231">
        <v>7400</v>
      </c>
      <c r="G4231" s="3">
        <v>0.1</v>
      </c>
      <c r="H4231" t="s">
        <v>12</v>
      </c>
      <c r="I4231">
        <v>5</v>
      </c>
      <c r="J4231">
        <f t="shared" si="264"/>
        <v>6660</v>
      </c>
      <c r="K4231" s="2">
        <f t="shared" si="265"/>
        <v>45689</v>
      </c>
      <c r="L4231" s="2" t="str">
        <f>VLOOKUP(C4231,Customers!$A$2:$F$401,3,FALSE)</f>
        <v>Shubra El-Kheima</v>
      </c>
      <c r="M4231" s="2" t="str">
        <f>VLOOKUP(C4231,Customers!$A$2:$F$401,5,FALSE)</f>
        <v>Consumer</v>
      </c>
      <c r="N4231" s="2" t="str">
        <f>VLOOKUP(D4231,Products!$A$2:$F$21,2,FALSE)</f>
        <v>Laser Printer</v>
      </c>
      <c r="O4231" s="2" t="str">
        <f>VLOOKUP(D4231,Products!$A$2:$F$21,4,FALSE)</f>
        <v>Electronics</v>
      </c>
      <c r="P4231" s="2" t="str">
        <f>VLOOKUP(D4231,Products!$A$2:$F$21,3,FALSE)</f>
        <v>Printers</v>
      </c>
      <c r="Q4231" s="6">
        <f>VLOOKUP(D4231,Products!$A$2:$F$21,6,FALSE)</f>
        <v>5600</v>
      </c>
      <c r="R4231" s="6">
        <f t="shared" si="266"/>
        <v>5600</v>
      </c>
      <c r="S4231" s="6">
        <f t="shared" si="267"/>
        <v>1060</v>
      </c>
    </row>
    <row r="4232" spans="1:19" x14ac:dyDescent="0.25">
      <c r="A4232" t="s">
        <v>4662</v>
      </c>
      <c r="B4232" s="2">
        <v>45914</v>
      </c>
      <c r="C4232" t="s">
        <v>81</v>
      </c>
      <c r="D4232" t="s">
        <v>72</v>
      </c>
      <c r="E4232">
        <v>3</v>
      </c>
      <c r="F4232">
        <v>1750</v>
      </c>
      <c r="G4232" s="3">
        <v>0</v>
      </c>
      <c r="H4232" t="s">
        <v>12</v>
      </c>
      <c r="I4232">
        <v>3</v>
      </c>
      <c r="J4232">
        <f t="shared" si="264"/>
        <v>5250</v>
      </c>
      <c r="K4232" s="2">
        <f t="shared" si="265"/>
        <v>45901</v>
      </c>
      <c r="L4232" s="2" t="str">
        <f>VLOOKUP(C4232,Customers!$A$2:$F$401,3,FALSE)</f>
        <v>Giza</v>
      </c>
      <c r="M4232" s="2" t="str">
        <f>VLOOKUP(C4232,Customers!$A$2:$F$401,5,FALSE)</f>
        <v>Consumer</v>
      </c>
      <c r="N4232" s="2" t="str">
        <f>VLOOKUP(D4232,Products!$A$2:$F$21,2,FALSE)</f>
        <v>Wi-Fi Router</v>
      </c>
      <c r="O4232" s="2" t="str">
        <f>VLOOKUP(D4232,Products!$A$2:$F$21,4,FALSE)</f>
        <v>Electronics</v>
      </c>
      <c r="P4232" s="2" t="str">
        <f>VLOOKUP(D4232,Products!$A$2:$F$21,3,FALSE)</f>
        <v>Networking</v>
      </c>
      <c r="Q4232" s="6">
        <f>VLOOKUP(D4232,Products!$A$2:$F$21,6,FALSE)</f>
        <v>1050</v>
      </c>
      <c r="R4232" s="6">
        <f t="shared" si="266"/>
        <v>3150</v>
      </c>
      <c r="S4232" s="6">
        <f t="shared" si="267"/>
        <v>2100</v>
      </c>
    </row>
    <row r="4233" spans="1:19" x14ac:dyDescent="0.25">
      <c r="A4233" t="s">
        <v>4663</v>
      </c>
      <c r="B4233" s="2">
        <v>45175</v>
      </c>
      <c r="C4233" t="s">
        <v>1764</v>
      </c>
      <c r="D4233" t="s">
        <v>15</v>
      </c>
      <c r="E4233">
        <v>1</v>
      </c>
      <c r="F4233">
        <v>436.5</v>
      </c>
      <c r="G4233" s="3">
        <v>0.05</v>
      </c>
      <c r="H4233" t="s">
        <v>12</v>
      </c>
      <c r="I4233">
        <v>5</v>
      </c>
      <c r="J4233">
        <f t="shared" si="264"/>
        <v>414.67499999999995</v>
      </c>
      <c r="K4233" s="2">
        <f t="shared" si="265"/>
        <v>45170</v>
      </c>
      <c r="L4233" s="2" t="str">
        <f>VLOOKUP(C4233,Customers!$A$2:$F$401,3,FALSE)</f>
        <v>Banha</v>
      </c>
      <c r="M4233" s="2" t="str">
        <f>VLOOKUP(C4233,Customers!$A$2:$F$401,5,FALSE)</f>
        <v>Small Business</v>
      </c>
      <c r="N4233" s="2" t="str">
        <f>VLOOKUP(D4233,Products!$A$2:$F$21,2,FALSE)</f>
        <v>Wireless Mouse</v>
      </c>
      <c r="O4233" s="2" t="str">
        <f>VLOOKUP(D4233,Products!$A$2:$F$21,4,FALSE)</f>
        <v>Electronics</v>
      </c>
      <c r="P4233" s="2" t="str">
        <f>VLOOKUP(D4233,Products!$A$2:$F$21,3,FALSE)</f>
        <v>Accessories</v>
      </c>
      <c r="Q4233" s="6">
        <f>VLOOKUP(D4233,Products!$A$2:$F$21,6,FALSE)</f>
        <v>210</v>
      </c>
      <c r="R4233" s="6">
        <f t="shared" si="266"/>
        <v>210</v>
      </c>
      <c r="S4233" s="6">
        <f t="shared" si="267"/>
        <v>204.67499999999995</v>
      </c>
    </row>
    <row r="4234" spans="1:19" x14ac:dyDescent="0.25">
      <c r="A4234" t="s">
        <v>4664</v>
      </c>
      <c r="B4234" s="2">
        <v>45662</v>
      </c>
      <c r="C4234" t="s">
        <v>1358</v>
      </c>
      <c r="D4234" t="s">
        <v>123</v>
      </c>
      <c r="E4234">
        <v>2</v>
      </c>
      <c r="F4234">
        <v>2162</v>
      </c>
      <c r="G4234" s="3">
        <v>0</v>
      </c>
      <c r="H4234" t="s">
        <v>12</v>
      </c>
      <c r="I4234">
        <v>4</v>
      </c>
      <c r="J4234">
        <f t="shared" si="264"/>
        <v>4324</v>
      </c>
      <c r="K4234" s="2">
        <f t="shared" si="265"/>
        <v>45658</v>
      </c>
      <c r="L4234" s="2" t="str">
        <f>VLOOKUP(C4234,Customers!$A$2:$F$401,3,FALSE)</f>
        <v>Ismailia</v>
      </c>
      <c r="M4234" s="2" t="str">
        <f>VLOOKUP(C4234,Customers!$A$2:$F$401,5,FALSE)</f>
        <v>Corporate</v>
      </c>
      <c r="N4234" s="2" t="str">
        <f>VLOOKUP(D4234,Products!$A$2:$F$21,2,FALSE)</f>
        <v>Barcode Scanner</v>
      </c>
      <c r="O4234" s="2" t="str">
        <f>VLOOKUP(D4234,Products!$A$2:$F$21,4,FALSE)</f>
        <v>Electronics</v>
      </c>
      <c r="P4234" s="2" t="str">
        <f>VLOOKUP(D4234,Products!$A$2:$F$21,3,FALSE)</f>
        <v>POS Equipment</v>
      </c>
      <c r="Q4234" s="6">
        <f>VLOOKUP(D4234,Products!$A$2:$F$21,6,FALSE)</f>
        <v>1420</v>
      </c>
      <c r="R4234" s="6">
        <f t="shared" si="266"/>
        <v>2840</v>
      </c>
      <c r="S4234" s="6">
        <f t="shared" si="267"/>
        <v>1484</v>
      </c>
    </row>
    <row r="4235" spans="1:19" x14ac:dyDescent="0.25">
      <c r="A4235" t="s">
        <v>4665</v>
      </c>
      <c r="B4235" s="2">
        <v>45609</v>
      </c>
      <c r="C4235" t="s">
        <v>487</v>
      </c>
      <c r="D4235" t="s">
        <v>27</v>
      </c>
      <c r="E4235">
        <v>2</v>
      </c>
      <c r="F4235">
        <v>980</v>
      </c>
      <c r="G4235" s="3">
        <v>0.1</v>
      </c>
      <c r="H4235" t="s">
        <v>12</v>
      </c>
      <c r="I4235">
        <v>2</v>
      </c>
      <c r="J4235">
        <f t="shared" si="264"/>
        <v>1764</v>
      </c>
      <c r="K4235" s="2">
        <f t="shared" si="265"/>
        <v>45597</v>
      </c>
      <c r="L4235" s="2" t="str">
        <f>VLOOKUP(C4235,Customers!$A$2:$F$401,3,FALSE)</f>
        <v>Zagazig</v>
      </c>
      <c r="M4235" s="2" t="str">
        <f>VLOOKUP(C4235,Customers!$A$2:$F$401,5,FALSE)</f>
        <v>Small Business</v>
      </c>
      <c r="N4235" s="2" t="str">
        <f>VLOOKUP(D4235,Products!$A$2:$F$21,2,FALSE)</f>
        <v>Printer Toner</v>
      </c>
      <c r="O4235" s="2" t="str">
        <f>VLOOKUP(D4235,Products!$A$2:$F$21,4,FALSE)</f>
        <v>Office</v>
      </c>
      <c r="P4235" s="2" t="str">
        <f>VLOOKUP(D4235,Products!$A$2:$F$21,3,FALSE)</f>
        <v>Supplies</v>
      </c>
      <c r="Q4235" s="6">
        <f>VLOOKUP(D4235,Products!$A$2:$F$21,6,FALSE)</f>
        <v>510</v>
      </c>
      <c r="R4235" s="6">
        <f t="shared" si="266"/>
        <v>1020</v>
      </c>
      <c r="S4235" s="6">
        <f t="shared" si="267"/>
        <v>744</v>
      </c>
    </row>
    <row r="4236" spans="1:19" x14ac:dyDescent="0.25">
      <c r="A4236" t="s">
        <v>4666</v>
      </c>
      <c r="B4236" s="2">
        <v>45547</v>
      </c>
      <c r="C4236" t="s">
        <v>888</v>
      </c>
      <c r="D4236" t="s">
        <v>59</v>
      </c>
      <c r="E4236">
        <v>3</v>
      </c>
      <c r="F4236">
        <v>7178</v>
      </c>
      <c r="G4236" s="3">
        <v>0.05</v>
      </c>
      <c r="H4236" t="s">
        <v>12</v>
      </c>
      <c r="I4236">
        <v>6</v>
      </c>
      <c r="J4236">
        <f t="shared" si="264"/>
        <v>20457.3</v>
      </c>
      <c r="K4236" s="2">
        <f t="shared" si="265"/>
        <v>45536</v>
      </c>
      <c r="L4236" s="2" t="str">
        <f>VLOOKUP(C4236,Customers!$A$2:$F$401,3,FALSE)</f>
        <v>Banha</v>
      </c>
      <c r="M4236" s="2" t="str">
        <f>VLOOKUP(C4236,Customers!$A$2:$F$401,5,FALSE)</f>
        <v>Corporate</v>
      </c>
      <c r="N4236" s="2" t="str">
        <f>VLOOKUP(D4236,Products!$A$2:$F$21,2,FALSE)</f>
        <v>Laser Printer</v>
      </c>
      <c r="O4236" s="2" t="str">
        <f>VLOOKUP(D4236,Products!$A$2:$F$21,4,FALSE)</f>
        <v>Electronics</v>
      </c>
      <c r="P4236" s="2" t="str">
        <f>VLOOKUP(D4236,Products!$A$2:$F$21,3,FALSE)</f>
        <v>Printers</v>
      </c>
      <c r="Q4236" s="6">
        <f>VLOOKUP(D4236,Products!$A$2:$F$21,6,FALSE)</f>
        <v>5600</v>
      </c>
      <c r="R4236" s="6">
        <f t="shared" si="266"/>
        <v>16800</v>
      </c>
      <c r="S4236" s="6">
        <f t="shared" si="267"/>
        <v>3657.2999999999993</v>
      </c>
    </row>
    <row r="4237" spans="1:19" x14ac:dyDescent="0.25">
      <c r="A4237" t="s">
        <v>4667</v>
      </c>
      <c r="B4237" s="2">
        <v>45747</v>
      </c>
      <c r="C4237" t="s">
        <v>892</v>
      </c>
      <c r="D4237" t="s">
        <v>56</v>
      </c>
      <c r="E4237">
        <v>1</v>
      </c>
      <c r="F4237">
        <v>165.6</v>
      </c>
      <c r="G4237" s="3">
        <v>0.1</v>
      </c>
      <c r="H4237" t="s">
        <v>12</v>
      </c>
      <c r="I4237">
        <v>3</v>
      </c>
      <c r="J4237">
        <f t="shared" si="264"/>
        <v>149.04</v>
      </c>
      <c r="K4237" s="2">
        <f t="shared" si="265"/>
        <v>45717</v>
      </c>
      <c r="L4237" s="2" t="str">
        <f>VLOOKUP(C4237,Customers!$A$2:$F$401,3,FALSE)</f>
        <v>Zagazig</v>
      </c>
      <c r="M4237" s="2" t="str">
        <f>VLOOKUP(C4237,Customers!$A$2:$F$401,5,FALSE)</f>
        <v>Corporate</v>
      </c>
      <c r="N4237" s="2" t="str">
        <f>VLOOKUP(D4237,Products!$A$2:$F$21,2,FALSE)</f>
        <v>Notebook Pack</v>
      </c>
      <c r="O4237" s="2" t="str">
        <f>VLOOKUP(D4237,Products!$A$2:$F$21,4,FALSE)</f>
        <v>Office</v>
      </c>
      <c r="P4237" s="2" t="str">
        <f>VLOOKUP(D4237,Products!$A$2:$F$21,3,FALSE)</f>
        <v>Stationery</v>
      </c>
      <c r="Q4237" s="6">
        <f>VLOOKUP(D4237,Products!$A$2:$F$21,6,FALSE)</f>
        <v>75</v>
      </c>
      <c r="R4237" s="6">
        <f t="shared" si="266"/>
        <v>75</v>
      </c>
      <c r="S4237" s="6">
        <f t="shared" si="267"/>
        <v>74.039999999999992</v>
      </c>
    </row>
    <row r="4238" spans="1:19" x14ac:dyDescent="0.25">
      <c r="A4238" t="s">
        <v>4668</v>
      </c>
      <c r="B4238" s="2">
        <v>45040</v>
      </c>
      <c r="C4238" t="s">
        <v>1273</v>
      </c>
      <c r="D4238" t="s">
        <v>18</v>
      </c>
      <c r="E4238">
        <v>1</v>
      </c>
      <c r="F4238">
        <v>1334</v>
      </c>
      <c r="G4238" s="3">
        <v>0.03</v>
      </c>
      <c r="H4238" t="s">
        <v>96</v>
      </c>
      <c r="I4238">
        <v>6</v>
      </c>
      <c r="J4238">
        <f t="shared" si="264"/>
        <v>1293.98</v>
      </c>
      <c r="K4238" s="2">
        <f t="shared" si="265"/>
        <v>45017</v>
      </c>
      <c r="L4238" s="2" t="str">
        <f>VLOOKUP(C4238,Customers!$A$2:$F$401,3,FALSE)</f>
        <v>Tanta</v>
      </c>
      <c r="M4238" s="2" t="str">
        <f>VLOOKUP(C4238,Customers!$A$2:$F$401,5,FALSE)</f>
        <v>Corporate</v>
      </c>
      <c r="N4238" s="2" t="str">
        <f>VLOOKUP(D4238,Products!$A$2:$F$21,2,FALSE)</f>
        <v>Webcam HD</v>
      </c>
      <c r="O4238" s="2" t="str">
        <f>VLOOKUP(D4238,Products!$A$2:$F$21,4,FALSE)</f>
        <v>Electronics</v>
      </c>
      <c r="P4238" s="2" t="str">
        <f>VLOOKUP(D4238,Products!$A$2:$F$21,3,FALSE)</f>
        <v>Accessories</v>
      </c>
      <c r="Q4238" s="6">
        <f>VLOOKUP(D4238,Products!$A$2:$F$21,6,FALSE)</f>
        <v>790</v>
      </c>
      <c r="R4238" s="6">
        <f t="shared" si="266"/>
        <v>790</v>
      </c>
      <c r="S4238" s="6">
        <f t="shared" si="267"/>
        <v>503.98</v>
      </c>
    </row>
    <row r="4239" spans="1:19" x14ac:dyDescent="0.25">
      <c r="A4239" t="s">
        <v>4669</v>
      </c>
      <c r="B4239" s="2">
        <v>45112</v>
      </c>
      <c r="C4239" t="s">
        <v>575</v>
      </c>
      <c r="D4239" t="s">
        <v>43</v>
      </c>
      <c r="E4239">
        <v>2</v>
      </c>
      <c r="F4239">
        <v>3888</v>
      </c>
      <c r="G4239" s="3">
        <v>0</v>
      </c>
      <c r="H4239" t="s">
        <v>12</v>
      </c>
      <c r="I4239">
        <v>1</v>
      </c>
      <c r="J4239">
        <f t="shared" si="264"/>
        <v>7776</v>
      </c>
      <c r="K4239" s="2">
        <f t="shared" si="265"/>
        <v>45108</v>
      </c>
      <c r="L4239" s="2" t="str">
        <f>VLOOKUP(C4239,Customers!$A$2:$F$401,3,FALSE)</f>
        <v>Port Said</v>
      </c>
      <c r="M4239" s="2" t="str">
        <f>VLOOKUP(C4239,Customers!$A$2:$F$401,5,FALSE)</f>
        <v>Small Business</v>
      </c>
      <c r="N4239" s="2" t="str">
        <f>VLOOKUP(D4239,Products!$A$2:$F$21,2,FALSE)</f>
        <v>External SSD 1TB</v>
      </c>
      <c r="O4239" s="2" t="str">
        <f>VLOOKUP(D4239,Products!$A$2:$F$21,4,FALSE)</f>
        <v>Electronics</v>
      </c>
      <c r="P4239" s="2" t="str">
        <f>VLOOKUP(D4239,Products!$A$2:$F$21,3,FALSE)</f>
        <v>Storage</v>
      </c>
      <c r="Q4239" s="6">
        <f>VLOOKUP(D4239,Products!$A$2:$F$21,6,FALSE)</f>
        <v>2450</v>
      </c>
      <c r="R4239" s="6">
        <f t="shared" si="266"/>
        <v>4900</v>
      </c>
      <c r="S4239" s="6">
        <f t="shared" si="267"/>
        <v>2876</v>
      </c>
    </row>
    <row r="4240" spans="1:19" x14ac:dyDescent="0.25">
      <c r="A4240" t="s">
        <v>4670</v>
      </c>
      <c r="B4240" s="2">
        <v>45675</v>
      </c>
      <c r="C4240" t="s">
        <v>790</v>
      </c>
      <c r="D4240" t="s">
        <v>33</v>
      </c>
      <c r="E4240">
        <v>1</v>
      </c>
      <c r="F4240">
        <v>3900</v>
      </c>
      <c r="G4240" s="3">
        <v>0.1</v>
      </c>
      <c r="H4240" t="s">
        <v>12</v>
      </c>
      <c r="I4240">
        <v>2</v>
      </c>
      <c r="J4240">
        <f t="shared" si="264"/>
        <v>3510</v>
      </c>
      <c r="K4240" s="2">
        <f t="shared" si="265"/>
        <v>45658</v>
      </c>
      <c r="L4240" s="2" t="str">
        <f>VLOOKUP(C4240,Customers!$A$2:$F$401,3,FALSE)</f>
        <v>Giza</v>
      </c>
      <c r="M4240" s="2" t="str">
        <f>VLOOKUP(C4240,Customers!$A$2:$F$401,5,FALSE)</f>
        <v>Small Business</v>
      </c>
      <c r="N4240" s="2" t="str">
        <f>VLOOKUP(D4240,Products!$A$2:$F$21,2,FALSE)</f>
        <v>Filing Cabinet</v>
      </c>
      <c r="O4240" s="2" t="str">
        <f>VLOOKUP(D4240,Products!$A$2:$F$21,4,FALSE)</f>
        <v>Office</v>
      </c>
      <c r="P4240" s="2" t="str">
        <f>VLOOKUP(D4240,Products!$A$2:$F$21,3,FALSE)</f>
        <v>Furniture</v>
      </c>
      <c r="Q4240" s="6">
        <f>VLOOKUP(D4240,Products!$A$2:$F$21,6,FALSE)</f>
        <v>2650</v>
      </c>
      <c r="R4240" s="6">
        <f t="shared" si="266"/>
        <v>2650</v>
      </c>
      <c r="S4240" s="6">
        <f t="shared" si="267"/>
        <v>860</v>
      </c>
    </row>
    <row r="4241" spans="1:19" x14ac:dyDescent="0.25">
      <c r="A4241" t="s">
        <v>4671</v>
      </c>
      <c r="B4241" s="2">
        <v>46021</v>
      </c>
      <c r="C4241" t="s">
        <v>342</v>
      </c>
      <c r="D4241" t="s">
        <v>56</v>
      </c>
      <c r="E4241">
        <v>1</v>
      </c>
      <c r="F4241">
        <v>180</v>
      </c>
      <c r="G4241" s="3">
        <v>0.05</v>
      </c>
      <c r="H4241" t="s">
        <v>12</v>
      </c>
      <c r="I4241">
        <v>5</v>
      </c>
      <c r="J4241">
        <f t="shared" si="264"/>
        <v>171</v>
      </c>
      <c r="K4241" s="2">
        <f t="shared" si="265"/>
        <v>45992</v>
      </c>
      <c r="L4241" s="2" t="str">
        <f>VLOOKUP(C4241,Customers!$A$2:$F$401,3,FALSE)</f>
        <v>Alexandria</v>
      </c>
      <c r="M4241" s="2" t="str">
        <f>VLOOKUP(C4241,Customers!$A$2:$F$401,5,FALSE)</f>
        <v>Corporate</v>
      </c>
      <c r="N4241" s="2" t="str">
        <f>VLOOKUP(D4241,Products!$A$2:$F$21,2,FALSE)</f>
        <v>Notebook Pack</v>
      </c>
      <c r="O4241" s="2" t="str">
        <f>VLOOKUP(D4241,Products!$A$2:$F$21,4,FALSE)</f>
        <v>Office</v>
      </c>
      <c r="P4241" s="2" t="str">
        <f>VLOOKUP(D4241,Products!$A$2:$F$21,3,FALSE)</f>
        <v>Stationery</v>
      </c>
      <c r="Q4241" s="6">
        <f>VLOOKUP(D4241,Products!$A$2:$F$21,6,FALSE)</f>
        <v>75</v>
      </c>
      <c r="R4241" s="6">
        <f t="shared" si="266"/>
        <v>75</v>
      </c>
      <c r="S4241" s="6">
        <f t="shared" si="267"/>
        <v>96</v>
      </c>
    </row>
    <row r="4242" spans="1:19" x14ac:dyDescent="0.25">
      <c r="A4242" t="s">
        <v>4672</v>
      </c>
      <c r="B4242" s="2">
        <v>45623</v>
      </c>
      <c r="C4242" t="s">
        <v>783</v>
      </c>
      <c r="D4242" t="s">
        <v>15</v>
      </c>
      <c r="E4242">
        <v>1</v>
      </c>
      <c r="F4242">
        <v>486</v>
      </c>
      <c r="G4242" s="3">
        <v>0</v>
      </c>
      <c r="H4242" t="s">
        <v>12</v>
      </c>
      <c r="I4242">
        <v>7</v>
      </c>
      <c r="J4242">
        <f t="shared" si="264"/>
        <v>486</v>
      </c>
      <c r="K4242" s="2">
        <f t="shared" si="265"/>
        <v>45597</v>
      </c>
      <c r="L4242" s="2" t="str">
        <f>VLOOKUP(C4242,Customers!$A$2:$F$401,3,FALSE)</f>
        <v>Zagazig</v>
      </c>
      <c r="M4242" s="2" t="str">
        <f>VLOOKUP(C4242,Customers!$A$2:$F$401,5,FALSE)</f>
        <v>Consumer</v>
      </c>
      <c r="N4242" s="2" t="str">
        <f>VLOOKUP(D4242,Products!$A$2:$F$21,2,FALSE)</f>
        <v>Wireless Mouse</v>
      </c>
      <c r="O4242" s="2" t="str">
        <f>VLOOKUP(D4242,Products!$A$2:$F$21,4,FALSE)</f>
        <v>Electronics</v>
      </c>
      <c r="P4242" s="2" t="str">
        <f>VLOOKUP(D4242,Products!$A$2:$F$21,3,FALSE)</f>
        <v>Accessories</v>
      </c>
      <c r="Q4242" s="6">
        <f>VLOOKUP(D4242,Products!$A$2:$F$21,6,FALSE)</f>
        <v>210</v>
      </c>
      <c r="R4242" s="6">
        <f t="shared" si="266"/>
        <v>210</v>
      </c>
      <c r="S4242" s="6">
        <f t="shared" si="267"/>
        <v>276</v>
      </c>
    </row>
    <row r="4243" spans="1:19" x14ac:dyDescent="0.25">
      <c r="A4243" t="s">
        <v>4673</v>
      </c>
      <c r="B4243" s="2">
        <v>45091</v>
      </c>
      <c r="C4243" t="s">
        <v>20</v>
      </c>
      <c r="D4243" t="s">
        <v>15</v>
      </c>
      <c r="E4243">
        <v>3</v>
      </c>
      <c r="F4243">
        <v>450</v>
      </c>
      <c r="G4243" s="3">
        <v>0.05</v>
      </c>
      <c r="H4243" t="s">
        <v>12</v>
      </c>
      <c r="I4243">
        <v>4</v>
      </c>
      <c r="J4243">
        <f t="shared" si="264"/>
        <v>1282.5</v>
      </c>
      <c r="K4243" s="2">
        <f t="shared" si="265"/>
        <v>45078</v>
      </c>
      <c r="L4243" s="2" t="str">
        <f>VLOOKUP(C4243,Customers!$A$2:$F$401,3,FALSE)</f>
        <v>Tanta</v>
      </c>
      <c r="M4243" s="2" t="str">
        <f>VLOOKUP(C4243,Customers!$A$2:$F$401,5,FALSE)</f>
        <v>Consumer</v>
      </c>
      <c r="N4243" s="2" t="str">
        <f>VLOOKUP(D4243,Products!$A$2:$F$21,2,FALSE)</f>
        <v>Wireless Mouse</v>
      </c>
      <c r="O4243" s="2" t="str">
        <f>VLOOKUP(D4243,Products!$A$2:$F$21,4,FALSE)</f>
        <v>Electronics</v>
      </c>
      <c r="P4243" s="2" t="str">
        <f>VLOOKUP(D4243,Products!$A$2:$F$21,3,FALSE)</f>
        <v>Accessories</v>
      </c>
      <c r="Q4243" s="6">
        <f>VLOOKUP(D4243,Products!$A$2:$F$21,6,FALSE)</f>
        <v>210</v>
      </c>
      <c r="R4243" s="6">
        <f t="shared" si="266"/>
        <v>630</v>
      </c>
      <c r="S4243" s="6">
        <f t="shared" si="267"/>
        <v>652.5</v>
      </c>
    </row>
    <row r="4244" spans="1:19" x14ac:dyDescent="0.25">
      <c r="A4244" t="s">
        <v>4674</v>
      </c>
      <c r="B4244" s="2">
        <v>45868</v>
      </c>
      <c r="C4244" t="s">
        <v>1400</v>
      </c>
      <c r="D4244" t="s">
        <v>15</v>
      </c>
      <c r="E4244">
        <v>1</v>
      </c>
      <c r="F4244">
        <v>436.5</v>
      </c>
      <c r="G4244" s="3">
        <v>0.05</v>
      </c>
      <c r="H4244" t="s">
        <v>12</v>
      </c>
      <c r="I4244">
        <v>4</v>
      </c>
      <c r="J4244">
        <f t="shared" si="264"/>
        <v>414.67499999999995</v>
      </c>
      <c r="K4244" s="2">
        <f t="shared" si="265"/>
        <v>45839</v>
      </c>
      <c r="L4244" s="2" t="str">
        <f>VLOOKUP(C4244,Customers!$A$2:$F$401,3,FALSE)</f>
        <v>Asyut</v>
      </c>
      <c r="M4244" s="2" t="str">
        <f>VLOOKUP(C4244,Customers!$A$2:$F$401,5,FALSE)</f>
        <v>Small Business</v>
      </c>
      <c r="N4244" s="2" t="str">
        <f>VLOOKUP(D4244,Products!$A$2:$F$21,2,FALSE)</f>
        <v>Wireless Mouse</v>
      </c>
      <c r="O4244" s="2" t="str">
        <f>VLOOKUP(D4244,Products!$A$2:$F$21,4,FALSE)</f>
        <v>Electronics</v>
      </c>
      <c r="P4244" s="2" t="str">
        <f>VLOOKUP(D4244,Products!$A$2:$F$21,3,FALSE)</f>
        <v>Accessories</v>
      </c>
      <c r="Q4244" s="6">
        <f>VLOOKUP(D4244,Products!$A$2:$F$21,6,FALSE)</f>
        <v>210</v>
      </c>
      <c r="R4244" s="6">
        <f t="shared" si="266"/>
        <v>210</v>
      </c>
      <c r="S4244" s="6">
        <f t="shared" si="267"/>
        <v>204.67499999999995</v>
      </c>
    </row>
    <row r="4245" spans="1:19" x14ac:dyDescent="0.25">
      <c r="A4245" t="s">
        <v>4675</v>
      </c>
      <c r="B4245" s="2">
        <v>45520</v>
      </c>
      <c r="C4245" t="s">
        <v>783</v>
      </c>
      <c r="D4245" t="s">
        <v>46</v>
      </c>
      <c r="E4245">
        <v>20</v>
      </c>
      <c r="F4245">
        <v>280.8</v>
      </c>
      <c r="G4245" s="3">
        <v>0.05</v>
      </c>
      <c r="H4245" t="s">
        <v>12</v>
      </c>
      <c r="I4245">
        <v>4</v>
      </c>
      <c r="J4245">
        <f t="shared" si="264"/>
        <v>5335.2</v>
      </c>
      <c r="K4245" s="2">
        <f t="shared" si="265"/>
        <v>45505</v>
      </c>
      <c r="L4245" s="2" t="str">
        <f>VLOOKUP(C4245,Customers!$A$2:$F$401,3,FALSE)</f>
        <v>Zagazig</v>
      </c>
      <c r="M4245" s="2" t="str">
        <f>VLOOKUP(C4245,Customers!$A$2:$F$401,5,FALSE)</f>
        <v>Consumer</v>
      </c>
      <c r="N4245" s="2" t="str">
        <f>VLOOKUP(D4245,Products!$A$2:$F$21,2,FALSE)</f>
        <v>Paper A4 Box</v>
      </c>
      <c r="O4245" s="2" t="str">
        <f>VLOOKUP(D4245,Products!$A$2:$F$21,4,FALSE)</f>
        <v>Office</v>
      </c>
      <c r="P4245" s="2" t="str">
        <f>VLOOKUP(D4245,Products!$A$2:$F$21,3,FALSE)</f>
        <v>Stationery</v>
      </c>
      <c r="Q4245" s="6">
        <f>VLOOKUP(D4245,Products!$A$2:$F$21,6,FALSE)</f>
        <v>145</v>
      </c>
      <c r="R4245" s="6">
        <f t="shared" si="266"/>
        <v>2900</v>
      </c>
      <c r="S4245" s="6">
        <f t="shared" si="267"/>
        <v>2435.1999999999998</v>
      </c>
    </row>
    <row r="4246" spans="1:19" x14ac:dyDescent="0.25">
      <c r="A4246" t="s">
        <v>4676</v>
      </c>
      <c r="B4246" s="2">
        <v>45342</v>
      </c>
      <c r="C4246" t="s">
        <v>74</v>
      </c>
      <c r="D4246" t="s">
        <v>59</v>
      </c>
      <c r="E4246">
        <v>1</v>
      </c>
      <c r="F4246">
        <v>7992</v>
      </c>
      <c r="G4246" s="3">
        <v>0.1</v>
      </c>
      <c r="H4246" t="s">
        <v>12</v>
      </c>
      <c r="I4246">
        <v>7</v>
      </c>
      <c r="J4246">
        <f t="shared" si="264"/>
        <v>7192.8</v>
      </c>
      <c r="K4246" s="2">
        <f t="shared" si="265"/>
        <v>45323</v>
      </c>
      <c r="L4246" s="2" t="str">
        <f>VLOOKUP(C4246,Customers!$A$2:$F$401,3,FALSE)</f>
        <v>Ismailia</v>
      </c>
      <c r="M4246" s="2" t="str">
        <f>VLOOKUP(C4246,Customers!$A$2:$F$401,5,FALSE)</f>
        <v>Small Business</v>
      </c>
      <c r="N4246" s="2" t="str">
        <f>VLOOKUP(D4246,Products!$A$2:$F$21,2,FALSE)</f>
        <v>Laser Printer</v>
      </c>
      <c r="O4246" s="2" t="str">
        <f>VLOOKUP(D4246,Products!$A$2:$F$21,4,FALSE)</f>
        <v>Electronics</v>
      </c>
      <c r="P4246" s="2" t="str">
        <f>VLOOKUP(D4246,Products!$A$2:$F$21,3,FALSE)</f>
        <v>Printers</v>
      </c>
      <c r="Q4246" s="6">
        <f>VLOOKUP(D4246,Products!$A$2:$F$21,6,FALSE)</f>
        <v>5600</v>
      </c>
      <c r="R4246" s="6">
        <f t="shared" si="266"/>
        <v>5600</v>
      </c>
      <c r="S4246" s="6">
        <f t="shared" si="267"/>
        <v>1592.8000000000002</v>
      </c>
    </row>
    <row r="4247" spans="1:19" x14ac:dyDescent="0.25">
      <c r="A4247" t="s">
        <v>4677</v>
      </c>
      <c r="B4247" s="2">
        <v>45288</v>
      </c>
      <c r="C4247" t="s">
        <v>129</v>
      </c>
      <c r="D4247" t="s">
        <v>40</v>
      </c>
      <c r="E4247">
        <v>1</v>
      </c>
      <c r="F4247">
        <v>19500</v>
      </c>
      <c r="G4247" s="3">
        <v>0</v>
      </c>
      <c r="H4247" t="s">
        <v>12</v>
      </c>
      <c r="I4247">
        <v>6</v>
      </c>
      <c r="J4247">
        <f t="shared" si="264"/>
        <v>19500</v>
      </c>
      <c r="K4247" s="2">
        <f t="shared" si="265"/>
        <v>45261</v>
      </c>
      <c r="L4247" s="2" t="str">
        <f>VLOOKUP(C4247,Customers!$A$2:$F$401,3,FALSE)</f>
        <v>Giza</v>
      </c>
      <c r="M4247" s="2" t="str">
        <f>VLOOKUP(C4247,Customers!$A$2:$F$401,5,FALSE)</f>
        <v>Small Business</v>
      </c>
      <c r="N4247" s="2" t="str">
        <f>VLOOKUP(D4247,Products!$A$2:$F$21,2,FALSE)</f>
        <v>Laptop Basic 15</v>
      </c>
      <c r="O4247" s="2" t="str">
        <f>VLOOKUP(D4247,Products!$A$2:$F$21,4,FALSE)</f>
        <v>Electronics</v>
      </c>
      <c r="P4247" s="2" t="str">
        <f>VLOOKUP(D4247,Products!$A$2:$F$21,3,FALSE)</f>
        <v>Computers</v>
      </c>
      <c r="Q4247" s="6">
        <f>VLOOKUP(D4247,Products!$A$2:$F$21,6,FALSE)</f>
        <v>15100</v>
      </c>
      <c r="R4247" s="6">
        <f t="shared" si="266"/>
        <v>15100</v>
      </c>
      <c r="S4247" s="6">
        <f t="shared" si="267"/>
        <v>4400</v>
      </c>
    </row>
    <row r="4248" spans="1:19" x14ac:dyDescent="0.25">
      <c r="A4248" t="s">
        <v>4678</v>
      </c>
      <c r="B4248" s="2">
        <v>45007</v>
      </c>
      <c r="C4248" t="s">
        <v>625</v>
      </c>
      <c r="D4248" t="s">
        <v>27</v>
      </c>
      <c r="E4248">
        <v>2</v>
      </c>
      <c r="F4248">
        <v>980</v>
      </c>
      <c r="G4248" s="3">
        <v>0</v>
      </c>
      <c r="H4248" t="s">
        <v>12</v>
      </c>
      <c r="I4248">
        <v>1</v>
      </c>
      <c r="J4248">
        <f t="shared" si="264"/>
        <v>1960</v>
      </c>
      <c r="K4248" s="2">
        <f t="shared" si="265"/>
        <v>44986</v>
      </c>
      <c r="L4248" s="2" t="str">
        <f>VLOOKUP(C4248,Customers!$A$2:$F$401,3,FALSE)</f>
        <v>Tanta</v>
      </c>
      <c r="M4248" s="2" t="str">
        <f>VLOOKUP(C4248,Customers!$A$2:$F$401,5,FALSE)</f>
        <v>Small Business</v>
      </c>
      <c r="N4248" s="2" t="str">
        <f>VLOOKUP(D4248,Products!$A$2:$F$21,2,FALSE)</f>
        <v>Printer Toner</v>
      </c>
      <c r="O4248" s="2" t="str">
        <f>VLOOKUP(D4248,Products!$A$2:$F$21,4,FALSE)</f>
        <v>Office</v>
      </c>
      <c r="P4248" s="2" t="str">
        <f>VLOOKUP(D4248,Products!$A$2:$F$21,3,FALSE)</f>
        <v>Supplies</v>
      </c>
      <c r="Q4248" s="6">
        <f>VLOOKUP(D4248,Products!$A$2:$F$21,6,FALSE)</f>
        <v>510</v>
      </c>
      <c r="R4248" s="6">
        <f t="shared" si="266"/>
        <v>1020</v>
      </c>
      <c r="S4248" s="6">
        <f t="shared" si="267"/>
        <v>940</v>
      </c>
    </row>
    <row r="4249" spans="1:19" x14ac:dyDescent="0.25">
      <c r="A4249" t="s">
        <v>4679</v>
      </c>
      <c r="B4249" s="2">
        <v>45713</v>
      </c>
      <c r="C4249" t="s">
        <v>546</v>
      </c>
      <c r="D4249" t="s">
        <v>33</v>
      </c>
      <c r="E4249">
        <v>1</v>
      </c>
      <c r="F4249">
        <v>4212</v>
      </c>
      <c r="G4249" s="3">
        <v>0.1</v>
      </c>
      <c r="H4249" t="s">
        <v>12</v>
      </c>
      <c r="I4249">
        <v>6</v>
      </c>
      <c r="J4249">
        <f t="shared" si="264"/>
        <v>3790.8</v>
      </c>
      <c r="K4249" s="2">
        <f t="shared" si="265"/>
        <v>45689</v>
      </c>
      <c r="L4249" s="2" t="str">
        <f>VLOOKUP(C4249,Customers!$A$2:$F$401,3,FALSE)</f>
        <v>Port Said</v>
      </c>
      <c r="M4249" s="2" t="str">
        <f>VLOOKUP(C4249,Customers!$A$2:$F$401,5,FALSE)</f>
        <v>Consumer</v>
      </c>
      <c r="N4249" s="2" t="str">
        <f>VLOOKUP(D4249,Products!$A$2:$F$21,2,FALSE)</f>
        <v>Filing Cabinet</v>
      </c>
      <c r="O4249" s="2" t="str">
        <f>VLOOKUP(D4249,Products!$A$2:$F$21,4,FALSE)</f>
        <v>Office</v>
      </c>
      <c r="P4249" s="2" t="str">
        <f>VLOOKUP(D4249,Products!$A$2:$F$21,3,FALSE)</f>
        <v>Furniture</v>
      </c>
      <c r="Q4249" s="6">
        <f>VLOOKUP(D4249,Products!$A$2:$F$21,6,FALSE)</f>
        <v>2650</v>
      </c>
      <c r="R4249" s="6">
        <f t="shared" si="266"/>
        <v>2650</v>
      </c>
      <c r="S4249" s="6">
        <f t="shared" si="267"/>
        <v>1140.8000000000002</v>
      </c>
    </row>
    <row r="4250" spans="1:19" x14ac:dyDescent="0.25">
      <c r="A4250" t="s">
        <v>4680</v>
      </c>
      <c r="B4250" s="2">
        <v>45318</v>
      </c>
      <c r="C4250" t="s">
        <v>260</v>
      </c>
      <c r="D4250" t="s">
        <v>27</v>
      </c>
      <c r="E4250">
        <v>5</v>
      </c>
      <c r="F4250">
        <v>1058.4000000000001</v>
      </c>
      <c r="G4250" s="3">
        <v>0.1</v>
      </c>
      <c r="H4250" t="s">
        <v>12</v>
      </c>
      <c r="I4250">
        <v>2</v>
      </c>
      <c r="J4250">
        <f t="shared" si="264"/>
        <v>4762.8</v>
      </c>
      <c r="K4250" s="2">
        <f t="shared" si="265"/>
        <v>45292</v>
      </c>
      <c r="L4250" s="2" t="str">
        <f>VLOOKUP(C4250,Customers!$A$2:$F$401,3,FALSE)</f>
        <v>Mansoura</v>
      </c>
      <c r="M4250" s="2" t="str">
        <f>VLOOKUP(C4250,Customers!$A$2:$F$401,5,FALSE)</f>
        <v>Consumer</v>
      </c>
      <c r="N4250" s="2" t="str">
        <f>VLOOKUP(D4250,Products!$A$2:$F$21,2,FALSE)</f>
        <v>Printer Toner</v>
      </c>
      <c r="O4250" s="2" t="str">
        <f>VLOOKUP(D4250,Products!$A$2:$F$21,4,FALSE)</f>
        <v>Office</v>
      </c>
      <c r="P4250" s="2" t="str">
        <f>VLOOKUP(D4250,Products!$A$2:$F$21,3,FALSE)</f>
        <v>Supplies</v>
      </c>
      <c r="Q4250" s="6">
        <f>VLOOKUP(D4250,Products!$A$2:$F$21,6,FALSE)</f>
        <v>510</v>
      </c>
      <c r="R4250" s="6">
        <f t="shared" si="266"/>
        <v>2550</v>
      </c>
      <c r="S4250" s="6">
        <f t="shared" si="267"/>
        <v>2212.8000000000002</v>
      </c>
    </row>
    <row r="4251" spans="1:19" x14ac:dyDescent="0.25">
      <c r="A4251" t="s">
        <v>4681</v>
      </c>
      <c r="B4251" s="2">
        <v>45539</v>
      </c>
      <c r="C4251" t="s">
        <v>1355</v>
      </c>
      <c r="D4251" t="s">
        <v>72</v>
      </c>
      <c r="E4251">
        <v>2</v>
      </c>
      <c r="F4251">
        <v>1750</v>
      </c>
      <c r="G4251" s="3">
        <v>0.05</v>
      </c>
      <c r="H4251" t="s">
        <v>96</v>
      </c>
      <c r="I4251">
        <v>2</v>
      </c>
      <c r="J4251">
        <f t="shared" si="264"/>
        <v>3325</v>
      </c>
      <c r="K4251" s="2">
        <f t="shared" si="265"/>
        <v>45536</v>
      </c>
      <c r="L4251" s="2" t="str">
        <f>VLOOKUP(C4251,Customers!$A$2:$F$401,3,FALSE)</f>
        <v>Tanta</v>
      </c>
      <c r="M4251" s="2" t="str">
        <f>VLOOKUP(C4251,Customers!$A$2:$F$401,5,FALSE)</f>
        <v>Small Business</v>
      </c>
      <c r="N4251" s="2" t="str">
        <f>VLOOKUP(D4251,Products!$A$2:$F$21,2,FALSE)</f>
        <v>Wi-Fi Router</v>
      </c>
      <c r="O4251" s="2" t="str">
        <f>VLOOKUP(D4251,Products!$A$2:$F$21,4,FALSE)</f>
        <v>Electronics</v>
      </c>
      <c r="P4251" s="2" t="str">
        <f>VLOOKUP(D4251,Products!$A$2:$F$21,3,FALSE)</f>
        <v>Networking</v>
      </c>
      <c r="Q4251" s="6">
        <f>VLOOKUP(D4251,Products!$A$2:$F$21,6,FALSE)</f>
        <v>1050</v>
      </c>
      <c r="R4251" s="6">
        <f t="shared" si="266"/>
        <v>2100</v>
      </c>
      <c r="S4251" s="6">
        <f t="shared" si="267"/>
        <v>1225</v>
      </c>
    </row>
    <row r="4252" spans="1:19" x14ac:dyDescent="0.25">
      <c r="A4252" t="s">
        <v>4682</v>
      </c>
      <c r="B4252" s="2">
        <v>45725</v>
      </c>
      <c r="C4252" t="s">
        <v>456</v>
      </c>
      <c r="D4252" t="s">
        <v>56</v>
      </c>
      <c r="E4252">
        <v>4</v>
      </c>
      <c r="F4252">
        <v>165.6</v>
      </c>
      <c r="G4252" s="3">
        <v>0</v>
      </c>
      <c r="H4252" t="s">
        <v>12</v>
      </c>
      <c r="I4252">
        <v>4</v>
      </c>
      <c r="J4252">
        <f t="shared" si="264"/>
        <v>662.4</v>
      </c>
      <c r="K4252" s="2">
        <f t="shared" si="265"/>
        <v>45717</v>
      </c>
      <c r="L4252" s="2" t="str">
        <f>VLOOKUP(C4252,Customers!$A$2:$F$401,3,FALSE)</f>
        <v>Cairo</v>
      </c>
      <c r="M4252" s="2" t="str">
        <f>VLOOKUP(C4252,Customers!$A$2:$F$401,5,FALSE)</f>
        <v>Corporate</v>
      </c>
      <c r="N4252" s="2" t="str">
        <f>VLOOKUP(D4252,Products!$A$2:$F$21,2,FALSE)</f>
        <v>Notebook Pack</v>
      </c>
      <c r="O4252" s="2" t="str">
        <f>VLOOKUP(D4252,Products!$A$2:$F$21,4,FALSE)</f>
        <v>Office</v>
      </c>
      <c r="P4252" s="2" t="str">
        <f>VLOOKUP(D4252,Products!$A$2:$F$21,3,FALSE)</f>
        <v>Stationery</v>
      </c>
      <c r="Q4252" s="6">
        <f>VLOOKUP(D4252,Products!$A$2:$F$21,6,FALSE)</f>
        <v>75</v>
      </c>
      <c r="R4252" s="6">
        <f t="shared" si="266"/>
        <v>300</v>
      </c>
      <c r="S4252" s="6">
        <f t="shared" si="267"/>
        <v>362.4</v>
      </c>
    </row>
    <row r="4253" spans="1:19" x14ac:dyDescent="0.25">
      <c r="A4253" t="s">
        <v>4683</v>
      </c>
      <c r="B4253" s="2">
        <v>45145</v>
      </c>
      <c r="C4253" t="s">
        <v>538</v>
      </c>
      <c r="D4253" t="s">
        <v>11</v>
      </c>
      <c r="E4253">
        <v>1</v>
      </c>
      <c r="F4253">
        <v>28500</v>
      </c>
      <c r="G4253" s="3">
        <v>0.03</v>
      </c>
      <c r="H4253" t="s">
        <v>12</v>
      </c>
      <c r="I4253">
        <v>7</v>
      </c>
      <c r="J4253">
        <f t="shared" si="264"/>
        <v>27645</v>
      </c>
      <c r="K4253" s="2">
        <f t="shared" si="265"/>
        <v>45139</v>
      </c>
      <c r="L4253" s="2" t="str">
        <f>VLOOKUP(C4253,Customers!$A$2:$F$401,3,FALSE)</f>
        <v>Cairo</v>
      </c>
      <c r="M4253" s="2" t="str">
        <f>VLOOKUP(C4253,Customers!$A$2:$F$401,5,FALSE)</f>
        <v>Small Business</v>
      </c>
      <c r="N4253" s="2" t="str">
        <f>VLOOKUP(D4253,Products!$A$2:$F$21,2,FALSE)</f>
        <v>Laptop Pro 14</v>
      </c>
      <c r="O4253" s="2" t="str">
        <f>VLOOKUP(D4253,Products!$A$2:$F$21,4,FALSE)</f>
        <v>Electronics</v>
      </c>
      <c r="P4253" s="2" t="str">
        <f>VLOOKUP(D4253,Products!$A$2:$F$21,3,FALSE)</f>
        <v>Computers</v>
      </c>
      <c r="Q4253" s="6">
        <f>VLOOKUP(D4253,Products!$A$2:$F$21,6,FALSE)</f>
        <v>22100</v>
      </c>
      <c r="R4253" s="6">
        <f t="shared" si="266"/>
        <v>22100</v>
      </c>
      <c r="S4253" s="6">
        <f t="shared" si="267"/>
        <v>5545</v>
      </c>
    </row>
    <row r="4254" spans="1:19" x14ac:dyDescent="0.25">
      <c r="A4254" t="s">
        <v>4684</v>
      </c>
      <c r="B4254" s="2">
        <v>45662</v>
      </c>
      <c r="C4254" t="s">
        <v>468</v>
      </c>
      <c r="D4254" t="s">
        <v>49</v>
      </c>
      <c r="E4254">
        <v>1</v>
      </c>
      <c r="F4254">
        <v>3977</v>
      </c>
      <c r="G4254" s="3">
        <v>0.03</v>
      </c>
      <c r="H4254" t="s">
        <v>12</v>
      </c>
      <c r="I4254">
        <v>3</v>
      </c>
      <c r="J4254">
        <f t="shared" si="264"/>
        <v>3857.69</v>
      </c>
      <c r="K4254" s="2">
        <f t="shared" si="265"/>
        <v>45658</v>
      </c>
      <c r="L4254" s="2" t="str">
        <f>VLOOKUP(C4254,Customers!$A$2:$F$401,3,FALSE)</f>
        <v>Banha</v>
      </c>
      <c r="M4254" s="2" t="str">
        <f>VLOOKUP(C4254,Customers!$A$2:$F$401,5,FALSE)</f>
        <v>Consumer</v>
      </c>
      <c r="N4254" s="2" t="str">
        <f>VLOOKUP(D4254,Products!$A$2:$F$21,2,FALSE)</f>
        <v>UPS 1200VA</v>
      </c>
      <c r="O4254" s="2" t="str">
        <f>VLOOKUP(D4254,Products!$A$2:$F$21,4,FALSE)</f>
        <v>Electronics</v>
      </c>
      <c r="P4254" s="2" t="str">
        <f>VLOOKUP(D4254,Products!$A$2:$F$21,3,FALSE)</f>
        <v>Power</v>
      </c>
      <c r="Q4254" s="6">
        <f>VLOOKUP(D4254,Products!$A$2:$F$21,6,FALSE)</f>
        <v>2950</v>
      </c>
      <c r="R4254" s="6">
        <f t="shared" si="266"/>
        <v>2950</v>
      </c>
      <c r="S4254" s="6">
        <f t="shared" si="267"/>
        <v>907.69</v>
      </c>
    </row>
    <row r="4255" spans="1:19" x14ac:dyDescent="0.25">
      <c r="A4255" t="s">
        <v>4685</v>
      </c>
      <c r="B4255" s="2">
        <v>45923</v>
      </c>
      <c r="C4255" t="s">
        <v>180</v>
      </c>
      <c r="D4255" t="s">
        <v>33</v>
      </c>
      <c r="E4255">
        <v>1</v>
      </c>
      <c r="F4255">
        <v>3783</v>
      </c>
      <c r="G4255" s="3">
        <v>0</v>
      </c>
      <c r="H4255" t="s">
        <v>12</v>
      </c>
      <c r="I4255">
        <v>1</v>
      </c>
      <c r="J4255">
        <f t="shared" si="264"/>
        <v>3783</v>
      </c>
      <c r="K4255" s="2">
        <f t="shared" si="265"/>
        <v>45901</v>
      </c>
      <c r="L4255" s="2" t="str">
        <f>VLOOKUP(C4255,Customers!$A$2:$F$401,3,FALSE)</f>
        <v>Fayoum</v>
      </c>
      <c r="M4255" s="2" t="str">
        <f>VLOOKUP(C4255,Customers!$A$2:$F$401,5,FALSE)</f>
        <v>Small Business</v>
      </c>
      <c r="N4255" s="2" t="str">
        <f>VLOOKUP(D4255,Products!$A$2:$F$21,2,FALSE)</f>
        <v>Filing Cabinet</v>
      </c>
      <c r="O4255" s="2" t="str">
        <f>VLOOKUP(D4255,Products!$A$2:$F$21,4,FALSE)</f>
        <v>Office</v>
      </c>
      <c r="P4255" s="2" t="str">
        <f>VLOOKUP(D4255,Products!$A$2:$F$21,3,FALSE)</f>
        <v>Furniture</v>
      </c>
      <c r="Q4255" s="6">
        <f>VLOOKUP(D4255,Products!$A$2:$F$21,6,FALSE)</f>
        <v>2650</v>
      </c>
      <c r="R4255" s="6">
        <f t="shared" si="266"/>
        <v>2650</v>
      </c>
      <c r="S4255" s="6">
        <f t="shared" si="267"/>
        <v>1133</v>
      </c>
    </row>
    <row r="4256" spans="1:19" x14ac:dyDescent="0.25">
      <c r="A4256" t="s">
        <v>4686</v>
      </c>
      <c r="B4256" s="2">
        <v>45100</v>
      </c>
      <c r="C4256" t="s">
        <v>185</v>
      </c>
      <c r="D4256" t="s">
        <v>46</v>
      </c>
      <c r="E4256">
        <v>3</v>
      </c>
      <c r="F4256">
        <v>267.8</v>
      </c>
      <c r="G4256" s="3">
        <v>0.05</v>
      </c>
      <c r="H4256" t="s">
        <v>12</v>
      </c>
      <c r="I4256">
        <v>2</v>
      </c>
      <c r="J4256">
        <f t="shared" si="264"/>
        <v>763.23</v>
      </c>
      <c r="K4256" s="2">
        <f t="shared" si="265"/>
        <v>45078</v>
      </c>
      <c r="L4256" s="2" t="str">
        <f>VLOOKUP(C4256,Customers!$A$2:$F$401,3,FALSE)</f>
        <v>Giza</v>
      </c>
      <c r="M4256" s="2" t="str">
        <f>VLOOKUP(C4256,Customers!$A$2:$F$401,5,FALSE)</f>
        <v>Small Business</v>
      </c>
      <c r="N4256" s="2" t="str">
        <f>VLOOKUP(D4256,Products!$A$2:$F$21,2,FALSE)</f>
        <v>Paper A4 Box</v>
      </c>
      <c r="O4256" s="2" t="str">
        <f>VLOOKUP(D4256,Products!$A$2:$F$21,4,FALSE)</f>
        <v>Office</v>
      </c>
      <c r="P4256" s="2" t="str">
        <f>VLOOKUP(D4256,Products!$A$2:$F$21,3,FALSE)</f>
        <v>Stationery</v>
      </c>
      <c r="Q4256" s="6">
        <f>VLOOKUP(D4256,Products!$A$2:$F$21,6,FALSE)</f>
        <v>145</v>
      </c>
      <c r="R4256" s="6">
        <f t="shared" si="266"/>
        <v>435</v>
      </c>
      <c r="S4256" s="6">
        <f t="shared" si="267"/>
        <v>328.23</v>
      </c>
    </row>
    <row r="4257" spans="1:19" x14ac:dyDescent="0.25">
      <c r="A4257" t="s">
        <v>4687</v>
      </c>
      <c r="B4257" s="2">
        <v>45823</v>
      </c>
      <c r="C4257" t="s">
        <v>174</v>
      </c>
      <c r="D4257" t="s">
        <v>43</v>
      </c>
      <c r="E4257">
        <v>1</v>
      </c>
      <c r="F4257">
        <v>3708</v>
      </c>
      <c r="G4257" s="3">
        <v>0.1</v>
      </c>
      <c r="H4257" t="s">
        <v>12</v>
      </c>
      <c r="I4257">
        <v>4</v>
      </c>
      <c r="J4257">
        <f t="shared" si="264"/>
        <v>3337.2000000000003</v>
      </c>
      <c r="K4257" s="2">
        <f t="shared" si="265"/>
        <v>45809</v>
      </c>
      <c r="L4257" s="2" t="str">
        <f>VLOOKUP(C4257,Customers!$A$2:$F$401,3,FALSE)</f>
        <v>Asyut</v>
      </c>
      <c r="M4257" s="2" t="str">
        <f>VLOOKUP(C4257,Customers!$A$2:$F$401,5,FALSE)</f>
        <v>Consumer</v>
      </c>
      <c r="N4257" s="2" t="str">
        <f>VLOOKUP(D4257,Products!$A$2:$F$21,2,FALSE)</f>
        <v>External SSD 1TB</v>
      </c>
      <c r="O4257" s="2" t="str">
        <f>VLOOKUP(D4257,Products!$A$2:$F$21,4,FALSE)</f>
        <v>Electronics</v>
      </c>
      <c r="P4257" s="2" t="str">
        <f>VLOOKUP(D4257,Products!$A$2:$F$21,3,FALSE)</f>
        <v>Storage</v>
      </c>
      <c r="Q4257" s="6">
        <f>VLOOKUP(D4257,Products!$A$2:$F$21,6,FALSE)</f>
        <v>2450</v>
      </c>
      <c r="R4257" s="6">
        <f t="shared" si="266"/>
        <v>2450</v>
      </c>
      <c r="S4257" s="6">
        <f t="shared" si="267"/>
        <v>887.20000000000027</v>
      </c>
    </row>
    <row r="4258" spans="1:19" x14ac:dyDescent="0.25">
      <c r="A4258" t="s">
        <v>4688</v>
      </c>
      <c r="B4258" s="2">
        <v>45315</v>
      </c>
      <c r="C4258" t="s">
        <v>2435</v>
      </c>
      <c r="D4258" t="s">
        <v>21</v>
      </c>
      <c r="E4258">
        <v>1</v>
      </c>
      <c r="F4258">
        <v>1905.5</v>
      </c>
      <c r="G4258" s="3">
        <v>0.03</v>
      </c>
      <c r="H4258" t="s">
        <v>12</v>
      </c>
      <c r="I4258">
        <v>7</v>
      </c>
      <c r="J4258">
        <f t="shared" si="264"/>
        <v>1848.335</v>
      </c>
      <c r="K4258" s="2">
        <f t="shared" si="265"/>
        <v>45292</v>
      </c>
      <c r="L4258" s="2" t="str">
        <f>VLOOKUP(C4258,Customers!$A$2:$F$401,3,FALSE)</f>
        <v>Port Said</v>
      </c>
      <c r="M4258" s="2" t="str">
        <f>VLOOKUP(C4258,Customers!$A$2:$F$401,5,FALSE)</f>
        <v>Small Business</v>
      </c>
      <c r="N4258" s="2" t="str">
        <f>VLOOKUP(D4258,Products!$A$2:$F$21,2,FALSE)</f>
        <v>Mechanical Keyboard</v>
      </c>
      <c r="O4258" s="2" t="str">
        <f>VLOOKUP(D4258,Products!$A$2:$F$21,4,FALSE)</f>
        <v>Electronics</v>
      </c>
      <c r="P4258" s="2" t="str">
        <f>VLOOKUP(D4258,Products!$A$2:$F$21,3,FALSE)</f>
        <v>Accessories</v>
      </c>
      <c r="Q4258" s="6">
        <f>VLOOKUP(D4258,Products!$A$2:$F$21,6,FALSE)</f>
        <v>990</v>
      </c>
      <c r="R4258" s="6">
        <f t="shared" si="266"/>
        <v>990</v>
      </c>
      <c r="S4258" s="6">
        <f t="shared" si="267"/>
        <v>858.33500000000004</v>
      </c>
    </row>
    <row r="4259" spans="1:19" x14ac:dyDescent="0.25">
      <c r="A4259" t="s">
        <v>4689</v>
      </c>
      <c r="B4259" s="2">
        <v>45213</v>
      </c>
      <c r="C4259" t="s">
        <v>185</v>
      </c>
      <c r="D4259" t="s">
        <v>27</v>
      </c>
      <c r="E4259">
        <v>4</v>
      </c>
      <c r="F4259">
        <v>980</v>
      </c>
      <c r="G4259" s="3">
        <v>0.05</v>
      </c>
      <c r="H4259" t="s">
        <v>12</v>
      </c>
      <c r="I4259">
        <v>6</v>
      </c>
      <c r="J4259">
        <f t="shared" si="264"/>
        <v>3724</v>
      </c>
      <c r="K4259" s="2">
        <f t="shared" si="265"/>
        <v>45200</v>
      </c>
      <c r="L4259" s="2" t="str">
        <f>VLOOKUP(C4259,Customers!$A$2:$F$401,3,FALSE)</f>
        <v>Giza</v>
      </c>
      <c r="M4259" s="2" t="str">
        <f>VLOOKUP(C4259,Customers!$A$2:$F$401,5,FALSE)</f>
        <v>Small Business</v>
      </c>
      <c r="N4259" s="2" t="str">
        <f>VLOOKUP(D4259,Products!$A$2:$F$21,2,FALSE)</f>
        <v>Printer Toner</v>
      </c>
      <c r="O4259" s="2" t="str">
        <f>VLOOKUP(D4259,Products!$A$2:$F$21,4,FALSE)</f>
        <v>Office</v>
      </c>
      <c r="P4259" s="2" t="str">
        <f>VLOOKUP(D4259,Products!$A$2:$F$21,3,FALSE)</f>
        <v>Supplies</v>
      </c>
      <c r="Q4259" s="6">
        <f>VLOOKUP(D4259,Products!$A$2:$F$21,6,FALSE)</f>
        <v>510</v>
      </c>
      <c r="R4259" s="6">
        <f t="shared" si="266"/>
        <v>2040</v>
      </c>
      <c r="S4259" s="6">
        <f t="shared" si="267"/>
        <v>1684</v>
      </c>
    </row>
    <row r="4260" spans="1:19" x14ac:dyDescent="0.25">
      <c r="A4260" t="s">
        <v>4690</v>
      </c>
      <c r="B4260" s="2">
        <v>45000</v>
      </c>
      <c r="C4260" t="s">
        <v>1195</v>
      </c>
      <c r="D4260" t="s">
        <v>11</v>
      </c>
      <c r="E4260">
        <v>3</v>
      </c>
      <c r="F4260">
        <v>27645</v>
      </c>
      <c r="G4260" s="3">
        <v>0.15</v>
      </c>
      <c r="H4260" t="s">
        <v>12</v>
      </c>
      <c r="I4260">
        <v>1</v>
      </c>
      <c r="J4260">
        <f t="shared" si="264"/>
        <v>70494.75</v>
      </c>
      <c r="K4260" s="2">
        <f t="shared" si="265"/>
        <v>44986</v>
      </c>
      <c r="L4260" s="2" t="str">
        <f>VLOOKUP(C4260,Customers!$A$2:$F$401,3,FALSE)</f>
        <v>Banha</v>
      </c>
      <c r="M4260" s="2" t="str">
        <f>VLOOKUP(C4260,Customers!$A$2:$F$401,5,FALSE)</f>
        <v>Small Business</v>
      </c>
      <c r="N4260" s="2" t="str">
        <f>VLOOKUP(D4260,Products!$A$2:$F$21,2,FALSE)</f>
        <v>Laptop Pro 14</v>
      </c>
      <c r="O4260" s="2" t="str">
        <f>VLOOKUP(D4260,Products!$A$2:$F$21,4,FALSE)</f>
        <v>Electronics</v>
      </c>
      <c r="P4260" s="2" t="str">
        <f>VLOOKUP(D4260,Products!$A$2:$F$21,3,FALSE)</f>
        <v>Computers</v>
      </c>
      <c r="Q4260" s="6">
        <f>VLOOKUP(D4260,Products!$A$2:$F$21,6,FALSE)</f>
        <v>22100</v>
      </c>
      <c r="R4260" s="6">
        <f t="shared" si="266"/>
        <v>66300</v>
      </c>
      <c r="S4260" s="6">
        <f t="shared" si="267"/>
        <v>4194.75</v>
      </c>
    </row>
    <row r="4261" spans="1:19" x14ac:dyDescent="0.25">
      <c r="A4261" t="s">
        <v>4691</v>
      </c>
      <c r="B4261" s="2">
        <v>45322</v>
      </c>
      <c r="C4261" t="s">
        <v>809</v>
      </c>
      <c r="D4261" t="s">
        <v>11</v>
      </c>
      <c r="E4261">
        <v>50</v>
      </c>
      <c r="F4261">
        <v>28500</v>
      </c>
      <c r="G4261" s="3">
        <v>0</v>
      </c>
      <c r="H4261" t="s">
        <v>12</v>
      </c>
      <c r="I4261">
        <v>2</v>
      </c>
      <c r="J4261">
        <f t="shared" si="264"/>
        <v>1425000</v>
      </c>
      <c r="K4261" s="2">
        <f t="shared" si="265"/>
        <v>45292</v>
      </c>
      <c r="L4261" s="2" t="str">
        <f>VLOOKUP(C4261,Customers!$A$2:$F$401,3,FALSE)</f>
        <v>Zagazig</v>
      </c>
      <c r="M4261" s="2" t="str">
        <f>VLOOKUP(C4261,Customers!$A$2:$F$401,5,FALSE)</f>
        <v>Consumer</v>
      </c>
      <c r="N4261" s="2" t="str">
        <f>VLOOKUP(D4261,Products!$A$2:$F$21,2,FALSE)</f>
        <v>Laptop Pro 14</v>
      </c>
      <c r="O4261" s="2" t="str">
        <f>VLOOKUP(D4261,Products!$A$2:$F$21,4,FALSE)</f>
        <v>Electronics</v>
      </c>
      <c r="P4261" s="2" t="str">
        <f>VLOOKUP(D4261,Products!$A$2:$F$21,3,FALSE)</f>
        <v>Computers</v>
      </c>
      <c r="Q4261" s="6">
        <f>VLOOKUP(D4261,Products!$A$2:$F$21,6,FALSE)</f>
        <v>22100</v>
      </c>
      <c r="R4261" s="6">
        <f t="shared" si="266"/>
        <v>1105000</v>
      </c>
      <c r="S4261" s="6">
        <f t="shared" si="267"/>
        <v>320000</v>
      </c>
    </row>
    <row r="4262" spans="1:19" x14ac:dyDescent="0.25">
      <c r="A4262" t="s">
        <v>4692</v>
      </c>
      <c r="B4262" s="2">
        <v>44978</v>
      </c>
      <c r="C4262" t="s">
        <v>256</v>
      </c>
      <c r="D4262" t="s">
        <v>40</v>
      </c>
      <c r="E4262">
        <v>3</v>
      </c>
      <c r="F4262">
        <v>17940</v>
      </c>
      <c r="G4262" s="3">
        <v>0.1</v>
      </c>
      <c r="H4262" t="s">
        <v>12</v>
      </c>
      <c r="I4262">
        <v>2</v>
      </c>
      <c r="J4262">
        <f t="shared" si="264"/>
        <v>48438</v>
      </c>
      <c r="K4262" s="2">
        <f t="shared" si="265"/>
        <v>44958</v>
      </c>
      <c r="L4262" s="2" t="str">
        <f>VLOOKUP(C4262,Customers!$A$2:$F$401,3,FALSE)</f>
        <v>Port Said</v>
      </c>
      <c r="M4262" s="2" t="str">
        <f>VLOOKUP(C4262,Customers!$A$2:$F$401,5,FALSE)</f>
        <v>Corporate</v>
      </c>
      <c r="N4262" s="2" t="str">
        <f>VLOOKUP(D4262,Products!$A$2:$F$21,2,FALSE)</f>
        <v>Laptop Basic 15</v>
      </c>
      <c r="O4262" s="2" t="str">
        <f>VLOOKUP(D4262,Products!$A$2:$F$21,4,FALSE)</f>
        <v>Electronics</v>
      </c>
      <c r="P4262" s="2" t="str">
        <f>VLOOKUP(D4262,Products!$A$2:$F$21,3,FALSE)</f>
        <v>Computers</v>
      </c>
      <c r="Q4262" s="6">
        <f>VLOOKUP(D4262,Products!$A$2:$F$21,6,FALSE)</f>
        <v>15100</v>
      </c>
      <c r="R4262" s="6">
        <f t="shared" si="266"/>
        <v>45300</v>
      </c>
      <c r="S4262" s="6">
        <f t="shared" si="267"/>
        <v>3138</v>
      </c>
    </row>
    <row r="4263" spans="1:19" x14ac:dyDescent="0.25">
      <c r="A4263" t="s">
        <v>4693</v>
      </c>
      <c r="B4263" s="2">
        <v>45415</v>
      </c>
      <c r="C4263" t="s">
        <v>318</v>
      </c>
      <c r="D4263" t="s">
        <v>15</v>
      </c>
      <c r="E4263">
        <v>1</v>
      </c>
      <c r="F4263">
        <v>450</v>
      </c>
      <c r="G4263" s="3">
        <v>0.03</v>
      </c>
      <c r="H4263" t="s">
        <v>12</v>
      </c>
      <c r="I4263">
        <v>1</v>
      </c>
      <c r="J4263">
        <f t="shared" si="264"/>
        <v>436.5</v>
      </c>
      <c r="K4263" s="2">
        <f t="shared" si="265"/>
        <v>45413</v>
      </c>
      <c r="L4263" s="2" t="str">
        <f>VLOOKUP(C4263,Customers!$A$2:$F$401,3,FALSE)</f>
        <v>Banha</v>
      </c>
      <c r="M4263" s="2" t="str">
        <f>VLOOKUP(C4263,Customers!$A$2:$F$401,5,FALSE)</f>
        <v>Consumer</v>
      </c>
      <c r="N4263" s="2" t="str">
        <f>VLOOKUP(D4263,Products!$A$2:$F$21,2,FALSE)</f>
        <v>Wireless Mouse</v>
      </c>
      <c r="O4263" s="2" t="str">
        <f>VLOOKUP(D4263,Products!$A$2:$F$21,4,FALSE)</f>
        <v>Electronics</v>
      </c>
      <c r="P4263" s="2" t="str">
        <f>VLOOKUP(D4263,Products!$A$2:$F$21,3,FALSE)</f>
        <v>Accessories</v>
      </c>
      <c r="Q4263" s="6">
        <f>VLOOKUP(D4263,Products!$A$2:$F$21,6,FALSE)</f>
        <v>210</v>
      </c>
      <c r="R4263" s="6">
        <f t="shared" si="266"/>
        <v>210</v>
      </c>
      <c r="S4263" s="6">
        <f t="shared" si="267"/>
        <v>226.5</v>
      </c>
    </row>
    <row r="4264" spans="1:19" x14ac:dyDescent="0.25">
      <c r="A4264" t="s">
        <v>4694</v>
      </c>
      <c r="B4264" s="2">
        <v>45928</v>
      </c>
      <c r="C4264" t="s">
        <v>235</v>
      </c>
      <c r="D4264" t="s">
        <v>33</v>
      </c>
      <c r="E4264">
        <v>2</v>
      </c>
      <c r="F4264">
        <v>3588</v>
      </c>
      <c r="G4264" s="3">
        <v>0.05</v>
      </c>
      <c r="H4264" t="s">
        <v>96</v>
      </c>
      <c r="I4264">
        <v>3</v>
      </c>
      <c r="J4264">
        <f t="shared" si="264"/>
        <v>6817.2</v>
      </c>
      <c r="K4264" s="2">
        <f t="shared" si="265"/>
        <v>45901</v>
      </c>
      <c r="L4264" s="2" t="str">
        <f>VLOOKUP(C4264,Customers!$A$2:$F$401,3,FALSE)</f>
        <v>Tanta</v>
      </c>
      <c r="M4264" s="2" t="str">
        <f>VLOOKUP(C4264,Customers!$A$2:$F$401,5,FALSE)</f>
        <v>Consumer</v>
      </c>
      <c r="N4264" s="2" t="str">
        <f>VLOOKUP(D4264,Products!$A$2:$F$21,2,FALSE)</f>
        <v>Filing Cabinet</v>
      </c>
      <c r="O4264" s="2" t="str">
        <f>VLOOKUP(D4264,Products!$A$2:$F$21,4,FALSE)</f>
        <v>Office</v>
      </c>
      <c r="P4264" s="2" t="str">
        <f>VLOOKUP(D4264,Products!$A$2:$F$21,3,FALSE)</f>
        <v>Furniture</v>
      </c>
      <c r="Q4264" s="6">
        <f>VLOOKUP(D4264,Products!$A$2:$F$21,6,FALSE)</f>
        <v>2650</v>
      </c>
      <c r="R4264" s="6">
        <f t="shared" si="266"/>
        <v>5300</v>
      </c>
      <c r="S4264" s="6">
        <f t="shared" si="267"/>
        <v>1517.1999999999998</v>
      </c>
    </row>
    <row r="4265" spans="1:19" x14ac:dyDescent="0.25">
      <c r="A4265" t="s">
        <v>4695</v>
      </c>
      <c r="B4265" s="2">
        <v>45723</v>
      </c>
      <c r="C4265" t="s">
        <v>352</v>
      </c>
      <c r="D4265" t="s">
        <v>79</v>
      </c>
      <c r="E4265">
        <v>1</v>
      </c>
      <c r="F4265">
        <v>6014</v>
      </c>
      <c r="G4265" s="3">
        <v>0.05</v>
      </c>
      <c r="H4265" t="s">
        <v>12</v>
      </c>
      <c r="I4265">
        <v>7</v>
      </c>
      <c r="J4265">
        <f t="shared" si="264"/>
        <v>5713.3</v>
      </c>
      <c r="K4265" s="2">
        <f t="shared" si="265"/>
        <v>45717</v>
      </c>
      <c r="L4265" s="2" t="str">
        <f>VLOOKUP(C4265,Customers!$A$2:$F$401,3,FALSE)</f>
        <v>Giza</v>
      </c>
      <c r="M4265" s="2" t="str">
        <f>VLOOKUP(C4265,Customers!$A$2:$F$401,5,FALSE)</f>
        <v>Corporate</v>
      </c>
      <c r="N4265" s="2" t="str">
        <f>VLOOKUP(D4265,Products!$A$2:$F$21,2,FALSE)</f>
        <v>27-inch Monitor</v>
      </c>
      <c r="O4265" s="2" t="str">
        <f>VLOOKUP(D4265,Products!$A$2:$F$21,4,FALSE)</f>
        <v>Electronics</v>
      </c>
      <c r="P4265" s="2" t="str">
        <f>VLOOKUP(D4265,Products!$A$2:$F$21,3,FALSE)</f>
        <v>Displays</v>
      </c>
      <c r="Q4265" s="6">
        <f>VLOOKUP(D4265,Products!$A$2:$F$21,6,FALSE)</f>
        <v>4300</v>
      </c>
      <c r="R4265" s="6">
        <f t="shared" si="266"/>
        <v>4300</v>
      </c>
      <c r="S4265" s="6">
        <f t="shared" si="267"/>
        <v>1413.3000000000002</v>
      </c>
    </row>
    <row r="4266" spans="1:19" x14ac:dyDescent="0.25">
      <c r="A4266" t="s">
        <v>4696</v>
      </c>
      <c r="B4266" s="2">
        <v>45056</v>
      </c>
      <c r="C4266" t="s">
        <v>358</v>
      </c>
      <c r="D4266" t="s">
        <v>11</v>
      </c>
      <c r="E4266">
        <v>1</v>
      </c>
      <c r="F4266">
        <v>30780</v>
      </c>
      <c r="G4266" s="3">
        <v>0.1</v>
      </c>
      <c r="H4266" t="s">
        <v>12</v>
      </c>
      <c r="I4266">
        <v>4</v>
      </c>
      <c r="J4266">
        <f t="shared" si="264"/>
        <v>27702</v>
      </c>
      <c r="K4266" s="2">
        <f t="shared" si="265"/>
        <v>45047</v>
      </c>
      <c r="L4266" s="2" t="str">
        <f>VLOOKUP(C4266,Customers!$A$2:$F$401,3,FALSE)</f>
        <v>Giza</v>
      </c>
      <c r="M4266" s="2" t="str">
        <f>VLOOKUP(C4266,Customers!$A$2:$F$401,5,FALSE)</f>
        <v>Corporate</v>
      </c>
      <c r="N4266" s="2" t="str">
        <f>VLOOKUP(D4266,Products!$A$2:$F$21,2,FALSE)</f>
        <v>Laptop Pro 14</v>
      </c>
      <c r="O4266" s="2" t="str">
        <f>VLOOKUP(D4266,Products!$A$2:$F$21,4,FALSE)</f>
        <v>Electronics</v>
      </c>
      <c r="P4266" s="2" t="str">
        <f>VLOOKUP(D4266,Products!$A$2:$F$21,3,FALSE)</f>
        <v>Computers</v>
      </c>
      <c r="Q4266" s="6">
        <f>VLOOKUP(D4266,Products!$A$2:$F$21,6,FALSE)</f>
        <v>22100</v>
      </c>
      <c r="R4266" s="6">
        <f t="shared" si="266"/>
        <v>22100</v>
      </c>
      <c r="S4266" s="6">
        <f t="shared" si="267"/>
        <v>5602</v>
      </c>
    </row>
    <row r="4267" spans="1:19" x14ac:dyDescent="0.25">
      <c r="A4267" t="s">
        <v>4697</v>
      </c>
      <c r="B4267" s="2">
        <v>45557</v>
      </c>
      <c r="C4267" t="s">
        <v>1474</v>
      </c>
      <c r="D4267" t="s">
        <v>18</v>
      </c>
      <c r="E4267">
        <v>2</v>
      </c>
      <c r="F4267">
        <v>1493.5</v>
      </c>
      <c r="G4267" s="3">
        <v>0.1</v>
      </c>
      <c r="H4267" t="s">
        <v>12</v>
      </c>
      <c r="I4267">
        <v>3</v>
      </c>
      <c r="J4267">
        <f t="shared" si="264"/>
        <v>2688.3</v>
      </c>
      <c r="K4267" s="2">
        <f t="shared" si="265"/>
        <v>45536</v>
      </c>
      <c r="L4267" s="2" t="str">
        <f>VLOOKUP(C4267,Customers!$A$2:$F$401,3,FALSE)</f>
        <v>Port Said</v>
      </c>
      <c r="M4267" s="2" t="str">
        <f>VLOOKUP(C4267,Customers!$A$2:$F$401,5,FALSE)</f>
        <v>Consumer</v>
      </c>
      <c r="N4267" s="2" t="str">
        <f>VLOOKUP(D4267,Products!$A$2:$F$21,2,FALSE)</f>
        <v>Webcam HD</v>
      </c>
      <c r="O4267" s="2" t="str">
        <f>VLOOKUP(D4267,Products!$A$2:$F$21,4,FALSE)</f>
        <v>Electronics</v>
      </c>
      <c r="P4267" s="2" t="str">
        <f>VLOOKUP(D4267,Products!$A$2:$F$21,3,FALSE)</f>
        <v>Accessories</v>
      </c>
      <c r="Q4267" s="6">
        <f>VLOOKUP(D4267,Products!$A$2:$F$21,6,FALSE)</f>
        <v>790</v>
      </c>
      <c r="R4267" s="6">
        <f t="shared" si="266"/>
        <v>1580</v>
      </c>
      <c r="S4267" s="6">
        <f t="shared" si="267"/>
        <v>1108.3000000000002</v>
      </c>
    </row>
    <row r="4268" spans="1:19" x14ac:dyDescent="0.25">
      <c r="A4268" t="s">
        <v>4698</v>
      </c>
      <c r="B4268" s="2">
        <v>45950</v>
      </c>
      <c r="C4268" t="s">
        <v>780</v>
      </c>
      <c r="D4268" t="s">
        <v>18</v>
      </c>
      <c r="E4268">
        <v>1</v>
      </c>
      <c r="F4268">
        <v>1334</v>
      </c>
      <c r="G4268" s="3">
        <v>0.1</v>
      </c>
      <c r="H4268" t="s">
        <v>12</v>
      </c>
      <c r="I4268">
        <v>7</v>
      </c>
      <c r="J4268">
        <f t="shared" si="264"/>
        <v>1200.6000000000001</v>
      </c>
      <c r="K4268" s="2">
        <f t="shared" si="265"/>
        <v>45931</v>
      </c>
      <c r="L4268" s="2" t="str">
        <f>VLOOKUP(C4268,Customers!$A$2:$F$401,3,FALSE)</f>
        <v>Ismailia</v>
      </c>
      <c r="M4268" s="2" t="str">
        <f>VLOOKUP(C4268,Customers!$A$2:$F$401,5,FALSE)</f>
        <v>Consumer</v>
      </c>
      <c r="N4268" s="2" t="str">
        <f>VLOOKUP(D4268,Products!$A$2:$F$21,2,FALSE)</f>
        <v>Webcam HD</v>
      </c>
      <c r="O4268" s="2" t="str">
        <f>VLOOKUP(D4268,Products!$A$2:$F$21,4,FALSE)</f>
        <v>Electronics</v>
      </c>
      <c r="P4268" s="2" t="str">
        <f>VLOOKUP(D4268,Products!$A$2:$F$21,3,FALSE)</f>
        <v>Accessories</v>
      </c>
      <c r="Q4268" s="6">
        <f>VLOOKUP(D4268,Products!$A$2:$F$21,6,FALSE)</f>
        <v>790</v>
      </c>
      <c r="R4268" s="6">
        <f t="shared" si="266"/>
        <v>790</v>
      </c>
      <c r="S4268" s="6">
        <f t="shared" si="267"/>
        <v>410.60000000000014</v>
      </c>
    </row>
    <row r="4269" spans="1:19" x14ac:dyDescent="0.25">
      <c r="A4269" t="s">
        <v>4699</v>
      </c>
      <c r="B4269" s="2">
        <v>46020</v>
      </c>
      <c r="C4269" t="s">
        <v>146</v>
      </c>
      <c r="D4269" t="s">
        <v>79</v>
      </c>
      <c r="E4269">
        <v>1</v>
      </c>
      <c r="F4269">
        <v>6696</v>
      </c>
      <c r="G4269" s="3">
        <v>0.15</v>
      </c>
      <c r="H4269" t="s">
        <v>12</v>
      </c>
      <c r="I4269">
        <v>1</v>
      </c>
      <c r="J4269">
        <f t="shared" si="264"/>
        <v>5691.5999999999995</v>
      </c>
      <c r="K4269" s="2">
        <f t="shared" si="265"/>
        <v>45992</v>
      </c>
      <c r="L4269" s="2" t="str">
        <f>VLOOKUP(C4269,Customers!$A$2:$F$401,3,FALSE)</f>
        <v>Zagazig</v>
      </c>
      <c r="M4269" s="2" t="str">
        <f>VLOOKUP(C4269,Customers!$A$2:$F$401,5,FALSE)</f>
        <v>Consumer</v>
      </c>
      <c r="N4269" s="2" t="str">
        <f>VLOOKUP(D4269,Products!$A$2:$F$21,2,FALSE)</f>
        <v>27-inch Monitor</v>
      </c>
      <c r="O4269" s="2" t="str">
        <f>VLOOKUP(D4269,Products!$A$2:$F$21,4,FALSE)</f>
        <v>Electronics</v>
      </c>
      <c r="P4269" s="2" t="str">
        <f>VLOOKUP(D4269,Products!$A$2:$F$21,3,FALSE)</f>
        <v>Displays</v>
      </c>
      <c r="Q4269" s="6">
        <f>VLOOKUP(D4269,Products!$A$2:$F$21,6,FALSE)</f>
        <v>4300</v>
      </c>
      <c r="R4269" s="6">
        <f t="shared" si="266"/>
        <v>4300</v>
      </c>
      <c r="S4269" s="6">
        <f t="shared" si="267"/>
        <v>1391.5999999999995</v>
      </c>
    </row>
    <row r="4270" spans="1:19" x14ac:dyDescent="0.25">
      <c r="A4270" t="s">
        <v>4700</v>
      </c>
      <c r="B4270" s="2">
        <v>45847</v>
      </c>
      <c r="C4270" t="s">
        <v>1156</v>
      </c>
      <c r="D4270" t="s">
        <v>43</v>
      </c>
      <c r="E4270">
        <v>2</v>
      </c>
      <c r="F4270">
        <v>3888</v>
      </c>
      <c r="G4270" s="3">
        <v>0</v>
      </c>
      <c r="H4270" t="s">
        <v>12</v>
      </c>
      <c r="I4270">
        <v>1</v>
      </c>
      <c r="J4270">
        <f t="shared" si="264"/>
        <v>7776</v>
      </c>
      <c r="K4270" s="2">
        <f t="shared" si="265"/>
        <v>45839</v>
      </c>
      <c r="L4270" s="2" t="str">
        <f>VLOOKUP(C4270,Customers!$A$2:$F$401,3,FALSE)</f>
        <v>Asyut</v>
      </c>
      <c r="M4270" s="2" t="str">
        <f>VLOOKUP(C4270,Customers!$A$2:$F$401,5,FALSE)</f>
        <v>Consumer</v>
      </c>
      <c r="N4270" s="2" t="str">
        <f>VLOOKUP(D4270,Products!$A$2:$F$21,2,FALSE)</f>
        <v>External SSD 1TB</v>
      </c>
      <c r="O4270" s="2" t="str">
        <f>VLOOKUP(D4270,Products!$A$2:$F$21,4,FALSE)</f>
        <v>Electronics</v>
      </c>
      <c r="P4270" s="2" t="str">
        <f>VLOOKUP(D4270,Products!$A$2:$F$21,3,FALSE)</f>
        <v>Storage</v>
      </c>
      <c r="Q4270" s="6">
        <f>VLOOKUP(D4270,Products!$A$2:$F$21,6,FALSE)</f>
        <v>2450</v>
      </c>
      <c r="R4270" s="6">
        <f t="shared" si="266"/>
        <v>4900</v>
      </c>
      <c r="S4270" s="6">
        <f t="shared" si="267"/>
        <v>2876</v>
      </c>
    </row>
    <row r="4271" spans="1:19" x14ac:dyDescent="0.25">
      <c r="A4271" t="s">
        <v>4701</v>
      </c>
      <c r="B4271" s="2">
        <v>44960</v>
      </c>
      <c r="C4271" t="s">
        <v>412</v>
      </c>
      <c r="D4271" t="s">
        <v>79</v>
      </c>
      <c r="E4271">
        <v>1</v>
      </c>
      <c r="F4271">
        <v>6696</v>
      </c>
      <c r="G4271" s="3">
        <v>0.2</v>
      </c>
      <c r="H4271" t="s">
        <v>12</v>
      </c>
      <c r="I4271">
        <v>4</v>
      </c>
      <c r="J4271">
        <f t="shared" si="264"/>
        <v>5356.8</v>
      </c>
      <c r="K4271" s="2">
        <f t="shared" si="265"/>
        <v>44958</v>
      </c>
      <c r="L4271" s="2" t="str">
        <f>VLOOKUP(C4271,Customers!$A$2:$F$401,3,FALSE)</f>
        <v>Asyut</v>
      </c>
      <c r="M4271" s="2" t="str">
        <f>VLOOKUP(C4271,Customers!$A$2:$F$401,5,FALSE)</f>
        <v>Consumer</v>
      </c>
      <c r="N4271" s="2" t="str">
        <f>VLOOKUP(D4271,Products!$A$2:$F$21,2,FALSE)</f>
        <v>27-inch Monitor</v>
      </c>
      <c r="O4271" s="2" t="str">
        <f>VLOOKUP(D4271,Products!$A$2:$F$21,4,FALSE)</f>
        <v>Electronics</v>
      </c>
      <c r="P4271" s="2" t="str">
        <f>VLOOKUP(D4271,Products!$A$2:$F$21,3,FALSE)</f>
        <v>Displays</v>
      </c>
      <c r="Q4271" s="6">
        <f>VLOOKUP(D4271,Products!$A$2:$F$21,6,FALSE)</f>
        <v>4300</v>
      </c>
      <c r="R4271" s="6">
        <f t="shared" si="266"/>
        <v>4300</v>
      </c>
      <c r="S4271" s="6">
        <f t="shared" si="267"/>
        <v>1056.8000000000002</v>
      </c>
    </row>
    <row r="4272" spans="1:19" x14ac:dyDescent="0.25">
      <c r="A4272" t="s">
        <v>4702</v>
      </c>
      <c r="B4272" s="2">
        <v>45002</v>
      </c>
      <c r="C4272" t="s">
        <v>84</v>
      </c>
      <c r="D4272" t="s">
        <v>46</v>
      </c>
      <c r="E4272">
        <v>1</v>
      </c>
      <c r="F4272">
        <v>239.2</v>
      </c>
      <c r="G4272" s="3">
        <v>0</v>
      </c>
      <c r="H4272" t="s">
        <v>12</v>
      </c>
      <c r="I4272">
        <v>3</v>
      </c>
      <c r="J4272">
        <f t="shared" si="264"/>
        <v>239.2</v>
      </c>
      <c r="K4272" s="2">
        <f t="shared" si="265"/>
        <v>44986</v>
      </c>
      <c r="L4272" s="2" t="str">
        <f>VLOOKUP(C4272,Customers!$A$2:$F$401,3,FALSE)</f>
        <v>Asyut</v>
      </c>
      <c r="M4272" s="2" t="str">
        <f>VLOOKUP(C4272,Customers!$A$2:$F$401,5,FALSE)</f>
        <v>Small Business</v>
      </c>
      <c r="N4272" s="2" t="str">
        <f>VLOOKUP(D4272,Products!$A$2:$F$21,2,FALSE)</f>
        <v>Paper A4 Box</v>
      </c>
      <c r="O4272" s="2" t="str">
        <f>VLOOKUP(D4272,Products!$A$2:$F$21,4,FALSE)</f>
        <v>Office</v>
      </c>
      <c r="P4272" s="2" t="str">
        <f>VLOOKUP(D4272,Products!$A$2:$F$21,3,FALSE)</f>
        <v>Stationery</v>
      </c>
      <c r="Q4272" s="6">
        <f>VLOOKUP(D4272,Products!$A$2:$F$21,6,FALSE)</f>
        <v>145</v>
      </c>
      <c r="R4272" s="6">
        <f t="shared" si="266"/>
        <v>145</v>
      </c>
      <c r="S4272" s="6">
        <f t="shared" si="267"/>
        <v>94.199999999999989</v>
      </c>
    </row>
    <row r="4273" spans="1:19" x14ac:dyDescent="0.25">
      <c r="A4273" t="s">
        <v>4703</v>
      </c>
      <c r="B4273" s="2">
        <v>45621</v>
      </c>
      <c r="C4273" t="s">
        <v>1123</v>
      </c>
      <c r="D4273" t="s">
        <v>15</v>
      </c>
      <c r="E4273">
        <v>4</v>
      </c>
      <c r="F4273">
        <v>414</v>
      </c>
      <c r="G4273" s="3">
        <v>0</v>
      </c>
      <c r="H4273" t="s">
        <v>12</v>
      </c>
      <c r="I4273">
        <v>1</v>
      </c>
      <c r="J4273">
        <f t="shared" si="264"/>
        <v>1656</v>
      </c>
      <c r="K4273" s="2">
        <f t="shared" si="265"/>
        <v>45597</v>
      </c>
      <c r="L4273" s="2" t="str">
        <f>VLOOKUP(C4273,Customers!$A$2:$F$401,3,FALSE)</f>
        <v>Giza</v>
      </c>
      <c r="M4273" s="2" t="str">
        <f>VLOOKUP(C4273,Customers!$A$2:$F$401,5,FALSE)</f>
        <v>Small Business</v>
      </c>
      <c r="N4273" s="2" t="str">
        <f>VLOOKUP(D4273,Products!$A$2:$F$21,2,FALSE)</f>
        <v>Wireless Mouse</v>
      </c>
      <c r="O4273" s="2" t="str">
        <f>VLOOKUP(D4273,Products!$A$2:$F$21,4,FALSE)</f>
        <v>Electronics</v>
      </c>
      <c r="P4273" s="2" t="str">
        <f>VLOOKUP(D4273,Products!$A$2:$F$21,3,FALSE)</f>
        <v>Accessories</v>
      </c>
      <c r="Q4273" s="6">
        <f>VLOOKUP(D4273,Products!$A$2:$F$21,6,FALSE)</f>
        <v>210</v>
      </c>
      <c r="R4273" s="6">
        <f t="shared" si="266"/>
        <v>840</v>
      </c>
      <c r="S4273" s="6">
        <f t="shared" si="267"/>
        <v>816</v>
      </c>
    </row>
    <row r="4274" spans="1:19" x14ac:dyDescent="0.25">
      <c r="A4274" t="s">
        <v>4704</v>
      </c>
      <c r="B4274" s="2">
        <v>45041</v>
      </c>
      <c r="C4274" t="s">
        <v>144</v>
      </c>
      <c r="D4274" t="s">
        <v>15</v>
      </c>
      <c r="E4274">
        <v>5</v>
      </c>
      <c r="F4274">
        <v>450</v>
      </c>
      <c r="G4274" s="3">
        <v>0.1</v>
      </c>
      <c r="H4274" t="s">
        <v>12</v>
      </c>
      <c r="I4274">
        <v>5</v>
      </c>
      <c r="J4274">
        <f t="shared" si="264"/>
        <v>2025</v>
      </c>
      <c r="K4274" s="2">
        <f t="shared" si="265"/>
        <v>45017</v>
      </c>
      <c r="L4274" s="2" t="str">
        <f>VLOOKUP(C4274,Customers!$A$2:$F$401,3,FALSE)</f>
        <v>Mansoura</v>
      </c>
      <c r="M4274" s="2" t="str">
        <f>VLOOKUP(C4274,Customers!$A$2:$F$401,5,FALSE)</f>
        <v>Consumer</v>
      </c>
      <c r="N4274" s="2" t="str">
        <f>VLOOKUP(D4274,Products!$A$2:$F$21,2,FALSE)</f>
        <v>Wireless Mouse</v>
      </c>
      <c r="O4274" s="2" t="str">
        <f>VLOOKUP(D4274,Products!$A$2:$F$21,4,FALSE)</f>
        <v>Electronics</v>
      </c>
      <c r="P4274" s="2" t="str">
        <f>VLOOKUP(D4274,Products!$A$2:$F$21,3,FALSE)</f>
        <v>Accessories</v>
      </c>
      <c r="Q4274" s="6">
        <f>VLOOKUP(D4274,Products!$A$2:$F$21,6,FALSE)</f>
        <v>210</v>
      </c>
      <c r="R4274" s="6">
        <f t="shared" si="266"/>
        <v>1050</v>
      </c>
      <c r="S4274" s="6">
        <f t="shared" si="267"/>
        <v>975</v>
      </c>
    </row>
    <row r="4275" spans="1:19" x14ac:dyDescent="0.25">
      <c r="A4275" t="s">
        <v>4705</v>
      </c>
      <c r="B4275" s="2">
        <v>45618</v>
      </c>
      <c r="C4275" t="s">
        <v>266</v>
      </c>
      <c r="D4275" t="s">
        <v>56</v>
      </c>
      <c r="E4275">
        <v>1</v>
      </c>
      <c r="F4275">
        <v>180</v>
      </c>
      <c r="G4275" s="3">
        <v>0.05</v>
      </c>
      <c r="H4275" t="s">
        <v>12</v>
      </c>
      <c r="I4275">
        <v>6</v>
      </c>
      <c r="J4275">
        <f t="shared" si="264"/>
        <v>171</v>
      </c>
      <c r="K4275" s="2">
        <f t="shared" si="265"/>
        <v>45597</v>
      </c>
      <c r="L4275" s="2" t="str">
        <f>VLOOKUP(C4275,Customers!$A$2:$F$401,3,FALSE)</f>
        <v>Shubra El-Kheima</v>
      </c>
      <c r="M4275" s="2" t="str">
        <f>VLOOKUP(C4275,Customers!$A$2:$F$401,5,FALSE)</f>
        <v>Small Business</v>
      </c>
      <c r="N4275" s="2" t="str">
        <f>VLOOKUP(D4275,Products!$A$2:$F$21,2,FALSE)</f>
        <v>Notebook Pack</v>
      </c>
      <c r="O4275" s="2" t="str">
        <f>VLOOKUP(D4275,Products!$A$2:$F$21,4,FALSE)</f>
        <v>Office</v>
      </c>
      <c r="P4275" s="2" t="str">
        <f>VLOOKUP(D4275,Products!$A$2:$F$21,3,FALSE)</f>
        <v>Stationery</v>
      </c>
      <c r="Q4275" s="6">
        <f>VLOOKUP(D4275,Products!$A$2:$F$21,6,FALSE)</f>
        <v>75</v>
      </c>
      <c r="R4275" s="6">
        <f t="shared" si="266"/>
        <v>75</v>
      </c>
      <c r="S4275" s="6">
        <f t="shared" si="267"/>
        <v>96</v>
      </c>
    </row>
    <row r="4276" spans="1:19" x14ac:dyDescent="0.25">
      <c r="A4276" t="s">
        <v>4706</v>
      </c>
      <c r="B4276" s="2">
        <v>45014</v>
      </c>
      <c r="C4276" t="s">
        <v>1251</v>
      </c>
      <c r="D4276" t="s">
        <v>56</v>
      </c>
      <c r="E4276">
        <v>1</v>
      </c>
      <c r="F4276">
        <v>194.4</v>
      </c>
      <c r="G4276" s="3">
        <v>0</v>
      </c>
      <c r="H4276" t="s">
        <v>12</v>
      </c>
      <c r="I4276">
        <v>4</v>
      </c>
      <c r="J4276">
        <f t="shared" si="264"/>
        <v>194.4</v>
      </c>
      <c r="K4276" s="2">
        <f t="shared" si="265"/>
        <v>44986</v>
      </c>
      <c r="L4276" s="2" t="str">
        <f>VLOOKUP(C4276,Customers!$A$2:$F$401,3,FALSE)</f>
        <v>Alexandria</v>
      </c>
      <c r="M4276" s="2" t="str">
        <f>VLOOKUP(C4276,Customers!$A$2:$F$401,5,FALSE)</f>
        <v>Consumer</v>
      </c>
      <c r="N4276" s="2" t="str">
        <f>VLOOKUP(D4276,Products!$A$2:$F$21,2,FALSE)</f>
        <v>Notebook Pack</v>
      </c>
      <c r="O4276" s="2" t="str">
        <f>VLOOKUP(D4276,Products!$A$2:$F$21,4,FALSE)</f>
        <v>Office</v>
      </c>
      <c r="P4276" s="2" t="str">
        <f>VLOOKUP(D4276,Products!$A$2:$F$21,3,FALSE)</f>
        <v>Stationery</v>
      </c>
      <c r="Q4276" s="6">
        <f>VLOOKUP(D4276,Products!$A$2:$F$21,6,FALSE)</f>
        <v>75</v>
      </c>
      <c r="R4276" s="6">
        <f t="shared" si="266"/>
        <v>75</v>
      </c>
      <c r="S4276" s="6">
        <f t="shared" si="267"/>
        <v>119.4</v>
      </c>
    </row>
    <row r="4277" spans="1:19" x14ac:dyDescent="0.25">
      <c r="A4277" t="s">
        <v>4707</v>
      </c>
      <c r="B4277" s="2">
        <v>45757</v>
      </c>
      <c r="C4277" t="s">
        <v>1289</v>
      </c>
      <c r="D4277" t="s">
        <v>46</v>
      </c>
      <c r="E4277">
        <v>10</v>
      </c>
      <c r="F4277">
        <v>239.2</v>
      </c>
      <c r="G4277" s="3">
        <v>0.15</v>
      </c>
      <c r="H4277" t="s">
        <v>12</v>
      </c>
      <c r="I4277">
        <v>3</v>
      </c>
      <c r="J4277">
        <f t="shared" si="264"/>
        <v>2033.2</v>
      </c>
      <c r="K4277" s="2">
        <f t="shared" si="265"/>
        <v>45748</v>
      </c>
      <c r="L4277" s="2" t="str">
        <f>VLOOKUP(C4277,Customers!$A$2:$F$401,3,FALSE)</f>
        <v>Alexandria</v>
      </c>
      <c r="M4277" s="2" t="str">
        <f>VLOOKUP(C4277,Customers!$A$2:$F$401,5,FALSE)</f>
        <v>Corporate</v>
      </c>
      <c r="N4277" s="2" t="str">
        <f>VLOOKUP(D4277,Products!$A$2:$F$21,2,FALSE)</f>
        <v>Paper A4 Box</v>
      </c>
      <c r="O4277" s="2" t="str">
        <f>VLOOKUP(D4277,Products!$A$2:$F$21,4,FALSE)</f>
        <v>Office</v>
      </c>
      <c r="P4277" s="2" t="str">
        <f>VLOOKUP(D4277,Products!$A$2:$F$21,3,FALSE)</f>
        <v>Stationery</v>
      </c>
      <c r="Q4277" s="6">
        <f>VLOOKUP(D4277,Products!$A$2:$F$21,6,FALSE)</f>
        <v>145</v>
      </c>
      <c r="R4277" s="6">
        <f t="shared" si="266"/>
        <v>1450</v>
      </c>
      <c r="S4277" s="6">
        <f t="shared" si="267"/>
        <v>583.20000000000005</v>
      </c>
    </row>
    <row r="4278" spans="1:19" x14ac:dyDescent="0.25">
      <c r="A4278" t="s">
        <v>4708</v>
      </c>
      <c r="B4278" s="2">
        <v>45169</v>
      </c>
      <c r="C4278" t="s">
        <v>809</v>
      </c>
      <c r="D4278" t="s">
        <v>18</v>
      </c>
      <c r="E4278">
        <v>1</v>
      </c>
      <c r="F4278">
        <v>1450</v>
      </c>
      <c r="G4278" s="3">
        <v>0</v>
      </c>
      <c r="H4278" t="s">
        <v>12</v>
      </c>
      <c r="I4278">
        <v>1</v>
      </c>
      <c r="J4278">
        <f t="shared" si="264"/>
        <v>1450</v>
      </c>
      <c r="K4278" s="2">
        <f t="shared" si="265"/>
        <v>45139</v>
      </c>
      <c r="L4278" s="2" t="str">
        <f>VLOOKUP(C4278,Customers!$A$2:$F$401,3,FALSE)</f>
        <v>Zagazig</v>
      </c>
      <c r="M4278" s="2" t="str">
        <f>VLOOKUP(C4278,Customers!$A$2:$F$401,5,FALSE)</f>
        <v>Consumer</v>
      </c>
      <c r="N4278" s="2" t="str">
        <f>VLOOKUP(D4278,Products!$A$2:$F$21,2,FALSE)</f>
        <v>Webcam HD</v>
      </c>
      <c r="O4278" s="2" t="str">
        <f>VLOOKUP(D4278,Products!$A$2:$F$21,4,FALSE)</f>
        <v>Electronics</v>
      </c>
      <c r="P4278" s="2" t="str">
        <f>VLOOKUP(D4278,Products!$A$2:$F$21,3,FALSE)</f>
        <v>Accessories</v>
      </c>
      <c r="Q4278" s="6">
        <f>VLOOKUP(D4278,Products!$A$2:$F$21,6,FALSE)</f>
        <v>790</v>
      </c>
      <c r="R4278" s="6">
        <f t="shared" si="266"/>
        <v>790</v>
      </c>
      <c r="S4278" s="6">
        <f t="shared" si="267"/>
        <v>660</v>
      </c>
    </row>
    <row r="4279" spans="1:19" x14ac:dyDescent="0.25">
      <c r="A4279" t="s">
        <v>4709</v>
      </c>
      <c r="B4279" s="2">
        <v>45360</v>
      </c>
      <c r="C4279" t="s">
        <v>471</v>
      </c>
      <c r="D4279" t="s">
        <v>59</v>
      </c>
      <c r="E4279">
        <v>5</v>
      </c>
      <c r="F4279">
        <v>6808</v>
      </c>
      <c r="G4279" s="3">
        <v>0</v>
      </c>
      <c r="H4279" t="s">
        <v>12</v>
      </c>
      <c r="I4279">
        <v>2</v>
      </c>
      <c r="J4279">
        <f t="shared" si="264"/>
        <v>34040</v>
      </c>
      <c r="K4279" s="2">
        <f t="shared" si="265"/>
        <v>45352</v>
      </c>
      <c r="L4279" s="2" t="str">
        <f>VLOOKUP(C4279,Customers!$A$2:$F$401,3,FALSE)</f>
        <v>Alexandria</v>
      </c>
      <c r="M4279" s="2" t="str">
        <f>VLOOKUP(C4279,Customers!$A$2:$F$401,5,FALSE)</f>
        <v>Consumer</v>
      </c>
      <c r="N4279" s="2" t="str">
        <f>VLOOKUP(D4279,Products!$A$2:$F$21,2,FALSE)</f>
        <v>Laser Printer</v>
      </c>
      <c r="O4279" s="2" t="str">
        <f>VLOOKUP(D4279,Products!$A$2:$F$21,4,FALSE)</f>
        <v>Electronics</v>
      </c>
      <c r="P4279" s="2" t="str">
        <f>VLOOKUP(D4279,Products!$A$2:$F$21,3,FALSE)</f>
        <v>Printers</v>
      </c>
      <c r="Q4279" s="6">
        <f>VLOOKUP(D4279,Products!$A$2:$F$21,6,FALSE)</f>
        <v>5600</v>
      </c>
      <c r="R4279" s="6">
        <f t="shared" si="266"/>
        <v>28000</v>
      </c>
      <c r="S4279" s="6">
        <f t="shared" si="267"/>
        <v>6040</v>
      </c>
    </row>
    <row r="4280" spans="1:19" x14ac:dyDescent="0.25">
      <c r="A4280" t="s">
        <v>4710</v>
      </c>
      <c r="B4280" s="2">
        <v>45998</v>
      </c>
      <c r="C4280" t="s">
        <v>860</v>
      </c>
      <c r="D4280" t="s">
        <v>21</v>
      </c>
      <c r="E4280">
        <v>1</v>
      </c>
      <c r="F4280">
        <v>1998</v>
      </c>
      <c r="G4280" s="3">
        <v>0.1</v>
      </c>
      <c r="H4280" t="s">
        <v>85</v>
      </c>
      <c r="I4280">
        <v>2</v>
      </c>
      <c r="J4280">
        <f t="shared" si="264"/>
        <v>1798.2</v>
      </c>
      <c r="K4280" s="2">
        <f t="shared" si="265"/>
        <v>45992</v>
      </c>
      <c r="L4280" s="2" t="str">
        <f>VLOOKUP(C4280,Customers!$A$2:$F$401,3,FALSE)</f>
        <v>Cairo</v>
      </c>
      <c r="M4280" s="2" t="str">
        <f>VLOOKUP(C4280,Customers!$A$2:$F$401,5,FALSE)</f>
        <v>Consumer</v>
      </c>
      <c r="N4280" s="2" t="str">
        <f>VLOOKUP(D4280,Products!$A$2:$F$21,2,FALSE)</f>
        <v>Mechanical Keyboard</v>
      </c>
      <c r="O4280" s="2" t="str">
        <f>VLOOKUP(D4280,Products!$A$2:$F$21,4,FALSE)</f>
        <v>Electronics</v>
      </c>
      <c r="P4280" s="2" t="str">
        <f>VLOOKUP(D4280,Products!$A$2:$F$21,3,FALSE)</f>
        <v>Accessories</v>
      </c>
      <c r="Q4280" s="6">
        <f>VLOOKUP(D4280,Products!$A$2:$F$21,6,FALSE)</f>
        <v>990</v>
      </c>
      <c r="R4280" s="6">
        <f t="shared" si="266"/>
        <v>990</v>
      </c>
      <c r="S4280" s="6">
        <f t="shared" si="267"/>
        <v>808.2</v>
      </c>
    </row>
    <row r="4281" spans="1:19" x14ac:dyDescent="0.25">
      <c r="A4281" t="s">
        <v>4711</v>
      </c>
      <c r="B4281" s="2">
        <v>45865</v>
      </c>
      <c r="C4281" t="s">
        <v>615</v>
      </c>
      <c r="D4281" t="s">
        <v>79</v>
      </c>
      <c r="E4281">
        <v>1</v>
      </c>
      <c r="F4281">
        <v>5704</v>
      </c>
      <c r="G4281" s="3">
        <v>0.1</v>
      </c>
      <c r="H4281" t="s">
        <v>12</v>
      </c>
      <c r="I4281">
        <v>6</v>
      </c>
      <c r="J4281">
        <f t="shared" si="264"/>
        <v>5133.6000000000004</v>
      </c>
      <c r="K4281" s="2">
        <f t="shared" si="265"/>
        <v>45839</v>
      </c>
      <c r="L4281" s="2" t="str">
        <f>VLOOKUP(C4281,Customers!$A$2:$F$401,3,FALSE)</f>
        <v>Ismailia</v>
      </c>
      <c r="M4281" s="2" t="str">
        <f>VLOOKUP(C4281,Customers!$A$2:$F$401,5,FALSE)</f>
        <v>Small Business</v>
      </c>
      <c r="N4281" s="2" t="str">
        <f>VLOOKUP(D4281,Products!$A$2:$F$21,2,FALSE)</f>
        <v>27-inch Monitor</v>
      </c>
      <c r="O4281" s="2" t="str">
        <f>VLOOKUP(D4281,Products!$A$2:$F$21,4,FALSE)</f>
        <v>Electronics</v>
      </c>
      <c r="P4281" s="2" t="str">
        <f>VLOOKUP(D4281,Products!$A$2:$F$21,3,FALSE)</f>
        <v>Displays</v>
      </c>
      <c r="Q4281" s="6">
        <f>VLOOKUP(D4281,Products!$A$2:$F$21,6,FALSE)</f>
        <v>4300</v>
      </c>
      <c r="R4281" s="6">
        <f t="shared" si="266"/>
        <v>4300</v>
      </c>
      <c r="S4281" s="6">
        <f t="shared" si="267"/>
        <v>833.60000000000036</v>
      </c>
    </row>
    <row r="4282" spans="1:19" x14ac:dyDescent="0.25">
      <c r="A4282" t="s">
        <v>4712</v>
      </c>
      <c r="B4282" s="2">
        <v>45232</v>
      </c>
      <c r="C4282" t="s">
        <v>326</v>
      </c>
      <c r="D4282" t="s">
        <v>46</v>
      </c>
      <c r="E4282">
        <v>1</v>
      </c>
      <c r="F4282">
        <v>267.8</v>
      </c>
      <c r="G4282" s="3">
        <v>0.05</v>
      </c>
      <c r="H4282" t="s">
        <v>12</v>
      </c>
      <c r="I4282">
        <v>2</v>
      </c>
      <c r="J4282">
        <f t="shared" si="264"/>
        <v>254.41</v>
      </c>
      <c r="K4282" s="2">
        <f t="shared" si="265"/>
        <v>45231</v>
      </c>
      <c r="L4282" s="2" t="str">
        <f>VLOOKUP(C4282,Customers!$A$2:$F$401,3,FALSE)</f>
        <v>Cairo</v>
      </c>
      <c r="M4282" s="2" t="str">
        <f>VLOOKUP(C4282,Customers!$A$2:$F$401,5,FALSE)</f>
        <v>Consumer</v>
      </c>
      <c r="N4282" s="2" t="str">
        <f>VLOOKUP(D4282,Products!$A$2:$F$21,2,FALSE)</f>
        <v>Paper A4 Box</v>
      </c>
      <c r="O4282" s="2" t="str">
        <f>VLOOKUP(D4282,Products!$A$2:$F$21,4,FALSE)</f>
        <v>Office</v>
      </c>
      <c r="P4282" s="2" t="str">
        <f>VLOOKUP(D4282,Products!$A$2:$F$21,3,FALSE)</f>
        <v>Stationery</v>
      </c>
      <c r="Q4282" s="6">
        <f>VLOOKUP(D4282,Products!$A$2:$F$21,6,FALSE)</f>
        <v>145</v>
      </c>
      <c r="R4282" s="6">
        <f t="shared" si="266"/>
        <v>145</v>
      </c>
      <c r="S4282" s="6">
        <f t="shared" si="267"/>
        <v>109.41</v>
      </c>
    </row>
    <row r="4283" spans="1:19" x14ac:dyDescent="0.25">
      <c r="A4283" t="s">
        <v>4713</v>
      </c>
      <c r="B4283" s="2">
        <v>45404</v>
      </c>
      <c r="C4283" t="s">
        <v>117</v>
      </c>
      <c r="D4283" t="s">
        <v>49</v>
      </c>
      <c r="E4283">
        <v>1</v>
      </c>
      <c r="F4283">
        <v>3977</v>
      </c>
      <c r="G4283" s="3">
        <v>0.03</v>
      </c>
      <c r="H4283" t="s">
        <v>85</v>
      </c>
      <c r="I4283">
        <v>7</v>
      </c>
      <c r="J4283">
        <f t="shared" si="264"/>
        <v>3857.69</v>
      </c>
      <c r="K4283" s="2">
        <f t="shared" si="265"/>
        <v>45383</v>
      </c>
      <c r="L4283" s="2" t="str">
        <f>VLOOKUP(C4283,Customers!$A$2:$F$401,3,FALSE)</f>
        <v>Cairo</v>
      </c>
      <c r="M4283" s="2" t="str">
        <f>VLOOKUP(C4283,Customers!$A$2:$F$401,5,FALSE)</f>
        <v>Consumer</v>
      </c>
      <c r="N4283" s="2" t="str">
        <f>VLOOKUP(D4283,Products!$A$2:$F$21,2,FALSE)</f>
        <v>UPS 1200VA</v>
      </c>
      <c r="O4283" s="2" t="str">
        <f>VLOOKUP(D4283,Products!$A$2:$F$21,4,FALSE)</f>
        <v>Electronics</v>
      </c>
      <c r="P4283" s="2" t="str">
        <f>VLOOKUP(D4283,Products!$A$2:$F$21,3,FALSE)</f>
        <v>Power</v>
      </c>
      <c r="Q4283" s="6">
        <f>VLOOKUP(D4283,Products!$A$2:$F$21,6,FALSE)</f>
        <v>2950</v>
      </c>
      <c r="R4283" s="6">
        <f t="shared" si="266"/>
        <v>2950</v>
      </c>
      <c r="S4283" s="6">
        <f t="shared" si="267"/>
        <v>907.69</v>
      </c>
    </row>
    <row r="4284" spans="1:19" x14ac:dyDescent="0.25">
      <c r="A4284" t="s">
        <v>4714</v>
      </c>
      <c r="B4284" s="2">
        <v>45074</v>
      </c>
      <c r="C4284" t="s">
        <v>1156</v>
      </c>
      <c r="D4284" t="s">
        <v>46</v>
      </c>
      <c r="E4284">
        <v>1</v>
      </c>
      <c r="F4284">
        <v>267.8</v>
      </c>
      <c r="G4284" s="3">
        <v>0.05</v>
      </c>
      <c r="H4284" t="s">
        <v>12</v>
      </c>
      <c r="I4284">
        <v>4</v>
      </c>
      <c r="J4284">
        <f t="shared" si="264"/>
        <v>254.41</v>
      </c>
      <c r="K4284" s="2">
        <f t="shared" si="265"/>
        <v>45047</v>
      </c>
      <c r="L4284" s="2" t="str">
        <f>VLOOKUP(C4284,Customers!$A$2:$F$401,3,FALSE)</f>
        <v>Asyut</v>
      </c>
      <c r="M4284" s="2" t="str">
        <f>VLOOKUP(C4284,Customers!$A$2:$F$401,5,FALSE)</f>
        <v>Consumer</v>
      </c>
      <c r="N4284" s="2" t="str">
        <f>VLOOKUP(D4284,Products!$A$2:$F$21,2,FALSE)</f>
        <v>Paper A4 Box</v>
      </c>
      <c r="O4284" s="2" t="str">
        <f>VLOOKUP(D4284,Products!$A$2:$F$21,4,FALSE)</f>
        <v>Office</v>
      </c>
      <c r="P4284" s="2" t="str">
        <f>VLOOKUP(D4284,Products!$A$2:$F$21,3,FALSE)</f>
        <v>Stationery</v>
      </c>
      <c r="Q4284" s="6">
        <f>VLOOKUP(D4284,Products!$A$2:$F$21,6,FALSE)</f>
        <v>145</v>
      </c>
      <c r="R4284" s="6">
        <f t="shared" si="266"/>
        <v>145</v>
      </c>
      <c r="S4284" s="6">
        <f t="shared" si="267"/>
        <v>109.41</v>
      </c>
    </row>
    <row r="4285" spans="1:19" x14ac:dyDescent="0.25">
      <c r="A4285" t="s">
        <v>4715</v>
      </c>
      <c r="B4285" s="2">
        <v>45002</v>
      </c>
      <c r="C4285" t="s">
        <v>1817</v>
      </c>
      <c r="D4285" t="s">
        <v>56</v>
      </c>
      <c r="E4285">
        <v>1</v>
      </c>
      <c r="F4285">
        <v>174.6</v>
      </c>
      <c r="G4285" s="3">
        <v>0.05</v>
      </c>
      <c r="H4285" t="s">
        <v>12</v>
      </c>
      <c r="I4285">
        <v>6</v>
      </c>
      <c r="J4285">
        <f t="shared" si="264"/>
        <v>165.86999999999998</v>
      </c>
      <c r="K4285" s="2">
        <f t="shared" si="265"/>
        <v>44986</v>
      </c>
      <c r="L4285" s="2" t="str">
        <f>VLOOKUP(C4285,Customers!$A$2:$F$401,3,FALSE)</f>
        <v>Asyut</v>
      </c>
      <c r="M4285" s="2" t="str">
        <f>VLOOKUP(C4285,Customers!$A$2:$F$401,5,FALSE)</f>
        <v>Consumer</v>
      </c>
      <c r="N4285" s="2" t="str">
        <f>VLOOKUP(D4285,Products!$A$2:$F$21,2,FALSE)</f>
        <v>Notebook Pack</v>
      </c>
      <c r="O4285" s="2" t="str">
        <f>VLOOKUP(D4285,Products!$A$2:$F$21,4,FALSE)</f>
        <v>Office</v>
      </c>
      <c r="P4285" s="2" t="str">
        <f>VLOOKUP(D4285,Products!$A$2:$F$21,3,FALSE)</f>
        <v>Stationery</v>
      </c>
      <c r="Q4285" s="6">
        <f>VLOOKUP(D4285,Products!$A$2:$F$21,6,FALSE)</f>
        <v>75</v>
      </c>
      <c r="R4285" s="6">
        <f t="shared" si="266"/>
        <v>75</v>
      </c>
      <c r="S4285" s="6">
        <f t="shared" si="267"/>
        <v>90.869999999999976</v>
      </c>
    </row>
    <row r="4286" spans="1:19" x14ac:dyDescent="0.25">
      <c r="A4286" t="s">
        <v>4716</v>
      </c>
      <c r="B4286" s="2">
        <v>45216</v>
      </c>
      <c r="C4286" t="s">
        <v>193</v>
      </c>
      <c r="D4286" t="s">
        <v>49</v>
      </c>
      <c r="E4286">
        <v>2</v>
      </c>
      <c r="F4286">
        <v>4428</v>
      </c>
      <c r="G4286" s="3">
        <v>0.05</v>
      </c>
      <c r="H4286" t="s">
        <v>12</v>
      </c>
      <c r="I4286">
        <v>4</v>
      </c>
      <c r="J4286">
        <f t="shared" si="264"/>
        <v>8413.1999999999989</v>
      </c>
      <c r="K4286" s="2">
        <f t="shared" si="265"/>
        <v>45200</v>
      </c>
      <c r="L4286" s="2" t="str">
        <f>VLOOKUP(C4286,Customers!$A$2:$F$401,3,FALSE)</f>
        <v>Alexandria</v>
      </c>
      <c r="M4286" s="2" t="str">
        <f>VLOOKUP(C4286,Customers!$A$2:$F$401,5,FALSE)</f>
        <v>Consumer</v>
      </c>
      <c r="N4286" s="2" t="str">
        <f>VLOOKUP(D4286,Products!$A$2:$F$21,2,FALSE)</f>
        <v>UPS 1200VA</v>
      </c>
      <c r="O4286" s="2" t="str">
        <f>VLOOKUP(D4286,Products!$A$2:$F$21,4,FALSE)</f>
        <v>Electronics</v>
      </c>
      <c r="P4286" s="2" t="str">
        <f>VLOOKUP(D4286,Products!$A$2:$F$21,3,FALSE)</f>
        <v>Power</v>
      </c>
      <c r="Q4286" s="6">
        <f>VLOOKUP(D4286,Products!$A$2:$F$21,6,FALSE)</f>
        <v>2950</v>
      </c>
      <c r="R4286" s="6">
        <f t="shared" si="266"/>
        <v>5900</v>
      </c>
      <c r="S4286" s="6">
        <f t="shared" si="267"/>
        <v>2513.1999999999989</v>
      </c>
    </row>
    <row r="4287" spans="1:19" x14ac:dyDescent="0.25">
      <c r="A4287" t="s">
        <v>4717</v>
      </c>
      <c r="B4287" s="2">
        <v>45928</v>
      </c>
      <c r="C4287" t="s">
        <v>821</v>
      </c>
      <c r="D4287" t="s">
        <v>18</v>
      </c>
      <c r="E4287">
        <v>1</v>
      </c>
      <c r="F4287">
        <v>1566</v>
      </c>
      <c r="G4287" s="3">
        <v>0.1</v>
      </c>
      <c r="H4287" t="s">
        <v>85</v>
      </c>
      <c r="I4287">
        <v>4</v>
      </c>
      <c r="J4287">
        <f t="shared" si="264"/>
        <v>1409.4</v>
      </c>
      <c r="K4287" s="2">
        <f t="shared" si="265"/>
        <v>45901</v>
      </c>
      <c r="L4287" s="2" t="str">
        <f>VLOOKUP(C4287,Customers!$A$2:$F$401,3,FALSE)</f>
        <v>Fayoum</v>
      </c>
      <c r="M4287" s="2" t="str">
        <f>VLOOKUP(C4287,Customers!$A$2:$F$401,5,FALSE)</f>
        <v>Corporate</v>
      </c>
      <c r="N4287" s="2" t="str">
        <f>VLOOKUP(D4287,Products!$A$2:$F$21,2,FALSE)</f>
        <v>Webcam HD</v>
      </c>
      <c r="O4287" s="2" t="str">
        <f>VLOOKUP(D4287,Products!$A$2:$F$21,4,FALSE)</f>
        <v>Electronics</v>
      </c>
      <c r="P4287" s="2" t="str">
        <f>VLOOKUP(D4287,Products!$A$2:$F$21,3,FALSE)</f>
        <v>Accessories</v>
      </c>
      <c r="Q4287" s="6">
        <f>VLOOKUP(D4287,Products!$A$2:$F$21,6,FALSE)</f>
        <v>790</v>
      </c>
      <c r="R4287" s="6">
        <f t="shared" si="266"/>
        <v>790</v>
      </c>
      <c r="S4287" s="6">
        <f t="shared" si="267"/>
        <v>619.40000000000009</v>
      </c>
    </row>
    <row r="4288" spans="1:19" x14ac:dyDescent="0.25">
      <c r="A4288" t="s">
        <v>4718</v>
      </c>
      <c r="B4288" s="2">
        <v>44966</v>
      </c>
      <c r="C4288" t="s">
        <v>2556</v>
      </c>
      <c r="D4288" t="s">
        <v>56</v>
      </c>
      <c r="E4288">
        <v>1</v>
      </c>
      <c r="F4288">
        <v>185.4</v>
      </c>
      <c r="G4288" s="3">
        <v>0.1</v>
      </c>
      <c r="H4288" t="s">
        <v>12</v>
      </c>
      <c r="I4288">
        <v>3</v>
      </c>
      <c r="J4288">
        <f t="shared" si="264"/>
        <v>166.86</v>
      </c>
      <c r="K4288" s="2">
        <f t="shared" si="265"/>
        <v>44958</v>
      </c>
      <c r="L4288" s="2" t="str">
        <f>VLOOKUP(C4288,Customers!$A$2:$F$401,3,FALSE)</f>
        <v>Tanta</v>
      </c>
      <c r="M4288" s="2" t="str">
        <f>VLOOKUP(C4288,Customers!$A$2:$F$401,5,FALSE)</f>
        <v>Corporate</v>
      </c>
      <c r="N4288" s="2" t="str">
        <f>VLOOKUP(D4288,Products!$A$2:$F$21,2,FALSE)</f>
        <v>Notebook Pack</v>
      </c>
      <c r="O4288" s="2" t="str">
        <f>VLOOKUP(D4288,Products!$A$2:$F$21,4,FALSE)</f>
        <v>Office</v>
      </c>
      <c r="P4288" s="2" t="str">
        <f>VLOOKUP(D4288,Products!$A$2:$F$21,3,FALSE)</f>
        <v>Stationery</v>
      </c>
      <c r="Q4288" s="6">
        <f>VLOOKUP(D4288,Products!$A$2:$F$21,6,FALSE)</f>
        <v>75</v>
      </c>
      <c r="R4288" s="6">
        <f t="shared" si="266"/>
        <v>75</v>
      </c>
      <c r="S4288" s="6">
        <f t="shared" si="267"/>
        <v>91.860000000000014</v>
      </c>
    </row>
    <row r="4289" spans="1:19" x14ac:dyDescent="0.25">
      <c r="A4289" t="s">
        <v>4719</v>
      </c>
      <c r="B4289" s="2">
        <v>45892</v>
      </c>
      <c r="C4289" t="s">
        <v>356</v>
      </c>
      <c r="D4289" t="s">
        <v>46</v>
      </c>
      <c r="E4289">
        <v>1</v>
      </c>
      <c r="F4289">
        <v>252.2</v>
      </c>
      <c r="G4289" s="3">
        <v>0.1</v>
      </c>
      <c r="H4289" t="s">
        <v>85</v>
      </c>
      <c r="I4289">
        <v>3</v>
      </c>
      <c r="J4289">
        <f t="shared" si="264"/>
        <v>226.98</v>
      </c>
      <c r="K4289" s="2">
        <f t="shared" si="265"/>
        <v>45870</v>
      </c>
      <c r="L4289" s="2" t="str">
        <f>VLOOKUP(C4289,Customers!$A$2:$F$401,3,FALSE)</f>
        <v>Mansoura</v>
      </c>
      <c r="M4289" s="2" t="str">
        <f>VLOOKUP(C4289,Customers!$A$2:$F$401,5,FALSE)</f>
        <v>Consumer</v>
      </c>
      <c r="N4289" s="2" t="str">
        <f>VLOOKUP(D4289,Products!$A$2:$F$21,2,FALSE)</f>
        <v>Paper A4 Box</v>
      </c>
      <c r="O4289" s="2" t="str">
        <f>VLOOKUP(D4289,Products!$A$2:$F$21,4,FALSE)</f>
        <v>Office</v>
      </c>
      <c r="P4289" s="2" t="str">
        <f>VLOOKUP(D4289,Products!$A$2:$F$21,3,FALSE)</f>
        <v>Stationery</v>
      </c>
      <c r="Q4289" s="6">
        <f>VLOOKUP(D4289,Products!$A$2:$F$21,6,FALSE)</f>
        <v>145</v>
      </c>
      <c r="R4289" s="6">
        <f t="shared" si="266"/>
        <v>145</v>
      </c>
      <c r="S4289" s="6">
        <f t="shared" si="267"/>
        <v>81.97999999999999</v>
      </c>
    </row>
    <row r="4290" spans="1:19" x14ac:dyDescent="0.25">
      <c r="A4290" t="s">
        <v>4720</v>
      </c>
      <c r="B4290" s="2">
        <v>45020</v>
      </c>
      <c r="C4290" t="s">
        <v>58</v>
      </c>
      <c r="D4290" t="s">
        <v>46</v>
      </c>
      <c r="E4290">
        <v>3</v>
      </c>
      <c r="F4290">
        <v>280.8</v>
      </c>
      <c r="G4290" s="3">
        <v>0.1</v>
      </c>
      <c r="H4290" t="s">
        <v>12</v>
      </c>
      <c r="I4290">
        <v>2</v>
      </c>
      <c r="J4290">
        <f t="shared" si="264"/>
        <v>758.16000000000008</v>
      </c>
      <c r="K4290" s="2">
        <f t="shared" si="265"/>
        <v>45017</v>
      </c>
      <c r="L4290" s="2" t="str">
        <f>VLOOKUP(C4290,Customers!$A$2:$F$401,3,FALSE)</f>
        <v>Giza</v>
      </c>
      <c r="M4290" s="2" t="str">
        <f>VLOOKUP(C4290,Customers!$A$2:$F$401,5,FALSE)</f>
        <v>Corporate</v>
      </c>
      <c r="N4290" s="2" t="str">
        <f>VLOOKUP(D4290,Products!$A$2:$F$21,2,FALSE)</f>
        <v>Paper A4 Box</v>
      </c>
      <c r="O4290" s="2" t="str">
        <f>VLOOKUP(D4290,Products!$A$2:$F$21,4,FALSE)</f>
        <v>Office</v>
      </c>
      <c r="P4290" s="2" t="str">
        <f>VLOOKUP(D4290,Products!$A$2:$F$21,3,FALSE)</f>
        <v>Stationery</v>
      </c>
      <c r="Q4290" s="6">
        <f>VLOOKUP(D4290,Products!$A$2:$F$21,6,FALSE)</f>
        <v>145</v>
      </c>
      <c r="R4290" s="6">
        <f t="shared" si="266"/>
        <v>435</v>
      </c>
      <c r="S4290" s="6">
        <f t="shared" si="267"/>
        <v>323.16000000000008</v>
      </c>
    </row>
    <row r="4291" spans="1:19" x14ac:dyDescent="0.25">
      <c r="A4291" t="s">
        <v>4721</v>
      </c>
      <c r="B4291" s="2">
        <v>45424</v>
      </c>
      <c r="C4291" t="s">
        <v>1199</v>
      </c>
      <c r="D4291" t="s">
        <v>79</v>
      </c>
      <c r="E4291">
        <v>3</v>
      </c>
      <c r="F4291">
        <v>6014</v>
      </c>
      <c r="G4291" s="3">
        <v>0.03</v>
      </c>
      <c r="H4291" t="s">
        <v>12</v>
      </c>
      <c r="I4291">
        <v>3</v>
      </c>
      <c r="J4291">
        <f t="shared" ref="J4291:J4354" si="268">E4291*F4291*(1-G4291)</f>
        <v>17500.739999999998</v>
      </c>
      <c r="K4291" s="2">
        <f t="shared" ref="K4291:K4354" si="269">DATE(YEAR(B4291),MONTH(B4291),1)</f>
        <v>45413</v>
      </c>
      <c r="L4291" s="2" t="str">
        <f>VLOOKUP(C4291,Customers!$A$2:$F$401,3,FALSE)</f>
        <v>Alexandria</v>
      </c>
      <c r="M4291" s="2" t="str">
        <f>VLOOKUP(C4291,Customers!$A$2:$F$401,5,FALSE)</f>
        <v>Small Business</v>
      </c>
      <c r="N4291" s="2" t="str">
        <f>VLOOKUP(D4291,Products!$A$2:$F$21,2,FALSE)</f>
        <v>27-inch Monitor</v>
      </c>
      <c r="O4291" s="2" t="str">
        <f>VLOOKUP(D4291,Products!$A$2:$F$21,4,FALSE)</f>
        <v>Electronics</v>
      </c>
      <c r="P4291" s="2" t="str">
        <f>VLOOKUP(D4291,Products!$A$2:$F$21,3,FALSE)</f>
        <v>Displays</v>
      </c>
      <c r="Q4291" s="6">
        <f>VLOOKUP(D4291,Products!$A$2:$F$21,6,FALSE)</f>
        <v>4300</v>
      </c>
      <c r="R4291" s="6">
        <f t="shared" ref="R4291:R4354" si="270">E4291*Q4291</f>
        <v>12900</v>
      </c>
      <c r="S4291" s="6">
        <f t="shared" ref="S4291:S4354" si="271">J4291-R4291</f>
        <v>4600.739999999998</v>
      </c>
    </row>
    <row r="4292" spans="1:19" x14ac:dyDescent="0.25">
      <c r="A4292" t="s">
        <v>4722</v>
      </c>
      <c r="B4292" s="2">
        <v>45194</v>
      </c>
      <c r="C4292" t="s">
        <v>32</v>
      </c>
      <c r="D4292" t="s">
        <v>79</v>
      </c>
      <c r="E4292">
        <v>2</v>
      </c>
      <c r="F4292">
        <v>6696</v>
      </c>
      <c r="G4292" s="3">
        <v>0.05</v>
      </c>
      <c r="H4292" t="s">
        <v>12</v>
      </c>
      <c r="I4292">
        <v>2</v>
      </c>
      <c r="J4292">
        <f t="shared" si="268"/>
        <v>12722.4</v>
      </c>
      <c r="K4292" s="2">
        <f t="shared" si="269"/>
        <v>45170</v>
      </c>
      <c r="L4292" s="2" t="str">
        <f>VLOOKUP(C4292,Customers!$A$2:$F$401,3,FALSE)</f>
        <v>Tanta</v>
      </c>
      <c r="M4292" s="2" t="str">
        <f>VLOOKUP(C4292,Customers!$A$2:$F$401,5,FALSE)</f>
        <v>Consumer</v>
      </c>
      <c r="N4292" s="2" t="str">
        <f>VLOOKUP(D4292,Products!$A$2:$F$21,2,FALSE)</f>
        <v>27-inch Monitor</v>
      </c>
      <c r="O4292" s="2" t="str">
        <f>VLOOKUP(D4292,Products!$A$2:$F$21,4,FALSE)</f>
        <v>Electronics</v>
      </c>
      <c r="P4292" s="2" t="str">
        <f>VLOOKUP(D4292,Products!$A$2:$F$21,3,FALSE)</f>
        <v>Displays</v>
      </c>
      <c r="Q4292" s="6">
        <f>VLOOKUP(D4292,Products!$A$2:$F$21,6,FALSE)</f>
        <v>4300</v>
      </c>
      <c r="R4292" s="6">
        <f t="shared" si="270"/>
        <v>8600</v>
      </c>
      <c r="S4292" s="6">
        <f t="shared" si="271"/>
        <v>4122.3999999999996</v>
      </c>
    </row>
    <row r="4293" spans="1:19" x14ac:dyDescent="0.25">
      <c r="A4293" t="s">
        <v>4723</v>
      </c>
      <c r="B4293" s="2">
        <v>44956</v>
      </c>
      <c r="C4293" t="s">
        <v>63</v>
      </c>
      <c r="D4293" t="s">
        <v>56</v>
      </c>
      <c r="E4293">
        <v>3</v>
      </c>
      <c r="F4293">
        <v>174.6</v>
      </c>
      <c r="G4293" s="3">
        <v>0.05</v>
      </c>
      <c r="H4293" t="s">
        <v>12</v>
      </c>
      <c r="I4293">
        <v>2</v>
      </c>
      <c r="J4293">
        <f t="shared" si="268"/>
        <v>497.60999999999996</v>
      </c>
      <c r="K4293" s="2">
        <f t="shared" si="269"/>
        <v>44927</v>
      </c>
      <c r="L4293" s="2" t="str">
        <f>VLOOKUP(C4293,Customers!$A$2:$F$401,3,FALSE)</f>
        <v>Banha</v>
      </c>
      <c r="M4293" s="2" t="str">
        <f>VLOOKUP(C4293,Customers!$A$2:$F$401,5,FALSE)</f>
        <v>Consumer</v>
      </c>
      <c r="N4293" s="2" t="str">
        <f>VLOOKUP(D4293,Products!$A$2:$F$21,2,FALSE)</f>
        <v>Notebook Pack</v>
      </c>
      <c r="O4293" s="2" t="str">
        <f>VLOOKUP(D4293,Products!$A$2:$F$21,4,FALSE)</f>
        <v>Office</v>
      </c>
      <c r="P4293" s="2" t="str">
        <f>VLOOKUP(D4293,Products!$A$2:$F$21,3,FALSE)</f>
        <v>Stationery</v>
      </c>
      <c r="Q4293" s="6">
        <f>VLOOKUP(D4293,Products!$A$2:$F$21,6,FALSE)</f>
        <v>75</v>
      </c>
      <c r="R4293" s="6">
        <f t="shared" si="270"/>
        <v>225</v>
      </c>
      <c r="S4293" s="6">
        <f t="shared" si="271"/>
        <v>272.60999999999996</v>
      </c>
    </row>
    <row r="4294" spans="1:19" x14ac:dyDescent="0.25">
      <c r="A4294" t="s">
        <v>4724</v>
      </c>
      <c r="B4294" s="2">
        <v>45279</v>
      </c>
      <c r="C4294" t="s">
        <v>35</v>
      </c>
      <c r="D4294" t="s">
        <v>21</v>
      </c>
      <c r="E4294">
        <v>1</v>
      </c>
      <c r="F4294">
        <v>1998</v>
      </c>
      <c r="G4294" s="3">
        <v>0</v>
      </c>
      <c r="H4294" t="s">
        <v>85</v>
      </c>
      <c r="I4294">
        <v>5</v>
      </c>
      <c r="J4294">
        <f t="shared" si="268"/>
        <v>1998</v>
      </c>
      <c r="K4294" s="2">
        <f t="shared" si="269"/>
        <v>45261</v>
      </c>
      <c r="L4294" s="2" t="str">
        <f>VLOOKUP(C4294,Customers!$A$2:$F$401,3,FALSE)</f>
        <v>Asyut</v>
      </c>
      <c r="M4294" s="2" t="str">
        <f>VLOOKUP(C4294,Customers!$A$2:$F$401,5,FALSE)</f>
        <v>Consumer</v>
      </c>
      <c r="N4294" s="2" t="str">
        <f>VLOOKUP(D4294,Products!$A$2:$F$21,2,FALSE)</f>
        <v>Mechanical Keyboard</v>
      </c>
      <c r="O4294" s="2" t="str">
        <f>VLOOKUP(D4294,Products!$A$2:$F$21,4,FALSE)</f>
        <v>Electronics</v>
      </c>
      <c r="P4294" s="2" t="str">
        <f>VLOOKUP(D4294,Products!$A$2:$F$21,3,FALSE)</f>
        <v>Accessories</v>
      </c>
      <c r="Q4294" s="6">
        <f>VLOOKUP(D4294,Products!$A$2:$F$21,6,FALSE)</f>
        <v>990</v>
      </c>
      <c r="R4294" s="6">
        <f t="shared" si="270"/>
        <v>990</v>
      </c>
      <c r="S4294" s="6">
        <f t="shared" si="271"/>
        <v>1008</v>
      </c>
    </row>
    <row r="4295" spans="1:19" x14ac:dyDescent="0.25">
      <c r="A4295" t="s">
        <v>4725</v>
      </c>
      <c r="B4295" s="2">
        <v>45029</v>
      </c>
      <c r="C4295" t="s">
        <v>372</v>
      </c>
      <c r="D4295" t="s">
        <v>15</v>
      </c>
      <c r="E4295">
        <v>2</v>
      </c>
      <c r="F4295">
        <v>436.5</v>
      </c>
      <c r="G4295" s="3">
        <v>0.1</v>
      </c>
      <c r="H4295" t="s">
        <v>12</v>
      </c>
      <c r="I4295">
        <v>6</v>
      </c>
      <c r="J4295">
        <f t="shared" si="268"/>
        <v>785.7</v>
      </c>
      <c r="K4295" s="2">
        <f t="shared" si="269"/>
        <v>45017</v>
      </c>
      <c r="L4295" s="2" t="str">
        <f>VLOOKUP(C4295,Customers!$A$2:$F$401,3,FALSE)</f>
        <v>Fayoum</v>
      </c>
      <c r="M4295" s="2" t="str">
        <f>VLOOKUP(C4295,Customers!$A$2:$F$401,5,FALSE)</f>
        <v>Consumer</v>
      </c>
      <c r="N4295" s="2" t="str">
        <f>VLOOKUP(D4295,Products!$A$2:$F$21,2,FALSE)</f>
        <v>Wireless Mouse</v>
      </c>
      <c r="O4295" s="2" t="str">
        <f>VLOOKUP(D4295,Products!$A$2:$F$21,4,FALSE)</f>
        <v>Electronics</v>
      </c>
      <c r="P4295" s="2" t="str">
        <f>VLOOKUP(D4295,Products!$A$2:$F$21,3,FALSE)</f>
        <v>Accessories</v>
      </c>
      <c r="Q4295" s="6">
        <f>VLOOKUP(D4295,Products!$A$2:$F$21,6,FALSE)</f>
        <v>210</v>
      </c>
      <c r="R4295" s="6">
        <f t="shared" si="270"/>
        <v>420</v>
      </c>
      <c r="S4295" s="6">
        <f t="shared" si="271"/>
        <v>365.70000000000005</v>
      </c>
    </row>
    <row r="4296" spans="1:19" x14ac:dyDescent="0.25">
      <c r="A4296" t="s">
        <v>4726</v>
      </c>
      <c r="B4296" s="2">
        <v>45556</v>
      </c>
      <c r="C4296" t="s">
        <v>1086</v>
      </c>
      <c r="D4296" t="s">
        <v>30</v>
      </c>
      <c r="E4296">
        <v>2</v>
      </c>
      <c r="F4296">
        <v>8464</v>
      </c>
      <c r="G4296" s="3">
        <v>0</v>
      </c>
      <c r="H4296" t="s">
        <v>12</v>
      </c>
      <c r="I4296">
        <v>2</v>
      </c>
      <c r="J4296">
        <f t="shared" si="268"/>
        <v>16928</v>
      </c>
      <c r="K4296" s="2">
        <f t="shared" si="269"/>
        <v>45536</v>
      </c>
      <c r="L4296" s="2" t="str">
        <f>VLOOKUP(C4296,Customers!$A$2:$F$401,3,FALSE)</f>
        <v>Alexandria</v>
      </c>
      <c r="M4296" s="2" t="str">
        <f>VLOOKUP(C4296,Customers!$A$2:$F$401,5,FALSE)</f>
        <v>Small Business</v>
      </c>
      <c r="N4296" s="2" t="str">
        <f>VLOOKUP(D4296,Products!$A$2:$F$21,2,FALSE)</f>
        <v>Standing Desk</v>
      </c>
      <c r="O4296" s="2" t="str">
        <f>VLOOKUP(D4296,Products!$A$2:$F$21,4,FALSE)</f>
        <v>Office</v>
      </c>
      <c r="P4296" s="2" t="str">
        <f>VLOOKUP(D4296,Products!$A$2:$F$21,3,FALSE)</f>
        <v>Furniture</v>
      </c>
      <c r="Q4296" s="6">
        <f>VLOOKUP(D4296,Products!$A$2:$F$21,6,FALSE)</f>
        <v>6500</v>
      </c>
      <c r="R4296" s="6">
        <f t="shared" si="270"/>
        <v>13000</v>
      </c>
      <c r="S4296" s="6">
        <f t="shared" si="271"/>
        <v>3928</v>
      </c>
    </row>
    <row r="4297" spans="1:19" x14ac:dyDescent="0.25">
      <c r="A4297" t="s">
        <v>4727</v>
      </c>
      <c r="B4297" s="2">
        <v>45126</v>
      </c>
      <c r="C4297" t="s">
        <v>906</v>
      </c>
      <c r="D4297" t="s">
        <v>24</v>
      </c>
      <c r="E4297">
        <v>3</v>
      </c>
      <c r="F4297">
        <v>1212.5</v>
      </c>
      <c r="G4297" s="3">
        <v>0</v>
      </c>
      <c r="H4297" t="s">
        <v>12</v>
      </c>
      <c r="I4297">
        <v>3</v>
      </c>
      <c r="J4297">
        <f t="shared" si="268"/>
        <v>3637.5</v>
      </c>
      <c r="K4297" s="2">
        <f t="shared" si="269"/>
        <v>45108</v>
      </c>
      <c r="L4297" s="2" t="str">
        <f>VLOOKUP(C4297,Customers!$A$2:$F$401,3,FALSE)</f>
        <v>Ismailia</v>
      </c>
      <c r="M4297" s="2" t="str">
        <f>VLOOKUP(C4297,Customers!$A$2:$F$401,5,FALSE)</f>
        <v>Small Business</v>
      </c>
      <c r="N4297" s="2" t="str">
        <f>VLOOKUP(D4297,Products!$A$2:$F$21,2,FALSE)</f>
        <v>USB-C Hub</v>
      </c>
      <c r="O4297" s="2" t="str">
        <f>VLOOKUP(D4297,Products!$A$2:$F$21,4,FALSE)</f>
        <v>Electronics</v>
      </c>
      <c r="P4297" s="2" t="str">
        <f>VLOOKUP(D4297,Products!$A$2:$F$21,3,FALSE)</f>
        <v>Accessories</v>
      </c>
      <c r="Q4297" s="6">
        <f>VLOOKUP(D4297,Products!$A$2:$F$21,6,FALSE)</f>
        <v>620</v>
      </c>
      <c r="R4297" s="6">
        <f t="shared" si="270"/>
        <v>1860</v>
      </c>
      <c r="S4297" s="6">
        <f t="shared" si="271"/>
        <v>1777.5</v>
      </c>
    </row>
    <row r="4298" spans="1:19" x14ac:dyDescent="0.25">
      <c r="A4298" t="s">
        <v>4728</v>
      </c>
      <c r="B4298" s="2">
        <v>45861</v>
      </c>
      <c r="C4298" t="s">
        <v>176</v>
      </c>
      <c r="D4298" t="s">
        <v>27</v>
      </c>
      <c r="E4298">
        <v>4</v>
      </c>
      <c r="F4298">
        <v>1009.4</v>
      </c>
      <c r="G4298" s="3">
        <v>0.1</v>
      </c>
      <c r="H4298" t="s">
        <v>12</v>
      </c>
      <c r="I4298">
        <v>6</v>
      </c>
      <c r="J4298">
        <f t="shared" si="268"/>
        <v>3633.84</v>
      </c>
      <c r="K4298" s="2">
        <f t="shared" si="269"/>
        <v>45839</v>
      </c>
      <c r="L4298" s="2" t="str">
        <f>VLOOKUP(C4298,Customers!$A$2:$F$401,3,FALSE)</f>
        <v>Banha</v>
      </c>
      <c r="M4298" s="2" t="str">
        <f>VLOOKUP(C4298,Customers!$A$2:$F$401,5,FALSE)</f>
        <v>Consumer</v>
      </c>
      <c r="N4298" s="2" t="str">
        <f>VLOOKUP(D4298,Products!$A$2:$F$21,2,FALSE)</f>
        <v>Printer Toner</v>
      </c>
      <c r="O4298" s="2" t="str">
        <f>VLOOKUP(D4298,Products!$A$2:$F$21,4,FALSE)</f>
        <v>Office</v>
      </c>
      <c r="P4298" s="2" t="str">
        <f>VLOOKUP(D4298,Products!$A$2:$F$21,3,FALSE)</f>
        <v>Supplies</v>
      </c>
      <c r="Q4298" s="6">
        <f>VLOOKUP(D4298,Products!$A$2:$F$21,6,FALSE)</f>
        <v>510</v>
      </c>
      <c r="R4298" s="6">
        <f t="shared" si="270"/>
        <v>2040</v>
      </c>
      <c r="S4298" s="6">
        <f t="shared" si="271"/>
        <v>1593.8400000000001</v>
      </c>
    </row>
    <row r="4299" spans="1:19" x14ac:dyDescent="0.25">
      <c r="A4299" t="s">
        <v>4729</v>
      </c>
      <c r="B4299" s="2">
        <v>45276</v>
      </c>
      <c r="C4299" t="s">
        <v>131</v>
      </c>
      <c r="D4299" t="s">
        <v>40</v>
      </c>
      <c r="E4299">
        <v>1</v>
      </c>
      <c r="F4299">
        <v>19500</v>
      </c>
      <c r="G4299" s="3">
        <v>0.1</v>
      </c>
      <c r="H4299" t="s">
        <v>12</v>
      </c>
      <c r="I4299">
        <v>3</v>
      </c>
      <c r="J4299">
        <f t="shared" si="268"/>
        <v>17550</v>
      </c>
      <c r="K4299" s="2">
        <f t="shared" si="269"/>
        <v>45261</v>
      </c>
      <c r="L4299" s="2" t="str">
        <f>VLOOKUP(C4299,Customers!$A$2:$F$401,3,FALSE)</f>
        <v>Zagazig</v>
      </c>
      <c r="M4299" s="2" t="str">
        <f>VLOOKUP(C4299,Customers!$A$2:$F$401,5,FALSE)</f>
        <v>Small Business</v>
      </c>
      <c r="N4299" s="2" t="str">
        <f>VLOOKUP(D4299,Products!$A$2:$F$21,2,FALSE)</f>
        <v>Laptop Basic 15</v>
      </c>
      <c r="O4299" s="2" t="str">
        <f>VLOOKUP(D4299,Products!$A$2:$F$21,4,FALSE)</f>
        <v>Electronics</v>
      </c>
      <c r="P4299" s="2" t="str">
        <f>VLOOKUP(D4299,Products!$A$2:$F$21,3,FALSE)</f>
        <v>Computers</v>
      </c>
      <c r="Q4299" s="6">
        <f>VLOOKUP(D4299,Products!$A$2:$F$21,6,FALSE)</f>
        <v>15100</v>
      </c>
      <c r="R4299" s="6">
        <f t="shared" si="270"/>
        <v>15100</v>
      </c>
      <c r="S4299" s="6">
        <f t="shared" si="271"/>
        <v>2450</v>
      </c>
    </row>
    <row r="4300" spans="1:19" x14ac:dyDescent="0.25">
      <c r="A4300" t="s">
        <v>4730</v>
      </c>
      <c r="B4300" s="2">
        <v>45057</v>
      </c>
      <c r="C4300" t="s">
        <v>821</v>
      </c>
      <c r="D4300" t="s">
        <v>11</v>
      </c>
      <c r="E4300">
        <v>20</v>
      </c>
      <c r="F4300">
        <v>26220</v>
      </c>
      <c r="G4300" s="3">
        <v>0.05</v>
      </c>
      <c r="H4300" t="s">
        <v>12</v>
      </c>
      <c r="I4300">
        <v>6</v>
      </c>
      <c r="J4300">
        <f t="shared" si="268"/>
        <v>498180</v>
      </c>
      <c r="K4300" s="2">
        <f t="shared" si="269"/>
        <v>45047</v>
      </c>
      <c r="L4300" s="2" t="str">
        <f>VLOOKUP(C4300,Customers!$A$2:$F$401,3,FALSE)</f>
        <v>Fayoum</v>
      </c>
      <c r="M4300" s="2" t="str">
        <f>VLOOKUP(C4300,Customers!$A$2:$F$401,5,FALSE)</f>
        <v>Corporate</v>
      </c>
      <c r="N4300" s="2" t="str">
        <f>VLOOKUP(D4300,Products!$A$2:$F$21,2,FALSE)</f>
        <v>Laptop Pro 14</v>
      </c>
      <c r="O4300" s="2" t="str">
        <f>VLOOKUP(D4300,Products!$A$2:$F$21,4,FALSE)</f>
        <v>Electronics</v>
      </c>
      <c r="P4300" s="2" t="str">
        <f>VLOOKUP(D4300,Products!$A$2:$F$21,3,FALSE)</f>
        <v>Computers</v>
      </c>
      <c r="Q4300" s="6">
        <f>VLOOKUP(D4300,Products!$A$2:$F$21,6,FALSE)</f>
        <v>22100</v>
      </c>
      <c r="R4300" s="6">
        <f t="shared" si="270"/>
        <v>442000</v>
      </c>
      <c r="S4300" s="6">
        <f t="shared" si="271"/>
        <v>56180</v>
      </c>
    </row>
    <row r="4301" spans="1:19" x14ac:dyDescent="0.25">
      <c r="A4301" t="s">
        <v>4731</v>
      </c>
      <c r="B4301" s="2">
        <v>45144</v>
      </c>
      <c r="C4301" t="s">
        <v>269</v>
      </c>
      <c r="D4301" t="s">
        <v>59</v>
      </c>
      <c r="E4301">
        <v>5</v>
      </c>
      <c r="F4301">
        <v>7992</v>
      </c>
      <c r="G4301" s="3">
        <v>0</v>
      </c>
      <c r="H4301" t="s">
        <v>12</v>
      </c>
      <c r="I4301">
        <v>5</v>
      </c>
      <c r="J4301">
        <f t="shared" si="268"/>
        <v>39960</v>
      </c>
      <c r="K4301" s="2">
        <f t="shared" si="269"/>
        <v>45139</v>
      </c>
      <c r="L4301" s="2" t="str">
        <f>VLOOKUP(C4301,Customers!$A$2:$F$401,3,FALSE)</f>
        <v>Port Said</v>
      </c>
      <c r="M4301" s="2" t="str">
        <f>VLOOKUP(C4301,Customers!$A$2:$F$401,5,FALSE)</f>
        <v>Consumer</v>
      </c>
      <c r="N4301" s="2" t="str">
        <f>VLOOKUP(D4301,Products!$A$2:$F$21,2,FALSE)</f>
        <v>Laser Printer</v>
      </c>
      <c r="O4301" s="2" t="str">
        <f>VLOOKUP(D4301,Products!$A$2:$F$21,4,FALSE)</f>
        <v>Electronics</v>
      </c>
      <c r="P4301" s="2" t="str">
        <f>VLOOKUP(D4301,Products!$A$2:$F$21,3,FALSE)</f>
        <v>Printers</v>
      </c>
      <c r="Q4301" s="6">
        <f>VLOOKUP(D4301,Products!$A$2:$F$21,6,FALSE)</f>
        <v>5600</v>
      </c>
      <c r="R4301" s="6">
        <f t="shared" si="270"/>
        <v>28000</v>
      </c>
      <c r="S4301" s="6">
        <f t="shared" si="271"/>
        <v>11960</v>
      </c>
    </row>
    <row r="4302" spans="1:19" x14ac:dyDescent="0.25">
      <c r="A4302" t="s">
        <v>4732</v>
      </c>
      <c r="B4302" s="2">
        <v>45160</v>
      </c>
      <c r="C4302" t="s">
        <v>458</v>
      </c>
      <c r="D4302" t="s">
        <v>72</v>
      </c>
      <c r="E4302">
        <v>1</v>
      </c>
      <c r="F4302">
        <v>1750</v>
      </c>
      <c r="G4302" s="3">
        <v>0.05</v>
      </c>
      <c r="H4302" t="s">
        <v>12</v>
      </c>
      <c r="I4302">
        <v>6</v>
      </c>
      <c r="J4302">
        <f t="shared" si="268"/>
        <v>1662.5</v>
      </c>
      <c r="K4302" s="2">
        <f t="shared" si="269"/>
        <v>45139</v>
      </c>
      <c r="L4302" s="2" t="str">
        <f>VLOOKUP(C4302,Customers!$A$2:$F$401,3,FALSE)</f>
        <v>Port Said</v>
      </c>
      <c r="M4302" s="2" t="str">
        <f>VLOOKUP(C4302,Customers!$A$2:$F$401,5,FALSE)</f>
        <v>Consumer</v>
      </c>
      <c r="N4302" s="2" t="str">
        <f>VLOOKUP(D4302,Products!$A$2:$F$21,2,FALSE)</f>
        <v>Wi-Fi Router</v>
      </c>
      <c r="O4302" s="2" t="str">
        <f>VLOOKUP(D4302,Products!$A$2:$F$21,4,FALSE)</f>
        <v>Electronics</v>
      </c>
      <c r="P4302" s="2" t="str">
        <f>VLOOKUP(D4302,Products!$A$2:$F$21,3,FALSE)</f>
        <v>Networking</v>
      </c>
      <c r="Q4302" s="6">
        <f>VLOOKUP(D4302,Products!$A$2:$F$21,6,FALSE)</f>
        <v>1050</v>
      </c>
      <c r="R4302" s="6">
        <f t="shared" si="270"/>
        <v>1050</v>
      </c>
      <c r="S4302" s="6">
        <f t="shared" si="271"/>
        <v>612.5</v>
      </c>
    </row>
    <row r="4303" spans="1:19" x14ac:dyDescent="0.25">
      <c r="A4303" t="s">
        <v>4733</v>
      </c>
      <c r="B4303" s="2">
        <v>45945</v>
      </c>
      <c r="C4303" t="s">
        <v>806</v>
      </c>
      <c r="D4303" t="s">
        <v>123</v>
      </c>
      <c r="E4303">
        <v>3</v>
      </c>
      <c r="F4303">
        <v>2279.5</v>
      </c>
      <c r="G4303" s="3">
        <v>0.05</v>
      </c>
      <c r="H4303" t="s">
        <v>12</v>
      </c>
      <c r="I4303">
        <v>3</v>
      </c>
      <c r="J4303">
        <f t="shared" si="268"/>
        <v>6496.5749999999998</v>
      </c>
      <c r="K4303" s="2">
        <f t="shared" si="269"/>
        <v>45931</v>
      </c>
      <c r="L4303" s="2" t="str">
        <f>VLOOKUP(C4303,Customers!$A$2:$F$401,3,FALSE)</f>
        <v>Tanta</v>
      </c>
      <c r="M4303" s="2" t="str">
        <f>VLOOKUP(C4303,Customers!$A$2:$F$401,5,FALSE)</f>
        <v>Corporate</v>
      </c>
      <c r="N4303" s="2" t="str">
        <f>VLOOKUP(D4303,Products!$A$2:$F$21,2,FALSE)</f>
        <v>Barcode Scanner</v>
      </c>
      <c r="O4303" s="2" t="str">
        <f>VLOOKUP(D4303,Products!$A$2:$F$21,4,FALSE)</f>
        <v>Electronics</v>
      </c>
      <c r="P4303" s="2" t="str">
        <f>VLOOKUP(D4303,Products!$A$2:$F$21,3,FALSE)</f>
        <v>POS Equipment</v>
      </c>
      <c r="Q4303" s="6">
        <f>VLOOKUP(D4303,Products!$A$2:$F$21,6,FALSE)</f>
        <v>1420</v>
      </c>
      <c r="R4303" s="6">
        <f t="shared" si="270"/>
        <v>4260</v>
      </c>
      <c r="S4303" s="6">
        <f t="shared" si="271"/>
        <v>2236.5749999999998</v>
      </c>
    </row>
    <row r="4304" spans="1:19" x14ac:dyDescent="0.25">
      <c r="A4304" t="s">
        <v>4734</v>
      </c>
      <c r="B4304" s="2">
        <v>45378</v>
      </c>
      <c r="C4304" t="s">
        <v>860</v>
      </c>
      <c r="D4304" t="s">
        <v>33</v>
      </c>
      <c r="E4304">
        <v>1</v>
      </c>
      <c r="F4304">
        <v>3900</v>
      </c>
      <c r="G4304" s="3">
        <v>0.05</v>
      </c>
      <c r="H4304" t="s">
        <v>12</v>
      </c>
      <c r="I4304">
        <v>3</v>
      </c>
      <c r="J4304">
        <f t="shared" si="268"/>
        <v>3705</v>
      </c>
      <c r="K4304" s="2">
        <f t="shared" si="269"/>
        <v>45352</v>
      </c>
      <c r="L4304" s="2" t="str">
        <f>VLOOKUP(C4304,Customers!$A$2:$F$401,3,FALSE)</f>
        <v>Cairo</v>
      </c>
      <c r="M4304" s="2" t="str">
        <f>VLOOKUP(C4304,Customers!$A$2:$F$401,5,FALSE)</f>
        <v>Consumer</v>
      </c>
      <c r="N4304" s="2" t="str">
        <f>VLOOKUP(D4304,Products!$A$2:$F$21,2,FALSE)</f>
        <v>Filing Cabinet</v>
      </c>
      <c r="O4304" s="2" t="str">
        <f>VLOOKUP(D4304,Products!$A$2:$F$21,4,FALSE)</f>
        <v>Office</v>
      </c>
      <c r="P4304" s="2" t="str">
        <f>VLOOKUP(D4304,Products!$A$2:$F$21,3,FALSE)</f>
        <v>Furniture</v>
      </c>
      <c r="Q4304" s="6">
        <f>VLOOKUP(D4304,Products!$A$2:$F$21,6,FALSE)</f>
        <v>2650</v>
      </c>
      <c r="R4304" s="6">
        <f t="shared" si="270"/>
        <v>2650</v>
      </c>
      <c r="S4304" s="6">
        <f t="shared" si="271"/>
        <v>1055</v>
      </c>
    </row>
    <row r="4305" spans="1:19" x14ac:dyDescent="0.25">
      <c r="A4305" t="s">
        <v>4735</v>
      </c>
      <c r="B4305" s="2">
        <v>45056</v>
      </c>
      <c r="C4305" t="s">
        <v>283</v>
      </c>
      <c r="D4305" t="s">
        <v>90</v>
      </c>
      <c r="E4305">
        <v>5</v>
      </c>
      <c r="F4305">
        <v>2268</v>
      </c>
      <c r="G4305" s="3">
        <v>0.03</v>
      </c>
      <c r="H4305" t="s">
        <v>12</v>
      </c>
      <c r="I4305">
        <v>7</v>
      </c>
      <c r="J4305">
        <f t="shared" si="268"/>
        <v>10999.8</v>
      </c>
      <c r="K4305" s="2">
        <f t="shared" si="269"/>
        <v>45047</v>
      </c>
      <c r="L4305" s="2" t="str">
        <f>VLOOKUP(C4305,Customers!$A$2:$F$401,3,FALSE)</f>
        <v>Banha</v>
      </c>
      <c r="M4305" s="2" t="str">
        <f>VLOOKUP(C4305,Customers!$A$2:$F$401,5,FALSE)</f>
        <v>Corporate</v>
      </c>
      <c r="N4305" s="2" t="str">
        <f>VLOOKUP(D4305,Products!$A$2:$F$21,2,FALSE)</f>
        <v>Headset Pro</v>
      </c>
      <c r="O4305" s="2" t="str">
        <f>VLOOKUP(D4305,Products!$A$2:$F$21,4,FALSE)</f>
        <v>Electronics</v>
      </c>
      <c r="P4305" s="2" t="str">
        <f>VLOOKUP(D4305,Products!$A$2:$F$21,3,FALSE)</f>
        <v>Accessories</v>
      </c>
      <c r="Q4305" s="6">
        <f>VLOOKUP(D4305,Products!$A$2:$F$21,6,FALSE)</f>
        <v>1180</v>
      </c>
      <c r="R4305" s="6">
        <f t="shared" si="270"/>
        <v>5900</v>
      </c>
      <c r="S4305" s="6">
        <f t="shared" si="271"/>
        <v>5099.7999999999993</v>
      </c>
    </row>
    <row r="4306" spans="1:19" x14ac:dyDescent="0.25">
      <c r="A4306" t="s">
        <v>4736</v>
      </c>
      <c r="B4306" s="2">
        <v>45342</v>
      </c>
      <c r="C4306" t="s">
        <v>538</v>
      </c>
      <c r="D4306" t="s">
        <v>46</v>
      </c>
      <c r="E4306">
        <v>3</v>
      </c>
      <c r="F4306">
        <v>260</v>
      </c>
      <c r="G4306" s="3">
        <v>0.05</v>
      </c>
      <c r="H4306" t="s">
        <v>12</v>
      </c>
      <c r="I4306">
        <v>1</v>
      </c>
      <c r="J4306">
        <f t="shared" si="268"/>
        <v>741</v>
      </c>
      <c r="K4306" s="2">
        <f t="shared" si="269"/>
        <v>45323</v>
      </c>
      <c r="L4306" s="2" t="str">
        <f>VLOOKUP(C4306,Customers!$A$2:$F$401,3,FALSE)</f>
        <v>Cairo</v>
      </c>
      <c r="M4306" s="2" t="str">
        <f>VLOOKUP(C4306,Customers!$A$2:$F$401,5,FALSE)</f>
        <v>Small Business</v>
      </c>
      <c r="N4306" s="2" t="str">
        <f>VLOOKUP(D4306,Products!$A$2:$F$21,2,FALSE)</f>
        <v>Paper A4 Box</v>
      </c>
      <c r="O4306" s="2" t="str">
        <f>VLOOKUP(D4306,Products!$A$2:$F$21,4,FALSE)</f>
        <v>Office</v>
      </c>
      <c r="P4306" s="2" t="str">
        <f>VLOOKUP(D4306,Products!$A$2:$F$21,3,FALSE)</f>
        <v>Stationery</v>
      </c>
      <c r="Q4306" s="6">
        <f>VLOOKUP(D4306,Products!$A$2:$F$21,6,FALSE)</f>
        <v>145</v>
      </c>
      <c r="R4306" s="6">
        <f t="shared" si="270"/>
        <v>435</v>
      </c>
      <c r="S4306" s="6">
        <f t="shared" si="271"/>
        <v>306</v>
      </c>
    </row>
    <row r="4307" spans="1:19" x14ac:dyDescent="0.25">
      <c r="A4307" t="s">
        <v>4737</v>
      </c>
      <c r="B4307" s="2">
        <v>45799</v>
      </c>
      <c r="C4307" t="s">
        <v>840</v>
      </c>
      <c r="D4307" t="s">
        <v>27</v>
      </c>
      <c r="E4307">
        <v>2</v>
      </c>
      <c r="F4307">
        <v>980</v>
      </c>
      <c r="G4307" s="3">
        <v>0</v>
      </c>
      <c r="H4307" t="s">
        <v>12</v>
      </c>
      <c r="I4307">
        <v>1</v>
      </c>
      <c r="J4307">
        <f t="shared" si="268"/>
        <v>1960</v>
      </c>
      <c r="K4307" s="2">
        <f t="shared" si="269"/>
        <v>45778</v>
      </c>
      <c r="L4307" s="2" t="str">
        <f>VLOOKUP(C4307,Customers!$A$2:$F$401,3,FALSE)</f>
        <v>Zagazig</v>
      </c>
      <c r="M4307" s="2" t="str">
        <f>VLOOKUP(C4307,Customers!$A$2:$F$401,5,FALSE)</f>
        <v>Small Business</v>
      </c>
      <c r="N4307" s="2" t="str">
        <f>VLOOKUP(D4307,Products!$A$2:$F$21,2,FALSE)</f>
        <v>Printer Toner</v>
      </c>
      <c r="O4307" s="2" t="str">
        <f>VLOOKUP(D4307,Products!$A$2:$F$21,4,FALSE)</f>
        <v>Office</v>
      </c>
      <c r="P4307" s="2" t="str">
        <f>VLOOKUP(D4307,Products!$A$2:$F$21,3,FALSE)</f>
        <v>Supplies</v>
      </c>
      <c r="Q4307" s="6">
        <f>VLOOKUP(D4307,Products!$A$2:$F$21,6,FALSE)</f>
        <v>510</v>
      </c>
      <c r="R4307" s="6">
        <f t="shared" si="270"/>
        <v>1020</v>
      </c>
      <c r="S4307" s="6">
        <f t="shared" si="271"/>
        <v>940</v>
      </c>
    </row>
    <row r="4308" spans="1:19" x14ac:dyDescent="0.25">
      <c r="A4308" t="s">
        <v>4738</v>
      </c>
      <c r="B4308" s="2">
        <v>45617</v>
      </c>
      <c r="C4308" t="s">
        <v>468</v>
      </c>
      <c r="D4308" t="s">
        <v>11</v>
      </c>
      <c r="E4308">
        <v>2</v>
      </c>
      <c r="F4308">
        <v>28500</v>
      </c>
      <c r="G4308" s="3">
        <v>0</v>
      </c>
      <c r="H4308" t="s">
        <v>12</v>
      </c>
      <c r="I4308">
        <v>7</v>
      </c>
      <c r="J4308">
        <f t="shared" si="268"/>
        <v>57000</v>
      </c>
      <c r="K4308" s="2">
        <f t="shared" si="269"/>
        <v>45597</v>
      </c>
      <c r="L4308" s="2" t="str">
        <f>VLOOKUP(C4308,Customers!$A$2:$F$401,3,FALSE)</f>
        <v>Banha</v>
      </c>
      <c r="M4308" s="2" t="str">
        <f>VLOOKUP(C4308,Customers!$A$2:$F$401,5,FALSE)</f>
        <v>Consumer</v>
      </c>
      <c r="N4308" s="2" t="str">
        <f>VLOOKUP(D4308,Products!$A$2:$F$21,2,FALSE)</f>
        <v>Laptop Pro 14</v>
      </c>
      <c r="O4308" s="2" t="str">
        <f>VLOOKUP(D4308,Products!$A$2:$F$21,4,FALSE)</f>
        <v>Electronics</v>
      </c>
      <c r="P4308" s="2" t="str">
        <f>VLOOKUP(D4308,Products!$A$2:$F$21,3,FALSE)</f>
        <v>Computers</v>
      </c>
      <c r="Q4308" s="6">
        <f>VLOOKUP(D4308,Products!$A$2:$F$21,6,FALSE)</f>
        <v>22100</v>
      </c>
      <c r="R4308" s="6">
        <f t="shared" si="270"/>
        <v>44200</v>
      </c>
      <c r="S4308" s="6">
        <f t="shared" si="271"/>
        <v>12800</v>
      </c>
    </row>
    <row r="4309" spans="1:19" x14ac:dyDescent="0.25">
      <c r="A4309" t="s">
        <v>4739</v>
      </c>
      <c r="B4309" s="2">
        <v>45750</v>
      </c>
      <c r="C4309" t="s">
        <v>127</v>
      </c>
      <c r="D4309" t="s">
        <v>46</v>
      </c>
      <c r="E4309">
        <v>1</v>
      </c>
      <c r="F4309">
        <v>260</v>
      </c>
      <c r="G4309" s="3">
        <v>0.1</v>
      </c>
      <c r="H4309" t="s">
        <v>12</v>
      </c>
      <c r="I4309">
        <v>7</v>
      </c>
      <c r="J4309">
        <f t="shared" si="268"/>
        <v>234</v>
      </c>
      <c r="K4309" s="2">
        <f t="shared" si="269"/>
        <v>45748</v>
      </c>
      <c r="L4309" s="2" t="str">
        <f>VLOOKUP(C4309,Customers!$A$2:$F$401,3,FALSE)</f>
        <v>Asyut</v>
      </c>
      <c r="M4309" s="2" t="str">
        <f>VLOOKUP(C4309,Customers!$A$2:$F$401,5,FALSE)</f>
        <v>Corporate</v>
      </c>
      <c r="N4309" s="2" t="str">
        <f>VLOOKUP(D4309,Products!$A$2:$F$21,2,FALSE)</f>
        <v>Paper A4 Box</v>
      </c>
      <c r="O4309" s="2" t="str">
        <f>VLOOKUP(D4309,Products!$A$2:$F$21,4,FALSE)</f>
        <v>Office</v>
      </c>
      <c r="P4309" s="2" t="str">
        <f>VLOOKUP(D4309,Products!$A$2:$F$21,3,FALSE)</f>
        <v>Stationery</v>
      </c>
      <c r="Q4309" s="6">
        <f>VLOOKUP(D4309,Products!$A$2:$F$21,6,FALSE)</f>
        <v>145</v>
      </c>
      <c r="R4309" s="6">
        <f t="shared" si="270"/>
        <v>145</v>
      </c>
      <c r="S4309" s="6">
        <f t="shared" si="271"/>
        <v>89</v>
      </c>
    </row>
    <row r="4310" spans="1:19" x14ac:dyDescent="0.25">
      <c r="A4310" t="s">
        <v>4740</v>
      </c>
      <c r="B4310" s="2">
        <v>45591</v>
      </c>
      <c r="C4310" t="s">
        <v>1817</v>
      </c>
      <c r="D4310" t="s">
        <v>24</v>
      </c>
      <c r="E4310">
        <v>1</v>
      </c>
      <c r="F4310">
        <v>1287.5</v>
      </c>
      <c r="G4310" s="3">
        <v>0</v>
      </c>
      <c r="H4310" t="s">
        <v>85</v>
      </c>
      <c r="I4310">
        <v>2</v>
      </c>
      <c r="J4310">
        <f t="shared" si="268"/>
        <v>1287.5</v>
      </c>
      <c r="K4310" s="2">
        <f t="shared" si="269"/>
        <v>45566</v>
      </c>
      <c r="L4310" s="2" t="str">
        <f>VLOOKUP(C4310,Customers!$A$2:$F$401,3,FALSE)</f>
        <v>Asyut</v>
      </c>
      <c r="M4310" s="2" t="str">
        <f>VLOOKUP(C4310,Customers!$A$2:$F$401,5,FALSE)</f>
        <v>Consumer</v>
      </c>
      <c r="N4310" s="2" t="str">
        <f>VLOOKUP(D4310,Products!$A$2:$F$21,2,FALSE)</f>
        <v>USB-C Hub</v>
      </c>
      <c r="O4310" s="2" t="str">
        <f>VLOOKUP(D4310,Products!$A$2:$F$21,4,FALSE)</f>
        <v>Electronics</v>
      </c>
      <c r="P4310" s="2" t="str">
        <f>VLOOKUP(D4310,Products!$A$2:$F$21,3,FALSE)</f>
        <v>Accessories</v>
      </c>
      <c r="Q4310" s="6">
        <f>VLOOKUP(D4310,Products!$A$2:$F$21,6,FALSE)</f>
        <v>620</v>
      </c>
      <c r="R4310" s="6">
        <f t="shared" si="270"/>
        <v>620</v>
      </c>
      <c r="S4310" s="6">
        <f t="shared" si="271"/>
        <v>667.5</v>
      </c>
    </row>
    <row r="4311" spans="1:19" x14ac:dyDescent="0.25">
      <c r="A4311" t="s">
        <v>4741</v>
      </c>
      <c r="B4311" s="2">
        <v>45174</v>
      </c>
      <c r="C4311" t="s">
        <v>625</v>
      </c>
      <c r="D4311" t="s">
        <v>15</v>
      </c>
      <c r="E4311">
        <v>1</v>
      </c>
      <c r="F4311">
        <v>463.5</v>
      </c>
      <c r="G4311" s="3">
        <v>0.15</v>
      </c>
      <c r="H4311" t="s">
        <v>12</v>
      </c>
      <c r="I4311">
        <v>4</v>
      </c>
      <c r="J4311">
        <f t="shared" si="268"/>
        <v>393.97499999999997</v>
      </c>
      <c r="K4311" s="2">
        <f t="shared" si="269"/>
        <v>45170</v>
      </c>
      <c r="L4311" s="2" t="str">
        <f>VLOOKUP(C4311,Customers!$A$2:$F$401,3,FALSE)</f>
        <v>Tanta</v>
      </c>
      <c r="M4311" s="2" t="str">
        <f>VLOOKUP(C4311,Customers!$A$2:$F$401,5,FALSE)</f>
        <v>Small Business</v>
      </c>
      <c r="N4311" s="2" t="str">
        <f>VLOOKUP(D4311,Products!$A$2:$F$21,2,FALSE)</f>
        <v>Wireless Mouse</v>
      </c>
      <c r="O4311" s="2" t="str">
        <f>VLOOKUP(D4311,Products!$A$2:$F$21,4,FALSE)</f>
        <v>Electronics</v>
      </c>
      <c r="P4311" s="2" t="str">
        <f>VLOOKUP(D4311,Products!$A$2:$F$21,3,FALSE)</f>
        <v>Accessories</v>
      </c>
      <c r="Q4311" s="6">
        <f>VLOOKUP(D4311,Products!$A$2:$F$21,6,FALSE)</f>
        <v>210</v>
      </c>
      <c r="R4311" s="6">
        <f t="shared" si="270"/>
        <v>210</v>
      </c>
      <c r="S4311" s="6">
        <f t="shared" si="271"/>
        <v>183.97499999999997</v>
      </c>
    </row>
    <row r="4312" spans="1:19" x14ac:dyDescent="0.25">
      <c r="A4312" t="s">
        <v>4742</v>
      </c>
      <c r="B4312" s="2">
        <v>45208</v>
      </c>
      <c r="C4312" t="s">
        <v>777</v>
      </c>
      <c r="D4312" t="s">
        <v>46</v>
      </c>
      <c r="E4312">
        <v>50</v>
      </c>
      <c r="F4312">
        <v>252.2</v>
      </c>
      <c r="G4312" s="3">
        <v>0.15</v>
      </c>
      <c r="H4312" t="s">
        <v>12</v>
      </c>
      <c r="I4312">
        <v>2</v>
      </c>
      <c r="J4312">
        <f t="shared" si="268"/>
        <v>10718.5</v>
      </c>
      <c r="K4312" s="2">
        <f t="shared" si="269"/>
        <v>45200</v>
      </c>
      <c r="L4312" s="2" t="str">
        <f>VLOOKUP(C4312,Customers!$A$2:$F$401,3,FALSE)</f>
        <v>Asyut</v>
      </c>
      <c r="M4312" s="2" t="str">
        <f>VLOOKUP(C4312,Customers!$A$2:$F$401,5,FALSE)</f>
        <v>Consumer</v>
      </c>
      <c r="N4312" s="2" t="str">
        <f>VLOOKUP(D4312,Products!$A$2:$F$21,2,FALSE)</f>
        <v>Paper A4 Box</v>
      </c>
      <c r="O4312" s="2" t="str">
        <f>VLOOKUP(D4312,Products!$A$2:$F$21,4,FALSE)</f>
        <v>Office</v>
      </c>
      <c r="P4312" s="2" t="str">
        <f>VLOOKUP(D4312,Products!$A$2:$F$21,3,FALSE)</f>
        <v>Stationery</v>
      </c>
      <c r="Q4312" s="6">
        <f>VLOOKUP(D4312,Products!$A$2:$F$21,6,FALSE)</f>
        <v>145</v>
      </c>
      <c r="R4312" s="6">
        <f t="shared" si="270"/>
        <v>7250</v>
      </c>
      <c r="S4312" s="6">
        <f t="shared" si="271"/>
        <v>3468.5</v>
      </c>
    </row>
    <row r="4313" spans="1:19" x14ac:dyDescent="0.25">
      <c r="A4313" t="s">
        <v>4743</v>
      </c>
      <c r="B4313" s="2">
        <v>45585</v>
      </c>
      <c r="C4313" t="s">
        <v>427</v>
      </c>
      <c r="D4313" t="s">
        <v>21</v>
      </c>
      <c r="E4313">
        <v>1</v>
      </c>
      <c r="F4313">
        <v>1998</v>
      </c>
      <c r="G4313" s="3">
        <v>0</v>
      </c>
      <c r="H4313" t="s">
        <v>12</v>
      </c>
      <c r="I4313">
        <v>7</v>
      </c>
      <c r="J4313">
        <f t="shared" si="268"/>
        <v>1998</v>
      </c>
      <c r="K4313" s="2">
        <f t="shared" si="269"/>
        <v>45566</v>
      </c>
      <c r="L4313" s="2" t="str">
        <f>VLOOKUP(C4313,Customers!$A$2:$F$401,3,FALSE)</f>
        <v>Mansoura</v>
      </c>
      <c r="M4313" s="2" t="str">
        <f>VLOOKUP(C4313,Customers!$A$2:$F$401,5,FALSE)</f>
        <v>Consumer</v>
      </c>
      <c r="N4313" s="2" t="str">
        <f>VLOOKUP(D4313,Products!$A$2:$F$21,2,FALSE)</f>
        <v>Mechanical Keyboard</v>
      </c>
      <c r="O4313" s="2" t="str">
        <f>VLOOKUP(D4313,Products!$A$2:$F$21,4,FALSE)</f>
        <v>Electronics</v>
      </c>
      <c r="P4313" s="2" t="str">
        <f>VLOOKUP(D4313,Products!$A$2:$F$21,3,FALSE)</f>
        <v>Accessories</v>
      </c>
      <c r="Q4313" s="6">
        <f>VLOOKUP(D4313,Products!$A$2:$F$21,6,FALSE)</f>
        <v>990</v>
      </c>
      <c r="R4313" s="6">
        <f t="shared" si="270"/>
        <v>990</v>
      </c>
      <c r="S4313" s="6">
        <f t="shared" si="271"/>
        <v>1008</v>
      </c>
    </row>
    <row r="4314" spans="1:19" x14ac:dyDescent="0.25">
      <c r="A4314" t="s">
        <v>4744</v>
      </c>
      <c r="B4314" s="2">
        <v>45363</v>
      </c>
      <c r="C4314" t="s">
        <v>3446</v>
      </c>
      <c r="D4314" t="s">
        <v>46</v>
      </c>
      <c r="E4314">
        <v>2</v>
      </c>
      <c r="F4314">
        <v>280.8</v>
      </c>
      <c r="G4314" s="3">
        <v>0.1</v>
      </c>
      <c r="H4314" t="s">
        <v>12</v>
      </c>
      <c r="I4314">
        <v>7</v>
      </c>
      <c r="J4314">
        <f t="shared" si="268"/>
        <v>505.44000000000005</v>
      </c>
      <c r="K4314" s="2">
        <f t="shared" si="269"/>
        <v>45352</v>
      </c>
      <c r="L4314" s="2" t="str">
        <f>VLOOKUP(C4314,Customers!$A$2:$F$401,3,FALSE)</f>
        <v>Fayoum</v>
      </c>
      <c r="M4314" s="2" t="str">
        <f>VLOOKUP(C4314,Customers!$A$2:$F$401,5,FALSE)</f>
        <v>Consumer</v>
      </c>
      <c r="N4314" s="2" t="str">
        <f>VLOOKUP(D4314,Products!$A$2:$F$21,2,FALSE)</f>
        <v>Paper A4 Box</v>
      </c>
      <c r="O4314" s="2" t="str">
        <f>VLOOKUP(D4314,Products!$A$2:$F$21,4,FALSE)</f>
        <v>Office</v>
      </c>
      <c r="P4314" s="2" t="str">
        <f>VLOOKUP(D4314,Products!$A$2:$F$21,3,FALSE)</f>
        <v>Stationery</v>
      </c>
      <c r="Q4314" s="6">
        <f>VLOOKUP(D4314,Products!$A$2:$F$21,6,FALSE)</f>
        <v>145</v>
      </c>
      <c r="R4314" s="6">
        <f t="shared" si="270"/>
        <v>290</v>
      </c>
      <c r="S4314" s="6">
        <f t="shared" si="271"/>
        <v>215.44000000000005</v>
      </c>
    </row>
    <row r="4315" spans="1:19" x14ac:dyDescent="0.25">
      <c r="A4315" t="s">
        <v>4745</v>
      </c>
      <c r="B4315" s="2">
        <v>45020</v>
      </c>
      <c r="C4315" t="s">
        <v>102</v>
      </c>
      <c r="D4315" t="s">
        <v>79</v>
      </c>
      <c r="E4315">
        <v>3</v>
      </c>
      <c r="F4315">
        <v>6200</v>
      </c>
      <c r="G4315" s="3">
        <v>0.15</v>
      </c>
      <c r="H4315" t="s">
        <v>96</v>
      </c>
      <c r="I4315">
        <v>1</v>
      </c>
      <c r="J4315">
        <f t="shared" si="268"/>
        <v>15810</v>
      </c>
      <c r="K4315" s="2">
        <f t="shared" si="269"/>
        <v>45017</v>
      </c>
      <c r="L4315" s="2" t="str">
        <f>VLOOKUP(C4315,Customers!$A$2:$F$401,3,FALSE)</f>
        <v>Fayoum</v>
      </c>
      <c r="M4315" s="2" t="str">
        <f>VLOOKUP(C4315,Customers!$A$2:$F$401,5,FALSE)</f>
        <v>Consumer</v>
      </c>
      <c r="N4315" s="2" t="str">
        <f>VLOOKUP(D4315,Products!$A$2:$F$21,2,FALSE)</f>
        <v>27-inch Monitor</v>
      </c>
      <c r="O4315" s="2" t="str">
        <f>VLOOKUP(D4315,Products!$A$2:$F$21,4,FALSE)</f>
        <v>Electronics</v>
      </c>
      <c r="P4315" s="2" t="str">
        <f>VLOOKUP(D4315,Products!$A$2:$F$21,3,FALSE)</f>
        <v>Displays</v>
      </c>
      <c r="Q4315" s="6">
        <f>VLOOKUP(D4315,Products!$A$2:$F$21,6,FALSE)</f>
        <v>4300</v>
      </c>
      <c r="R4315" s="6">
        <f t="shared" si="270"/>
        <v>12900</v>
      </c>
      <c r="S4315" s="6">
        <f t="shared" si="271"/>
        <v>2910</v>
      </c>
    </row>
    <row r="4316" spans="1:19" x14ac:dyDescent="0.25">
      <c r="A4316" t="s">
        <v>4746</v>
      </c>
      <c r="B4316" s="2">
        <v>45282</v>
      </c>
      <c r="C4316" t="s">
        <v>111</v>
      </c>
      <c r="D4316" t="s">
        <v>40</v>
      </c>
      <c r="E4316">
        <v>2</v>
      </c>
      <c r="F4316">
        <v>19500</v>
      </c>
      <c r="G4316" s="3">
        <v>0.2</v>
      </c>
      <c r="H4316" t="s">
        <v>12</v>
      </c>
      <c r="I4316">
        <v>7</v>
      </c>
      <c r="J4316">
        <f t="shared" si="268"/>
        <v>31200</v>
      </c>
      <c r="K4316" s="2">
        <f t="shared" si="269"/>
        <v>45261</v>
      </c>
      <c r="L4316" s="2" t="str">
        <f>VLOOKUP(C4316,Customers!$A$2:$F$401,3,FALSE)</f>
        <v>Zagazig</v>
      </c>
      <c r="M4316" s="2" t="str">
        <f>VLOOKUP(C4316,Customers!$A$2:$F$401,5,FALSE)</f>
        <v>Corporate</v>
      </c>
      <c r="N4316" s="2" t="str">
        <f>VLOOKUP(D4316,Products!$A$2:$F$21,2,FALSE)</f>
        <v>Laptop Basic 15</v>
      </c>
      <c r="O4316" s="2" t="str">
        <f>VLOOKUP(D4316,Products!$A$2:$F$21,4,FALSE)</f>
        <v>Electronics</v>
      </c>
      <c r="P4316" s="2" t="str">
        <f>VLOOKUP(D4316,Products!$A$2:$F$21,3,FALSE)</f>
        <v>Computers</v>
      </c>
      <c r="Q4316" s="6">
        <f>VLOOKUP(D4316,Products!$A$2:$F$21,6,FALSE)</f>
        <v>15100</v>
      </c>
      <c r="R4316" s="6">
        <f t="shared" si="270"/>
        <v>30200</v>
      </c>
      <c r="S4316" s="6">
        <f t="shared" si="271"/>
        <v>1000</v>
      </c>
    </row>
    <row r="4317" spans="1:19" x14ac:dyDescent="0.25">
      <c r="A4317" t="s">
        <v>4747</v>
      </c>
      <c r="B4317" s="2">
        <v>45614</v>
      </c>
      <c r="C4317" t="s">
        <v>1294</v>
      </c>
      <c r="D4317" t="s">
        <v>46</v>
      </c>
      <c r="E4317">
        <v>1</v>
      </c>
      <c r="F4317">
        <v>260</v>
      </c>
      <c r="G4317" s="3">
        <v>0.05</v>
      </c>
      <c r="H4317" t="s">
        <v>96</v>
      </c>
      <c r="I4317">
        <v>2</v>
      </c>
      <c r="J4317">
        <f t="shared" si="268"/>
        <v>247</v>
      </c>
      <c r="K4317" s="2">
        <f t="shared" si="269"/>
        <v>45597</v>
      </c>
      <c r="L4317" s="2" t="str">
        <f>VLOOKUP(C4317,Customers!$A$2:$F$401,3,FALSE)</f>
        <v>Banha</v>
      </c>
      <c r="M4317" s="2" t="str">
        <f>VLOOKUP(C4317,Customers!$A$2:$F$401,5,FALSE)</f>
        <v>Small Business</v>
      </c>
      <c r="N4317" s="2" t="str">
        <f>VLOOKUP(D4317,Products!$A$2:$F$21,2,FALSE)</f>
        <v>Paper A4 Box</v>
      </c>
      <c r="O4317" s="2" t="str">
        <f>VLOOKUP(D4317,Products!$A$2:$F$21,4,FALSE)</f>
        <v>Office</v>
      </c>
      <c r="P4317" s="2" t="str">
        <f>VLOOKUP(D4317,Products!$A$2:$F$21,3,FALSE)</f>
        <v>Stationery</v>
      </c>
      <c r="Q4317" s="6">
        <f>VLOOKUP(D4317,Products!$A$2:$F$21,6,FALSE)</f>
        <v>145</v>
      </c>
      <c r="R4317" s="6">
        <f t="shared" si="270"/>
        <v>145</v>
      </c>
      <c r="S4317" s="6">
        <f t="shared" si="271"/>
        <v>102</v>
      </c>
    </row>
    <row r="4318" spans="1:19" x14ac:dyDescent="0.25">
      <c r="A4318" t="s">
        <v>4748</v>
      </c>
      <c r="B4318" s="2">
        <v>45056</v>
      </c>
      <c r="C4318" t="s">
        <v>817</v>
      </c>
      <c r="D4318" t="s">
        <v>49</v>
      </c>
      <c r="E4318">
        <v>5</v>
      </c>
      <c r="F4318">
        <v>4428</v>
      </c>
      <c r="G4318" s="3">
        <v>0.05</v>
      </c>
      <c r="H4318" t="s">
        <v>12</v>
      </c>
      <c r="I4318">
        <v>2</v>
      </c>
      <c r="J4318">
        <f t="shared" si="268"/>
        <v>21033</v>
      </c>
      <c r="K4318" s="2">
        <f t="shared" si="269"/>
        <v>45047</v>
      </c>
      <c r="L4318" s="2" t="str">
        <f>VLOOKUP(C4318,Customers!$A$2:$F$401,3,FALSE)</f>
        <v>Shubra El-Kheima</v>
      </c>
      <c r="M4318" s="2" t="str">
        <f>VLOOKUP(C4318,Customers!$A$2:$F$401,5,FALSE)</f>
        <v>Consumer</v>
      </c>
      <c r="N4318" s="2" t="str">
        <f>VLOOKUP(D4318,Products!$A$2:$F$21,2,FALSE)</f>
        <v>UPS 1200VA</v>
      </c>
      <c r="O4318" s="2" t="str">
        <f>VLOOKUP(D4318,Products!$A$2:$F$21,4,FALSE)</f>
        <v>Electronics</v>
      </c>
      <c r="P4318" s="2" t="str">
        <f>VLOOKUP(D4318,Products!$A$2:$F$21,3,FALSE)</f>
        <v>Power</v>
      </c>
      <c r="Q4318" s="6">
        <f>VLOOKUP(D4318,Products!$A$2:$F$21,6,FALSE)</f>
        <v>2950</v>
      </c>
      <c r="R4318" s="6">
        <f t="shared" si="270"/>
        <v>14750</v>
      </c>
      <c r="S4318" s="6">
        <f t="shared" si="271"/>
        <v>6283</v>
      </c>
    </row>
    <row r="4319" spans="1:19" x14ac:dyDescent="0.25">
      <c r="A4319" t="s">
        <v>4749</v>
      </c>
      <c r="B4319" s="2">
        <v>45174</v>
      </c>
      <c r="C4319" t="s">
        <v>1062</v>
      </c>
      <c r="D4319" t="s">
        <v>11</v>
      </c>
      <c r="E4319">
        <v>3</v>
      </c>
      <c r="F4319">
        <v>28500</v>
      </c>
      <c r="G4319" s="3">
        <v>0.1</v>
      </c>
      <c r="H4319" t="s">
        <v>12</v>
      </c>
      <c r="I4319">
        <v>3</v>
      </c>
      <c r="J4319">
        <f t="shared" si="268"/>
        <v>76950</v>
      </c>
      <c r="K4319" s="2">
        <f t="shared" si="269"/>
        <v>45170</v>
      </c>
      <c r="L4319" s="2" t="str">
        <f>VLOOKUP(C4319,Customers!$A$2:$F$401,3,FALSE)</f>
        <v>Ismailia</v>
      </c>
      <c r="M4319" s="2" t="str">
        <f>VLOOKUP(C4319,Customers!$A$2:$F$401,5,FALSE)</f>
        <v>Consumer</v>
      </c>
      <c r="N4319" s="2" t="str">
        <f>VLOOKUP(D4319,Products!$A$2:$F$21,2,FALSE)</f>
        <v>Laptop Pro 14</v>
      </c>
      <c r="O4319" s="2" t="str">
        <f>VLOOKUP(D4319,Products!$A$2:$F$21,4,FALSE)</f>
        <v>Electronics</v>
      </c>
      <c r="P4319" s="2" t="str">
        <f>VLOOKUP(D4319,Products!$A$2:$F$21,3,FALSE)</f>
        <v>Computers</v>
      </c>
      <c r="Q4319" s="6">
        <f>VLOOKUP(D4319,Products!$A$2:$F$21,6,FALSE)</f>
        <v>22100</v>
      </c>
      <c r="R4319" s="6">
        <f t="shared" si="270"/>
        <v>66300</v>
      </c>
      <c r="S4319" s="6">
        <f t="shared" si="271"/>
        <v>10650</v>
      </c>
    </row>
    <row r="4320" spans="1:19" x14ac:dyDescent="0.25">
      <c r="A4320" t="s">
        <v>4750</v>
      </c>
      <c r="B4320" s="2">
        <v>45487</v>
      </c>
      <c r="C4320" t="s">
        <v>471</v>
      </c>
      <c r="D4320" t="s">
        <v>43</v>
      </c>
      <c r="E4320">
        <v>1</v>
      </c>
      <c r="F4320">
        <v>3888</v>
      </c>
      <c r="G4320" s="3">
        <v>0</v>
      </c>
      <c r="H4320" t="s">
        <v>12</v>
      </c>
      <c r="I4320">
        <v>2</v>
      </c>
      <c r="J4320">
        <f t="shared" si="268"/>
        <v>3888</v>
      </c>
      <c r="K4320" s="2">
        <f t="shared" si="269"/>
        <v>45474</v>
      </c>
      <c r="L4320" s="2" t="str">
        <f>VLOOKUP(C4320,Customers!$A$2:$F$401,3,FALSE)</f>
        <v>Alexandria</v>
      </c>
      <c r="M4320" s="2" t="str">
        <f>VLOOKUP(C4320,Customers!$A$2:$F$401,5,FALSE)</f>
        <v>Consumer</v>
      </c>
      <c r="N4320" s="2" t="str">
        <f>VLOOKUP(D4320,Products!$A$2:$F$21,2,FALSE)</f>
        <v>External SSD 1TB</v>
      </c>
      <c r="O4320" s="2" t="str">
        <f>VLOOKUP(D4320,Products!$A$2:$F$21,4,FALSE)</f>
        <v>Electronics</v>
      </c>
      <c r="P4320" s="2" t="str">
        <f>VLOOKUP(D4320,Products!$A$2:$F$21,3,FALSE)</f>
        <v>Storage</v>
      </c>
      <c r="Q4320" s="6">
        <f>VLOOKUP(D4320,Products!$A$2:$F$21,6,FALSE)</f>
        <v>2450</v>
      </c>
      <c r="R4320" s="6">
        <f t="shared" si="270"/>
        <v>2450</v>
      </c>
      <c r="S4320" s="6">
        <f t="shared" si="271"/>
        <v>1438</v>
      </c>
    </row>
    <row r="4321" spans="1:19" x14ac:dyDescent="0.25">
      <c r="A4321" t="s">
        <v>4751</v>
      </c>
      <c r="B4321" s="2">
        <v>45216</v>
      </c>
      <c r="C4321" t="s">
        <v>78</v>
      </c>
      <c r="D4321" t="s">
        <v>18</v>
      </c>
      <c r="E4321">
        <v>2</v>
      </c>
      <c r="F4321">
        <v>1450</v>
      </c>
      <c r="G4321" s="3">
        <v>0.1</v>
      </c>
      <c r="H4321" t="s">
        <v>12</v>
      </c>
      <c r="I4321">
        <v>1</v>
      </c>
      <c r="J4321">
        <f t="shared" si="268"/>
        <v>2610</v>
      </c>
      <c r="K4321" s="2">
        <f t="shared" si="269"/>
        <v>45200</v>
      </c>
      <c r="L4321" s="2" t="str">
        <f>VLOOKUP(C4321,Customers!$A$2:$F$401,3,FALSE)</f>
        <v>Giza</v>
      </c>
      <c r="M4321" s="2" t="str">
        <f>VLOOKUP(C4321,Customers!$A$2:$F$401,5,FALSE)</f>
        <v>Consumer</v>
      </c>
      <c r="N4321" s="2" t="str">
        <f>VLOOKUP(D4321,Products!$A$2:$F$21,2,FALSE)</f>
        <v>Webcam HD</v>
      </c>
      <c r="O4321" s="2" t="str">
        <f>VLOOKUP(D4321,Products!$A$2:$F$21,4,FALSE)</f>
        <v>Electronics</v>
      </c>
      <c r="P4321" s="2" t="str">
        <f>VLOOKUP(D4321,Products!$A$2:$F$21,3,FALSE)</f>
        <v>Accessories</v>
      </c>
      <c r="Q4321" s="6">
        <f>VLOOKUP(D4321,Products!$A$2:$F$21,6,FALSE)</f>
        <v>790</v>
      </c>
      <c r="R4321" s="6">
        <f t="shared" si="270"/>
        <v>1580</v>
      </c>
      <c r="S4321" s="6">
        <f t="shared" si="271"/>
        <v>1030</v>
      </c>
    </row>
    <row r="4322" spans="1:19" x14ac:dyDescent="0.25">
      <c r="A4322" t="s">
        <v>4752</v>
      </c>
      <c r="B4322" s="2">
        <v>45777</v>
      </c>
      <c r="C4322" t="s">
        <v>322</v>
      </c>
      <c r="D4322" t="s">
        <v>15</v>
      </c>
      <c r="E4322">
        <v>1</v>
      </c>
      <c r="F4322">
        <v>414</v>
      </c>
      <c r="G4322" s="3">
        <v>0.1</v>
      </c>
      <c r="H4322" t="s">
        <v>12</v>
      </c>
      <c r="I4322">
        <v>1</v>
      </c>
      <c r="J4322">
        <f t="shared" si="268"/>
        <v>372.6</v>
      </c>
      <c r="K4322" s="2">
        <f t="shared" si="269"/>
        <v>45748</v>
      </c>
      <c r="L4322" s="2" t="str">
        <f>VLOOKUP(C4322,Customers!$A$2:$F$401,3,FALSE)</f>
        <v>Port Said</v>
      </c>
      <c r="M4322" s="2" t="str">
        <f>VLOOKUP(C4322,Customers!$A$2:$F$401,5,FALSE)</f>
        <v>Consumer</v>
      </c>
      <c r="N4322" s="2" t="str">
        <f>VLOOKUP(D4322,Products!$A$2:$F$21,2,FALSE)</f>
        <v>Wireless Mouse</v>
      </c>
      <c r="O4322" s="2" t="str">
        <f>VLOOKUP(D4322,Products!$A$2:$F$21,4,FALSE)</f>
        <v>Electronics</v>
      </c>
      <c r="P4322" s="2" t="str">
        <f>VLOOKUP(D4322,Products!$A$2:$F$21,3,FALSE)</f>
        <v>Accessories</v>
      </c>
      <c r="Q4322" s="6">
        <f>VLOOKUP(D4322,Products!$A$2:$F$21,6,FALSE)</f>
        <v>210</v>
      </c>
      <c r="R4322" s="6">
        <f t="shared" si="270"/>
        <v>210</v>
      </c>
      <c r="S4322" s="6">
        <f t="shared" si="271"/>
        <v>162.60000000000002</v>
      </c>
    </row>
    <row r="4323" spans="1:19" x14ac:dyDescent="0.25">
      <c r="A4323" t="s">
        <v>4753</v>
      </c>
      <c r="B4323" s="2">
        <v>45271</v>
      </c>
      <c r="C4323" t="s">
        <v>2556</v>
      </c>
      <c r="D4323" t="s">
        <v>56</v>
      </c>
      <c r="E4323">
        <v>2</v>
      </c>
      <c r="F4323">
        <v>185.4</v>
      </c>
      <c r="G4323" s="3">
        <v>0</v>
      </c>
      <c r="H4323" t="s">
        <v>12</v>
      </c>
      <c r="I4323">
        <v>4</v>
      </c>
      <c r="J4323">
        <f t="shared" si="268"/>
        <v>370.8</v>
      </c>
      <c r="K4323" s="2">
        <f t="shared" si="269"/>
        <v>45261</v>
      </c>
      <c r="L4323" s="2" t="str">
        <f>VLOOKUP(C4323,Customers!$A$2:$F$401,3,FALSE)</f>
        <v>Tanta</v>
      </c>
      <c r="M4323" s="2" t="str">
        <f>VLOOKUP(C4323,Customers!$A$2:$F$401,5,FALSE)</f>
        <v>Corporate</v>
      </c>
      <c r="N4323" s="2" t="str">
        <f>VLOOKUP(D4323,Products!$A$2:$F$21,2,FALSE)</f>
        <v>Notebook Pack</v>
      </c>
      <c r="O4323" s="2" t="str">
        <f>VLOOKUP(D4323,Products!$A$2:$F$21,4,FALSE)</f>
        <v>Office</v>
      </c>
      <c r="P4323" s="2" t="str">
        <f>VLOOKUP(D4323,Products!$A$2:$F$21,3,FALSE)</f>
        <v>Stationery</v>
      </c>
      <c r="Q4323" s="6">
        <f>VLOOKUP(D4323,Products!$A$2:$F$21,6,FALSE)</f>
        <v>75</v>
      </c>
      <c r="R4323" s="6">
        <f t="shared" si="270"/>
        <v>150</v>
      </c>
      <c r="S4323" s="6">
        <f t="shared" si="271"/>
        <v>220.8</v>
      </c>
    </row>
    <row r="4324" spans="1:19" x14ac:dyDescent="0.25">
      <c r="A4324" t="s">
        <v>4754</v>
      </c>
      <c r="B4324" s="2">
        <v>45684</v>
      </c>
      <c r="C4324" t="s">
        <v>115</v>
      </c>
      <c r="D4324" t="s">
        <v>56</v>
      </c>
      <c r="E4324">
        <v>3</v>
      </c>
      <c r="F4324">
        <v>174.6</v>
      </c>
      <c r="G4324" s="3">
        <v>0</v>
      </c>
      <c r="H4324" t="s">
        <v>12</v>
      </c>
      <c r="I4324">
        <v>5</v>
      </c>
      <c r="J4324">
        <f t="shared" si="268"/>
        <v>523.79999999999995</v>
      </c>
      <c r="K4324" s="2">
        <f t="shared" si="269"/>
        <v>45658</v>
      </c>
      <c r="L4324" s="2" t="str">
        <f>VLOOKUP(C4324,Customers!$A$2:$F$401,3,FALSE)</f>
        <v>Ismailia</v>
      </c>
      <c r="M4324" s="2" t="str">
        <f>VLOOKUP(C4324,Customers!$A$2:$F$401,5,FALSE)</f>
        <v>Consumer</v>
      </c>
      <c r="N4324" s="2" t="str">
        <f>VLOOKUP(D4324,Products!$A$2:$F$21,2,FALSE)</f>
        <v>Notebook Pack</v>
      </c>
      <c r="O4324" s="2" t="str">
        <f>VLOOKUP(D4324,Products!$A$2:$F$21,4,FALSE)</f>
        <v>Office</v>
      </c>
      <c r="P4324" s="2" t="str">
        <f>VLOOKUP(D4324,Products!$A$2:$F$21,3,FALSE)</f>
        <v>Stationery</v>
      </c>
      <c r="Q4324" s="6">
        <f>VLOOKUP(D4324,Products!$A$2:$F$21,6,FALSE)</f>
        <v>75</v>
      </c>
      <c r="R4324" s="6">
        <f t="shared" si="270"/>
        <v>225</v>
      </c>
      <c r="S4324" s="6">
        <f t="shared" si="271"/>
        <v>298.79999999999995</v>
      </c>
    </row>
    <row r="4325" spans="1:19" x14ac:dyDescent="0.25">
      <c r="A4325" t="s">
        <v>4755</v>
      </c>
      <c r="B4325" s="2">
        <v>45264</v>
      </c>
      <c r="C4325" t="s">
        <v>739</v>
      </c>
      <c r="D4325" t="s">
        <v>27</v>
      </c>
      <c r="E4325">
        <v>4</v>
      </c>
      <c r="F4325">
        <v>901.6</v>
      </c>
      <c r="G4325" s="3">
        <v>0</v>
      </c>
      <c r="H4325" t="s">
        <v>12</v>
      </c>
      <c r="I4325">
        <v>1</v>
      </c>
      <c r="J4325">
        <f t="shared" si="268"/>
        <v>3606.4</v>
      </c>
      <c r="K4325" s="2">
        <f t="shared" si="269"/>
        <v>45261</v>
      </c>
      <c r="L4325" s="2" t="str">
        <f>VLOOKUP(C4325,Customers!$A$2:$F$401,3,FALSE)</f>
        <v>Asyut</v>
      </c>
      <c r="M4325" s="2" t="str">
        <f>VLOOKUP(C4325,Customers!$A$2:$F$401,5,FALSE)</f>
        <v>Small Business</v>
      </c>
      <c r="N4325" s="2" t="str">
        <f>VLOOKUP(D4325,Products!$A$2:$F$21,2,FALSE)</f>
        <v>Printer Toner</v>
      </c>
      <c r="O4325" s="2" t="str">
        <f>VLOOKUP(D4325,Products!$A$2:$F$21,4,FALSE)</f>
        <v>Office</v>
      </c>
      <c r="P4325" s="2" t="str">
        <f>VLOOKUP(D4325,Products!$A$2:$F$21,3,FALSE)</f>
        <v>Supplies</v>
      </c>
      <c r="Q4325" s="6">
        <f>VLOOKUP(D4325,Products!$A$2:$F$21,6,FALSE)</f>
        <v>510</v>
      </c>
      <c r="R4325" s="6">
        <f t="shared" si="270"/>
        <v>2040</v>
      </c>
      <c r="S4325" s="6">
        <f t="shared" si="271"/>
        <v>1566.4</v>
      </c>
    </row>
    <row r="4326" spans="1:19" x14ac:dyDescent="0.25">
      <c r="A4326" t="s">
        <v>4756</v>
      </c>
      <c r="B4326" s="2">
        <v>45825</v>
      </c>
      <c r="C4326" t="s">
        <v>425</v>
      </c>
      <c r="D4326" t="s">
        <v>79</v>
      </c>
      <c r="E4326">
        <v>1</v>
      </c>
      <c r="F4326">
        <v>6386</v>
      </c>
      <c r="G4326" s="3">
        <v>0</v>
      </c>
      <c r="H4326" t="s">
        <v>12</v>
      </c>
      <c r="I4326">
        <v>3</v>
      </c>
      <c r="J4326">
        <f t="shared" si="268"/>
        <v>6386</v>
      </c>
      <c r="K4326" s="2">
        <f t="shared" si="269"/>
        <v>45809</v>
      </c>
      <c r="L4326" s="2" t="str">
        <f>VLOOKUP(C4326,Customers!$A$2:$F$401,3,FALSE)</f>
        <v>Alexandria</v>
      </c>
      <c r="M4326" s="2" t="str">
        <f>VLOOKUP(C4326,Customers!$A$2:$F$401,5,FALSE)</f>
        <v>Small Business</v>
      </c>
      <c r="N4326" s="2" t="str">
        <f>VLOOKUP(D4326,Products!$A$2:$F$21,2,FALSE)</f>
        <v>27-inch Monitor</v>
      </c>
      <c r="O4326" s="2" t="str">
        <f>VLOOKUP(D4326,Products!$A$2:$F$21,4,FALSE)</f>
        <v>Electronics</v>
      </c>
      <c r="P4326" s="2" t="str">
        <f>VLOOKUP(D4326,Products!$A$2:$F$21,3,FALSE)</f>
        <v>Displays</v>
      </c>
      <c r="Q4326" s="6">
        <f>VLOOKUP(D4326,Products!$A$2:$F$21,6,FALSE)</f>
        <v>4300</v>
      </c>
      <c r="R4326" s="6">
        <f t="shared" si="270"/>
        <v>4300</v>
      </c>
      <c r="S4326" s="6">
        <f t="shared" si="271"/>
        <v>2086</v>
      </c>
    </row>
    <row r="4327" spans="1:19" x14ac:dyDescent="0.25">
      <c r="A4327" t="s">
        <v>4757</v>
      </c>
      <c r="B4327" s="2">
        <v>45425</v>
      </c>
      <c r="C4327" t="s">
        <v>817</v>
      </c>
      <c r="D4327" t="s">
        <v>79</v>
      </c>
      <c r="E4327">
        <v>1</v>
      </c>
      <c r="F4327">
        <v>6200</v>
      </c>
      <c r="G4327" s="3">
        <v>0</v>
      </c>
      <c r="H4327" t="s">
        <v>12</v>
      </c>
      <c r="I4327">
        <v>1</v>
      </c>
      <c r="J4327">
        <f t="shared" si="268"/>
        <v>6200</v>
      </c>
      <c r="K4327" s="2">
        <f t="shared" si="269"/>
        <v>45413</v>
      </c>
      <c r="L4327" s="2" t="str">
        <f>VLOOKUP(C4327,Customers!$A$2:$F$401,3,FALSE)</f>
        <v>Shubra El-Kheima</v>
      </c>
      <c r="M4327" s="2" t="str">
        <f>VLOOKUP(C4327,Customers!$A$2:$F$401,5,FALSE)</f>
        <v>Consumer</v>
      </c>
      <c r="N4327" s="2" t="str">
        <f>VLOOKUP(D4327,Products!$A$2:$F$21,2,FALSE)</f>
        <v>27-inch Monitor</v>
      </c>
      <c r="O4327" s="2" t="str">
        <f>VLOOKUP(D4327,Products!$A$2:$F$21,4,FALSE)</f>
        <v>Electronics</v>
      </c>
      <c r="P4327" s="2" t="str">
        <f>VLOOKUP(D4327,Products!$A$2:$F$21,3,FALSE)</f>
        <v>Displays</v>
      </c>
      <c r="Q4327" s="6">
        <f>VLOOKUP(D4327,Products!$A$2:$F$21,6,FALSE)</f>
        <v>4300</v>
      </c>
      <c r="R4327" s="6">
        <f t="shared" si="270"/>
        <v>4300</v>
      </c>
      <c r="S4327" s="6">
        <f t="shared" si="271"/>
        <v>1900</v>
      </c>
    </row>
    <row r="4328" spans="1:19" x14ac:dyDescent="0.25">
      <c r="A4328" t="s">
        <v>4758</v>
      </c>
      <c r="B4328" s="2">
        <v>45010</v>
      </c>
      <c r="C4328" t="s">
        <v>1186</v>
      </c>
      <c r="D4328" t="s">
        <v>79</v>
      </c>
      <c r="E4328">
        <v>1</v>
      </c>
      <c r="F4328">
        <v>5704</v>
      </c>
      <c r="G4328" s="3">
        <v>0.05</v>
      </c>
      <c r="H4328" t="s">
        <v>12</v>
      </c>
      <c r="I4328">
        <v>1</v>
      </c>
      <c r="J4328">
        <f t="shared" si="268"/>
        <v>5418.8</v>
      </c>
      <c r="K4328" s="2">
        <f t="shared" si="269"/>
        <v>44986</v>
      </c>
      <c r="L4328" s="2" t="str">
        <f>VLOOKUP(C4328,Customers!$A$2:$F$401,3,FALSE)</f>
        <v>Ismailia</v>
      </c>
      <c r="M4328" s="2" t="str">
        <f>VLOOKUP(C4328,Customers!$A$2:$F$401,5,FALSE)</f>
        <v>Small Business</v>
      </c>
      <c r="N4328" s="2" t="str">
        <f>VLOOKUP(D4328,Products!$A$2:$F$21,2,FALSE)</f>
        <v>27-inch Monitor</v>
      </c>
      <c r="O4328" s="2" t="str">
        <f>VLOOKUP(D4328,Products!$A$2:$F$21,4,FALSE)</f>
        <v>Electronics</v>
      </c>
      <c r="P4328" s="2" t="str">
        <f>VLOOKUP(D4328,Products!$A$2:$F$21,3,FALSE)</f>
        <v>Displays</v>
      </c>
      <c r="Q4328" s="6">
        <f>VLOOKUP(D4328,Products!$A$2:$F$21,6,FALSE)</f>
        <v>4300</v>
      </c>
      <c r="R4328" s="6">
        <f t="shared" si="270"/>
        <v>4300</v>
      </c>
      <c r="S4328" s="6">
        <f t="shared" si="271"/>
        <v>1118.8000000000002</v>
      </c>
    </row>
    <row r="4329" spans="1:19" x14ac:dyDescent="0.25">
      <c r="A4329" t="s">
        <v>4759</v>
      </c>
      <c r="B4329" s="2">
        <v>45200</v>
      </c>
      <c r="C4329" t="s">
        <v>1694</v>
      </c>
      <c r="D4329" t="s">
        <v>21</v>
      </c>
      <c r="E4329">
        <v>1</v>
      </c>
      <c r="F4329">
        <v>1905.5</v>
      </c>
      <c r="G4329" s="3">
        <v>0.05</v>
      </c>
      <c r="H4329" t="s">
        <v>12</v>
      </c>
      <c r="I4329">
        <v>6</v>
      </c>
      <c r="J4329">
        <f t="shared" si="268"/>
        <v>1810.2249999999999</v>
      </c>
      <c r="K4329" s="2">
        <f t="shared" si="269"/>
        <v>45200</v>
      </c>
      <c r="L4329" s="2" t="str">
        <f>VLOOKUP(C4329,Customers!$A$2:$F$401,3,FALSE)</f>
        <v>Banha</v>
      </c>
      <c r="M4329" s="2" t="str">
        <f>VLOOKUP(C4329,Customers!$A$2:$F$401,5,FALSE)</f>
        <v>Small Business</v>
      </c>
      <c r="N4329" s="2" t="str">
        <f>VLOOKUP(D4329,Products!$A$2:$F$21,2,FALSE)</f>
        <v>Mechanical Keyboard</v>
      </c>
      <c r="O4329" s="2" t="str">
        <f>VLOOKUP(D4329,Products!$A$2:$F$21,4,FALSE)</f>
        <v>Electronics</v>
      </c>
      <c r="P4329" s="2" t="str">
        <f>VLOOKUP(D4329,Products!$A$2:$F$21,3,FALSE)</f>
        <v>Accessories</v>
      </c>
      <c r="Q4329" s="6">
        <f>VLOOKUP(D4329,Products!$A$2:$F$21,6,FALSE)</f>
        <v>990</v>
      </c>
      <c r="R4329" s="6">
        <f t="shared" si="270"/>
        <v>990</v>
      </c>
      <c r="S4329" s="6">
        <f t="shared" si="271"/>
        <v>820.22499999999991</v>
      </c>
    </row>
    <row r="4330" spans="1:19" x14ac:dyDescent="0.25">
      <c r="A4330" t="s">
        <v>4760</v>
      </c>
      <c r="B4330" s="2">
        <v>45131</v>
      </c>
      <c r="C4330" t="s">
        <v>714</v>
      </c>
      <c r="D4330" t="s">
        <v>56</v>
      </c>
      <c r="E4330">
        <v>3</v>
      </c>
      <c r="F4330">
        <v>174.6</v>
      </c>
      <c r="G4330" s="3">
        <v>0.1</v>
      </c>
      <c r="H4330" t="s">
        <v>12</v>
      </c>
      <c r="I4330">
        <v>3</v>
      </c>
      <c r="J4330">
        <f t="shared" si="268"/>
        <v>471.41999999999996</v>
      </c>
      <c r="K4330" s="2">
        <f t="shared" si="269"/>
        <v>45108</v>
      </c>
      <c r="L4330" s="2" t="str">
        <f>VLOOKUP(C4330,Customers!$A$2:$F$401,3,FALSE)</f>
        <v>Cairo</v>
      </c>
      <c r="M4330" s="2" t="str">
        <f>VLOOKUP(C4330,Customers!$A$2:$F$401,5,FALSE)</f>
        <v>Consumer</v>
      </c>
      <c r="N4330" s="2" t="str">
        <f>VLOOKUP(D4330,Products!$A$2:$F$21,2,FALSE)</f>
        <v>Notebook Pack</v>
      </c>
      <c r="O4330" s="2" t="str">
        <f>VLOOKUP(D4330,Products!$A$2:$F$21,4,FALSE)</f>
        <v>Office</v>
      </c>
      <c r="P4330" s="2" t="str">
        <f>VLOOKUP(D4330,Products!$A$2:$F$21,3,FALSE)</f>
        <v>Stationery</v>
      </c>
      <c r="Q4330" s="6">
        <f>VLOOKUP(D4330,Products!$A$2:$F$21,6,FALSE)</f>
        <v>75</v>
      </c>
      <c r="R4330" s="6">
        <f t="shared" si="270"/>
        <v>225</v>
      </c>
      <c r="S4330" s="6">
        <f t="shared" si="271"/>
        <v>246.41999999999996</v>
      </c>
    </row>
    <row r="4331" spans="1:19" x14ac:dyDescent="0.25">
      <c r="A4331" t="s">
        <v>4761</v>
      </c>
      <c r="B4331" s="2">
        <v>45697</v>
      </c>
      <c r="C4331" t="s">
        <v>901</v>
      </c>
      <c r="D4331" t="s">
        <v>30</v>
      </c>
      <c r="E4331">
        <v>2</v>
      </c>
      <c r="F4331">
        <v>8464</v>
      </c>
      <c r="G4331" s="3">
        <v>0.05</v>
      </c>
      <c r="H4331" t="s">
        <v>12</v>
      </c>
      <c r="I4331">
        <v>1</v>
      </c>
      <c r="J4331">
        <f t="shared" si="268"/>
        <v>16081.599999999999</v>
      </c>
      <c r="K4331" s="2">
        <f t="shared" si="269"/>
        <v>45689</v>
      </c>
      <c r="L4331" s="2" t="str">
        <f>VLOOKUP(C4331,Customers!$A$2:$F$401,3,FALSE)</f>
        <v>Asyut</v>
      </c>
      <c r="M4331" s="2" t="str">
        <f>VLOOKUP(C4331,Customers!$A$2:$F$401,5,FALSE)</f>
        <v>Small Business</v>
      </c>
      <c r="N4331" s="2" t="str">
        <f>VLOOKUP(D4331,Products!$A$2:$F$21,2,FALSE)</f>
        <v>Standing Desk</v>
      </c>
      <c r="O4331" s="2" t="str">
        <f>VLOOKUP(D4331,Products!$A$2:$F$21,4,FALSE)</f>
        <v>Office</v>
      </c>
      <c r="P4331" s="2" t="str">
        <f>VLOOKUP(D4331,Products!$A$2:$F$21,3,FALSE)</f>
        <v>Furniture</v>
      </c>
      <c r="Q4331" s="6">
        <f>VLOOKUP(D4331,Products!$A$2:$F$21,6,FALSE)</f>
        <v>6500</v>
      </c>
      <c r="R4331" s="6">
        <f t="shared" si="270"/>
        <v>13000</v>
      </c>
      <c r="S4331" s="6">
        <f t="shared" si="271"/>
        <v>3081.5999999999985</v>
      </c>
    </row>
    <row r="4332" spans="1:19" x14ac:dyDescent="0.25">
      <c r="A4332" t="s">
        <v>4762</v>
      </c>
      <c r="B4332" s="2">
        <v>45250</v>
      </c>
      <c r="C4332" t="s">
        <v>26</v>
      </c>
      <c r="D4332" t="s">
        <v>18</v>
      </c>
      <c r="E4332">
        <v>2</v>
      </c>
      <c r="F4332">
        <v>1566</v>
      </c>
      <c r="G4332" s="3">
        <v>0.2</v>
      </c>
      <c r="H4332" t="s">
        <v>12</v>
      </c>
      <c r="I4332">
        <v>6</v>
      </c>
      <c r="J4332">
        <f t="shared" si="268"/>
        <v>2505.6000000000004</v>
      </c>
      <c r="K4332" s="2">
        <f t="shared" si="269"/>
        <v>45231</v>
      </c>
      <c r="L4332" s="2" t="str">
        <f>VLOOKUP(C4332,Customers!$A$2:$F$401,3,FALSE)</f>
        <v>Mansoura</v>
      </c>
      <c r="M4332" s="2" t="str">
        <f>VLOOKUP(C4332,Customers!$A$2:$F$401,5,FALSE)</f>
        <v>Consumer</v>
      </c>
      <c r="N4332" s="2" t="str">
        <f>VLOOKUP(D4332,Products!$A$2:$F$21,2,FALSE)</f>
        <v>Webcam HD</v>
      </c>
      <c r="O4332" s="2" t="str">
        <f>VLOOKUP(D4332,Products!$A$2:$F$21,4,FALSE)</f>
        <v>Electronics</v>
      </c>
      <c r="P4332" s="2" t="str">
        <f>VLOOKUP(D4332,Products!$A$2:$F$21,3,FALSE)</f>
        <v>Accessories</v>
      </c>
      <c r="Q4332" s="6">
        <f>VLOOKUP(D4332,Products!$A$2:$F$21,6,FALSE)</f>
        <v>790</v>
      </c>
      <c r="R4332" s="6">
        <f t="shared" si="270"/>
        <v>1580</v>
      </c>
      <c r="S4332" s="6">
        <f t="shared" si="271"/>
        <v>925.60000000000036</v>
      </c>
    </row>
    <row r="4333" spans="1:19" x14ac:dyDescent="0.25">
      <c r="A4333" t="s">
        <v>4763</v>
      </c>
      <c r="B4333" s="2">
        <v>44959</v>
      </c>
      <c r="C4333" t="s">
        <v>833</v>
      </c>
      <c r="D4333" t="s">
        <v>59</v>
      </c>
      <c r="E4333">
        <v>2</v>
      </c>
      <c r="F4333">
        <v>7622</v>
      </c>
      <c r="G4333" s="3">
        <v>0.1</v>
      </c>
      <c r="H4333" t="s">
        <v>85</v>
      </c>
      <c r="I4333">
        <v>7</v>
      </c>
      <c r="J4333">
        <f t="shared" si="268"/>
        <v>13719.6</v>
      </c>
      <c r="K4333" s="2">
        <f t="shared" si="269"/>
        <v>44958</v>
      </c>
      <c r="L4333" s="2" t="str">
        <f>VLOOKUP(C4333,Customers!$A$2:$F$401,3,FALSE)</f>
        <v>Shubra El-Kheima</v>
      </c>
      <c r="M4333" s="2" t="str">
        <f>VLOOKUP(C4333,Customers!$A$2:$F$401,5,FALSE)</f>
        <v>Consumer</v>
      </c>
      <c r="N4333" s="2" t="str">
        <f>VLOOKUP(D4333,Products!$A$2:$F$21,2,FALSE)</f>
        <v>Laser Printer</v>
      </c>
      <c r="O4333" s="2" t="str">
        <f>VLOOKUP(D4333,Products!$A$2:$F$21,4,FALSE)</f>
        <v>Electronics</v>
      </c>
      <c r="P4333" s="2" t="str">
        <f>VLOOKUP(D4333,Products!$A$2:$F$21,3,FALSE)</f>
        <v>Printers</v>
      </c>
      <c r="Q4333" s="6">
        <f>VLOOKUP(D4333,Products!$A$2:$F$21,6,FALSE)</f>
        <v>5600</v>
      </c>
      <c r="R4333" s="6">
        <f t="shared" si="270"/>
        <v>11200</v>
      </c>
      <c r="S4333" s="6">
        <f t="shared" si="271"/>
        <v>2519.6000000000004</v>
      </c>
    </row>
    <row r="4334" spans="1:19" x14ac:dyDescent="0.25">
      <c r="A4334" t="s">
        <v>4764</v>
      </c>
      <c r="B4334" s="2">
        <v>45924</v>
      </c>
      <c r="C4334" t="s">
        <v>322</v>
      </c>
      <c r="D4334" t="s">
        <v>11</v>
      </c>
      <c r="E4334">
        <v>2</v>
      </c>
      <c r="F4334">
        <v>26220</v>
      </c>
      <c r="G4334" s="3">
        <v>0</v>
      </c>
      <c r="H4334" t="s">
        <v>12</v>
      </c>
      <c r="I4334">
        <v>5</v>
      </c>
      <c r="J4334">
        <f t="shared" si="268"/>
        <v>52440</v>
      </c>
      <c r="K4334" s="2">
        <f t="shared" si="269"/>
        <v>45901</v>
      </c>
      <c r="L4334" s="2" t="str">
        <f>VLOOKUP(C4334,Customers!$A$2:$F$401,3,FALSE)</f>
        <v>Port Said</v>
      </c>
      <c r="M4334" s="2" t="str">
        <f>VLOOKUP(C4334,Customers!$A$2:$F$401,5,FALSE)</f>
        <v>Consumer</v>
      </c>
      <c r="N4334" s="2" t="str">
        <f>VLOOKUP(D4334,Products!$A$2:$F$21,2,FALSE)</f>
        <v>Laptop Pro 14</v>
      </c>
      <c r="O4334" s="2" t="str">
        <f>VLOOKUP(D4334,Products!$A$2:$F$21,4,FALSE)</f>
        <v>Electronics</v>
      </c>
      <c r="P4334" s="2" t="str">
        <f>VLOOKUP(D4334,Products!$A$2:$F$21,3,FALSE)</f>
        <v>Computers</v>
      </c>
      <c r="Q4334" s="6">
        <f>VLOOKUP(D4334,Products!$A$2:$F$21,6,FALSE)</f>
        <v>22100</v>
      </c>
      <c r="R4334" s="6">
        <f t="shared" si="270"/>
        <v>44200</v>
      </c>
      <c r="S4334" s="6">
        <f t="shared" si="271"/>
        <v>8240</v>
      </c>
    </row>
    <row r="4335" spans="1:19" x14ac:dyDescent="0.25">
      <c r="A4335" t="s">
        <v>4765</v>
      </c>
      <c r="B4335" s="2">
        <v>45092</v>
      </c>
      <c r="C4335" t="s">
        <v>273</v>
      </c>
      <c r="D4335" t="s">
        <v>40</v>
      </c>
      <c r="E4335">
        <v>1</v>
      </c>
      <c r="F4335">
        <v>20085</v>
      </c>
      <c r="G4335" s="3">
        <v>0.1</v>
      </c>
      <c r="H4335" t="s">
        <v>12</v>
      </c>
      <c r="I4335">
        <v>1</v>
      </c>
      <c r="J4335">
        <f t="shared" si="268"/>
        <v>18076.5</v>
      </c>
      <c r="K4335" s="2">
        <f t="shared" si="269"/>
        <v>45078</v>
      </c>
      <c r="L4335" s="2" t="str">
        <f>VLOOKUP(C4335,Customers!$A$2:$F$401,3,FALSE)</f>
        <v>Tanta</v>
      </c>
      <c r="M4335" s="2" t="str">
        <f>VLOOKUP(C4335,Customers!$A$2:$F$401,5,FALSE)</f>
        <v>Consumer</v>
      </c>
      <c r="N4335" s="2" t="str">
        <f>VLOOKUP(D4335,Products!$A$2:$F$21,2,FALSE)</f>
        <v>Laptop Basic 15</v>
      </c>
      <c r="O4335" s="2" t="str">
        <f>VLOOKUP(D4335,Products!$A$2:$F$21,4,FALSE)</f>
        <v>Electronics</v>
      </c>
      <c r="P4335" s="2" t="str">
        <f>VLOOKUP(D4335,Products!$A$2:$F$21,3,FALSE)</f>
        <v>Computers</v>
      </c>
      <c r="Q4335" s="6">
        <f>VLOOKUP(D4335,Products!$A$2:$F$21,6,FALSE)</f>
        <v>15100</v>
      </c>
      <c r="R4335" s="6">
        <f t="shared" si="270"/>
        <v>15100</v>
      </c>
      <c r="S4335" s="6">
        <f t="shared" si="271"/>
        <v>2976.5</v>
      </c>
    </row>
    <row r="4336" spans="1:19" x14ac:dyDescent="0.25">
      <c r="A4336" t="s">
        <v>4766</v>
      </c>
      <c r="B4336" s="2">
        <v>44940</v>
      </c>
      <c r="C4336" t="s">
        <v>794</v>
      </c>
      <c r="D4336" t="s">
        <v>79</v>
      </c>
      <c r="E4336">
        <v>1</v>
      </c>
      <c r="F4336">
        <v>6200</v>
      </c>
      <c r="G4336" s="3">
        <v>0.03</v>
      </c>
      <c r="H4336" t="s">
        <v>12</v>
      </c>
      <c r="I4336">
        <v>3</v>
      </c>
      <c r="J4336">
        <f t="shared" si="268"/>
        <v>6014</v>
      </c>
      <c r="K4336" s="2">
        <f t="shared" si="269"/>
        <v>44927</v>
      </c>
      <c r="L4336" s="2" t="str">
        <f>VLOOKUP(C4336,Customers!$A$2:$F$401,3,FALSE)</f>
        <v>Asyut</v>
      </c>
      <c r="M4336" s="2" t="str">
        <f>VLOOKUP(C4336,Customers!$A$2:$F$401,5,FALSE)</f>
        <v>Small Business</v>
      </c>
      <c r="N4336" s="2" t="str">
        <f>VLOOKUP(D4336,Products!$A$2:$F$21,2,FALSE)</f>
        <v>27-inch Monitor</v>
      </c>
      <c r="O4336" s="2" t="str">
        <f>VLOOKUP(D4336,Products!$A$2:$F$21,4,FALSE)</f>
        <v>Electronics</v>
      </c>
      <c r="P4336" s="2" t="str">
        <f>VLOOKUP(D4336,Products!$A$2:$F$21,3,FALSE)</f>
        <v>Displays</v>
      </c>
      <c r="Q4336" s="6">
        <f>VLOOKUP(D4336,Products!$A$2:$F$21,6,FALSE)</f>
        <v>4300</v>
      </c>
      <c r="R4336" s="6">
        <f t="shared" si="270"/>
        <v>4300</v>
      </c>
      <c r="S4336" s="6">
        <f t="shared" si="271"/>
        <v>1714</v>
      </c>
    </row>
    <row r="4337" spans="1:19" x14ac:dyDescent="0.25">
      <c r="A4337" t="s">
        <v>4767</v>
      </c>
      <c r="B4337" s="2">
        <v>44941</v>
      </c>
      <c r="C4337" t="s">
        <v>322</v>
      </c>
      <c r="D4337" t="s">
        <v>24</v>
      </c>
      <c r="E4337">
        <v>1</v>
      </c>
      <c r="F4337">
        <v>1350</v>
      </c>
      <c r="G4337" s="3">
        <v>0.1</v>
      </c>
      <c r="H4337" t="s">
        <v>12</v>
      </c>
      <c r="I4337">
        <v>6</v>
      </c>
      <c r="J4337">
        <f t="shared" si="268"/>
        <v>1215</v>
      </c>
      <c r="K4337" s="2">
        <f t="shared" si="269"/>
        <v>44927</v>
      </c>
      <c r="L4337" s="2" t="str">
        <f>VLOOKUP(C4337,Customers!$A$2:$F$401,3,FALSE)</f>
        <v>Port Said</v>
      </c>
      <c r="M4337" s="2" t="str">
        <f>VLOOKUP(C4337,Customers!$A$2:$F$401,5,FALSE)</f>
        <v>Consumer</v>
      </c>
      <c r="N4337" s="2" t="str">
        <f>VLOOKUP(D4337,Products!$A$2:$F$21,2,FALSE)</f>
        <v>USB-C Hub</v>
      </c>
      <c r="O4337" s="2" t="str">
        <f>VLOOKUP(D4337,Products!$A$2:$F$21,4,FALSE)</f>
        <v>Electronics</v>
      </c>
      <c r="P4337" s="2" t="str">
        <f>VLOOKUP(D4337,Products!$A$2:$F$21,3,FALSE)</f>
        <v>Accessories</v>
      </c>
      <c r="Q4337" s="6">
        <f>VLOOKUP(D4337,Products!$A$2:$F$21,6,FALSE)</f>
        <v>620</v>
      </c>
      <c r="R4337" s="6">
        <f t="shared" si="270"/>
        <v>620</v>
      </c>
      <c r="S4337" s="6">
        <f t="shared" si="271"/>
        <v>595</v>
      </c>
    </row>
    <row r="4338" spans="1:19" x14ac:dyDescent="0.25">
      <c r="A4338" t="s">
        <v>4768</v>
      </c>
      <c r="B4338" s="2">
        <v>45294</v>
      </c>
      <c r="C4338" t="s">
        <v>81</v>
      </c>
      <c r="D4338" t="s">
        <v>72</v>
      </c>
      <c r="E4338">
        <v>1</v>
      </c>
      <c r="F4338">
        <v>1610</v>
      </c>
      <c r="G4338" s="3">
        <v>0.05</v>
      </c>
      <c r="H4338" t="s">
        <v>85</v>
      </c>
      <c r="I4338">
        <v>1</v>
      </c>
      <c r="J4338">
        <f t="shared" si="268"/>
        <v>1529.5</v>
      </c>
      <c r="K4338" s="2">
        <f t="shared" si="269"/>
        <v>45292</v>
      </c>
      <c r="L4338" s="2" t="str">
        <f>VLOOKUP(C4338,Customers!$A$2:$F$401,3,FALSE)</f>
        <v>Giza</v>
      </c>
      <c r="M4338" s="2" t="str">
        <f>VLOOKUP(C4338,Customers!$A$2:$F$401,5,FALSE)</f>
        <v>Consumer</v>
      </c>
      <c r="N4338" s="2" t="str">
        <f>VLOOKUP(D4338,Products!$A$2:$F$21,2,FALSE)</f>
        <v>Wi-Fi Router</v>
      </c>
      <c r="O4338" s="2" t="str">
        <f>VLOOKUP(D4338,Products!$A$2:$F$21,4,FALSE)</f>
        <v>Electronics</v>
      </c>
      <c r="P4338" s="2" t="str">
        <f>VLOOKUP(D4338,Products!$A$2:$F$21,3,FALSE)</f>
        <v>Networking</v>
      </c>
      <c r="Q4338" s="6">
        <f>VLOOKUP(D4338,Products!$A$2:$F$21,6,FALSE)</f>
        <v>1050</v>
      </c>
      <c r="R4338" s="6">
        <f t="shared" si="270"/>
        <v>1050</v>
      </c>
      <c r="S4338" s="6">
        <f t="shared" si="271"/>
        <v>479.5</v>
      </c>
    </row>
    <row r="4339" spans="1:19" x14ac:dyDescent="0.25">
      <c r="A4339" t="s">
        <v>4769</v>
      </c>
      <c r="B4339" s="2">
        <v>45109</v>
      </c>
      <c r="C4339" t="s">
        <v>1053</v>
      </c>
      <c r="D4339" t="s">
        <v>56</v>
      </c>
      <c r="E4339">
        <v>2</v>
      </c>
      <c r="F4339">
        <v>180</v>
      </c>
      <c r="G4339" s="3">
        <v>0.1</v>
      </c>
      <c r="H4339" t="s">
        <v>12</v>
      </c>
      <c r="I4339">
        <v>6</v>
      </c>
      <c r="J4339">
        <f t="shared" si="268"/>
        <v>324</v>
      </c>
      <c r="K4339" s="2">
        <f t="shared" si="269"/>
        <v>45108</v>
      </c>
      <c r="L4339" s="2" t="str">
        <f>VLOOKUP(C4339,Customers!$A$2:$F$401,3,FALSE)</f>
        <v>Mansoura</v>
      </c>
      <c r="M4339" s="2" t="str">
        <f>VLOOKUP(C4339,Customers!$A$2:$F$401,5,FALSE)</f>
        <v>Small Business</v>
      </c>
      <c r="N4339" s="2" t="str">
        <f>VLOOKUP(D4339,Products!$A$2:$F$21,2,FALSE)</f>
        <v>Notebook Pack</v>
      </c>
      <c r="O4339" s="2" t="str">
        <f>VLOOKUP(D4339,Products!$A$2:$F$21,4,FALSE)</f>
        <v>Office</v>
      </c>
      <c r="P4339" s="2" t="str">
        <f>VLOOKUP(D4339,Products!$A$2:$F$21,3,FALSE)</f>
        <v>Stationery</v>
      </c>
      <c r="Q4339" s="6">
        <f>VLOOKUP(D4339,Products!$A$2:$F$21,6,FALSE)</f>
        <v>75</v>
      </c>
      <c r="R4339" s="6">
        <f t="shared" si="270"/>
        <v>150</v>
      </c>
      <c r="S4339" s="6">
        <f t="shared" si="271"/>
        <v>174</v>
      </c>
    </row>
    <row r="4340" spans="1:19" x14ac:dyDescent="0.25">
      <c r="A4340" t="s">
        <v>4770</v>
      </c>
      <c r="B4340" s="2">
        <v>45508</v>
      </c>
      <c r="C4340" t="s">
        <v>1854</v>
      </c>
      <c r="D4340" t="s">
        <v>27</v>
      </c>
      <c r="E4340">
        <v>1</v>
      </c>
      <c r="F4340">
        <v>1009.4</v>
      </c>
      <c r="G4340" s="3">
        <v>0.1</v>
      </c>
      <c r="H4340" t="s">
        <v>12</v>
      </c>
      <c r="I4340">
        <v>5</v>
      </c>
      <c r="J4340">
        <f t="shared" si="268"/>
        <v>908.46</v>
      </c>
      <c r="K4340" s="2">
        <f t="shared" si="269"/>
        <v>45505</v>
      </c>
      <c r="L4340" s="2" t="str">
        <f>VLOOKUP(C4340,Customers!$A$2:$F$401,3,FALSE)</f>
        <v>Mansoura</v>
      </c>
      <c r="M4340" s="2" t="str">
        <f>VLOOKUP(C4340,Customers!$A$2:$F$401,5,FALSE)</f>
        <v>Corporate</v>
      </c>
      <c r="N4340" s="2" t="str">
        <f>VLOOKUP(D4340,Products!$A$2:$F$21,2,FALSE)</f>
        <v>Printer Toner</v>
      </c>
      <c r="O4340" s="2" t="str">
        <f>VLOOKUP(D4340,Products!$A$2:$F$21,4,FALSE)</f>
        <v>Office</v>
      </c>
      <c r="P4340" s="2" t="str">
        <f>VLOOKUP(D4340,Products!$A$2:$F$21,3,FALSE)</f>
        <v>Supplies</v>
      </c>
      <c r="Q4340" s="6">
        <f>VLOOKUP(D4340,Products!$A$2:$F$21,6,FALSE)</f>
        <v>510</v>
      </c>
      <c r="R4340" s="6">
        <f t="shared" si="270"/>
        <v>510</v>
      </c>
      <c r="S4340" s="6">
        <f t="shared" si="271"/>
        <v>398.46000000000004</v>
      </c>
    </row>
    <row r="4341" spans="1:19" x14ac:dyDescent="0.25">
      <c r="A4341" t="s">
        <v>4771</v>
      </c>
      <c r="B4341" s="2">
        <v>45779</v>
      </c>
      <c r="C4341" t="s">
        <v>174</v>
      </c>
      <c r="D4341" t="s">
        <v>15</v>
      </c>
      <c r="E4341">
        <v>1</v>
      </c>
      <c r="F4341">
        <v>486</v>
      </c>
      <c r="G4341" s="3">
        <v>0.05</v>
      </c>
      <c r="H4341" t="s">
        <v>12</v>
      </c>
      <c r="I4341">
        <v>4</v>
      </c>
      <c r="J4341">
        <f t="shared" si="268"/>
        <v>461.7</v>
      </c>
      <c r="K4341" s="2">
        <f t="shared" si="269"/>
        <v>45778</v>
      </c>
      <c r="L4341" s="2" t="str">
        <f>VLOOKUP(C4341,Customers!$A$2:$F$401,3,FALSE)</f>
        <v>Asyut</v>
      </c>
      <c r="M4341" s="2" t="str">
        <f>VLOOKUP(C4341,Customers!$A$2:$F$401,5,FALSE)</f>
        <v>Consumer</v>
      </c>
      <c r="N4341" s="2" t="str">
        <f>VLOOKUP(D4341,Products!$A$2:$F$21,2,FALSE)</f>
        <v>Wireless Mouse</v>
      </c>
      <c r="O4341" s="2" t="str">
        <f>VLOOKUP(D4341,Products!$A$2:$F$21,4,FALSE)</f>
        <v>Electronics</v>
      </c>
      <c r="P4341" s="2" t="str">
        <f>VLOOKUP(D4341,Products!$A$2:$F$21,3,FALSE)</f>
        <v>Accessories</v>
      </c>
      <c r="Q4341" s="6">
        <f>VLOOKUP(D4341,Products!$A$2:$F$21,6,FALSE)</f>
        <v>210</v>
      </c>
      <c r="R4341" s="6">
        <f t="shared" si="270"/>
        <v>210</v>
      </c>
      <c r="S4341" s="6">
        <f t="shared" si="271"/>
        <v>251.7</v>
      </c>
    </row>
    <row r="4342" spans="1:19" x14ac:dyDescent="0.25">
      <c r="A4342" t="s">
        <v>4772</v>
      </c>
      <c r="B4342" s="2">
        <v>45901</v>
      </c>
      <c r="C4342" t="s">
        <v>1579</v>
      </c>
      <c r="D4342" t="s">
        <v>18</v>
      </c>
      <c r="E4342">
        <v>1</v>
      </c>
      <c r="F4342">
        <v>1450</v>
      </c>
      <c r="G4342" s="3">
        <v>0.1</v>
      </c>
      <c r="H4342" t="s">
        <v>12</v>
      </c>
      <c r="I4342">
        <v>7</v>
      </c>
      <c r="J4342">
        <f t="shared" si="268"/>
        <v>1305</v>
      </c>
      <c r="K4342" s="2">
        <f t="shared" si="269"/>
        <v>45901</v>
      </c>
      <c r="L4342" s="2" t="str">
        <f>VLOOKUP(C4342,Customers!$A$2:$F$401,3,FALSE)</f>
        <v>Mansoura</v>
      </c>
      <c r="M4342" s="2" t="str">
        <f>VLOOKUP(C4342,Customers!$A$2:$F$401,5,FALSE)</f>
        <v>Consumer</v>
      </c>
      <c r="N4342" s="2" t="str">
        <f>VLOOKUP(D4342,Products!$A$2:$F$21,2,FALSE)</f>
        <v>Webcam HD</v>
      </c>
      <c r="O4342" s="2" t="str">
        <f>VLOOKUP(D4342,Products!$A$2:$F$21,4,FALSE)</f>
        <v>Electronics</v>
      </c>
      <c r="P4342" s="2" t="str">
        <f>VLOOKUP(D4342,Products!$A$2:$F$21,3,FALSE)</f>
        <v>Accessories</v>
      </c>
      <c r="Q4342" s="6">
        <f>VLOOKUP(D4342,Products!$A$2:$F$21,6,FALSE)</f>
        <v>790</v>
      </c>
      <c r="R4342" s="6">
        <f t="shared" si="270"/>
        <v>790</v>
      </c>
      <c r="S4342" s="6">
        <f t="shared" si="271"/>
        <v>515</v>
      </c>
    </row>
    <row r="4343" spans="1:19" x14ac:dyDescent="0.25">
      <c r="A4343" t="s">
        <v>4773</v>
      </c>
      <c r="B4343" s="2">
        <v>45186</v>
      </c>
      <c r="C4343" t="s">
        <v>309</v>
      </c>
      <c r="D4343" t="s">
        <v>21</v>
      </c>
      <c r="E4343">
        <v>2</v>
      </c>
      <c r="F4343">
        <v>1998</v>
      </c>
      <c r="G4343" s="3">
        <v>0.03</v>
      </c>
      <c r="H4343" t="s">
        <v>12</v>
      </c>
      <c r="I4343">
        <v>4</v>
      </c>
      <c r="J4343">
        <f t="shared" si="268"/>
        <v>3876.12</v>
      </c>
      <c r="K4343" s="2">
        <f t="shared" si="269"/>
        <v>45170</v>
      </c>
      <c r="L4343" s="2" t="str">
        <f>VLOOKUP(C4343,Customers!$A$2:$F$401,3,FALSE)</f>
        <v>Alexandria</v>
      </c>
      <c r="M4343" s="2" t="str">
        <f>VLOOKUP(C4343,Customers!$A$2:$F$401,5,FALSE)</f>
        <v>Consumer</v>
      </c>
      <c r="N4343" s="2" t="str">
        <f>VLOOKUP(D4343,Products!$A$2:$F$21,2,FALSE)</f>
        <v>Mechanical Keyboard</v>
      </c>
      <c r="O4343" s="2" t="str">
        <f>VLOOKUP(D4343,Products!$A$2:$F$21,4,FALSE)</f>
        <v>Electronics</v>
      </c>
      <c r="P4343" s="2" t="str">
        <f>VLOOKUP(D4343,Products!$A$2:$F$21,3,FALSE)</f>
        <v>Accessories</v>
      </c>
      <c r="Q4343" s="6">
        <f>VLOOKUP(D4343,Products!$A$2:$F$21,6,FALSE)</f>
        <v>990</v>
      </c>
      <c r="R4343" s="6">
        <f t="shared" si="270"/>
        <v>1980</v>
      </c>
      <c r="S4343" s="6">
        <f t="shared" si="271"/>
        <v>1896.12</v>
      </c>
    </row>
    <row r="4344" spans="1:19" x14ac:dyDescent="0.25">
      <c r="A4344" t="s">
        <v>4774</v>
      </c>
      <c r="B4344" s="2">
        <v>45349</v>
      </c>
      <c r="C4344" t="s">
        <v>645</v>
      </c>
      <c r="D4344" t="s">
        <v>21</v>
      </c>
      <c r="E4344">
        <v>4</v>
      </c>
      <c r="F4344">
        <v>1905.5</v>
      </c>
      <c r="G4344" s="3">
        <v>0</v>
      </c>
      <c r="H4344" t="s">
        <v>96</v>
      </c>
      <c r="I4344">
        <v>6</v>
      </c>
      <c r="J4344">
        <f t="shared" si="268"/>
        <v>7622</v>
      </c>
      <c r="K4344" s="2">
        <f t="shared" si="269"/>
        <v>45323</v>
      </c>
      <c r="L4344" s="2" t="str">
        <f>VLOOKUP(C4344,Customers!$A$2:$F$401,3,FALSE)</f>
        <v>Shubra El-Kheima</v>
      </c>
      <c r="M4344" s="2" t="str">
        <f>VLOOKUP(C4344,Customers!$A$2:$F$401,5,FALSE)</f>
        <v>Consumer</v>
      </c>
      <c r="N4344" s="2" t="str">
        <f>VLOOKUP(D4344,Products!$A$2:$F$21,2,FALSE)</f>
        <v>Mechanical Keyboard</v>
      </c>
      <c r="O4344" s="2" t="str">
        <f>VLOOKUP(D4344,Products!$A$2:$F$21,4,FALSE)</f>
        <v>Electronics</v>
      </c>
      <c r="P4344" s="2" t="str">
        <f>VLOOKUP(D4344,Products!$A$2:$F$21,3,FALSE)</f>
        <v>Accessories</v>
      </c>
      <c r="Q4344" s="6">
        <f>VLOOKUP(D4344,Products!$A$2:$F$21,6,FALSE)</f>
        <v>990</v>
      </c>
      <c r="R4344" s="6">
        <f t="shared" si="270"/>
        <v>3960</v>
      </c>
      <c r="S4344" s="6">
        <f t="shared" si="271"/>
        <v>3662</v>
      </c>
    </row>
    <row r="4345" spans="1:19" x14ac:dyDescent="0.25">
      <c r="A4345" t="s">
        <v>4775</v>
      </c>
      <c r="B4345" s="2">
        <v>45220</v>
      </c>
      <c r="C4345" t="s">
        <v>1441</v>
      </c>
      <c r="D4345" t="s">
        <v>56</v>
      </c>
      <c r="E4345">
        <v>1</v>
      </c>
      <c r="F4345">
        <v>180</v>
      </c>
      <c r="G4345" s="3">
        <v>0</v>
      </c>
      <c r="H4345" t="s">
        <v>12</v>
      </c>
      <c r="I4345">
        <v>3</v>
      </c>
      <c r="J4345">
        <f t="shared" si="268"/>
        <v>180</v>
      </c>
      <c r="K4345" s="2">
        <f t="shared" si="269"/>
        <v>45200</v>
      </c>
      <c r="L4345" s="2" t="str">
        <f>VLOOKUP(C4345,Customers!$A$2:$F$401,3,FALSE)</f>
        <v>Asyut</v>
      </c>
      <c r="M4345" s="2" t="str">
        <f>VLOOKUP(C4345,Customers!$A$2:$F$401,5,FALSE)</f>
        <v>Consumer</v>
      </c>
      <c r="N4345" s="2" t="str">
        <f>VLOOKUP(D4345,Products!$A$2:$F$21,2,FALSE)</f>
        <v>Notebook Pack</v>
      </c>
      <c r="O4345" s="2" t="str">
        <f>VLOOKUP(D4345,Products!$A$2:$F$21,4,FALSE)</f>
        <v>Office</v>
      </c>
      <c r="P4345" s="2" t="str">
        <f>VLOOKUP(D4345,Products!$A$2:$F$21,3,FALSE)</f>
        <v>Stationery</v>
      </c>
      <c r="Q4345" s="6">
        <f>VLOOKUP(D4345,Products!$A$2:$F$21,6,FALSE)</f>
        <v>75</v>
      </c>
      <c r="R4345" s="6">
        <f t="shared" si="270"/>
        <v>75</v>
      </c>
      <c r="S4345" s="6">
        <f t="shared" si="271"/>
        <v>105</v>
      </c>
    </row>
    <row r="4346" spans="1:19" x14ac:dyDescent="0.25">
      <c r="A4346" t="s">
        <v>4776</v>
      </c>
      <c r="B4346" s="2">
        <v>45481</v>
      </c>
      <c r="C4346" t="s">
        <v>1149</v>
      </c>
      <c r="D4346" t="s">
        <v>15</v>
      </c>
      <c r="E4346">
        <v>5</v>
      </c>
      <c r="F4346">
        <v>450</v>
      </c>
      <c r="G4346" s="3">
        <v>0.1</v>
      </c>
      <c r="H4346" t="s">
        <v>12</v>
      </c>
      <c r="I4346">
        <v>3</v>
      </c>
      <c r="J4346">
        <f t="shared" si="268"/>
        <v>2025</v>
      </c>
      <c r="K4346" s="2">
        <f t="shared" si="269"/>
        <v>45474</v>
      </c>
      <c r="L4346" s="2" t="str">
        <f>VLOOKUP(C4346,Customers!$A$2:$F$401,3,FALSE)</f>
        <v>Tanta</v>
      </c>
      <c r="M4346" s="2" t="str">
        <f>VLOOKUP(C4346,Customers!$A$2:$F$401,5,FALSE)</f>
        <v>Corporate</v>
      </c>
      <c r="N4346" s="2" t="str">
        <f>VLOOKUP(D4346,Products!$A$2:$F$21,2,FALSE)</f>
        <v>Wireless Mouse</v>
      </c>
      <c r="O4346" s="2" t="str">
        <f>VLOOKUP(D4346,Products!$A$2:$F$21,4,FALSE)</f>
        <v>Electronics</v>
      </c>
      <c r="P4346" s="2" t="str">
        <f>VLOOKUP(D4346,Products!$A$2:$F$21,3,FALSE)</f>
        <v>Accessories</v>
      </c>
      <c r="Q4346" s="6">
        <f>VLOOKUP(D4346,Products!$A$2:$F$21,6,FALSE)</f>
        <v>210</v>
      </c>
      <c r="R4346" s="6">
        <f t="shared" si="270"/>
        <v>1050</v>
      </c>
      <c r="S4346" s="6">
        <f t="shared" si="271"/>
        <v>975</v>
      </c>
    </row>
    <row r="4347" spans="1:19" x14ac:dyDescent="0.25">
      <c r="A4347" t="s">
        <v>4777</v>
      </c>
      <c r="B4347" s="2">
        <v>45998</v>
      </c>
      <c r="C4347" t="s">
        <v>340</v>
      </c>
      <c r="D4347" t="s">
        <v>90</v>
      </c>
      <c r="E4347">
        <v>1</v>
      </c>
      <c r="F4347">
        <v>2100</v>
      </c>
      <c r="G4347" s="3">
        <v>0.15</v>
      </c>
      <c r="H4347" t="s">
        <v>12</v>
      </c>
      <c r="I4347">
        <v>4</v>
      </c>
      <c r="J4347">
        <f t="shared" si="268"/>
        <v>1785</v>
      </c>
      <c r="K4347" s="2">
        <f t="shared" si="269"/>
        <v>45992</v>
      </c>
      <c r="L4347" s="2" t="str">
        <f>VLOOKUP(C4347,Customers!$A$2:$F$401,3,FALSE)</f>
        <v>Port Said</v>
      </c>
      <c r="M4347" s="2" t="str">
        <f>VLOOKUP(C4347,Customers!$A$2:$F$401,5,FALSE)</f>
        <v>Corporate</v>
      </c>
      <c r="N4347" s="2" t="str">
        <f>VLOOKUP(D4347,Products!$A$2:$F$21,2,FALSE)</f>
        <v>Headset Pro</v>
      </c>
      <c r="O4347" s="2" t="str">
        <f>VLOOKUP(D4347,Products!$A$2:$F$21,4,FALSE)</f>
        <v>Electronics</v>
      </c>
      <c r="P4347" s="2" t="str">
        <f>VLOOKUP(D4347,Products!$A$2:$F$21,3,FALSE)</f>
        <v>Accessories</v>
      </c>
      <c r="Q4347" s="6">
        <f>VLOOKUP(D4347,Products!$A$2:$F$21,6,FALSE)</f>
        <v>1180</v>
      </c>
      <c r="R4347" s="6">
        <f t="shared" si="270"/>
        <v>1180</v>
      </c>
      <c r="S4347" s="6">
        <f t="shared" si="271"/>
        <v>605</v>
      </c>
    </row>
    <row r="4348" spans="1:19" x14ac:dyDescent="0.25">
      <c r="A4348" t="s">
        <v>4778</v>
      </c>
      <c r="B4348" s="2">
        <v>45849</v>
      </c>
      <c r="C4348" t="s">
        <v>251</v>
      </c>
      <c r="D4348" t="s">
        <v>90</v>
      </c>
      <c r="E4348">
        <v>3</v>
      </c>
      <c r="F4348">
        <v>2163</v>
      </c>
      <c r="G4348" s="3">
        <v>0.05</v>
      </c>
      <c r="H4348" t="s">
        <v>12</v>
      </c>
      <c r="I4348">
        <v>5</v>
      </c>
      <c r="J4348">
        <f t="shared" si="268"/>
        <v>6164.5499999999993</v>
      </c>
      <c r="K4348" s="2">
        <f t="shared" si="269"/>
        <v>45839</v>
      </c>
      <c r="L4348" s="2" t="str">
        <f>VLOOKUP(C4348,Customers!$A$2:$F$401,3,FALSE)</f>
        <v>Asyut</v>
      </c>
      <c r="M4348" s="2" t="str">
        <f>VLOOKUP(C4348,Customers!$A$2:$F$401,5,FALSE)</f>
        <v>Consumer</v>
      </c>
      <c r="N4348" s="2" t="str">
        <f>VLOOKUP(D4348,Products!$A$2:$F$21,2,FALSE)</f>
        <v>Headset Pro</v>
      </c>
      <c r="O4348" s="2" t="str">
        <f>VLOOKUP(D4348,Products!$A$2:$F$21,4,FALSE)</f>
        <v>Electronics</v>
      </c>
      <c r="P4348" s="2" t="str">
        <f>VLOOKUP(D4348,Products!$A$2:$F$21,3,FALSE)</f>
        <v>Accessories</v>
      </c>
      <c r="Q4348" s="6">
        <f>VLOOKUP(D4348,Products!$A$2:$F$21,6,FALSE)</f>
        <v>1180</v>
      </c>
      <c r="R4348" s="6">
        <f t="shared" si="270"/>
        <v>3540</v>
      </c>
      <c r="S4348" s="6">
        <f t="shared" si="271"/>
        <v>2624.5499999999993</v>
      </c>
    </row>
    <row r="4349" spans="1:19" x14ac:dyDescent="0.25">
      <c r="A4349" t="s">
        <v>4779</v>
      </c>
      <c r="B4349" s="2">
        <v>45770</v>
      </c>
      <c r="C4349" t="s">
        <v>338</v>
      </c>
      <c r="D4349" t="s">
        <v>46</v>
      </c>
      <c r="E4349">
        <v>20</v>
      </c>
      <c r="F4349">
        <v>280.8</v>
      </c>
      <c r="G4349" s="3">
        <v>0.15</v>
      </c>
      <c r="H4349" t="s">
        <v>12</v>
      </c>
      <c r="I4349">
        <v>6</v>
      </c>
      <c r="J4349">
        <f t="shared" si="268"/>
        <v>4773.5999999999995</v>
      </c>
      <c r="K4349" s="2">
        <f t="shared" si="269"/>
        <v>45748</v>
      </c>
      <c r="L4349" s="2" t="str">
        <f>VLOOKUP(C4349,Customers!$A$2:$F$401,3,FALSE)</f>
        <v>Mansoura</v>
      </c>
      <c r="M4349" s="2" t="str">
        <f>VLOOKUP(C4349,Customers!$A$2:$F$401,5,FALSE)</f>
        <v>Consumer</v>
      </c>
      <c r="N4349" s="2" t="str">
        <f>VLOOKUP(D4349,Products!$A$2:$F$21,2,FALSE)</f>
        <v>Paper A4 Box</v>
      </c>
      <c r="O4349" s="2" t="str">
        <f>VLOOKUP(D4349,Products!$A$2:$F$21,4,FALSE)</f>
        <v>Office</v>
      </c>
      <c r="P4349" s="2" t="str">
        <f>VLOOKUP(D4349,Products!$A$2:$F$21,3,FALSE)</f>
        <v>Stationery</v>
      </c>
      <c r="Q4349" s="6">
        <f>VLOOKUP(D4349,Products!$A$2:$F$21,6,FALSE)</f>
        <v>145</v>
      </c>
      <c r="R4349" s="6">
        <f t="shared" si="270"/>
        <v>2900</v>
      </c>
      <c r="S4349" s="6">
        <f t="shared" si="271"/>
        <v>1873.5999999999995</v>
      </c>
    </row>
    <row r="4350" spans="1:19" x14ac:dyDescent="0.25">
      <c r="A4350" t="s">
        <v>4780</v>
      </c>
      <c r="B4350" s="2">
        <v>45416</v>
      </c>
      <c r="C4350" t="s">
        <v>523</v>
      </c>
      <c r="D4350" t="s">
        <v>46</v>
      </c>
      <c r="E4350">
        <v>20</v>
      </c>
      <c r="F4350">
        <v>239.2</v>
      </c>
      <c r="G4350" s="3">
        <v>0.1</v>
      </c>
      <c r="H4350" t="s">
        <v>12</v>
      </c>
      <c r="I4350">
        <v>1</v>
      </c>
      <c r="J4350">
        <f t="shared" si="268"/>
        <v>4305.6000000000004</v>
      </c>
      <c r="K4350" s="2">
        <f t="shared" si="269"/>
        <v>45413</v>
      </c>
      <c r="L4350" s="2" t="str">
        <f>VLOOKUP(C4350,Customers!$A$2:$F$401,3,FALSE)</f>
        <v>Banha</v>
      </c>
      <c r="M4350" s="2" t="str">
        <f>VLOOKUP(C4350,Customers!$A$2:$F$401,5,FALSE)</f>
        <v>Consumer</v>
      </c>
      <c r="N4350" s="2" t="str">
        <f>VLOOKUP(D4350,Products!$A$2:$F$21,2,FALSE)</f>
        <v>Paper A4 Box</v>
      </c>
      <c r="O4350" s="2" t="str">
        <f>VLOOKUP(D4350,Products!$A$2:$F$21,4,FALSE)</f>
        <v>Office</v>
      </c>
      <c r="P4350" s="2" t="str">
        <f>VLOOKUP(D4350,Products!$A$2:$F$21,3,FALSE)</f>
        <v>Stationery</v>
      </c>
      <c r="Q4350" s="6">
        <f>VLOOKUP(D4350,Products!$A$2:$F$21,6,FALSE)</f>
        <v>145</v>
      </c>
      <c r="R4350" s="6">
        <f t="shared" si="270"/>
        <v>2900</v>
      </c>
      <c r="S4350" s="6">
        <f t="shared" si="271"/>
        <v>1405.6000000000004</v>
      </c>
    </row>
    <row r="4351" spans="1:19" x14ac:dyDescent="0.25">
      <c r="A4351" t="s">
        <v>4781</v>
      </c>
      <c r="B4351" s="2">
        <v>45284</v>
      </c>
      <c r="C4351" t="s">
        <v>443</v>
      </c>
      <c r="D4351" t="s">
        <v>56</v>
      </c>
      <c r="E4351">
        <v>3</v>
      </c>
      <c r="F4351">
        <v>165.6</v>
      </c>
      <c r="G4351" s="3">
        <v>0.15</v>
      </c>
      <c r="H4351" t="s">
        <v>12</v>
      </c>
      <c r="I4351">
        <v>7</v>
      </c>
      <c r="J4351">
        <f t="shared" si="268"/>
        <v>422.28</v>
      </c>
      <c r="K4351" s="2">
        <f t="shared" si="269"/>
        <v>45261</v>
      </c>
      <c r="L4351" s="2" t="str">
        <f>VLOOKUP(C4351,Customers!$A$2:$F$401,3,FALSE)</f>
        <v>Asyut</v>
      </c>
      <c r="M4351" s="2" t="str">
        <f>VLOOKUP(C4351,Customers!$A$2:$F$401,5,FALSE)</f>
        <v>Consumer</v>
      </c>
      <c r="N4351" s="2" t="str">
        <f>VLOOKUP(D4351,Products!$A$2:$F$21,2,FALSE)</f>
        <v>Notebook Pack</v>
      </c>
      <c r="O4351" s="2" t="str">
        <f>VLOOKUP(D4351,Products!$A$2:$F$21,4,FALSE)</f>
        <v>Office</v>
      </c>
      <c r="P4351" s="2" t="str">
        <f>VLOOKUP(D4351,Products!$A$2:$F$21,3,FALSE)</f>
        <v>Stationery</v>
      </c>
      <c r="Q4351" s="6">
        <f>VLOOKUP(D4351,Products!$A$2:$F$21,6,FALSE)</f>
        <v>75</v>
      </c>
      <c r="R4351" s="6">
        <f t="shared" si="270"/>
        <v>225</v>
      </c>
      <c r="S4351" s="6">
        <f t="shared" si="271"/>
        <v>197.27999999999997</v>
      </c>
    </row>
    <row r="4352" spans="1:19" x14ac:dyDescent="0.25">
      <c r="A4352" t="s">
        <v>4782</v>
      </c>
      <c r="B4352" s="2">
        <v>45004</v>
      </c>
      <c r="C4352" t="s">
        <v>215</v>
      </c>
      <c r="D4352" t="s">
        <v>27</v>
      </c>
      <c r="E4352">
        <v>3</v>
      </c>
      <c r="F4352">
        <v>901.6</v>
      </c>
      <c r="G4352" s="3">
        <v>0.2</v>
      </c>
      <c r="H4352" t="s">
        <v>12</v>
      </c>
      <c r="I4352">
        <v>3</v>
      </c>
      <c r="J4352">
        <f t="shared" si="268"/>
        <v>2163.84</v>
      </c>
      <c r="K4352" s="2">
        <f t="shared" si="269"/>
        <v>44986</v>
      </c>
      <c r="L4352" s="2" t="str">
        <f>VLOOKUP(C4352,Customers!$A$2:$F$401,3,FALSE)</f>
        <v>Mansoura</v>
      </c>
      <c r="M4352" s="2" t="str">
        <f>VLOOKUP(C4352,Customers!$A$2:$F$401,5,FALSE)</f>
        <v>Small Business</v>
      </c>
      <c r="N4352" s="2" t="str">
        <f>VLOOKUP(D4352,Products!$A$2:$F$21,2,FALSE)</f>
        <v>Printer Toner</v>
      </c>
      <c r="O4352" s="2" t="str">
        <f>VLOOKUP(D4352,Products!$A$2:$F$21,4,FALSE)</f>
        <v>Office</v>
      </c>
      <c r="P4352" s="2" t="str">
        <f>VLOOKUP(D4352,Products!$A$2:$F$21,3,FALSE)</f>
        <v>Supplies</v>
      </c>
      <c r="Q4352" s="6">
        <f>VLOOKUP(D4352,Products!$A$2:$F$21,6,FALSE)</f>
        <v>510</v>
      </c>
      <c r="R4352" s="6">
        <f t="shared" si="270"/>
        <v>1530</v>
      </c>
      <c r="S4352" s="6">
        <f t="shared" si="271"/>
        <v>633.84000000000015</v>
      </c>
    </row>
    <row r="4353" spans="1:19" x14ac:dyDescent="0.25">
      <c r="A4353" t="s">
        <v>4783</v>
      </c>
      <c r="B4353" s="2">
        <v>45295</v>
      </c>
      <c r="C4353" t="s">
        <v>875</v>
      </c>
      <c r="D4353" t="s">
        <v>82</v>
      </c>
      <c r="E4353">
        <v>2</v>
      </c>
      <c r="F4353">
        <v>4944</v>
      </c>
      <c r="G4353" s="3">
        <v>0.05</v>
      </c>
      <c r="H4353" t="s">
        <v>12</v>
      </c>
      <c r="I4353">
        <v>3</v>
      </c>
      <c r="J4353">
        <f t="shared" si="268"/>
        <v>9393.6</v>
      </c>
      <c r="K4353" s="2">
        <f t="shared" si="269"/>
        <v>45292</v>
      </c>
      <c r="L4353" s="2" t="str">
        <f>VLOOKUP(C4353,Customers!$A$2:$F$401,3,FALSE)</f>
        <v>Mansoura</v>
      </c>
      <c r="M4353" s="2" t="str">
        <f>VLOOKUP(C4353,Customers!$A$2:$F$401,5,FALSE)</f>
        <v>Consumer</v>
      </c>
      <c r="N4353" s="2" t="str">
        <f>VLOOKUP(D4353,Products!$A$2:$F$21,2,FALSE)</f>
        <v>Office Chair</v>
      </c>
      <c r="O4353" s="2" t="str">
        <f>VLOOKUP(D4353,Products!$A$2:$F$21,4,FALSE)</f>
        <v>Office</v>
      </c>
      <c r="P4353" s="2" t="str">
        <f>VLOOKUP(D4353,Products!$A$2:$F$21,3,FALSE)</f>
        <v>Furniture</v>
      </c>
      <c r="Q4353" s="6">
        <f>VLOOKUP(D4353,Products!$A$2:$F$21,6,FALSE)</f>
        <v>3150</v>
      </c>
      <c r="R4353" s="6">
        <f t="shared" si="270"/>
        <v>6300</v>
      </c>
      <c r="S4353" s="6">
        <f t="shared" si="271"/>
        <v>3093.6000000000004</v>
      </c>
    </row>
    <row r="4354" spans="1:19" x14ac:dyDescent="0.25">
      <c r="A4354" t="s">
        <v>4784</v>
      </c>
      <c r="B4354" s="2">
        <v>45950</v>
      </c>
      <c r="C4354" t="s">
        <v>951</v>
      </c>
      <c r="D4354" t="s">
        <v>40</v>
      </c>
      <c r="E4354">
        <v>10</v>
      </c>
      <c r="F4354">
        <v>19500</v>
      </c>
      <c r="G4354" s="3">
        <v>0.05</v>
      </c>
      <c r="H4354" t="s">
        <v>12</v>
      </c>
      <c r="I4354">
        <v>1</v>
      </c>
      <c r="J4354">
        <f t="shared" si="268"/>
        <v>185250</v>
      </c>
      <c r="K4354" s="2">
        <f t="shared" si="269"/>
        <v>45931</v>
      </c>
      <c r="L4354" s="2" t="str">
        <f>VLOOKUP(C4354,Customers!$A$2:$F$401,3,FALSE)</f>
        <v>Shubra El-Kheima</v>
      </c>
      <c r="M4354" s="2" t="str">
        <f>VLOOKUP(C4354,Customers!$A$2:$F$401,5,FALSE)</f>
        <v>Small Business</v>
      </c>
      <c r="N4354" s="2" t="str">
        <f>VLOOKUP(D4354,Products!$A$2:$F$21,2,FALSE)</f>
        <v>Laptop Basic 15</v>
      </c>
      <c r="O4354" s="2" t="str">
        <f>VLOOKUP(D4354,Products!$A$2:$F$21,4,FALSE)</f>
        <v>Electronics</v>
      </c>
      <c r="P4354" s="2" t="str">
        <f>VLOOKUP(D4354,Products!$A$2:$F$21,3,FALSE)</f>
        <v>Computers</v>
      </c>
      <c r="Q4354" s="6">
        <f>VLOOKUP(D4354,Products!$A$2:$F$21,6,FALSE)</f>
        <v>15100</v>
      </c>
      <c r="R4354" s="6">
        <f t="shared" si="270"/>
        <v>151000</v>
      </c>
      <c r="S4354" s="6">
        <f t="shared" si="271"/>
        <v>34250</v>
      </c>
    </row>
    <row r="4355" spans="1:19" x14ac:dyDescent="0.25">
      <c r="A4355" t="s">
        <v>4785</v>
      </c>
      <c r="B4355" s="2">
        <v>45107</v>
      </c>
      <c r="C4355" t="s">
        <v>711</v>
      </c>
      <c r="D4355" t="s">
        <v>56</v>
      </c>
      <c r="E4355">
        <v>10</v>
      </c>
      <c r="F4355">
        <v>174.6</v>
      </c>
      <c r="G4355" s="3">
        <v>0.2</v>
      </c>
      <c r="H4355" t="s">
        <v>12</v>
      </c>
      <c r="I4355">
        <v>3</v>
      </c>
      <c r="J4355">
        <f t="shared" ref="J4355:J4418" si="272">E4355*F4355*(1-G4355)</f>
        <v>1396.8000000000002</v>
      </c>
      <c r="K4355" s="2">
        <f t="shared" ref="K4355:K4418" si="273">DATE(YEAR(B4355),MONTH(B4355),1)</f>
        <v>45078</v>
      </c>
      <c r="L4355" s="2" t="str">
        <f>VLOOKUP(C4355,Customers!$A$2:$F$401,3,FALSE)</f>
        <v>Mansoura</v>
      </c>
      <c r="M4355" s="2" t="str">
        <f>VLOOKUP(C4355,Customers!$A$2:$F$401,5,FALSE)</f>
        <v>Consumer</v>
      </c>
      <c r="N4355" s="2" t="str">
        <f>VLOOKUP(D4355,Products!$A$2:$F$21,2,FALSE)</f>
        <v>Notebook Pack</v>
      </c>
      <c r="O4355" s="2" t="str">
        <f>VLOOKUP(D4355,Products!$A$2:$F$21,4,FALSE)</f>
        <v>Office</v>
      </c>
      <c r="P4355" s="2" t="str">
        <f>VLOOKUP(D4355,Products!$A$2:$F$21,3,FALSE)</f>
        <v>Stationery</v>
      </c>
      <c r="Q4355" s="6">
        <f>VLOOKUP(D4355,Products!$A$2:$F$21,6,FALSE)</f>
        <v>75</v>
      </c>
      <c r="R4355" s="6">
        <f t="shared" ref="R4355:R4418" si="274">E4355*Q4355</f>
        <v>750</v>
      </c>
      <c r="S4355" s="6">
        <f t="shared" ref="S4355:S4418" si="275">J4355-R4355</f>
        <v>646.80000000000018</v>
      </c>
    </row>
    <row r="4356" spans="1:19" x14ac:dyDescent="0.25">
      <c r="A4356" t="s">
        <v>4786</v>
      </c>
      <c r="B4356" s="2">
        <v>45543</v>
      </c>
      <c r="C4356" t="s">
        <v>988</v>
      </c>
      <c r="D4356" t="s">
        <v>79</v>
      </c>
      <c r="E4356">
        <v>1</v>
      </c>
      <c r="F4356">
        <v>6200</v>
      </c>
      <c r="G4356" s="3">
        <v>0.05</v>
      </c>
      <c r="H4356" t="s">
        <v>12</v>
      </c>
      <c r="I4356">
        <v>1</v>
      </c>
      <c r="J4356">
        <f t="shared" si="272"/>
        <v>5890</v>
      </c>
      <c r="K4356" s="2">
        <f t="shared" si="273"/>
        <v>45536</v>
      </c>
      <c r="L4356" s="2" t="str">
        <f>VLOOKUP(C4356,Customers!$A$2:$F$401,3,FALSE)</f>
        <v>Shubra El-Kheima</v>
      </c>
      <c r="M4356" s="2" t="str">
        <f>VLOOKUP(C4356,Customers!$A$2:$F$401,5,FALSE)</f>
        <v>Consumer</v>
      </c>
      <c r="N4356" s="2" t="str">
        <f>VLOOKUP(D4356,Products!$A$2:$F$21,2,FALSE)</f>
        <v>27-inch Monitor</v>
      </c>
      <c r="O4356" s="2" t="str">
        <f>VLOOKUP(D4356,Products!$A$2:$F$21,4,FALSE)</f>
        <v>Electronics</v>
      </c>
      <c r="P4356" s="2" t="str">
        <f>VLOOKUP(D4356,Products!$A$2:$F$21,3,FALSE)</f>
        <v>Displays</v>
      </c>
      <c r="Q4356" s="6">
        <f>VLOOKUP(D4356,Products!$A$2:$F$21,6,FALSE)</f>
        <v>4300</v>
      </c>
      <c r="R4356" s="6">
        <f t="shared" si="274"/>
        <v>4300</v>
      </c>
      <c r="S4356" s="6">
        <f t="shared" si="275"/>
        <v>1590</v>
      </c>
    </row>
    <row r="4357" spans="1:19" x14ac:dyDescent="0.25">
      <c r="A4357" t="s">
        <v>4787</v>
      </c>
      <c r="B4357" s="2">
        <v>45639</v>
      </c>
      <c r="C4357" t="s">
        <v>709</v>
      </c>
      <c r="D4357" t="s">
        <v>40</v>
      </c>
      <c r="E4357">
        <v>20</v>
      </c>
      <c r="F4357">
        <v>21060</v>
      </c>
      <c r="G4357" s="3">
        <v>0.05</v>
      </c>
      <c r="H4357" t="s">
        <v>12</v>
      </c>
      <c r="I4357">
        <v>2</v>
      </c>
      <c r="J4357">
        <f t="shared" si="272"/>
        <v>400140</v>
      </c>
      <c r="K4357" s="2">
        <f t="shared" si="273"/>
        <v>45627</v>
      </c>
      <c r="L4357" s="2" t="str">
        <f>VLOOKUP(C4357,Customers!$A$2:$F$401,3,FALSE)</f>
        <v>Tanta</v>
      </c>
      <c r="M4357" s="2" t="str">
        <f>VLOOKUP(C4357,Customers!$A$2:$F$401,5,FALSE)</f>
        <v>Small Business</v>
      </c>
      <c r="N4357" s="2" t="str">
        <f>VLOOKUP(D4357,Products!$A$2:$F$21,2,FALSE)</f>
        <v>Laptop Basic 15</v>
      </c>
      <c r="O4357" s="2" t="str">
        <f>VLOOKUP(D4357,Products!$A$2:$F$21,4,FALSE)</f>
        <v>Electronics</v>
      </c>
      <c r="P4357" s="2" t="str">
        <f>VLOOKUP(D4357,Products!$A$2:$F$21,3,FALSE)</f>
        <v>Computers</v>
      </c>
      <c r="Q4357" s="6">
        <f>VLOOKUP(D4357,Products!$A$2:$F$21,6,FALSE)</f>
        <v>15100</v>
      </c>
      <c r="R4357" s="6">
        <f t="shared" si="274"/>
        <v>302000</v>
      </c>
      <c r="S4357" s="6">
        <f t="shared" si="275"/>
        <v>98140</v>
      </c>
    </row>
    <row r="4358" spans="1:19" x14ac:dyDescent="0.25">
      <c r="A4358" t="s">
        <v>4788</v>
      </c>
      <c r="B4358" s="2">
        <v>45784</v>
      </c>
      <c r="C4358" t="s">
        <v>1289</v>
      </c>
      <c r="D4358" t="s">
        <v>21</v>
      </c>
      <c r="E4358">
        <v>2</v>
      </c>
      <c r="F4358">
        <v>1702</v>
      </c>
      <c r="G4358" s="3">
        <v>0.1</v>
      </c>
      <c r="H4358" t="s">
        <v>12</v>
      </c>
      <c r="I4358">
        <v>2</v>
      </c>
      <c r="J4358">
        <f t="shared" si="272"/>
        <v>3063.6</v>
      </c>
      <c r="K4358" s="2">
        <f t="shared" si="273"/>
        <v>45778</v>
      </c>
      <c r="L4358" s="2" t="str">
        <f>VLOOKUP(C4358,Customers!$A$2:$F$401,3,FALSE)</f>
        <v>Alexandria</v>
      </c>
      <c r="M4358" s="2" t="str">
        <f>VLOOKUP(C4358,Customers!$A$2:$F$401,5,FALSE)</f>
        <v>Corporate</v>
      </c>
      <c r="N4358" s="2" t="str">
        <f>VLOOKUP(D4358,Products!$A$2:$F$21,2,FALSE)</f>
        <v>Mechanical Keyboard</v>
      </c>
      <c r="O4358" s="2" t="str">
        <f>VLOOKUP(D4358,Products!$A$2:$F$21,4,FALSE)</f>
        <v>Electronics</v>
      </c>
      <c r="P4358" s="2" t="str">
        <f>VLOOKUP(D4358,Products!$A$2:$F$21,3,FALSE)</f>
        <v>Accessories</v>
      </c>
      <c r="Q4358" s="6">
        <f>VLOOKUP(D4358,Products!$A$2:$F$21,6,FALSE)</f>
        <v>990</v>
      </c>
      <c r="R4358" s="6">
        <f t="shared" si="274"/>
        <v>1980</v>
      </c>
      <c r="S4358" s="6">
        <f t="shared" si="275"/>
        <v>1083.5999999999999</v>
      </c>
    </row>
    <row r="4359" spans="1:19" x14ac:dyDescent="0.25">
      <c r="A4359" t="s">
        <v>4789</v>
      </c>
      <c r="B4359" s="2">
        <v>44936</v>
      </c>
      <c r="C4359" t="s">
        <v>23</v>
      </c>
      <c r="D4359" t="s">
        <v>72</v>
      </c>
      <c r="E4359">
        <v>2</v>
      </c>
      <c r="F4359">
        <v>1697.5</v>
      </c>
      <c r="G4359" s="3">
        <v>0.03</v>
      </c>
      <c r="H4359" t="s">
        <v>12</v>
      </c>
      <c r="I4359">
        <v>4</v>
      </c>
      <c r="J4359">
        <f t="shared" si="272"/>
        <v>3293.15</v>
      </c>
      <c r="K4359" s="2">
        <f t="shared" si="273"/>
        <v>44927</v>
      </c>
      <c r="L4359" s="2" t="str">
        <f>VLOOKUP(C4359,Customers!$A$2:$F$401,3,FALSE)</f>
        <v>Tanta</v>
      </c>
      <c r="M4359" s="2" t="str">
        <f>VLOOKUP(C4359,Customers!$A$2:$F$401,5,FALSE)</f>
        <v>Consumer</v>
      </c>
      <c r="N4359" s="2" t="str">
        <f>VLOOKUP(D4359,Products!$A$2:$F$21,2,FALSE)</f>
        <v>Wi-Fi Router</v>
      </c>
      <c r="O4359" s="2" t="str">
        <f>VLOOKUP(D4359,Products!$A$2:$F$21,4,FALSE)</f>
        <v>Electronics</v>
      </c>
      <c r="P4359" s="2" t="str">
        <f>VLOOKUP(D4359,Products!$A$2:$F$21,3,FALSE)</f>
        <v>Networking</v>
      </c>
      <c r="Q4359" s="6">
        <f>VLOOKUP(D4359,Products!$A$2:$F$21,6,FALSE)</f>
        <v>1050</v>
      </c>
      <c r="R4359" s="6">
        <f t="shared" si="274"/>
        <v>2100</v>
      </c>
      <c r="S4359" s="6">
        <f t="shared" si="275"/>
        <v>1193.1500000000001</v>
      </c>
    </row>
    <row r="4360" spans="1:19" x14ac:dyDescent="0.25">
      <c r="A4360" t="s">
        <v>4790</v>
      </c>
      <c r="B4360" s="2">
        <v>45409</v>
      </c>
      <c r="C4360" t="s">
        <v>275</v>
      </c>
      <c r="D4360" t="s">
        <v>72</v>
      </c>
      <c r="E4360">
        <v>50</v>
      </c>
      <c r="F4360">
        <v>1802.5</v>
      </c>
      <c r="G4360" s="3">
        <v>0.1</v>
      </c>
      <c r="H4360" t="s">
        <v>12</v>
      </c>
      <c r="I4360">
        <v>7</v>
      </c>
      <c r="J4360">
        <f t="shared" si="272"/>
        <v>81112.5</v>
      </c>
      <c r="K4360" s="2">
        <f t="shared" si="273"/>
        <v>45383</v>
      </c>
      <c r="L4360" s="2" t="str">
        <f>VLOOKUP(C4360,Customers!$A$2:$F$401,3,FALSE)</f>
        <v>Giza</v>
      </c>
      <c r="M4360" s="2" t="str">
        <f>VLOOKUP(C4360,Customers!$A$2:$F$401,5,FALSE)</f>
        <v>Small Business</v>
      </c>
      <c r="N4360" s="2" t="str">
        <f>VLOOKUP(D4360,Products!$A$2:$F$21,2,FALSE)</f>
        <v>Wi-Fi Router</v>
      </c>
      <c r="O4360" s="2" t="str">
        <f>VLOOKUP(D4360,Products!$A$2:$F$21,4,FALSE)</f>
        <v>Electronics</v>
      </c>
      <c r="P4360" s="2" t="str">
        <f>VLOOKUP(D4360,Products!$A$2:$F$21,3,FALSE)</f>
        <v>Networking</v>
      </c>
      <c r="Q4360" s="6">
        <f>VLOOKUP(D4360,Products!$A$2:$F$21,6,FALSE)</f>
        <v>1050</v>
      </c>
      <c r="R4360" s="6">
        <f t="shared" si="274"/>
        <v>52500</v>
      </c>
      <c r="S4360" s="6">
        <f t="shared" si="275"/>
        <v>28612.5</v>
      </c>
    </row>
    <row r="4361" spans="1:19" x14ac:dyDescent="0.25">
      <c r="A4361" t="s">
        <v>4791</v>
      </c>
      <c r="B4361" s="2">
        <v>45320</v>
      </c>
      <c r="C4361" t="s">
        <v>503</v>
      </c>
      <c r="D4361" t="s">
        <v>46</v>
      </c>
      <c r="E4361">
        <v>3</v>
      </c>
      <c r="F4361">
        <v>239.2</v>
      </c>
      <c r="G4361" s="3">
        <v>0</v>
      </c>
      <c r="H4361" t="s">
        <v>96</v>
      </c>
      <c r="I4361">
        <v>5</v>
      </c>
      <c r="J4361">
        <f t="shared" si="272"/>
        <v>717.59999999999991</v>
      </c>
      <c r="K4361" s="2">
        <f t="shared" si="273"/>
        <v>45292</v>
      </c>
      <c r="L4361" s="2" t="str">
        <f>VLOOKUP(C4361,Customers!$A$2:$F$401,3,FALSE)</f>
        <v>Banha</v>
      </c>
      <c r="M4361" s="2" t="str">
        <f>VLOOKUP(C4361,Customers!$A$2:$F$401,5,FALSE)</f>
        <v>Consumer</v>
      </c>
      <c r="N4361" s="2" t="str">
        <f>VLOOKUP(D4361,Products!$A$2:$F$21,2,FALSE)</f>
        <v>Paper A4 Box</v>
      </c>
      <c r="O4361" s="2" t="str">
        <f>VLOOKUP(D4361,Products!$A$2:$F$21,4,FALSE)</f>
        <v>Office</v>
      </c>
      <c r="P4361" s="2" t="str">
        <f>VLOOKUP(D4361,Products!$A$2:$F$21,3,FALSE)</f>
        <v>Stationery</v>
      </c>
      <c r="Q4361" s="6">
        <f>VLOOKUP(D4361,Products!$A$2:$F$21,6,FALSE)</f>
        <v>145</v>
      </c>
      <c r="R4361" s="6">
        <f t="shared" si="274"/>
        <v>435</v>
      </c>
      <c r="S4361" s="6">
        <f t="shared" si="275"/>
        <v>282.59999999999991</v>
      </c>
    </row>
    <row r="4362" spans="1:19" x14ac:dyDescent="0.25">
      <c r="A4362" t="s">
        <v>4792</v>
      </c>
      <c r="B4362" s="2">
        <v>45167</v>
      </c>
      <c r="C4362" t="s">
        <v>1251</v>
      </c>
      <c r="D4362" t="s">
        <v>49</v>
      </c>
      <c r="E4362">
        <v>2</v>
      </c>
      <c r="F4362">
        <v>4428</v>
      </c>
      <c r="G4362" s="3">
        <v>0.15</v>
      </c>
      <c r="H4362" t="s">
        <v>12</v>
      </c>
      <c r="I4362">
        <v>5</v>
      </c>
      <c r="J4362">
        <f t="shared" si="272"/>
        <v>7527.5999999999995</v>
      </c>
      <c r="K4362" s="2">
        <f t="shared" si="273"/>
        <v>45139</v>
      </c>
      <c r="L4362" s="2" t="str">
        <f>VLOOKUP(C4362,Customers!$A$2:$F$401,3,FALSE)</f>
        <v>Alexandria</v>
      </c>
      <c r="M4362" s="2" t="str">
        <f>VLOOKUP(C4362,Customers!$A$2:$F$401,5,FALSE)</f>
        <v>Consumer</v>
      </c>
      <c r="N4362" s="2" t="str">
        <f>VLOOKUP(D4362,Products!$A$2:$F$21,2,FALSE)</f>
        <v>UPS 1200VA</v>
      </c>
      <c r="O4362" s="2" t="str">
        <f>VLOOKUP(D4362,Products!$A$2:$F$21,4,FALSE)</f>
        <v>Electronics</v>
      </c>
      <c r="P4362" s="2" t="str">
        <f>VLOOKUP(D4362,Products!$A$2:$F$21,3,FALSE)</f>
        <v>Power</v>
      </c>
      <c r="Q4362" s="6">
        <f>VLOOKUP(D4362,Products!$A$2:$F$21,6,FALSE)</f>
        <v>2950</v>
      </c>
      <c r="R4362" s="6">
        <f t="shared" si="274"/>
        <v>5900</v>
      </c>
      <c r="S4362" s="6">
        <f t="shared" si="275"/>
        <v>1627.5999999999995</v>
      </c>
    </row>
    <row r="4363" spans="1:19" x14ac:dyDescent="0.25">
      <c r="A4363" t="s">
        <v>4793</v>
      </c>
      <c r="B4363" s="2">
        <v>46012</v>
      </c>
      <c r="C4363" t="s">
        <v>625</v>
      </c>
      <c r="D4363" t="s">
        <v>59</v>
      </c>
      <c r="E4363">
        <v>1</v>
      </c>
      <c r="F4363">
        <v>7992</v>
      </c>
      <c r="G4363" s="3">
        <v>0</v>
      </c>
      <c r="H4363" t="s">
        <v>12</v>
      </c>
      <c r="I4363">
        <v>3</v>
      </c>
      <c r="J4363">
        <f t="shared" si="272"/>
        <v>7992</v>
      </c>
      <c r="K4363" s="2">
        <f t="shared" si="273"/>
        <v>45992</v>
      </c>
      <c r="L4363" s="2" t="str">
        <f>VLOOKUP(C4363,Customers!$A$2:$F$401,3,FALSE)</f>
        <v>Tanta</v>
      </c>
      <c r="M4363" s="2" t="str">
        <f>VLOOKUP(C4363,Customers!$A$2:$F$401,5,FALSE)</f>
        <v>Small Business</v>
      </c>
      <c r="N4363" s="2" t="str">
        <f>VLOOKUP(D4363,Products!$A$2:$F$21,2,FALSE)</f>
        <v>Laser Printer</v>
      </c>
      <c r="O4363" s="2" t="str">
        <f>VLOOKUP(D4363,Products!$A$2:$F$21,4,FALSE)</f>
        <v>Electronics</v>
      </c>
      <c r="P4363" s="2" t="str">
        <f>VLOOKUP(D4363,Products!$A$2:$F$21,3,FALSE)</f>
        <v>Printers</v>
      </c>
      <c r="Q4363" s="6">
        <f>VLOOKUP(D4363,Products!$A$2:$F$21,6,FALSE)</f>
        <v>5600</v>
      </c>
      <c r="R4363" s="6">
        <f t="shared" si="274"/>
        <v>5600</v>
      </c>
      <c r="S4363" s="6">
        <f t="shared" si="275"/>
        <v>2392</v>
      </c>
    </row>
    <row r="4364" spans="1:19" x14ac:dyDescent="0.25">
      <c r="A4364" t="s">
        <v>4794</v>
      </c>
      <c r="B4364" s="2">
        <v>45122</v>
      </c>
      <c r="C4364" t="s">
        <v>948</v>
      </c>
      <c r="D4364" t="s">
        <v>46</v>
      </c>
      <c r="E4364">
        <v>1</v>
      </c>
      <c r="F4364">
        <v>252.2</v>
      </c>
      <c r="G4364" s="3">
        <v>0</v>
      </c>
      <c r="H4364" t="s">
        <v>12</v>
      </c>
      <c r="I4364">
        <v>7</v>
      </c>
      <c r="J4364">
        <f t="shared" si="272"/>
        <v>252.2</v>
      </c>
      <c r="K4364" s="2">
        <f t="shared" si="273"/>
        <v>45108</v>
      </c>
      <c r="L4364" s="2" t="str">
        <f>VLOOKUP(C4364,Customers!$A$2:$F$401,3,FALSE)</f>
        <v>Fayoum</v>
      </c>
      <c r="M4364" s="2" t="str">
        <f>VLOOKUP(C4364,Customers!$A$2:$F$401,5,FALSE)</f>
        <v>Consumer</v>
      </c>
      <c r="N4364" s="2" t="str">
        <f>VLOOKUP(D4364,Products!$A$2:$F$21,2,FALSE)</f>
        <v>Paper A4 Box</v>
      </c>
      <c r="O4364" s="2" t="str">
        <f>VLOOKUP(D4364,Products!$A$2:$F$21,4,FALSE)</f>
        <v>Office</v>
      </c>
      <c r="P4364" s="2" t="str">
        <f>VLOOKUP(D4364,Products!$A$2:$F$21,3,FALSE)</f>
        <v>Stationery</v>
      </c>
      <c r="Q4364" s="6">
        <f>VLOOKUP(D4364,Products!$A$2:$F$21,6,FALSE)</f>
        <v>145</v>
      </c>
      <c r="R4364" s="6">
        <f t="shared" si="274"/>
        <v>145</v>
      </c>
      <c r="S4364" s="6">
        <f t="shared" si="275"/>
        <v>107.19999999999999</v>
      </c>
    </row>
    <row r="4365" spans="1:19" x14ac:dyDescent="0.25">
      <c r="A4365" t="s">
        <v>4795</v>
      </c>
      <c r="B4365" s="2">
        <v>45668</v>
      </c>
      <c r="C4365" t="s">
        <v>744</v>
      </c>
      <c r="D4365" t="s">
        <v>49</v>
      </c>
      <c r="E4365">
        <v>1</v>
      </c>
      <c r="F4365">
        <v>3772</v>
      </c>
      <c r="G4365" s="3">
        <v>0.1</v>
      </c>
      <c r="H4365" t="s">
        <v>85</v>
      </c>
      <c r="I4365">
        <v>6</v>
      </c>
      <c r="J4365">
        <f t="shared" si="272"/>
        <v>3394.8</v>
      </c>
      <c r="K4365" s="2">
        <f t="shared" si="273"/>
        <v>45658</v>
      </c>
      <c r="L4365" s="2" t="str">
        <f>VLOOKUP(C4365,Customers!$A$2:$F$401,3,FALSE)</f>
        <v>Cairo</v>
      </c>
      <c r="M4365" s="2" t="str">
        <f>VLOOKUP(C4365,Customers!$A$2:$F$401,5,FALSE)</f>
        <v>Corporate</v>
      </c>
      <c r="N4365" s="2" t="str">
        <f>VLOOKUP(D4365,Products!$A$2:$F$21,2,FALSE)</f>
        <v>UPS 1200VA</v>
      </c>
      <c r="O4365" s="2" t="str">
        <f>VLOOKUP(D4365,Products!$A$2:$F$21,4,FALSE)</f>
        <v>Electronics</v>
      </c>
      <c r="P4365" s="2" t="str">
        <f>VLOOKUP(D4365,Products!$A$2:$F$21,3,FALSE)</f>
        <v>Power</v>
      </c>
      <c r="Q4365" s="6">
        <f>VLOOKUP(D4365,Products!$A$2:$F$21,6,FALSE)</f>
        <v>2950</v>
      </c>
      <c r="R4365" s="6">
        <f t="shared" si="274"/>
        <v>2950</v>
      </c>
      <c r="S4365" s="6">
        <f t="shared" si="275"/>
        <v>444.80000000000018</v>
      </c>
    </row>
    <row r="4366" spans="1:19" x14ac:dyDescent="0.25">
      <c r="A4366" t="s">
        <v>4796</v>
      </c>
      <c r="B4366" s="2">
        <v>45966</v>
      </c>
      <c r="C4366" t="s">
        <v>1559</v>
      </c>
      <c r="D4366" t="s">
        <v>82</v>
      </c>
      <c r="E4366">
        <v>1</v>
      </c>
      <c r="F4366">
        <v>4416</v>
      </c>
      <c r="G4366" s="3">
        <v>0</v>
      </c>
      <c r="H4366" t="s">
        <v>12</v>
      </c>
      <c r="I4366">
        <v>1</v>
      </c>
      <c r="J4366">
        <f t="shared" si="272"/>
        <v>4416</v>
      </c>
      <c r="K4366" s="2">
        <f t="shared" si="273"/>
        <v>45962</v>
      </c>
      <c r="L4366" s="2" t="str">
        <f>VLOOKUP(C4366,Customers!$A$2:$F$401,3,FALSE)</f>
        <v>Ismailia</v>
      </c>
      <c r="M4366" s="2" t="str">
        <f>VLOOKUP(C4366,Customers!$A$2:$F$401,5,FALSE)</f>
        <v>Consumer</v>
      </c>
      <c r="N4366" s="2" t="str">
        <f>VLOOKUP(D4366,Products!$A$2:$F$21,2,FALSE)</f>
        <v>Office Chair</v>
      </c>
      <c r="O4366" s="2" t="str">
        <f>VLOOKUP(D4366,Products!$A$2:$F$21,4,FALSE)</f>
        <v>Office</v>
      </c>
      <c r="P4366" s="2" t="str">
        <f>VLOOKUP(D4366,Products!$A$2:$F$21,3,FALSE)</f>
        <v>Furniture</v>
      </c>
      <c r="Q4366" s="6">
        <f>VLOOKUP(D4366,Products!$A$2:$F$21,6,FALSE)</f>
        <v>3150</v>
      </c>
      <c r="R4366" s="6">
        <f t="shared" si="274"/>
        <v>3150</v>
      </c>
      <c r="S4366" s="6">
        <f t="shared" si="275"/>
        <v>1266</v>
      </c>
    </row>
    <row r="4367" spans="1:19" x14ac:dyDescent="0.25">
      <c r="A4367" t="s">
        <v>4797</v>
      </c>
      <c r="B4367" s="2">
        <v>45376</v>
      </c>
      <c r="C4367" t="s">
        <v>794</v>
      </c>
      <c r="D4367" t="s">
        <v>46</v>
      </c>
      <c r="E4367">
        <v>1</v>
      </c>
      <c r="F4367">
        <v>252.2</v>
      </c>
      <c r="G4367" s="3">
        <v>0</v>
      </c>
      <c r="H4367" t="s">
        <v>85</v>
      </c>
      <c r="I4367">
        <v>4</v>
      </c>
      <c r="J4367">
        <f t="shared" si="272"/>
        <v>252.2</v>
      </c>
      <c r="K4367" s="2">
        <f t="shared" si="273"/>
        <v>45352</v>
      </c>
      <c r="L4367" s="2" t="str">
        <f>VLOOKUP(C4367,Customers!$A$2:$F$401,3,FALSE)</f>
        <v>Asyut</v>
      </c>
      <c r="M4367" s="2" t="str">
        <f>VLOOKUP(C4367,Customers!$A$2:$F$401,5,FALSE)</f>
        <v>Small Business</v>
      </c>
      <c r="N4367" s="2" t="str">
        <f>VLOOKUP(D4367,Products!$A$2:$F$21,2,FALSE)</f>
        <v>Paper A4 Box</v>
      </c>
      <c r="O4367" s="2" t="str">
        <f>VLOOKUP(D4367,Products!$A$2:$F$21,4,FALSE)</f>
        <v>Office</v>
      </c>
      <c r="P4367" s="2" t="str">
        <f>VLOOKUP(D4367,Products!$A$2:$F$21,3,FALSE)</f>
        <v>Stationery</v>
      </c>
      <c r="Q4367" s="6">
        <f>VLOOKUP(D4367,Products!$A$2:$F$21,6,FALSE)</f>
        <v>145</v>
      </c>
      <c r="R4367" s="6">
        <f t="shared" si="274"/>
        <v>145</v>
      </c>
      <c r="S4367" s="6">
        <f t="shared" si="275"/>
        <v>107.19999999999999</v>
      </c>
    </row>
    <row r="4368" spans="1:19" x14ac:dyDescent="0.25">
      <c r="A4368" t="s">
        <v>4798</v>
      </c>
      <c r="B4368" s="2">
        <v>45877</v>
      </c>
      <c r="C4368" t="s">
        <v>525</v>
      </c>
      <c r="D4368" t="s">
        <v>79</v>
      </c>
      <c r="E4368">
        <v>4</v>
      </c>
      <c r="F4368">
        <v>6200</v>
      </c>
      <c r="G4368" s="3">
        <v>0.15</v>
      </c>
      <c r="H4368" t="s">
        <v>12</v>
      </c>
      <c r="I4368">
        <v>4</v>
      </c>
      <c r="J4368">
        <f t="shared" si="272"/>
        <v>21080</v>
      </c>
      <c r="K4368" s="2">
        <f t="shared" si="273"/>
        <v>45870</v>
      </c>
      <c r="L4368" s="2" t="str">
        <f>VLOOKUP(C4368,Customers!$A$2:$F$401,3,FALSE)</f>
        <v>Mansoura</v>
      </c>
      <c r="M4368" s="2" t="str">
        <f>VLOOKUP(C4368,Customers!$A$2:$F$401,5,FALSE)</f>
        <v>Small Business</v>
      </c>
      <c r="N4368" s="2" t="str">
        <f>VLOOKUP(D4368,Products!$A$2:$F$21,2,FALSE)</f>
        <v>27-inch Monitor</v>
      </c>
      <c r="O4368" s="2" t="str">
        <f>VLOOKUP(D4368,Products!$A$2:$F$21,4,FALSE)</f>
        <v>Electronics</v>
      </c>
      <c r="P4368" s="2" t="str">
        <f>VLOOKUP(D4368,Products!$A$2:$F$21,3,FALSE)</f>
        <v>Displays</v>
      </c>
      <c r="Q4368" s="6">
        <f>VLOOKUP(D4368,Products!$A$2:$F$21,6,FALSE)</f>
        <v>4300</v>
      </c>
      <c r="R4368" s="6">
        <f t="shared" si="274"/>
        <v>17200</v>
      </c>
      <c r="S4368" s="6">
        <f t="shared" si="275"/>
        <v>3880</v>
      </c>
    </row>
    <row r="4369" spans="1:19" x14ac:dyDescent="0.25">
      <c r="A4369" t="s">
        <v>4799</v>
      </c>
      <c r="B4369" s="2">
        <v>45353</v>
      </c>
      <c r="C4369" t="s">
        <v>875</v>
      </c>
      <c r="D4369" t="s">
        <v>79</v>
      </c>
      <c r="E4369">
        <v>1</v>
      </c>
      <c r="F4369">
        <v>6386</v>
      </c>
      <c r="G4369" s="3">
        <v>0</v>
      </c>
      <c r="H4369" t="s">
        <v>12</v>
      </c>
      <c r="I4369">
        <v>6</v>
      </c>
      <c r="J4369">
        <f t="shared" si="272"/>
        <v>6386</v>
      </c>
      <c r="K4369" s="2">
        <f t="shared" si="273"/>
        <v>45352</v>
      </c>
      <c r="L4369" s="2" t="str">
        <f>VLOOKUP(C4369,Customers!$A$2:$F$401,3,FALSE)</f>
        <v>Mansoura</v>
      </c>
      <c r="M4369" s="2" t="str">
        <f>VLOOKUP(C4369,Customers!$A$2:$F$401,5,FALSE)</f>
        <v>Consumer</v>
      </c>
      <c r="N4369" s="2" t="str">
        <f>VLOOKUP(D4369,Products!$A$2:$F$21,2,FALSE)</f>
        <v>27-inch Monitor</v>
      </c>
      <c r="O4369" s="2" t="str">
        <f>VLOOKUP(D4369,Products!$A$2:$F$21,4,FALSE)</f>
        <v>Electronics</v>
      </c>
      <c r="P4369" s="2" t="str">
        <f>VLOOKUP(D4369,Products!$A$2:$F$21,3,FALSE)</f>
        <v>Displays</v>
      </c>
      <c r="Q4369" s="6">
        <f>VLOOKUP(D4369,Products!$A$2:$F$21,6,FALSE)</f>
        <v>4300</v>
      </c>
      <c r="R4369" s="6">
        <f t="shared" si="274"/>
        <v>4300</v>
      </c>
      <c r="S4369" s="6">
        <f t="shared" si="275"/>
        <v>2086</v>
      </c>
    </row>
    <row r="4370" spans="1:19" x14ac:dyDescent="0.25">
      <c r="A4370" t="s">
        <v>4800</v>
      </c>
      <c r="B4370" s="2">
        <v>45493</v>
      </c>
      <c r="C4370" t="s">
        <v>133</v>
      </c>
      <c r="D4370" t="s">
        <v>43</v>
      </c>
      <c r="E4370">
        <v>1</v>
      </c>
      <c r="F4370">
        <v>3600</v>
      </c>
      <c r="G4370" s="3">
        <v>0</v>
      </c>
      <c r="H4370" t="s">
        <v>12</v>
      </c>
      <c r="I4370">
        <v>1</v>
      </c>
      <c r="J4370">
        <f t="shared" si="272"/>
        <v>3600</v>
      </c>
      <c r="K4370" s="2">
        <f t="shared" si="273"/>
        <v>45474</v>
      </c>
      <c r="L4370" s="2" t="str">
        <f>VLOOKUP(C4370,Customers!$A$2:$F$401,3,FALSE)</f>
        <v>Ismailia</v>
      </c>
      <c r="M4370" s="2" t="str">
        <f>VLOOKUP(C4370,Customers!$A$2:$F$401,5,FALSE)</f>
        <v>Small Business</v>
      </c>
      <c r="N4370" s="2" t="str">
        <f>VLOOKUP(D4370,Products!$A$2:$F$21,2,FALSE)</f>
        <v>External SSD 1TB</v>
      </c>
      <c r="O4370" s="2" t="str">
        <f>VLOOKUP(D4370,Products!$A$2:$F$21,4,FALSE)</f>
        <v>Electronics</v>
      </c>
      <c r="P4370" s="2" t="str">
        <f>VLOOKUP(D4370,Products!$A$2:$F$21,3,FALSE)</f>
        <v>Storage</v>
      </c>
      <c r="Q4370" s="6">
        <f>VLOOKUP(D4370,Products!$A$2:$F$21,6,FALSE)</f>
        <v>2450</v>
      </c>
      <c r="R4370" s="6">
        <f t="shared" si="274"/>
        <v>2450</v>
      </c>
      <c r="S4370" s="6">
        <f t="shared" si="275"/>
        <v>1150</v>
      </c>
    </row>
    <row r="4371" spans="1:19" x14ac:dyDescent="0.25">
      <c r="A4371" t="s">
        <v>4801</v>
      </c>
      <c r="B4371" s="2">
        <v>45035</v>
      </c>
      <c r="C4371" t="s">
        <v>471</v>
      </c>
      <c r="D4371" t="s">
        <v>27</v>
      </c>
      <c r="E4371">
        <v>2</v>
      </c>
      <c r="F4371">
        <v>901.6</v>
      </c>
      <c r="G4371" s="3">
        <v>0.03</v>
      </c>
      <c r="H4371" t="s">
        <v>12</v>
      </c>
      <c r="I4371">
        <v>2</v>
      </c>
      <c r="J4371">
        <f t="shared" si="272"/>
        <v>1749.104</v>
      </c>
      <c r="K4371" s="2">
        <f t="shared" si="273"/>
        <v>45017</v>
      </c>
      <c r="L4371" s="2" t="str">
        <f>VLOOKUP(C4371,Customers!$A$2:$F$401,3,FALSE)</f>
        <v>Alexandria</v>
      </c>
      <c r="M4371" s="2" t="str">
        <f>VLOOKUP(C4371,Customers!$A$2:$F$401,5,FALSE)</f>
        <v>Consumer</v>
      </c>
      <c r="N4371" s="2" t="str">
        <f>VLOOKUP(D4371,Products!$A$2:$F$21,2,FALSE)</f>
        <v>Printer Toner</v>
      </c>
      <c r="O4371" s="2" t="str">
        <f>VLOOKUP(D4371,Products!$A$2:$F$21,4,FALSE)</f>
        <v>Office</v>
      </c>
      <c r="P4371" s="2" t="str">
        <f>VLOOKUP(D4371,Products!$A$2:$F$21,3,FALSE)</f>
        <v>Supplies</v>
      </c>
      <c r="Q4371" s="6">
        <f>VLOOKUP(D4371,Products!$A$2:$F$21,6,FALSE)</f>
        <v>510</v>
      </c>
      <c r="R4371" s="6">
        <f t="shared" si="274"/>
        <v>1020</v>
      </c>
      <c r="S4371" s="6">
        <f t="shared" si="275"/>
        <v>729.10400000000004</v>
      </c>
    </row>
    <row r="4372" spans="1:19" x14ac:dyDescent="0.25">
      <c r="A4372" t="s">
        <v>4802</v>
      </c>
      <c r="B4372" s="2">
        <v>45323</v>
      </c>
      <c r="C4372" t="s">
        <v>1742</v>
      </c>
      <c r="D4372" t="s">
        <v>90</v>
      </c>
      <c r="E4372">
        <v>2</v>
      </c>
      <c r="F4372">
        <v>1932</v>
      </c>
      <c r="G4372" s="3">
        <v>0.1</v>
      </c>
      <c r="H4372" t="s">
        <v>12</v>
      </c>
      <c r="I4372">
        <v>2</v>
      </c>
      <c r="J4372">
        <f t="shared" si="272"/>
        <v>3477.6</v>
      </c>
      <c r="K4372" s="2">
        <f t="shared" si="273"/>
        <v>45323</v>
      </c>
      <c r="L4372" s="2" t="str">
        <f>VLOOKUP(C4372,Customers!$A$2:$F$401,3,FALSE)</f>
        <v>Zagazig</v>
      </c>
      <c r="M4372" s="2" t="str">
        <f>VLOOKUP(C4372,Customers!$A$2:$F$401,5,FALSE)</f>
        <v>Consumer</v>
      </c>
      <c r="N4372" s="2" t="str">
        <f>VLOOKUP(D4372,Products!$A$2:$F$21,2,FALSE)</f>
        <v>Headset Pro</v>
      </c>
      <c r="O4372" s="2" t="str">
        <f>VLOOKUP(D4372,Products!$A$2:$F$21,4,FALSE)</f>
        <v>Electronics</v>
      </c>
      <c r="P4372" s="2" t="str">
        <f>VLOOKUP(D4372,Products!$A$2:$F$21,3,FALSE)</f>
        <v>Accessories</v>
      </c>
      <c r="Q4372" s="6">
        <f>VLOOKUP(D4372,Products!$A$2:$F$21,6,FALSE)</f>
        <v>1180</v>
      </c>
      <c r="R4372" s="6">
        <f t="shared" si="274"/>
        <v>2360</v>
      </c>
      <c r="S4372" s="6">
        <f t="shared" si="275"/>
        <v>1117.5999999999999</v>
      </c>
    </row>
    <row r="4373" spans="1:19" x14ac:dyDescent="0.25">
      <c r="A4373" t="s">
        <v>4803</v>
      </c>
      <c r="B4373" s="2">
        <v>45157</v>
      </c>
      <c r="C4373" t="s">
        <v>944</v>
      </c>
      <c r="D4373" t="s">
        <v>15</v>
      </c>
      <c r="E4373">
        <v>1</v>
      </c>
      <c r="F4373">
        <v>436.5</v>
      </c>
      <c r="G4373" s="3">
        <v>0.1</v>
      </c>
      <c r="H4373" t="s">
        <v>12</v>
      </c>
      <c r="I4373">
        <v>4</v>
      </c>
      <c r="J4373">
        <f t="shared" si="272"/>
        <v>392.85</v>
      </c>
      <c r="K4373" s="2">
        <f t="shared" si="273"/>
        <v>45139</v>
      </c>
      <c r="L4373" s="2" t="str">
        <f>VLOOKUP(C4373,Customers!$A$2:$F$401,3,FALSE)</f>
        <v>Asyut</v>
      </c>
      <c r="M4373" s="2" t="str">
        <f>VLOOKUP(C4373,Customers!$A$2:$F$401,5,FALSE)</f>
        <v>Small Business</v>
      </c>
      <c r="N4373" s="2" t="str">
        <f>VLOOKUP(D4373,Products!$A$2:$F$21,2,FALSE)</f>
        <v>Wireless Mouse</v>
      </c>
      <c r="O4373" s="2" t="str">
        <f>VLOOKUP(D4373,Products!$A$2:$F$21,4,FALSE)</f>
        <v>Electronics</v>
      </c>
      <c r="P4373" s="2" t="str">
        <f>VLOOKUP(D4373,Products!$A$2:$F$21,3,FALSE)</f>
        <v>Accessories</v>
      </c>
      <c r="Q4373" s="6">
        <f>VLOOKUP(D4373,Products!$A$2:$F$21,6,FALSE)</f>
        <v>210</v>
      </c>
      <c r="R4373" s="6">
        <f t="shared" si="274"/>
        <v>210</v>
      </c>
      <c r="S4373" s="6">
        <f t="shared" si="275"/>
        <v>182.85000000000002</v>
      </c>
    </row>
    <row r="4374" spans="1:19" x14ac:dyDescent="0.25">
      <c r="A4374" t="s">
        <v>4804</v>
      </c>
      <c r="B4374" s="2">
        <v>45232</v>
      </c>
      <c r="C4374" t="s">
        <v>744</v>
      </c>
      <c r="D4374" t="s">
        <v>43</v>
      </c>
      <c r="E4374">
        <v>3</v>
      </c>
      <c r="F4374">
        <v>3600</v>
      </c>
      <c r="G4374" s="3">
        <v>0.1</v>
      </c>
      <c r="H4374" t="s">
        <v>12</v>
      </c>
      <c r="I4374">
        <v>6</v>
      </c>
      <c r="J4374">
        <f t="shared" si="272"/>
        <v>9720</v>
      </c>
      <c r="K4374" s="2">
        <f t="shared" si="273"/>
        <v>45231</v>
      </c>
      <c r="L4374" s="2" t="str">
        <f>VLOOKUP(C4374,Customers!$A$2:$F$401,3,FALSE)</f>
        <v>Cairo</v>
      </c>
      <c r="M4374" s="2" t="str">
        <f>VLOOKUP(C4374,Customers!$A$2:$F$401,5,FALSE)</f>
        <v>Corporate</v>
      </c>
      <c r="N4374" s="2" t="str">
        <f>VLOOKUP(D4374,Products!$A$2:$F$21,2,FALSE)</f>
        <v>External SSD 1TB</v>
      </c>
      <c r="O4374" s="2" t="str">
        <f>VLOOKUP(D4374,Products!$A$2:$F$21,4,FALSE)</f>
        <v>Electronics</v>
      </c>
      <c r="P4374" s="2" t="str">
        <f>VLOOKUP(D4374,Products!$A$2:$F$21,3,FALSE)</f>
        <v>Storage</v>
      </c>
      <c r="Q4374" s="6">
        <f>VLOOKUP(D4374,Products!$A$2:$F$21,6,FALSE)</f>
        <v>2450</v>
      </c>
      <c r="R4374" s="6">
        <f t="shared" si="274"/>
        <v>7350</v>
      </c>
      <c r="S4374" s="6">
        <f t="shared" si="275"/>
        <v>2370</v>
      </c>
    </row>
    <row r="4375" spans="1:19" x14ac:dyDescent="0.25">
      <c r="A4375" t="s">
        <v>4805</v>
      </c>
      <c r="B4375" s="2">
        <v>45898</v>
      </c>
      <c r="C4375" t="s">
        <v>269</v>
      </c>
      <c r="D4375" t="s">
        <v>15</v>
      </c>
      <c r="E4375">
        <v>2</v>
      </c>
      <c r="F4375">
        <v>414</v>
      </c>
      <c r="G4375" s="3">
        <v>0.1</v>
      </c>
      <c r="H4375" t="s">
        <v>12</v>
      </c>
      <c r="I4375">
        <v>6</v>
      </c>
      <c r="J4375">
        <f t="shared" si="272"/>
        <v>745.2</v>
      </c>
      <c r="K4375" s="2">
        <f t="shared" si="273"/>
        <v>45870</v>
      </c>
      <c r="L4375" s="2" t="str">
        <f>VLOOKUP(C4375,Customers!$A$2:$F$401,3,FALSE)</f>
        <v>Port Said</v>
      </c>
      <c r="M4375" s="2" t="str">
        <f>VLOOKUP(C4375,Customers!$A$2:$F$401,5,FALSE)</f>
        <v>Consumer</v>
      </c>
      <c r="N4375" s="2" t="str">
        <f>VLOOKUP(D4375,Products!$A$2:$F$21,2,FALSE)</f>
        <v>Wireless Mouse</v>
      </c>
      <c r="O4375" s="2" t="str">
        <f>VLOOKUP(D4375,Products!$A$2:$F$21,4,FALSE)</f>
        <v>Electronics</v>
      </c>
      <c r="P4375" s="2" t="str">
        <f>VLOOKUP(D4375,Products!$A$2:$F$21,3,FALSE)</f>
        <v>Accessories</v>
      </c>
      <c r="Q4375" s="6">
        <f>VLOOKUP(D4375,Products!$A$2:$F$21,6,FALSE)</f>
        <v>210</v>
      </c>
      <c r="R4375" s="6">
        <f t="shared" si="274"/>
        <v>420</v>
      </c>
      <c r="S4375" s="6">
        <f t="shared" si="275"/>
        <v>325.20000000000005</v>
      </c>
    </row>
    <row r="4376" spans="1:19" x14ac:dyDescent="0.25">
      <c r="A4376" t="s">
        <v>4806</v>
      </c>
      <c r="B4376" s="2">
        <v>45945</v>
      </c>
      <c r="C4376" t="s">
        <v>26</v>
      </c>
      <c r="D4376" t="s">
        <v>79</v>
      </c>
      <c r="E4376">
        <v>2</v>
      </c>
      <c r="F4376">
        <v>6696</v>
      </c>
      <c r="G4376" s="3">
        <v>0.03</v>
      </c>
      <c r="H4376" t="s">
        <v>12</v>
      </c>
      <c r="I4376">
        <v>4</v>
      </c>
      <c r="J4376">
        <f t="shared" si="272"/>
        <v>12990.24</v>
      </c>
      <c r="K4376" s="2">
        <f t="shared" si="273"/>
        <v>45931</v>
      </c>
      <c r="L4376" s="2" t="str">
        <f>VLOOKUP(C4376,Customers!$A$2:$F$401,3,FALSE)</f>
        <v>Mansoura</v>
      </c>
      <c r="M4376" s="2" t="str">
        <f>VLOOKUP(C4376,Customers!$A$2:$F$401,5,FALSE)</f>
        <v>Consumer</v>
      </c>
      <c r="N4376" s="2" t="str">
        <f>VLOOKUP(D4376,Products!$A$2:$F$21,2,FALSE)</f>
        <v>27-inch Monitor</v>
      </c>
      <c r="O4376" s="2" t="str">
        <f>VLOOKUP(D4376,Products!$A$2:$F$21,4,FALSE)</f>
        <v>Electronics</v>
      </c>
      <c r="P4376" s="2" t="str">
        <f>VLOOKUP(D4376,Products!$A$2:$F$21,3,FALSE)</f>
        <v>Displays</v>
      </c>
      <c r="Q4376" s="6">
        <f>VLOOKUP(D4376,Products!$A$2:$F$21,6,FALSE)</f>
        <v>4300</v>
      </c>
      <c r="R4376" s="6">
        <f t="shared" si="274"/>
        <v>8600</v>
      </c>
      <c r="S4376" s="6">
        <f t="shared" si="275"/>
        <v>4390.24</v>
      </c>
    </row>
    <row r="4377" spans="1:19" x14ac:dyDescent="0.25">
      <c r="A4377" t="s">
        <v>4807</v>
      </c>
      <c r="B4377" s="2">
        <v>45288</v>
      </c>
      <c r="C4377" t="s">
        <v>437</v>
      </c>
      <c r="D4377" t="s">
        <v>72</v>
      </c>
      <c r="E4377">
        <v>2</v>
      </c>
      <c r="F4377">
        <v>1750</v>
      </c>
      <c r="G4377" s="3">
        <v>0.03</v>
      </c>
      <c r="H4377" t="s">
        <v>12</v>
      </c>
      <c r="I4377">
        <v>7</v>
      </c>
      <c r="J4377">
        <f t="shared" si="272"/>
        <v>3395</v>
      </c>
      <c r="K4377" s="2">
        <f t="shared" si="273"/>
        <v>45261</v>
      </c>
      <c r="L4377" s="2" t="str">
        <f>VLOOKUP(C4377,Customers!$A$2:$F$401,3,FALSE)</f>
        <v>Cairo</v>
      </c>
      <c r="M4377" s="2" t="str">
        <f>VLOOKUP(C4377,Customers!$A$2:$F$401,5,FALSE)</f>
        <v>Corporate</v>
      </c>
      <c r="N4377" s="2" t="str">
        <f>VLOOKUP(D4377,Products!$A$2:$F$21,2,FALSE)</f>
        <v>Wi-Fi Router</v>
      </c>
      <c r="O4377" s="2" t="str">
        <f>VLOOKUP(D4377,Products!$A$2:$F$21,4,FALSE)</f>
        <v>Electronics</v>
      </c>
      <c r="P4377" s="2" t="str">
        <f>VLOOKUP(D4377,Products!$A$2:$F$21,3,FALSE)</f>
        <v>Networking</v>
      </c>
      <c r="Q4377" s="6">
        <f>VLOOKUP(D4377,Products!$A$2:$F$21,6,FALSE)</f>
        <v>1050</v>
      </c>
      <c r="R4377" s="6">
        <f t="shared" si="274"/>
        <v>2100</v>
      </c>
      <c r="S4377" s="6">
        <f t="shared" si="275"/>
        <v>1295</v>
      </c>
    </row>
    <row r="4378" spans="1:19" x14ac:dyDescent="0.25">
      <c r="A4378" t="s">
        <v>4808</v>
      </c>
      <c r="B4378" s="2">
        <v>45254</v>
      </c>
      <c r="C4378" t="s">
        <v>148</v>
      </c>
      <c r="D4378" t="s">
        <v>49</v>
      </c>
      <c r="E4378">
        <v>2</v>
      </c>
      <c r="F4378">
        <v>3977</v>
      </c>
      <c r="G4378" s="3">
        <v>0.03</v>
      </c>
      <c r="H4378" t="s">
        <v>12</v>
      </c>
      <c r="I4378">
        <v>6</v>
      </c>
      <c r="J4378">
        <f t="shared" si="272"/>
        <v>7715.38</v>
      </c>
      <c r="K4378" s="2">
        <f t="shared" si="273"/>
        <v>45231</v>
      </c>
      <c r="L4378" s="2" t="str">
        <f>VLOOKUP(C4378,Customers!$A$2:$F$401,3,FALSE)</f>
        <v>Mansoura</v>
      </c>
      <c r="M4378" s="2" t="str">
        <f>VLOOKUP(C4378,Customers!$A$2:$F$401,5,FALSE)</f>
        <v>Corporate</v>
      </c>
      <c r="N4378" s="2" t="str">
        <f>VLOOKUP(D4378,Products!$A$2:$F$21,2,FALSE)</f>
        <v>UPS 1200VA</v>
      </c>
      <c r="O4378" s="2" t="str">
        <f>VLOOKUP(D4378,Products!$A$2:$F$21,4,FALSE)</f>
        <v>Electronics</v>
      </c>
      <c r="P4378" s="2" t="str">
        <f>VLOOKUP(D4378,Products!$A$2:$F$21,3,FALSE)</f>
        <v>Power</v>
      </c>
      <c r="Q4378" s="6">
        <f>VLOOKUP(D4378,Products!$A$2:$F$21,6,FALSE)</f>
        <v>2950</v>
      </c>
      <c r="R4378" s="6">
        <f t="shared" si="274"/>
        <v>5900</v>
      </c>
      <c r="S4378" s="6">
        <f t="shared" si="275"/>
        <v>1815.38</v>
      </c>
    </row>
    <row r="4379" spans="1:19" x14ac:dyDescent="0.25">
      <c r="A4379" t="s">
        <v>4809</v>
      </c>
      <c r="B4379" s="2">
        <v>45015</v>
      </c>
      <c r="C4379" t="s">
        <v>503</v>
      </c>
      <c r="D4379" t="s">
        <v>27</v>
      </c>
      <c r="E4379">
        <v>2</v>
      </c>
      <c r="F4379">
        <v>980</v>
      </c>
      <c r="G4379" s="3">
        <v>0.15</v>
      </c>
      <c r="H4379" t="s">
        <v>12</v>
      </c>
      <c r="I4379">
        <v>7</v>
      </c>
      <c r="J4379">
        <f t="shared" si="272"/>
        <v>1666</v>
      </c>
      <c r="K4379" s="2">
        <f t="shared" si="273"/>
        <v>44986</v>
      </c>
      <c r="L4379" s="2" t="str">
        <f>VLOOKUP(C4379,Customers!$A$2:$F$401,3,FALSE)</f>
        <v>Banha</v>
      </c>
      <c r="M4379" s="2" t="str">
        <f>VLOOKUP(C4379,Customers!$A$2:$F$401,5,FALSE)</f>
        <v>Consumer</v>
      </c>
      <c r="N4379" s="2" t="str">
        <f>VLOOKUP(D4379,Products!$A$2:$F$21,2,FALSE)</f>
        <v>Printer Toner</v>
      </c>
      <c r="O4379" s="2" t="str">
        <f>VLOOKUP(D4379,Products!$A$2:$F$21,4,FALSE)</f>
        <v>Office</v>
      </c>
      <c r="P4379" s="2" t="str">
        <f>VLOOKUP(D4379,Products!$A$2:$F$21,3,FALSE)</f>
        <v>Supplies</v>
      </c>
      <c r="Q4379" s="6">
        <f>VLOOKUP(D4379,Products!$A$2:$F$21,6,FALSE)</f>
        <v>510</v>
      </c>
      <c r="R4379" s="6">
        <f t="shared" si="274"/>
        <v>1020</v>
      </c>
      <c r="S4379" s="6">
        <f t="shared" si="275"/>
        <v>646</v>
      </c>
    </row>
    <row r="4380" spans="1:19" x14ac:dyDescent="0.25">
      <c r="A4380" t="s">
        <v>4810</v>
      </c>
      <c r="B4380" s="2">
        <v>45037</v>
      </c>
      <c r="C4380" t="s">
        <v>1579</v>
      </c>
      <c r="D4380" t="s">
        <v>43</v>
      </c>
      <c r="E4380">
        <v>1</v>
      </c>
      <c r="F4380">
        <v>3492</v>
      </c>
      <c r="G4380" s="3">
        <v>0</v>
      </c>
      <c r="H4380" t="s">
        <v>12</v>
      </c>
      <c r="I4380">
        <v>3</v>
      </c>
      <c r="J4380">
        <f t="shared" si="272"/>
        <v>3492</v>
      </c>
      <c r="K4380" s="2">
        <f t="shared" si="273"/>
        <v>45017</v>
      </c>
      <c r="L4380" s="2" t="str">
        <f>VLOOKUP(C4380,Customers!$A$2:$F$401,3,FALSE)</f>
        <v>Mansoura</v>
      </c>
      <c r="M4380" s="2" t="str">
        <f>VLOOKUP(C4380,Customers!$A$2:$F$401,5,FALSE)</f>
        <v>Consumer</v>
      </c>
      <c r="N4380" s="2" t="str">
        <f>VLOOKUP(D4380,Products!$A$2:$F$21,2,FALSE)</f>
        <v>External SSD 1TB</v>
      </c>
      <c r="O4380" s="2" t="str">
        <f>VLOOKUP(D4380,Products!$A$2:$F$21,4,FALSE)</f>
        <v>Electronics</v>
      </c>
      <c r="P4380" s="2" t="str">
        <f>VLOOKUP(D4380,Products!$A$2:$F$21,3,FALSE)</f>
        <v>Storage</v>
      </c>
      <c r="Q4380" s="6">
        <f>VLOOKUP(D4380,Products!$A$2:$F$21,6,FALSE)</f>
        <v>2450</v>
      </c>
      <c r="R4380" s="6">
        <f t="shared" si="274"/>
        <v>2450</v>
      </c>
      <c r="S4380" s="6">
        <f t="shared" si="275"/>
        <v>1042</v>
      </c>
    </row>
    <row r="4381" spans="1:19" x14ac:dyDescent="0.25">
      <c r="A4381" t="s">
        <v>4811</v>
      </c>
      <c r="B4381" s="2">
        <v>45672</v>
      </c>
      <c r="C4381" t="s">
        <v>294</v>
      </c>
      <c r="D4381" t="s">
        <v>27</v>
      </c>
      <c r="E4381">
        <v>2</v>
      </c>
      <c r="F4381">
        <v>950.6</v>
      </c>
      <c r="G4381" s="3">
        <v>0.2</v>
      </c>
      <c r="H4381" t="s">
        <v>12</v>
      </c>
      <c r="I4381">
        <v>6</v>
      </c>
      <c r="J4381">
        <f t="shared" si="272"/>
        <v>1520.96</v>
      </c>
      <c r="K4381" s="2">
        <f t="shared" si="273"/>
        <v>45658</v>
      </c>
      <c r="L4381" s="2" t="str">
        <f>VLOOKUP(C4381,Customers!$A$2:$F$401,3,FALSE)</f>
        <v>Ismailia</v>
      </c>
      <c r="M4381" s="2" t="str">
        <f>VLOOKUP(C4381,Customers!$A$2:$F$401,5,FALSE)</f>
        <v>Consumer</v>
      </c>
      <c r="N4381" s="2" t="str">
        <f>VLOOKUP(D4381,Products!$A$2:$F$21,2,FALSE)</f>
        <v>Printer Toner</v>
      </c>
      <c r="O4381" s="2" t="str">
        <f>VLOOKUP(D4381,Products!$A$2:$F$21,4,FALSE)</f>
        <v>Office</v>
      </c>
      <c r="P4381" s="2" t="str">
        <f>VLOOKUP(D4381,Products!$A$2:$F$21,3,FALSE)</f>
        <v>Supplies</v>
      </c>
      <c r="Q4381" s="6">
        <f>VLOOKUP(D4381,Products!$A$2:$F$21,6,FALSE)</f>
        <v>510</v>
      </c>
      <c r="R4381" s="6">
        <f t="shared" si="274"/>
        <v>1020</v>
      </c>
      <c r="S4381" s="6">
        <f t="shared" si="275"/>
        <v>500.96000000000004</v>
      </c>
    </row>
    <row r="4382" spans="1:19" x14ac:dyDescent="0.25">
      <c r="A4382" t="s">
        <v>4812</v>
      </c>
      <c r="B4382" s="2">
        <v>45510</v>
      </c>
      <c r="C4382" t="s">
        <v>719</v>
      </c>
      <c r="D4382" t="s">
        <v>24</v>
      </c>
      <c r="E4382">
        <v>1</v>
      </c>
      <c r="F4382">
        <v>1350</v>
      </c>
      <c r="G4382" s="3">
        <v>0</v>
      </c>
      <c r="H4382" t="s">
        <v>12</v>
      </c>
      <c r="I4382">
        <v>7</v>
      </c>
      <c r="J4382">
        <f t="shared" si="272"/>
        <v>1350</v>
      </c>
      <c r="K4382" s="2">
        <f t="shared" si="273"/>
        <v>45505</v>
      </c>
      <c r="L4382" s="2" t="str">
        <f>VLOOKUP(C4382,Customers!$A$2:$F$401,3,FALSE)</f>
        <v>Alexandria</v>
      </c>
      <c r="M4382" s="2" t="str">
        <f>VLOOKUP(C4382,Customers!$A$2:$F$401,5,FALSE)</f>
        <v>Consumer</v>
      </c>
      <c r="N4382" s="2" t="str">
        <f>VLOOKUP(D4382,Products!$A$2:$F$21,2,FALSE)</f>
        <v>USB-C Hub</v>
      </c>
      <c r="O4382" s="2" t="str">
        <f>VLOOKUP(D4382,Products!$A$2:$F$21,4,FALSE)</f>
        <v>Electronics</v>
      </c>
      <c r="P4382" s="2" t="str">
        <f>VLOOKUP(D4382,Products!$A$2:$F$21,3,FALSE)</f>
        <v>Accessories</v>
      </c>
      <c r="Q4382" s="6">
        <f>VLOOKUP(D4382,Products!$A$2:$F$21,6,FALSE)</f>
        <v>620</v>
      </c>
      <c r="R4382" s="6">
        <f t="shared" si="274"/>
        <v>620</v>
      </c>
      <c r="S4382" s="6">
        <f t="shared" si="275"/>
        <v>730</v>
      </c>
    </row>
    <row r="4383" spans="1:19" x14ac:dyDescent="0.25">
      <c r="A4383" t="s">
        <v>4813</v>
      </c>
      <c r="B4383" s="2">
        <v>45356</v>
      </c>
      <c r="C4383" t="s">
        <v>407</v>
      </c>
      <c r="D4383" t="s">
        <v>56</v>
      </c>
      <c r="E4383">
        <v>4</v>
      </c>
      <c r="F4383">
        <v>194.4</v>
      </c>
      <c r="G4383" s="3">
        <v>0</v>
      </c>
      <c r="H4383" t="s">
        <v>12</v>
      </c>
      <c r="I4383">
        <v>6</v>
      </c>
      <c r="J4383">
        <f t="shared" si="272"/>
        <v>777.6</v>
      </c>
      <c r="K4383" s="2">
        <f t="shared" si="273"/>
        <v>45352</v>
      </c>
      <c r="L4383" s="2" t="str">
        <f>VLOOKUP(C4383,Customers!$A$2:$F$401,3,FALSE)</f>
        <v>Shubra El-Kheima</v>
      </c>
      <c r="M4383" s="2" t="str">
        <f>VLOOKUP(C4383,Customers!$A$2:$F$401,5,FALSE)</f>
        <v>Corporate</v>
      </c>
      <c r="N4383" s="2" t="str">
        <f>VLOOKUP(D4383,Products!$A$2:$F$21,2,FALSE)</f>
        <v>Notebook Pack</v>
      </c>
      <c r="O4383" s="2" t="str">
        <f>VLOOKUP(D4383,Products!$A$2:$F$21,4,FALSE)</f>
        <v>Office</v>
      </c>
      <c r="P4383" s="2" t="str">
        <f>VLOOKUP(D4383,Products!$A$2:$F$21,3,FALSE)</f>
        <v>Stationery</v>
      </c>
      <c r="Q4383" s="6">
        <f>VLOOKUP(D4383,Products!$A$2:$F$21,6,FALSE)</f>
        <v>75</v>
      </c>
      <c r="R4383" s="6">
        <f t="shared" si="274"/>
        <v>300</v>
      </c>
      <c r="S4383" s="6">
        <f t="shared" si="275"/>
        <v>477.6</v>
      </c>
    </row>
    <row r="4384" spans="1:19" x14ac:dyDescent="0.25">
      <c r="A4384" t="s">
        <v>4814</v>
      </c>
      <c r="B4384" s="2">
        <v>45817</v>
      </c>
      <c r="C4384" t="s">
        <v>492</v>
      </c>
      <c r="D4384" t="s">
        <v>46</v>
      </c>
      <c r="E4384">
        <v>1</v>
      </c>
      <c r="F4384">
        <v>260</v>
      </c>
      <c r="G4384" s="3">
        <v>0.15</v>
      </c>
      <c r="H4384" t="s">
        <v>12</v>
      </c>
      <c r="I4384">
        <v>3</v>
      </c>
      <c r="J4384">
        <f t="shared" si="272"/>
        <v>221</v>
      </c>
      <c r="K4384" s="2">
        <f t="shared" si="273"/>
        <v>45809</v>
      </c>
      <c r="L4384" s="2" t="str">
        <f>VLOOKUP(C4384,Customers!$A$2:$F$401,3,FALSE)</f>
        <v>Cairo</v>
      </c>
      <c r="M4384" s="2" t="str">
        <f>VLOOKUP(C4384,Customers!$A$2:$F$401,5,FALSE)</f>
        <v>Consumer</v>
      </c>
      <c r="N4384" s="2" t="str">
        <f>VLOOKUP(D4384,Products!$A$2:$F$21,2,FALSE)</f>
        <v>Paper A4 Box</v>
      </c>
      <c r="O4384" s="2" t="str">
        <f>VLOOKUP(D4384,Products!$A$2:$F$21,4,FALSE)</f>
        <v>Office</v>
      </c>
      <c r="P4384" s="2" t="str">
        <f>VLOOKUP(D4384,Products!$A$2:$F$21,3,FALSE)</f>
        <v>Stationery</v>
      </c>
      <c r="Q4384" s="6">
        <f>VLOOKUP(D4384,Products!$A$2:$F$21,6,FALSE)</f>
        <v>145</v>
      </c>
      <c r="R4384" s="6">
        <f t="shared" si="274"/>
        <v>145</v>
      </c>
      <c r="S4384" s="6">
        <f t="shared" si="275"/>
        <v>76</v>
      </c>
    </row>
    <row r="4385" spans="1:19" x14ac:dyDescent="0.25">
      <c r="A4385" t="s">
        <v>4815</v>
      </c>
      <c r="B4385" s="2">
        <v>45441</v>
      </c>
      <c r="C4385" t="s">
        <v>592</v>
      </c>
      <c r="D4385" t="s">
        <v>18</v>
      </c>
      <c r="E4385">
        <v>2</v>
      </c>
      <c r="F4385">
        <v>1493.5</v>
      </c>
      <c r="G4385" s="3">
        <v>0</v>
      </c>
      <c r="H4385" t="s">
        <v>12</v>
      </c>
      <c r="I4385">
        <v>3</v>
      </c>
      <c r="J4385">
        <f t="shared" si="272"/>
        <v>2987</v>
      </c>
      <c r="K4385" s="2">
        <f t="shared" si="273"/>
        <v>45413</v>
      </c>
      <c r="L4385" s="2" t="str">
        <f>VLOOKUP(C4385,Customers!$A$2:$F$401,3,FALSE)</f>
        <v>Tanta</v>
      </c>
      <c r="M4385" s="2" t="str">
        <f>VLOOKUP(C4385,Customers!$A$2:$F$401,5,FALSE)</f>
        <v>Consumer</v>
      </c>
      <c r="N4385" s="2" t="str">
        <f>VLOOKUP(D4385,Products!$A$2:$F$21,2,FALSE)</f>
        <v>Webcam HD</v>
      </c>
      <c r="O4385" s="2" t="str">
        <f>VLOOKUP(D4385,Products!$A$2:$F$21,4,FALSE)</f>
        <v>Electronics</v>
      </c>
      <c r="P4385" s="2" t="str">
        <f>VLOOKUP(D4385,Products!$A$2:$F$21,3,FALSE)</f>
        <v>Accessories</v>
      </c>
      <c r="Q4385" s="6">
        <f>VLOOKUP(D4385,Products!$A$2:$F$21,6,FALSE)</f>
        <v>790</v>
      </c>
      <c r="R4385" s="6">
        <f t="shared" si="274"/>
        <v>1580</v>
      </c>
      <c r="S4385" s="6">
        <f t="shared" si="275"/>
        <v>1407</v>
      </c>
    </row>
    <row r="4386" spans="1:19" x14ac:dyDescent="0.25">
      <c r="A4386" t="s">
        <v>4816</v>
      </c>
      <c r="B4386" s="2">
        <v>45611</v>
      </c>
      <c r="C4386" t="s">
        <v>423</v>
      </c>
      <c r="D4386" t="s">
        <v>59</v>
      </c>
      <c r="E4386">
        <v>3</v>
      </c>
      <c r="F4386">
        <v>7178</v>
      </c>
      <c r="G4386" s="3">
        <v>0</v>
      </c>
      <c r="H4386" t="s">
        <v>12</v>
      </c>
      <c r="I4386">
        <v>7</v>
      </c>
      <c r="J4386">
        <f t="shared" si="272"/>
        <v>21534</v>
      </c>
      <c r="K4386" s="2">
        <f t="shared" si="273"/>
        <v>45597</v>
      </c>
      <c r="L4386" s="2" t="str">
        <f>VLOOKUP(C4386,Customers!$A$2:$F$401,3,FALSE)</f>
        <v>Port Said</v>
      </c>
      <c r="M4386" s="2" t="str">
        <f>VLOOKUP(C4386,Customers!$A$2:$F$401,5,FALSE)</f>
        <v>Consumer</v>
      </c>
      <c r="N4386" s="2" t="str">
        <f>VLOOKUP(D4386,Products!$A$2:$F$21,2,FALSE)</f>
        <v>Laser Printer</v>
      </c>
      <c r="O4386" s="2" t="str">
        <f>VLOOKUP(D4386,Products!$A$2:$F$21,4,FALSE)</f>
        <v>Electronics</v>
      </c>
      <c r="P4386" s="2" t="str">
        <f>VLOOKUP(D4386,Products!$A$2:$F$21,3,FALSE)</f>
        <v>Printers</v>
      </c>
      <c r="Q4386" s="6">
        <f>VLOOKUP(D4386,Products!$A$2:$F$21,6,FALSE)</f>
        <v>5600</v>
      </c>
      <c r="R4386" s="6">
        <f t="shared" si="274"/>
        <v>16800</v>
      </c>
      <c r="S4386" s="6">
        <f t="shared" si="275"/>
        <v>4734</v>
      </c>
    </row>
    <row r="4387" spans="1:19" x14ac:dyDescent="0.25">
      <c r="A4387" t="s">
        <v>4817</v>
      </c>
      <c r="B4387" s="2">
        <v>45855</v>
      </c>
      <c r="C4387" t="s">
        <v>63</v>
      </c>
      <c r="D4387" t="s">
        <v>11</v>
      </c>
      <c r="E4387">
        <v>1</v>
      </c>
      <c r="F4387">
        <v>30780</v>
      </c>
      <c r="G4387" s="3">
        <v>0.05</v>
      </c>
      <c r="H4387" t="s">
        <v>12</v>
      </c>
      <c r="I4387">
        <v>2</v>
      </c>
      <c r="J4387">
        <f t="shared" si="272"/>
        <v>29241</v>
      </c>
      <c r="K4387" s="2">
        <f t="shared" si="273"/>
        <v>45839</v>
      </c>
      <c r="L4387" s="2" t="str">
        <f>VLOOKUP(C4387,Customers!$A$2:$F$401,3,FALSE)</f>
        <v>Banha</v>
      </c>
      <c r="M4387" s="2" t="str">
        <f>VLOOKUP(C4387,Customers!$A$2:$F$401,5,FALSE)</f>
        <v>Consumer</v>
      </c>
      <c r="N4387" s="2" t="str">
        <f>VLOOKUP(D4387,Products!$A$2:$F$21,2,FALSE)</f>
        <v>Laptop Pro 14</v>
      </c>
      <c r="O4387" s="2" t="str">
        <f>VLOOKUP(D4387,Products!$A$2:$F$21,4,FALSE)</f>
        <v>Electronics</v>
      </c>
      <c r="P4387" s="2" t="str">
        <f>VLOOKUP(D4387,Products!$A$2:$F$21,3,FALSE)</f>
        <v>Computers</v>
      </c>
      <c r="Q4387" s="6">
        <f>VLOOKUP(D4387,Products!$A$2:$F$21,6,FALSE)</f>
        <v>22100</v>
      </c>
      <c r="R4387" s="6">
        <f t="shared" si="274"/>
        <v>22100</v>
      </c>
      <c r="S4387" s="6">
        <f t="shared" si="275"/>
        <v>7141</v>
      </c>
    </row>
    <row r="4388" spans="1:19" x14ac:dyDescent="0.25">
      <c r="A4388" t="s">
        <v>4818</v>
      </c>
      <c r="B4388" s="2">
        <v>45015</v>
      </c>
      <c r="C4388" t="s">
        <v>427</v>
      </c>
      <c r="D4388" t="s">
        <v>82</v>
      </c>
      <c r="E4388">
        <v>2</v>
      </c>
      <c r="F4388">
        <v>4944</v>
      </c>
      <c r="G4388" s="3">
        <v>0.03</v>
      </c>
      <c r="H4388" t="s">
        <v>12</v>
      </c>
      <c r="I4388">
        <v>2</v>
      </c>
      <c r="J4388">
        <f t="shared" si="272"/>
        <v>9591.36</v>
      </c>
      <c r="K4388" s="2">
        <f t="shared" si="273"/>
        <v>44986</v>
      </c>
      <c r="L4388" s="2" t="str">
        <f>VLOOKUP(C4388,Customers!$A$2:$F$401,3,FALSE)</f>
        <v>Mansoura</v>
      </c>
      <c r="M4388" s="2" t="str">
        <f>VLOOKUP(C4388,Customers!$A$2:$F$401,5,FALSE)</f>
        <v>Consumer</v>
      </c>
      <c r="N4388" s="2" t="str">
        <f>VLOOKUP(D4388,Products!$A$2:$F$21,2,FALSE)</f>
        <v>Office Chair</v>
      </c>
      <c r="O4388" s="2" t="str">
        <f>VLOOKUP(D4388,Products!$A$2:$F$21,4,FALSE)</f>
        <v>Office</v>
      </c>
      <c r="P4388" s="2" t="str">
        <f>VLOOKUP(D4388,Products!$A$2:$F$21,3,FALSE)</f>
        <v>Furniture</v>
      </c>
      <c r="Q4388" s="6">
        <f>VLOOKUP(D4388,Products!$A$2:$F$21,6,FALSE)</f>
        <v>3150</v>
      </c>
      <c r="R4388" s="6">
        <f t="shared" si="274"/>
        <v>6300</v>
      </c>
      <c r="S4388" s="6">
        <f t="shared" si="275"/>
        <v>3291.3600000000006</v>
      </c>
    </row>
    <row r="4389" spans="1:19" x14ac:dyDescent="0.25">
      <c r="A4389" t="s">
        <v>4819</v>
      </c>
      <c r="B4389" s="2">
        <v>45140</v>
      </c>
      <c r="C4389" t="s">
        <v>51</v>
      </c>
      <c r="D4389" t="s">
        <v>56</v>
      </c>
      <c r="E4389">
        <v>1</v>
      </c>
      <c r="F4389">
        <v>194.4</v>
      </c>
      <c r="G4389" s="3">
        <v>0.03</v>
      </c>
      <c r="H4389" t="s">
        <v>12</v>
      </c>
      <c r="I4389">
        <v>3</v>
      </c>
      <c r="J4389">
        <f t="shared" si="272"/>
        <v>188.56800000000001</v>
      </c>
      <c r="K4389" s="2">
        <f t="shared" si="273"/>
        <v>45139</v>
      </c>
      <c r="L4389" s="2" t="str">
        <f>VLOOKUP(C4389,Customers!$A$2:$F$401,3,FALSE)</f>
        <v>Fayoum</v>
      </c>
      <c r="M4389" s="2" t="str">
        <f>VLOOKUP(C4389,Customers!$A$2:$F$401,5,FALSE)</f>
        <v>Small Business</v>
      </c>
      <c r="N4389" s="2" t="str">
        <f>VLOOKUP(D4389,Products!$A$2:$F$21,2,FALSE)</f>
        <v>Notebook Pack</v>
      </c>
      <c r="O4389" s="2" t="str">
        <f>VLOOKUP(D4389,Products!$A$2:$F$21,4,FALSE)</f>
        <v>Office</v>
      </c>
      <c r="P4389" s="2" t="str">
        <f>VLOOKUP(D4389,Products!$A$2:$F$21,3,FALSE)</f>
        <v>Stationery</v>
      </c>
      <c r="Q4389" s="6">
        <f>VLOOKUP(D4389,Products!$A$2:$F$21,6,FALSE)</f>
        <v>75</v>
      </c>
      <c r="R4389" s="6">
        <f t="shared" si="274"/>
        <v>75</v>
      </c>
      <c r="S4389" s="6">
        <f t="shared" si="275"/>
        <v>113.56800000000001</v>
      </c>
    </row>
    <row r="4390" spans="1:19" x14ac:dyDescent="0.25">
      <c r="A4390" t="s">
        <v>4820</v>
      </c>
      <c r="B4390" s="2">
        <v>45034</v>
      </c>
      <c r="C4390" t="s">
        <v>521</v>
      </c>
      <c r="D4390" t="s">
        <v>43</v>
      </c>
      <c r="E4390">
        <v>1</v>
      </c>
      <c r="F4390">
        <v>3312</v>
      </c>
      <c r="G4390" s="3">
        <v>0</v>
      </c>
      <c r="H4390" t="s">
        <v>12</v>
      </c>
      <c r="I4390">
        <v>7</v>
      </c>
      <c r="J4390">
        <f t="shared" si="272"/>
        <v>3312</v>
      </c>
      <c r="K4390" s="2">
        <f t="shared" si="273"/>
        <v>45017</v>
      </c>
      <c r="L4390" s="2" t="str">
        <f>VLOOKUP(C4390,Customers!$A$2:$F$401,3,FALSE)</f>
        <v>Banha</v>
      </c>
      <c r="M4390" s="2" t="str">
        <f>VLOOKUP(C4390,Customers!$A$2:$F$401,5,FALSE)</f>
        <v>Consumer</v>
      </c>
      <c r="N4390" s="2" t="str">
        <f>VLOOKUP(D4390,Products!$A$2:$F$21,2,FALSE)</f>
        <v>External SSD 1TB</v>
      </c>
      <c r="O4390" s="2" t="str">
        <f>VLOOKUP(D4390,Products!$A$2:$F$21,4,FALSE)</f>
        <v>Electronics</v>
      </c>
      <c r="P4390" s="2" t="str">
        <f>VLOOKUP(D4390,Products!$A$2:$F$21,3,FALSE)</f>
        <v>Storage</v>
      </c>
      <c r="Q4390" s="6">
        <f>VLOOKUP(D4390,Products!$A$2:$F$21,6,FALSE)</f>
        <v>2450</v>
      </c>
      <c r="R4390" s="6">
        <f t="shared" si="274"/>
        <v>2450</v>
      </c>
      <c r="S4390" s="6">
        <f t="shared" si="275"/>
        <v>862</v>
      </c>
    </row>
    <row r="4391" spans="1:19" x14ac:dyDescent="0.25">
      <c r="A4391" t="s">
        <v>4821</v>
      </c>
      <c r="B4391" s="2">
        <v>45287</v>
      </c>
      <c r="C4391" t="s">
        <v>158</v>
      </c>
      <c r="D4391" t="s">
        <v>21</v>
      </c>
      <c r="E4391">
        <v>1</v>
      </c>
      <c r="F4391">
        <v>1850</v>
      </c>
      <c r="G4391" s="3">
        <v>0</v>
      </c>
      <c r="H4391" t="s">
        <v>96</v>
      </c>
      <c r="I4391">
        <v>6</v>
      </c>
      <c r="J4391">
        <f t="shared" si="272"/>
        <v>1850</v>
      </c>
      <c r="K4391" s="2">
        <f t="shared" si="273"/>
        <v>45261</v>
      </c>
      <c r="L4391" s="2" t="str">
        <f>VLOOKUP(C4391,Customers!$A$2:$F$401,3,FALSE)</f>
        <v>Port Said</v>
      </c>
      <c r="M4391" s="2" t="str">
        <f>VLOOKUP(C4391,Customers!$A$2:$F$401,5,FALSE)</f>
        <v>Consumer</v>
      </c>
      <c r="N4391" s="2" t="str">
        <f>VLOOKUP(D4391,Products!$A$2:$F$21,2,FALSE)</f>
        <v>Mechanical Keyboard</v>
      </c>
      <c r="O4391" s="2" t="str">
        <f>VLOOKUP(D4391,Products!$A$2:$F$21,4,FALSE)</f>
        <v>Electronics</v>
      </c>
      <c r="P4391" s="2" t="str">
        <f>VLOOKUP(D4391,Products!$A$2:$F$21,3,FALSE)</f>
        <v>Accessories</v>
      </c>
      <c r="Q4391" s="6">
        <f>VLOOKUP(D4391,Products!$A$2:$F$21,6,FALSE)</f>
        <v>990</v>
      </c>
      <c r="R4391" s="6">
        <f t="shared" si="274"/>
        <v>990</v>
      </c>
      <c r="S4391" s="6">
        <f t="shared" si="275"/>
        <v>860</v>
      </c>
    </row>
    <row r="4392" spans="1:19" x14ac:dyDescent="0.25">
      <c r="A4392" t="s">
        <v>4822</v>
      </c>
      <c r="B4392" s="2">
        <v>45250</v>
      </c>
      <c r="C4392" t="s">
        <v>63</v>
      </c>
      <c r="D4392" t="s">
        <v>15</v>
      </c>
      <c r="E4392">
        <v>1</v>
      </c>
      <c r="F4392">
        <v>463.5</v>
      </c>
      <c r="G4392" s="3">
        <v>0</v>
      </c>
      <c r="H4392" t="s">
        <v>12</v>
      </c>
      <c r="I4392">
        <v>5</v>
      </c>
      <c r="J4392">
        <f t="shared" si="272"/>
        <v>463.5</v>
      </c>
      <c r="K4392" s="2">
        <f t="shared" si="273"/>
        <v>45231</v>
      </c>
      <c r="L4392" s="2" t="str">
        <f>VLOOKUP(C4392,Customers!$A$2:$F$401,3,FALSE)</f>
        <v>Banha</v>
      </c>
      <c r="M4392" s="2" t="str">
        <f>VLOOKUP(C4392,Customers!$A$2:$F$401,5,FALSE)</f>
        <v>Consumer</v>
      </c>
      <c r="N4392" s="2" t="str">
        <f>VLOOKUP(D4392,Products!$A$2:$F$21,2,FALSE)</f>
        <v>Wireless Mouse</v>
      </c>
      <c r="O4392" s="2" t="str">
        <f>VLOOKUP(D4392,Products!$A$2:$F$21,4,FALSE)</f>
        <v>Electronics</v>
      </c>
      <c r="P4392" s="2" t="str">
        <f>VLOOKUP(D4392,Products!$A$2:$F$21,3,FALSE)</f>
        <v>Accessories</v>
      </c>
      <c r="Q4392" s="6">
        <f>VLOOKUP(D4392,Products!$A$2:$F$21,6,FALSE)</f>
        <v>210</v>
      </c>
      <c r="R4392" s="6">
        <f t="shared" si="274"/>
        <v>210</v>
      </c>
      <c r="S4392" s="6">
        <f t="shared" si="275"/>
        <v>253.5</v>
      </c>
    </row>
    <row r="4393" spans="1:19" x14ac:dyDescent="0.25">
      <c r="A4393" t="s">
        <v>4823</v>
      </c>
      <c r="B4393" s="2">
        <v>44986</v>
      </c>
      <c r="C4393" t="s">
        <v>634</v>
      </c>
      <c r="D4393" t="s">
        <v>46</v>
      </c>
      <c r="E4393">
        <v>1</v>
      </c>
      <c r="F4393">
        <v>260</v>
      </c>
      <c r="G4393" s="3">
        <v>0.05</v>
      </c>
      <c r="H4393" t="s">
        <v>12</v>
      </c>
      <c r="I4393">
        <v>2</v>
      </c>
      <c r="J4393">
        <f t="shared" si="272"/>
        <v>247</v>
      </c>
      <c r="K4393" s="2">
        <f t="shared" si="273"/>
        <v>44986</v>
      </c>
      <c r="L4393" s="2" t="str">
        <f>VLOOKUP(C4393,Customers!$A$2:$F$401,3,FALSE)</f>
        <v>Zagazig</v>
      </c>
      <c r="M4393" s="2" t="str">
        <f>VLOOKUP(C4393,Customers!$A$2:$F$401,5,FALSE)</f>
        <v>Consumer</v>
      </c>
      <c r="N4393" s="2" t="str">
        <f>VLOOKUP(D4393,Products!$A$2:$F$21,2,FALSE)</f>
        <v>Paper A4 Box</v>
      </c>
      <c r="O4393" s="2" t="str">
        <f>VLOOKUP(D4393,Products!$A$2:$F$21,4,FALSE)</f>
        <v>Office</v>
      </c>
      <c r="P4393" s="2" t="str">
        <f>VLOOKUP(D4393,Products!$A$2:$F$21,3,FALSE)</f>
        <v>Stationery</v>
      </c>
      <c r="Q4393" s="6">
        <f>VLOOKUP(D4393,Products!$A$2:$F$21,6,FALSE)</f>
        <v>145</v>
      </c>
      <c r="R4393" s="6">
        <f t="shared" si="274"/>
        <v>145</v>
      </c>
      <c r="S4393" s="6">
        <f t="shared" si="275"/>
        <v>102</v>
      </c>
    </row>
    <row r="4394" spans="1:19" x14ac:dyDescent="0.25">
      <c r="A4394" t="s">
        <v>4824</v>
      </c>
      <c r="B4394" s="2">
        <v>45920</v>
      </c>
      <c r="C4394" t="s">
        <v>523</v>
      </c>
      <c r="D4394" t="s">
        <v>82</v>
      </c>
      <c r="E4394">
        <v>1</v>
      </c>
      <c r="F4394">
        <v>4416</v>
      </c>
      <c r="G4394" s="3">
        <v>0.1</v>
      </c>
      <c r="H4394" t="s">
        <v>12</v>
      </c>
      <c r="I4394">
        <v>1</v>
      </c>
      <c r="J4394">
        <f t="shared" si="272"/>
        <v>3974.4</v>
      </c>
      <c r="K4394" s="2">
        <f t="shared" si="273"/>
        <v>45901</v>
      </c>
      <c r="L4394" s="2" t="str">
        <f>VLOOKUP(C4394,Customers!$A$2:$F$401,3,FALSE)</f>
        <v>Banha</v>
      </c>
      <c r="M4394" s="2" t="str">
        <f>VLOOKUP(C4394,Customers!$A$2:$F$401,5,FALSE)</f>
        <v>Consumer</v>
      </c>
      <c r="N4394" s="2" t="str">
        <f>VLOOKUP(D4394,Products!$A$2:$F$21,2,FALSE)</f>
        <v>Office Chair</v>
      </c>
      <c r="O4394" s="2" t="str">
        <f>VLOOKUP(D4394,Products!$A$2:$F$21,4,FALSE)</f>
        <v>Office</v>
      </c>
      <c r="P4394" s="2" t="str">
        <f>VLOOKUP(D4394,Products!$A$2:$F$21,3,FALSE)</f>
        <v>Furniture</v>
      </c>
      <c r="Q4394" s="6">
        <f>VLOOKUP(D4394,Products!$A$2:$F$21,6,FALSE)</f>
        <v>3150</v>
      </c>
      <c r="R4394" s="6">
        <f t="shared" si="274"/>
        <v>3150</v>
      </c>
      <c r="S4394" s="6">
        <f t="shared" si="275"/>
        <v>824.40000000000009</v>
      </c>
    </row>
    <row r="4395" spans="1:19" x14ac:dyDescent="0.25">
      <c r="A4395" t="s">
        <v>4825</v>
      </c>
      <c r="B4395" s="2">
        <v>45981</v>
      </c>
      <c r="C4395" t="s">
        <v>269</v>
      </c>
      <c r="D4395" t="s">
        <v>18</v>
      </c>
      <c r="E4395">
        <v>1</v>
      </c>
      <c r="F4395">
        <v>1406.5</v>
      </c>
      <c r="G4395" s="3">
        <v>0.03</v>
      </c>
      <c r="H4395" t="s">
        <v>12</v>
      </c>
      <c r="I4395">
        <v>2</v>
      </c>
      <c r="J4395">
        <f t="shared" si="272"/>
        <v>1364.3050000000001</v>
      </c>
      <c r="K4395" s="2">
        <f t="shared" si="273"/>
        <v>45962</v>
      </c>
      <c r="L4395" s="2" t="str">
        <f>VLOOKUP(C4395,Customers!$A$2:$F$401,3,FALSE)</f>
        <v>Port Said</v>
      </c>
      <c r="M4395" s="2" t="str">
        <f>VLOOKUP(C4395,Customers!$A$2:$F$401,5,FALSE)</f>
        <v>Consumer</v>
      </c>
      <c r="N4395" s="2" t="str">
        <f>VLOOKUP(D4395,Products!$A$2:$F$21,2,FALSE)</f>
        <v>Webcam HD</v>
      </c>
      <c r="O4395" s="2" t="str">
        <f>VLOOKUP(D4395,Products!$A$2:$F$21,4,FALSE)</f>
        <v>Electronics</v>
      </c>
      <c r="P4395" s="2" t="str">
        <f>VLOOKUP(D4395,Products!$A$2:$F$21,3,FALSE)</f>
        <v>Accessories</v>
      </c>
      <c r="Q4395" s="6">
        <f>VLOOKUP(D4395,Products!$A$2:$F$21,6,FALSE)</f>
        <v>790</v>
      </c>
      <c r="R4395" s="6">
        <f t="shared" si="274"/>
        <v>790</v>
      </c>
      <c r="S4395" s="6">
        <f t="shared" si="275"/>
        <v>574.30500000000006</v>
      </c>
    </row>
    <row r="4396" spans="1:19" x14ac:dyDescent="0.25">
      <c r="A4396" t="s">
        <v>4826</v>
      </c>
      <c r="B4396" s="2">
        <v>45164</v>
      </c>
      <c r="C4396" t="s">
        <v>901</v>
      </c>
      <c r="D4396" t="s">
        <v>90</v>
      </c>
      <c r="E4396">
        <v>3</v>
      </c>
      <c r="F4396">
        <v>2100</v>
      </c>
      <c r="G4396" s="3">
        <v>0</v>
      </c>
      <c r="H4396" t="s">
        <v>12</v>
      </c>
      <c r="I4396">
        <v>5</v>
      </c>
      <c r="J4396">
        <f t="shared" si="272"/>
        <v>6300</v>
      </c>
      <c r="K4396" s="2">
        <f t="shared" si="273"/>
        <v>45139</v>
      </c>
      <c r="L4396" s="2" t="str">
        <f>VLOOKUP(C4396,Customers!$A$2:$F$401,3,FALSE)</f>
        <v>Asyut</v>
      </c>
      <c r="M4396" s="2" t="str">
        <f>VLOOKUP(C4396,Customers!$A$2:$F$401,5,FALSE)</f>
        <v>Small Business</v>
      </c>
      <c r="N4396" s="2" t="str">
        <f>VLOOKUP(D4396,Products!$A$2:$F$21,2,FALSE)</f>
        <v>Headset Pro</v>
      </c>
      <c r="O4396" s="2" t="str">
        <f>VLOOKUP(D4396,Products!$A$2:$F$21,4,FALSE)</f>
        <v>Electronics</v>
      </c>
      <c r="P4396" s="2" t="str">
        <f>VLOOKUP(D4396,Products!$A$2:$F$21,3,FALSE)</f>
        <v>Accessories</v>
      </c>
      <c r="Q4396" s="6">
        <f>VLOOKUP(D4396,Products!$A$2:$F$21,6,FALSE)</f>
        <v>1180</v>
      </c>
      <c r="R4396" s="6">
        <f t="shared" si="274"/>
        <v>3540</v>
      </c>
      <c r="S4396" s="6">
        <f t="shared" si="275"/>
        <v>2760</v>
      </c>
    </row>
    <row r="4397" spans="1:19" x14ac:dyDescent="0.25">
      <c r="A4397" t="s">
        <v>4827</v>
      </c>
      <c r="B4397" s="2">
        <v>45072</v>
      </c>
      <c r="C4397" t="s">
        <v>271</v>
      </c>
      <c r="D4397" t="s">
        <v>109</v>
      </c>
      <c r="E4397">
        <v>10</v>
      </c>
      <c r="F4397">
        <v>12416</v>
      </c>
      <c r="G4397" s="3">
        <v>0.05</v>
      </c>
      <c r="H4397" t="s">
        <v>12</v>
      </c>
      <c r="I4397">
        <v>2</v>
      </c>
      <c r="J4397">
        <f t="shared" si="272"/>
        <v>117952</v>
      </c>
      <c r="K4397" s="2">
        <f t="shared" si="273"/>
        <v>45047</v>
      </c>
      <c r="L4397" s="2" t="str">
        <f>VLOOKUP(C4397,Customers!$A$2:$F$401,3,FALSE)</f>
        <v>Alexandria</v>
      </c>
      <c r="M4397" s="2" t="str">
        <f>VLOOKUP(C4397,Customers!$A$2:$F$401,5,FALSE)</f>
        <v>Consumer</v>
      </c>
      <c r="N4397" s="2" t="str">
        <f>VLOOKUP(D4397,Products!$A$2:$F$21,2,FALSE)</f>
        <v>Projector</v>
      </c>
      <c r="O4397" s="2" t="str">
        <f>VLOOKUP(D4397,Products!$A$2:$F$21,4,FALSE)</f>
        <v>Electronics</v>
      </c>
      <c r="P4397" s="2" t="str">
        <f>VLOOKUP(D4397,Products!$A$2:$F$21,3,FALSE)</f>
        <v>Displays</v>
      </c>
      <c r="Q4397" s="6">
        <f>VLOOKUP(D4397,Products!$A$2:$F$21,6,FALSE)</f>
        <v>9700</v>
      </c>
      <c r="R4397" s="6">
        <f t="shared" si="274"/>
        <v>97000</v>
      </c>
      <c r="S4397" s="6">
        <f t="shared" si="275"/>
        <v>20952</v>
      </c>
    </row>
    <row r="4398" spans="1:19" x14ac:dyDescent="0.25">
      <c r="A4398" t="s">
        <v>4828</v>
      </c>
      <c r="B4398" s="2">
        <v>45408</v>
      </c>
      <c r="C4398" t="s">
        <v>1601</v>
      </c>
      <c r="D4398" t="s">
        <v>18</v>
      </c>
      <c r="E4398">
        <v>2</v>
      </c>
      <c r="F4398">
        <v>1493.5</v>
      </c>
      <c r="G4398" s="3">
        <v>0.05</v>
      </c>
      <c r="H4398" t="s">
        <v>12</v>
      </c>
      <c r="I4398">
        <v>4</v>
      </c>
      <c r="J4398">
        <f t="shared" si="272"/>
        <v>2837.65</v>
      </c>
      <c r="K4398" s="2">
        <f t="shared" si="273"/>
        <v>45383</v>
      </c>
      <c r="L4398" s="2" t="str">
        <f>VLOOKUP(C4398,Customers!$A$2:$F$401,3,FALSE)</f>
        <v>Cairo</v>
      </c>
      <c r="M4398" s="2" t="str">
        <f>VLOOKUP(C4398,Customers!$A$2:$F$401,5,FALSE)</f>
        <v>Corporate</v>
      </c>
      <c r="N4398" s="2" t="str">
        <f>VLOOKUP(D4398,Products!$A$2:$F$21,2,FALSE)</f>
        <v>Webcam HD</v>
      </c>
      <c r="O4398" s="2" t="str">
        <f>VLOOKUP(D4398,Products!$A$2:$F$21,4,FALSE)</f>
        <v>Electronics</v>
      </c>
      <c r="P4398" s="2" t="str">
        <f>VLOOKUP(D4398,Products!$A$2:$F$21,3,FALSE)</f>
        <v>Accessories</v>
      </c>
      <c r="Q4398" s="6">
        <f>VLOOKUP(D4398,Products!$A$2:$F$21,6,FALSE)</f>
        <v>790</v>
      </c>
      <c r="R4398" s="6">
        <f t="shared" si="274"/>
        <v>1580</v>
      </c>
      <c r="S4398" s="6">
        <f t="shared" si="275"/>
        <v>1257.6500000000001</v>
      </c>
    </row>
    <row r="4399" spans="1:19" x14ac:dyDescent="0.25">
      <c r="A4399" t="s">
        <v>4829</v>
      </c>
      <c r="B4399" s="2">
        <v>45837</v>
      </c>
      <c r="C4399" t="s">
        <v>235</v>
      </c>
      <c r="D4399" t="s">
        <v>18</v>
      </c>
      <c r="E4399">
        <v>5</v>
      </c>
      <c r="F4399">
        <v>1450</v>
      </c>
      <c r="G4399" s="3">
        <v>0.05</v>
      </c>
      <c r="H4399" t="s">
        <v>12</v>
      </c>
      <c r="I4399">
        <v>3</v>
      </c>
      <c r="J4399">
        <f t="shared" si="272"/>
        <v>6887.5</v>
      </c>
      <c r="K4399" s="2">
        <f t="shared" si="273"/>
        <v>45809</v>
      </c>
      <c r="L4399" s="2" t="str">
        <f>VLOOKUP(C4399,Customers!$A$2:$F$401,3,FALSE)</f>
        <v>Tanta</v>
      </c>
      <c r="M4399" s="2" t="str">
        <f>VLOOKUP(C4399,Customers!$A$2:$F$401,5,FALSE)</f>
        <v>Consumer</v>
      </c>
      <c r="N4399" s="2" t="str">
        <f>VLOOKUP(D4399,Products!$A$2:$F$21,2,FALSE)</f>
        <v>Webcam HD</v>
      </c>
      <c r="O4399" s="2" t="str">
        <f>VLOOKUP(D4399,Products!$A$2:$F$21,4,FALSE)</f>
        <v>Electronics</v>
      </c>
      <c r="P4399" s="2" t="str">
        <f>VLOOKUP(D4399,Products!$A$2:$F$21,3,FALSE)</f>
        <v>Accessories</v>
      </c>
      <c r="Q4399" s="6">
        <f>VLOOKUP(D4399,Products!$A$2:$F$21,6,FALSE)</f>
        <v>790</v>
      </c>
      <c r="R4399" s="6">
        <f t="shared" si="274"/>
        <v>3950</v>
      </c>
      <c r="S4399" s="6">
        <f t="shared" si="275"/>
        <v>2937.5</v>
      </c>
    </row>
    <row r="4400" spans="1:19" x14ac:dyDescent="0.25">
      <c r="A4400" t="s">
        <v>4830</v>
      </c>
      <c r="B4400" s="2">
        <v>45594</v>
      </c>
      <c r="C4400" t="s">
        <v>1064</v>
      </c>
      <c r="D4400" t="s">
        <v>18</v>
      </c>
      <c r="E4400">
        <v>4</v>
      </c>
      <c r="F4400">
        <v>1566</v>
      </c>
      <c r="G4400" s="3">
        <v>0.15</v>
      </c>
      <c r="H4400" t="s">
        <v>12</v>
      </c>
      <c r="I4400">
        <v>6</v>
      </c>
      <c r="J4400">
        <f t="shared" si="272"/>
        <v>5324.4</v>
      </c>
      <c r="K4400" s="2">
        <f t="shared" si="273"/>
        <v>45566</v>
      </c>
      <c r="L4400" s="2" t="str">
        <f>VLOOKUP(C4400,Customers!$A$2:$F$401,3,FALSE)</f>
        <v>Shubra El-Kheima</v>
      </c>
      <c r="M4400" s="2" t="str">
        <f>VLOOKUP(C4400,Customers!$A$2:$F$401,5,FALSE)</f>
        <v>Consumer</v>
      </c>
      <c r="N4400" s="2" t="str">
        <f>VLOOKUP(D4400,Products!$A$2:$F$21,2,FALSE)</f>
        <v>Webcam HD</v>
      </c>
      <c r="O4400" s="2" t="str">
        <f>VLOOKUP(D4400,Products!$A$2:$F$21,4,FALSE)</f>
        <v>Electronics</v>
      </c>
      <c r="P4400" s="2" t="str">
        <f>VLOOKUP(D4400,Products!$A$2:$F$21,3,FALSE)</f>
        <v>Accessories</v>
      </c>
      <c r="Q4400" s="6">
        <f>VLOOKUP(D4400,Products!$A$2:$F$21,6,FALSE)</f>
        <v>790</v>
      </c>
      <c r="R4400" s="6">
        <f t="shared" si="274"/>
        <v>3160</v>
      </c>
      <c r="S4400" s="6">
        <f t="shared" si="275"/>
        <v>2164.3999999999996</v>
      </c>
    </row>
    <row r="4401" spans="1:19" x14ac:dyDescent="0.25">
      <c r="A4401" t="s">
        <v>4831</v>
      </c>
      <c r="B4401" s="2">
        <v>45785</v>
      </c>
      <c r="C4401" t="s">
        <v>446</v>
      </c>
      <c r="D4401" t="s">
        <v>15</v>
      </c>
      <c r="E4401">
        <v>2</v>
      </c>
      <c r="F4401">
        <v>450</v>
      </c>
      <c r="G4401" s="3">
        <v>0.1</v>
      </c>
      <c r="H4401" t="s">
        <v>12</v>
      </c>
      <c r="I4401">
        <v>7</v>
      </c>
      <c r="J4401">
        <f t="shared" si="272"/>
        <v>810</v>
      </c>
      <c r="K4401" s="2">
        <f t="shared" si="273"/>
        <v>45778</v>
      </c>
      <c r="L4401" s="2" t="str">
        <f>VLOOKUP(C4401,Customers!$A$2:$F$401,3,FALSE)</f>
        <v>Mansoura</v>
      </c>
      <c r="M4401" s="2" t="str">
        <f>VLOOKUP(C4401,Customers!$A$2:$F$401,5,FALSE)</f>
        <v>Consumer</v>
      </c>
      <c r="N4401" s="2" t="str">
        <f>VLOOKUP(D4401,Products!$A$2:$F$21,2,FALSE)</f>
        <v>Wireless Mouse</v>
      </c>
      <c r="O4401" s="2" t="str">
        <f>VLOOKUP(D4401,Products!$A$2:$F$21,4,FALSE)</f>
        <v>Electronics</v>
      </c>
      <c r="P4401" s="2" t="str">
        <f>VLOOKUP(D4401,Products!$A$2:$F$21,3,FALSE)</f>
        <v>Accessories</v>
      </c>
      <c r="Q4401" s="6">
        <f>VLOOKUP(D4401,Products!$A$2:$F$21,6,FALSE)</f>
        <v>210</v>
      </c>
      <c r="R4401" s="6">
        <f t="shared" si="274"/>
        <v>420</v>
      </c>
      <c r="S4401" s="6">
        <f t="shared" si="275"/>
        <v>390</v>
      </c>
    </row>
    <row r="4402" spans="1:19" x14ac:dyDescent="0.25">
      <c r="A4402" t="s">
        <v>4832</v>
      </c>
      <c r="B4402" s="2">
        <v>45334</v>
      </c>
      <c r="C4402" t="s">
        <v>525</v>
      </c>
      <c r="D4402" t="s">
        <v>15</v>
      </c>
      <c r="E4402">
        <v>1</v>
      </c>
      <c r="F4402">
        <v>436.5</v>
      </c>
      <c r="G4402" s="3">
        <v>0</v>
      </c>
      <c r="H4402" t="s">
        <v>12</v>
      </c>
      <c r="I4402">
        <v>6</v>
      </c>
      <c r="J4402">
        <f t="shared" si="272"/>
        <v>436.5</v>
      </c>
      <c r="K4402" s="2">
        <f t="shared" si="273"/>
        <v>45323</v>
      </c>
      <c r="L4402" s="2" t="str">
        <f>VLOOKUP(C4402,Customers!$A$2:$F$401,3,FALSE)</f>
        <v>Mansoura</v>
      </c>
      <c r="M4402" s="2" t="str">
        <f>VLOOKUP(C4402,Customers!$A$2:$F$401,5,FALSE)</f>
        <v>Small Business</v>
      </c>
      <c r="N4402" s="2" t="str">
        <f>VLOOKUP(D4402,Products!$A$2:$F$21,2,FALSE)</f>
        <v>Wireless Mouse</v>
      </c>
      <c r="O4402" s="2" t="str">
        <f>VLOOKUP(D4402,Products!$A$2:$F$21,4,FALSE)</f>
        <v>Electronics</v>
      </c>
      <c r="P4402" s="2" t="str">
        <f>VLOOKUP(D4402,Products!$A$2:$F$21,3,FALSE)</f>
        <v>Accessories</v>
      </c>
      <c r="Q4402" s="6">
        <f>VLOOKUP(D4402,Products!$A$2:$F$21,6,FALSE)</f>
        <v>210</v>
      </c>
      <c r="R4402" s="6">
        <f t="shared" si="274"/>
        <v>210</v>
      </c>
      <c r="S4402" s="6">
        <f t="shared" si="275"/>
        <v>226.5</v>
      </c>
    </row>
    <row r="4403" spans="1:19" x14ac:dyDescent="0.25">
      <c r="A4403" t="s">
        <v>4833</v>
      </c>
      <c r="B4403" s="2">
        <v>45594</v>
      </c>
      <c r="C4403" t="s">
        <v>365</v>
      </c>
      <c r="D4403" t="s">
        <v>79</v>
      </c>
      <c r="E4403">
        <v>1</v>
      </c>
      <c r="F4403">
        <v>6696</v>
      </c>
      <c r="G4403" s="3">
        <v>0.2</v>
      </c>
      <c r="H4403" t="s">
        <v>12</v>
      </c>
      <c r="I4403">
        <v>6</v>
      </c>
      <c r="J4403">
        <f t="shared" si="272"/>
        <v>5356.8</v>
      </c>
      <c r="K4403" s="2">
        <f t="shared" si="273"/>
        <v>45566</v>
      </c>
      <c r="L4403" s="2" t="str">
        <f>VLOOKUP(C4403,Customers!$A$2:$F$401,3,FALSE)</f>
        <v>Alexandria</v>
      </c>
      <c r="M4403" s="2" t="str">
        <f>VLOOKUP(C4403,Customers!$A$2:$F$401,5,FALSE)</f>
        <v>Corporate</v>
      </c>
      <c r="N4403" s="2" t="str">
        <f>VLOOKUP(D4403,Products!$A$2:$F$21,2,FALSE)</f>
        <v>27-inch Monitor</v>
      </c>
      <c r="O4403" s="2" t="str">
        <f>VLOOKUP(D4403,Products!$A$2:$F$21,4,FALSE)</f>
        <v>Electronics</v>
      </c>
      <c r="P4403" s="2" t="str">
        <f>VLOOKUP(D4403,Products!$A$2:$F$21,3,FALSE)</f>
        <v>Displays</v>
      </c>
      <c r="Q4403" s="6">
        <f>VLOOKUP(D4403,Products!$A$2:$F$21,6,FALSE)</f>
        <v>4300</v>
      </c>
      <c r="R4403" s="6">
        <f t="shared" si="274"/>
        <v>4300</v>
      </c>
      <c r="S4403" s="6">
        <f t="shared" si="275"/>
        <v>1056.8000000000002</v>
      </c>
    </row>
    <row r="4404" spans="1:19" x14ac:dyDescent="0.25">
      <c r="A4404" t="s">
        <v>4834</v>
      </c>
      <c r="B4404" s="2">
        <v>45398</v>
      </c>
      <c r="C4404" t="s">
        <v>794</v>
      </c>
      <c r="D4404" t="s">
        <v>33</v>
      </c>
      <c r="E4404">
        <v>1</v>
      </c>
      <c r="F4404">
        <v>4017</v>
      </c>
      <c r="G4404" s="3">
        <v>0.03</v>
      </c>
      <c r="H4404" t="s">
        <v>12</v>
      </c>
      <c r="I4404">
        <v>6</v>
      </c>
      <c r="J4404">
        <f t="shared" si="272"/>
        <v>3896.49</v>
      </c>
      <c r="K4404" s="2">
        <f t="shared" si="273"/>
        <v>45383</v>
      </c>
      <c r="L4404" s="2" t="str">
        <f>VLOOKUP(C4404,Customers!$A$2:$F$401,3,FALSE)</f>
        <v>Asyut</v>
      </c>
      <c r="M4404" s="2" t="str">
        <f>VLOOKUP(C4404,Customers!$A$2:$F$401,5,FALSE)</f>
        <v>Small Business</v>
      </c>
      <c r="N4404" s="2" t="str">
        <f>VLOOKUP(D4404,Products!$A$2:$F$21,2,FALSE)</f>
        <v>Filing Cabinet</v>
      </c>
      <c r="O4404" s="2" t="str">
        <f>VLOOKUP(D4404,Products!$A$2:$F$21,4,FALSE)</f>
        <v>Office</v>
      </c>
      <c r="P4404" s="2" t="str">
        <f>VLOOKUP(D4404,Products!$A$2:$F$21,3,FALSE)</f>
        <v>Furniture</v>
      </c>
      <c r="Q4404" s="6">
        <f>VLOOKUP(D4404,Products!$A$2:$F$21,6,FALSE)</f>
        <v>2650</v>
      </c>
      <c r="R4404" s="6">
        <f t="shared" si="274"/>
        <v>2650</v>
      </c>
      <c r="S4404" s="6">
        <f t="shared" si="275"/>
        <v>1246.4899999999998</v>
      </c>
    </row>
    <row r="4405" spans="1:19" x14ac:dyDescent="0.25">
      <c r="A4405" t="s">
        <v>4835</v>
      </c>
      <c r="B4405" s="2">
        <v>45152</v>
      </c>
      <c r="C4405" t="s">
        <v>498</v>
      </c>
      <c r="D4405" t="s">
        <v>11</v>
      </c>
      <c r="E4405">
        <v>1</v>
      </c>
      <c r="F4405">
        <v>26220</v>
      </c>
      <c r="G4405" s="3">
        <v>0</v>
      </c>
      <c r="H4405" t="s">
        <v>85</v>
      </c>
      <c r="I4405">
        <v>3</v>
      </c>
      <c r="J4405">
        <f t="shared" si="272"/>
        <v>26220</v>
      </c>
      <c r="K4405" s="2">
        <f t="shared" si="273"/>
        <v>45139</v>
      </c>
      <c r="L4405" s="2" t="str">
        <f>VLOOKUP(C4405,Customers!$A$2:$F$401,3,FALSE)</f>
        <v>Asyut</v>
      </c>
      <c r="M4405" s="2" t="str">
        <f>VLOOKUP(C4405,Customers!$A$2:$F$401,5,FALSE)</f>
        <v>Corporate</v>
      </c>
      <c r="N4405" s="2" t="str">
        <f>VLOOKUP(D4405,Products!$A$2:$F$21,2,FALSE)</f>
        <v>Laptop Pro 14</v>
      </c>
      <c r="O4405" s="2" t="str">
        <f>VLOOKUP(D4405,Products!$A$2:$F$21,4,FALSE)</f>
        <v>Electronics</v>
      </c>
      <c r="P4405" s="2" t="str">
        <f>VLOOKUP(D4405,Products!$A$2:$F$21,3,FALSE)</f>
        <v>Computers</v>
      </c>
      <c r="Q4405" s="6">
        <f>VLOOKUP(D4405,Products!$A$2:$F$21,6,FALSE)</f>
        <v>22100</v>
      </c>
      <c r="R4405" s="6">
        <f t="shared" si="274"/>
        <v>22100</v>
      </c>
      <c r="S4405" s="6">
        <f t="shared" si="275"/>
        <v>4120</v>
      </c>
    </row>
    <row r="4406" spans="1:19" x14ac:dyDescent="0.25">
      <c r="A4406" t="s">
        <v>4836</v>
      </c>
      <c r="B4406" s="2">
        <v>45594</v>
      </c>
      <c r="C4406" t="s">
        <v>931</v>
      </c>
      <c r="D4406" t="s">
        <v>43</v>
      </c>
      <c r="E4406">
        <v>1</v>
      </c>
      <c r="F4406">
        <v>3888</v>
      </c>
      <c r="G4406" s="3">
        <v>0.03</v>
      </c>
      <c r="H4406" t="s">
        <v>12</v>
      </c>
      <c r="I4406">
        <v>1</v>
      </c>
      <c r="J4406">
        <f t="shared" si="272"/>
        <v>3771.3599999999997</v>
      </c>
      <c r="K4406" s="2">
        <f t="shared" si="273"/>
        <v>45566</v>
      </c>
      <c r="L4406" s="2" t="str">
        <f>VLOOKUP(C4406,Customers!$A$2:$F$401,3,FALSE)</f>
        <v>Shubra El-Kheima</v>
      </c>
      <c r="M4406" s="2" t="str">
        <f>VLOOKUP(C4406,Customers!$A$2:$F$401,5,FALSE)</f>
        <v>Consumer</v>
      </c>
      <c r="N4406" s="2" t="str">
        <f>VLOOKUP(D4406,Products!$A$2:$F$21,2,FALSE)</f>
        <v>External SSD 1TB</v>
      </c>
      <c r="O4406" s="2" t="str">
        <f>VLOOKUP(D4406,Products!$A$2:$F$21,4,FALSE)</f>
        <v>Electronics</v>
      </c>
      <c r="P4406" s="2" t="str">
        <f>VLOOKUP(D4406,Products!$A$2:$F$21,3,FALSE)</f>
        <v>Storage</v>
      </c>
      <c r="Q4406" s="6">
        <f>VLOOKUP(D4406,Products!$A$2:$F$21,6,FALSE)</f>
        <v>2450</v>
      </c>
      <c r="R4406" s="6">
        <f t="shared" si="274"/>
        <v>2450</v>
      </c>
      <c r="S4406" s="6">
        <f t="shared" si="275"/>
        <v>1321.3599999999997</v>
      </c>
    </row>
    <row r="4407" spans="1:19" x14ac:dyDescent="0.25">
      <c r="A4407" t="s">
        <v>4837</v>
      </c>
      <c r="B4407" s="2">
        <v>45393</v>
      </c>
      <c r="C4407" t="s">
        <v>999</v>
      </c>
      <c r="D4407" t="s">
        <v>123</v>
      </c>
      <c r="E4407">
        <v>1</v>
      </c>
      <c r="F4407">
        <v>2279.5</v>
      </c>
      <c r="G4407" s="3">
        <v>0.1</v>
      </c>
      <c r="H4407" t="s">
        <v>12</v>
      </c>
      <c r="I4407">
        <v>5</v>
      </c>
      <c r="J4407">
        <f t="shared" si="272"/>
        <v>2051.5500000000002</v>
      </c>
      <c r="K4407" s="2">
        <f t="shared" si="273"/>
        <v>45383</v>
      </c>
      <c r="L4407" s="2" t="str">
        <f>VLOOKUP(C4407,Customers!$A$2:$F$401,3,FALSE)</f>
        <v>Fayoum</v>
      </c>
      <c r="M4407" s="2" t="str">
        <f>VLOOKUP(C4407,Customers!$A$2:$F$401,5,FALSE)</f>
        <v>Small Business</v>
      </c>
      <c r="N4407" s="2" t="str">
        <f>VLOOKUP(D4407,Products!$A$2:$F$21,2,FALSE)</f>
        <v>Barcode Scanner</v>
      </c>
      <c r="O4407" s="2" t="str">
        <f>VLOOKUP(D4407,Products!$A$2:$F$21,4,FALSE)</f>
        <v>Electronics</v>
      </c>
      <c r="P4407" s="2" t="str">
        <f>VLOOKUP(D4407,Products!$A$2:$F$21,3,FALSE)</f>
        <v>POS Equipment</v>
      </c>
      <c r="Q4407" s="6">
        <f>VLOOKUP(D4407,Products!$A$2:$F$21,6,FALSE)</f>
        <v>1420</v>
      </c>
      <c r="R4407" s="6">
        <f t="shared" si="274"/>
        <v>1420</v>
      </c>
      <c r="S4407" s="6">
        <f t="shared" si="275"/>
        <v>631.55000000000018</v>
      </c>
    </row>
    <row r="4408" spans="1:19" x14ac:dyDescent="0.25">
      <c r="A4408" t="s">
        <v>4838</v>
      </c>
      <c r="B4408" s="2">
        <v>45127</v>
      </c>
      <c r="C4408" t="s">
        <v>111</v>
      </c>
      <c r="D4408" t="s">
        <v>18</v>
      </c>
      <c r="E4408">
        <v>1</v>
      </c>
      <c r="F4408">
        <v>1450</v>
      </c>
      <c r="G4408" s="3">
        <v>0.1</v>
      </c>
      <c r="H4408" t="s">
        <v>12</v>
      </c>
      <c r="I4408">
        <v>3</v>
      </c>
      <c r="J4408">
        <f t="shared" si="272"/>
        <v>1305</v>
      </c>
      <c r="K4408" s="2">
        <f t="shared" si="273"/>
        <v>45108</v>
      </c>
      <c r="L4408" s="2" t="str">
        <f>VLOOKUP(C4408,Customers!$A$2:$F$401,3,FALSE)</f>
        <v>Zagazig</v>
      </c>
      <c r="M4408" s="2" t="str">
        <f>VLOOKUP(C4408,Customers!$A$2:$F$401,5,FALSE)</f>
        <v>Corporate</v>
      </c>
      <c r="N4408" s="2" t="str">
        <f>VLOOKUP(D4408,Products!$A$2:$F$21,2,FALSE)</f>
        <v>Webcam HD</v>
      </c>
      <c r="O4408" s="2" t="str">
        <f>VLOOKUP(D4408,Products!$A$2:$F$21,4,FALSE)</f>
        <v>Electronics</v>
      </c>
      <c r="P4408" s="2" t="str">
        <f>VLOOKUP(D4408,Products!$A$2:$F$21,3,FALSE)</f>
        <v>Accessories</v>
      </c>
      <c r="Q4408" s="6">
        <f>VLOOKUP(D4408,Products!$A$2:$F$21,6,FALSE)</f>
        <v>790</v>
      </c>
      <c r="R4408" s="6">
        <f t="shared" si="274"/>
        <v>790</v>
      </c>
      <c r="S4408" s="6">
        <f t="shared" si="275"/>
        <v>515</v>
      </c>
    </row>
    <row r="4409" spans="1:19" x14ac:dyDescent="0.25">
      <c r="A4409" t="s">
        <v>4839</v>
      </c>
      <c r="B4409" s="2">
        <v>45412</v>
      </c>
      <c r="C4409" t="s">
        <v>1128</v>
      </c>
      <c r="D4409" t="s">
        <v>15</v>
      </c>
      <c r="E4409">
        <v>20</v>
      </c>
      <c r="F4409">
        <v>436.5</v>
      </c>
      <c r="G4409" s="3">
        <v>0.05</v>
      </c>
      <c r="H4409" t="s">
        <v>85</v>
      </c>
      <c r="I4409">
        <v>4</v>
      </c>
      <c r="J4409">
        <f t="shared" si="272"/>
        <v>8293.5</v>
      </c>
      <c r="K4409" s="2">
        <f t="shared" si="273"/>
        <v>45383</v>
      </c>
      <c r="L4409" s="2" t="str">
        <f>VLOOKUP(C4409,Customers!$A$2:$F$401,3,FALSE)</f>
        <v>Shubra El-Kheima</v>
      </c>
      <c r="M4409" s="2" t="str">
        <f>VLOOKUP(C4409,Customers!$A$2:$F$401,5,FALSE)</f>
        <v>Small Business</v>
      </c>
      <c r="N4409" s="2" t="str">
        <f>VLOOKUP(D4409,Products!$A$2:$F$21,2,FALSE)</f>
        <v>Wireless Mouse</v>
      </c>
      <c r="O4409" s="2" t="str">
        <f>VLOOKUP(D4409,Products!$A$2:$F$21,4,FALSE)</f>
        <v>Electronics</v>
      </c>
      <c r="P4409" s="2" t="str">
        <f>VLOOKUP(D4409,Products!$A$2:$F$21,3,FALSE)</f>
        <v>Accessories</v>
      </c>
      <c r="Q4409" s="6">
        <f>VLOOKUP(D4409,Products!$A$2:$F$21,6,FALSE)</f>
        <v>210</v>
      </c>
      <c r="R4409" s="6">
        <f t="shared" si="274"/>
        <v>4200</v>
      </c>
      <c r="S4409" s="6">
        <f t="shared" si="275"/>
        <v>4093.5</v>
      </c>
    </row>
    <row r="4410" spans="1:19" x14ac:dyDescent="0.25">
      <c r="A4410" t="s">
        <v>4840</v>
      </c>
      <c r="B4410" s="2">
        <v>45771</v>
      </c>
      <c r="C4410" t="s">
        <v>74</v>
      </c>
      <c r="D4410" t="s">
        <v>56</v>
      </c>
      <c r="E4410">
        <v>1</v>
      </c>
      <c r="F4410">
        <v>194.4</v>
      </c>
      <c r="G4410" s="3">
        <v>0</v>
      </c>
      <c r="H4410" t="s">
        <v>12</v>
      </c>
      <c r="I4410">
        <v>2</v>
      </c>
      <c r="J4410">
        <f t="shared" si="272"/>
        <v>194.4</v>
      </c>
      <c r="K4410" s="2">
        <f t="shared" si="273"/>
        <v>45748</v>
      </c>
      <c r="L4410" s="2" t="str">
        <f>VLOOKUP(C4410,Customers!$A$2:$F$401,3,FALSE)</f>
        <v>Ismailia</v>
      </c>
      <c r="M4410" s="2" t="str">
        <f>VLOOKUP(C4410,Customers!$A$2:$F$401,5,FALSE)</f>
        <v>Small Business</v>
      </c>
      <c r="N4410" s="2" t="str">
        <f>VLOOKUP(D4410,Products!$A$2:$F$21,2,FALSE)</f>
        <v>Notebook Pack</v>
      </c>
      <c r="O4410" s="2" t="str">
        <f>VLOOKUP(D4410,Products!$A$2:$F$21,4,FALSE)</f>
        <v>Office</v>
      </c>
      <c r="P4410" s="2" t="str">
        <f>VLOOKUP(D4410,Products!$A$2:$F$21,3,FALSE)</f>
        <v>Stationery</v>
      </c>
      <c r="Q4410" s="6">
        <f>VLOOKUP(D4410,Products!$A$2:$F$21,6,FALSE)</f>
        <v>75</v>
      </c>
      <c r="R4410" s="6">
        <f t="shared" si="274"/>
        <v>75</v>
      </c>
      <c r="S4410" s="6">
        <f t="shared" si="275"/>
        <v>119.4</v>
      </c>
    </row>
    <row r="4411" spans="1:19" x14ac:dyDescent="0.25">
      <c r="A4411" t="s">
        <v>4841</v>
      </c>
      <c r="B4411" s="2">
        <v>45336</v>
      </c>
      <c r="C4411" t="s">
        <v>419</v>
      </c>
      <c r="D4411" t="s">
        <v>33</v>
      </c>
      <c r="E4411">
        <v>4</v>
      </c>
      <c r="F4411">
        <v>4017</v>
      </c>
      <c r="G4411" s="3">
        <v>0</v>
      </c>
      <c r="H4411" t="s">
        <v>12</v>
      </c>
      <c r="I4411">
        <v>6</v>
      </c>
      <c r="J4411">
        <f t="shared" si="272"/>
        <v>16068</v>
      </c>
      <c r="K4411" s="2">
        <f t="shared" si="273"/>
        <v>45323</v>
      </c>
      <c r="L4411" s="2" t="str">
        <f>VLOOKUP(C4411,Customers!$A$2:$F$401,3,FALSE)</f>
        <v>Alexandria</v>
      </c>
      <c r="M4411" s="2" t="str">
        <f>VLOOKUP(C4411,Customers!$A$2:$F$401,5,FALSE)</f>
        <v>Small Business</v>
      </c>
      <c r="N4411" s="2" t="str">
        <f>VLOOKUP(D4411,Products!$A$2:$F$21,2,FALSE)</f>
        <v>Filing Cabinet</v>
      </c>
      <c r="O4411" s="2" t="str">
        <f>VLOOKUP(D4411,Products!$A$2:$F$21,4,FALSE)</f>
        <v>Office</v>
      </c>
      <c r="P4411" s="2" t="str">
        <f>VLOOKUP(D4411,Products!$A$2:$F$21,3,FALSE)</f>
        <v>Furniture</v>
      </c>
      <c r="Q4411" s="6">
        <f>VLOOKUP(D4411,Products!$A$2:$F$21,6,FALSE)</f>
        <v>2650</v>
      </c>
      <c r="R4411" s="6">
        <f t="shared" si="274"/>
        <v>10600</v>
      </c>
      <c r="S4411" s="6">
        <f t="shared" si="275"/>
        <v>5468</v>
      </c>
    </row>
    <row r="4412" spans="1:19" x14ac:dyDescent="0.25">
      <c r="A4412" t="s">
        <v>4842</v>
      </c>
      <c r="B4412" s="2">
        <v>45696</v>
      </c>
      <c r="C4412" t="s">
        <v>623</v>
      </c>
      <c r="D4412" t="s">
        <v>56</v>
      </c>
      <c r="E4412">
        <v>2</v>
      </c>
      <c r="F4412">
        <v>194.4</v>
      </c>
      <c r="G4412" s="3">
        <v>0</v>
      </c>
      <c r="H4412" t="s">
        <v>12</v>
      </c>
      <c r="I4412">
        <v>3</v>
      </c>
      <c r="J4412">
        <f t="shared" si="272"/>
        <v>388.8</v>
      </c>
      <c r="K4412" s="2">
        <f t="shared" si="273"/>
        <v>45689</v>
      </c>
      <c r="L4412" s="2" t="str">
        <f>VLOOKUP(C4412,Customers!$A$2:$F$401,3,FALSE)</f>
        <v>Port Said</v>
      </c>
      <c r="M4412" s="2" t="str">
        <f>VLOOKUP(C4412,Customers!$A$2:$F$401,5,FALSE)</f>
        <v>Small Business</v>
      </c>
      <c r="N4412" s="2" t="str">
        <f>VLOOKUP(D4412,Products!$A$2:$F$21,2,FALSE)</f>
        <v>Notebook Pack</v>
      </c>
      <c r="O4412" s="2" t="str">
        <f>VLOOKUP(D4412,Products!$A$2:$F$21,4,FALSE)</f>
        <v>Office</v>
      </c>
      <c r="P4412" s="2" t="str">
        <f>VLOOKUP(D4412,Products!$A$2:$F$21,3,FALSE)</f>
        <v>Stationery</v>
      </c>
      <c r="Q4412" s="6">
        <f>VLOOKUP(D4412,Products!$A$2:$F$21,6,FALSE)</f>
        <v>75</v>
      </c>
      <c r="R4412" s="6">
        <f t="shared" si="274"/>
        <v>150</v>
      </c>
      <c r="S4412" s="6">
        <f t="shared" si="275"/>
        <v>238.8</v>
      </c>
    </row>
    <row r="4413" spans="1:19" x14ac:dyDescent="0.25">
      <c r="A4413" t="s">
        <v>4843</v>
      </c>
      <c r="B4413" s="2">
        <v>45378</v>
      </c>
      <c r="C4413" t="s">
        <v>377</v>
      </c>
      <c r="D4413" t="s">
        <v>40</v>
      </c>
      <c r="E4413">
        <v>1</v>
      </c>
      <c r="F4413">
        <v>17940</v>
      </c>
      <c r="G4413" s="3">
        <v>0.05</v>
      </c>
      <c r="H4413" t="s">
        <v>12</v>
      </c>
      <c r="I4413">
        <v>1</v>
      </c>
      <c r="J4413">
        <f t="shared" si="272"/>
        <v>17043</v>
      </c>
      <c r="K4413" s="2">
        <f t="shared" si="273"/>
        <v>45352</v>
      </c>
      <c r="L4413" s="2" t="str">
        <f>VLOOKUP(C4413,Customers!$A$2:$F$401,3,FALSE)</f>
        <v>Mansoura</v>
      </c>
      <c r="M4413" s="2" t="str">
        <f>VLOOKUP(C4413,Customers!$A$2:$F$401,5,FALSE)</f>
        <v>Consumer</v>
      </c>
      <c r="N4413" s="2" t="str">
        <f>VLOOKUP(D4413,Products!$A$2:$F$21,2,FALSE)</f>
        <v>Laptop Basic 15</v>
      </c>
      <c r="O4413" s="2" t="str">
        <f>VLOOKUP(D4413,Products!$A$2:$F$21,4,FALSE)</f>
        <v>Electronics</v>
      </c>
      <c r="P4413" s="2" t="str">
        <f>VLOOKUP(D4413,Products!$A$2:$F$21,3,FALSE)</f>
        <v>Computers</v>
      </c>
      <c r="Q4413" s="6">
        <f>VLOOKUP(D4413,Products!$A$2:$F$21,6,FALSE)</f>
        <v>15100</v>
      </c>
      <c r="R4413" s="6">
        <f t="shared" si="274"/>
        <v>15100</v>
      </c>
      <c r="S4413" s="6">
        <f t="shared" si="275"/>
        <v>1943</v>
      </c>
    </row>
    <row r="4414" spans="1:19" x14ac:dyDescent="0.25">
      <c r="A4414" t="s">
        <v>4844</v>
      </c>
      <c r="B4414" s="2">
        <v>45077</v>
      </c>
      <c r="C4414" t="s">
        <v>1355</v>
      </c>
      <c r="D4414" t="s">
        <v>21</v>
      </c>
      <c r="E4414">
        <v>2</v>
      </c>
      <c r="F4414">
        <v>1998</v>
      </c>
      <c r="G4414" s="3">
        <v>0.03</v>
      </c>
      <c r="H4414" t="s">
        <v>12</v>
      </c>
      <c r="I4414">
        <v>6</v>
      </c>
      <c r="J4414">
        <f t="shared" si="272"/>
        <v>3876.12</v>
      </c>
      <c r="K4414" s="2">
        <f t="shared" si="273"/>
        <v>45047</v>
      </c>
      <c r="L4414" s="2" t="str">
        <f>VLOOKUP(C4414,Customers!$A$2:$F$401,3,FALSE)</f>
        <v>Tanta</v>
      </c>
      <c r="M4414" s="2" t="str">
        <f>VLOOKUP(C4414,Customers!$A$2:$F$401,5,FALSE)</f>
        <v>Small Business</v>
      </c>
      <c r="N4414" s="2" t="str">
        <f>VLOOKUP(D4414,Products!$A$2:$F$21,2,FALSE)</f>
        <v>Mechanical Keyboard</v>
      </c>
      <c r="O4414" s="2" t="str">
        <f>VLOOKUP(D4414,Products!$A$2:$F$21,4,FALSE)</f>
        <v>Electronics</v>
      </c>
      <c r="P4414" s="2" t="str">
        <f>VLOOKUP(D4414,Products!$A$2:$F$21,3,FALSE)</f>
        <v>Accessories</v>
      </c>
      <c r="Q4414" s="6">
        <f>VLOOKUP(D4414,Products!$A$2:$F$21,6,FALSE)</f>
        <v>990</v>
      </c>
      <c r="R4414" s="6">
        <f t="shared" si="274"/>
        <v>1980</v>
      </c>
      <c r="S4414" s="6">
        <f t="shared" si="275"/>
        <v>1896.12</v>
      </c>
    </row>
    <row r="4415" spans="1:19" x14ac:dyDescent="0.25">
      <c r="A4415" t="s">
        <v>4845</v>
      </c>
      <c r="B4415" s="2">
        <v>45891</v>
      </c>
      <c r="C4415" t="s">
        <v>845</v>
      </c>
      <c r="D4415" t="s">
        <v>72</v>
      </c>
      <c r="E4415">
        <v>1</v>
      </c>
      <c r="F4415">
        <v>1802.5</v>
      </c>
      <c r="G4415" s="3">
        <v>0</v>
      </c>
      <c r="H4415" t="s">
        <v>85</v>
      </c>
      <c r="I4415">
        <v>4</v>
      </c>
      <c r="J4415">
        <f t="shared" si="272"/>
        <v>1802.5</v>
      </c>
      <c r="K4415" s="2">
        <f t="shared" si="273"/>
        <v>45870</v>
      </c>
      <c r="L4415" s="2" t="str">
        <f>VLOOKUP(C4415,Customers!$A$2:$F$401,3,FALSE)</f>
        <v>Fayoum</v>
      </c>
      <c r="M4415" s="2" t="str">
        <f>VLOOKUP(C4415,Customers!$A$2:$F$401,5,FALSE)</f>
        <v>Corporate</v>
      </c>
      <c r="N4415" s="2" t="str">
        <f>VLOOKUP(D4415,Products!$A$2:$F$21,2,FALSE)</f>
        <v>Wi-Fi Router</v>
      </c>
      <c r="O4415" s="2" t="str">
        <f>VLOOKUP(D4415,Products!$A$2:$F$21,4,FALSE)</f>
        <v>Electronics</v>
      </c>
      <c r="P4415" s="2" t="str">
        <f>VLOOKUP(D4415,Products!$A$2:$F$21,3,FALSE)</f>
        <v>Networking</v>
      </c>
      <c r="Q4415" s="6">
        <f>VLOOKUP(D4415,Products!$A$2:$F$21,6,FALSE)</f>
        <v>1050</v>
      </c>
      <c r="R4415" s="6">
        <f t="shared" si="274"/>
        <v>1050</v>
      </c>
      <c r="S4415" s="6">
        <f t="shared" si="275"/>
        <v>752.5</v>
      </c>
    </row>
    <row r="4416" spans="1:19" x14ac:dyDescent="0.25">
      <c r="A4416" t="s">
        <v>4846</v>
      </c>
      <c r="B4416" s="2">
        <v>45919</v>
      </c>
      <c r="C4416" t="s">
        <v>471</v>
      </c>
      <c r="D4416" t="s">
        <v>21</v>
      </c>
      <c r="E4416">
        <v>1</v>
      </c>
      <c r="F4416">
        <v>1702</v>
      </c>
      <c r="G4416" s="3">
        <v>0.05</v>
      </c>
      <c r="H4416" t="s">
        <v>12</v>
      </c>
      <c r="I4416">
        <v>1</v>
      </c>
      <c r="J4416">
        <f t="shared" si="272"/>
        <v>1616.8999999999999</v>
      </c>
      <c r="K4416" s="2">
        <f t="shared" si="273"/>
        <v>45901</v>
      </c>
      <c r="L4416" s="2" t="str">
        <f>VLOOKUP(C4416,Customers!$A$2:$F$401,3,FALSE)</f>
        <v>Alexandria</v>
      </c>
      <c r="M4416" s="2" t="str">
        <f>VLOOKUP(C4416,Customers!$A$2:$F$401,5,FALSE)</f>
        <v>Consumer</v>
      </c>
      <c r="N4416" s="2" t="str">
        <f>VLOOKUP(D4416,Products!$A$2:$F$21,2,FALSE)</f>
        <v>Mechanical Keyboard</v>
      </c>
      <c r="O4416" s="2" t="str">
        <f>VLOOKUP(D4416,Products!$A$2:$F$21,4,FALSE)</f>
        <v>Electronics</v>
      </c>
      <c r="P4416" s="2" t="str">
        <f>VLOOKUP(D4416,Products!$A$2:$F$21,3,FALSE)</f>
        <v>Accessories</v>
      </c>
      <c r="Q4416" s="6">
        <f>VLOOKUP(D4416,Products!$A$2:$F$21,6,FALSE)</f>
        <v>990</v>
      </c>
      <c r="R4416" s="6">
        <f t="shared" si="274"/>
        <v>990</v>
      </c>
      <c r="S4416" s="6">
        <f t="shared" si="275"/>
        <v>626.89999999999986</v>
      </c>
    </row>
    <row r="4417" spans="1:19" x14ac:dyDescent="0.25">
      <c r="A4417" t="s">
        <v>4847</v>
      </c>
      <c r="B4417" s="2">
        <v>45038</v>
      </c>
      <c r="C4417" t="s">
        <v>634</v>
      </c>
      <c r="D4417" t="s">
        <v>59</v>
      </c>
      <c r="E4417">
        <v>1</v>
      </c>
      <c r="F4417">
        <v>7992</v>
      </c>
      <c r="G4417" s="3">
        <v>0.2</v>
      </c>
      <c r="H4417" t="s">
        <v>12</v>
      </c>
      <c r="I4417">
        <v>5</v>
      </c>
      <c r="J4417">
        <f t="shared" si="272"/>
        <v>6393.6</v>
      </c>
      <c r="K4417" s="2">
        <f t="shared" si="273"/>
        <v>45017</v>
      </c>
      <c r="L4417" s="2" t="str">
        <f>VLOOKUP(C4417,Customers!$A$2:$F$401,3,FALSE)</f>
        <v>Zagazig</v>
      </c>
      <c r="M4417" s="2" t="str">
        <f>VLOOKUP(C4417,Customers!$A$2:$F$401,5,FALSE)</f>
        <v>Consumer</v>
      </c>
      <c r="N4417" s="2" t="str">
        <f>VLOOKUP(D4417,Products!$A$2:$F$21,2,FALSE)</f>
        <v>Laser Printer</v>
      </c>
      <c r="O4417" s="2" t="str">
        <f>VLOOKUP(D4417,Products!$A$2:$F$21,4,FALSE)</f>
        <v>Electronics</v>
      </c>
      <c r="P4417" s="2" t="str">
        <f>VLOOKUP(D4417,Products!$A$2:$F$21,3,FALSE)</f>
        <v>Printers</v>
      </c>
      <c r="Q4417" s="6">
        <f>VLOOKUP(D4417,Products!$A$2:$F$21,6,FALSE)</f>
        <v>5600</v>
      </c>
      <c r="R4417" s="6">
        <f t="shared" si="274"/>
        <v>5600</v>
      </c>
      <c r="S4417" s="6">
        <f t="shared" si="275"/>
        <v>793.60000000000036</v>
      </c>
    </row>
    <row r="4418" spans="1:19" x14ac:dyDescent="0.25">
      <c r="A4418" t="s">
        <v>4848</v>
      </c>
      <c r="B4418" s="2">
        <v>45819</v>
      </c>
      <c r="C4418" t="s">
        <v>863</v>
      </c>
      <c r="D4418" t="s">
        <v>15</v>
      </c>
      <c r="E4418">
        <v>2</v>
      </c>
      <c r="F4418">
        <v>436.5</v>
      </c>
      <c r="G4418" s="3">
        <v>0</v>
      </c>
      <c r="H4418" t="s">
        <v>12</v>
      </c>
      <c r="I4418">
        <v>4</v>
      </c>
      <c r="J4418">
        <f t="shared" si="272"/>
        <v>873</v>
      </c>
      <c r="K4418" s="2">
        <f t="shared" si="273"/>
        <v>45809</v>
      </c>
      <c r="L4418" s="2" t="str">
        <f>VLOOKUP(C4418,Customers!$A$2:$F$401,3,FALSE)</f>
        <v>Alexandria</v>
      </c>
      <c r="M4418" s="2" t="str">
        <f>VLOOKUP(C4418,Customers!$A$2:$F$401,5,FALSE)</f>
        <v>Consumer</v>
      </c>
      <c r="N4418" s="2" t="str">
        <f>VLOOKUP(D4418,Products!$A$2:$F$21,2,FALSE)</f>
        <v>Wireless Mouse</v>
      </c>
      <c r="O4418" s="2" t="str">
        <f>VLOOKUP(D4418,Products!$A$2:$F$21,4,FALSE)</f>
        <v>Electronics</v>
      </c>
      <c r="P4418" s="2" t="str">
        <f>VLOOKUP(D4418,Products!$A$2:$F$21,3,FALSE)</f>
        <v>Accessories</v>
      </c>
      <c r="Q4418" s="6">
        <f>VLOOKUP(D4418,Products!$A$2:$F$21,6,FALSE)</f>
        <v>210</v>
      </c>
      <c r="R4418" s="6">
        <f t="shared" si="274"/>
        <v>420</v>
      </c>
      <c r="S4418" s="6">
        <f t="shared" si="275"/>
        <v>453</v>
      </c>
    </row>
    <row r="4419" spans="1:19" x14ac:dyDescent="0.25">
      <c r="A4419" t="s">
        <v>4849</v>
      </c>
      <c r="B4419" s="2">
        <v>45223</v>
      </c>
      <c r="C4419" t="s">
        <v>867</v>
      </c>
      <c r="D4419" t="s">
        <v>49</v>
      </c>
      <c r="E4419">
        <v>10</v>
      </c>
      <c r="F4419">
        <v>4100</v>
      </c>
      <c r="G4419" s="3">
        <v>0.05</v>
      </c>
      <c r="H4419" t="s">
        <v>12</v>
      </c>
      <c r="I4419">
        <v>7</v>
      </c>
      <c r="J4419">
        <f t="shared" ref="J4419:J4482" si="276">E4419*F4419*(1-G4419)</f>
        <v>38950</v>
      </c>
      <c r="K4419" s="2">
        <f t="shared" ref="K4419:K4482" si="277">DATE(YEAR(B4419),MONTH(B4419),1)</f>
        <v>45200</v>
      </c>
      <c r="L4419" s="2" t="str">
        <f>VLOOKUP(C4419,Customers!$A$2:$F$401,3,FALSE)</f>
        <v>Fayoum</v>
      </c>
      <c r="M4419" s="2" t="str">
        <f>VLOOKUP(C4419,Customers!$A$2:$F$401,5,FALSE)</f>
        <v>Corporate</v>
      </c>
      <c r="N4419" s="2" t="str">
        <f>VLOOKUP(D4419,Products!$A$2:$F$21,2,FALSE)</f>
        <v>UPS 1200VA</v>
      </c>
      <c r="O4419" s="2" t="str">
        <f>VLOOKUP(D4419,Products!$A$2:$F$21,4,FALSE)</f>
        <v>Electronics</v>
      </c>
      <c r="P4419" s="2" t="str">
        <f>VLOOKUP(D4419,Products!$A$2:$F$21,3,FALSE)</f>
        <v>Power</v>
      </c>
      <c r="Q4419" s="6">
        <f>VLOOKUP(D4419,Products!$A$2:$F$21,6,FALSE)</f>
        <v>2950</v>
      </c>
      <c r="R4419" s="6">
        <f t="shared" ref="R4419:R4482" si="278">E4419*Q4419</f>
        <v>29500</v>
      </c>
      <c r="S4419" s="6">
        <f t="shared" ref="S4419:S4482" si="279">J4419-R4419</f>
        <v>9450</v>
      </c>
    </row>
    <row r="4420" spans="1:19" x14ac:dyDescent="0.25">
      <c r="A4420" t="s">
        <v>4850</v>
      </c>
      <c r="B4420" s="2">
        <v>45369</v>
      </c>
      <c r="C4420" t="s">
        <v>1764</v>
      </c>
      <c r="D4420" t="s">
        <v>15</v>
      </c>
      <c r="E4420">
        <v>2</v>
      </c>
      <c r="F4420">
        <v>450</v>
      </c>
      <c r="G4420" s="3">
        <v>0.05</v>
      </c>
      <c r="H4420" t="s">
        <v>12</v>
      </c>
      <c r="I4420">
        <v>6</v>
      </c>
      <c r="J4420">
        <f t="shared" si="276"/>
        <v>855</v>
      </c>
      <c r="K4420" s="2">
        <f t="shared" si="277"/>
        <v>45352</v>
      </c>
      <c r="L4420" s="2" t="str">
        <f>VLOOKUP(C4420,Customers!$A$2:$F$401,3,FALSE)</f>
        <v>Banha</v>
      </c>
      <c r="M4420" s="2" t="str">
        <f>VLOOKUP(C4420,Customers!$A$2:$F$401,5,FALSE)</f>
        <v>Small Business</v>
      </c>
      <c r="N4420" s="2" t="str">
        <f>VLOOKUP(D4420,Products!$A$2:$F$21,2,FALSE)</f>
        <v>Wireless Mouse</v>
      </c>
      <c r="O4420" s="2" t="str">
        <f>VLOOKUP(D4420,Products!$A$2:$F$21,4,FALSE)</f>
        <v>Electronics</v>
      </c>
      <c r="P4420" s="2" t="str">
        <f>VLOOKUP(D4420,Products!$A$2:$F$21,3,FALSE)</f>
        <v>Accessories</v>
      </c>
      <c r="Q4420" s="6">
        <f>VLOOKUP(D4420,Products!$A$2:$F$21,6,FALSE)</f>
        <v>210</v>
      </c>
      <c r="R4420" s="6">
        <f t="shared" si="278"/>
        <v>420</v>
      </c>
      <c r="S4420" s="6">
        <f t="shared" si="279"/>
        <v>435</v>
      </c>
    </row>
    <row r="4421" spans="1:19" x14ac:dyDescent="0.25">
      <c r="A4421" t="s">
        <v>4851</v>
      </c>
      <c r="B4421" s="2">
        <v>45858</v>
      </c>
      <c r="C4421" t="s">
        <v>189</v>
      </c>
      <c r="D4421" t="s">
        <v>11</v>
      </c>
      <c r="E4421">
        <v>1</v>
      </c>
      <c r="F4421">
        <v>26220</v>
      </c>
      <c r="G4421" s="3">
        <v>0</v>
      </c>
      <c r="H4421" t="s">
        <v>12</v>
      </c>
      <c r="I4421">
        <v>2</v>
      </c>
      <c r="J4421">
        <f t="shared" si="276"/>
        <v>26220</v>
      </c>
      <c r="K4421" s="2">
        <f t="shared" si="277"/>
        <v>45839</v>
      </c>
      <c r="L4421" s="2" t="str">
        <f>VLOOKUP(C4421,Customers!$A$2:$F$401,3,FALSE)</f>
        <v>Cairo</v>
      </c>
      <c r="M4421" s="2" t="str">
        <f>VLOOKUP(C4421,Customers!$A$2:$F$401,5,FALSE)</f>
        <v>Consumer</v>
      </c>
      <c r="N4421" s="2" t="str">
        <f>VLOOKUP(D4421,Products!$A$2:$F$21,2,FALSE)</f>
        <v>Laptop Pro 14</v>
      </c>
      <c r="O4421" s="2" t="str">
        <f>VLOOKUP(D4421,Products!$A$2:$F$21,4,FALSE)</f>
        <v>Electronics</v>
      </c>
      <c r="P4421" s="2" t="str">
        <f>VLOOKUP(D4421,Products!$A$2:$F$21,3,FALSE)</f>
        <v>Computers</v>
      </c>
      <c r="Q4421" s="6">
        <f>VLOOKUP(D4421,Products!$A$2:$F$21,6,FALSE)</f>
        <v>22100</v>
      </c>
      <c r="R4421" s="6">
        <f t="shared" si="278"/>
        <v>22100</v>
      </c>
      <c r="S4421" s="6">
        <f t="shared" si="279"/>
        <v>4120</v>
      </c>
    </row>
    <row r="4422" spans="1:19" x14ac:dyDescent="0.25">
      <c r="A4422" t="s">
        <v>4852</v>
      </c>
      <c r="B4422" s="2">
        <v>45291</v>
      </c>
      <c r="C4422" t="s">
        <v>242</v>
      </c>
      <c r="D4422" t="s">
        <v>15</v>
      </c>
      <c r="E4422">
        <v>2</v>
      </c>
      <c r="F4422">
        <v>463.5</v>
      </c>
      <c r="G4422" s="3">
        <v>0</v>
      </c>
      <c r="H4422" t="s">
        <v>12</v>
      </c>
      <c r="I4422">
        <v>7</v>
      </c>
      <c r="J4422">
        <f t="shared" si="276"/>
        <v>927</v>
      </c>
      <c r="K4422" s="2">
        <f t="shared" si="277"/>
        <v>45261</v>
      </c>
      <c r="L4422" s="2" t="str">
        <f>VLOOKUP(C4422,Customers!$A$2:$F$401,3,FALSE)</f>
        <v>Tanta</v>
      </c>
      <c r="M4422" s="2" t="str">
        <f>VLOOKUP(C4422,Customers!$A$2:$F$401,5,FALSE)</f>
        <v>Small Business</v>
      </c>
      <c r="N4422" s="2" t="str">
        <f>VLOOKUP(D4422,Products!$A$2:$F$21,2,FALSE)</f>
        <v>Wireless Mouse</v>
      </c>
      <c r="O4422" s="2" t="str">
        <f>VLOOKUP(D4422,Products!$A$2:$F$21,4,FALSE)</f>
        <v>Electronics</v>
      </c>
      <c r="P4422" s="2" t="str">
        <f>VLOOKUP(D4422,Products!$A$2:$F$21,3,FALSE)</f>
        <v>Accessories</v>
      </c>
      <c r="Q4422" s="6">
        <f>VLOOKUP(D4422,Products!$A$2:$F$21,6,FALSE)</f>
        <v>210</v>
      </c>
      <c r="R4422" s="6">
        <f t="shared" si="278"/>
        <v>420</v>
      </c>
      <c r="S4422" s="6">
        <f t="shared" si="279"/>
        <v>507</v>
      </c>
    </row>
    <row r="4423" spans="1:19" x14ac:dyDescent="0.25">
      <c r="A4423" t="s">
        <v>4853</v>
      </c>
      <c r="B4423" s="2">
        <v>45720</v>
      </c>
      <c r="C4423" t="s">
        <v>689</v>
      </c>
      <c r="D4423" t="s">
        <v>15</v>
      </c>
      <c r="E4423">
        <v>4</v>
      </c>
      <c r="F4423">
        <v>450</v>
      </c>
      <c r="G4423" s="3">
        <v>0.03</v>
      </c>
      <c r="H4423" t="s">
        <v>12</v>
      </c>
      <c r="I4423">
        <v>6</v>
      </c>
      <c r="J4423">
        <f t="shared" si="276"/>
        <v>1746</v>
      </c>
      <c r="K4423" s="2">
        <f t="shared" si="277"/>
        <v>45717</v>
      </c>
      <c r="L4423" s="2" t="str">
        <f>VLOOKUP(C4423,Customers!$A$2:$F$401,3,FALSE)</f>
        <v>Cairo</v>
      </c>
      <c r="M4423" s="2" t="str">
        <f>VLOOKUP(C4423,Customers!$A$2:$F$401,5,FALSE)</f>
        <v>Consumer</v>
      </c>
      <c r="N4423" s="2" t="str">
        <f>VLOOKUP(D4423,Products!$A$2:$F$21,2,FALSE)</f>
        <v>Wireless Mouse</v>
      </c>
      <c r="O4423" s="2" t="str">
        <f>VLOOKUP(D4423,Products!$A$2:$F$21,4,FALSE)</f>
        <v>Electronics</v>
      </c>
      <c r="P4423" s="2" t="str">
        <f>VLOOKUP(D4423,Products!$A$2:$F$21,3,FALSE)</f>
        <v>Accessories</v>
      </c>
      <c r="Q4423" s="6">
        <f>VLOOKUP(D4423,Products!$A$2:$F$21,6,FALSE)</f>
        <v>210</v>
      </c>
      <c r="R4423" s="6">
        <f t="shared" si="278"/>
        <v>840</v>
      </c>
      <c r="S4423" s="6">
        <f t="shared" si="279"/>
        <v>906</v>
      </c>
    </row>
    <row r="4424" spans="1:19" x14ac:dyDescent="0.25">
      <c r="A4424" t="s">
        <v>4854</v>
      </c>
      <c r="B4424" s="2">
        <v>45691</v>
      </c>
      <c r="C4424" t="s">
        <v>174</v>
      </c>
      <c r="D4424" t="s">
        <v>18</v>
      </c>
      <c r="E4424">
        <v>1</v>
      </c>
      <c r="F4424">
        <v>1334</v>
      </c>
      <c r="G4424" s="3">
        <v>0</v>
      </c>
      <c r="H4424" t="s">
        <v>12</v>
      </c>
      <c r="I4424">
        <v>7</v>
      </c>
      <c r="J4424">
        <f t="shared" si="276"/>
        <v>1334</v>
      </c>
      <c r="K4424" s="2">
        <f t="shared" si="277"/>
        <v>45689</v>
      </c>
      <c r="L4424" s="2" t="str">
        <f>VLOOKUP(C4424,Customers!$A$2:$F$401,3,FALSE)</f>
        <v>Asyut</v>
      </c>
      <c r="M4424" s="2" t="str">
        <f>VLOOKUP(C4424,Customers!$A$2:$F$401,5,FALSE)</f>
        <v>Consumer</v>
      </c>
      <c r="N4424" s="2" t="str">
        <f>VLOOKUP(D4424,Products!$A$2:$F$21,2,FALSE)</f>
        <v>Webcam HD</v>
      </c>
      <c r="O4424" s="2" t="str">
        <f>VLOOKUP(D4424,Products!$A$2:$F$21,4,FALSE)</f>
        <v>Electronics</v>
      </c>
      <c r="P4424" s="2" t="str">
        <f>VLOOKUP(D4424,Products!$A$2:$F$21,3,FALSE)</f>
        <v>Accessories</v>
      </c>
      <c r="Q4424" s="6">
        <f>VLOOKUP(D4424,Products!$A$2:$F$21,6,FALSE)</f>
        <v>790</v>
      </c>
      <c r="R4424" s="6">
        <f t="shared" si="278"/>
        <v>790</v>
      </c>
      <c r="S4424" s="6">
        <f t="shared" si="279"/>
        <v>544</v>
      </c>
    </row>
    <row r="4425" spans="1:19" x14ac:dyDescent="0.25">
      <c r="A4425" t="s">
        <v>4855</v>
      </c>
      <c r="B4425" s="2">
        <v>45206</v>
      </c>
      <c r="C4425" t="s">
        <v>144</v>
      </c>
      <c r="D4425" t="s">
        <v>24</v>
      </c>
      <c r="E4425">
        <v>5</v>
      </c>
      <c r="F4425">
        <v>1350</v>
      </c>
      <c r="G4425" s="3">
        <v>0.05</v>
      </c>
      <c r="H4425" t="s">
        <v>12</v>
      </c>
      <c r="I4425">
        <v>3</v>
      </c>
      <c r="J4425">
        <f t="shared" si="276"/>
        <v>6412.5</v>
      </c>
      <c r="K4425" s="2">
        <f t="shared" si="277"/>
        <v>45200</v>
      </c>
      <c r="L4425" s="2" t="str">
        <f>VLOOKUP(C4425,Customers!$A$2:$F$401,3,FALSE)</f>
        <v>Mansoura</v>
      </c>
      <c r="M4425" s="2" t="str">
        <f>VLOOKUP(C4425,Customers!$A$2:$F$401,5,FALSE)</f>
        <v>Consumer</v>
      </c>
      <c r="N4425" s="2" t="str">
        <f>VLOOKUP(D4425,Products!$A$2:$F$21,2,FALSE)</f>
        <v>USB-C Hub</v>
      </c>
      <c r="O4425" s="2" t="str">
        <f>VLOOKUP(D4425,Products!$A$2:$F$21,4,FALSE)</f>
        <v>Electronics</v>
      </c>
      <c r="P4425" s="2" t="str">
        <f>VLOOKUP(D4425,Products!$A$2:$F$21,3,FALSE)</f>
        <v>Accessories</v>
      </c>
      <c r="Q4425" s="6">
        <f>VLOOKUP(D4425,Products!$A$2:$F$21,6,FALSE)</f>
        <v>620</v>
      </c>
      <c r="R4425" s="6">
        <f t="shared" si="278"/>
        <v>3100</v>
      </c>
      <c r="S4425" s="6">
        <f t="shared" si="279"/>
        <v>3312.5</v>
      </c>
    </row>
    <row r="4426" spans="1:19" x14ac:dyDescent="0.25">
      <c r="A4426" t="s">
        <v>4856</v>
      </c>
      <c r="B4426" s="2">
        <v>45864</v>
      </c>
      <c r="C4426" t="s">
        <v>205</v>
      </c>
      <c r="D4426" t="s">
        <v>40</v>
      </c>
      <c r="E4426">
        <v>2</v>
      </c>
      <c r="F4426">
        <v>21060</v>
      </c>
      <c r="G4426" s="3">
        <v>0</v>
      </c>
      <c r="H4426" t="s">
        <v>12</v>
      </c>
      <c r="I4426">
        <v>1</v>
      </c>
      <c r="J4426">
        <f t="shared" si="276"/>
        <v>42120</v>
      </c>
      <c r="K4426" s="2">
        <f t="shared" si="277"/>
        <v>45839</v>
      </c>
      <c r="L4426" s="2" t="str">
        <f>VLOOKUP(C4426,Customers!$A$2:$F$401,3,FALSE)</f>
        <v>Asyut</v>
      </c>
      <c r="M4426" s="2" t="str">
        <f>VLOOKUP(C4426,Customers!$A$2:$F$401,5,FALSE)</f>
        <v>Consumer</v>
      </c>
      <c r="N4426" s="2" t="str">
        <f>VLOOKUP(D4426,Products!$A$2:$F$21,2,FALSE)</f>
        <v>Laptop Basic 15</v>
      </c>
      <c r="O4426" s="2" t="str">
        <f>VLOOKUP(D4426,Products!$A$2:$F$21,4,FALSE)</f>
        <v>Electronics</v>
      </c>
      <c r="P4426" s="2" t="str">
        <f>VLOOKUP(D4426,Products!$A$2:$F$21,3,FALSE)</f>
        <v>Computers</v>
      </c>
      <c r="Q4426" s="6">
        <f>VLOOKUP(D4426,Products!$A$2:$F$21,6,FALSE)</f>
        <v>15100</v>
      </c>
      <c r="R4426" s="6">
        <f t="shared" si="278"/>
        <v>30200</v>
      </c>
      <c r="S4426" s="6">
        <f t="shared" si="279"/>
        <v>11920</v>
      </c>
    </row>
    <row r="4427" spans="1:19" x14ac:dyDescent="0.25">
      <c r="A4427" t="s">
        <v>4857</v>
      </c>
      <c r="B4427" s="2">
        <v>45324</v>
      </c>
      <c r="C4427" t="s">
        <v>191</v>
      </c>
      <c r="D4427" t="s">
        <v>46</v>
      </c>
      <c r="E4427">
        <v>2</v>
      </c>
      <c r="F4427">
        <v>239.2</v>
      </c>
      <c r="G4427" s="3">
        <v>0.1</v>
      </c>
      <c r="H4427" t="s">
        <v>12</v>
      </c>
      <c r="I4427">
        <v>5</v>
      </c>
      <c r="J4427">
        <f t="shared" si="276"/>
        <v>430.56</v>
      </c>
      <c r="K4427" s="2">
        <f t="shared" si="277"/>
        <v>45323</v>
      </c>
      <c r="L4427" s="2" t="str">
        <f>VLOOKUP(C4427,Customers!$A$2:$F$401,3,FALSE)</f>
        <v>Fayoum</v>
      </c>
      <c r="M4427" s="2" t="str">
        <f>VLOOKUP(C4427,Customers!$A$2:$F$401,5,FALSE)</f>
        <v>Consumer</v>
      </c>
      <c r="N4427" s="2" t="str">
        <f>VLOOKUP(D4427,Products!$A$2:$F$21,2,FALSE)</f>
        <v>Paper A4 Box</v>
      </c>
      <c r="O4427" s="2" t="str">
        <f>VLOOKUP(D4427,Products!$A$2:$F$21,4,FALSE)</f>
        <v>Office</v>
      </c>
      <c r="P4427" s="2" t="str">
        <f>VLOOKUP(D4427,Products!$A$2:$F$21,3,FALSE)</f>
        <v>Stationery</v>
      </c>
      <c r="Q4427" s="6">
        <f>VLOOKUP(D4427,Products!$A$2:$F$21,6,FALSE)</f>
        <v>145</v>
      </c>
      <c r="R4427" s="6">
        <f t="shared" si="278"/>
        <v>290</v>
      </c>
      <c r="S4427" s="6">
        <f t="shared" si="279"/>
        <v>140.56</v>
      </c>
    </row>
    <row r="4428" spans="1:19" x14ac:dyDescent="0.25">
      <c r="A4428" t="s">
        <v>4858</v>
      </c>
      <c r="B4428" s="2">
        <v>45661</v>
      </c>
      <c r="C4428" t="s">
        <v>494</v>
      </c>
      <c r="D4428" t="s">
        <v>79</v>
      </c>
      <c r="E4428">
        <v>2</v>
      </c>
      <c r="F4428">
        <v>5704</v>
      </c>
      <c r="G4428" s="3">
        <v>0</v>
      </c>
      <c r="H4428" t="s">
        <v>12</v>
      </c>
      <c r="I4428">
        <v>3</v>
      </c>
      <c r="J4428">
        <f t="shared" si="276"/>
        <v>11408</v>
      </c>
      <c r="K4428" s="2">
        <f t="shared" si="277"/>
        <v>45658</v>
      </c>
      <c r="L4428" s="2" t="str">
        <f>VLOOKUP(C4428,Customers!$A$2:$F$401,3,FALSE)</f>
        <v>Alexandria</v>
      </c>
      <c r="M4428" s="2" t="str">
        <f>VLOOKUP(C4428,Customers!$A$2:$F$401,5,FALSE)</f>
        <v>Consumer</v>
      </c>
      <c r="N4428" s="2" t="str">
        <f>VLOOKUP(D4428,Products!$A$2:$F$21,2,FALSE)</f>
        <v>27-inch Monitor</v>
      </c>
      <c r="O4428" s="2" t="str">
        <f>VLOOKUP(D4428,Products!$A$2:$F$21,4,FALSE)</f>
        <v>Electronics</v>
      </c>
      <c r="P4428" s="2" t="str">
        <f>VLOOKUP(D4428,Products!$A$2:$F$21,3,FALSE)</f>
        <v>Displays</v>
      </c>
      <c r="Q4428" s="6">
        <f>VLOOKUP(D4428,Products!$A$2:$F$21,6,FALSE)</f>
        <v>4300</v>
      </c>
      <c r="R4428" s="6">
        <f t="shared" si="278"/>
        <v>8600</v>
      </c>
      <c r="S4428" s="6">
        <f t="shared" si="279"/>
        <v>2808</v>
      </c>
    </row>
    <row r="4429" spans="1:19" x14ac:dyDescent="0.25">
      <c r="A4429" t="s">
        <v>4859</v>
      </c>
      <c r="B4429" s="2">
        <v>45479</v>
      </c>
      <c r="C4429" t="s">
        <v>634</v>
      </c>
      <c r="D4429" t="s">
        <v>15</v>
      </c>
      <c r="E4429">
        <v>5</v>
      </c>
      <c r="F4429">
        <v>414</v>
      </c>
      <c r="G4429" s="3">
        <v>0.05</v>
      </c>
      <c r="H4429" t="s">
        <v>12</v>
      </c>
      <c r="I4429">
        <v>4</v>
      </c>
      <c r="J4429">
        <f t="shared" si="276"/>
        <v>1966.5</v>
      </c>
      <c r="K4429" s="2">
        <f t="shared" si="277"/>
        <v>45474</v>
      </c>
      <c r="L4429" s="2" t="str">
        <f>VLOOKUP(C4429,Customers!$A$2:$F$401,3,FALSE)</f>
        <v>Zagazig</v>
      </c>
      <c r="M4429" s="2" t="str">
        <f>VLOOKUP(C4429,Customers!$A$2:$F$401,5,FALSE)</f>
        <v>Consumer</v>
      </c>
      <c r="N4429" s="2" t="str">
        <f>VLOOKUP(D4429,Products!$A$2:$F$21,2,FALSE)</f>
        <v>Wireless Mouse</v>
      </c>
      <c r="O4429" s="2" t="str">
        <f>VLOOKUP(D4429,Products!$A$2:$F$21,4,FALSE)</f>
        <v>Electronics</v>
      </c>
      <c r="P4429" s="2" t="str">
        <f>VLOOKUP(D4429,Products!$A$2:$F$21,3,FALSE)</f>
        <v>Accessories</v>
      </c>
      <c r="Q4429" s="6">
        <f>VLOOKUP(D4429,Products!$A$2:$F$21,6,FALSE)</f>
        <v>210</v>
      </c>
      <c r="R4429" s="6">
        <f t="shared" si="278"/>
        <v>1050</v>
      </c>
      <c r="S4429" s="6">
        <f t="shared" si="279"/>
        <v>916.5</v>
      </c>
    </row>
    <row r="4430" spans="1:19" x14ac:dyDescent="0.25">
      <c r="A4430" t="s">
        <v>4860</v>
      </c>
      <c r="B4430" s="2">
        <v>45341</v>
      </c>
      <c r="C4430" t="s">
        <v>294</v>
      </c>
      <c r="D4430" t="s">
        <v>56</v>
      </c>
      <c r="E4430">
        <v>2</v>
      </c>
      <c r="F4430">
        <v>185.4</v>
      </c>
      <c r="G4430" s="3">
        <v>0.03</v>
      </c>
      <c r="H4430" t="s">
        <v>12</v>
      </c>
      <c r="I4430">
        <v>3</v>
      </c>
      <c r="J4430">
        <f t="shared" si="276"/>
        <v>359.67599999999999</v>
      </c>
      <c r="K4430" s="2">
        <f t="shared" si="277"/>
        <v>45323</v>
      </c>
      <c r="L4430" s="2" t="str">
        <f>VLOOKUP(C4430,Customers!$A$2:$F$401,3,FALSE)</f>
        <v>Ismailia</v>
      </c>
      <c r="M4430" s="2" t="str">
        <f>VLOOKUP(C4430,Customers!$A$2:$F$401,5,FALSE)</f>
        <v>Consumer</v>
      </c>
      <c r="N4430" s="2" t="str">
        <f>VLOOKUP(D4430,Products!$A$2:$F$21,2,FALSE)</f>
        <v>Notebook Pack</v>
      </c>
      <c r="O4430" s="2" t="str">
        <f>VLOOKUP(D4430,Products!$A$2:$F$21,4,FALSE)</f>
        <v>Office</v>
      </c>
      <c r="P4430" s="2" t="str">
        <f>VLOOKUP(D4430,Products!$A$2:$F$21,3,FALSE)</f>
        <v>Stationery</v>
      </c>
      <c r="Q4430" s="6">
        <f>VLOOKUP(D4430,Products!$A$2:$F$21,6,FALSE)</f>
        <v>75</v>
      </c>
      <c r="R4430" s="6">
        <f t="shared" si="278"/>
        <v>150</v>
      </c>
      <c r="S4430" s="6">
        <f t="shared" si="279"/>
        <v>209.67599999999999</v>
      </c>
    </row>
    <row r="4431" spans="1:19" x14ac:dyDescent="0.25">
      <c r="A4431" t="s">
        <v>4861</v>
      </c>
      <c r="B4431" s="2">
        <v>45614</v>
      </c>
      <c r="C4431" t="s">
        <v>164</v>
      </c>
      <c r="D4431" t="s">
        <v>123</v>
      </c>
      <c r="E4431">
        <v>2</v>
      </c>
      <c r="F4431">
        <v>2538</v>
      </c>
      <c r="G4431" s="3">
        <v>0.1</v>
      </c>
      <c r="H4431" t="s">
        <v>12</v>
      </c>
      <c r="I4431">
        <v>1</v>
      </c>
      <c r="J4431">
        <f t="shared" si="276"/>
        <v>4568.4000000000005</v>
      </c>
      <c r="K4431" s="2">
        <f t="shared" si="277"/>
        <v>45597</v>
      </c>
      <c r="L4431" s="2" t="str">
        <f>VLOOKUP(C4431,Customers!$A$2:$F$401,3,FALSE)</f>
        <v>Mansoura</v>
      </c>
      <c r="M4431" s="2" t="str">
        <f>VLOOKUP(C4431,Customers!$A$2:$F$401,5,FALSE)</f>
        <v>Consumer</v>
      </c>
      <c r="N4431" s="2" t="str">
        <f>VLOOKUP(D4431,Products!$A$2:$F$21,2,FALSE)</f>
        <v>Barcode Scanner</v>
      </c>
      <c r="O4431" s="2" t="str">
        <f>VLOOKUP(D4431,Products!$A$2:$F$21,4,FALSE)</f>
        <v>Electronics</v>
      </c>
      <c r="P4431" s="2" t="str">
        <f>VLOOKUP(D4431,Products!$A$2:$F$21,3,FALSE)</f>
        <v>POS Equipment</v>
      </c>
      <c r="Q4431" s="6">
        <f>VLOOKUP(D4431,Products!$A$2:$F$21,6,FALSE)</f>
        <v>1420</v>
      </c>
      <c r="R4431" s="6">
        <f t="shared" si="278"/>
        <v>2840</v>
      </c>
      <c r="S4431" s="6">
        <f t="shared" si="279"/>
        <v>1728.4000000000005</v>
      </c>
    </row>
    <row r="4432" spans="1:19" x14ac:dyDescent="0.25">
      <c r="A4432" t="s">
        <v>4862</v>
      </c>
      <c r="B4432" s="2">
        <v>45187</v>
      </c>
      <c r="C4432" t="s">
        <v>1273</v>
      </c>
      <c r="D4432" t="s">
        <v>79</v>
      </c>
      <c r="E4432">
        <v>1</v>
      </c>
      <c r="F4432">
        <v>6014</v>
      </c>
      <c r="G4432" s="3">
        <v>0.03</v>
      </c>
      <c r="H4432" t="s">
        <v>12</v>
      </c>
      <c r="I4432">
        <v>6</v>
      </c>
      <c r="J4432">
        <f t="shared" si="276"/>
        <v>5833.58</v>
      </c>
      <c r="K4432" s="2">
        <f t="shared" si="277"/>
        <v>45170</v>
      </c>
      <c r="L4432" s="2" t="str">
        <f>VLOOKUP(C4432,Customers!$A$2:$F$401,3,FALSE)</f>
        <v>Tanta</v>
      </c>
      <c r="M4432" s="2" t="str">
        <f>VLOOKUP(C4432,Customers!$A$2:$F$401,5,FALSE)</f>
        <v>Corporate</v>
      </c>
      <c r="N4432" s="2" t="str">
        <f>VLOOKUP(D4432,Products!$A$2:$F$21,2,FALSE)</f>
        <v>27-inch Monitor</v>
      </c>
      <c r="O4432" s="2" t="str">
        <f>VLOOKUP(D4432,Products!$A$2:$F$21,4,FALSE)</f>
        <v>Electronics</v>
      </c>
      <c r="P4432" s="2" t="str">
        <f>VLOOKUP(D4432,Products!$A$2:$F$21,3,FALSE)</f>
        <v>Displays</v>
      </c>
      <c r="Q4432" s="6">
        <f>VLOOKUP(D4432,Products!$A$2:$F$21,6,FALSE)</f>
        <v>4300</v>
      </c>
      <c r="R4432" s="6">
        <f t="shared" si="278"/>
        <v>4300</v>
      </c>
      <c r="S4432" s="6">
        <f t="shared" si="279"/>
        <v>1533.58</v>
      </c>
    </row>
    <row r="4433" spans="1:19" x14ac:dyDescent="0.25">
      <c r="A4433" t="s">
        <v>4863</v>
      </c>
      <c r="B4433" s="2">
        <v>44992</v>
      </c>
      <c r="C4433" t="s">
        <v>612</v>
      </c>
      <c r="D4433" t="s">
        <v>82</v>
      </c>
      <c r="E4433">
        <v>1</v>
      </c>
      <c r="F4433">
        <v>4944</v>
      </c>
      <c r="G4433" s="3">
        <v>0.2</v>
      </c>
      <c r="H4433" t="s">
        <v>12</v>
      </c>
      <c r="I4433">
        <v>1</v>
      </c>
      <c r="J4433">
        <f t="shared" si="276"/>
        <v>3955.2000000000003</v>
      </c>
      <c r="K4433" s="2">
        <f t="shared" si="277"/>
        <v>44986</v>
      </c>
      <c r="L4433" s="2" t="str">
        <f>VLOOKUP(C4433,Customers!$A$2:$F$401,3,FALSE)</f>
        <v>Banha</v>
      </c>
      <c r="M4433" s="2" t="str">
        <f>VLOOKUP(C4433,Customers!$A$2:$F$401,5,FALSE)</f>
        <v>Small Business</v>
      </c>
      <c r="N4433" s="2" t="str">
        <f>VLOOKUP(D4433,Products!$A$2:$F$21,2,FALSE)</f>
        <v>Office Chair</v>
      </c>
      <c r="O4433" s="2" t="str">
        <f>VLOOKUP(D4433,Products!$A$2:$F$21,4,FALSE)</f>
        <v>Office</v>
      </c>
      <c r="P4433" s="2" t="str">
        <f>VLOOKUP(D4433,Products!$A$2:$F$21,3,FALSE)</f>
        <v>Furniture</v>
      </c>
      <c r="Q4433" s="6">
        <f>VLOOKUP(D4433,Products!$A$2:$F$21,6,FALSE)</f>
        <v>3150</v>
      </c>
      <c r="R4433" s="6">
        <f t="shared" si="278"/>
        <v>3150</v>
      </c>
      <c r="S4433" s="6">
        <f t="shared" si="279"/>
        <v>805.20000000000027</v>
      </c>
    </row>
    <row r="4434" spans="1:19" x14ac:dyDescent="0.25">
      <c r="A4434" t="s">
        <v>4864</v>
      </c>
      <c r="B4434" s="2">
        <v>45049</v>
      </c>
      <c r="C4434" t="s">
        <v>1764</v>
      </c>
      <c r="D4434" t="s">
        <v>79</v>
      </c>
      <c r="E4434">
        <v>1</v>
      </c>
      <c r="F4434">
        <v>6200</v>
      </c>
      <c r="G4434" s="3">
        <v>0.1</v>
      </c>
      <c r="H4434" t="s">
        <v>85</v>
      </c>
      <c r="I4434">
        <v>6</v>
      </c>
      <c r="J4434">
        <f t="shared" si="276"/>
        <v>5580</v>
      </c>
      <c r="K4434" s="2">
        <f t="shared" si="277"/>
        <v>45047</v>
      </c>
      <c r="L4434" s="2" t="str">
        <f>VLOOKUP(C4434,Customers!$A$2:$F$401,3,FALSE)</f>
        <v>Banha</v>
      </c>
      <c r="M4434" s="2" t="str">
        <f>VLOOKUP(C4434,Customers!$A$2:$F$401,5,FALSE)</f>
        <v>Small Business</v>
      </c>
      <c r="N4434" s="2" t="str">
        <f>VLOOKUP(D4434,Products!$A$2:$F$21,2,FALSE)</f>
        <v>27-inch Monitor</v>
      </c>
      <c r="O4434" s="2" t="str">
        <f>VLOOKUP(D4434,Products!$A$2:$F$21,4,FALSE)</f>
        <v>Electronics</v>
      </c>
      <c r="P4434" s="2" t="str">
        <f>VLOOKUP(D4434,Products!$A$2:$F$21,3,FALSE)</f>
        <v>Displays</v>
      </c>
      <c r="Q4434" s="6">
        <f>VLOOKUP(D4434,Products!$A$2:$F$21,6,FALSE)</f>
        <v>4300</v>
      </c>
      <c r="R4434" s="6">
        <f t="shared" si="278"/>
        <v>4300</v>
      </c>
      <c r="S4434" s="6">
        <f t="shared" si="279"/>
        <v>1280</v>
      </c>
    </row>
    <row r="4435" spans="1:19" x14ac:dyDescent="0.25">
      <c r="A4435" t="s">
        <v>4865</v>
      </c>
      <c r="B4435" s="2">
        <v>45501</v>
      </c>
      <c r="C4435" t="s">
        <v>26</v>
      </c>
      <c r="D4435" t="s">
        <v>59</v>
      </c>
      <c r="E4435">
        <v>2</v>
      </c>
      <c r="F4435">
        <v>6808</v>
      </c>
      <c r="G4435" s="3">
        <v>0.1</v>
      </c>
      <c r="H4435" t="s">
        <v>12</v>
      </c>
      <c r="I4435">
        <v>4</v>
      </c>
      <c r="J4435">
        <f t="shared" si="276"/>
        <v>12254.4</v>
      </c>
      <c r="K4435" s="2">
        <f t="shared" si="277"/>
        <v>45474</v>
      </c>
      <c r="L4435" s="2" t="str">
        <f>VLOOKUP(C4435,Customers!$A$2:$F$401,3,FALSE)</f>
        <v>Mansoura</v>
      </c>
      <c r="M4435" s="2" t="str">
        <f>VLOOKUP(C4435,Customers!$A$2:$F$401,5,FALSE)</f>
        <v>Consumer</v>
      </c>
      <c r="N4435" s="2" t="str">
        <f>VLOOKUP(D4435,Products!$A$2:$F$21,2,FALSE)</f>
        <v>Laser Printer</v>
      </c>
      <c r="O4435" s="2" t="str">
        <f>VLOOKUP(D4435,Products!$A$2:$F$21,4,FALSE)</f>
        <v>Electronics</v>
      </c>
      <c r="P4435" s="2" t="str">
        <f>VLOOKUP(D4435,Products!$A$2:$F$21,3,FALSE)</f>
        <v>Printers</v>
      </c>
      <c r="Q4435" s="6">
        <f>VLOOKUP(D4435,Products!$A$2:$F$21,6,FALSE)</f>
        <v>5600</v>
      </c>
      <c r="R4435" s="6">
        <f t="shared" si="278"/>
        <v>11200</v>
      </c>
      <c r="S4435" s="6">
        <f t="shared" si="279"/>
        <v>1054.3999999999996</v>
      </c>
    </row>
    <row r="4436" spans="1:19" x14ac:dyDescent="0.25">
      <c r="A4436" t="s">
        <v>4866</v>
      </c>
      <c r="B4436" s="2">
        <v>45206</v>
      </c>
      <c r="C4436" t="s">
        <v>662</v>
      </c>
      <c r="D4436" t="s">
        <v>15</v>
      </c>
      <c r="E4436">
        <v>4</v>
      </c>
      <c r="F4436">
        <v>450</v>
      </c>
      <c r="G4436" s="3">
        <v>0.1</v>
      </c>
      <c r="H4436" t="s">
        <v>85</v>
      </c>
      <c r="I4436">
        <v>5</v>
      </c>
      <c r="J4436">
        <f t="shared" si="276"/>
        <v>1620</v>
      </c>
      <c r="K4436" s="2">
        <f t="shared" si="277"/>
        <v>45200</v>
      </c>
      <c r="L4436" s="2" t="str">
        <f>VLOOKUP(C4436,Customers!$A$2:$F$401,3,FALSE)</f>
        <v>Alexandria</v>
      </c>
      <c r="M4436" s="2" t="str">
        <f>VLOOKUP(C4436,Customers!$A$2:$F$401,5,FALSE)</f>
        <v>Small Business</v>
      </c>
      <c r="N4436" s="2" t="str">
        <f>VLOOKUP(D4436,Products!$A$2:$F$21,2,FALSE)</f>
        <v>Wireless Mouse</v>
      </c>
      <c r="O4436" s="2" t="str">
        <f>VLOOKUP(D4436,Products!$A$2:$F$21,4,FALSE)</f>
        <v>Electronics</v>
      </c>
      <c r="P4436" s="2" t="str">
        <f>VLOOKUP(D4436,Products!$A$2:$F$21,3,FALSE)</f>
        <v>Accessories</v>
      </c>
      <c r="Q4436" s="6">
        <f>VLOOKUP(D4436,Products!$A$2:$F$21,6,FALSE)</f>
        <v>210</v>
      </c>
      <c r="R4436" s="6">
        <f t="shared" si="278"/>
        <v>840</v>
      </c>
      <c r="S4436" s="6">
        <f t="shared" si="279"/>
        <v>780</v>
      </c>
    </row>
    <row r="4437" spans="1:19" x14ac:dyDescent="0.25">
      <c r="A4437" t="s">
        <v>4867</v>
      </c>
      <c r="B4437" s="2">
        <v>45154</v>
      </c>
      <c r="C4437" t="s">
        <v>273</v>
      </c>
      <c r="D4437" t="s">
        <v>46</v>
      </c>
      <c r="E4437">
        <v>5</v>
      </c>
      <c r="F4437">
        <v>239.2</v>
      </c>
      <c r="G4437" s="3">
        <v>0.05</v>
      </c>
      <c r="H4437" t="s">
        <v>12</v>
      </c>
      <c r="I4437">
        <v>6</v>
      </c>
      <c r="J4437">
        <f t="shared" si="276"/>
        <v>1136.2</v>
      </c>
      <c r="K4437" s="2">
        <f t="shared" si="277"/>
        <v>45139</v>
      </c>
      <c r="L4437" s="2" t="str">
        <f>VLOOKUP(C4437,Customers!$A$2:$F$401,3,FALSE)</f>
        <v>Tanta</v>
      </c>
      <c r="M4437" s="2" t="str">
        <f>VLOOKUP(C4437,Customers!$A$2:$F$401,5,FALSE)</f>
        <v>Consumer</v>
      </c>
      <c r="N4437" s="2" t="str">
        <f>VLOOKUP(D4437,Products!$A$2:$F$21,2,FALSE)</f>
        <v>Paper A4 Box</v>
      </c>
      <c r="O4437" s="2" t="str">
        <f>VLOOKUP(D4437,Products!$A$2:$F$21,4,FALSE)</f>
        <v>Office</v>
      </c>
      <c r="P4437" s="2" t="str">
        <f>VLOOKUP(D4437,Products!$A$2:$F$21,3,FALSE)</f>
        <v>Stationery</v>
      </c>
      <c r="Q4437" s="6">
        <f>VLOOKUP(D4437,Products!$A$2:$F$21,6,FALSE)</f>
        <v>145</v>
      </c>
      <c r="R4437" s="6">
        <f t="shared" si="278"/>
        <v>725</v>
      </c>
      <c r="S4437" s="6">
        <f t="shared" si="279"/>
        <v>411.20000000000005</v>
      </c>
    </row>
    <row r="4438" spans="1:19" x14ac:dyDescent="0.25">
      <c r="A4438" t="s">
        <v>4868</v>
      </c>
      <c r="B4438" s="2">
        <v>45880</v>
      </c>
      <c r="C4438" t="s">
        <v>552</v>
      </c>
      <c r="D4438" t="s">
        <v>90</v>
      </c>
      <c r="E4438">
        <v>2</v>
      </c>
      <c r="F4438">
        <v>1932</v>
      </c>
      <c r="G4438" s="3">
        <v>0.05</v>
      </c>
      <c r="H4438" t="s">
        <v>85</v>
      </c>
      <c r="I4438">
        <v>5</v>
      </c>
      <c r="J4438">
        <f t="shared" si="276"/>
        <v>3670.7999999999997</v>
      </c>
      <c r="K4438" s="2">
        <f t="shared" si="277"/>
        <v>45870</v>
      </c>
      <c r="L4438" s="2" t="str">
        <f>VLOOKUP(C4438,Customers!$A$2:$F$401,3,FALSE)</f>
        <v>Asyut</v>
      </c>
      <c r="M4438" s="2" t="str">
        <f>VLOOKUP(C4438,Customers!$A$2:$F$401,5,FALSE)</f>
        <v>Small Business</v>
      </c>
      <c r="N4438" s="2" t="str">
        <f>VLOOKUP(D4438,Products!$A$2:$F$21,2,FALSE)</f>
        <v>Headset Pro</v>
      </c>
      <c r="O4438" s="2" t="str">
        <f>VLOOKUP(D4438,Products!$A$2:$F$21,4,FALSE)</f>
        <v>Electronics</v>
      </c>
      <c r="P4438" s="2" t="str">
        <f>VLOOKUP(D4438,Products!$A$2:$F$21,3,FALSE)</f>
        <v>Accessories</v>
      </c>
      <c r="Q4438" s="6">
        <f>VLOOKUP(D4438,Products!$A$2:$F$21,6,FALSE)</f>
        <v>1180</v>
      </c>
      <c r="R4438" s="6">
        <f t="shared" si="278"/>
        <v>2360</v>
      </c>
      <c r="S4438" s="6">
        <f t="shared" si="279"/>
        <v>1310.7999999999997</v>
      </c>
    </row>
    <row r="4439" spans="1:19" x14ac:dyDescent="0.25">
      <c r="A4439" t="s">
        <v>4869</v>
      </c>
      <c r="B4439" s="2">
        <v>45866</v>
      </c>
      <c r="C4439" t="s">
        <v>627</v>
      </c>
      <c r="D4439" t="s">
        <v>43</v>
      </c>
      <c r="E4439">
        <v>1</v>
      </c>
      <c r="F4439">
        <v>3888</v>
      </c>
      <c r="G4439" s="3">
        <v>0.1</v>
      </c>
      <c r="H4439" t="s">
        <v>12</v>
      </c>
      <c r="I4439">
        <v>6</v>
      </c>
      <c r="J4439">
        <f t="shared" si="276"/>
        <v>3499.2000000000003</v>
      </c>
      <c r="K4439" s="2">
        <f t="shared" si="277"/>
        <v>45839</v>
      </c>
      <c r="L4439" s="2" t="str">
        <f>VLOOKUP(C4439,Customers!$A$2:$F$401,3,FALSE)</f>
        <v>Port Said</v>
      </c>
      <c r="M4439" s="2" t="str">
        <f>VLOOKUP(C4439,Customers!$A$2:$F$401,5,FALSE)</f>
        <v>Small Business</v>
      </c>
      <c r="N4439" s="2" t="str">
        <f>VLOOKUP(D4439,Products!$A$2:$F$21,2,FALSE)</f>
        <v>External SSD 1TB</v>
      </c>
      <c r="O4439" s="2" t="str">
        <f>VLOOKUP(D4439,Products!$A$2:$F$21,4,FALSE)</f>
        <v>Electronics</v>
      </c>
      <c r="P4439" s="2" t="str">
        <f>VLOOKUP(D4439,Products!$A$2:$F$21,3,FALSE)</f>
        <v>Storage</v>
      </c>
      <c r="Q4439" s="6">
        <f>VLOOKUP(D4439,Products!$A$2:$F$21,6,FALSE)</f>
        <v>2450</v>
      </c>
      <c r="R4439" s="6">
        <f t="shared" si="278"/>
        <v>2450</v>
      </c>
      <c r="S4439" s="6">
        <f t="shared" si="279"/>
        <v>1049.2000000000003</v>
      </c>
    </row>
    <row r="4440" spans="1:19" x14ac:dyDescent="0.25">
      <c r="A4440" t="s">
        <v>4870</v>
      </c>
      <c r="B4440" s="2">
        <v>45783</v>
      </c>
      <c r="C4440" t="s">
        <v>205</v>
      </c>
      <c r="D4440" t="s">
        <v>46</v>
      </c>
      <c r="E4440">
        <v>2</v>
      </c>
      <c r="F4440">
        <v>267.8</v>
      </c>
      <c r="G4440" s="3">
        <v>0</v>
      </c>
      <c r="H4440" t="s">
        <v>12</v>
      </c>
      <c r="I4440">
        <v>7</v>
      </c>
      <c r="J4440">
        <f t="shared" si="276"/>
        <v>535.6</v>
      </c>
      <c r="K4440" s="2">
        <f t="shared" si="277"/>
        <v>45778</v>
      </c>
      <c r="L4440" s="2" t="str">
        <f>VLOOKUP(C4440,Customers!$A$2:$F$401,3,FALSE)</f>
        <v>Asyut</v>
      </c>
      <c r="M4440" s="2" t="str">
        <f>VLOOKUP(C4440,Customers!$A$2:$F$401,5,FALSE)</f>
        <v>Consumer</v>
      </c>
      <c r="N4440" s="2" t="str">
        <f>VLOOKUP(D4440,Products!$A$2:$F$21,2,FALSE)</f>
        <v>Paper A4 Box</v>
      </c>
      <c r="O4440" s="2" t="str">
        <f>VLOOKUP(D4440,Products!$A$2:$F$21,4,FALSE)</f>
        <v>Office</v>
      </c>
      <c r="P4440" s="2" t="str">
        <f>VLOOKUP(D4440,Products!$A$2:$F$21,3,FALSE)</f>
        <v>Stationery</v>
      </c>
      <c r="Q4440" s="6">
        <f>VLOOKUP(D4440,Products!$A$2:$F$21,6,FALSE)</f>
        <v>145</v>
      </c>
      <c r="R4440" s="6">
        <f t="shared" si="278"/>
        <v>290</v>
      </c>
      <c r="S4440" s="6">
        <f t="shared" si="279"/>
        <v>245.60000000000002</v>
      </c>
    </row>
    <row r="4441" spans="1:19" x14ac:dyDescent="0.25">
      <c r="A4441" t="s">
        <v>4871</v>
      </c>
      <c r="B4441" s="2">
        <v>45277</v>
      </c>
      <c r="C4441" t="s">
        <v>1186</v>
      </c>
      <c r="D4441" t="s">
        <v>40</v>
      </c>
      <c r="E4441">
        <v>2</v>
      </c>
      <c r="F4441">
        <v>20085</v>
      </c>
      <c r="G4441" s="3">
        <v>0.05</v>
      </c>
      <c r="H4441" t="s">
        <v>12</v>
      </c>
      <c r="I4441">
        <v>4</v>
      </c>
      <c r="J4441">
        <f t="shared" si="276"/>
        <v>38161.5</v>
      </c>
      <c r="K4441" s="2">
        <f t="shared" si="277"/>
        <v>45261</v>
      </c>
      <c r="L4441" s="2" t="str">
        <f>VLOOKUP(C4441,Customers!$A$2:$F$401,3,FALSE)</f>
        <v>Ismailia</v>
      </c>
      <c r="M4441" s="2" t="str">
        <f>VLOOKUP(C4441,Customers!$A$2:$F$401,5,FALSE)</f>
        <v>Small Business</v>
      </c>
      <c r="N4441" s="2" t="str">
        <f>VLOOKUP(D4441,Products!$A$2:$F$21,2,FALSE)</f>
        <v>Laptop Basic 15</v>
      </c>
      <c r="O4441" s="2" t="str">
        <f>VLOOKUP(D4441,Products!$A$2:$F$21,4,FALSE)</f>
        <v>Electronics</v>
      </c>
      <c r="P4441" s="2" t="str">
        <f>VLOOKUP(D4441,Products!$A$2:$F$21,3,FALSE)</f>
        <v>Computers</v>
      </c>
      <c r="Q4441" s="6">
        <f>VLOOKUP(D4441,Products!$A$2:$F$21,6,FALSE)</f>
        <v>15100</v>
      </c>
      <c r="R4441" s="6">
        <f t="shared" si="278"/>
        <v>30200</v>
      </c>
      <c r="S4441" s="6">
        <f t="shared" si="279"/>
        <v>7961.5</v>
      </c>
    </row>
    <row r="4442" spans="1:19" x14ac:dyDescent="0.25">
      <c r="A4442" t="s">
        <v>4872</v>
      </c>
      <c r="B4442" s="2">
        <v>45630</v>
      </c>
      <c r="C4442" t="s">
        <v>2040</v>
      </c>
      <c r="D4442" t="s">
        <v>79</v>
      </c>
      <c r="E4442">
        <v>2</v>
      </c>
      <c r="F4442">
        <v>6696</v>
      </c>
      <c r="G4442" s="3">
        <v>0</v>
      </c>
      <c r="H4442" t="s">
        <v>12</v>
      </c>
      <c r="I4442">
        <v>5</v>
      </c>
      <c r="J4442">
        <f t="shared" si="276"/>
        <v>13392</v>
      </c>
      <c r="K4442" s="2">
        <f t="shared" si="277"/>
        <v>45627</v>
      </c>
      <c r="L4442" s="2" t="str">
        <f>VLOOKUP(C4442,Customers!$A$2:$F$401,3,FALSE)</f>
        <v>Shubra El-Kheima</v>
      </c>
      <c r="M4442" s="2" t="str">
        <f>VLOOKUP(C4442,Customers!$A$2:$F$401,5,FALSE)</f>
        <v>Small Business</v>
      </c>
      <c r="N4442" s="2" t="str">
        <f>VLOOKUP(D4442,Products!$A$2:$F$21,2,FALSE)</f>
        <v>27-inch Monitor</v>
      </c>
      <c r="O4442" s="2" t="str">
        <f>VLOOKUP(D4442,Products!$A$2:$F$21,4,FALSE)</f>
        <v>Electronics</v>
      </c>
      <c r="P4442" s="2" t="str">
        <f>VLOOKUP(D4442,Products!$A$2:$F$21,3,FALSE)</f>
        <v>Displays</v>
      </c>
      <c r="Q4442" s="6">
        <f>VLOOKUP(D4442,Products!$A$2:$F$21,6,FALSE)</f>
        <v>4300</v>
      </c>
      <c r="R4442" s="6">
        <f t="shared" si="278"/>
        <v>8600</v>
      </c>
      <c r="S4442" s="6">
        <f t="shared" si="279"/>
        <v>4792</v>
      </c>
    </row>
    <row r="4443" spans="1:19" x14ac:dyDescent="0.25">
      <c r="A4443" t="s">
        <v>4873</v>
      </c>
      <c r="B4443" s="2">
        <v>45377</v>
      </c>
      <c r="C4443" t="s">
        <v>148</v>
      </c>
      <c r="D4443" t="s">
        <v>27</v>
      </c>
      <c r="E4443">
        <v>1</v>
      </c>
      <c r="F4443">
        <v>1009.4</v>
      </c>
      <c r="G4443" s="3">
        <v>0</v>
      </c>
      <c r="H4443" t="s">
        <v>96</v>
      </c>
      <c r="I4443">
        <v>3</v>
      </c>
      <c r="J4443">
        <f t="shared" si="276"/>
        <v>1009.4</v>
      </c>
      <c r="K4443" s="2">
        <f t="shared" si="277"/>
        <v>45352</v>
      </c>
      <c r="L4443" s="2" t="str">
        <f>VLOOKUP(C4443,Customers!$A$2:$F$401,3,FALSE)</f>
        <v>Mansoura</v>
      </c>
      <c r="M4443" s="2" t="str">
        <f>VLOOKUP(C4443,Customers!$A$2:$F$401,5,FALSE)</f>
        <v>Corporate</v>
      </c>
      <c r="N4443" s="2" t="str">
        <f>VLOOKUP(D4443,Products!$A$2:$F$21,2,FALSE)</f>
        <v>Printer Toner</v>
      </c>
      <c r="O4443" s="2" t="str">
        <f>VLOOKUP(D4443,Products!$A$2:$F$21,4,FALSE)</f>
        <v>Office</v>
      </c>
      <c r="P4443" s="2" t="str">
        <f>VLOOKUP(D4443,Products!$A$2:$F$21,3,FALSE)</f>
        <v>Supplies</v>
      </c>
      <c r="Q4443" s="6">
        <f>VLOOKUP(D4443,Products!$A$2:$F$21,6,FALSE)</f>
        <v>510</v>
      </c>
      <c r="R4443" s="6">
        <f t="shared" si="278"/>
        <v>510</v>
      </c>
      <c r="S4443" s="6">
        <f t="shared" si="279"/>
        <v>499.4</v>
      </c>
    </row>
    <row r="4444" spans="1:19" x14ac:dyDescent="0.25">
      <c r="A4444" t="s">
        <v>4874</v>
      </c>
      <c r="B4444" s="2">
        <v>45531</v>
      </c>
      <c r="C4444" t="s">
        <v>347</v>
      </c>
      <c r="D4444" t="s">
        <v>59</v>
      </c>
      <c r="E4444">
        <v>2</v>
      </c>
      <c r="F4444">
        <v>7400</v>
      </c>
      <c r="G4444" s="3">
        <v>0.03</v>
      </c>
      <c r="H4444" t="s">
        <v>12</v>
      </c>
      <c r="I4444">
        <v>5</v>
      </c>
      <c r="J4444">
        <f t="shared" si="276"/>
        <v>14356</v>
      </c>
      <c r="K4444" s="2">
        <f t="shared" si="277"/>
        <v>45505</v>
      </c>
      <c r="L4444" s="2" t="str">
        <f>VLOOKUP(C4444,Customers!$A$2:$F$401,3,FALSE)</f>
        <v>Port Said</v>
      </c>
      <c r="M4444" s="2" t="str">
        <f>VLOOKUP(C4444,Customers!$A$2:$F$401,5,FALSE)</f>
        <v>Corporate</v>
      </c>
      <c r="N4444" s="2" t="str">
        <f>VLOOKUP(D4444,Products!$A$2:$F$21,2,FALSE)</f>
        <v>Laser Printer</v>
      </c>
      <c r="O4444" s="2" t="str">
        <f>VLOOKUP(D4444,Products!$A$2:$F$21,4,FALSE)</f>
        <v>Electronics</v>
      </c>
      <c r="P4444" s="2" t="str">
        <f>VLOOKUP(D4444,Products!$A$2:$F$21,3,FALSE)</f>
        <v>Printers</v>
      </c>
      <c r="Q4444" s="6">
        <f>VLOOKUP(D4444,Products!$A$2:$F$21,6,FALSE)</f>
        <v>5600</v>
      </c>
      <c r="R4444" s="6">
        <f t="shared" si="278"/>
        <v>11200</v>
      </c>
      <c r="S4444" s="6">
        <f t="shared" si="279"/>
        <v>3156</v>
      </c>
    </row>
    <row r="4445" spans="1:19" x14ac:dyDescent="0.25">
      <c r="A4445" t="s">
        <v>4875</v>
      </c>
      <c r="B4445" s="2">
        <v>45248</v>
      </c>
      <c r="C4445" t="s">
        <v>271</v>
      </c>
      <c r="D4445" t="s">
        <v>49</v>
      </c>
      <c r="E4445">
        <v>20</v>
      </c>
      <c r="F4445">
        <v>4223</v>
      </c>
      <c r="G4445" s="3">
        <v>0.05</v>
      </c>
      <c r="H4445" t="s">
        <v>12</v>
      </c>
      <c r="I4445">
        <v>1</v>
      </c>
      <c r="J4445">
        <f t="shared" si="276"/>
        <v>80237</v>
      </c>
      <c r="K4445" s="2">
        <f t="shared" si="277"/>
        <v>45231</v>
      </c>
      <c r="L4445" s="2" t="str">
        <f>VLOOKUP(C4445,Customers!$A$2:$F$401,3,FALSE)</f>
        <v>Alexandria</v>
      </c>
      <c r="M4445" s="2" t="str">
        <f>VLOOKUP(C4445,Customers!$A$2:$F$401,5,FALSE)</f>
        <v>Consumer</v>
      </c>
      <c r="N4445" s="2" t="str">
        <f>VLOOKUP(D4445,Products!$A$2:$F$21,2,FALSE)</f>
        <v>UPS 1200VA</v>
      </c>
      <c r="O4445" s="2" t="str">
        <f>VLOOKUP(D4445,Products!$A$2:$F$21,4,FALSE)</f>
        <v>Electronics</v>
      </c>
      <c r="P4445" s="2" t="str">
        <f>VLOOKUP(D4445,Products!$A$2:$F$21,3,FALSE)</f>
        <v>Power</v>
      </c>
      <c r="Q4445" s="6">
        <f>VLOOKUP(D4445,Products!$A$2:$F$21,6,FALSE)</f>
        <v>2950</v>
      </c>
      <c r="R4445" s="6">
        <f t="shared" si="278"/>
        <v>59000</v>
      </c>
      <c r="S4445" s="6">
        <f t="shared" si="279"/>
        <v>21237</v>
      </c>
    </row>
    <row r="4446" spans="1:19" x14ac:dyDescent="0.25">
      <c r="A4446" t="s">
        <v>4876</v>
      </c>
      <c r="B4446" s="2">
        <v>45275</v>
      </c>
      <c r="C4446" t="s">
        <v>229</v>
      </c>
      <c r="D4446" t="s">
        <v>79</v>
      </c>
      <c r="E4446">
        <v>2</v>
      </c>
      <c r="F4446">
        <v>6014</v>
      </c>
      <c r="G4446" s="3">
        <v>0.03</v>
      </c>
      <c r="H4446" t="s">
        <v>12</v>
      </c>
      <c r="I4446">
        <v>5</v>
      </c>
      <c r="J4446">
        <f t="shared" si="276"/>
        <v>11667.16</v>
      </c>
      <c r="K4446" s="2">
        <f t="shared" si="277"/>
        <v>45261</v>
      </c>
      <c r="L4446" s="2" t="str">
        <f>VLOOKUP(C4446,Customers!$A$2:$F$401,3,FALSE)</f>
        <v>Banha</v>
      </c>
      <c r="M4446" s="2" t="str">
        <f>VLOOKUP(C4446,Customers!$A$2:$F$401,5,FALSE)</f>
        <v>Small Business</v>
      </c>
      <c r="N4446" s="2" t="str">
        <f>VLOOKUP(D4446,Products!$A$2:$F$21,2,FALSE)</f>
        <v>27-inch Monitor</v>
      </c>
      <c r="O4446" s="2" t="str">
        <f>VLOOKUP(D4446,Products!$A$2:$F$21,4,FALSE)</f>
        <v>Electronics</v>
      </c>
      <c r="P4446" s="2" t="str">
        <f>VLOOKUP(D4446,Products!$A$2:$F$21,3,FALSE)</f>
        <v>Displays</v>
      </c>
      <c r="Q4446" s="6">
        <f>VLOOKUP(D4446,Products!$A$2:$F$21,6,FALSE)</f>
        <v>4300</v>
      </c>
      <c r="R4446" s="6">
        <f t="shared" si="278"/>
        <v>8600</v>
      </c>
      <c r="S4446" s="6">
        <f t="shared" si="279"/>
        <v>3067.16</v>
      </c>
    </row>
    <row r="4447" spans="1:19" x14ac:dyDescent="0.25">
      <c r="A4447" t="s">
        <v>4877</v>
      </c>
      <c r="B4447" s="2">
        <v>45397</v>
      </c>
      <c r="C4447" t="s">
        <v>168</v>
      </c>
      <c r="D4447" t="s">
        <v>46</v>
      </c>
      <c r="E4447">
        <v>1</v>
      </c>
      <c r="F4447">
        <v>280.8</v>
      </c>
      <c r="G4447" s="3">
        <v>0</v>
      </c>
      <c r="H4447" t="s">
        <v>12</v>
      </c>
      <c r="I4447">
        <v>6</v>
      </c>
      <c r="J4447">
        <f t="shared" si="276"/>
        <v>280.8</v>
      </c>
      <c r="K4447" s="2">
        <f t="shared" si="277"/>
        <v>45383</v>
      </c>
      <c r="L4447" s="2" t="str">
        <f>VLOOKUP(C4447,Customers!$A$2:$F$401,3,FALSE)</f>
        <v>Tanta</v>
      </c>
      <c r="M4447" s="2" t="str">
        <f>VLOOKUP(C4447,Customers!$A$2:$F$401,5,FALSE)</f>
        <v>Small Business</v>
      </c>
      <c r="N4447" s="2" t="str">
        <f>VLOOKUP(D4447,Products!$A$2:$F$21,2,FALSE)</f>
        <v>Paper A4 Box</v>
      </c>
      <c r="O4447" s="2" t="str">
        <f>VLOOKUP(D4447,Products!$A$2:$F$21,4,FALSE)</f>
        <v>Office</v>
      </c>
      <c r="P4447" s="2" t="str">
        <f>VLOOKUP(D4447,Products!$A$2:$F$21,3,FALSE)</f>
        <v>Stationery</v>
      </c>
      <c r="Q4447" s="6">
        <f>VLOOKUP(D4447,Products!$A$2:$F$21,6,FALSE)</f>
        <v>145</v>
      </c>
      <c r="R4447" s="6">
        <f t="shared" si="278"/>
        <v>145</v>
      </c>
      <c r="S4447" s="6">
        <f t="shared" si="279"/>
        <v>135.80000000000001</v>
      </c>
    </row>
    <row r="4448" spans="1:19" x14ac:dyDescent="0.25">
      <c r="A4448" t="s">
        <v>4878</v>
      </c>
      <c r="B4448" s="2">
        <v>45104</v>
      </c>
      <c r="C4448" t="s">
        <v>443</v>
      </c>
      <c r="D4448" t="s">
        <v>46</v>
      </c>
      <c r="E4448">
        <v>3</v>
      </c>
      <c r="F4448">
        <v>252.2</v>
      </c>
      <c r="G4448" s="3">
        <v>0.1</v>
      </c>
      <c r="H4448" t="s">
        <v>85</v>
      </c>
      <c r="I4448">
        <v>2</v>
      </c>
      <c r="J4448">
        <f t="shared" si="276"/>
        <v>680.93999999999994</v>
      </c>
      <c r="K4448" s="2">
        <f t="shared" si="277"/>
        <v>45078</v>
      </c>
      <c r="L4448" s="2" t="str">
        <f>VLOOKUP(C4448,Customers!$A$2:$F$401,3,FALSE)</f>
        <v>Asyut</v>
      </c>
      <c r="M4448" s="2" t="str">
        <f>VLOOKUP(C4448,Customers!$A$2:$F$401,5,FALSE)</f>
        <v>Consumer</v>
      </c>
      <c r="N4448" s="2" t="str">
        <f>VLOOKUP(D4448,Products!$A$2:$F$21,2,FALSE)</f>
        <v>Paper A4 Box</v>
      </c>
      <c r="O4448" s="2" t="str">
        <f>VLOOKUP(D4448,Products!$A$2:$F$21,4,FALSE)</f>
        <v>Office</v>
      </c>
      <c r="P4448" s="2" t="str">
        <f>VLOOKUP(D4448,Products!$A$2:$F$21,3,FALSE)</f>
        <v>Stationery</v>
      </c>
      <c r="Q4448" s="6">
        <f>VLOOKUP(D4448,Products!$A$2:$F$21,6,FALSE)</f>
        <v>145</v>
      </c>
      <c r="R4448" s="6">
        <f t="shared" si="278"/>
        <v>435</v>
      </c>
      <c r="S4448" s="6">
        <f t="shared" si="279"/>
        <v>245.93999999999994</v>
      </c>
    </row>
    <row r="4449" spans="1:19" x14ac:dyDescent="0.25">
      <c r="A4449" t="s">
        <v>4879</v>
      </c>
      <c r="B4449" s="2">
        <v>45770</v>
      </c>
      <c r="C4449" t="s">
        <v>840</v>
      </c>
      <c r="D4449" t="s">
        <v>56</v>
      </c>
      <c r="E4449">
        <v>10</v>
      </c>
      <c r="F4449">
        <v>185.4</v>
      </c>
      <c r="G4449" s="3">
        <v>0</v>
      </c>
      <c r="H4449" t="s">
        <v>12</v>
      </c>
      <c r="I4449">
        <v>4</v>
      </c>
      <c r="J4449">
        <f t="shared" si="276"/>
        <v>1854</v>
      </c>
      <c r="K4449" s="2">
        <f t="shared" si="277"/>
        <v>45748</v>
      </c>
      <c r="L4449" s="2" t="str">
        <f>VLOOKUP(C4449,Customers!$A$2:$F$401,3,FALSE)</f>
        <v>Zagazig</v>
      </c>
      <c r="M4449" s="2" t="str">
        <f>VLOOKUP(C4449,Customers!$A$2:$F$401,5,FALSE)</f>
        <v>Small Business</v>
      </c>
      <c r="N4449" s="2" t="str">
        <f>VLOOKUP(D4449,Products!$A$2:$F$21,2,FALSE)</f>
        <v>Notebook Pack</v>
      </c>
      <c r="O4449" s="2" t="str">
        <f>VLOOKUP(D4449,Products!$A$2:$F$21,4,FALSE)</f>
        <v>Office</v>
      </c>
      <c r="P4449" s="2" t="str">
        <f>VLOOKUP(D4449,Products!$A$2:$F$21,3,FALSE)</f>
        <v>Stationery</v>
      </c>
      <c r="Q4449" s="6">
        <f>VLOOKUP(D4449,Products!$A$2:$F$21,6,FALSE)</f>
        <v>75</v>
      </c>
      <c r="R4449" s="6">
        <f t="shared" si="278"/>
        <v>750</v>
      </c>
      <c r="S4449" s="6">
        <f t="shared" si="279"/>
        <v>1104</v>
      </c>
    </row>
    <row r="4450" spans="1:19" x14ac:dyDescent="0.25">
      <c r="A4450" t="s">
        <v>4880</v>
      </c>
      <c r="B4450" s="2">
        <v>45995</v>
      </c>
      <c r="C4450" t="s">
        <v>396</v>
      </c>
      <c r="D4450" t="s">
        <v>49</v>
      </c>
      <c r="E4450">
        <v>1</v>
      </c>
      <c r="F4450">
        <v>3977</v>
      </c>
      <c r="G4450" s="3">
        <v>0</v>
      </c>
      <c r="H4450" t="s">
        <v>12</v>
      </c>
      <c r="I4450">
        <v>3</v>
      </c>
      <c r="J4450">
        <f t="shared" si="276"/>
        <v>3977</v>
      </c>
      <c r="K4450" s="2">
        <f t="shared" si="277"/>
        <v>45992</v>
      </c>
      <c r="L4450" s="2" t="str">
        <f>VLOOKUP(C4450,Customers!$A$2:$F$401,3,FALSE)</f>
        <v>Alexandria</v>
      </c>
      <c r="M4450" s="2" t="str">
        <f>VLOOKUP(C4450,Customers!$A$2:$F$401,5,FALSE)</f>
        <v>Consumer</v>
      </c>
      <c r="N4450" s="2" t="str">
        <f>VLOOKUP(D4450,Products!$A$2:$F$21,2,FALSE)</f>
        <v>UPS 1200VA</v>
      </c>
      <c r="O4450" s="2" t="str">
        <f>VLOOKUP(D4450,Products!$A$2:$F$21,4,FALSE)</f>
        <v>Electronics</v>
      </c>
      <c r="P4450" s="2" t="str">
        <f>VLOOKUP(D4450,Products!$A$2:$F$21,3,FALSE)</f>
        <v>Power</v>
      </c>
      <c r="Q4450" s="6">
        <f>VLOOKUP(D4450,Products!$A$2:$F$21,6,FALSE)</f>
        <v>2950</v>
      </c>
      <c r="R4450" s="6">
        <f t="shared" si="278"/>
        <v>2950</v>
      </c>
      <c r="S4450" s="6">
        <f t="shared" si="279"/>
        <v>1027</v>
      </c>
    </row>
    <row r="4451" spans="1:19" x14ac:dyDescent="0.25">
      <c r="A4451" t="s">
        <v>4881</v>
      </c>
      <c r="B4451" s="2">
        <v>45928</v>
      </c>
      <c r="C4451" t="s">
        <v>224</v>
      </c>
      <c r="D4451" t="s">
        <v>56</v>
      </c>
      <c r="E4451">
        <v>4</v>
      </c>
      <c r="F4451">
        <v>180</v>
      </c>
      <c r="G4451" s="3">
        <v>0.1</v>
      </c>
      <c r="H4451" t="s">
        <v>12</v>
      </c>
      <c r="I4451">
        <v>2</v>
      </c>
      <c r="J4451">
        <f t="shared" si="276"/>
        <v>648</v>
      </c>
      <c r="K4451" s="2">
        <f t="shared" si="277"/>
        <v>45901</v>
      </c>
      <c r="L4451" s="2" t="str">
        <f>VLOOKUP(C4451,Customers!$A$2:$F$401,3,FALSE)</f>
        <v>Ismailia</v>
      </c>
      <c r="M4451" s="2" t="str">
        <f>VLOOKUP(C4451,Customers!$A$2:$F$401,5,FALSE)</f>
        <v>Consumer</v>
      </c>
      <c r="N4451" s="2" t="str">
        <f>VLOOKUP(D4451,Products!$A$2:$F$21,2,FALSE)</f>
        <v>Notebook Pack</v>
      </c>
      <c r="O4451" s="2" t="str">
        <f>VLOOKUP(D4451,Products!$A$2:$F$21,4,FALSE)</f>
        <v>Office</v>
      </c>
      <c r="P4451" s="2" t="str">
        <f>VLOOKUP(D4451,Products!$A$2:$F$21,3,FALSE)</f>
        <v>Stationery</v>
      </c>
      <c r="Q4451" s="6">
        <f>VLOOKUP(D4451,Products!$A$2:$F$21,6,FALSE)</f>
        <v>75</v>
      </c>
      <c r="R4451" s="6">
        <f t="shared" si="278"/>
        <v>300</v>
      </c>
      <c r="S4451" s="6">
        <f t="shared" si="279"/>
        <v>348</v>
      </c>
    </row>
    <row r="4452" spans="1:19" x14ac:dyDescent="0.25">
      <c r="A4452" t="s">
        <v>4882</v>
      </c>
      <c r="B4452" s="2">
        <v>45370</v>
      </c>
      <c r="C4452" t="s">
        <v>292</v>
      </c>
      <c r="D4452" t="s">
        <v>15</v>
      </c>
      <c r="E4452">
        <v>1</v>
      </c>
      <c r="F4452">
        <v>463.5</v>
      </c>
      <c r="G4452" s="3">
        <v>0.03</v>
      </c>
      <c r="H4452" t="s">
        <v>12</v>
      </c>
      <c r="I4452">
        <v>5</v>
      </c>
      <c r="J4452">
        <f t="shared" si="276"/>
        <v>449.59499999999997</v>
      </c>
      <c r="K4452" s="2">
        <f t="shared" si="277"/>
        <v>45352</v>
      </c>
      <c r="L4452" s="2" t="str">
        <f>VLOOKUP(C4452,Customers!$A$2:$F$401,3,FALSE)</f>
        <v>Fayoum</v>
      </c>
      <c r="M4452" s="2" t="str">
        <f>VLOOKUP(C4452,Customers!$A$2:$F$401,5,FALSE)</f>
        <v>Small Business</v>
      </c>
      <c r="N4452" s="2" t="str">
        <f>VLOOKUP(D4452,Products!$A$2:$F$21,2,FALSE)</f>
        <v>Wireless Mouse</v>
      </c>
      <c r="O4452" s="2" t="str">
        <f>VLOOKUP(D4452,Products!$A$2:$F$21,4,FALSE)</f>
        <v>Electronics</v>
      </c>
      <c r="P4452" s="2" t="str">
        <f>VLOOKUP(D4452,Products!$A$2:$F$21,3,FALSE)</f>
        <v>Accessories</v>
      </c>
      <c r="Q4452" s="6">
        <f>VLOOKUP(D4452,Products!$A$2:$F$21,6,FALSE)</f>
        <v>210</v>
      </c>
      <c r="R4452" s="6">
        <f t="shared" si="278"/>
        <v>210</v>
      </c>
      <c r="S4452" s="6">
        <f t="shared" si="279"/>
        <v>239.59499999999997</v>
      </c>
    </row>
    <row r="4453" spans="1:19" x14ac:dyDescent="0.25">
      <c r="A4453" t="s">
        <v>4883</v>
      </c>
      <c r="B4453" s="2">
        <v>45896</v>
      </c>
      <c r="C4453" t="s">
        <v>546</v>
      </c>
      <c r="D4453" t="s">
        <v>72</v>
      </c>
      <c r="E4453">
        <v>4</v>
      </c>
      <c r="F4453">
        <v>1750</v>
      </c>
      <c r="G4453" s="3">
        <v>0.15</v>
      </c>
      <c r="H4453" t="s">
        <v>12</v>
      </c>
      <c r="I4453">
        <v>2</v>
      </c>
      <c r="J4453">
        <f t="shared" si="276"/>
        <v>5950</v>
      </c>
      <c r="K4453" s="2">
        <f t="shared" si="277"/>
        <v>45870</v>
      </c>
      <c r="L4453" s="2" t="str">
        <f>VLOOKUP(C4453,Customers!$A$2:$F$401,3,FALSE)</f>
        <v>Port Said</v>
      </c>
      <c r="M4453" s="2" t="str">
        <f>VLOOKUP(C4453,Customers!$A$2:$F$401,5,FALSE)</f>
        <v>Consumer</v>
      </c>
      <c r="N4453" s="2" t="str">
        <f>VLOOKUP(D4453,Products!$A$2:$F$21,2,FALSE)</f>
        <v>Wi-Fi Router</v>
      </c>
      <c r="O4453" s="2" t="str">
        <f>VLOOKUP(D4453,Products!$A$2:$F$21,4,FALSE)</f>
        <v>Electronics</v>
      </c>
      <c r="P4453" s="2" t="str">
        <f>VLOOKUP(D4453,Products!$A$2:$F$21,3,FALSE)</f>
        <v>Networking</v>
      </c>
      <c r="Q4453" s="6">
        <f>VLOOKUP(D4453,Products!$A$2:$F$21,6,FALSE)</f>
        <v>1050</v>
      </c>
      <c r="R4453" s="6">
        <f t="shared" si="278"/>
        <v>4200</v>
      </c>
      <c r="S4453" s="6">
        <f t="shared" si="279"/>
        <v>1750</v>
      </c>
    </row>
    <row r="4454" spans="1:19" x14ac:dyDescent="0.25">
      <c r="A4454" t="s">
        <v>4884</v>
      </c>
      <c r="B4454" s="2">
        <v>45874</v>
      </c>
      <c r="C4454" t="s">
        <v>514</v>
      </c>
      <c r="D4454" t="s">
        <v>82</v>
      </c>
      <c r="E4454">
        <v>1</v>
      </c>
      <c r="F4454">
        <v>4656</v>
      </c>
      <c r="G4454" s="3">
        <v>0</v>
      </c>
      <c r="H4454" t="s">
        <v>85</v>
      </c>
      <c r="I4454">
        <v>3</v>
      </c>
      <c r="J4454">
        <f t="shared" si="276"/>
        <v>4656</v>
      </c>
      <c r="K4454" s="2">
        <f t="shared" si="277"/>
        <v>45870</v>
      </c>
      <c r="L4454" s="2" t="str">
        <f>VLOOKUP(C4454,Customers!$A$2:$F$401,3,FALSE)</f>
        <v>Banha</v>
      </c>
      <c r="M4454" s="2" t="str">
        <f>VLOOKUP(C4454,Customers!$A$2:$F$401,5,FALSE)</f>
        <v>Small Business</v>
      </c>
      <c r="N4454" s="2" t="str">
        <f>VLOOKUP(D4454,Products!$A$2:$F$21,2,FALSE)</f>
        <v>Office Chair</v>
      </c>
      <c r="O4454" s="2" t="str">
        <f>VLOOKUP(D4454,Products!$A$2:$F$21,4,FALSE)</f>
        <v>Office</v>
      </c>
      <c r="P4454" s="2" t="str">
        <f>VLOOKUP(D4454,Products!$A$2:$F$21,3,FALSE)</f>
        <v>Furniture</v>
      </c>
      <c r="Q4454" s="6">
        <f>VLOOKUP(D4454,Products!$A$2:$F$21,6,FALSE)</f>
        <v>3150</v>
      </c>
      <c r="R4454" s="6">
        <f t="shared" si="278"/>
        <v>3150</v>
      </c>
      <c r="S4454" s="6">
        <f t="shared" si="279"/>
        <v>1506</v>
      </c>
    </row>
    <row r="4455" spans="1:19" x14ac:dyDescent="0.25">
      <c r="A4455" t="s">
        <v>4885</v>
      </c>
      <c r="B4455" s="2">
        <v>45498</v>
      </c>
      <c r="C4455" t="s">
        <v>744</v>
      </c>
      <c r="D4455" t="s">
        <v>40</v>
      </c>
      <c r="E4455">
        <v>4</v>
      </c>
      <c r="F4455">
        <v>20085</v>
      </c>
      <c r="G4455" s="3">
        <v>0.03</v>
      </c>
      <c r="H4455" t="s">
        <v>12</v>
      </c>
      <c r="I4455">
        <v>5</v>
      </c>
      <c r="J4455">
        <f t="shared" si="276"/>
        <v>77929.8</v>
      </c>
      <c r="K4455" s="2">
        <f t="shared" si="277"/>
        <v>45474</v>
      </c>
      <c r="L4455" s="2" t="str">
        <f>VLOOKUP(C4455,Customers!$A$2:$F$401,3,FALSE)</f>
        <v>Cairo</v>
      </c>
      <c r="M4455" s="2" t="str">
        <f>VLOOKUP(C4455,Customers!$A$2:$F$401,5,FALSE)</f>
        <v>Corporate</v>
      </c>
      <c r="N4455" s="2" t="str">
        <f>VLOOKUP(D4455,Products!$A$2:$F$21,2,FALSE)</f>
        <v>Laptop Basic 15</v>
      </c>
      <c r="O4455" s="2" t="str">
        <f>VLOOKUP(D4455,Products!$A$2:$F$21,4,FALSE)</f>
        <v>Electronics</v>
      </c>
      <c r="P4455" s="2" t="str">
        <f>VLOOKUP(D4455,Products!$A$2:$F$21,3,FALSE)</f>
        <v>Computers</v>
      </c>
      <c r="Q4455" s="6">
        <f>VLOOKUP(D4455,Products!$A$2:$F$21,6,FALSE)</f>
        <v>15100</v>
      </c>
      <c r="R4455" s="6">
        <f t="shared" si="278"/>
        <v>60400</v>
      </c>
      <c r="S4455" s="6">
        <f t="shared" si="279"/>
        <v>17529.800000000003</v>
      </c>
    </row>
    <row r="4456" spans="1:19" x14ac:dyDescent="0.25">
      <c r="A4456" t="s">
        <v>4886</v>
      </c>
      <c r="B4456" s="2">
        <v>44956</v>
      </c>
      <c r="C4456" t="s">
        <v>63</v>
      </c>
      <c r="D4456" t="s">
        <v>56</v>
      </c>
      <c r="E4456">
        <v>3</v>
      </c>
      <c r="F4456">
        <v>194.4</v>
      </c>
      <c r="G4456" s="3">
        <v>0</v>
      </c>
      <c r="H4456" t="s">
        <v>85</v>
      </c>
      <c r="I4456">
        <v>5</v>
      </c>
      <c r="J4456">
        <f t="shared" si="276"/>
        <v>583.20000000000005</v>
      </c>
      <c r="K4456" s="2">
        <f t="shared" si="277"/>
        <v>44927</v>
      </c>
      <c r="L4456" s="2" t="str">
        <f>VLOOKUP(C4456,Customers!$A$2:$F$401,3,FALSE)</f>
        <v>Banha</v>
      </c>
      <c r="M4456" s="2" t="str">
        <f>VLOOKUP(C4456,Customers!$A$2:$F$401,5,FALSE)</f>
        <v>Consumer</v>
      </c>
      <c r="N4456" s="2" t="str">
        <f>VLOOKUP(D4456,Products!$A$2:$F$21,2,FALSE)</f>
        <v>Notebook Pack</v>
      </c>
      <c r="O4456" s="2" t="str">
        <f>VLOOKUP(D4456,Products!$A$2:$F$21,4,FALSE)</f>
        <v>Office</v>
      </c>
      <c r="P4456" s="2" t="str">
        <f>VLOOKUP(D4456,Products!$A$2:$F$21,3,FALSE)</f>
        <v>Stationery</v>
      </c>
      <c r="Q4456" s="6">
        <f>VLOOKUP(D4456,Products!$A$2:$F$21,6,FALSE)</f>
        <v>75</v>
      </c>
      <c r="R4456" s="6">
        <f t="shared" si="278"/>
        <v>225</v>
      </c>
      <c r="S4456" s="6">
        <f t="shared" si="279"/>
        <v>358.20000000000005</v>
      </c>
    </row>
    <row r="4457" spans="1:19" x14ac:dyDescent="0.25">
      <c r="A4457" t="s">
        <v>4887</v>
      </c>
      <c r="B4457" s="2">
        <v>45803</v>
      </c>
      <c r="C4457" t="s">
        <v>1340</v>
      </c>
      <c r="D4457" t="s">
        <v>49</v>
      </c>
      <c r="E4457">
        <v>4</v>
      </c>
      <c r="F4457">
        <v>4223</v>
      </c>
      <c r="G4457" s="3">
        <v>0.1</v>
      </c>
      <c r="H4457" t="s">
        <v>12</v>
      </c>
      <c r="I4457">
        <v>4</v>
      </c>
      <c r="J4457">
        <f t="shared" si="276"/>
        <v>15202.800000000001</v>
      </c>
      <c r="K4457" s="2">
        <f t="shared" si="277"/>
        <v>45778</v>
      </c>
      <c r="L4457" s="2" t="str">
        <f>VLOOKUP(C4457,Customers!$A$2:$F$401,3,FALSE)</f>
        <v>Port Said</v>
      </c>
      <c r="M4457" s="2" t="str">
        <f>VLOOKUP(C4457,Customers!$A$2:$F$401,5,FALSE)</f>
        <v>Consumer</v>
      </c>
      <c r="N4457" s="2" t="str">
        <f>VLOOKUP(D4457,Products!$A$2:$F$21,2,FALSE)</f>
        <v>UPS 1200VA</v>
      </c>
      <c r="O4457" s="2" t="str">
        <f>VLOOKUP(D4457,Products!$A$2:$F$21,4,FALSE)</f>
        <v>Electronics</v>
      </c>
      <c r="P4457" s="2" t="str">
        <f>VLOOKUP(D4457,Products!$A$2:$F$21,3,FALSE)</f>
        <v>Power</v>
      </c>
      <c r="Q4457" s="6">
        <f>VLOOKUP(D4457,Products!$A$2:$F$21,6,FALSE)</f>
        <v>2950</v>
      </c>
      <c r="R4457" s="6">
        <f t="shared" si="278"/>
        <v>11800</v>
      </c>
      <c r="S4457" s="6">
        <f t="shared" si="279"/>
        <v>3402.8000000000011</v>
      </c>
    </row>
    <row r="4458" spans="1:19" x14ac:dyDescent="0.25">
      <c r="A4458" t="s">
        <v>4888</v>
      </c>
      <c r="B4458" s="2">
        <v>45432</v>
      </c>
      <c r="C4458" t="s">
        <v>519</v>
      </c>
      <c r="D4458" t="s">
        <v>46</v>
      </c>
      <c r="E4458">
        <v>1</v>
      </c>
      <c r="F4458">
        <v>267.8</v>
      </c>
      <c r="G4458" s="3">
        <v>0</v>
      </c>
      <c r="H4458" t="s">
        <v>12</v>
      </c>
      <c r="I4458">
        <v>7</v>
      </c>
      <c r="J4458">
        <f t="shared" si="276"/>
        <v>267.8</v>
      </c>
      <c r="K4458" s="2">
        <f t="shared" si="277"/>
        <v>45413</v>
      </c>
      <c r="L4458" s="2" t="str">
        <f>VLOOKUP(C4458,Customers!$A$2:$F$401,3,FALSE)</f>
        <v>Port Said</v>
      </c>
      <c r="M4458" s="2" t="str">
        <f>VLOOKUP(C4458,Customers!$A$2:$F$401,5,FALSE)</f>
        <v>Consumer</v>
      </c>
      <c r="N4458" s="2" t="str">
        <f>VLOOKUP(D4458,Products!$A$2:$F$21,2,FALSE)</f>
        <v>Paper A4 Box</v>
      </c>
      <c r="O4458" s="2" t="str">
        <f>VLOOKUP(D4458,Products!$A$2:$F$21,4,FALSE)</f>
        <v>Office</v>
      </c>
      <c r="P4458" s="2" t="str">
        <f>VLOOKUP(D4458,Products!$A$2:$F$21,3,FALSE)</f>
        <v>Stationery</v>
      </c>
      <c r="Q4458" s="6">
        <f>VLOOKUP(D4458,Products!$A$2:$F$21,6,FALSE)</f>
        <v>145</v>
      </c>
      <c r="R4458" s="6">
        <f t="shared" si="278"/>
        <v>145</v>
      </c>
      <c r="S4458" s="6">
        <f t="shared" si="279"/>
        <v>122.80000000000001</v>
      </c>
    </row>
    <row r="4459" spans="1:19" x14ac:dyDescent="0.25">
      <c r="A4459" t="s">
        <v>4889</v>
      </c>
      <c r="B4459" s="2">
        <v>45434</v>
      </c>
      <c r="C4459" t="s">
        <v>315</v>
      </c>
      <c r="D4459" t="s">
        <v>79</v>
      </c>
      <c r="E4459">
        <v>1</v>
      </c>
      <c r="F4459">
        <v>6386</v>
      </c>
      <c r="G4459" s="3">
        <v>0</v>
      </c>
      <c r="H4459" t="s">
        <v>12</v>
      </c>
      <c r="I4459">
        <v>3</v>
      </c>
      <c r="J4459">
        <f t="shared" si="276"/>
        <v>6386</v>
      </c>
      <c r="K4459" s="2">
        <f t="shared" si="277"/>
        <v>45413</v>
      </c>
      <c r="L4459" s="2" t="str">
        <f>VLOOKUP(C4459,Customers!$A$2:$F$401,3,FALSE)</f>
        <v>Mansoura</v>
      </c>
      <c r="M4459" s="2" t="str">
        <f>VLOOKUP(C4459,Customers!$A$2:$F$401,5,FALSE)</f>
        <v>Consumer</v>
      </c>
      <c r="N4459" s="2" t="str">
        <f>VLOOKUP(D4459,Products!$A$2:$F$21,2,FALSE)</f>
        <v>27-inch Monitor</v>
      </c>
      <c r="O4459" s="2" t="str">
        <f>VLOOKUP(D4459,Products!$A$2:$F$21,4,FALSE)</f>
        <v>Electronics</v>
      </c>
      <c r="P4459" s="2" t="str">
        <f>VLOOKUP(D4459,Products!$A$2:$F$21,3,FALSE)</f>
        <v>Displays</v>
      </c>
      <c r="Q4459" s="6">
        <f>VLOOKUP(D4459,Products!$A$2:$F$21,6,FALSE)</f>
        <v>4300</v>
      </c>
      <c r="R4459" s="6">
        <f t="shared" si="278"/>
        <v>4300</v>
      </c>
      <c r="S4459" s="6">
        <f t="shared" si="279"/>
        <v>2086</v>
      </c>
    </row>
    <row r="4460" spans="1:19" x14ac:dyDescent="0.25">
      <c r="A4460" t="s">
        <v>4890</v>
      </c>
      <c r="B4460" s="2">
        <v>45597</v>
      </c>
      <c r="C4460" t="s">
        <v>201</v>
      </c>
      <c r="D4460" t="s">
        <v>90</v>
      </c>
      <c r="E4460">
        <v>3</v>
      </c>
      <c r="F4460">
        <v>2163</v>
      </c>
      <c r="G4460" s="3">
        <v>0.2</v>
      </c>
      <c r="H4460" t="s">
        <v>85</v>
      </c>
      <c r="I4460">
        <v>3</v>
      </c>
      <c r="J4460">
        <f t="shared" si="276"/>
        <v>5191.2000000000007</v>
      </c>
      <c r="K4460" s="2">
        <f t="shared" si="277"/>
        <v>45597</v>
      </c>
      <c r="L4460" s="2" t="str">
        <f>VLOOKUP(C4460,Customers!$A$2:$F$401,3,FALSE)</f>
        <v>Giza</v>
      </c>
      <c r="M4460" s="2" t="str">
        <f>VLOOKUP(C4460,Customers!$A$2:$F$401,5,FALSE)</f>
        <v>Consumer</v>
      </c>
      <c r="N4460" s="2" t="str">
        <f>VLOOKUP(D4460,Products!$A$2:$F$21,2,FALSE)</f>
        <v>Headset Pro</v>
      </c>
      <c r="O4460" s="2" t="str">
        <f>VLOOKUP(D4460,Products!$A$2:$F$21,4,FALSE)</f>
        <v>Electronics</v>
      </c>
      <c r="P4460" s="2" t="str">
        <f>VLOOKUP(D4460,Products!$A$2:$F$21,3,FALSE)</f>
        <v>Accessories</v>
      </c>
      <c r="Q4460" s="6">
        <f>VLOOKUP(D4460,Products!$A$2:$F$21,6,FALSE)</f>
        <v>1180</v>
      </c>
      <c r="R4460" s="6">
        <f t="shared" si="278"/>
        <v>3540</v>
      </c>
      <c r="S4460" s="6">
        <f t="shared" si="279"/>
        <v>1651.2000000000007</v>
      </c>
    </row>
    <row r="4461" spans="1:19" x14ac:dyDescent="0.25">
      <c r="A4461" t="s">
        <v>4891</v>
      </c>
      <c r="B4461" s="2">
        <v>45816</v>
      </c>
      <c r="C4461" t="s">
        <v>695</v>
      </c>
      <c r="D4461" t="s">
        <v>15</v>
      </c>
      <c r="E4461">
        <v>2</v>
      </c>
      <c r="F4461">
        <v>463.5</v>
      </c>
      <c r="G4461" s="3">
        <v>0</v>
      </c>
      <c r="H4461" t="s">
        <v>85</v>
      </c>
      <c r="I4461">
        <v>4</v>
      </c>
      <c r="J4461">
        <f t="shared" si="276"/>
        <v>927</v>
      </c>
      <c r="K4461" s="2">
        <f t="shared" si="277"/>
        <v>45809</v>
      </c>
      <c r="L4461" s="2" t="str">
        <f>VLOOKUP(C4461,Customers!$A$2:$F$401,3,FALSE)</f>
        <v>Ismailia</v>
      </c>
      <c r="M4461" s="2" t="str">
        <f>VLOOKUP(C4461,Customers!$A$2:$F$401,5,FALSE)</f>
        <v>Consumer</v>
      </c>
      <c r="N4461" s="2" t="str">
        <f>VLOOKUP(D4461,Products!$A$2:$F$21,2,FALSE)</f>
        <v>Wireless Mouse</v>
      </c>
      <c r="O4461" s="2" t="str">
        <f>VLOOKUP(D4461,Products!$A$2:$F$21,4,FALSE)</f>
        <v>Electronics</v>
      </c>
      <c r="P4461" s="2" t="str">
        <f>VLOOKUP(D4461,Products!$A$2:$F$21,3,FALSE)</f>
        <v>Accessories</v>
      </c>
      <c r="Q4461" s="6">
        <f>VLOOKUP(D4461,Products!$A$2:$F$21,6,FALSE)</f>
        <v>210</v>
      </c>
      <c r="R4461" s="6">
        <f t="shared" si="278"/>
        <v>420</v>
      </c>
      <c r="S4461" s="6">
        <f t="shared" si="279"/>
        <v>507</v>
      </c>
    </row>
    <row r="4462" spans="1:19" x14ac:dyDescent="0.25">
      <c r="A4462" t="s">
        <v>4892</v>
      </c>
      <c r="B4462" s="2">
        <v>45382</v>
      </c>
      <c r="C4462" t="s">
        <v>201</v>
      </c>
      <c r="D4462" t="s">
        <v>56</v>
      </c>
      <c r="E4462">
        <v>5</v>
      </c>
      <c r="F4462">
        <v>185.4</v>
      </c>
      <c r="G4462" s="3">
        <v>0.1</v>
      </c>
      <c r="H4462" t="s">
        <v>12</v>
      </c>
      <c r="I4462">
        <v>7</v>
      </c>
      <c r="J4462">
        <f t="shared" si="276"/>
        <v>834.30000000000007</v>
      </c>
      <c r="K4462" s="2">
        <f t="shared" si="277"/>
        <v>45352</v>
      </c>
      <c r="L4462" s="2" t="str">
        <f>VLOOKUP(C4462,Customers!$A$2:$F$401,3,FALSE)</f>
        <v>Giza</v>
      </c>
      <c r="M4462" s="2" t="str">
        <f>VLOOKUP(C4462,Customers!$A$2:$F$401,5,FALSE)</f>
        <v>Consumer</v>
      </c>
      <c r="N4462" s="2" t="str">
        <f>VLOOKUP(D4462,Products!$A$2:$F$21,2,FALSE)</f>
        <v>Notebook Pack</v>
      </c>
      <c r="O4462" s="2" t="str">
        <f>VLOOKUP(D4462,Products!$A$2:$F$21,4,FALSE)</f>
        <v>Office</v>
      </c>
      <c r="P4462" s="2" t="str">
        <f>VLOOKUP(D4462,Products!$A$2:$F$21,3,FALSE)</f>
        <v>Stationery</v>
      </c>
      <c r="Q4462" s="6">
        <f>VLOOKUP(D4462,Products!$A$2:$F$21,6,FALSE)</f>
        <v>75</v>
      </c>
      <c r="R4462" s="6">
        <f t="shared" si="278"/>
        <v>375</v>
      </c>
      <c r="S4462" s="6">
        <f t="shared" si="279"/>
        <v>459.30000000000007</v>
      </c>
    </row>
    <row r="4463" spans="1:19" x14ac:dyDescent="0.25">
      <c r="A4463" t="s">
        <v>4893</v>
      </c>
      <c r="B4463" s="2">
        <v>45232</v>
      </c>
      <c r="C4463" t="s">
        <v>2499</v>
      </c>
      <c r="D4463" t="s">
        <v>11</v>
      </c>
      <c r="E4463">
        <v>1</v>
      </c>
      <c r="F4463">
        <v>28500</v>
      </c>
      <c r="G4463" s="3">
        <v>0.1</v>
      </c>
      <c r="H4463" t="s">
        <v>12</v>
      </c>
      <c r="I4463">
        <v>1</v>
      </c>
      <c r="J4463">
        <f t="shared" si="276"/>
        <v>25650</v>
      </c>
      <c r="K4463" s="2">
        <f t="shared" si="277"/>
        <v>45231</v>
      </c>
      <c r="L4463" s="2" t="str">
        <f>VLOOKUP(C4463,Customers!$A$2:$F$401,3,FALSE)</f>
        <v>Port Said</v>
      </c>
      <c r="M4463" s="2" t="str">
        <f>VLOOKUP(C4463,Customers!$A$2:$F$401,5,FALSE)</f>
        <v>Consumer</v>
      </c>
      <c r="N4463" s="2" t="str">
        <f>VLOOKUP(D4463,Products!$A$2:$F$21,2,FALSE)</f>
        <v>Laptop Pro 14</v>
      </c>
      <c r="O4463" s="2" t="str">
        <f>VLOOKUP(D4463,Products!$A$2:$F$21,4,FALSE)</f>
        <v>Electronics</v>
      </c>
      <c r="P4463" s="2" t="str">
        <f>VLOOKUP(D4463,Products!$A$2:$F$21,3,FALSE)</f>
        <v>Computers</v>
      </c>
      <c r="Q4463" s="6">
        <f>VLOOKUP(D4463,Products!$A$2:$F$21,6,FALSE)</f>
        <v>22100</v>
      </c>
      <c r="R4463" s="6">
        <f t="shared" si="278"/>
        <v>22100</v>
      </c>
      <c r="S4463" s="6">
        <f t="shared" si="279"/>
        <v>3550</v>
      </c>
    </row>
    <row r="4464" spans="1:19" x14ac:dyDescent="0.25">
      <c r="A4464" t="s">
        <v>4894</v>
      </c>
      <c r="B4464" s="2">
        <v>44937</v>
      </c>
      <c r="C4464" t="s">
        <v>289</v>
      </c>
      <c r="D4464" t="s">
        <v>56</v>
      </c>
      <c r="E4464">
        <v>3</v>
      </c>
      <c r="F4464">
        <v>185.4</v>
      </c>
      <c r="G4464" s="3">
        <v>0.03</v>
      </c>
      <c r="H4464" t="s">
        <v>12</v>
      </c>
      <c r="I4464">
        <v>4</v>
      </c>
      <c r="J4464">
        <f t="shared" si="276"/>
        <v>539.51400000000001</v>
      </c>
      <c r="K4464" s="2">
        <f t="shared" si="277"/>
        <v>44927</v>
      </c>
      <c r="L4464" s="2" t="str">
        <f>VLOOKUP(C4464,Customers!$A$2:$F$401,3,FALSE)</f>
        <v>Asyut</v>
      </c>
      <c r="M4464" s="2" t="str">
        <f>VLOOKUP(C4464,Customers!$A$2:$F$401,5,FALSE)</f>
        <v>Corporate</v>
      </c>
      <c r="N4464" s="2" t="str">
        <f>VLOOKUP(D4464,Products!$A$2:$F$21,2,FALSE)</f>
        <v>Notebook Pack</v>
      </c>
      <c r="O4464" s="2" t="str">
        <f>VLOOKUP(D4464,Products!$A$2:$F$21,4,FALSE)</f>
        <v>Office</v>
      </c>
      <c r="P4464" s="2" t="str">
        <f>VLOOKUP(D4464,Products!$A$2:$F$21,3,FALSE)</f>
        <v>Stationery</v>
      </c>
      <c r="Q4464" s="6">
        <f>VLOOKUP(D4464,Products!$A$2:$F$21,6,FALSE)</f>
        <v>75</v>
      </c>
      <c r="R4464" s="6">
        <f t="shared" si="278"/>
        <v>225</v>
      </c>
      <c r="S4464" s="6">
        <f t="shared" si="279"/>
        <v>314.51400000000001</v>
      </c>
    </row>
    <row r="4465" spans="1:19" x14ac:dyDescent="0.25">
      <c r="A4465" t="s">
        <v>4895</v>
      </c>
      <c r="B4465" s="2">
        <v>45782</v>
      </c>
      <c r="C4465" t="s">
        <v>863</v>
      </c>
      <c r="D4465" t="s">
        <v>56</v>
      </c>
      <c r="E4465">
        <v>2</v>
      </c>
      <c r="F4465">
        <v>180</v>
      </c>
      <c r="G4465" s="3">
        <v>0</v>
      </c>
      <c r="H4465" t="s">
        <v>12</v>
      </c>
      <c r="I4465">
        <v>5</v>
      </c>
      <c r="J4465">
        <f t="shared" si="276"/>
        <v>360</v>
      </c>
      <c r="K4465" s="2">
        <f t="shared" si="277"/>
        <v>45778</v>
      </c>
      <c r="L4465" s="2" t="str">
        <f>VLOOKUP(C4465,Customers!$A$2:$F$401,3,FALSE)</f>
        <v>Alexandria</v>
      </c>
      <c r="M4465" s="2" t="str">
        <f>VLOOKUP(C4465,Customers!$A$2:$F$401,5,FALSE)</f>
        <v>Consumer</v>
      </c>
      <c r="N4465" s="2" t="str">
        <f>VLOOKUP(D4465,Products!$A$2:$F$21,2,FALSE)</f>
        <v>Notebook Pack</v>
      </c>
      <c r="O4465" s="2" t="str">
        <f>VLOOKUP(D4465,Products!$A$2:$F$21,4,FALSE)</f>
        <v>Office</v>
      </c>
      <c r="P4465" s="2" t="str">
        <f>VLOOKUP(D4465,Products!$A$2:$F$21,3,FALSE)</f>
        <v>Stationery</v>
      </c>
      <c r="Q4465" s="6">
        <f>VLOOKUP(D4465,Products!$A$2:$F$21,6,FALSE)</f>
        <v>75</v>
      </c>
      <c r="R4465" s="6">
        <f t="shared" si="278"/>
        <v>150</v>
      </c>
      <c r="S4465" s="6">
        <f t="shared" si="279"/>
        <v>210</v>
      </c>
    </row>
    <row r="4466" spans="1:19" x14ac:dyDescent="0.25">
      <c r="A4466" t="s">
        <v>4896</v>
      </c>
      <c r="B4466" s="2">
        <v>45017</v>
      </c>
      <c r="C4466" t="s">
        <v>602</v>
      </c>
      <c r="D4466" t="s">
        <v>56</v>
      </c>
      <c r="E4466">
        <v>1</v>
      </c>
      <c r="F4466">
        <v>180</v>
      </c>
      <c r="G4466" s="3">
        <v>0.1</v>
      </c>
      <c r="H4466" t="s">
        <v>12</v>
      </c>
      <c r="I4466">
        <v>6</v>
      </c>
      <c r="J4466">
        <f t="shared" si="276"/>
        <v>162</v>
      </c>
      <c r="K4466" s="2">
        <f t="shared" si="277"/>
        <v>45017</v>
      </c>
      <c r="L4466" s="2" t="str">
        <f>VLOOKUP(C4466,Customers!$A$2:$F$401,3,FALSE)</f>
        <v>Ismailia</v>
      </c>
      <c r="M4466" s="2" t="str">
        <f>VLOOKUP(C4466,Customers!$A$2:$F$401,5,FALSE)</f>
        <v>Consumer</v>
      </c>
      <c r="N4466" s="2" t="str">
        <f>VLOOKUP(D4466,Products!$A$2:$F$21,2,FALSE)</f>
        <v>Notebook Pack</v>
      </c>
      <c r="O4466" s="2" t="str">
        <f>VLOOKUP(D4466,Products!$A$2:$F$21,4,FALSE)</f>
        <v>Office</v>
      </c>
      <c r="P4466" s="2" t="str">
        <f>VLOOKUP(D4466,Products!$A$2:$F$21,3,FALSE)</f>
        <v>Stationery</v>
      </c>
      <c r="Q4466" s="6">
        <f>VLOOKUP(D4466,Products!$A$2:$F$21,6,FALSE)</f>
        <v>75</v>
      </c>
      <c r="R4466" s="6">
        <f t="shared" si="278"/>
        <v>75</v>
      </c>
      <c r="S4466" s="6">
        <f t="shared" si="279"/>
        <v>87</v>
      </c>
    </row>
    <row r="4467" spans="1:19" x14ac:dyDescent="0.25">
      <c r="A4467" t="s">
        <v>4897</v>
      </c>
      <c r="B4467" s="2">
        <v>45009</v>
      </c>
      <c r="C4467" t="s">
        <v>511</v>
      </c>
      <c r="D4467" t="s">
        <v>15</v>
      </c>
      <c r="E4467">
        <v>3</v>
      </c>
      <c r="F4467">
        <v>486</v>
      </c>
      <c r="G4467" s="3">
        <v>0.15</v>
      </c>
      <c r="H4467" t="s">
        <v>12</v>
      </c>
      <c r="I4467">
        <v>5</v>
      </c>
      <c r="J4467">
        <f t="shared" si="276"/>
        <v>1239.3</v>
      </c>
      <c r="K4467" s="2">
        <f t="shared" si="277"/>
        <v>44986</v>
      </c>
      <c r="L4467" s="2" t="str">
        <f>VLOOKUP(C4467,Customers!$A$2:$F$401,3,FALSE)</f>
        <v>Tanta</v>
      </c>
      <c r="M4467" s="2" t="str">
        <f>VLOOKUP(C4467,Customers!$A$2:$F$401,5,FALSE)</f>
        <v>Consumer</v>
      </c>
      <c r="N4467" s="2" t="str">
        <f>VLOOKUP(D4467,Products!$A$2:$F$21,2,FALSE)</f>
        <v>Wireless Mouse</v>
      </c>
      <c r="O4467" s="2" t="str">
        <f>VLOOKUP(D4467,Products!$A$2:$F$21,4,FALSE)</f>
        <v>Electronics</v>
      </c>
      <c r="P4467" s="2" t="str">
        <f>VLOOKUP(D4467,Products!$A$2:$F$21,3,FALSE)</f>
        <v>Accessories</v>
      </c>
      <c r="Q4467" s="6">
        <f>VLOOKUP(D4467,Products!$A$2:$F$21,6,FALSE)</f>
        <v>210</v>
      </c>
      <c r="R4467" s="6">
        <f t="shared" si="278"/>
        <v>630</v>
      </c>
      <c r="S4467" s="6">
        <f t="shared" si="279"/>
        <v>609.29999999999995</v>
      </c>
    </row>
    <row r="4468" spans="1:19" x14ac:dyDescent="0.25">
      <c r="A4468" t="s">
        <v>4898</v>
      </c>
      <c r="B4468" s="2">
        <v>45890</v>
      </c>
      <c r="C4468" t="s">
        <v>1156</v>
      </c>
      <c r="D4468" t="s">
        <v>46</v>
      </c>
      <c r="E4468">
        <v>1</v>
      </c>
      <c r="F4468">
        <v>280.8</v>
      </c>
      <c r="G4468" s="3">
        <v>0.1</v>
      </c>
      <c r="H4468" t="s">
        <v>12</v>
      </c>
      <c r="I4468">
        <v>6</v>
      </c>
      <c r="J4468">
        <f t="shared" si="276"/>
        <v>252.72000000000003</v>
      </c>
      <c r="K4468" s="2">
        <f t="shared" si="277"/>
        <v>45870</v>
      </c>
      <c r="L4468" s="2" t="str">
        <f>VLOOKUP(C4468,Customers!$A$2:$F$401,3,FALSE)</f>
        <v>Asyut</v>
      </c>
      <c r="M4468" s="2" t="str">
        <f>VLOOKUP(C4468,Customers!$A$2:$F$401,5,FALSE)</f>
        <v>Consumer</v>
      </c>
      <c r="N4468" s="2" t="str">
        <f>VLOOKUP(D4468,Products!$A$2:$F$21,2,FALSE)</f>
        <v>Paper A4 Box</v>
      </c>
      <c r="O4468" s="2" t="str">
        <f>VLOOKUP(D4468,Products!$A$2:$F$21,4,FALSE)</f>
        <v>Office</v>
      </c>
      <c r="P4468" s="2" t="str">
        <f>VLOOKUP(D4468,Products!$A$2:$F$21,3,FALSE)</f>
        <v>Stationery</v>
      </c>
      <c r="Q4468" s="6">
        <f>VLOOKUP(D4468,Products!$A$2:$F$21,6,FALSE)</f>
        <v>145</v>
      </c>
      <c r="R4468" s="6">
        <f t="shared" si="278"/>
        <v>145</v>
      </c>
      <c r="S4468" s="6">
        <f t="shared" si="279"/>
        <v>107.72000000000003</v>
      </c>
    </row>
    <row r="4469" spans="1:19" x14ac:dyDescent="0.25">
      <c r="A4469" t="s">
        <v>4899</v>
      </c>
      <c r="B4469" s="2">
        <v>45959</v>
      </c>
      <c r="C4469" t="s">
        <v>492</v>
      </c>
      <c r="D4469" t="s">
        <v>46</v>
      </c>
      <c r="E4469">
        <v>4</v>
      </c>
      <c r="F4469">
        <v>252.2</v>
      </c>
      <c r="G4469" s="3">
        <v>0.1</v>
      </c>
      <c r="H4469" t="s">
        <v>12</v>
      </c>
      <c r="I4469">
        <v>6</v>
      </c>
      <c r="J4469">
        <f t="shared" si="276"/>
        <v>907.92</v>
      </c>
      <c r="K4469" s="2">
        <f t="shared" si="277"/>
        <v>45931</v>
      </c>
      <c r="L4469" s="2" t="str">
        <f>VLOOKUP(C4469,Customers!$A$2:$F$401,3,FALSE)</f>
        <v>Cairo</v>
      </c>
      <c r="M4469" s="2" t="str">
        <f>VLOOKUP(C4469,Customers!$A$2:$F$401,5,FALSE)</f>
        <v>Consumer</v>
      </c>
      <c r="N4469" s="2" t="str">
        <f>VLOOKUP(D4469,Products!$A$2:$F$21,2,FALSE)</f>
        <v>Paper A4 Box</v>
      </c>
      <c r="O4469" s="2" t="str">
        <f>VLOOKUP(D4469,Products!$A$2:$F$21,4,FALSE)</f>
        <v>Office</v>
      </c>
      <c r="P4469" s="2" t="str">
        <f>VLOOKUP(D4469,Products!$A$2:$F$21,3,FALSE)</f>
        <v>Stationery</v>
      </c>
      <c r="Q4469" s="6">
        <f>VLOOKUP(D4469,Products!$A$2:$F$21,6,FALSE)</f>
        <v>145</v>
      </c>
      <c r="R4469" s="6">
        <f t="shared" si="278"/>
        <v>580</v>
      </c>
      <c r="S4469" s="6">
        <f t="shared" si="279"/>
        <v>327.91999999999996</v>
      </c>
    </row>
    <row r="4470" spans="1:19" x14ac:dyDescent="0.25">
      <c r="A4470" t="s">
        <v>4900</v>
      </c>
      <c r="B4470" s="2">
        <v>44995</v>
      </c>
      <c r="C4470" t="s">
        <v>328</v>
      </c>
      <c r="D4470" t="s">
        <v>79</v>
      </c>
      <c r="E4470">
        <v>1</v>
      </c>
      <c r="F4470">
        <v>6200</v>
      </c>
      <c r="G4470" s="3">
        <v>0.03</v>
      </c>
      <c r="H4470" t="s">
        <v>85</v>
      </c>
      <c r="I4470">
        <v>4</v>
      </c>
      <c r="J4470">
        <f t="shared" si="276"/>
        <v>6014</v>
      </c>
      <c r="K4470" s="2">
        <f t="shared" si="277"/>
        <v>44986</v>
      </c>
      <c r="L4470" s="2" t="str">
        <f>VLOOKUP(C4470,Customers!$A$2:$F$401,3,FALSE)</f>
        <v>Ismailia</v>
      </c>
      <c r="M4470" s="2" t="str">
        <f>VLOOKUP(C4470,Customers!$A$2:$F$401,5,FALSE)</f>
        <v>Small Business</v>
      </c>
      <c r="N4470" s="2" t="str">
        <f>VLOOKUP(D4470,Products!$A$2:$F$21,2,FALSE)</f>
        <v>27-inch Monitor</v>
      </c>
      <c r="O4470" s="2" t="str">
        <f>VLOOKUP(D4470,Products!$A$2:$F$21,4,FALSE)</f>
        <v>Electronics</v>
      </c>
      <c r="P4470" s="2" t="str">
        <f>VLOOKUP(D4470,Products!$A$2:$F$21,3,FALSE)</f>
        <v>Displays</v>
      </c>
      <c r="Q4470" s="6">
        <f>VLOOKUP(D4470,Products!$A$2:$F$21,6,FALSE)</f>
        <v>4300</v>
      </c>
      <c r="R4470" s="6">
        <f t="shared" si="278"/>
        <v>4300</v>
      </c>
      <c r="S4470" s="6">
        <f t="shared" si="279"/>
        <v>1714</v>
      </c>
    </row>
    <row r="4471" spans="1:19" x14ac:dyDescent="0.25">
      <c r="A4471" t="s">
        <v>4901</v>
      </c>
      <c r="B4471" s="2">
        <v>45798</v>
      </c>
      <c r="C4471" t="s">
        <v>498</v>
      </c>
      <c r="D4471" t="s">
        <v>40</v>
      </c>
      <c r="E4471">
        <v>1</v>
      </c>
      <c r="F4471">
        <v>20085</v>
      </c>
      <c r="G4471" s="3">
        <v>0.1</v>
      </c>
      <c r="H4471" t="s">
        <v>12</v>
      </c>
      <c r="I4471">
        <v>1</v>
      </c>
      <c r="J4471">
        <f t="shared" si="276"/>
        <v>18076.5</v>
      </c>
      <c r="K4471" s="2">
        <f t="shared" si="277"/>
        <v>45778</v>
      </c>
      <c r="L4471" s="2" t="str">
        <f>VLOOKUP(C4471,Customers!$A$2:$F$401,3,FALSE)</f>
        <v>Asyut</v>
      </c>
      <c r="M4471" s="2" t="str">
        <f>VLOOKUP(C4471,Customers!$A$2:$F$401,5,FALSE)</f>
        <v>Corporate</v>
      </c>
      <c r="N4471" s="2" t="str">
        <f>VLOOKUP(D4471,Products!$A$2:$F$21,2,FALSE)</f>
        <v>Laptop Basic 15</v>
      </c>
      <c r="O4471" s="2" t="str">
        <f>VLOOKUP(D4471,Products!$A$2:$F$21,4,FALSE)</f>
        <v>Electronics</v>
      </c>
      <c r="P4471" s="2" t="str">
        <f>VLOOKUP(D4471,Products!$A$2:$F$21,3,FALSE)</f>
        <v>Computers</v>
      </c>
      <c r="Q4471" s="6">
        <f>VLOOKUP(D4471,Products!$A$2:$F$21,6,FALSE)</f>
        <v>15100</v>
      </c>
      <c r="R4471" s="6">
        <f t="shared" si="278"/>
        <v>15100</v>
      </c>
      <c r="S4471" s="6">
        <f t="shared" si="279"/>
        <v>2976.5</v>
      </c>
    </row>
    <row r="4472" spans="1:19" x14ac:dyDescent="0.25">
      <c r="A4472" t="s">
        <v>4902</v>
      </c>
      <c r="B4472" s="2">
        <v>46014</v>
      </c>
      <c r="C4472" t="s">
        <v>197</v>
      </c>
      <c r="D4472" t="s">
        <v>79</v>
      </c>
      <c r="E4472">
        <v>2</v>
      </c>
      <c r="F4472">
        <v>6014</v>
      </c>
      <c r="G4472" s="3">
        <v>0.05</v>
      </c>
      <c r="H4472" t="s">
        <v>85</v>
      </c>
      <c r="I4472">
        <v>4</v>
      </c>
      <c r="J4472">
        <f t="shared" si="276"/>
        <v>11426.6</v>
      </c>
      <c r="K4472" s="2">
        <f t="shared" si="277"/>
        <v>45992</v>
      </c>
      <c r="L4472" s="2" t="str">
        <f>VLOOKUP(C4472,Customers!$A$2:$F$401,3,FALSE)</f>
        <v>Alexandria</v>
      </c>
      <c r="M4472" s="2" t="str">
        <f>VLOOKUP(C4472,Customers!$A$2:$F$401,5,FALSE)</f>
        <v>Small Business</v>
      </c>
      <c r="N4472" s="2" t="str">
        <f>VLOOKUP(D4472,Products!$A$2:$F$21,2,FALSE)</f>
        <v>27-inch Monitor</v>
      </c>
      <c r="O4472" s="2" t="str">
        <f>VLOOKUP(D4472,Products!$A$2:$F$21,4,FALSE)</f>
        <v>Electronics</v>
      </c>
      <c r="P4472" s="2" t="str">
        <f>VLOOKUP(D4472,Products!$A$2:$F$21,3,FALSE)</f>
        <v>Displays</v>
      </c>
      <c r="Q4472" s="6">
        <f>VLOOKUP(D4472,Products!$A$2:$F$21,6,FALSE)</f>
        <v>4300</v>
      </c>
      <c r="R4472" s="6">
        <f t="shared" si="278"/>
        <v>8600</v>
      </c>
      <c r="S4472" s="6">
        <f t="shared" si="279"/>
        <v>2826.6000000000004</v>
      </c>
    </row>
    <row r="4473" spans="1:19" x14ac:dyDescent="0.25">
      <c r="A4473" t="s">
        <v>4903</v>
      </c>
      <c r="B4473" s="2">
        <v>45734</v>
      </c>
      <c r="C4473" t="s">
        <v>98</v>
      </c>
      <c r="D4473" t="s">
        <v>18</v>
      </c>
      <c r="E4473">
        <v>1</v>
      </c>
      <c r="F4473">
        <v>1493.5</v>
      </c>
      <c r="G4473" s="3">
        <v>0.1</v>
      </c>
      <c r="H4473" t="s">
        <v>12</v>
      </c>
      <c r="I4473">
        <v>7</v>
      </c>
      <c r="J4473">
        <f t="shared" si="276"/>
        <v>1344.15</v>
      </c>
      <c r="K4473" s="2">
        <f t="shared" si="277"/>
        <v>45717</v>
      </c>
      <c r="L4473" s="2" t="str">
        <f>VLOOKUP(C4473,Customers!$A$2:$F$401,3,FALSE)</f>
        <v>Tanta</v>
      </c>
      <c r="M4473" s="2" t="str">
        <f>VLOOKUP(C4473,Customers!$A$2:$F$401,5,FALSE)</f>
        <v>Consumer</v>
      </c>
      <c r="N4473" s="2" t="str">
        <f>VLOOKUP(D4473,Products!$A$2:$F$21,2,FALSE)</f>
        <v>Webcam HD</v>
      </c>
      <c r="O4473" s="2" t="str">
        <f>VLOOKUP(D4473,Products!$A$2:$F$21,4,FALSE)</f>
        <v>Electronics</v>
      </c>
      <c r="P4473" s="2" t="str">
        <f>VLOOKUP(D4473,Products!$A$2:$F$21,3,FALSE)</f>
        <v>Accessories</v>
      </c>
      <c r="Q4473" s="6">
        <f>VLOOKUP(D4473,Products!$A$2:$F$21,6,FALSE)</f>
        <v>790</v>
      </c>
      <c r="R4473" s="6">
        <f t="shared" si="278"/>
        <v>790</v>
      </c>
      <c r="S4473" s="6">
        <f t="shared" si="279"/>
        <v>554.15000000000009</v>
      </c>
    </row>
    <row r="4474" spans="1:19" x14ac:dyDescent="0.25">
      <c r="A4474" t="s">
        <v>4904</v>
      </c>
      <c r="B4474" s="2">
        <v>45908</v>
      </c>
      <c r="C4474" t="s">
        <v>439</v>
      </c>
      <c r="D4474" t="s">
        <v>46</v>
      </c>
      <c r="E4474">
        <v>3</v>
      </c>
      <c r="F4474">
        <v>267.8</v>
      </c>
      <c r="G4474" s="3">
        <v>0.15</v>
      </c>
      <c r="H4474" t="s">
        <v>12</v>
      </c>
      <c r="I4474">
        <v>6</v>
      </c>
      <c r="J4474">
        <f t="shared" si="276"/>
        <v>682.8900000000001</v>
      </c>
      <c r="K4474" s="2">
        <f t="shared" si="277"/>
        <v>45901</v>
      </c>
      <c r="L4474" s="2" t="str">
        <f>VLOOKUP(C4474,Customers!$A$2:$F$401,3,FALSE)</f>
        <v>Shubra El-Kheima</v>
      </c>
      <c r="M4474" s="2" t="str">
        <f>VLOOKUP(C4474,Customers!$A$2:$F$401,5,FALSE)</f>
        <v>Consumer</v>
      </c>
      <c r="N4474" s="2" t="str">
        <f>VLOOKUP(D4474,Products!$A$2:$F$21,2,FALSE)</f>
        <v>Paper A4 Box</v>
      </c>
      <c r="O4474" s="2" t="str">
        <f>VLOOKUP(D4474,Products!$A$2:$F$21,4,FALSE)</f>
        <v>Office</v>
      </c>
      <c r="P4474" s="2" t="str">
        <f>VLOOKUP(D4474,Products!$A$2:$F$21,3,FALSE)</f>
        <v>Stationery</v>
      </c>
      <c r="Q4474" s="6">
        <f>VLOOKUP(D4474,Products!$A$2:$F$21,6,FALSE)</f>
        <v>145</v>
      </c>
      <c r="R4474" s="6">
        <f t="shared" si="278"/>
        <v>435</v>
      </c>
      <c r="S4474" s="6">
        <f t="shared" si="279"/>
        <v>247.8900000000001</v>
      </c>
    </row>
    <row r="4475" spans="1:19" x14ac:dyDescent="0.25">
      <c r="A4475" t="s">
        <v>4905</v>
      </c>
      <c r="B4475" s="2">
        <v>45127</v>
      </c>
      <c r="C4475" t="s">
        <v>48</v>
      </c>
      <c r="D4475" t="s">
        <v>56</v>
      </c>
      <c r="E4475">
        <v>4</v>
      </c>
      <c r="F4475">
        <v>185.4</v>
      </c>
      <c r="G4475" s="3">
        <v>0.2</v>
      </c>
      <c r="H4475" t="s">
        <v>12</v>
      </c>
      <c r="I4475">
        <v>3</v>
      </c>
      <c r="J4475">
        <f t="shared" si="276"/>
        <v>593.28000000000009</v>
      </c>
      <c r="K4475" s="2">
        <f t="shared" si="277"/>
        <v>45108</v>
      </c>
      <c r="L4475" s="2" t="str">
        <f>VLOOKUP(C4475,Customers!$A$2:$F$401,3,FALSE)</f>
        <v>Shubra El-Kheima</v>
      </c>
      <c r="M4475" s="2" t="str">
        <f>VLOOKUP(C4475,Customers!$A$2:$F$401,5,FALSE)</f>
        <v>Small Business</v>
      </c>
      <c r="N4475" s="2" t="str">
        <f>VLOOKUP(D4475,Products!$A$2:$F$21,2,FALSE)</f>
        <v>Notebook Pack</v>
      </c>
      <c r="O4475" s="2" t="str">
        <f>VLOOKUP(D4475,Products!$A$2:$F$21,4,FALSE)</f>
        <v>Office</v>
      </c>
      <c r="P4475" s="2" t="str">
        <f>VLOOKUP(D4475,Products!$A$2:$F$21,3,FALSE)</f>
        <v>Stationery</v>
      </c>
      <c r="Q4475" s="6">
        <f>VLOOKUP(D4475,Products!$A$2:$F$21,6,FALSE)</f>
        <v>75</v>
      </c>
      <c r="R4475" s="6">
        <f t="shared" si="278"/>
        <v>300</v>
      </c>
      <c r="S4475" s="6">
        <f t="shared" si="279"/>
        <v>293.28000000000009</v>
      </c>
    </row>
    <row r="4476" spans="1:19" x14ac:dyDescent="0.25">
      <c r="A4476" t="s">
        <v>4906</v>
      </c>
      <c r="B4476" s="2">
        <v>45853</v>
      </c>
      <c r="C4476" t="s">
        <v>322</v>
      </c>
      <c r="D4476" t="s">
        <v>15</v>
      </c>
      <c r="E4476">
        <v>3</v>
      </c>
      <c r="F4476">
        <v>450</v>
      </c>
      <c r="G4476" s="3">
        <v>0.15</v>
      </c>
      <c r="H4476" t="s">
        <v>12</v>
      </c>
      <c r="I4476">
        <v>4</v>
      </c>
      <c r="J4476">
        <f t="shared" si="276"/>
        <v>1147.5</v>
      </c>
      <c r="K4476" s="2">
        <f t="shared" si="277"/>
        <v>45839</v>
      </c>
      <c r="L4476" s="2" t="str">
        <f>VLOOKUP(C4476,Customers!$A$2:$F$401,3,FALSE)</f>
        <v>Port Said</v>
      </c>
      <c r="M4476" s="2" t="str">
        <f>VLOOKUP(C4476,Customers!$A$2:$F$401,5,FALSE)</f>
        <v>Consumer</v>
      </c>
      <c r="N4476" s="2" t="str">
        <f>VLOOKUP(D4476,Products!$A$2:$F$21,2,FALSE)</f>
        <v>Wireless Mouse</v>
      </c>
      <c r="O4476" s="2" t="str">
        <f>VLOOKUP(D4476,Products!$A$2:$F$21,4,FALSE)</f>
        <v>Electronics</v>
      </c>
      <c r="P4476" s="2" t="str">
        <f>VLOOKUP(D4476,Products!$A$2:$F$21,3,FALSE)</f>
        <v>Accessories</v>
      </c>
      <c r="Q4476" s="6">
        <f>VLOOKUP(D4476,Products!$A$2:$F$21,6,FALSE)</f>
        <v>210</v>
      </c>
      <c r="R4476" s="6">
        <f t="shared" si="278"/>
        <v>630</v>
      </c>
      <c r="S4476" s="6">
        <f t="shared" si="279"/>
        <v>517.5</v>
      </c>
    </row>
    <row r="4477" spans="1:19" x14ac:dyDescent="0.25">
      <c r="A4477" t="s">
        <v>4907</v>
      </c>
      <c r="B4477" s="2">
        <v>45941</v>
      </c>
      <c r="C4477" t="s">
        <v>1406</v>
      </c>
      <c r="D4477" t="s">
        <v>79</v>
      </c>
      <c r="E4477">
        <v>5</v>
      </c>
      <c r="F4477">
        <v>5704</v>
      </c>
      <c r="G4477" s="3">
        <v>0.05</v>
      </c>
      <c r="H4477" t="s">
        <v>12</v>
      </c>
      <c r="I4477">
        <v>5</v>
      </c>
      <c r="J4477">
        <f t="shared" si="276"/>
        <v>27094</v>
      </c>
      <c r="K4477" s="2">
        <f t="shared" si="277"/>
        <v>45931</v>
      </c>
      <c r="L4477" s="2" t="str">
        <f>VLOOKUP(C4477,Customers!$A$2:$F$401,3,FALSE)</f>
        <v>Giza</v>
      </c>
      <c r="M4477" s="2" t="str">
        <f>VLOOKUP(C4477,Customers!$A$2:$F$401,5,FALSE)</f>
        <v>Small Business</v>
      </c>
      <c r="N4477" s="2" t="str">
        <f>VLOOKUP(D4477,Products!$A$2:$F$21,2,FALSE)</f>
        <v>27-inch Monitor</v>
      </c>
      <c r="O4477" s="2" t="str">
        <f>VLOOKUP(D4477,Products!$A$2:$F$21,4,FALSE)</f>
        <v>Electronics</v>
      </c>
      <c r="P4477" s="2" t="str">
        <f>VLOOKUP(D4477,Products!$A$2:$F$21,3,FALSE)</f>
        <v>Displays</v>
      </c>
      <c r="Q4477" s="6">
        <f>VLOOKUP(D4477,Products!$A$2:$F$21,6,FALSE)</f>
        <v>4300</v>
      </c>
      <c r="R4477" s="6">
        <f t="shared" si="278"/>
        <v>21500</v>
      </c>
      <c r="S4477" s="6">
        <f t="shared" si="279"/>
        <v>5594</v>
      </c>
    </row>
    <row r="4478" spans="1:19" x14ac:dyDescent="0.25">
      <c r="A4478" t="s">
        <v>4908</v>
      </c>
      <c r="B4478" s="2">
        <v>45419</v>
      </c>
      <c r="C4478" t="s">
        <v>358</v>
      </c>
      <c r="D4478" t="s">
        <v>27</v>
      </c>
      <c r="E4478">
        <v>2</v>
      </c>
      <c r="F4478">
        <v>950.6</v>
      </c>
      <c r="G4478" s="3">
        <v>0.05</v>
      </c>
      <c r="H4478" t="s">
        <v>12</v>
      </c>
      <c r="I4478">
        <v>2</v>
      </c>
      <c r="J4478">
        <f t="shared" si="276"/>
        <v>1806.1399999999999</v>
      </c>
      <c r="K4478" s="2">
        <f t="shared" si="277"/>
        <v>45413</v>
      </c>
      <c r="L4478" s="2" t="str">
        <f>VLOOKUP(C4478,Customers!$A$2:$F$401,3,FALSE)</f>
        <v>Giza</v>
      </c>
      <c r="M4478" s="2" t="str">
        <f>VLOOKUP(C4478,Customers!$A$2:$F$401,5,FALSE)</f>
        <v>Corporate</v>
      </c>
      <c r="N4478" s="2" t="str">
        <f>VLOOKUP(D4478,Products!$A$2:$F$21,2,FALSE)</f>
        <v>Printer Toner</v>
      </c>
      <c r="O4478" s="2" t="str">
        <f>VLOOKUP(D4478,Products!$A$2:$F$21,4,FALSE)</f>
        <v>Office</v>
      </c>
      <c r="P4478" s="2" t="str">
        <f>VLOOKUP(D4478,Products!$A$2:$F$21,3,FALSE)</f>
        <v>Supplies</v>
      </c>
      <c r="Q4478" s="6">
        <f>VLOOKUP(D4478,Products!$A$2:$F$21,6,FALSE)</f>
        <v>510</v>
      </c>
      <c r="R4478" s="6">
        <f t="shared" si="278"/>
        <v>1020</v>
      </c>
      <c r="S4478" s="6">
        <f t="shared" si="279"/>
        <v>786.13999999999987</v>
      </c>
    </row>
    <row r="4479" spans="1:19" x14ac:dyDescent="0.25">
      <c r="A4479" t="s">
        <v>4909</v>
      </c>
      <c r="B4479" s="2">
        <v>45097</v>
      </c>
      <c r="C4479" t="s">
        <v>1009</v>
      </c>
      <c r="D4479" t="s">
        <v>56</v>
      </c>
      <c r="E4479">
        <v>3</v>
      </c>
      <c r="F4479">
        <v>174.6</v>
      </c>
      <c r="G4479" s="3">
        <v>0</v>
      </c>
      <c r="H4479" t="s">
        <v>12</v>
      </c>
      <c r="I4479">
        <v>6</v>
      </c>
      <c r="J4479">
        <f t="shared" si="276"/>
        <v>523.79999999999995</v>
      </c>
      <c r="K4479" s="2">
        <f t="shared" si="277"/>
        <v>45078</v>
      </c>
      <c r="L4479" s="2" t="str">
        <f>VLOOKUP(C4479,Customers!$A$2:$F$401,3,FALSE)</f>
        <v>Ismailia</v>
      </c>
      <c r="M4479" s="2" t="str">
        <f>VLOOKUP(C4479,Customers!$A$2:$F$401,5,FALSE)</f>
        <v>Small Business</v>
      </c>
      <c r="N4479" s="2" t="str">
        <f>VLOOKUP(D4479,Products!$A$2:$F$21,2,FALSE)</f>
        <v>Notebook Pack</v>
      </c>
      <c r="O4479" s="2" t="str">
        <f>VLOOKUP(D4479,Products!$A$2:$F$21,4,FALSE)</f>
        <v>Office</v>
      </c>
      <c r="P4479" s="2" t="str">
        <f>VLOOKUP(D4479,Products!$A$2:$F$21,3,FALSE)</f>
        <v>Stationery</v>
      </c>
      <c r="Q4479" s="6">
        <f>VLOOKUP(D4479,Products!$A$2:$F$21,6,FALSE)</f>
        <v>75</v>
      </c>
      <c r="R4479" s="6">
        <f t="shared" si="278"/>
        <v>225</v>
      </c>
      <c r="S4479" s="6">
        <f t="shared" si="279"/>
        <v>298.79999999999995</v>
      </c>
    </row>
    <row r="4480" spans="1:19" x14ac:dyDescent="0.25">
      <c r="A4480" t="s">
        <v>4910</v>
      </c>
      <c r="B4480" s="2">
        <v>44952</v>
      </c>
      <c r="C4480" t="s">
        <v>533</v>
      </c>
      <c r="D4480" t="s">
        <v>18</v>
      </c>
      <c r="E4480">
        <v>3</v>
      </c>
      <c r="F4480">
        <v>1493.5</v>
      </c>
      <c r="G4480" s="3">
        <v>0.15</v>
      </c>
      <c r="H4480" t="s">
        <v>12</v>
      </c>
      <c r="I4480">
        <v>7</v>
      </c>
      <c r="J4480">
        <f t="shared" si="276"/>
        <v>3808.4249999999997</v>
      </c>
      <c r="K4480" s="2">
        <f t="shared" si="277"/>
        <v>44927</v>
      </c>
      <c r="L4480" s="2" t="str">
        <f>VLOOKUP(C4480,Customers!$A$2:$F$401,3,FALSE)</f>
        <v>Shubra El-Kheima</v>
      </c>
      <c r="M4480" s="2" t="str">
        <f>VLOOKUP(C4480,Customers!$A$2:$F$401,5,FALSE)</f>
        <v>Consumer</v>
      </c>
      <c r="N4480" s="2" t="str">
        <f>VLOOKUP(D4480,Products!$A$2:$F$21,2,FALSE)</f>
        <v>Webcam HD</v>
      </c>
      <c r="O4480" s="2" t="str">
        <f>VLOOKUP(D4480,Products!$A$2:$F$21,4,FALSE)</f>
        <v>Electronics</v>
      </c>
      <c r="P4480" s="2" t="str">
        <f>VLOOKUP(D4480,Products!$A$2:$F$21,3,FALSE)</f>
        <v>Accessories</v>
      </c>
      <c r="Q4480" s="6">
        <f>VLOOKUP(D4480,Products!$A$2:$F$21,6,FALSE)</f>
        <v>790</v>
      </c>
      <c r="R4480" s="6">
        <f t="shared" si="278"/>
        <v>2370</v>
      </c>
      <c r="S4480" s="6">
        <f t="shared" si="279"/>
        <v>1438.4249999999997</v>
      </c>
    </row>
    <row r="4481" spans="1:19" x14ac:dyDescent="0.25">
      <c r="A4481" t="s">
        <v>4911</v>
      </c>
      <c r="B4481" s="2">
        <v>45759</v>
      </c>
      <c r="C4481" t="s">
        <v>920</v>
      </c>
      <c r="D4481" t="s">
        <v>56</v>
      </c>
      <c r="E4481">
        <v>1</v>
      </c>
      <c r="F4481">
        <v>194.4</v>
      </c>
      <c r="G4481" s="3">
        <v>0.05</v>
      </c>
      <c r="H4481" t="s">
        <v>12</v>
      </c>
      <c r="I4481">
        <v>1</v>
      </c>
      <c r="J4481">
        <f t="shared" si="276"/>
        <v>184.68</v>
      </c>
      <c r="K4481" s="2">
        <f t="shared" si="277"/>
        <v>45748</v>
      </c>
      <c r="L4481" s="2" t="str">
        <f>VLOOKUP(C4481,Customers!$A$2:$F$401,3,FALSE)</f>
        <v>Tanta</v>
      </c>
      <c r="M4481" s="2" t="str">
        <f>VLOOKUP(C4481,Customers!$A$2:$F$401,5,FALSE)</f>
        <v>Consumer</v>
      </c>
      <c r="N4481" s="2" t="str">
        <f>VLOOKUP(D4481,Products!$A$2:$F$21,2,FALSE)</f>
        <v>Notebook Pack</v>
      </c>
      <c r="O4481" s="2" t="str">
        <f>VLOOKUP(D4481,Products!$A$2:$F$21,4,FALSE)</f>
        <v>Office</v>
      </c>
      <c r="P4481" s="2" t="str">
        <f>VLOOKUP(D4481,Products!$A$2:$F$21,3,FALSE)</f>
        <v>Stationery</v>
      </c>
      <c r="Q4481" s="6">
        <f>VLOOKUP(D4481,Products!$A$2:$F$21,6,FALSE)</f>
        <v>75</v>
      </c>
      <c r="R4481" s="6">
        <f t="shared" si="278"/>
        <v>75</v>
      </c>
      <c r="S4481" s="6">
        <f t="shared" si="279"/>
        <v>109.68</v>
      </c>
    </row>
    <row r="4482" spans="1:19" x14ac:dyDescent="0.25">
      <c r="A4482" t="s">
        <v>4912</v>
      </c>
      <c r="B4482" s="2">
        <v>45373</v>
      </c>
      <c r="C4482" t="s">
        <v>953</v>
      </c>
      <c r="D4482" t="s">
        <v>11</v>
      </c>
      <c r="E4482">
        <v>1</v>
      </c>
      <c r="F4482">
        <v>29355</v>
      </c>
      <c r="G4482" s="3">
        <v>0.15</v>
      </c>
      <c r="H4482" t="s">
        <v>12</v>
      </c>
      <c r="I4482">
        <v>5</v>
      </c>
      <c r="J4482">
        <f t="shared" si="276"/>
        <v>24951.75</v>
      </c>
      <c r="K4482" s="2">
        <f t="shared" si="277"/>
        <v>45352</v>
      </c>
      <c r="L4482" s="2" t="str">
        <f>VLOOKUP(C4482,Customers!$A$2:$F$401,3,FALSE)</f>
        <v>Fayoum</v>
      </c>
      <c r="M4482" s="2" t="str">
        <f>VLOOKUP(C4482,Customers!$A$2:$F$401,5,FALSE)</f>
        <v>Consumer</v>
      </c>
      <c r="N4482" s="2" t="str">
        <f>VLOOKUP(D4482,Products!$A$2:$F$21,2,FALSE)</f>
        <v>Laptop Pro 14</v>
      </c>
      <c r="O4482" s="2" t="str">
        <f>VLOOKUP(D4482,Products!$A$2:$F$21,4,FALSE)</f>
        <v>Electronics</v>
      </c>
      <c r="P4482" s="2" t="str">
        <f>VLOOKUP(D4482,Products!$A$2:$F$21,3,FALSE)</f>
        <v>Computers</v>
      </c>
      <c r="Q4482" s="6">
        <f>VLOOKUP(D4482,Products!$A$2:$F$21,6,FALSE)</f>
        <v>22100</v>
      </c>
      <c r="R4482" s="6">
        <f t="shared" si="278"/>
        <v>22100</v>
      </c>
      <c r="S4482" s="6">
        <f t="shared" si="279"/>
        <v>2851.75</v>
      </c>
    </row>
    <row r="4483" spans="1:19" x14ac:dyDescent="0.25">
      <c r="A4483" t="s">
        <v>4913</v>
      </c>
      <c r="B4483" s="2">
        <v>45198</v>
      </c>
      <c r="C4483" t="s">
        <v>283</v>
      </c>
      <c r="D4483" t="s">
        <v>11</v>
      </c>
      <c r="E4483">
        <v>3</v>
      </c>
      <c r="F4483">
        <v>26220</v>
      </c>
      <c r="G4483" s="3">
        <v>0</v>
      </c>
      <c r="H4483" t="s">
        <v>12</v>
      </c>
      <c r="I4483">
        <v>1</v>
      </c>
      <c r="J4483">
        <f t="shared" ref="J4483:J4546" si="280">E4483*F4483*(1-G4483)</f>
        <v>78660</v>
      </c>
      <c r="K4483" s="2">
        <f t="shared" ref="K4483:K4546" si="281">DATE(YEAR(B4483),MONTH(B4483),1)</f>
        <v>45170</v>
      </c>
      <c r="L4483" s="2" t="str">
        <f>VLOOKUP(C4483,Customers!$A$2:$F$401,3,FALSE)</f>
        <v>Banha</v>
      </c>
      <c r="M4483" s="2" t="str">
        <f>VLOOKUP(C4483,Customers!$A$2:$F$401,5,FALSE)</f>
        <v>Corporate</v>
      </c>
      <c r="N4483" s="2" t="str">
        <f>VLOOKUP(D4483,Products!$A$2:$F$21,2,FALSE)</f>
        <v>Laptop Pro 14</v>
      </c>
      <c r="O4483" s="2" t="str">
        <f>VLOOKUP(D4483,Products!$A$2:$F$21,4,FALSE)</f>
        <v>Electronics</v>
      </c>
      <c r="P4483" s="2" t="str">
        <f>VLOOKUP(D4483,Products!$A$2:$F$21,3,FALSE)</f>
        <v>Computers</v>
      </c>
      <c r="Q4483" s="6">
        <f>VLOOKUP(D4483,Products!$A$2:$F$21,6,FALSE)</f>
        <v>22100</v>
      </c>
      <c r="R4483" s="6">
        <f t="shared" ref="R4483:R4546" si="282">E4483*Q4483</f>
        <v>66300</v>
      </c>
      <c r="S4483" s="6">
        <f t="shared" ref="S4483:S4546" si="283">J4483-R4483</f>
        <v>12360</v>
      </c>
    </row>
    <row r="4484" spans="1:19" x14ac:dyDescent="0.25">
      <c r="A4484" t="s">
        <v>4914</v>
      </c>
      <c r="B4484" s="2">
        <v>45661</v>
      </c>
      <c r="C4484" t="s">
        <v>131</v>
      </c>
      <c r="D4484" t="s">
        <v>56</v>
      </c>
      <c r="E4484">
        <v>50</v>
      </c>
      <c r="F4484">
        <v>174.6</v>
      </c>
      <c r="G4484" s="3">
        <v>0</v>
      </c>
      <c r="H4484" t="s">
        <v>12</v>
      </c>
      <c r="I4484">
        <v>1</v>
      </c>
      <c r="J4484">
        <f t="shared" si="280"/>
        <v>8730</v>
      </c>
      <c r="K4484" s="2">
        <f t="shared" si="281"/>
        <v>45658</v>
      </c>
      <c r="L4484" s="2" t="str">
        <f>VLOOKUP(C4484,Customers!$A$2:$F$401,3,FALSE)</f>
        <v>Zagazig</v>
      </c>
      <c r="M4484" s="2" t="str">
        <f>VLOOKUP(C4484,Customers!$A$2:$F$401,5,FALSE)</f>
        <v>Small Business</v>
      </c>
      <c r="N4484" s="2" t="str">
        <f>VLOOKUP(D4484,Products!$A$2:$F$21,2,FALSE)</f>
        <v>Notebook Pack</v>
      </c>
      <c r="O4484" s="2" t="str">
        <f>VLOOKUP(D4484,Products!$A$2:$F$21,4,FALSE)</f>
        <v>Office</v>
      </c>
      <c r="P4484" s="2" t="str">
        <f>VLOOKUP(D4484,Products!$A$2:$F$21,3,FALSE)</f>
        <v>Stationery</v>
      </c>
      <c r="Q4484" s="6">
        <f>VLOOKUP(D4484,Products!$A$2:$F$21,6,FALSE)</f>
        <v>75</v>
      </c>
      <c r="R4484" s="6">
        <f t="shared" si="282"/>
        <v>3750</v>
      </c>
      <c r="S4484" s="6">
        <f t="shared" si="283"/>
        <v>4980</v>
      </c>
    </row>
    <row r="4485" spans="1:19" x14ac:dyDescent="0.25">
      <c r="A4485" t="s">
        <v>4915</v>
      </c>
      <c r="B4485" s="2">
        <v>45532</v>
      </c>
      <c r="C4485" t="s">
        <v>207</v>
      </c>
      <c r="D4485" t="s">
        <v>40</v>
      </c>
      <c r="E4485">
        <v>3</v>
      </c>
      <c r="F4485">
        <v>21060</v>
      </c>
      <c r="G4485" s="3">
        <v>0</v>
      </c>
      <c r="H4485" t="s">
        <v>12</v>
      </c>
      <c r="I4485">
        <v>3</v>
      </c>
      <c r="J4485">
        <f t="shared" si="280"/>
        <v>63180</v>
      </c>
      <c r="K4485" s="2">
        <f t="shared" si="281"/>
        <v>45505</v>
      </c>
      <c r="L4485" s="2" t="str">
        <f>VLOOKUP(C4485,Customers!$A$2:$F$401,3,FALSE)</f>
        <v>Shubra El-Kheima</v>
      </c>
      <c r="M4485" s="2" t="str">
        <f>VLOOKUP(C4485,Customers!$A$2:$F$401,5,FALSE)</f>
        <v>Consumer</v>
      </c>
      <c r="N4485" s="2" t="str">
        <f>VLOOKUP(D4485,Products!$A$2:$F$21,2,FALSE)</f>
        <v>Laptop Basic 15</v>
      </c>
      <c r="O4485" s="2" t="str">
        <f>VLOOKUP(D4485,Products!$A$2:$F$21,4,FALSE)</f>
        <v>Electronics</v>
      </c>
      <c r="P4485" s="2" t="str">
        <f>VLOOKUP(D4485,Products!$A$2:$F$21,3,FALSE)</f>
        <v>Computers</v>
      </c>
      <c r="Q4485" s="6">
        <f>VLOOKUP(D4485,Products!$A$2:$F$21,6,FALSE)</f>
        <v>15100</v>
      </c>
      <c r="R4485" s="6">
        <f t="shared" si="282"/>
        <v>45300</v>
      </c>
      <c r="S4485" s="6">
        <f t="shared" si="283"/>
        <v>17880</v>
      </c>
    </row>
    <row r="4486" spans="1:19" x14ac:dyDescent="0.25">
      <c r="A4486" t="s">
        <v>4916</v>
      </c>
      <c r="B4486" s="2">
        <v>45416</v>
      </c>
      <c r="C4486" t="s">
        <v>540</v>
      </c>
      <c r="D4486" t="s">
        <v>21</v>
      </c>
      <c r="E4486">
        <v>1</v>
      </c>
      <c r="F4486">
        <v>1998</v>
      </c>
      <c r="G4486" s="3">
        <v>0.05</v>
      </c>
      <c r="H4486" t="s">
        <v>12</v>
      </c>
      <c r="I4486">
        <v>6</v>
      </c>
      <c r="J4486">
        <f t="shared" si="280"/>
        <v>1898.1</v>
      </c>
      <c r="K4486" s="2">
        <f t="shared" si="281"/>
        <v>45413</v>
      </c>
      <c r="L4486" s="2" t="str">
        <f>VLOOKUP(C4486,Customers!$A$2:$F$401,3,FALSE)</f>
        <v>Banha</v>
      </c>
      <c r="M4486" s="2" t="str">
        <f>VLOOKUP(C4486,Customers!$A$2:$F$401,5,FALSE)</f>
        <v>Consumer</v>
      </c>
      <c r="N4486" s="2" t="str">
        <f>VLOOKUP(D4486,Products!$A$2:$F$21,2,FALSE)</f>
        <v>Mechanical Keyboard</v>
      </c>
      <c r="O4486" s="2" t="str">
        <f>VLOOKUP(D4486,Products!$A$2:$F$21,4,FALSE)</f>
        <v>Electronics</v>
      </c>
      <c r="P4486" s="2" t="str">
        <f>VLOOKUP(D4486,Products!$A$2:$F$21,3,FALSE)</f>
        <v>Accessories</v>
      </c>
      <c r="Q4486" s="6">
        <f>VLOOKUP(D4486,Products!$A$2:$F$21,6,FALSE)</f>
        <v>990</v>
      </c>
      <c r="R4486" s="6">
        <f t="shared" si="282"/>
        <v>990</v>
      </c>
      <c r="S4486" s="6">
        <f t="shared" si="283"/>
        <v>908.09999999999991</v>
      </c>
    </row>
    <row r="4487" spans="1:19" x14ac:dyDescent="0.25">
      <c r="A4487" t="s">
        <v>4917</v>
      </c>
      <c r="B4487" s="2">
        <v>45112</v>
      </c>
      <c r="C4487" t="s">
        <v>630</v>
      </c>
      <c r="D4487" t="s">
        <v>79</v>
      </c>
      <c r="E4487">
        <v>2</v>
      </c>
      <c r="F4487">
        <v>5704</v>
      </c>
      <c r="G4487" s="3">
        <v>0.03</v>
      </c>
      <c r="H4487" t="s">
        <v>12</v>
      </c>
      <c r="I4487">
        <v>4</v>
      </c>
      <c r="J4487">
        <f t="shared" si="280"/>
        <v>11065.76</v>
      </c>
      <c r="K4487" s="2">
        <f t="shared" si="281"/>
        <v>45108</v>
      </c>
      <c r="L4487" s="2" t="str">
        <f>VLOOKUP(C4487,Customers!$A$2:$F$401,3,FALSE)</f>
        <v>Giza</v>
      </c>
      <c r="M4487" s="2" t="str">
        <f>VLOOKUP(C4487,Customers!$A$2:$F$401,5,FALSE)</f>
        <v>Consumer</v>
      </c>
      <c r="N4487" s="2" t="str">
        <f>VLOOKUP(D4487,Products!$A$2:$F$21,2,FALSE)</f>
        <v>27-inch Monitor</v>
      </c>
      <c r="O4487" s="2" t="str">
        <f>VLOOKUP(D4487,Products!$A$2:$F$21,4,FALSE)</f>
        <v>Electronics</v>
      </c>
      <c r="P4487" s="2" t="str">
        <f>VLOOKUP(D4487,Products!$A$2:$F$21,3,FALSE)</f>
        <v>Displays</v>
      </c>
      <c r="Q4487" s="6">
        <f>VLOOKUP(D4487,Products!$A$2:$F$21,6,FALSE)</f>
        <v>4300</v>
      </c>
      <c r="R4487" s="6">
        <f t="shared" si="282"/>
        <v>8600</v>
      </c>
      <c r="S4487" s="6">
        <f t="shared" si="283"/>
        <v>2465.7600000000002</v>
      </c>
    </row>
    <row r="4488" spans="1:19" x14ac:dyDescent="0.25">
      <c r="A4488" t="s">
        <v>4918</v>
      </c>
      <c r="B4488" s="2">
        <v>44959</v>
      </c>
      <c r="C4488" t="s">
        <v>1358</v>
      </c>
      <c r="D4488" t="s">
        <v>27</v>
      </c>
      <c r="E4488">
        <v>1</v>
      </c>
      <c r="F4488">
        <v>1058.4000000000001</v>
      </c>
      <c r="G4488" s="3">
        <v>0</v>
      </c>
      <c r="H4488" t="s">
        <v>12</v>
      </c>
      <c r="I4488">
        <v>4</v>
      </c>
      <c r="J4488">
        <f t="shared" si="280"/>
        <v>1058.4000000000001</v>
      </c>
      <c r="K4488" s="2">
        <f t="shared" si="281"/>
        <v>44958</v>
      </c>
      <c r="L4488" s="2" t="str">
        <f>VLOOKUP(C4488,Customers!$A$2:$F$401,3,FALSE)</f>
        <v>Ismailia</v>
      </c>
      <c r="M4488" s="2" t="str">
        <f>VLOOKUP(C4488,Customers!$A$2:$F$401,5,FALSE)</f>
        <v>Corporate</v>
      </c>
      <c r="N4488" s="2" t="str">
        <f>VLOOKUP(D4488,Products!$A$2:$F$21,2,FALSE)</f>
        <v>Printer Toner</v>
      </c>
      <c r="O4488" s="2" t="str">
        <f>VLOOKUP(D4488,Products!$A$2:$F$21,4,FALSE)</f>
        <v>Office</v>
      </c>
      <c r="P4488" s="2" t="str">
        <f>VLOOKUP(D4488,Products!$A$2:$F$21,3,FALSE)</f>
        <v>Supplies</v>
      </c>
      <c r="Q4488" s="6">
        <f>VLOOKUP(D4488,Products!$A$2:$F$21,6,FALSE)</f>
        <v>510</v>
      </c>
      <c r="R4488" s="6">
        <f t="shared" si="282"/>
        <v>510</v>
      </c>
      <c r="S4488" s="6">
        <f t="shared" si="283"/>
        <v>548.40000000000009</v>
      </c>
    </row>
    <row r="4489" spans="1:19" x14ac:dyDescent="0.25">
      <c r="A4489" t="s">
        <v>4919</v>
      </c>
      <c r="B4489" s="2">
        <v>45909</v>
      </c>
      <c r="C4489" t="s">
        <v>427</v>
      </c>
      <c r="D4489" t="s">
        <v>123</v>
      </c>
      <c r="E4489">
        <v>1</v>
      </c>
      <c r="F4489">
        <v>2538</v>
      </c>
      <c r="G4489" s="3">
        <v>0.05</v>
      </c>
      <c r="H4489" t="s">
        <v>85</v>
      </c>
      <c r="I4489">
        <v>6</v>
      </c>
      <c r="J4489">
        <f t="shared" si="280"/>
        <v>2411.1</v>
      </c>
      <c r="K4489" s="2">
        <f t="shared" si="281"/>
        <v>45901</v>
      </c>
      <c r="L4489" s="2" t="str">
        <f>VLOOKUP(C4489,Customers!$A$2:$F$401,3,FALSE)</f>
        <v>Mansoura</v>
      </c>
      <c r="M4489" s="2" t="str">
        <f>VLOOKUP(C4489,Customers!$A$2:$F$401,5,FALSE)</f>
        <v>Consumer</v>
      </c>
      <c r="N4489" s="2" t="str">
        <f>VLOOKUP(D4489,Products!$A$2:$F$21,2,FALSE)</f>
        <v>Barcode Scanner</v>
      </c>
      <c r="O4489" s="2" t="str">
        <f>VLOOKUP(D4489,Products!$A$2:$F$21,4,FALSE)</f>
        <v>Electronics</v>
      </c>
      <c r="P4489" s="2" t="str">
        <f>VLOOKUP(D4489,Products!$A$2:$F$21,3,FALSE)</f>
        <v>POS Equipment</v>
      </c>
      <c r="Q4489" s="6">
        <f>VLOOKUP(D4489,Products!$A$2:$F$21,6,FALSE)</f>
        <v>1420</v>
      </c>
      <c r="R4489" s="6">
        <f t="shared" si="282"/>
        <v>1420</v>
      </c>
      <c r="S4489" s="6">
        <f t="shared" si="283"/>
        <v>991.09999999999991</v>
      </c>
    </row>
    <row r="4490" spans="1:19" x14ac:dyDescent="0.25">
      <c r="A4490" t="s">
        <v>4920</v>
      </c>
      <c r="B4490" s="2">
        <v>45551</v>
      </c>
      <c r="C4490" t="s">
        <v>294</v>
      </c>
      <c r="D4490" t="s">
        <v>21</v>
      </c>
      <c r="E4490">
        <v>10</v>
      </c>
      <c r="F4490">
        <v>1905.5</v>
      </c>
      <c r="G4490" s="3">
        <v>0.15</v>
      </c>
      <c r="H4490" t="s">
        <v>12</v>
      </c>
      <c r="I4490">
        <v>2</v>
      </c>
      <c r="J4490">
        <f t="shared" si="280"/>
        <v>16196.75</v>
      </c>
      <c r="K4490" s="2">
        <f t="shared" si="281"/>
        <v>45536</v>
      </c>
      <c r="L4490" s="2" t="str">
        <f>VLOOKUP(C4490,Customers!$A$2:$F$401,3,FALSE)</f>
        <v>Ismailia</v>
      </c>
      <c r="M4490" s="2" t="str">
        <f>VLOOKUP(C4490,Customers!$A$2:$F$401,5,FALSE)</f>
        <v>Consumer</v>
      </c>
      <c r="N4490" s="2" t="str">
        <f>VLOOKUP(D4490,Products!$A$2:$F$21,2,FALSE)</f>
        <v>Mechanical Keyboard</v>
      </c>
      <c r="O4490" s="2" t="str">
        <f>VLOOKUP(D4490,Products!$A$2:$F$21,4,FALSE)</f>
        <v>Electronics</v>
      </c>
      <c r="P4490" s="2" t="str">
        <f>VLOOKUP(D4490,Products!$A$2:$F$21,3,FALSE)</f>
        <v>Accessories</v>
      </c>
      <c r="Q4490" s="6">
        <f>VLOOKUP(D4490,Products!$A$2:$F$21,6,FALSE)</f>
        <v>990</v>
      </c>
      <c r="R4490" s="6">
        <f t="shared" si="282"/>
        <v>9900</v>
      </c>
      <c r="S4490" s="6">
        <f t="shared" si="283"/>
        <v>6296.75</v>
      </c>
    </row>
    <row r="4491" spans="1:19" x14ac:dyDescent="0.25">
      <c r="A4491" t="s">
        <v>4921</v>
      </c>
      <c r="B4491" s="2">
        <v>45258</v>
      </c>
      <c r="C4491" t="s">
        <v>511</v>
      </c>
      <c r="D4491" t="s">
        <v>43</v>
      </c>
      <c r="E4491">
        <v>3</v>
      </c>
      <c r="F4491">
        <v>3888</v>
      </c>
      <c r="G4491" s="3">
        <v>0.1</v>
      </c>
      <c r="H4491" t="s">
        <v>12</v>
      </c>
      <c r="I4491">
        <v>6</v>
      </c>
      <c r="J4491">
        <f t="shared" si="280"/>
        <v>10497.6</v>
      </c>
      <c r="K4491" s="2">
        <f t="shared" si="281"/>
        <v>45231</v>
      </c>
      <c r="L4491" s="2" t="str">
        <f>VLOOKUP(C4491,Customers!$A$2:$F$401,3,FALSE)</f>
        <v>Tanta</v>
      </c>
      <c r="M4491" s="2" t="str">
        <f>VLOOKUP(C4491,Customers!$A$2:$F$401,5,FALSE)</f>
        <v>Consumer</v>
      </c>
      <c r="N4491" s="2" t="str">
        <f>VLOOKUP(D4491,Products!$A$2:$F$21,2,FALSE)</f>
        <v>External SSD 1TB</v>
      </c>
      <c r="O4491" s="2" t="str">
        <f>VLOOKUP(D4491,Products!$A$2:$F$21,4,FALSE)</f>
        <v>Electronics</v>
      </c>
      <c r="P4491" s="2" t="str">
        <f>VLOOKUP(D4491,Products!$A$2:$F$21,3,FALSE)</f>
        <v>Storage</v>
      </c>
      <c r="Q4491" s="6">
        <f>VLOOKUP(D4491,Products!$A$2:$F$21,6,FALSE)</f>
        <v>2450</v>
      </c>
      <c r="R4491" s="6">
        <f t="shared" si="282"/>
        <v>7350</v>
      </c>
      <c r="S4491" s="6">
        <f t="shared" si="283"/>
        <v>3147.6000000000004</v>
      </c>
    </row>
    <row r="4492" spans="1:19" x14ac:dyDescent="0.25">
      <c r="A4492" t="s">
        <v>4922</v>
      </c>
      <c r="B4492" s="2">
        <v>45867</v>
      </c>
      <c r="C4492" t="s">
        <v>338</v>
      </c>
      <c r="D4492" t="s">
        <v>46</v>
      </c>
      <c r="E4492">
        <v>2</v>
      </c>
      <c r="F4492">
        <v>260</v>
      </c>
      <c r="G4492" s="3">
        <v>0</v>
      </c>
      <c r="H4492" t="s">
        <v>12</v>
      </c>
      <c r="I4492">
        <v>2</v>
      </c>
      <c r="J4492">
        <f t="shared" si="280"/>
        <v>520</v>
      </c>
      <c r="K4492" s="2">
        <f t="shared" si="281"/>
        <v>45839</v>
      </c>
      <c r="L4492" s="2" t="str">
        <f>VLOOKUP(C4492,Customers!$A$2:$F$401,3,FALSE)</f>
        <v>Mansoura</v>
      </c>
      <c r="M4492" s="2" t="str">
        <f>VLOOKUP(C4492,Customers!$A$2:$F$401,5,FALSE)</f>
        <v>Consumer</v>
      </c>
      <c r="N4492" s="2" t="str">
        <f>VLOOKUP(D4492,Products!$A$2:$F$21,2,FALSE)</f>
        <v>Paper A4 Box</v>
      </c>
      <c r="O4492" s="2" t="str">
        <f>VLOOKUP(D4492,Products!$A$2:$F$21,4,FALSE)</f>
        <v>Office</v>
      </c>
      <c r="P4492" s="2" t="str">
        <f>VLOOKUP(D4492,Products!$A$2:$F$21,3,FALSE)</f>
        <v>Stationery</v>
      </c>
      <c r="Q4492" s="6">
        <f>VLOOKUP(D4492,Products!$A$2:$F$21,6,FALSE)</f>
        <v>145</v>
      </c>
      <c r="R4492" s="6">
        <f t="shared" si="282"/>
        <v>290</v>
      </c>
      <c r="S4492" s="6">
        <f t="shared" si="283"/>
        <v>230</v>
      </c>
    </row>
    <row r="4493" spans="1:19" x14ac:dyDescent="0.25">
      <c r="A4493" t="s">
        <v>4923</v>
      </c>
      <c r="B4493" s="2">
        <v>44976</v>
      </c>
      <c r="C4493" t="s">
        <v>429</v>
      </c>
      <c r="D4493" t="s">
        <v>24</v>
      </c>
      <c r="E4493">
        <v>1</v>
      </c>
      <c r="F4493">
        <v>1150</v>
      </c>
      <c r="G4493" s="3">
        <v>0.1</v>
      </c>
      <c r="H4493" t="s">
        <v>12</v>
      </c>
      <c r="I4493">
        <v>6</v>
      </c>
      <c r="J4493">
        <f t="shared" si="280"/>
        <v>1035</v>
      </c>
      <c r="K4493" s="2">
        <f t="shared" si="281"/>
        <v>44958</v>
      </c>
      <c r="L4493" s="2" t="str">
        <f>VLOOKUP(C4493,Customers!$A$2:$F$401,3,FALSE)</f>
        <v>Alexandria</v>
      </c>
      <c r="M4493" s="2" t="str">
        <f>VLOOKUP(C4493,Customers!$A$2:$F$401,5,FALSE)</f>
        <v>Small Business</v>
      </c>
      <c r="N4493" s="2" t="str">
        <f>VLOOKUP(D4493,Products!$A$2:$F$21,2,FALSE)</f>
        <v>USB-C Hub</v>
      </c>
      <c r="O4493" s="2" t="str">
        <f>VLOOKUP(D4493,Products!$A$2:$F$21,4,FALSE)</f>
        <v>Electronics</v>
      </c>
      <c r="P4493" s="2" t="str">
        <f>VLOOKUP(D4493,Products!$A$2:$F$21,3,FALSE)</f>
        <v>Accessories</v>
      </c>
      <c r="Q4493" s="6">
        <f>VLOOKUP(D4493,Products!$A$2:$F$21,6,FALSE)</f>
        <v>620</v>
      </c>
      <c r="R4493" s="6">
        <f t="shared" si="282"/>
        <v>620</v>
      </c>
      <c r="S4493" s="6">
        <f t="shared" si="283"/>
        <v>415</v>
      </c>
    </row>
    <row r="4494" spans="1:19" x14ac:dyDescent="0.25">
      <c r="A4494" t="s">
        <v>4924</v>
      </c>
      <c r="B4494" s="2">
        <v>45858</v>
      </c>
      <c r="C4494" t="s">
        <v>347</v>
      </c>
      <c r="D4494" t="s">
        <v>27</v>
      </c>
      <c r="E4494">
        <v>3</v>
      </c>
      <c r="F4494">
        <v>1009.4</v>
      </c>
      <c r="G4494" s="3">
        <v>0</v>
      </c>
      <c r="H4494" t="s">
        <v>12</v>
      </c>
      <c r="I4494">
        <v>5</v>
      </c>
      <c r="J4494">
        <f t="shared" si="280"/>
        <v>3028.2</v>
      </c>
      <c r="K4494" s="2">
        <f t="shared" si="281"/>
        <v>45839</v>
      </c>
      <c r="L4494" s="2" t="str">
        <f>VLOOKUP(C4494,Customers!$A$2:$F$401,3,FALSE)</f>
        <v>Port Said</v>
      </c>
      <c r="M4494" s="2" t="str">
        <f>VLOOKUP(C4494,Customers!$A$2:$F$401,5,FALSE)</f>
        <v>Corporate</v>
      </c>
      <c r="N4494" s="2" t="str">
        <f>VLOOKUP(D4494,Products!$A$2:$F$21,2,FALSE)</f>
        <v>Printer Toner</v>
      </c>
      <c r="O4494" s="2" t="str">
        <f>VLOOKUP(D4494,Products!$A$2:$F$21,4,FALSE)</f>
        <v>Office</v>
      </c>
      <c r="P4494" s="2" t="str">
        <f>VLOOKUP(D4494,Products!$A$2:$F$21,3,FALSE)</f>
        <v>Supplies</v>
      </c>
      <c r="Q4494" s="6">
        <f>VLOOKUP(D4494,Products!$A$2:$F$21,6,FALSE)</f>
        <v>510</v>
      </c>
      <c r="R4494" s="6">
        <f t="shared" si="282"/>
        <v>1530</v>
      </c>
      <c r="S4494" s="6">
        <f t="shared" si="283"/>
        <v>1498.1999999999998</v>
      </c>
    </row>
    <row r="4495" spans="1:19" x14ac:dyDescent="0.25">
      <c r="A4495" t="s">
        <v>4925</v>
      </c>
      <c r="B4495" s="2">
        <v>45876</v>
      </c>
      <c r="C4495" t="s">
        <v>821</v>
      </c>
      <c r="D4495" t="s">
        <v>79</v>
      </c>
      <c r="E4495">
        <v>2</v>
      </c>
      <c r="F4495">
        <v>6014</v>
      </c>
      <c r="G4495" s="3">
        <v>0.05</v>
      </c>
      <c r="H4495" t="s">
        <v>12</v>
      </c>
      <c r="I4495">
        <v>6</v>
      </c>
      <c r="J4495">
        <f t="shared" si="280"/>
        <v>11426.6</v>
      </c>
      <c r="K4495" s="2">
        <f t="shared" si="281"/>
        <v>45870</v>
      </c>
      <c r="L4495" s="2" t="str">
        <f>VLOOKUP(C4495,Customers!$A$2:$F$401,3,FALSE)</f>
        <v>Fayoum</v>
      </c>
      <c r="M4495" s="2" t="str">
        <f>VLOOKUP(C4495,Customers!$A$2:$F$401,5,FALSE)</f>
        <v>Corporate</v>
      </c>
      <c r="N4495" s="2" t="str">
        <f>VLOOKUP(D4495,Products!$A$2:$F$21,2,FALSE)</f>
        <v>27-inch Monitor</v>
      </c>
      <c r="O4495" s="2" t="str">
        <f>VLOOKUP(D4495,Products!$A$2:$F$21,4,FALSE)</f>
        <v>Electronics</v>
      </c>
      <c r="P4495" s="2" t="str">
        <f>VLOOKUP(D4495,Products!$A$2:$F$21,3,FALSE)</f>
        <v>Displays</v>
      </c>
      <c r="Q4495" s="6">
        <f>VLOOKUP(D4495,Products!$A$2:$F$21,6,FALSE)</f>
        <v>4300</v>
      </c>
      <c r="R4495" s="6">
        <f t="shared" si="282"/>
        <v>8600</v>
      </c>
      <c r="S4495" s="6">
        <f t="shared" si="283"/>
        <v>2826.6000000000004</v>
      </c>
    </row>
    <row r="4496" spans="1:19" x14ac:dyDescent="0.25">
      <c r="A4496" t="s">
        <v>4926</v>
      </c>
      <c r="B4496" s="2">
        <v>45210</v>
      </c>
      <c r="C4496" t="s">
        <v>180</v>
      </c>
      <c r="D4496" t="s">
        <v>109</v>
      </c>
      <c r="E4496">
        <v>1</v>
      </c>
      <c r="F4496">
        <v>13824</v>
      </c>
      <c r="G4496" s="3">
        <v>0.15</v>
      </c>
      <c r="H4496" t="s">
        <v>12</v>
      </c>
      <c r="I4496">
        <v>4</v>
      </c>
      <c r="J4496">
        <f t="shared" si="280"/>
        <v>11750.4</v>
      </c>
      <c r="K4496" s="2">
        <f t="shared" si="281"/>
        <v>45200</v>
      </c>
      <c r="L4496" s="2" t="str">
        <f>VLOOKUP(C4496,Customers!$A$2:$F$401,3,FALSE)</f>
        <v>Fayoum</v>
      </c>
      <c r="M4496" s="2" t="str">
        <f>VLOOKUP(C4496,Customers!$A$2:$F$401,5,FALSE)</f>
        <v>Small Business</v>
      </c>
      <c r="N4496" s="2" t="str">
        <f>VLOOKUP(D4496,Products!$A$2:$F$21,2,FALSE)</f>
        <v>Projector</v>
      </c>
      <c r="O4496" s="2" t="str">
        <f>VLOOKUP(D4496,Products!$A$2:$F$21,4,FALSE)</f>
        <v>Electronics</v>
      </c>
      <c r="P4496" s="2" t="str">
        <f>VLOOKUP(D4496,Products!$A$2:$F$21,3,FALSE)</f>
        <v>Displays</v>
      </c>
      <c r="Q4496" s="6">
        <f>VLOOKUP(D4496,Products!$A$2:$F$21,6,FALSE)</f>
        <v>9700</v>
      </c>
      <c r="R4496" s="6">
        <f t="shared" si="282"/>
        <v>9700</v>
      </c>
      <c r="S4496" s="6">
        <f t="shared" si="283"/>
        <v>2050.3999999999996</v>
      </c>
    </row>
    <row r="4497" spans="1:19" x14ac:dyDescent="0.25">
      <c r="A4497" t="s">
        <v>4927</v>
      </c>
      <c r="B4497" s="2">
        <v>45757</v>
      </c>
      <c r="C4497" t="s">
        <v>160</v>
      </c>
      <c r="D4497" t="s">
        <v>123</v>
      </c>
      <c r="E4497">
        <v>1</v>
      </c>
      <c r="F4497">
        <v>2420.5</v>
      </c>
      <c r="G4497" s="3">
        <v>0.05</v>
      </c>
      <c r="H4497" t="s">
        <v>12</v>
      </c>
      <c r="I4497">
        <v>1</v>
      </c>
      <c r="J4497">
        <f t="shared" si="280"/>
        <v>2299.4749999999999</v>
      </c>
      <c r="K4497" s="2">
        <f t="shared" si="281"/>
        <v>45748</v>
      </c>
      <c r="L4497" s="2" t="str">
        <f>VLOOKUP(C4497,Customers!$A$2:$F$401,3,FALSE)</f>
        <v>Cairo</v>
      </c>
      <c r="M4497" s="2" t="str">
        <f>VLOOKUP(C4497,Customers!$A$2:$F$401,5,FALSE)</f>
        <v>Corporate</v>
      </c>
      <c r="N4497" s="2" t="str">
        <f>VLOOKUP(D4497,Products!$A$2:$F$21,2,FALSE)</f>
        <v>Barcode Scanner</v>
      </c>
      <c r="O4497" s="2" t="str">
        <f>VLOOKUP(D4497,Products!$A$2:$F$21,4,FALSE)</f>
        <v>Electronics</v>
      </c>
      <c r="P4497" s="2" t="str">
        <f>VLOOKUP(D4497,Products!$A$2:$F$21,3,FALSE)</f>
        <v>POS Equipment</v>
      </c>
      <c r="Q4497" s="6">
        <f>VLOOKUP(D4497,Products!$A$2:$F$21,6,FALSE)</f>
        <v>1420</v>
      </c>
      <c r="R4497" s="6">
        <f t="shared" si="282"/>
        <v>1420</v>
      </c>
      <c r="S4497" s="6">
        <f t="shared" si="283"/>
        <v>879.47499999999991</v>
      </c>
    </row>
    <row r="4498" spans="1:19" x14ac:dyDescent="0.25">
      <c r="A4498" t="s">
        <v>4928</v>
      </c>
      <c r="B4498" s="2">
        <v>45305</v>
      </c>
      <c r="C4498" t="s">
        <v>164</v>
      </c>
      <c r="D4498" t="s">
        <v>40</v>
      </c>
      <c r="E4498">
        <v>1</v>
      </c>
      <c r="F4498">
        <v>20085</v>
      </c>
      <c r="G4498" s="3">
        <v>0.1</v>
      </c>
      <c r="H4498" t="s">
        <v>12</v>
      </c>
      <c r="I4498">
        <v>1</v>
      </c>
      <c r="J4498">
        <f t="shared" si="280"/>
        <v>18076.5</v>
      </c>
      <c r="K4498" s="2">
        <f t="shared" si="281"/>
        <v>45292</v>
      </c>
      <c r="L4498" s="2" t="str">
        <f>VLOOKUP(C4498,Customers!$A$2:$F$401,3,FALSE)</f>
        <v>Mansoura</v>
      </c>
      <c r="M4498" s="2" t="str">
        <f>VLOOKUP(C4498,Customers!$A$2:$F$401,5,FALSE)</f>
        <v>Consumer</v>
      </c>
      <c r="N4498" s="2" t="str">
        <f>VLOOKUP(D4498,Products!$A$2:$F$21,2,FALSE)</f>
        <v>Laptop Basic 15</v>
      </c>
      <c r="O4498" s="2" t="str">
        <f>VLOOKUP(D4498,Products!$A$2:$F$21,4,FALSE)</f>
        <v>Electronics</v>
      </c>
      <c r="P4498" s="2" t="str">
        <f>VLOOKUP(D4498,Products!$A$2:$F$21,3,FALSE)</f>
        <v>Computers</v>
      </c>
      <c r="Q4498" s="6">
        <f>VLOOKUP(D4498,Products!$A$2:$F$21,6,FALSE)</f>
        <v>15100</v>
      </c>
      <c r="R4498" s="6">
        <f t="shared" si="282"/>
        <v>15100</v>
      </c>
      <c r="S4498" s="6">
        <f t="shared" si="283"/>
        <v>2976.5</v>
      </c>
    </row>
    <row r="4499" spans="1:19" x14ac:dyDescent="0.25">
      <c r="A4499" t="s">
        <v>4929</v>
      </c>
      <c r="B4499" s="2">
        <v>45685</v>
      </c>
      <c r="C4499" t="s">
        <v>144</v>
      </c>
      <c r="D4499" t="s">
        <v>43</v>
      </c>
      <c r="E4499">
        <v>1</v>
      </c>
      <c r="F4499">
        <v>3492</v>
      </c>
      <c r="G4499" s="3">
        <v>0.1</v>
      </c>
      <c r="H4499" t="s">
        <v>12</v>
      </c>
      <c r="I4499">
        <v>6</v>
      </c>
      <c r="J4499">
        <f t="shared" si="280"/>
        <v>3142.8</v>
      </c>
      <c r="K4499" s="2">
        <f t="shared" si="281"/>
        <v>45658</v>
      </c>
      <c r="L4499" s="2" t="str">
        <f>VLOOKUP(C4499,Customers!$A$2:$F$401,3,FALSE)</f>
        <v>Mansoura</v>
      </c>
      <c r="M4499" s="2" t="str">
        <f>VLOOKUP(C4499,Customers!$A$2:$F$401,5,FALSE)</f>
        <v>Consumer</v>
      </c>
      <c r="N4499" s="2" t="str">
        <f>VLOOKUP(D4499,Products!$A$2:$F$21,2,FALSE)</f>
        <v>External SSD 1TB</v>
      </c>
      <c r="O4499" s="2" t="str">
        <f>VLOOKUP(D4499,Products!$A$2:$F$21,4,FALSE)</f>
        <v>Electronics</v>
      </c>
      <c r="P4499" s="2" t="str">
        <f>VLOOKUP(D4499,Products!$A$2:$F$21,3,FALSE)</f>
        <v>Storage</v>
      </c>
      <c r="Q4499" s="6">
        <f>VLOOKUP(D4499,Products!$A$2:$F$21,6,FALSE)</f>
        <v>2450</v>
      </c>
      <c r="R4499" s="6">
        <f t="shared" si="282"/>
        <v>2450</v>
      </c>
      <c r="S4499" s="6">
        <f t="shared" si="283"/>
        <v>692.80000000000018</v>
      </c>
    </row>
    <row r="4500" spans="1:19" x14ac:dyDescent="0.25">
      <c r="A4500" t="s">
        <v>4930</v>
      </c>
      <c r="B4500" s="2">
        <v>45877</v>
      </c>
      <c r="C4500" t="s">
        <v>401</v>
      </c>
      <c r="D4500" t="s">
        <v>56</v>
      </c>
      <c r="E4500">
        <v>5</v>
      </c>
      <c r="F4500">
        <v>165.6</v>
      </c>
      <c r="G4500" s="3">
        <v>0.1</v>
      </c>
      <c r="H4500" t="s">
        <v>12</v>
      </c>
      <c r="I4500">
        <v>6</v>
      </c>
      <c r="J4500">
        <f t="shared" si="280"/>
        <v>745.2</v>
      </c>
      <c r="K4500" s="2">
        <f t="shared" si="281"/>
        <v>45870</v>
      </c>
      <c r="L4500" s="2" t="str">
        <f>VLOOKUP(C4500,Customers!$A$2:$F$401,3,FALSE)</f>
        <v>Alexandria</v>
      </c>
      <c r="M4500" s="2" t="str">
        <f>VLOOKUP(C4500,Customers!$A$2:$F$401,5,FALSE)</f>
        <v>Consumer</v>
      </c>
      <c r="N4500" s="2" t="str">
        <f>VLOOKUP(D4500,Products!$A$2:$F$21,2,FALSE)</f>
        <v>Notebook Pack</v>
      </c>
      <c r="O4500" s="2" t="str">
        <f>VLOOKUP(D4500,Products!$A$2:$F$21,4,FALSE)</f>
        <v>Office</v>
      </c>
      <c r="P4500" s="2" t="str">
        <f>VLOOKUP(D4500,Products!$A$2:$F$21,3,FALSE)</f>
        <v>Stationery</v>
      </c>
      <c r="Q4500" s="6">
        <f>VLOOKUP(D4500,Products!$A$2:$F$21,6,FALSE)</f>
        <v>75</v>
      </c>
      <c r="R4500" s="6">
        <f t="shared" si="282"/>
        <v>375</v>
      </c>
      <c r="S4500" s="6">
        <f t="shared" si="283"/>
        <v>370.20000000000005</v>
      </c>
    </row>
    <row r="4501" spans="1:19" x14ac:dyDescent="0.25">
      <c r="A4501" t="s">
        <v>4931</v>
      </c>
      <c r="B4501" s="2">
        <v>44929</v>
      </c>
      <c r="C4501" t="s">
        <v>76</v>
      </c>
      <c r="D4501" t="s">
        <v>40</v>
      </c>
      <c r="E4501">
        <v>2</v>
      </c>
      <c r="F4501">
        <v>19500</v>
      </c>
      <c r="G4501" s="3">
        <v>0.1</v>
      </c>
      <c r="H4501" t="s">
        <v>12</v>
      </c>
      <c r="I4501">
        <v>7</v>
      </c>
      <c r="J4501">
        <f t="shared" si="280"/>
        <v>35100</v>
      </c>
      <c r="K4501" s="2">
        <f t="shared" si="281"/>
        <v>44927</v>
      </c>
      <c r="L4501" s="2" t="str">
        <f>VLOOKUP(C4501,Customers!$A$2:$F$401,3,FALSE)</f>
        <v>Banha</v>
      </c>
      <c r="M4501" s="2" t="str">
        <f>VLOOKUP(C4501,Customers!$A$2:$F$401,5,FALSE)</f>
        <v>Consumer</v>
      </c>
      <c r="N4501" s="2" t="str">
        <f>VLOOKUP(D4501,Products!$A$2:$F$21,2,FALSE)</f>
        <v>Laptop Basic 15</v>
      </c>
      <c r="O4501" s="2" t="str">
        <f>VLOOKUP(D4501,Products!$A$2:$F$21,4,FALSE)</f>
        <v>Electronics</v>
      </c>
      <c r="P4501" s="2" t="str">
        <f>VLOOKUP(D4501,Products!$A$2:$F$21,3,FALSE)</f>
        <v>Computers</v>
      </c>
      <c r="Q4501" s="6">
        <f>VLOOKUP(D4501,Products!$A$2:$F$21,6,FALSE)</f>
        <v>15100</v>
      </c>
      <c r="R4501" s="6">
        <f t="shared" si="282"/>
        <v>30200</v>
      </c>
      <c r="S4501" s="6">
        <f t="shared" si="283"/>
        <v>4900</v>
      </c>
    </row>
    <row r="4502" spans="1:19" x14ac:dyDescent="0.25">
      <c r="A4502" t="s">
        <v>4932</v>
      </c>
      <c r="B4502" s="2">
        <v>45071</v>
      </c>
      <c r="C4502" t="s">
        <v>81</v>
      </c>
      <c r="D4502" t="s">
        <v>79</v>
      </c>
      <c r="E4502">
        <v>1</v>
      </c>
      <c r="F4502">
        <v>6014</v>
      </c>
      <c r="G4502" s="3">
        <v>0</v>
      </c>
      <c r="H4502" t="s">
        <v>12</v>
      </c>
      <c r="I4502">
        <v>3</v>
      </c>
      <c r="J4502">
        <f t="shared" si="280"/>
        <v>6014</v>
      </c>
      <c r="K4502" s="2">
        <f t="shared" si="281"/>
        <v>45047</v>
      </c>
      <c r="L4502" s="2" t="str">
        <f>VLOOKUP(C4502,Customers!$A$2:$F$401,3,FALSE)</f>
        <v>Giza</v>
      </c>
      <c r="M4502" s="2" t="str">
        <f>VLOOKUP(C4502,Customers!$A$2:$F$401,5,FALSE)</f>
        <v>Consumer</v>
      </c>
      <c r="N4502" s="2" t="str">
        <f>VLOOKUP(D4502,Products!$A$2:$F$21,2,FALSE)</f>
        <v>27-inch Monitor</v>
      </c>
      <c r="O4502" s="2" t="str">
        <f>VLOOKUP(D4502,Products!$A$2:$F$21,4,FALSE)</f>
        <v>Electronics</v>
      </c>
      <c r="P4502" s="2" t="str">
        <f>VLOOKUP(D4502,Products!$A$2:$F$21,3,FALSE)</f>
        <v>Displays</v>
      </c>
      <c r="Q4502" s="6">
        <f>VLOOKUP(D4502,Products!$A$2:$F$21,6,FALSE)</f>
        <v>4300</v>
      </c>
      <c r="R4502" s="6">
        <f t="shared" si="282"/>
        <v>4300</v>
      </c>
      <c r="S4502" s="6">
        <f t="shared" si="283"/>
        <v>1714</v>
      </c>
    </row>
    <row r="4503" spans="1:19" x14ac:dyDescent="0.25">
      <c r="A4503" t="s">
        <v>4933</v>
      </c>
      <c r="B4503" s="2">
        <v>45715</v>
      </c>
      <c r="C4503" t="s">
        <v>1294</v>
      </c>
      <c r="D4503" t="s">
        <v>30</v>
      </c>
      <c r="E4503">
        <v>2</v>
      </c>
      <c r="F4503">
        <v>8924</v>
      </c>
      <c r="G4503" s="3">
        <v>0.05</v>
      </c>
      <c r="H4503" t="s">
        <v>96</v>
      </c>
      <c r="I4503">
        <v>3</v>
      </c>
      <c r="J4503">
        <f t="shared" si="280"/>
        <v>16955.599999999999</v>
      </c>
      <c r="K4503" s="2">
        <f t="shared" si="281"/>
        <v>45689</v>
      </c>
      <c r="L4503" s="2" t="str">
        <f>VLOOKUP(C4503,Customers!$A$2:$F$401,3,FALSE)</f>
        <v>Banha</v>
      </c>
      <c r="M4503" s="2" t="str">
        <f>VLOOKUP(C4503,Customers!$A$2:$F$401,5,FALSE)</f>
        <v>Small Business</v>
      </c>
      <c r="N4503" s="2" t="str">
        <f>VLOOKUP(D4503,Products!$A$2:$F$21,2,FALSE)</f>
        <v>Standing Desk</v>
      </c>
      <c r="O4503" s="2" t="str">
        <f>VLOOKUP(D4503,Products!$A$2:$F$21,4,FALSE)</f>
        <v>Office</v>
      </c>
      <c r="P4503" s="2" t="str">
        <f>VLOOKUP(D4503,Products!$A$2:$F$21,3,FALSE)</f>
        <v>Furniture</v>
      </c>
      <c r="Q4503" s="6">
        <f>VLOOKUP(D4503,Products!$A$2:$F$21,6,FALSE)</f>
        <v>6500</v>
      </c>
      <c r="R4503" s="6">
        <f t="shared" si="282"/>
        <v>13000</v>
      </c>
      <c r="S4503" s="6">
        <f t="shared" si="283"/>
        <v>3955.5999999999985</v>
      </c>
    </row>
    <row r="4504" spans="1:19" x14ac:dyDescent="0.25">
      <c r="A4504" t="s">
        <v>4934</v>
      </c>
      <c r="B4504" s="2">
        <v>45608</v>
      </c>
      <c r="C4504" t="s">
        <v>727</v>
      </c>
      <c r="D4504" t="s">
        <v>11</v>
      </c>
      <c r="E4504">
        <v>1</v>
      </c>
      <c r="F4504">
        <v>27645</v>
      </c>
      <c r="G4504" s="3">
        <v>0.03</v>
      </c>
      <c r="H4504" t="s">
        <v>12</v>
      </c>
      <c r="I4504">
        <v>6</v>
      </c>
      <c r="J4504">
        <f t="shared" si="280"/>
        <v>26815.649999999998</v>
      </c>
      <c r="K4504" s="2">
        <f t="shared" si="281"/>
        <v>45597</v>
      </c>
      <c r="L4504" s="2" t="str">
        <f>VLOOKUP(C4504,Customers!$A$2:$F$401,3,FALSE)</f>
        <v>Tanta</v>
      </c>
      <c r="M4504" s="2" t="str">
        <f>VLOOKUP(C4504,Customers!$A$2:$F$401,5,FALSE)</f>
        <v>Small Business</v>
      </c>
      <c r="N4504" s="2" t="str">
        <f>VLOOKUP(D4504,Products!$A$2:$F$21,2,FALSE)</f>
        <v>Laptop Pro 14</v>
      </c>
      <c r="O4504" s="2" t="str">
        <f>VLOOKUP(D4504,Products!$A$2:$F$21,4,FALSE)</f>
        <v>Electronics</v>
      </c>
      <c r="P4504" s="2" t="str">
        <f>VLOOKUP(D4504,Products!$A$2:$F$21,3,FALSE)</f>
        <v>Computers</v>
      </c>
      <c r="Q4504" s="6">
        <f>VLOOKUP(D4504,Products!$A$2:$F$21,6,FALSE)</f>
        <v>22100</v>
      </c>
      <c r="R4504" s="6">
        <f t="shared" si="282"/>
        <v>22100</v>
      </c>
      <c r="S4504" s="6">
        <f t="shared" si="283"/>
        <v>4715.6499999999978</v>
      </c>
    </row>
    <row r="4505" spans="1:19" x14ac:dyDescent="0.25">
      <c r="A4505" t="s">
        <v>4935</v>
      </c>
      <c r="B4505" s="2">
        <v>46014</v>
      </c>
      <c r="C4505" t="s">
        <v>1338</v>
      </c>
      <c r="D4505" t="s">
        <v>56</v>
      </c>
      <c r="E4505">
        <v>1</v>
      </c>
      <c r="F4505">
        <v>165.6</v>
      </c>
      <c r="G4505" s="3">
        <v>0.1</v>
      </c>
      <c r="H4505" t="s">
        <v>12</v>
      </c>
      <c r="I4505">
        <v>7</v>
      </c>
      <c r="J4505">
        <f t="shared" si="280"/>
        <v>149.04</v>
      </c>
      <c r="K4505" s="2">
        <f t="shared" si="281"/>
        <v>45992</v>
      </c>
      <c r="L4505" s="2" t="str">
        <f>VLOOKUP(C4505,Customers!$A$2:$F$401,3,FALSE)</f>
        <v>Giza</v>
      </c>
      <c r="M4505" s="2" t="str">
        <f>VLOOKUP(C4505,Customers!$A$2:$F$401,5,FALSE)</f>
        <v>Small Business</v>
      </c>
      <c r="N4505" s="2" t="str">
        <f>VLOOKUP(D4505,Products!$A$2:$F$21,2,FALSE)</f>
        <v>Notebook Pack</v>
      </c>
      <c r="O4505" s="2" t="str">
        <f>VLOOKUP(D4505,Products!$A$2:$F$21,4,FALSE)</f>
        <v>Office</v>
      </c>
      <c r="P4505" s="2" t="str">
        <f>VLOOKUP(D4505,Products!$A$2:$F$21,3,FALSE)</f>
        <v>Stationery</v>
      </c>
      <c r="Q4505" s="6">
        <f>VLOOKUP(D4505,Products!$A$2:$F$21,6,FALSE)</f>
        <v>75</v>
      </c>
      <c r="R4505" s="6">
        <f t="shared" si="282"/>
        <v>75</v>
      </c>
      <c r="S4505" s="6">
        <f t="shared" si="283"/>
        <v>74.039999999999992</v>
      </c>
    </row>
    <row r="4506" spans="1:19" x14ac:dyDescent="0.25">
      <c r="A4506" t="s">
        <v>4936</v>
      </c>
      <c r="B4506" s="2">
        <v>44993</v>
      </c>
      <c r="C4506" t="s">
        <v>1128</v>
      </c>
      <c r="D4506" t="s">
        <v>27</v>
      </c>
      <c r="E4506">
        <v>4</v>
      </c>
      <c r="F4506">
        <v>901.6</v>
      </c>
      <c r="G4506" s="3">
        <v>0.1</v>
      </c>
      <c r="H4506" t="s">
        <v>85</v>
      </c>
      <c r="I4506">
        <v>1</v>
      </c>
      <c r="J4506">
        <f t="shared" si="280"/>
        <v>3245.76</v>
      </c>
      <c r="K4506" s="2">
        <f t="shared" si="281"/>
        <v>44986</v>
      </c>
      <c r="L4506" s="2" t="str">
        <f>VLOOKUP(C4506,Customers!$A$2:$F$401,3,FALSE)</f>
        <v>Shubra El-Kheima</v>
      </c>
      <c r="M4506" s="2" t="str">
        <f>VLOOKUP(C4506,Customers!$A$2:$F$401,5,FALSE)</f>
        <v>Small Business</v>
      </c>
      <c r="N4506" s="2" t="str">
        <f>VLOOKUP(D4506,Products!$A$2:$F$21,2,FALSE)</f>
        <v>Printer Toner</v>
      </c>
      <c r="O4506" s="2" t="str">
        <f>VLOOKUP(D4506,Products!$A$2:$F$21,4,FALSE)</f>
        <v>Office</v>
      </c>
      <c r="P4506" s="2" t="str">
        <f>VLOOKUP(D4506,Products!$A$2:$F$21,3,FALSE)</f>
        <v>Supplies</v>
      </c>
      <c r="Q4506" s="6">
        <f>VLOOKUP(D4506,Products!$A$2:$F$21,6,FALSE)</f>
        <v>510</v>
      </c>
      <c r="R4506" s="6">
        <f t="shared" si="282"/>
        <v>2040</v>
      </c>
      <c r="S4506" s="6">
        <f t="shared" si="283"/>
        <v>1205.7600000000002</v>
      </c>
    </row>
    <row r="4507" spans="1:19" x14ac:dyDescent="0.25">
      <c r="A4507" t="s">
        <v>4937</v>
      </c>
      <c r="B4507" s="2">
        <v>45534</v>
      </c>
      <c r="C4507" t="s">
        <v>121</v>
      </c>
      <c r="D4507" t="s">
        <v>15</v>
      </c>
      <c r="E4507">
        <v>2</v>
      </c>
      <c r="F4507">
        <v>436.5</v>
      </c>
      <c r="G4507" s="3">
        <v>0.1</v>
      </c>
      <c r="H4507" t="s">
        <v>12</v>
      </c>
      <c r="I4507">
        <v>4</v>
      </c>
      <c r="J4507">
        <f t="shared" si="280"/>
        <v>785.7</v>
      </c>
      <c r="K4507" s="2">
        <f t="shared" si="281"/>
        <v>45505</v>
      </c>
      <c r="L4507" s="2" t="str">
        <f>VLOOKUP(C4507,Customers!$A$2:$F$401,3,FALSE)</f>
        <v>Alexandria</v>
      </c>
      <c r="M4507" s="2" t="str">
        <f>VLOOKUP(C4507,Customers!$A$2:$F$401,5,FALSE)</f>
        <v>Corporate</v>
      </c>
      <c r="N4507" s="2" t="str">
        <f>VLOOKUP(D4507,Products!$A$2:$F$21,2,FALSE)</f>
        <v>Wireless Mouse</v>
      </c>
      <c r="O4507" s="2" t="str">
        <f>VLOOKUP(D4507,Products!$A$2:$F$21,4,FALSE)</f>
        <v>Electronics</v>
      </c>
      <c r="P4507" s="2" t="str">
        <f>VLOOKUP(D4507,Products!$A$2:$F$21,3,FALSE)</f>
        <v>Accessories</v>
      </c>
      <c r="Q4507" s="6">
        <f>VLOOKUP(D4507,Products!$A$2:$F$21,6,FALSE)</f>
        <v>210</v>
      </c>
      <c r="R4507" s="6">
        <f t="shared" si="282"/>
        <v>420</v>
      </c>
      <c r="S4507" s="6">
        <f t="shared" si="283"/>
        <v>365.70000000000005</v>
      </c>
    </row>
    <row r="4508" spans="1:19" x14ac:dyDescent="0.25">
      <c r="A4508" t="s">
        <v>4938</v>
      </c>
      <c r="B4508" s="2">
        <v>45799</v>
      </c>
      <c r="C4508" t="s">
        <v>1926</v>
      </c>
      <c r="D4508" t="s">
        <v>79</v>
      </c>
      <c r="E4508">
        <v>3</v>
      </c>
      <c r="F4508">
        <v>6696</v>
      </c>
      <c r="G4508" s="3">
        <v>0</v>
      </c>
      <c r="H4508" t="s">
        <v>12</v>
      </c>
      <c r="I4508">
        <v>2</v>
      </c>
      <c r="J4508">
        <f t="shared" si="280"/>
        <v>20088</v>
      </c>
      <c r="K4508" s="2">
        <f t="shared" si="281"/>
        <v>45778</v>
      </c>
      <c r="L4508" s="2" t="str">
        <f>VLOOKUP(C4508,Customers!$A$2:$F$401,3,FALSE)</f>
        <v>Tanta</v>
      </c>
      <c r="M4508" s="2" t="str">
        <f>VLOOKUP(C4508,Customers!$A$2:$F$401,5,FALSE)</f>
        <v>Consumer</v>
      </c>
      <c r="N4508" s="2" t="str">
        <f>VLOOKUP(D4508,Products!$A$2:$F$21,2,FALSE)</f>
        <v>27-inch Monitor</v>
      </c>
      <c r="O4508" s="2" t="str">
        <f>VLOOKUP(D4508,Products!$A$2:$F$21,4,FALSE)</f>
        <v>Electronics</v>
      </c>
      <c r="P4508" s="2" t="str">
        <f>VLOOKUP(D4508,Products!$A$2:$F$21,3,FALSE)</f>
        <v>Displays</v>
      </c>
      <c r="Q4508" s="6">
        <f>VLOOKUP(D4508,Products!$A$2:$F$21,6,FALSE)</f>
        <v>4300</v>
      </c>
      <c r="R4508" s="6">
        <f t="shared" si="282"/>
        <v>12900</v>
      </c>
      <c r="S4508" s="6">
        <f t="shared" si="283"/>
        <v>7188</v>
      </c>
    </row>
    <row r="4509" spans="1:19" x14ac:dyDescent="0.25">
      <c r="A4509" t="s">
        <v>4939</v>
      </c>
      <c r="B4509" s="2">
        <v>45479</v>
      </c>
      <c r="C4509" t="s">
        <v>689</v>
      </c>
      <c r="D4509" t="s">
        <v>56</v>
      </c>
      <c r="E4509">
        <v>2</v>
      </c>
      <c r="F4509">
        <v>194.4</v>
      </c>
      <c r="G4509" s="3">
        <v>0.05</v>
      </c>
      <c r="H4509" t="s">
        <v>12</v>
      </c>
      <c r="I4509">
        <v>2</v>
      </c>
      <c r="J4509">
        <f t="shared" si="280"/>
        <v>369.36</v>
      </c>
      <c r="K4509" s="2">
        <f t="shared" si="281"/>
        <v>45474</v>
      </c>
      <c r="L4509" s="2" t="str">
        <f>VLOOKUP(C4509,Customers!$A$2:$F$401,3,FALSE)</f>
        <v>Cairo</v>
      </c>
      <c r="M4509" s="2" t="str">
        <f>VLOOKUP(C4509,Customers!$A$2:$F$401,5,FALSE)</f>
        <v>Consumer</v>
      </c>
      <c r="N4509" s="2" t="str">
        <f>VLOOKUP(D4509,Products!$A$2:$F$21,2,FALSE)</f>
        <v>Notebook Pack</v>
      </c>
      <c r="O4509" s="2" t="str">
        <f>VLOOKUP(D4509,Products!$A$2:$F$21,4,FALSE)</f>
        <v>Office</v>
      </c>
      <c r="P4509" s="2" t="str">
        <f>VLOOKUP(D4509,Products!$A$2:$F$21,3,FALSE)</f>
        <v>Stationery</v>
      </c>
      <c r="Q4509" s="6">
        <f>VLOOKUP(D4509,Products!$A$2:$F$21,6,FALSE)</f>
        <v>75</v>
      </c>
      <c r="R4509" s="6">
        <f t="shared" si="282"/>
        <v>150</v>
      </c>
      <c r="S4509" s="6">
        <f t="shared" si="283"/>
        <v>219.36</v>
      </c>
    </row>
    <row r="4510" spans="1:19" x14ac:dyDescent="0.25">
      <c r="A4510" t="s">
        <v>4940</v>
      </c>
      <c r="B4510" s="2">
        <v>45351</v>
      </c>
      <c r="C4510" t="s">
        <v>164</v>
      </c>
      <c r="D4510" t="s">
        <v>79</v>
      </c>
      <c r="E4510">
        <v>1</v>
      </c>
      <c r="F4510">
        <v>6014</v>
      </c>
      <c r="G4510" s="3">
        <v>0</v>
      </c>
      <c r="H4510" t="s">
        <v>85</v>
      </c>
      <c r="I4510">
        <v>1</v>
      </c>
      <c r="J4510">
        <f t="shared" si="280"/>
        <v>6014</v>
      </c>
      <c r="K4510" s="2">
        <f t="shared" si="281"/>
        <v>45323</v>
      </c>
      <c r="L4510" s="2" t="str">
        <f>VLOOKUP(C4510,Customers!$A$2:$F$401,3,FALSE)</f>
        <v>Mansoura</v>
      </c>
      <c r="M4510" s="2" t="str">
        <f>VLOOKUP(C4510,Customers!$A$2:$F$401,5,FALSE)</f>
        <v>Consumer</v>
      </c>
      <c r="N4510" s="2" t="str">
        <f>VLOOKUP(D4510,Products!$A$2:$F$21,2,FALSE)</f>
        <v>27-inch Monitor</v>
      </c>
      <c r="O4510" s="2" t="str">
        <f>VLOOKUP(D4510,Products!$A$2:$F$21,4,FALSE)</f>
        <v>Electronics</v>
      </c>
      <c r="P4510" s="2" t="str">
        <f>VLOOKUP(D4510,Products!$A$2:$F$21,3,FALSE)</f>
        <v>Displays</v>
      </c>
      <c r="Q4510" s="6">
        <f>VLOOKUP(D4510,Products!$A$2:$F$21,6,FALSE)</f>
        <v>4300</v>
      </c>
      <c r="R4510" s="6">
        <f t="shared" si="282"/>
        <v>4300</v>
      </c>
      <c r="S4510" s="6">
        <f t="shared" si="283"/>
        <v>1714</v>
      </c>
    </row>
    <row r="4511" spans="1:19" x14ac:dyDescent="0.25">
      <c r="A4511" t="s">
        <v>4941</v>
      </c>
      <c r="B4511" s="2">
        <v>45092</v>
      </c>
      <c r="C4511" t="s">
        <v>1547</v>
      </c>
      <c r="D4511" t="s">
        <v>56</v>
      </c>
      <c r="E4511">
        <v>2</v>
      </c>
      <c r="F4511">
        <v>174.6</v>
      </c>
      <c r="G4511" s="3">
        <v>0</v>
      </c>
      <c r="H4511" t="s">
        <v>12</v>
      </c>
      <c r="I4511">
        <v>6</v>
      </c>
      <c r="J4511">
        <f t="shared" si="280"/>
        <v>349.2</v>
      </c>
      <c r="K4511" s="2">
        <f t="shared" si="281"/>
        <v>45078</v>
      </c>
      <c r="L4511" s="2" t="str">
        <f>VLOOKUP(C4511,Customers!$A$2:$F$401,3,FALSE)</f>
        <v>Mansoura</v>
      </c>
      <c r="M4511" s="2" t="str">
        <f>VLOOKUP(C4511,Customers!$A$2:$F$401,5,FALSE)</f>
        <v>Small Business</v>
      </c>
      <c r="N4511" s="2" t="str">
        <f>VLOOKUP(D4511,Products!$A$2:$F$21,2,FALSE)</f>
        <v>Notebook Pack</v>
      </c>
      <c r="O4511" s="2" t="str">
        <f>VLOOKUP(D4511,Products!$A$2:$F$21,4,FALSE)</f>
        <v>Office</v>
      </c>
      <c r="P4511" s="2" t="str">
        <f>VLOOKUP(D4511,Products!$A$2:$F$21,3,FALSE)</f>
        <v>Stationery</v>
      </c>
      <c r="Q4511" s="6">
        <f>VLOOKUP(D4511,Products!$A$2:$F$21,6,FALSE)</f>
        <v>75</v>
      </c>
      <c r="R4511" s="6">
        <f t="shared" si="282"/>
        <v>150</v>
      </c>
      <c r="S4511" s="6">
        <f t="shared" si="283"/>
        <v>199.2</v>
      </c>
    </row>
    <row r="4512" spans="1:19" x14ac:dyDescent="0.25">
      <c r="A4512" t="s">
        <v>4942</v>
      </c>
      <c r="B4512" s="2">
        <v>45614</v>
      </c>
      <c r="C4512" t="s">
        <v>453</v>
      </c>
      <c r="D4512" t="s">
        <v>21</v>
      </c>
      <c r="E4512">
        <v>3</v>
      </c>
      <c r="F4512">
        <v>1905.5</v>
      </c>
      <c r="G4512" s="3">
        <v>0.05</v>
      </c>
      <c r="H4512" t="s">
        <v>12</v>
      </c>
      <c r="I4512">
        <v>4</v>
      </c>
      <c r="J4512">
        <f t="shared" si="280"/>
        <v>5430.6750000000002</v>
      </c>
      <c r="K4512" s="2">
        <f t="shared" si="281"/>
        <v>45597</v>
      </c>
      <c r="L4512" s="2" t="str">
        <f>VLOOKUP(C4512,Customers!$A$2:$F$401,3,FALSE)</f>
        <v>Giza</v>
      </c>
      <c r="M4512" s="2" t="str">
        <f>VLOOKUP(C4512,Customers!$A$2:$F$401,5,FALSE)</f>
        <v>Consumer</v>
      </c>
      <c r="N4512" s="2" t="str">
        <f>VLOOKUP(D4512,Products!$A$2:$F$21,2,FALSE)</f>
        <v>Mechanical Keyboard</v>
      </c>
      <c r="O4512" s="2" t="str">
        <f>VLOOKUP(D4512,Products!$A$2:$F$21,4,FALSE)</f>
        <v>Electronics</v>
      </c>
      <c r="P4512" s="2" t="str">
        <f>VLOOKUP(D4512,Products!$A$2:$F$21,3,FALSE)</f>
        <v>Accessories</v>
      </c>
      <c r="Q4512" s="6">
        <f>VLOOKUP(D4512,Products!$A$2:$F$21,6,FALSE)</f>
        <v>990</v>
      </c>
      <c r="R4512" s="6">
        <f t="shared" si="282"/>
        <v>2970</v>
      </c>
      <c r="S4512" s="6">
        <f t="shared" si="283"/>
        <v>2460.6750000000002</v>
      </c>
    </row>
    <row r="4513" spans="1:19" x14ac:dyDescent="0.25">
      <c r="A4513" t="s">
        <v>4943</v>
      </c>
      <c r="B4513" s="2">
        <v>45039</v>
      </c>
      <c r="C4513" t="s">
        <v>845</v>
      </c>
      <c r="D4513" t="s">
        <v>56</v>
      </c>
      <c r="E4513">
        <v>1</v>
      </c>
      <c r="F4513">
        <v>185.4</v>
      </c>
      <c r="G4513" s="3">
        <v>0</v>
      </c>
      <c r="H4513" t="s">
        <v>12</v>
      </c>
      <c r="I4513">
        <v>3</v>
      </c>
      <c r="J4513">
        <f t="shared" si="280"/>
        <v>185.4</v>
      </c>
      <c r="K4513" s="2">
        <f t="shared" si="281"/>
        <v>45017</v>
      </c>
      <c r="L4513" s="2" t="str">
        <f>VLOOKUP(C4513,Customers!$A$2:$F$401,3,FALSE)</f>
        <v>Fayoum</v>
      </c>
      <c r="M4513" s="2" t="str">
        <f>VLOOKUP(C4513,Customers!$A$2:$F$401,5,FALSE)</f>
        <v>Corporate</v>
      </c>
      <c r="N4513" s="2" t="str">
        <f>VLOOKUP(D4513,Products!$A$2:$F$21,2,FALSE)</f>
        <v>Notebook Pack</v>
      </c>
      <c r="O4513" s="2" t="str">
        <f>VLOOKUP(D4513,Products!$A$2:$F$21,4,FALSE)</f>
        <v>Office</v>
      </c>
      <c r="P4513" s="2" t="str">
        <f>VLOOKUP(D4513,Products!$A$2:$F$21,3,FALSE)</f>
        <v>Stationery</v>
      </c>
      <c r="Q4513" s="6">
        <f>VLOOKUP(D4513,Products!$A$2:$F$21,6,FALSE)</f>
        <v>75</v>
      </c>
      <c r="R4513" s="6">
        <f t="shared" si="282"/>
        <v>75</v>
      </c>
      <c r="S4513" s="6">
        <f t="shared" si="283"/>
        <v>110.4</v>
      </c>
    </row>
    <row r="4514" spans="1:19" x14ac:dyDescent="0.25">
      <c r="A4514" t="s">
        <v>4944</v>
      </c>
      <c r="B4514" s="2">
        <v>45981</v>
      </c>
      <c r="C4514" t="s">
        <v>899</v>
      </c>
      <c r="D4514" t="s">
        <v>56</v>
      </c>
      <c r="E4514">
        <v>1</v>
      </c>
      <c r="F4514">
        <v>180</v>
      </c>
      <c r="G4514" s="3">
        <v>0.05</v>
      </c>
      <c r="H4514" t="s">
        <v>12</v>
      </c>
      <c r="I4514">
        <v>4</v>
      </c>
      <c r="J4514">
        <f t="shared" si="280"/>
        <v>171</v>
      </c>
      <c r="K4514" s="2">
        <f t="shared" si="281"/>
        <v>45962</v>
      </c>
      <c r="L4514" s="2" t="str">
        <f>VLOOKUP(C4514,Customers!$A$2:$F$401,3,FALSE)</f>
        <v>Ismailia</v>
      </c>
      <c r="M4514" s="2" t="str">
        <f>VLOOKUP(C4514,Customers!$A$2:$F$401,5,FALSE)</f>
        <v>Small Business</v>
      </c>
      <c r="N4514" s="2" t="str">
        <f>VLOOKUP(D4514,Products!$A$2:$F$21,2,FALSE)</f>
        <v>Notebook Pack</v>
      </c>
      <c r="O4514" s="2" t="str">
        <f>VLOOKUP(D4514,Products!$A$2:$F$21,4,FALSE)</f>
        <v>Office</v>
      </c>
      <c r="P4514" s="2" t="str">
        <f>VLOOKUP(D4514,Products!$A$2:$F$21,3,FALSE)</f>
        <v>Stationery</v>
      </c>
      <c r="Q4514" s="6">
        <f>VLOOKUP(D4514,Products!$A$2:$F$21,6,FALSE)</f>
        <v>75</v>
      </c>
      <c r="R4514" s="6">
        <f t="shared" si="282"/>
        <v>75</v>
      </c>
      <c r="S4514" s="6">
        <f t="shared" si="283"/>
        <v>96</v>
      </c>
    </row>
    <row r="4515" spans="1:19" x14ac:dyDescent="0.25">
      <c r="A4515" t="s">
        <v>4945</v>
      </c>
      <c r="B4515" s="2">
        <v>45672</v>
      </c>
      <c r="C4515" t="s">
        <v>843</v>
      </c>
      <c r="D4515" t="s">
        <v>109</v>
      </c>
      <c r="E4515">
        <v>5</v>
      </c>
      <c r="F4515">
        <v>13184</v>
      </c>
      <c r="G4515" s="3">
        <v>0.05</v>
      </c>
      <c r="H4515" t="s">
        <v>12</v>
      </c>
      <c r="I4515">
        <v>6</v>
      </c>
      <c r="J4515">
        <f t="shared" si="280"/>
        <v>62624</v>
      </c>
      <c r="K4515" s="2">
        <f t="shared" si="281"/>
        <v>45658</v>
      </c>
      <c r="L4515" s="2" t="str">
        <f>VLOOKUP(C4515,Customers!$A$2:$F$401,3,FALSE)</f>
        <v>Giza</v>
      </c>
      <c r="M4515" s="2" t="str">
        <f>VLOOKUP(C4515,Customers!$A$2:$F$401,5,FALSE)</f>
        <v>Corporate</v>
      </c>
      <c r="N4515" s="2" t="str">
        <f>VLOOKUP(D4515,Products!$A$2:$F$21,2,FALSE)</f>
        <v>Projector</v>
      </c>
      <c r="O4515" s="2" t="str">
        <f>VLOOKUP(D4515,Products!$A$2:$F$21,4,FALSE)</f>
        <v>Electronics</v>
      </c>
      <c r="P4515" s="2" t="str">
        <f>VLOOKUP(D4515,Products!$A$2:$F$21,3,FALSE)</f>
        <v>Displays</v>
      </c>
      <c r="Q4515" s="6">
        <f>VLOOKUP(D4515,Products!$A$2:$F$21,6,FALSE)</f>
        <v>9700</v>
      </c>
      <c r="R4515" s="6">
        <f t="shared" si="282"/>
        <v>48500</v>
      </c>
      <c r="S4515" s="6">
        <f t="shared" si="283"/>
        <v>14124</v>
      </c>
    </row>
    <row r="4516" spans="1:19" x14ac:dyDescent="0.25">
      <c r="A4516" t="s">
        <v>4946</v>
      </c>
      <c r="B4516" s="2">
        <v>45032</v>
      </c>
      <c r="C4516" t="s">
        <v>1294</v>
      </c>
      <c r="D4516" t="s">
        <v>21</v>
      </c>
      <c r="E4516">
        <v>3</v>
      </c>
      <c r="F4516">
        <v>1998</v>
      </c>
      <c r="G4516" s="3">
        <v>0.1</v>
      </c>
      <c r="H4516" t="s">
        <v>12</v>
      </c>
      <c r="I4516">
        <v>3</v>
      </c>
      <c r="J4516">
        <f t="shared" si="280"/>
        <v>5394.6</v>
      </c>
      <c r="K4516" s="2">
        <f t="shared" si="281"/>
        <v>45017</v>
      </c>
      <c r="L4516" s="2" t="str">
        <f>VLOOKUP(C4516,Customers!$A$2:$F$401,3,FALSE)</f>
        <v>Banha</v>
      </c>
      <c r="M4516" s="2" t="str">
        <f>VLOOKUP(C4516,Customers!$A$2:$F$401,5,FALSE)</f>
        <v>Small Business</v>
      </c>
      <c r="N4516" s="2" t="str">
        <f>VLOOKUP(D4516,Products!$A$2:$F$21,2,FALSE)</f>
        <v>Mechanical Keyboard</v>
      </c>
      <c r="O4516" s="2" t="str">
        <f>VLOOKUP(D4516,Products!$A$2:$F$21,4,FALSE)</f>
        <v>Electronics</v>
      </c>
      <c r="P4516" s="2" t="str">
        <f>VLOOKUP(D4516,Products!$A$2:$F$21,3,FALSE)</f>
        <v>Accessories</v>
      </c>
      <c r="Q4516" s="6">
        <f>VLOOKUP(D4516,Products!$A$2:$F$21,6,FALSE)</f>
        <v>990</v>
      </c>
      <c r="R4516" s="6">
        <f t="shared" si="282"/>
        <v>2970</v>
      </c>
      <c r="S4516" s="6">
        <f t="shared" si="283"/>
        <v>2424.6000000000004</v>
      </c>
    </row>
    <row r="4517" spans="1:19" x14ac:dyDescent="0.25">
      <c r="A4517" t="s">
        <v>4947</v>
      </c>
      <c r="B4517" s="2">
        <v>45154</v>
      </c>
      <c r="C4517" t="s">
        <v>170</v>
      </c>
      <c r="D4517" t="s">
        <v>15</v>
      </c>
      <c r="E4517">
        <v>1</v>
      </c>
      <c r="F4517">
        <v>436.5</v>
      </c>
      <c r="G4517" s="3">
        <v>0.2</v>
      </c>
      <c r="H4517" t="s">
        <v>12</v>
      </c>
      <c r="I4517">
        <v>6</v>
      </c>
      <c r="J4517">
        <f t="shared" si="280"/>
        <v>349.20000000000005</v>
      </c>
      <c r="K4517" s="2">
        <f t="shared" si="281"/>
        <v>45139</v>
      </c>
      <c r="L4517" s="2" t="str">
        <f>VLOOKUP(C4517,Customers!$A$2:$F$401,3,FALSE)</f>
        <v>Giza</v>
      </c>
      <c r="M4517" s="2" t="str">
        <f>VLOOKUP(C4517,Customers!$A$2:$F$401,5,FALSE)</f>
        <v>Small Business</v>
      </c>
      <c r="N4517" s="2" t="str">
        <f>VLOOKUP(D4517,Products!$A$2:$F$21,2,FALSE)</f>
        <v>Wireless Mouse</v>
      </c>
      <c r="O4517" s="2" t="str">
        <f>VLOOKUP(D4517,Products!$A$2:$F$21,4,FALSE)</f>
        <v>Electronics</v>
      </c>
      <c r="P4517" s="2" t="str">
        <f>VLOOKUP(D4517,Products!$A$2:$F$21,3,FALSE)</f>
        <v>Accessories</v>
      </c>
      <c r="Q4517" s="6">
        <f>VLOOKUP(D4517,Products!$A$2:$F$21,6,FALSE)</f>
        <v>210</v>
      </c>
      <c r="R4517" s="6">
        <f t="shared" si="282"/>
        <v>210</v>
      </c>
      <c r="S4517" s="6">
        <f t="shared" si="283"/>
        <v>139.20000000000005</v>
      </c>
    </row>
    <row r="4518" spans="1:19" x14ac:dyDescent="0.25">
      <c r="A4518" t="s">
        <v>4948</v>
      </c>
      <c r="B4518" s="2">
        <v>45711</v>
      </c>
      <c r="C4518" t="s">
        <v>92</v>
      </c>
      <c r="D4518" t="s">
        <v>40</v>
      </c>
      <c r="E4518">
        <v>4</v>
      </c>
      <c r="F4518">
        <v>18915</v>
      </c>
      <c r="G4518" s="3">
        <v>0.05</v>
      </c>
      <c r="H4518" t="s">
        <v>12</v>
      </c>
      <c r="I4518">
        <v>4</v>
      </c>
      <c r="J4518">
        <f t="shared" si="280"/>
        <v>71877</v>
      </c>
      <c r="K4518" s="2">
        <f t="shared" si="281"/>
        <v>45689</v>
      </c>
      <c r="L4518" s="2" t="str">
        <f>VLOOKUP(C4518,Customers!$A$2:$F$401,3,FALSE)</f>
        <v>Mansoura</v>
      </c>
      <c r="M4518" s="2" t="str">
        <f>VLOOKUP(C4518,Customers!$A$2:$F$401,5,FALSE)</f>
        <v>Small Business</v>
      </c>
      <c r="N4518" s="2" t="str">
        <f>VLOOKUP(D4518,Products!$A$2:$F$21,2,FALSE)</f>
        <v>Laptop Basic 15</v>
      </c>
      <c r="O4518" s="2" t="str">
        <f>VLOOKUP(D4518,Products!$A$2:$F$21,4,FALSE)</f>
        <v>Electronics</v>
      </c>
      <c r="P4518" s="2" t="str">
        <f>VLOOKUP(D4518,Products!$A$2:$F$21,3,FALSE)</f>
        <v>Computers</v>
      </c>
      <c r="Q4518" s="6">
        <f>VLOOKUP(D4518,Products!$A$2:$F$21,6,FALSE)</f>
        <v>15100</v>
      </c>
      <c r="R4518" s="6">
        <f t="shared" si="282"/>
        <v>60400</v>
      </c>
      <c r="S4518" s="6">
        <f t="shared" si="283"/>
        <v>11477</v>
      </c>
    </row>
    <row r="4519" spans="1:19" x14ac:dyDescent="0.25">
      <c r="A4519" t="s">
        <v>4949</v>
      </c>
      <c r="B4519" s="2">
        <v>45675</v>
      </c>
      <c r="C4519" t="s">
        <v>262</v>
      </c>
      <c r="D4519" t="s">
        <v>15</v>
      </c>
      <c r="E4519">
        <v>4</v>
      </c>
      <c r="F4519">
        <v>486</v>
      </c>
      <c r="G4519" s="3">
        <v>0.2</v>
      </c>
      <c r="H4519" t="s">
        <v>12</v>
      </c>
      <c r="I4519">
        <v>3</v>
      </c>
      <c r="J4519">
        <f t="shared" si="280"/>
        <v>1555.2</v>
      </c>
      <c r="K4519" s="2">
        <f t="shared" si="281"/>
        <v>45658</v>
      </c>
      <c r="L4519" s="2" t="str">
        <f>VLOOKUP(C4519,Customers!$A$2:$F$401,3,FALSE)</f>
        <v>Mansoura</v>
      </c>
      <c r="M4519" s="2" t="str">
        <f>VLOOKUP(C4519,Customers!$A$2:$F$401,5,FALSE)</f>
        <v>Small Business</v>
      </c>
      <c r="N4519" s="2" t="str">
        <f>VLOOKUP(D4519,Products!$A$2:$F$21,2,FALSE)</f>
        <v>Wireless Mouse</v>
      </c>
      <c r="O4519" s="2" t="str">
        <f>VLOOKUP(D4519,Products!$A$2:$F$21,4,FALSE)</f>
        <v>Electronics</v>
      </c>
      <c r="P4519" s="2" t="str">
        <f>VLOOKUP(D4519,Products!$A$2:$F$21,3,FALSE)</f>
        <v>Accessories</v>
      </c>
      <c r="Q4519" s="6">
        <f>VLOOKUP(D4519,Products!$A$2:$F$21,6,FALSE)</f>
        <v>210</v>
      </c>
      <c r="R4519" s="6">
        <f t="shared" si="282"/>
        <v>840</v>
      </c>
      <c r="S4519" s="6">
        <f t="shared" si="283"/>
        <v>715.2</v>
      </c>
    </row>
    <row r="4520" spans="1:19" x14ac:dyDescent="0.25">
      <c r="A4520" t="s">
        <v>4950</v>
      </c>
      <c r="B4520" s="2">
        <v>45880</v>
      </c>
      <c r="C4520" t="s">
        <v>980</v>
      </c>
      <c r="D4520" t="s">
        <v>56</v>
      </c>
      <c r="E4520">
        <v>4</v>
      </c>
      <c r="F4520">
        <v>185.4</v>
      </c>
      <c r="G4520" s="3">
        <v>0</v>
      </c>
      <c r="H4520" t="s">
        <v>12</v>
      </c>
      <c r="I4520">
        <v>7</v>
      </c>
      <c r="J4520">
        <f t="shared" si="280"/>
        <v>741.6</v>
      </c>
      <c r="K4520" s="2">
        <f t="shared" si="281"/>
        <v>45870</v>
      </c>
      <c r="L4520" s="2" t="str">
        <f>VLOOKUP(C4520,Customers!$A$2:$F$401,3,FALSE)</f>
        <v>Mansoura</v>
      </c>
      <c r="M4520" s="2" t="str">
        <f>VLOOKUP(C4520,Customers!$A$2:$F$401,5,FALSE)</f>
        <v>Small Business</v>
      </c>
      <c r="N4520" s="2" t="str">
        <f>VLOOKUP(D4520,Products!$A$2:$F$21,2,FALSE)</f>
        <v>Notebook Pack</v>
      </c>
      <c r="O4520" s="2" t="str">
        <f>VLOOKUP(D4520,Products!$A$2:$F$21,4,FALSE)</f>
        <v>Office</v>
      </c>
      <c r="P4520" s="2" t="str">
        <f>VLOOKUP(D4520,Products!$A$2:$F$21,3,FALSE)</f>
        <v>Stationery</v>
      </c>
      <c r="Q4520" s="6">
        <f>VLOOKUP(D4520,Products!$A$2:$F$21,6,FALSE)</f>
        <v>75</v>
      </c>
      <c r="R4520" s="6">
        <f t="shared" si="282"/>
        <v>300</v>
      </c>
      <c r="S4520" s="6">
        <f t="shared" si="283"/>
        <v>441.6</v>
      </c>
    </row>
    <row r="4521" spans="1:19" x14ac:dyDescent="0.25">
      <c r="A4521" t="s">
        <v>4951</v>
      </c>
      <c r="B4521" s="2">
        <v>45010</v>
      </c>
      <c r="C4521" t="s">
        <v>226</v>
      </c>
      <c r="D4521" t="s">
        <v>59</v>
      </c>
      <c r="E4521">
        <v>2</v>
      </c>
      <c r="F4521">
        <v>7992</v>
      </c>
      <c r="G4521" s="3">
        <v>0.15</v>
      </c>
      <c r="H4521" t="s">
        <v>12</v>
      </c>
      <c r="I4521">
        <v>1</v>
      </c>
      <c r="J4521">
        <f t="shared" si="280"/>
        <v>13586.4</v>
      </c>
      <c r="K4521" s="2">
        <f t="shared" si="281"/>
        <v>44986</v>
      </c>
      <c r="L4521" s="2" t="str">
        <f>VLOOKUP(C4521,Customers!$A$2:$F$401,3,FALSE)</f>
        <v>Giza</v>
      </c>
      <c r="M4521" s="2" t="str">
        <f>VLOOKUP(C4521,Customers!$A$2:$F$401,5,FALSE)</f>
        <v>Consumer</v>
      </c>
      <c r="N4521" s="2" t="str">
        <f>VLOOKUP(D4521,Products!$A$2:$F$21,2,FALSE)</f>
        <v>Laser Printer</v>
      </c>
      <c r="O4521" s="2" t="str">
        <f>VLOOKUP(D4521,Products!$A$2:$F$21,4,FALSE)</f>
        <v>Electronics</v>
      </c>
      <c r="P4521" s="2" t="str">
        <f>VLOOKUP(D4521,Products!$A$2:$F$21,3,FALSE)</f>
        <v>Printers</v>
      </c>
      <c r="Q4521" s="6">
        <f>VLOOKUP(D4521,Products!$A$2:$F$21,6,FALSE)</f>
        <v>5600</v>
      </c>
      <c r="R4521" s="6">
        <f t="shared" si="282"/>
        <v>11200</v>
      </c>
      <c r="S4521" s="6">
        <f t="shared" si="283"/>
        <v>2386.3999999999996</v>
      </c>
    </row>
    <row r="4522" spans="1:19" x14ac:dyDescent="0.25">
      <c r="A4522" t="s">
        <v>4952</v>
      </c>
      <c r="B4522" s="2">
        <v>45675</v>
      </c>
      <c r="C4522" t="s">
        <v>347</v>
      </c>
      <c r="D4522" t="s">
        <v>18</v>
      </c>
      <c r="E4522">
        <v>1</v>
      </c>
      <c r="F4522">
        <v>1493.5</v>
      </c>
      <c r="G4522" s="3">
        <v>0.03</v>
      </c>
      <c r="H4522" t="s">
        <v>12</v>
      </c>
      <c r="I4522">
        <v>6</v>
      </c>
      <c r="J4522">
        <f t="shared" si="280"/>
        <v>1448.6949999999999</v>
      </c>
      <c r="K4522" s="2">
        <f t="shared" si="281"/>
        <v>45658</v>
      </c>
      <c r="L4522" s="2" t="str">
        <f>VLOOKUP(C4522,Customers!$A$2:$F$401,3,FALSE)</f>
        <v>Port Said</v>
      </c>
      <c r="M4522" s="2" t="str">
        <f>VLOOKUP(C4522,Customers!$A$2:$F$401,5,FALSE)</f>
        <v>Corporate</v>
      </c>
      <c r="N4522" s="2" t="str">
        <f>VLOOKUP(D4522,Products!$A$2:$F$21,2,FALSE)</f>
        <v>Webcam HD</v>
      </c>
      <c r="O4522" s="2" t="str">
        <f>VLOOKUP(D4522,Products!$A$2:$F$21,4,FALSE)</f>
        <v>Electronics</v>
      </c>
      <c r="P4522" s="2" t="str">
        <f>VLOOKUP(D4522,Products!$A$2:$F$21,3,FALSE)</f>
        <v>Accessories</v>
      </c>
      <c r="Q4522" s="6">
        <f>VLOOKUP(D4522,Products!$A$2:$F$21,6,FALSE)</f>
        <v>790</v>
      </c>
      <c r="R4522" s="6">
        <f t="shared" si="282"/>
        <v>790</v>
      </c>
      <c r="S4522" s="6">
        <f t="shared" si="283"/>
        <v>658.69499999999994</v>
      </c>
    </row>
    <row r="4523" spans="1:19" x14ac:dyDescent="0.25">
      <c r="A4523" t="s">
        <v>4953</v>
      </c>
      <c r="B4523" s="2">
        <v>45677</v>
      </c>
      <c r="C4523" t="s">
        <v>1038</v>
      </c>
      <c r="D4523" t="s">
        <v>72</v>
      </c>
      <c r="E4523">
        <v>2</v>
      </c>
      <c r="F4523">
        <v>1610</v>
      </c>
      <c r="G4523" s="3">
        <v>0.2</v>
      </c>
      <c r="H4523" t="s">
        <v>12</v>
      </c>
      <c r="I4523">
        <v>1</v>
      </c>
      <c r="J4523">
        <f t="shared" si="280"/>
        <v>2576</v>
      </c>
      <c r="K4523" s="2">
        <f t="shared" si="281"/>
        <v>45658</v>
      </c>
      <c r="L4523" s="2" t="str">
        <f>VLOOKUP(C4523,Customers!$A$2:$F$401,3,FALSE)</f>
        <v>Fayoum</v>
      </c>
      <c r="M4523" s="2" t="str">
        <f>VLOOKUP(C4523,Customers!$A$2:$F$401,5,FALSE)</f>
        <v>Consumer</v>
      </c>
      <c r="N4523" s="2" t="str">
        <f>VLOOKUP(D4523,Products!$A$2:$F$21,2,FALSE)</f>
        <v>Wi-Fi Router</v>
      </c>
      <c r="O4523" s="2" t="str">
        <f>VLOOKUP(D4523,Products!$A$2:$F$21,4,FALSE)</f>
        <v>Electronics</v>
      </c>
      <c r="P4523" s="2" t="str">
        <f>VLOOKUP(D4523,Products!$A$2:$F$21,3,FALSE)</f>
        <v>Networking</v>
      </c>
      <c r="Q4523" s="6">
        <f>VLOOKUP(D4523,Products!$A$2:$F$21,6,FALSE)</f>
        <v>1050</v>
      </c>
      <c r="R4523" s="6">
        <f t="shared" si="282"/>
        <v>2100</v>
      </c>
      <c r="S4523" s="6">
        <f t="shared" si="283"/>
        <v>476</v>
      </c>
    </row>
    <row r="4524" spans="1:19" x14ac:dyDescent="0.25">
      <c r="A4524" t="s">
        <v>4954</v>
      </c>
      <c r="B4524" s="2">
        <v>45285</v>
      </c>
      <c r="C4524" t="s">
        <v>125</v>
      </c>
      <c r="D4524" t="s">
        <v>72</v>
      </c>
      <c r="E4524">
        <v>2</v>
      </c>
      <c r="F4524">
        <v>1697.5</v>
      </c>
      <c r="G4524" s="3">
        <v>0.2</v>
      </c>
      <c r="H4524" t="s">
        <v>12</v>
      </c>
      <c r="I4524">
        <v>6</v>
      </c>
      <c r="J4524">
        <f t="shared" si="280"/>
        <v>2716</v>
      </c>
      <c r="K4524" s="2">
        <f t="shared" si="281"/>
        <v>45261</v>
      </c>
      <c r="L4524" s="2" t="str">
        <f>VLOOKUP(C4524,Customers!$A$2:$F$401,3,FALSE)</f>
        <v>Port Said</v>
      </c>
      <c r="M4524" s="2" t="str">
        <f>VLOOKUP(C4524,Customers!$A$2:$F$401,5,FALSE)</f>
        <v>Corporate</v>
      </c>
      <c r="N4524" s="2" t="str">
        <f>VLOOKUP(D4524,Products!$A$2:$F$21,2,FALSE)</f>
        <v>Wi-Fi Router</v>
      </c>
      <c r="O4524" s="2" t="str">
        <f>VLOOKUP(D4524,Products!$A$2:$F$21,4,FALSE)</f>
        <v>Electronics</v>
      </c>
      <c r="P4524" s="2" t="str">
        <f>VLOOKUP(D4524,Products!$A$2:$F$21,3,FALSE)</f>
        <v>Networking</v>
      </c>
      <c r="Q4524" s="6">
        <f>VLOOKUP(D4524,Products!$A$2:$F$21,6,FALSE)</f>
        <v>1050</v>
      </c>
      <c r="R4524" s="6">
        <f t="shared" si="282"/>
        <v>2100</v>
      </c>
      <c r="S4524" s="6">
        <f t="shared" si="283"/>
        <v>616</v>
      </c>
    </row>
    <row r="4525" spans="1:19" x14ac:dyDescent="0.25">
      <c r="A4525" t="s">
        <v>4955</v>
      </c>
      <c r="B4525" s="2">
        <v>45064</v>
      </c>
      <c r="C4525" t="s">
        <v>1192</v>
      </c>
      <c r="D4525" t="s">
        <v>82</v>
      </c>
      <c r="E4525">
        <v>3</v>
      </c>
      <c r="F4525">
        <v>4800</v>
      </c>
      <c r="G4525" s="3">
        <v>0.05</v>
      </c>
      <c r="H4525" t="s">
        <v>12</v>
      </c>
      <c r="I4525">
        <v>6</v>
      </c>
      <c r="J4525">
        <f t="shared" si="280"/>
        <v>13680</v>
      </c>
      <c r="K4525" s="2">
        <f t="shared" si="281"/>
        <v>45047</v>
      </c>
      <c r="L4525" s="2" t="str">
        <f>VLOOKUP(C4525,Customers!$A$2:$F$401,3,FALSE)</f>
        <v>Shubra El-Kheima</v>
      </c>
      <c r="M4525" s="2" t="str">
        <f>VLOOKUP(C4525,Customers!$A$2:$F$401,5,FALSE)</f>
        <v>Consumer</v>
      </c>
      <c r="N4525" s="2" t="str">
        <f>VLOOKUP(D4525,Products!$A$2:$F$21,2,FALSE)</f>
        <v>Office Chair</v>
      </c>
      <c r="O4525" s="2" t="str">
        <f>VLOOKUP(D4525,Products!$A$2:$F$21,4,FALSE)</f>
        <v>Office</v>
      </c>
      <c r="P4525" s="2" t="str">
        <f>VLOOKUP(D4525,Products!$A$2:$F$21,3,FALSE)</f>
        <v>Furniture</v>
      </c>
      <c r="Q4525" s="6">
        <f>VLOOKUP(D4525,Products!$A$2:$F$21,6,FALSE)</f>
        <v>3150</v>
      </c>
      <c r="R4525" s="6">
        <f t="shared" si="282"/>
        <v>9450</v>
      </c>
      <c r="S4525" s="6">
        <f t="shared" si="283"/>
        <v>4230</v>
      </c>
    </row>
    <row r="4526" spans="1:19" x14ac:dyDescent="0.25">
      <c r="A4526" t="s">
        <v>4956</v>
      </c>
      <c r="B4526" s="2">
        <v>45346</v>
      </c>
      <c r="C4526" t="s">
        <v>326</v>
      </c>
      <c r="D4526" t="s">
        <v>79</v>
      </c>
      <c r="E4526">
        <v>1</v>
      </c>
      <c r="F4526">
        <v>6200</v>
      </c>
      <c r="G4526" s="3">
        <v>0.15</v>
      </c>
      <c r="H4526" t="s">
        <v>12</v>
      </c>
      <c r="I4526">
        <v>3</v>
      </c>
      <c r="J4526">
        <f t="shared" si="280"/>
        <v>5270</v>
      </c>
      <c r="K4526" s="2">
        <f t="shared" si="281"/>
        <v>45323</v>
      </c>
      <c r="L4526" s="2" t="str">
        <f>VLOOKUP(C4526,Customers!$A$2:$F$401,3,FALSE)</f>
        <v>Cairo</v>
      </c>
      <c r="M4526" s="2" t="str">
        <f>VLOOKUP(C4526,Customers!$A$2:$F$401,5,FALSE)</f>
        <v>Consumer</v>
      </c>
      <c r="N4526" s="2" t="str">
        <f>VLOOKUP(D4526,Products!$A$2:$F$21,2,FALSE)</f>
        <v>27-inch Monitor</v>
      </c>
      <c r="O4526" s="2" t="str">
        <f>VLOOKUP(D4526,Products!$A$2:$F$21,4,FALSE)</f>
        <v>Electronics</v>
      </c>
      <c r="P4526" s="2" t="str">
        <f>VLOOKUP(D4526,Products!$A$2:$F$21,3,FALSE)</f>
        <v>Displays</v>
      </c>
      <c r="Q4526" s="6">
        <f>VLOOKUP(D4526,Products!$A$2:$F$21,6,FALSE)</f>
        <v>4300</v>
      </c>
      <c r="R4526" s="6">
        <f t="shared" si="282"/>
        <v>4300</v>
      </c>
      <c r="S4526" s="6">
        <f t="shared" si="283"/>
        <v>970</v>
      </c>
    </row>
    <row r="4527" spans="1:19" x14ac:dyDescent="0.25">
      <c r="A4527" t="s">
        <v>4957</v>
      </c>
      <c r="B4527" s="2">
        <v>45210</v>
      </c>
      <c r="C4527" t="s">
        <v>111</v>
      </c>
      <c r="D4527" t="s">
        <v>21</v>
      </c>
      <c r="E4527">
        <v>3</v>
      </c>
      <c r="F4527">
        <v>1998</v>
      </c>
      <c r="G4527" s="3">
        <v>0.1</v>
      </c>
      <c r="H4527" t="s">
        <v>12</v>
      </c>
      <c r="I4527">
        <v>1</v>
      </c>
      <c r="J4527">
        <f t="shared" si="280"/>
        <v>5394.6</v>
      </c>
      <c r="K4527" s="2">
        <f t="shared" si="281"/>
        <v>45200</v>
      </c>
      <c r="L4527" s="2" t="str">
        <f>VLOOKUP(C4527,Customers!$A$2:$F$401,3,FALSE)</f>
        <v>Zagazig</v>
      </c>
      <c r="M4527" s="2" t="str">
        <f>VLOOKUP(C4527,Customers!$A$2:$F$401,5,FALSE)</f>
        <v>Corporate</v>
      </c>
      <c r="N4527" s="2" t="str">
        <f>VLOOKUP(D4527,Products!$A$2:$F$21,2,FALSE)</f>
        <v>Mechanical Keyboard</v>
      </c>
      <c r="O4527" s="2" t="str">
        <f>VLOOKUP(D4527,Products!$A$2:$F$21,4,FALSE)</f>
        <v>Electronics</v>
      </c>
      <c r="P4527" s="2" t="str">
        <f>VLOOKUP(D4527,Products!$A$2:$F$21,3,FALSE)</f>
        <v>Accessories</v>
      </c>
      <c r="Q4527" s="6">
        <f>VLOOKUP(D4527,Products!$A$2:$F$21,6,FALSE)</f>
        <v>990</v>
      </c>
      <c r="R4527" s="6">
        <f t="shared" si="282"/>
        <v>2970</v>
      </c>
      <c r="S4527" s="6">
        <f t="shared" si="283"/>
        <v>2424.6000000000004</v>
      </c>
    </row>
    <row r="4528" spans="1:19" x14ac:dyDescent="0.25">
      <c r="A4528" t="s">
        <v>4958</v>
      </c>
      <c r="B4528" s="2">
        <v>45612</v>
      </c>
      <c r="C4528" t="s">
        <v>117</v>
      </c>
      <c r="D4528" t="s">
        <v>21</v>
      </c>
      <c r="E4528">
        <v>3</v>
      </c>
      <c r="F4528">
        <v>1702</v>
      </c>
      <c r="G4528" s="3">
        <v>0.05</v>
      </c>
      <c r="H4528" t="s">
        <v>12</v>
      </c>
      <c r="I4528">
        <v>2</v>
      </c>
      <c r="J4528">
        <f t="shared" si="280"/>
        <v>4850.7</v>
      </c>
      <c r="K4528" s="2">
        <f t="shared" si="281"/>
        <v>45597</v>
      </c>
      <c r="L4528" s="2" t="str">
        <f>VLOOKUP(C4528,Customers!$A$2:$F$401,3,FALSE)</f>
        <v>Cairo</v>
      </c>
      <c r="M4528" s="2" t="str">
        <f>VLOOKUP(C4528,Customers!$A$2:$F$401,5,FALSE)</f>
        <v>Consumer</v>
      </c>
      <c r="N4528" s="2" t="str">
        <f>VLOOKUP(D4528,Products!$A$2:$F$21,2,FALSE)</f>
        <v>Mechanical Keyboard</v>
      </c>
      <c r="O4528" s="2" t="str">
        <f>VLOOKUP(D4528,Products!$A$2:$F$21,4,FALSE)</f>
        <v>Electronics</v>
      </c>
      <c r="P4528" s="2" t="str">
        <f>VLOOKUP(D4528,Products!$A$2:$F$21,3,FALSE)</f>
        <v>Accessories</v>
      </c>
      <c r="Q4528" s="6">
        <f>VLOOKUP(D4528,Products!$A$2:$F$21,6,FALSE)</f>
        <v>990</v>
      </c>
      <c r="R4528" s="6">
        <f t="shared" si="282"/>
        <v>2970</v>
      </c>
      <c r="S4528" s="6">
        <f t="shared" si="283"/>
        <v>1880.6999999999998</v>
      </c>
    </row>
    <row r="4529" spans="1:19" x14ac:dyDescent="0.25">
      <c r="A4529" t="s">
        <v>4959</v>
      </c>
      <c r="B4529" s="2">
        <v>45415</v>
      </c>
      <c r="C4529" t="s">
        <v>102</v>
      </c>
      <c r="D4529" t="s">
        <v>15</v>
      </c>
      <c r="E4529">
        <v>1</v>
      </c>
      <c r="F4529">
        <v>486</v>
      </c>
      <c r="G4529" s="3">
        <v>0</v>
      </c>
      <c r="H4529" t="s">
        <v>12</v>
      </c>
      <c r="I4529">
        <v>5</v>
      </c>
      <c r="J4529">
        <f t="shared" si="280"/>
        <v>486</v>
      </c>
      <c r="K4529" s="2">
        <f t="shared" si="281"/>
        <v>45413</v>
      </c>
      <c r="L4529" s="2" t="str">
        <f>VLOOKUP(C4529,Customers!$A$2:$F$401,3,FALSE)</f>
        <v>Fayoum</v>
      </c>
      <c r="M4529" s="2" t="str">
        <f>VLOOKUP(C4529,Customers!$A$2:$F$401,5,FALSE)</f>
        <v>Consumer</v>
      </c>
      <c r="N4529" s="2" t="str">
        <f>VLOOKUP(D4529,Products!$A$2:$F$21,2,FALSE)</f>
        <v>Wireless Mouse</v>
      </c>
      <c r="O4529" s="2" t="str">
        <f>VLOOKUP(D4529,Products!$A$2:$F$21,4,FALSE)</f>
        <v>Electronics</v>
      </c>
      <c r="P4529" s="2" t="str">
        <f>VLOOKUP(D4529,Products!$A$2:$F$21,3,FALSE)</f>
        <v>Accessories</v>
      </c>
      <c r="Q4529" s="6">
        <f>VLOOKUP(D4529,Products!$A$2:$F$21,6,FALSE)</f>
        <v>210</v>
      </c>
      <c r="R4529" s="6">
        <f t="shared" si="282"/>
        <v>210</v>
      </c>
      <c r="S4529" s="6">
        <f t="shared" si="283"/>
        <v>276</v>
      </c>
    </row>
    <row r="4530" spans="1:19" x14ac:dyDescent="0.25">
      <c r="A4530" t="s">
        <v>4960</v>
      </c>
      <c r="B4530" s="2">
        <v>45159</v>
      </c>
      <c r="C4530" t="s">
        <v>1355</v>
      </c>
      <c r="D4530" t="s">
        <v>11</v>
      </c>
      <c r="E4530">
        <v>2</v>
      </c>
      <c r="F4530">
        <v>29355</v>
      </c>
      <c r="G4530" s="3">
        <v>0.15</v>
      </c>
      <c r="H4530" t="s">
        <v>12</v>
      </c>
      <c r="I4530">
        <v>4</v>
      </c>
      <c r="J4530">
        <f t="shared" si="280"/>
        <v>49903.5</v>
      </c>
      <c r="K4530" s="2">
        <f t="shared" si="281"/>
        <v>45139</v>
      </c>
      <c r="L4530" s="2" t="str">
        <f>VLOOKUP(C4530,Customers!$A$2:$F$401,3,FALSE)</f>
        <v>Tanta</v>
      </c>
      <c r="M4530" s="2" t="str">
        <f>VLOOKUP(C4530,Customers!$A$2:$F$401,5,FALSE)</f>
        <v>Small Business</v>
      </c>
      <c r="N4530" s="2" t="str">
        <f>VLOOKUP(D4530,Products!$A$2:$F$21,2,FALSE)</f>
        <v>Laptop Pro 14</v>
      </c>
      <c r="O4530" s="2" t="str">
        <f>VLOOKUP(D4530,Products!$A$2:$F$21,4,FALSE)</f>
        <v>Electronics</v>
      </c>
      <c r="P4530" s="2" t="str">
        <f>VLOOKUP(D4530,Products!$A$2:$F$21,3,FALSE)</f>
        <v>Computers</v>
      </c>
      <c r="Q4530" s="6">
        <f>VLOOKUP(D4530,Products!$A$2:$F$21,6,FALSE)</f>
        <v>22100</v>
      </c>
      <c r="R4530" s="6">
        <f t="shared" si="282"/>
        <v>44200</v>
      </c>
      <c r="S4530" s="6">
        <f t="shared" si="283"/>
        <v>5703.5</v>
      </c>
    </row>
    <row r="4531" spans="1:19" x14ac:dyDescent="0.25">
      <c r="A4531" t="s">
        <v>4961</v>
      </c>
      <c r="B4531" s="2">
        <v>45906</v>
      </c>
      <c r="C4531" t="s">
        <v>721</v>
      </c>
      <c r="D4531" t="s">
        <v>40</v>
      </c>
      <c r="E4531">
        <v>5</v>
      </c>
      <c r="F4531">
        <v>18915</v>
      </c>
      <c r="G4531" s="3">
        <v>0.05</v>
      </c>
      <c r="H4531" t="s">
        <v>12</v>
      </c>
      <c r="I4531">
        <v>1</v>
      </c>
      <c r="J4531">
        <f t="shared" si="280"/>
        <v>89846.25</v>
      </c>
      <c r="K4531" s="2">
        <f t="shared" si="281"/>
        <v>45901</v>
      </c>
      <c r="L4531" s="2" t="str">
        <f>VLOOKUP(C4531,Customers!$A$2:$F$401,3,FALSE)</f>
        <v>Asyut</v>
      </c>
      <c r="M4531" s="2" t="str">
        <f>VLOOKUP(C4531,Customers!$A$2:$F$401,5,FALSE)</f>
        <v>Consumer</v>
      </c>
      <c r="N4531" s="2" t="str">
        <f>VLOOKUP(D4531,Products!$A$2:$F$21,2,FALSE)</f>
        <v>Laptop Basic 15</v>
      </c>
      <c r="O4531" s="2" t="str">
        <f>VLOOKUP(D4531,Products!$A$2:$F$21,4,FALSE)</f>
        <v>Electronics</v>
      </c>
      <c r="P4531" s="2" t="str">
        <f>VLOOKUP(D4531,Products!$A$2:$F$21,3,FALSE)</f>
        <v>Computers</v>
      </c>
      <c r="Q4531" s="6">
        <f>VLOOKUP(D4531,Products!$A$2:$F$21,6,FALSE)</f>
        <v>15100</v>
      </c>
      <c r="R4531" s="6">
        <f t="shared" si="282"/>
        <v>75500</v>
      </c>
      <c r="S4531" s="6">
        <f t="shared" si="283"/>
        <v>14346.25</v>
      </c>
    </row>
    <row r="4532" spans="1:19" x14ac:dyDescent="0.25">
      <c r="A4532" t="s">
        <v>4962</v>
      </c>
      <c r="B4532" s="2">
        <v>45356</v>
      </c>
      <c r="C4532" t="s">
        <v>37</v>
      </c>
      <c r="D4532" t="s">
        <v>11</v>
      </c>
      <c r="E4532">
        <v>1</v>
      </c>
      <c r="F4532">
        <v>26220</v>
      </c>
      <c r="G4532" s="3">
        <v>0.1</v>
      </c>
      <c r="H4532" t="s">
        <v>12</v>
      </c>
      <c r="I4532">
        <v>2</v>
      </c>
      <c r="J4532">
        <f t="shared" si="280"/>
        <v>23598</v>
      </c>
      <c r="K4532" s="2">
        <f t="shared" si="281"/>
        <v>45352</v>
      </c>
      <c r="L4532" s="2" t="str">
        <f>VLOOKUP(C4532,Customers!$A$2:$F$401,3,FALSE)</f>
        <v>Port Said</v>
      </c>
      <c r="M4532" s="2" t="str">
        <f>VLOOKUP(C4532,Customers!$A$2:$F$401,5,FALSE)</f>
        <v>Consumer</v>
      </c>
      <c r="N4532" s="2" t="str">
        <f>VLOOKUP(D4532,Products!$A$2:$F$21,2,FALSE)</f>
        <v>Laptop Pro 14</v>
      </c>
      <c r="O4532" s="2" t="str">
        <f>VLOOKUP(D4532,Products!$A$2:$F$21,4,FALSE)</f>
        <v>Electronics</v>
      </c>
      <c r="P4532" s="2" t="str">
        <f>VLOOKUP(D4532,Products!$A$2:$F$21,3,FALSE)</f>
        <v>Computers</v>
      </c>
      <c r="Q4532" s="6">
        <f>VLOOKUP(D4532,Products!$A$2:$F$21,6,FALSE)</f>
        <v>22100</v>
      </c>
      <c r="R4532" s="6">
        <f t="shared" si="282"/>
        <v>22100</v>
      </c>
      <c r="S4532" s="6">
        <f t="shared" si="283"/>
        <v>1498</v>
      </c>
    </row>
    <row r="4533" spans="1:19" x14ac:dyDescent="0.25">
      <c r="A4533" t="s">
        <v>4963</v>
      </c>
      <c r="B4533" s="2">
        <v>45388</v>
      </c>
      <c r="C4533" t="s">
        <v>894</v>
      </c>
      <c r="D4533" t="s">
        <v>24</v>
      </c>
      <c r="E4533">
        <v>4</v>
      </c>
      <c r="F4533">
        <v>1287.5</v>
      </c>
      <c r="G4533" s="3">
        <v>0.15</v>
      </c>
      <c r="H4533" t="s">
        <v>85</v>
      </c>
      <c r="I4533">
        <v>3</v>
      </c>
      <c r="J4533">
        <f t="shared" si="280"/>
        <v>4377.5</v>
      </c>
      <c r="K4533" s="2">
        <f t="shared" si="281"/>
        <v>45383</v>
      </c>
      <c r="L4533" s="2" t="str">
        <f>VLOOKUP(C4533,Customers!$A$2:$F$401,3,FALSE)</f>
        <v>Giza</v>
      </c>
      <c r="M4533" s="2" t="str">
        <f>VLOOKUP(C4533,Customers!$A$2:$F$401,5,FALSE)</f>
        <v>Small Business</v>
      </c>
      <c r="N4533" s="2" t="str">
        <f>VLOOKUP(D4533,Products!$A$2:$F$21,2,FALSE)</f>
        <v>USB-C Hub</v>
      </c>
      <c r="O4533" s="2" t="str">
        <f>VLOOKUP(D4533,Products!$A$2:$F$21,4,FALSE)</f>
        <v>Electronics</v>
      </c>
      <c r="P4533" s="2" t="str">
        <f>VLOOKUP(D4533,Products!$A$2:$F$21,3,FALSE)</f>
        <v>Accessories</v>
      </c>
      <c r="Q4533" s="6">
        <f>VLOOKUP(D4533,Products!$A$2:$F$21,6,FALSE)</f>
        <v>620</v>
      </c>
      <c r="R4533" s="6">
        <f t="shared" si="282"/>
        <v>2480</v>
      </c>
      <c r="S4533" s="6">
        <f t="shared" si="283"/>
        <v>1897.5</v>
      </c>
    </row>
    <row r="4534" spans="1:19" x14ac:dyDescent="0.25">
      <c r="A4534" t="s">
        <v>4964</v>
      </c>
      <c r="B4534" s="2">
        <v>45583</v>
      </c>
      <c r="C4534" t="s">
        <v>191</v>
      </c>
      <c r="D4534" t="s">
        <v>82</v>
      </c>
      <c r="E4534">
        <v>1</v>
      </c>
      <c r="F4534">
        <v>4944</v>
      </c>
      <c r="G4534" s="3">
        <v>0</v>
      </c>
      <c r="H4534" t="s">
        <v>12</v>
      </c>
      <c r="I4534">
        <v>4</v>
      </c>
      <c r="J4534">
        <f t="shared" si="280"/>
        <v>4944</v>
      </c>
      <c r="K4534" s="2">
        <f t="shared" si="281"/>
        <v>45566</v>
      </c>
      <c r="L4534" s="2" t="str">
        <f>VLOOKUP(C4534,Customers!$A$2:$F$401,3,FALSE)</f>
        <v>Fayoum</v>
      </c>
      <c r="M4534" s="2" t="str">
        <f>VLOOKUP(C4534,Customers!$A$2:$F$401,5,FALSE)</f>
        <v>Consumer</v>
      </c>
      <c r="N4534" s="2" t="str">
        <f>VLOOKUP(D4534,Products!$A$2:$F$21,2,FALSE)</f>
        <v>Office Chair</v>
      </c>
      <c r="O4534" s="2" t="str">
        <f>VLOOKUP(D4534,Products!$A$2:$F$21,4,FALSE)</f>
        <v>Office</v>
      </c>
      <c r="P4534" s="2" t="str">
        <f>VLOOKUP(D4534,Products!$A$2:$F$21,3,FALSE)</f>
        <v>Furniture</v>
      </c>
      <c r="Q4534" s="6">
        <f>VLOOKUP(D4534,Products!$A$2:$F$21,6,FALSE)</f>
        <v>3150</v>
      </c>
      <c r="R4534" s="6">
        <f t="shared" si="282"/>
        <v>3150</v>
      </c>
      <c r="S4534" s="6">
        <f t="shared" si="283"/>
        <v>1794</v>
      </c>
    </row>
    <row r="4535" spans="1:19" x14ac:dyDescent="0.25">
      <c r="A4535" t="s">
        <v>4965</v>
      </c>
      <c r="B4535" s="2">
        <v>45649</v>
      </c>
      <c r="C4535" t="s">
        <v>209</v>
      </c>
      <c r="D4535" t="s">
        <v>43</v>
      </c>
      <c r="E4535">
        <v>1</v>
      </c>
      <c r="F4535">
        <v>3708</v>
      </c>
      <c r="G4535" s="3">
        <v>0.05</v>
      </c>
      <c r="H4535" t="s">
        <v>12</v>
      </c>
      <c r="I4535">
        <v>6</v>
      </c>
      <c r="J4535">
        <f t="shared" si="280"/>
        <v>3522.6</v>
      </c>
      <c r="K4535" s="2">
        <f t="shared" si="281"/>
        <v>45627</v>
      </c>
      <c r="L4535" s="2" t="str">
        <f>VLOOKUP(C4535,Customers!$A$2:$F$401,3,FALSE)</f>
        <v>Shubra El-Kheima</v>
      </c>
      <c r="M4535" s="2" t="str">
        <f>VLOOKUP(C4535,Customers!$A$2:$F$401,5,FALSE)</f>
        <v>Small Business</v>
      </c>
      <c r="N4535" s="2" t="str">
        <f>VLOOKUP(D4535,Products!$A$2:$F$21,2,FALSE)</f>
        <v>External SSD 1TB</v>
      </c>
      <c r="O4535" s="2" t="str">
        <f>VLOOKUP(D4535,Products!$A$2:$F$21,4,FALSE)</f>
        <v>Electronics</v>
      </c>
      <c r="P4535" s="2" t="str">
        <f>VLOOKUP(D4535,Products!$A$2:$F$21,3,FALSE)</f>
        <v>Storage</v>
      </c>
      <c r="Q4535" s="6">
        <f>VLOOKUP(D4535,Products!$A$2:$F$21,6,FALSE)</f>
        <v>2450</v>
      </c>
      <c r="R4535" s="6">
        <f t="shared" si="282"/>
        <v>2450</v>
      </c>
      <c r="S4535" s="6">
        <f t="shared" si="283"/>
        <v>1072.5999999999999</v>
      </c>
    </row>
    <row r="4536" spans="1:19" x14ac:dyDescent="0.25">
      <c r="A4536" t="s">
        <v>4966</v>
      </c>
      <c r="B4536" s="2">
        <v>45474</v>
      </c>
      <c r="C4536" t="s">
        <v>552</v>
      </c>
      <c r="D4536" t="s">
        <v>79</v>
      </c>
      <c r="E4536">
        <v>1</v>
      </c>
      <c r="F4536">
        <v>6386</v>
      </c>
      <c r="G4536" s="3">
        <v>0.15</v>
      </c>
      <c r="H4536" t="s">
        <v>12</v>
      </c>
      <c r="I4536">
        <v>7</v>
      </c>
      <c r="J4536">
        <f t="shared" si="280"/>
        <v>5428.0999999999995</v>
      </c>
      <c r="K4536" s="2">
        <f t="shared" si="281"/>
        <v>45474</v>
      </c>
      <c r="L4536" s="2" t="str">
        <f>VLOOKUP(C4536,Customers!$A$2:$F$401,3,FALSE)</f>
        <v>Asyut</v>
      </c>
      <c r="M4536" s="2" t="str">
        <f>VLOOKUP(C4536,Customers!$A$2:$F$401,5,FALSE)</f>
        <v>Small Business</v>
      </c>
      <c r="N4536" s="2" t="str">
        <f>VLOOKUP(D4536,Products!$A$2:$F$21,2,FALSE)</f>
        <v>27-inch Monitor</v>
      </c>
      <c r="O4536" s="2" t="str">
        <f>VLOOKUP(D4536,Products!$A$2:$F$21,4,FALSE)</f>
        <v>Electronics</v>
      </c>
      <c r="P4536" s="2" t="str">
        <f>VLOOKUP(D4536,Products!$A$2:$F$21,3,FALSE)</f>
        <v>Displays</v>
      </c>
      <c r="Q4536" s="6">
        <f>VLOOKUP(D4536,Products!$A$2:$F$21,6,FALSE)</f>
        <v>4300</v>
      </c>
      <c r="R4536" s="6">
        <f t="shared" si="282"/>
        <v>4300</v>
      </c>
      <c r="S4536" s="6">
        <f t="shared" si="283"/>
        <v>1128.0999999999995</v>
      </c>
    </row>
    <row r="4537" spans="1:19" x14ac:dyDescent="0.25">
      <c r="A4537" t="s">
        <v>4967</v>
      </c>
      <c r="B4537" s="2">
        <v>45958</v>
      </c>
      <c r="C4537" t="s">
        <v>2118</v>
      </c>
      <c r="D4537" t="s">
        <v>72</v>
      </c>
      <c r="E4537">
        <v>1</v>
      </c>
      <c r="F4537">
        <v>1802.5</v>
      </c>
      <c r="G4537" s="3">
        <v>0.1</v>
      </c>
      <c r="H4537" t="s">
        <v>12</v>
      </c>
      <c r="I4537">
        <v>4</v>
      </c>
      <c r="J4537">
        <f t="shared" si="280"/>
        <v>1622.25</v>
      </c>
      <c r="K4537" s="2">
        <f t="shared" si="281"/>
        <v>45931</v>
      </c>
      <c r="L4537" s="2" t="str">
        <f>VLOOKUP(C4537,Customers!$A$2:$F$401,3,FALSE)</f>
        <v>Cairo</v>
      </c>
      <c r="M4537" s="2" t="str">
        <f>VLOOKUP(C4537,Customers!$A$2:$F$401,5,FALSE)</f>
        <v>Small Business</v>
      </c>
      <c r="N4537" s="2" t="str">
        <f>VLOOKUP(D4537,Products!$A$2:$F$21,2,FALSE)</f>
        <v>Wi-Fi Router</v>
      </c>
      <c r="O4537" s="2" t="str">
        <f>VLOOKUP(D4537,Products!$A$2:$F$21,4,FALSE)</f>
        <v>Electronics</v>
      </c>
      <c r="P4537" s="2" t="str">
        <f>VLOOKUP(D4537,Products!$A$2:$F$21,3,FALSE)</f>
        <v>Networking</v>
      </c>
      <c r="Q4537" s="6">
        <f>VLOOKUP(D4537,Products!$A$2:$F$21,6,FALSE)</f>
        <v>1050</v>
      </c>
      <c r="R4537" s="6">
        <f t="shared" si="282"/>
        <v>1050</v>
      </c>
      <c r="S4537" s="6">
        <f t="shared" si="283"/>
        <v>572.25</v>
      </c>
    </row>
    <row r="4538" spans="1:19" x14ac:dyDescent="0.25">
      <c r="A4538" t="s">
        <v>4968</v>
      </c>
      <c r="B4538" s="2">
        <v>45793</v>
      </c>
      <c r="C4538" t="s">
        <v>511</v>
      </c>
      <c r="D4538" t="s">
        <v>79</v>
      </c>
      <c r="E4538">
        <v>1</v>
      </c>
      <c r="F4538">
        <v>5704</v>
      </c>
      <c r="G4538" s="3">
        <v>0.1</v>
      </c>
      <c r="H4538" t="s">
        <v>12</v>
      </c>
      <c r="I4538">
        <v>1</v>
      </c>
      <c r="J4538">
        <f t="shared" si="280"/>
        <v>5133.6000000000004</v>
      </c>
      <c r="K4538" s="2">
        <f t="shared" si="281"/>
        <v>45778</v>
      </c>
      <c r="L4538" s="2" t="str">
        <f>VLOOKUP(C4538,Customers!$A$2:$F$401,3,FALSE)</f>
        <v>Tanta</v>
      </c>
      <c r="M4538" s="2" t="str">
        <f>VLOOKUP(C4538,Customers!$A$2:$F$401,5,FALSE)</f>
        <v>Consumer</v>
      </c>
      <c r="N4538" s="2" t="str">
        <f>VLOOKUP(D4538,Products!$A$2:$F$21,2,FALSE)</f>
        <v>27-inch Monitor</v>
      </c>
      <c r="O4538" s="2" t="str">
        <f>VLOOKUP(D4538,Products!$A$2:$F$21,4,FALSE)</f>
        <v>Electronics</v>
      </c>
      <c r="P4538" s="2" t="str">
        <f>VLOOKUP(D4538,Products!$A$2:$F$21,3,FALSE)</f>
        <v>Displays</v>
      </c>
      <c r="Q4538" s="6">
        <f>VLOOKUP(D4538,Products!$A$2:$F$21,6,FALSE)</f>
        <v>4300</v>
      </c>
      <c r="R4538" s="6">
        <f t="shared" si="282"/>
        <v>4300</v>
      </c>
      <c r="S4538" s="6">
        <f t="shared" si="283"/>
        <v>833.60000000000036</v>
      </c>
    </row>
    <row r="4539" spans="1:19" x14ac:dyDescent="0.25">
      <c r="A4539" t="s">
        <v>4969</v>
      </c>
      <c r="B4539" s="2">
        <v>45494</v>
      </c>
      <c r="C4539" t="s">
        <v>150</v>
      </c>
      <c r="D4539" t="s">
        <v>72</v>
      </c>
      <c r="E4539">
        <v>1</v>
      </c>
      <c r="F4539">
        <v>1802.5</v>
      </c>
      <c r="G4539" s="3">
        <v>0.03</v>
      </c>
      <c r="H4539" t="s">
        <v>12</v>
      </c>
      <c r="I4539">
        <v>3</v>
      </c>
      <c r="J4539">
        <f t="shared" si="280"/>
        <v>1748.425</v>
      </c>
      <c r="K4539" s="2">
        <f t="shared" si="281"/>
        <v>45474</v>
      </c>
      <c r="L4539" s="2" t="str">
        <f>VLOOKUP(C4539,Customers!$A$2:$F$401,3,FALSE)</f>
        <v>Fayoum</v>
      </c>
      <c r="M4539" s="2" t="str">
        <f>VLOOKUP(C4539,Customers!$A$2:$F$401,5,FALSE)</f>
        <v>Consumer</v>
      </c>
      <c r="N4539" s="2" t="str">
        <f>VLOOKUP(D4539,Products!$A$2:$F$21,2,FALSE)</f>
        <v>Wi-Fi Router</v>
      </c>
      <c r="O4539" s="2" t="str">
        <f>VLOOKUP(D4539,Products!$A$2:$F$21,4,FALSE)</f>
        <v>Electronics</v>
      </c>
      <c r="P4539" s="2" t="str">
        <f>VLOOKUP(D4539,Products!$A$2:$F$21,3,FALSE)</f>
        <v>Networking</v>
      </c>
      <c r="Q4539" s="6">
        <f>VLOOKUP(D4539,Products!$A$2:$F$21,6,FALSE)</f>
        <v>1050</v>
      </c>
      <c r="R4539" s="6">
        <f t="shared" si="282"/>
        <v>1050</v>
      </c>
      <c r="S4539" s="6">
        <f t="shared" si="283"/>
        <v>698.42499999999995</v>
      </c>
    </row>
    <row r="4540" spans="1:19" x14ac:dyDescent="0.25">
      <c r="A4540" t="s">
        <v>4970</v>
      </c>
      <c r="B4540" s="2">
        <v>45038</v>
      </c>
      <c r="C4540" t="s">
        <v>421</v>
      </c>
      <c r="D4540" t="s">
        <v>33</v>
      </c>
      <c r="E4540">
        <v>1</v>
      </c>
      <c r="F4540">
        <v>4017</v>
      </c>
      <c r="G4540" s="3">
        <v>0</v>
      </c>
      <c r="H4540" t="s">
        <v>12</v>
      </c>
      <c r="I4540">
        <v>6</v>
      </c>
      <c r="J4540">
        <f t="shared" si="280"/>
        <v>4017</v>
      </c>
      <c r="K4540" s="2">
        <f t="shared" si="281"/>
        <v>45017</v>
      </c>
      <c r="L4540" s="2" t="str">
        <f>VLOOKUP(C4540,Customers!$A$2:$F$401,3,FALSE)</f>
        <v>Ismailia</v>
      </c>
      <c r="M4540" s="2" t="str">
        <f>VLOOKUP(C4540,Customers!$A$2:$F$401,5,FALSE)</f>
        <v>Corporate</v>
      </c>
      <c r="N4540" s="2" t="str">
        <f>VLOOKUP(D4540,Products!$A$2:$F$21,2,FALSE)</f>
        <v>Filing Cabinet</v>
      </c>
      <c r="O4540" s="2" t="str">
        <f>VLOOKUP(D4540,Products!$A$2:$F$21,4,FALSE)</f>
        <v>Office</v>
      </c>
      <c r="P4540" s="2" t="str">
        <f>VLOOKUP(D4540,Products!$A$2:$F$21,3,FALSE)</f>
        <v>Furniture</v>
      </c>
      <c r="Q4540" s="6">
        <f>VLOOKUP(D4540,Products!$A$2:$F$21,6,FALSE)</f>
        <v>2650</v>
      </c>
      <c r="R4540" s="6">
        <f t="shared" si="282"/>
        <v>2650</v>
      </c>
      <c r="S4540" s="6">
        <f t="shared" si="283"/>
        <v>1367</v>
      </c>
    </row>
    <row r="4541" spans="1:19" x14ac:dyDescent="0.25">
      <c r="A4541" t="s">
        <v>4971</v>
      </c>
      <c r="B4541" s="2">
        <v>45056</v>
      </c>
      <c r="C4541" t="s">
        <v>419</v>
      </c>
      <c r="D4541" t="s">
        <v>33</v>
      </c>
      <c r="E4541">
        <v>3</v>
      </c>
      <c r="F4541">
        <v>4017</v>
      </c>
      <c r="G4541" s="3">
        <v>0.1</v>
      </c>
      <c r="H4541" t="s">
        <v>12</v>
      </c>
      <c r="I4541">
        <v>5</v>
      </c>
      <c r="J4541">
        <f t="shared" si="280"/>
        <v>10845.9</v>
      </c>
      <c r="K4541" s="2">
        <f t="shared" si="281"/>
        <v>45047</v>
      </c>
      <c r="L4541" s="2" t="str">
        <f>VLOOKUP(C4541,Customers!$A$2:$F$401,3,FALSE)</f>
        <v>Alexandria</v>
      </c>
      <c r="M4541" s="2" t="str">
        <f>VLOOKUP(C4541,Customers!$A$2:$F$401,5,FALSE)</f>
        <v>Small Business</v>
      </c>
      <c r="N4541" s="2" t="str">
        <f>VLOOKUP(D4541,Products!$A$2:$F$21,2,FALSE)</f>
        <v>Filing Cabinet</v>
      </c>
      <c r="O4541" s="2" t="str">
        <f>VLOOKUP(D4541,Products!$A$2:$F$21,4,FALSE)</f>
        <v>Office</v>
      </c>
      <c r="P4541" s="2" t="str">
        <f>VLOOKUP(D4541,Products!$A$2:$F$21,3,FALSE)</f>
        <v>Furniture</v>
      </c>
      <c r="Q4541" s="6">
        <f>VLOOKUP(D4541,Products!$A$2:$F$21,6,FALSE)</f>
        <v>2650</v>
      </c>
      <c r="R4541" s="6">
        <f t="shared" si="282"/>
        <v>7950</v>
      </c>
      <c r="S4541" s="6">
        <f t="shared" si="283"/>
        <v>2895.8999999999996</v>
      </c>
    </row>
    <row r="4542" spans="1:19" x14ac:dyDescent="0.25">
      <c r="A4542" t="s">
        <v>4972</v>
      </c>
      <c r="B4542" s="2">
        <v>45690</v>
      </c>
      <c r="C4542" t="s">
        <v>113</v>
      </c>
      <c r="D4542" t="s">
        <v>46</v>
      </c>
      <c r="E4542">
        <v>1</v>
      </c>
      <c r="F4542">
        <v>260</v>
      </c>
      <c r="G4542" s="3">
        <v>0.05</v>
      </c>
      <c r="H4542" t="s">
        <v>12</v>
      </c>
      <c r="I4542">
        <v>5</v>
      </c>
      <c r="J4542">
        <f t="shared" si="280"/>
        <v>247</v>
      </c>
      <c r="K4542" s="2">
        <f t="shared" si="281"/>
        <v>45689</v>
      </c>
      <c r="L4542" s="2" t="str">
        <f>VLOOKUP(C4542,Customers!$A$2:$F$401,3,FALSE)</f>
        <v>Shubra El-Kheima</v>
      </c>
      <c r="M4542" s="2" t="str">
        <f>VLOOKUP(C4542,Customers!$A$2:$F$401,5,FALSE)</f>
        <v>Small Business</v>
      </c>
      <c r="N4542" s="2" t="str">
        <f>VLOOKUP(D4542,Products!$A$2:$F$21,2,FALSE)</f>
        <v>Paper A4 Box</v>
      </c>
      <c r="O4542" s="2" t="str">
        <f>VLOOKUP(D4542,Products!$A$2:$F$21,4,FALSE)</f>
        <v>Office</v>
      </c>
      <c r="P4542" s="2" t="str">
        <f>VLOOKUP(D4542,Products!$A$2:$F$21,3,FALSE)</f>
        <v>Stationery</v>
      </c>
      <c r="Q4542" s="6">
        <f>VLOOKUP(D4542,Products!$A$2:$F$21,6,FALSE)</f>
        <v>145</v>
      </c>
      <c r="R4542" s="6">
        <f t="shared" si="282"/>
        <v>145</v>
      </c>
      <c r="S4542" s="6">
        <f t="shared" si="283"/>
        <v>102</v>
      </c>
    </row>
    <row r="4543" spans="1:19" x14ac:dyDescent="0.25">
      <c r="A4543" t="s">
        <v>4973</v>
      </c>
      <c r="B4543" s="2">
        <v>45634</v>
      </c>
      <c r="C4543" t="s">
        <v>350</v>
      </c>
      <c r="D4543" t="s">
        <v>15</v>
      </c>
      <c r="E4543">
        <v>1</v>
      </c>
      <c r="F4543">
        <v>450</v>
      </c>
      <c r="G4543" s="3">
        <v>0.03</v>
      </c>
      <c r="H4543" t="s">
        <v>12</v>
      </c>
      <c r="I4543">
        <v>5</v>
      </c>
      <c r="J4543">
        <f t="shared" si="280"/>
        <v>436.5</v>
      </c>
      <c r="K4543" s="2">
        <f t="shared" si="281"/>
        <v>45627</v>
      </c>
      <c r="L4543" s="2" t="str">
        <f>VLOOKUP(C4543,Customers!$A$2:$F$401,3,FALSE)</f>
        <v>Alexandria</v>
      </c>
      <c r="M4543" s="2" t="str">
        <f>VLOOKUP(C4543,Customers!$A$2:$F$401,5,FALSE)</f>
        <v>Consumer</v>
      </c>
      <c r="N4543" s="2" t="str">
        <f>VLOOKUP(D4543,Products!$A$2:$F$21,2,FALSE)</f>
        <v>Wireless Mouse</v>
      </c>
      <c r="O4543" s="2" t="str">
        <f>VLOOKUP(D4543,Products!$A$2:$F$21,4,FALSE)</f>
        <v>Electronics</v>
      </c>
      <c r="P4543" s="2" t="str">
        <f>VLOOKUP(D4543,Products!$A$2:$F$21,3,FALSE)</f>
        <v>Accessories</v>
      </c>
      <c r="Q4543" s="6">
        <f>VLOOKUP(D4543,Products!$A$2:$F$21,6,FALSE)</f>
        <v>210</v>
      </c>
      <c r="R4543" s="6">
        <f t="shared" si="282"/>
        <v>210</v>
      </c>
      <c r="S4543" s="6">
        <f t="shared" si="283"/>
        <v>226.5</v>
      </c>
    </row>
    <row r="4544" spans="1:19" x14ac:dyDescent="0.25">
      <c r="A4544" t="s">
        <v>4974</v>
      </c>
      <c r="B4544" s="2">
        <v>45853</v>
      </c>
      <c r="C4544" t="s">
        <v>399</v>
      </c>
      <c r="D4544" t="s">
        <v>27</v>
      </c>
      <c r="E4544">
        <v>1</v>
      </c>
      <c r="F4544">
        <v>950.6</v>
      </c>
      <c r="G4544" s="3">
        <v>0</v>
      </c>
      <c r="H4544" t="s">
        <v>12</v>
      </c>
      <c r="I4544">
        <v>1</v>
      </c>
      <c r="J4544">
        <f t="shared" si="280"/>
        <v>950.6</v>
      </c>
      <c r="K4544" s="2">
        <f t="shared" si="281"/>
        <v>45839</v>
      </c>
      <c r="L4544" s="2" t="str">
        <f>VLOOKUP(C4544,Customers!$A$2:$F$401,3,FALSE)</f>
        <v>Cairo</v>
      </c>
      <c r="M4544" s="2" t="str">
        <f>VLOOKUP(C4544,Customers!$A$2:$F$401,5,FALSE)</f>
        <v>Consumer</v>
      </c>
      <c r="N4544" s="2" t="str">
        <f>VLOOKUP(D4544,Products!$A$2:$F$21,2,FALSE)</f>
        <v>Printer Toner</v>
      </c>
      <c r="O4544" s="2" t="str">
        <f>VLOOKUP(D4544,Products!$A$2:$F$21,4,FALSE)</f>
        <v>Office</v>
      </c>
      <c r="P4544" s="2" t="str">
        <f>VLOOKUP(D4544,Products!$A$2:$F$21,3,FALSE)</f>
        <v>Supplies</v>
      </c>
      <c r="Q4544" s="6">
        <f>VLOOKUP(D4544,Products!$A$2:$F$21,6,FALSE)</f>
        <v>510</v>
      </c>
      <c r="R4544" s="6">
        <f t="shared" si="282"/>
        <v>510</v>
      </c>
      <c r="S4544" s="6">
        <f t="shared" si="283"/>
        <v>440.6</v>
      </c>
    </row>
    <row r="4545" spans="1:19" x14ac:dyDescent="0.25">
      <c r="A4545" t="s">
        <v>4975</v>
      </c>
      <c r="B4545" s="2">
        <v>45922</v>
      </c>
      <c r="C4545" t="s">
        <v>180</v>
      </c>
      <c r="D4545" t="s">
        <v>79</v>
      </c>
      <c r="E4545">
        <v>1</v>
      </c>
      <c r="F4545">
        <v>6386</v>
      </c>
      <c r="G4545" s="3">
        <v>0.03</v>
      </c>
      <c r="H4545" t="s">
        <v>12</v>
      </c>
      <c r="I4545">
        <v>5</v>
      </c>
      <c r="J4545">
        <f t="shared" si="280"/>
        <v>6194.42</v>
      </c>
      <c r="K4545" s="2">
        <f t="shared" si="281"/>
        <v>45901</v>
      </c>
      <c r="L4545" s="2" t="str">
        <f>VLOOKUP(C4545,Customers!$A$2:$F$401,3,FALSE)</f>
        <v>Fayoum</v>
      </c>
      <c r="M4545" s="2" t="str">
        <f>VLOOKUP(C4545,Customers!$A$2:$F$401,5,FALSE)</f>
        <v>Small Business</v>
      </c>
      <c r="N4545" s="2" t="str">
        <f>VLOOKUP(D4545,Products!$A$2:$F$21,2,FALSE)</f>
        <v>27-inch Monitor</v>
      </c>
      <c r="O4545" s="2" t="str">
        <f>VLOOKUP(D4545,Products!$A$2:$F$21,4,FALSE)</f>
        <v>Electronics</v>
      </c>
      <c r="P4545" s="2" t="str">
        <f>VLOOKUP(D4545,Products!$A$2:$F$21,3,FALSE)</f>
        <v>Displays</v>
      </c>
      <c r="Q4545" s="6">
        <f>VLOOKUP(D4545,Products!$A$2:$F$21,6,FALSE)</f>
        <v>4300</v>
      </c>
      <c r="R4545" s="6">
        <f t="shared" si="282"/>
        <v>4300</v>
      </c>
      <c r="S4545" s="6">
        <f t="shared" si="283"/>
        <v>1894.42</v>
      </c>
    </row>
    <row r="4546" spans="1:19" x14ac:dyDescent="0.25">
      <c r="A4546" t="s">
        <v>4976</v>
      </c>
      <c r="B4546" s="2">
        <v>45953</v>
      </c>
      <c r="C4546" t="s">
        <v>407</v>
      </c>
      <c r="D4546" t="s">
        <v>46</v>
      </c>
      <c r="E4546">
        <v>2</v>
      </c>
      <c r="F4546">
        <v>252.2</v>
      </c>
      <c r="G4546" s="3">
        <v>0.1</v>
      </c>
      <c r="H4546" t="s">
        <v>12</v>
      </c>
      <c r="I4546">
        <v>5</v>
      </c>
      <c r="J4546">
        <f t="shared" si="280"/>
        <v>453.96</v>
      </c>
      <c r="K4546" s="2">
        <f t="shared" si="281"/>
        <v>45931</v>
      </c>
      <c r="L4546" s="2" t="str">
        <f>VLOOKUP(C4546,Customers!$A$2:$F$401,3,FALSE)</f>
        <v>Shubra El-Kheima</v>
      </c>
      <c r="M4546" s="2" t="str">
        <f>VLOOKUP(C4546,Customers!$A$2:$F$401,5,FALSE)</f>
        <v>Corporate</v>
      </c>
      <c r="N4546" s="2" t="str">
        <f>VLOOKUP(D4546,Products!$A$2:$F$21,2,FALSE)</f>
        <v>Paper A4 Box</v>
      </c>
      <c r="O4546" s="2" t="str">
        <f>VLOOKUP(D4546,Products!$A$2:$F$21,4,FALSE)</f>
        <v>Office</v>
      </c>
      <c r="P4546" s="2" t="str">
        <f>VLOOKUP(D4546,Products!$A$2:$F$21,3,FALSE)</f>
        <v>Stationery</v>
      </c>
      <c r="Q4546" s="6">
        <f>VLOOKUP(D4546,Products!$A$2:$F$21,6,FALSE)</f>
        <v>145</v>
      </c>
      <c r="R4546" s="6">
        <f t="shared" si="282"/>
        <v>290</v>
      </c>
      <c r="S4546" s="6">
        <f t="shared" si="283"/>
        <v>163.95999999999998</v>
      </c>
    </row>
    <row r="4547" spans="1:19" x14ac:dyDescent="0.25">
      <c r="A4547" t="s">
        <v>4977</v>
      </c>
      <c r="B4547" s="2">
        <v>46005</v>
      </c>
      <c r="C4547" t="s">
        <v>948</v>
      </c>
      <c r="D4547" t="s">
        <v>59</v>
      </c>
      <c r="E4547">
        <v>1</v>
      </c>
      <c r="F4547">
        <v>7178</v>
      </c>
      <c r="G4547" s="3">
        <v>0.03</v>
      </c>
      <c r="H4547" t="s">
        <v>12</v>
      </c>
      <c r="I4547">
        <v>3</v>
      </c>
      <c r="J4547">
        <f t="shared" ref="J4547:J4610" si="284">E4547*F4547*(1-G4547)</f>
        <v>6962.66</v>
      </c>
      <c r="K4547" s="2">
        <f t="shared" ref="K4547:K4610" si="285">DATE(YEAR(B4547),MONTH(B4547),1)</f>
        <v>45992</v>
      </c>
      <c r="L4547" s="2" t="str">
        <f>VLOOKUP(C4547,Customers!$A$2:$F$401,3,FALSE)</f>
        <v>Fayoum</v>
      </c>
      <c r="M4547" s="2" t="str">
        <f>VLOOKUP(C4547,Customers!$A$2:$F$401,5,FALSE)</f>
        <v>Consumer</v>
      </c>
      <c r="N4547" s="2" t="str">
        <f>VLOOKUP(D4547,Products!$A$2:$F$21,2,FALSE)</f>
        <v>Laser Printer</v>
      </c>
      <c r="O4547" s="2" t="str">
        <f>VLOOKUP(D4547,Products!$A$2:$F$21,4,FALSE)</f>
        <v>Electronics</v>
      </c>
      <c r="P4547" s="2" t="str">
        <f>VLOOKUP(D4547,Products!$A$2:$F$21,3,FALSE)</f>
        <v>Printers</v>
      </c>
      <c r="Q4547" s="6">
        <f>VLOOKUP(D4547,Products!$A$2:$F$21,6,FALSE)</f>
        <v>5600</v>
      </c>
      <c r="R4547" s="6">
        <f t="shared" ref="R4547:R4610" si="286">E4547*Q4547</f>
        <v>5600</v>
      </c>
      <c r="S4547" s="6">
        <f t="shared" ref="S4547:S4610" si="287">J4547-R4547</f>
        <v>1362.6599999999999</v>
      </c>
    </row>
    <row r="4548" spans="1:19" x14ac:dyDescent="0.25">
      <c r="A4548" t="s">
        <v>4978</v>
      </c>
      <c r="B4548" s="2">
        <v>45178</v>
      </c>
      <c r="C4548" t="s">
        <v>142</v>
      </c>
      <c r="D4548" t="s">
        <v>46</v>
      </c>
      <c r="E4548">
        <v>1</v>
      </c>
      <c r="F4548">
        <v>252.2</v>
      </c>
      <c r="G4548" s="3">
        <v>0</v>
      </c>
      <c r="H4548" t="s">
        <v>12</v>
      </c>
      <c r="I4548">
        <v>1</v>
      </c>
      <c r="J4548">
        <f t="shared" si="284"/>
        <v>252.2</v>
      </c>
      <c r="K4548" s="2">
        <f t="shared" si="285"/>
        <v>45170</v>
      </c>
      <c r="L4548" s="2" t="str">
        <f>VLOOKUP(C4548,Customers!$A$2:$F$401,3,FALSE)</f>
        <v>Asyut</v>
      </c>
      <c r="M4548" s="2" t="str">
        <f>VLOOKUP(C4548,Customers!$A$2:$F$401,5,FALSE)</f>
        <v>Small Business</v>
      </c>
      <c r="N4548" s="2" t="str">
        <f>VLOOKUP(D4548,Products!$A$2:$F$21,2,FALSE)</f>
        <v>Paper A4 Box</v>
      </c>
      <c r="O4548" s="2" t="str">
        <f>VLOOKUP(D4548,Products!$A$2:$F$21,4,FALSE)</f>
        <v>Office</v>
      </c>
      <c r="P4548" s="2" t="str">
        <f>VLOOKUP(D4548,Products!$A$2:$F$21,3,FALSE)</f>
        <v>Stationery</v>
      </c>
      <c r="Q4548" s="6">
        <f>VLOOKUP(D4548,Products!$A$2:$F$21,6,FALSE)</f>
        <v>145</v>
      </c>
      <c r="R4548" s="6">
        <f t="shared" si="286"/>
        <v>145</v>
      </c>
      <c r="S4548" s="6">
        <f t="shared" si="287"/>
        <v>107.19999999999999</v>
      </c>
    </row>
    <row r="4549" spans="1:19" x14ac:dyDescent="0.25">
      <c r="A4549" t="s">
        <v>4979</v>
      </c>
      <c r="B4549" s="2">
        <v>45889</v>
      </c>
      <c r="C4549" t="s">
        <v>340</v>
      </c>
      <c r="D4549" t="s">
        <v>40</v>
      </c>
      <c r="E4549">
        <v>2</v>
      </c>
      <c r="F4549">
        <v>19500</v>
      </c>
      <c r="G4549" s="3">
        <v>0.05</v>
      </c>
      <c r="H4549" t="s">
        <v>85</v>
      </c>
      <c r="I4549">
        <v>5</v>
      </c>
      <c r="J4549">
        <f t="shared" si="284"/>
        <v>37050</v>
      </c>
      <c r="K4549" s="2">
        <f t="shared" si="285"/>
        <v>45870</v>
      </c>
      <c r="L4549" s="2" t="str">
        <f>VLOOKUP(C4549,Customers!$A$2:$F$401,3,FALSE)</f>
        <v>Port Said</v>
      </c>
      <c r="M4549" s="2" t="str">
        <f>VLOOKUP(C4549,Customers!$A$2:$F$401,5,FALSE)</f>
        <v>Corporate</v>
      </c>
      <c r="N4549" s="2" t="str">
        <f>VLOOKUP(D4549,Products!$A$2:$F$21,2,FALSE)</f>
        <v>Laptop Basic 15</v>
      </c>
      <c r="O4549" s="2" t="str">
        <f>VLOOKUP(D4549,Products!$A$2:$F$21,4,FALSE)</f>
        <v>Electronics</v>
      </c>
      <c r="P4549" s="2" t="str">
        <f>VLOOKUP(D4549,Products!$A$2:$F$21,3,FALSE)</f>
        <v>Computers</v>
      </c>
      <c r="Q4549" s="6">
        <f>VLOOKUP(D4549,Products!$A$2:$F$21,6,FALSE)</f>
        <v>15100</v>
      </c>
      <c r="R4549" s="6">
        <f t="shared" si="286"/>
        <v>30200</v>
      </c>
      <c r="S4549" s="6">
        <f t="shared" si="287"/>
        <v>6850</v>
      </c>
    </row>
    <row r="4550" spans="1:19" x14ac:dyDescent="0.25">
      <c r="A4550" t="s">
        <v>4980</v>
      </c>
      <c r="B4550" s="2">
        <v>46016</v>
      </c>
      <c r="C4550" t="s">
        <v>783</v>
      </c>
      <c r="D4550" t="s">
        <v>21</v>
      </c>
      <c r="E4550">
        <v>3</v>
      </c>
      <c r="F4550">
        <v>1998</v>
      </c>
      <c r="G4550" s="3">
        <v>0.1</v>
      </c>
      <c r="H4550" t="s">
        <v>12</v>
      </c>
      <c r="I4550">
        <v>1</v>
      </c>
      <c r="J4550">
        <f t="shared" si="284"/>
        <v>5394.6</v>
      </c>
      <c r="K4550" s="2">
        <f t="shared" si="285"/>
        <v>45992</v>
      </c>
      <c r="L4550" s="2" t="str">
        <f>VLOOKUP(C4550,Customers!$A$2:$F$401,3,FALSE)</f>
        <v>Zagazig</v>
      </c>
      <c r="M4550" s="2" t="str">
        <f>VLOOKUP(C4550,Customers!$A$2:$F$401,5,FALSE)</f>
        <v>Consumer</v>
      </c>
      <c r="N4550" s="2" t="str">
        <f>VLOOKUP(D4550,Products!$A$2:$F$21,2,FALSE)</f>
        <v>Mechanical Keyboard</v>
      </c>
      <c r="O4550" s="2" t="str">
        <f>VLOOKUP(D4550,Products!$A$2:$F$21,4,FALSE)</f>
        <v>Electronics</v>
      </c>
      <c r="P4550" s="2" t="str">
        <f>VLOOKUP(D4550,Products!$A$2:$F$21,3,FALSE)</f>
        <v>Accessories</v>
      </c>
      <c r="Q4550" s="6">
        <f>VLOOKUP(D4550,Products!$A$2:$F$21,6,FALSE)</f>
        <v>990</v>
      </c>
      <c r="R4550" s="6">
        <f t="shared" si="286"/>
        <v>2970</v>
      </c>
      <c r="S4550" s="6">
        <f t="shared" si="287"/>
        <v>2424.6000000000004</v>
      </c>
    </row>
    <row r="4551" spans="1:19" x14ac:dyDescent="0.25">
      <c r="A4551" t="s">
        <v>4981</v>
      </c>
      <c r="B4551" s="2">
        <v>46018</v>
      </c>
      <c r="C4551" t="s">
        <v>158</v>
      </c>
      <c r="D4551" t="s">
        <v>33</v>
      </c>
      <c r="E4551">
        <v>2</v>
      </c>
      <c r="F4551">
        <v>3783</v>
      </c>
      <c r="G4551" s="3">
        <v>0.1</v>
      </c>
      <c r="H4551" t="s">
        <v>12</v>
      </c>
      <c r="I4551">
        <v>7</v>
      </c>
      <c r="J4551">
        <f t="shared" si="284"/>
        <v>6809.4000000000005</v>
      </c>
      <c r="K4551" s="2">
        <f t="shared" si="285"/>
        <v>45992</v>
      </c>
      <c r="L4551" s="2" t="str">
        <f>VLOOKUP(C4551,Customers!$A$2:$F$401,3,FALSE)</f>
        <v>Port Said</v>
      </c>
      <c r="M4551" s="2" t="str">
        <f>VLOOKUP(C4551,Customers!$A$2:$F$401,5,FALSE)</f>
        <v>Consumer</v>
      </c>
      <c r="N4551" s="2" t="str">
        <f>VLOOKUP(D4551,Products!$A$2:$F$21,2,FALSE)</f>
        <v>Filing Cabinet</v>
      </c>
      <c r="O4551" s="2" t="str">
        <f>VLOOKUP(D4551,Products!$A$2:$F$21,4,FALSE)</f>
        <v>Office</v>
      </c>
      <c r="P4551" s="2" t="str">
        <f>VLOOKUP(D4551,Products!$A$2:$F$21,3,FALSE)</f>
        <v>Furniture</v>
      </c>
      <c r="Q4551" s="6">
        <f>VLOOKUP(D4551,Products!$A$2:$F$21,6,FALSE)</f>
        <v>2650</v>
      </c>
      <c r="R4551" s="6">
        <f t="shared" si="286"/>
        <v>5300</v>
      </c>
      <c r="S4551" s="6">
        <f t="shared" si="287"/>
        <v>1509.4000000000005</v>
      </c>
    </row>
    <row r="4552" spans="1:19" x14ac:dyDescent="0.25">
      <c r="A4552" t="s">
        <v>4982</v>
      </c>
      <c r="B4552" s="2">
        <v>45525</v>
      </c>
      <c r="C4552" t="s">
        <v>160</v>
      </c>
      <c r="D4552" t="s">
        <v>56</v>
      </c>
      <c r="E4552">
        <v>3</v>
      </c>
      <c r="F4552">
        <v>165.6</v>
      </c>
      <c r="G4552" s="3">
        <v>0</v>
      </c>
      <c r="H4552" t="s">
        <v>96</v>
      </c>
      <c r="I4552">
        <v>5</v>
      </c>
      <c r="J4552">
        <f t="shared" si="284"/>
        <v>496.79999999999995</v>
      </c>
      <c r="K4552" s="2">
        <f t="shared" si="285"/>
        <v>45505</v>
      </c>
      <c r="L4552" s="2" t="str">
        <f>VLOOKUP(C4552,Customers!$A$2:$F$401,3,FALSE)</f>
        <v>Cairo</v>
      </c>
      <c r="M4552" s="2" t="str">
        <f>VLOOKUP(C4552,Customers!$A$2:$F$401,5,FALSE)</f>
        <v>Corporate</v>
      </c>
      <c r="N4552" s="2" t="str">
        <f>VLOOKUP(D4552,Products!$A$2:$F$21,2,FALSE)</f>
        <v>Notebook Pack</v>
      </c>
      <c r="O4552" s="2" t="str">
        <f>VLOOKUP(D4552,Products!$A$2:$F$21,4,FALSE)</f>
        <v>Office</v>
      </c>
      <c r="P4552" s="2" t="str">
        <f>VLOOKUP(D4552,Products!$A$2:$F$21,3,FALSE)</f>
        <v>Stationery</v>
      </c>
      <c r="Q4552" s="6">
        <f>VLOOKUP(D4552,Products!$A$2:$F$21,6,FALSE)</f>
        <v>75</v>
      </c>
      <c r="R4552" s="6">
        <f t="shared" si="286"/>
        <v>225</v>
      </c>
      <c r="S4552" s="6">
        <f t="shared" si="287"/>
        <v>271.79999999999995</v>
      </c>
    </row>
    <row r="4553" spans="1:19" x14ac:dyDescent="0.25">
      <c r="A4553" t="s">
        <v>4983</v>
      </c>
      <c r="B4553" s="2">
        <v>45852</v>
      </c>
      <c r="C4553" t="s">
        <v>258</v>
      </c>
      <c r="D4553" t="s">
        <v>15</v>
      </c>
      <c r="E4553">
        <v>1</v>
      </c>
      <c r="F4553">
        <v>463.5</v>
      </c>
      <c r="G4553" s="3">
        <v>0.03</v>
      </c>
      <c r="H4553" t="s">
        <v>12</v>
      </c>
      <c r="I4553">
        <v>5</v>
      </c>
      <c r="J4553">
        <f t="shared" si="284"/>
        <v>449.59499999999997</v>
      </c>
      <c r="K4553" s="2">
        <f t="shared" si="285"/>
        <v>45839</v>
      </c>
      <c r="L4553" s="2" t="str">
        <f>VLOOKUP(C4553,Customers!$A$2:$F$401,3,FALSE)</f>
        <v>Tanta</v>
      </c>
      <c r="M4553" s="2" t="str">
        <f>VLOOKUP(C4553,Customers!$A$2:$F$401,5,FALSE)</f>
        <v>Small Business</v>
      </c>
      <c r="N4553" s="2" t="str">
        <f>VLOOKUP(D4553,Products!$A$2:$F$21,2,FALSE)</f>
        <v>Wireless Mouse</v>
      </c>
      <c r="O4553" s="2" t="str">
        <f>VLOOKUP(D4553,Products!$A$2:$F$21,4,FALSE)</f>
        <v>Electronics</v>
      </c>
      <c r="P4553" s="2" t="str">
        <f>VLOOKUP(D4553,Products!$A$2:$F$21,3,FALSE)</f>
        <v>Accessories</v>
      </c>
      <c r="Q4553" s="6">
        <f>VLOOKUP(D4553,Products!$A$2:$F$21,6,FALSE)</f>
        <v>210</v>
      </c>
      <c r="R4553" s="6">
        <f t="shared" si="286"/>
        <v>210</v>
      </c>
      <c r="S4553" s="6">
        <f t="shared" si="287"/>
        <v>239.59499999999997</v>
      </c>
    </row>
    <row r="4554" spans="1:19" x14ac:dyDescent="0.25">
      <c r="A4554" t="s">
        <v>4984</v>
      </c>
      <c r="B4554" s="2">
        <v>45680</v>
      </c>
      <c r="C4554" t="s">
        <v>137</v>
      </c>
      <c r="D4554" t="s">
        <v>21</v>
      </c>
      <c r="E4554">
        <v>4</v>
      </c>
      <c r="F4554">
        <v>1998</v>
      </c>
      <c r="G4554" s="3">
        <v>0.05</v>
      </c>
      <c r="H4554" t="s">
        <v>12</v>
      </c>
      <c r="I4554">
        <v>4</v>
      </c>
      <c r="J4554">
        <f t="shared" si="284"/>
        <v>7592.4</v>
      </c>
      <c r="K4554" s="2">
        <f t="shared" si="285"/>
        <v>45658</v>
      </c>
      <c r="L4554" s="2" t="str">
        <f>VLOOKUP(C4554,Customers!$A$2:$F$401,3,FALSE)</f>
        <v>Zagazig</v>
      </c>
      <c r="M4554" s="2" t="str">
        <f>VLOOKUP(C4554,Customers!$A$2:$F$401,5,FALSE)</f>
        <v>Small Business</v>
      </c>
      <c r="N4554" s="2" t="str">
        <f>VLOOKUP(D4554,Products!$A$2:$F$21,2,FALSE)</f>
        <v>Mechanical Keyboard</v>
      </c>
      <c r="O4554" s="2" t="str">
        <f>VLOOKUP(D4554,Products!$A$2:$F$21,4,FALSE)</f>
        <v>Electronics</v>
      </c>
      <c r="P4554" s="2" t="str">
        <f>VLOOKUP(D4554,Products!$A$2:$F$21,3,FALSE)</f>
        <v>Accessories</v>
      </c>
      <c r="Q4554" s="6">
        <f>VLOOKUP(D4554,Products!$A$2:$F$21,6,FALSE)</f>
        <v>990</v>
      </c>
      <c r="R4554" s="6">
        <f t="shared" si="286"/>
        <v>3960</v>
      </c>
      <c r="S4554" s="6">
        <f t="shared" si="287"/>
        <v>3632.3999999999996</v>
      </c>
    </row>
    <row r="4555" spans="1:19" x14ac:dyDescent="0.25">
      <c r="A4555" t="s">
        <v>4985</v>
      </c>
      <c r="B4555" s="2">
        <v>45061</v>
      </c>
      <c r="C4555" t="s">
        <v>429</v>
      </c>
      <c r="D4555" t="s">
        <v>56</v>
      </c>
      <c r="E4555">
        <v>3</v>
      </c>
      <c r="F4555">
        <v>165.6</v>
      </c>
      <c r="G4555" s="3">
        <v>0.05</v>
      </c>
      <c r="H4555" t="s">
        <v>12</v>
      </c>
      <c r="I4555">
        <v>2</v>
      </c>
      <c r="J4555">
        <f t="shared" si="284"/>
        <v>471.95999999999992</v>
      </c>
      <c r="K4555" s="2">
        <f t="shared" si="285"/>
        <v>45047</v>
      </c>
      <c r="L4555" s="2" t="str">
        <f>VLOOKUP(C4555,Customers!$A$2:$F$401,3,FALSE)</f>
        <v>Alexandria</v>
      </c>
      <c r="M4555" s="2" t="str">
        <f>VLOOKUP(C4555,Customers!$A$2:$F$401,5,FALSE)</f>
        <v>Small Business</v>
      </c>
      <c r="N4555" s="2" t="str">
        <f>VLOOKUP(D4555,Products!$A$2:$F$21,2,FALSE)</f>
        <v>Notebook Pack</v>
      </c>
      <c r="O4555" s="2" t="str">
        <f>VLOOKUP(D4555,Products!$A$2:$F$21,4,FALSE)</f>
        <v>Office</v>
      </c>
      <c r="P4555" s="2" t="str">
        <f>VLOOKUP(D4555,Products!$A$2:$F$21,3,FALSE)</f>
        <v>Stationery</v>
      </c>
      <c r="Q4555" s="6">
        <f>VLOOKUP(D4555,Products!$A$2:$F$21,6,FALSE)</f>
        <v>75</v>
      </c>
      <c r="R4555" s="6">
        <f t="shared" si="286"/>
        <v>225</v>
      </c>
      <c r="S4555" s="6">
        <f t="shared" si="287"/>
        <v>246.95999999999992</v>
      </c>
    </row>
    <row r="4556" spans="1:19" x14ac:dyDescent="0.25">
      <c r="A4556" t="s">
        <v>4986</v>
      </c>
      <c r="B4556" s="2">
        <v>45312</v>
      </c>
      <c r="C4556" t="s">
        <v>318</v>
      </c>
      <c r="D4556" t="s">
        <v>24</v>
      </c>
      <c r="E4556">
        <v>2</v>
      </c>
      <c r="F4556">
        <v>1350</v>
      </c>
      <c r="G4556" s="3">
        <v>0.05</v>
      </c>
      <c r="H4556" t="s">
        <v>12</v>
      </c>
      <c r="I4556">
        <v>4</v>
      </c>
      <c r="J4556">
        <f t="shared" si="284"/>
        <v>2565</v>
      </c>
      <c r="K4556" s="2">
        <f t="shared" si="285"/>
        <v>45292</v>
      </c>
      <c r="L4556" s="2" t="str">
        <f>VLOOKUP(C4556,Customers!$A$2:$F$401,3,FALSE)</f>
        <v>Banha</v>
      </c>
      <c r="M4556" s="2" t="str">
        <f>VLOOKUP(C4556,Customers!$A$2:$F$401,5,FALSE)</f>
        <v>Consumer</v>
      </c>
      <c r="N4556" s="2" t="str">
        <f>VLOOKUP(D4556,Products!$A$2:$F$21,2,FALSE)</f>
        <v>USB-C Hub</v>
      </c>
      <c r="O4556" s="2" t="str">
        <f>VLOOKUP(D4556,Products!$A$2:$F$21,4,FALSE)</f>
        <v>Electronics</v>
      </c>
      <c r="P4556" s="2" t="str">
        <f>VLOOKUP(D4556,Products!$A$2:$F$21,3,FALSE)</f>
        <v>Accessories</v>
      </c>
      <c r="Q4556" s="6">
        <f>VLOOKUP(D4556,Products!$A$2:$F$21,6,FALSE)</f>
        <v>620</v>
      </c>
      <c r="R4556" s="6">
        <f t="shared" si="286"/>
        <v>1240</v>
      </c>
      <c r="S4556" s="6">
        <f t="shared" si="287"/>
        <v>1325</v>
      </c>
    </row>
    <row r="4557" spans="1:19" x14ac:dyDescent="0.25">
      <c r="A4557" t="s">
        <v>4987</v>
      </c>
      <c r="B4557" s="2">
        <v>45864</v>
      </c>
      <c r="C4557" t="s">
        <v>135</v>
      </c>
      <c r="D4557" t="s">
        <v>59</v>
      </c>
      <c r="E4557">
        <v>1</v>
      </c>
      <c r="F4557">
        <v>7178</v>
      </c>
      <c r="G4557" s="3">
        <v>0.03</v>
      </c>
      <c r="H4557" t="s">
        <v>12</v>
      </c>
      <c r="I4557">
        <v>2</v>
      </c>
      <c r="J4557">
        <f t="shared" si="284"/>
        <v>6962.66</v>
      </c>
      <c r="K4557" s="2">
        <f t="shared" si="285"/>
        <v>45839</v>
      </c>
      <c r="L4557" s="2" t="str">
        <f>VLOOKUP(C4557,Customers!$A$2:$F$401,3,FALSE)</f>
        <v>Asyut</v>
      </c>
      <c r="M4557" s="2" t="str">
        <f>VLOOKUP(C4557,Customers!$A$2:$F$401,5,FALSE)</f>
        <v>Corporate</v>
      </c>
      <c r="N4557" s="2" t="str">
        <f>VLOOKUP(D4557,Products!$A$2:$F$21,2,FALSE)</f>
        <v>Laser Printer</v>
      </c>
      <c r="O4557" s="2" t="str">
        <f>VLOOKUP(D4557,Products!$A$2:$F$21,4,FALSE)</f>
        <v>Electronics</v>
      </c>
      <c r="P4557" s="2" t="str">
        <f>VLOOKUP(D4557,Products!$A$2:$F$21,3,FALSE)</f>
        <v>Printers</v>
      </c>
      <c r="Q4557" s="6">
        <f>VLOOKUP(D4557,Products!$A$2:$F$21,6,FALSE)</f>
        <v>5600</v>
      </c>
      <c r="R4557" s="6">
        <f t="shared" si="286"/>
        <v>5600</v>
      </c>
      <c r="S4557" s="6">
        <f t="shared" si="287"/>
        <v>1362.6599999999999</v>
      </c>
    </row>
    <row r="4558" spans="1:19" x14ac:dyDescent="0.25">
      <c r="A4558" t="s">
        <v>4988</v>
      </c>
      <c r="B4558" s="2">
        <v>45105</v>
      </c>
      <c r="C4558" t="s">
        <v>256</v>
      </c>
      <c r="D4558" t="s">
        <v>56</v>
      </c>
      <c r="E4558">
        <v>10</v>
      </c>
      <c r="F4558">
        <v>185.4</v>
      </c>
      <c r="G4558" s="3">
        <v>0.15</v>
      </c>
      <c r="H4558" t="s">
        <v>12</v>
      </c>
      <c r="I4558">
        <v>5</v>
      </c>
      <c r="J4558">
        <f t="shared" si="284"/>
        <v>1575.8999999999999</v>
      </c>
      <c r="K4558" s="2">
        <f t="shared" si="285"/>
        <v>45078</v>
      </c>
      <c r="L4558" s="2" t="str">
        <f>VLOOKUP(C4558,Customers!$A$2:$F$401,3,FALSE)</f>
        <v>Port Said</v>
      </c>
      <c r="M4558" s="2" t="str">
        <f>VLOOKUP(C4558,Customers!$A$2:$F$401,5,FALSE)</f>
        <v>Corporate</v>
      </c>
      <c r="N4558" s="2" t="str">
        <f>VLOOKUP(D4558,Products!$A$2:$F$21,2,FALSE)</f>
        <v>Notebook Pack</v>
      </c>
      <c r="O4558" s="2" t="str">
        <f>VLOOKUP(D4558,Products!$A$2:$F$21,4,FALSE)</f>
        <v>Office</v>
      </c>
      <c r="P4558" s="2" t="str">
        <f>VLOOKUP(D4558,Products!$A$2:$F$21,3,FALSE)</f>
        <v>Stationery</v>
      </c>
      <c r="Q4558" s="6">
        <f>VLOOKUP(D4558,Products!$A$2:$F$21,6,FALSE)</f>
        <v>75</v>
      </c>
      <c r="R4558" s="6">
        <f t="shared" si="286"/>
        <v>750</v>
      </c>
      <c r="S4558" s="6">
        <f t="shared" si="287"/>
        <v>825.89999999999986</v>
      </c>
    </row>
    <row r="4559" spans="1:19" x14ac:dyDescent="0.25">
      <c r="A4559" t="s">
        <v>4989</v>
      </c>
      <c r="B4559" s="2">
        <v>45091</v>
      </c>
      <c r="C4559" t="s">
        <v>592</v>
      </c>
      <c r="D4559" t="s">
        <v>18</v>
      </c>
      <c r="E4559">
        <v>10</v>
      </c>
      <c r="F4559">
        <v>1450</v>
      </c>
      <c r="G4559" s="3">
        <v>0.05</v>
      </c>
      <c r="H4559" t="s">
        <v>12</v>
      </c>
      <c r="I4559">
        <v>6</v>
      </c>
      <c r="J4559">
        <f t="shared" si="284"/>
        <v>13775</v>
      </c>
      <c r="K4559" s="2">
        <f t="shared" si="285"/>
        <v>45078</v>
      </c>
      <c r="L4559" s="2" t="str">
        <f>VLOOKUP(C4559,Customers!$A$2:$F$401,3,FALSE)</f>
        <v>Tanta</v>
      </c>
      <c r="M4559" s="2" t="str">
        <f>VLOOKUP(C4559,Customers!$A$2:$F$401,5,FALSE)</f>
        <v>Consumer</v>
      </c>
      <c r="N4559" s="2" t="str">
        <f>VLOOKUP(D4559,Products!$A$2:$F$21,2,FALSE)</f>
        <v>Webcam HD</v>
      </c>
      <c r="O4559" s="2" t="str">
        <f>VLOOKUP(D4559,Products!$A$2:$F$21,4,FALSE)</f>
        <v>Electronics</v>
      </c>
      <c r="P4559" s="2" t="str">
        <f>VLOOKUP(D4559,Products!$A$2:$F$21,3,FALSE)</f>
        <v>Accessories</v>
      </c>
      <c r="Q4559" s="6">
        <f>VLOOKUP(D4559,Products!$A$2:$F$21,6,FALSE)</f>
        <v>790</v>
      </c>
      <c r="R4559" s="6">
        <f t="shared" si="286"/>
        <v>7900</v>
      </c>
      <c r="S4559" s="6">
        <f t="shared" si="287"/>
        <v>5875</v>
      </c>
    </row>
    <row r="4560" spans="1:19" x14ac:dyDescent="0.25">
      <c r="A4560" t="s">
        <v>4990</v>
      </c>
      <c r="B4560" s="2">
        <v>45727</v>
      </c>
      <c r="C4560" t="s">
        <v>1358</v>
      </c>
      <c r="D4560" t="s">
        <v>43</v>
      </c>
      <c r="E4560">
        <v>2</v>
      </c>
      <c r="F4560">
        <v>3708</v>
      </c>
      <c r="G4560" s="3">
        <v>0.03</v>
      </c>
      <c r="H4560" t="s">
        <v>12</v>
      </c>
      <c r="I4560">
        <v>3</v>
      </c>
      <c r="J4560">
        <f t="shared" si="284"/>
        <v>7193.5199999999995</v>
      </c>
      <c r="K4560" s="2">
        <f t="shared" si="285"/>
        <v>45717</v>
      </c>
      <c r="L4560" s="2" t="str">
        <f>VLOOKUP(C4560,Customers!$A$2:$F$401,3,FALSE)</f>
        <v>Ismailia</v>
      </c>
      <c r="M4560" s="2" t="str">
        <f>VLOOKUP(C4560,Customers!$A$2:$F$401,5,FALSE)</f>
        <v>Corporate</v>
      </c>
      <c r="N4560" s="2" t="str">
        <f>VLOOKUP(D4560,Products!$A$2:$F$21,2,FALSE)</f>
        <v>External SSD 1TB</v>
      </c>
      <c r="O4560" s="2" t="str">
        <f>VLOOKUP(D4560,Products!$A$2:$F$21,4,FALSE)</f>
        <v>Electronics</v>
      </c>
      <c r="P4560" s="2" t="str">
        <f>VLOOKUP(D4560,Products!$A$2:$F$21,3,FALSE)</f>
        <v>Storage</v>
      </c>
      <c r="Q4560" s="6">
        <f>VLOOKUP(D4560,Products!$A$2:$F$21,6,FALSE)</f>
        <v>2450</v>
      </c>
      <c r="R4560" s="6">
        <f t="shared" si="286"/>
        <v>4900</v>
      </c>
      <c r="S4560" s="6">
        <f t="shared" si="287"/>
        <v>2293.5199999999995</v>
      </c>
    </row>
    <row r="4561" spans="1:19" x14ac:dyDescent="0.25">
      <c r="A4561" t="s">
        <v>4991</v>
      </c>
      <c r="B4561" s="2">
        <v>45293</v>
      </c>
      <c r="C4561" t="s">
        <v>78</v>
      </c>
      <c r="D4561" t="s">
        <v>40</v>
      </c>
      <c r="E4561">
        <v>2</v>
      </c>
      <c r="F4561">
        <v>20085</v>
      </c>
      <c r="G4561" s="3">
        <v>0</v>
      </c>
      <c r="H4561" t="s">
        <v>12</v>
      </c>
      <c r="I4561">
        <v>4</v>
      </c>
      <c r="J4561">
        <f t="shared" si="284"/>
        <v>40170</v>
      </c>
      <c r="K4561" s="2">
        <f t="shared" si="285"/>
        <v>45292</v>
      </c>
      <c r="L4561" s="2" t="str">
        <f>VLOOKUP(C4561,Customers!$A$2:$F$401,3,FALSE)</f>
        <v>Giza</v>
      </c>
      <c r="M4561" s="2" t="str">
        <f>VLOOKUP(C4561,Customers!$A$2:$F$401,5,FALSE)</f>
        <v>Consumer</v>
      </c>
      <c r="N4561" s="2" t="str">
        <f>VLOOKUP(D4561,Products!$A$2:$F$21,2,FALSE)</f>
        <v>Laptop Basic 15</v>
      </c>
      <c r="O4561" s="2" t="str">
        <f>VLOOKUP(D4561,Products!$A$2:$F$21,4,FALSE)</f>
        <v>Electronics</v>
      </c>
      <c r="P4561" s="2" t="str">
        <f>VLOOKUP(D4561,Products!$A$2:$F$21,3,FALSE)</f>
        <v>Computers</v>
      </c>
      <c r="Q4561" s="6">
        <f>VLOOKUP(D4561,Products!$A$2:$F$21,6,FALSE)</f>
        <v>15100</v>
      </c>
      <c r="R4561" s="6">
        <f t="shared" si="286"/>
        <v>30200</v>
      </c>
      <c r="S4561" s="6">
        <f t="shared" si="287"/>
        <v>9970</v>
      </c>
    </row>
    <row r="4562" spans="1:19" x14ac:dyDescent="0.25">
      <c r="A4562" t="s">
        <v>4992</v>
      </c>
      <c r="B4562" s="2">
        <v>45517</v>
      </c>
      <c r="C4562" t="s">
        <v>1186</v>
      </c>
      <c r="D4562" t="s">
        <v>46</v>
      </c>
      <c r="E4562">
        <v>1</v>
      </c>
      <c r="F4562">
        <v>280.8</v>
      </c>
      <c r="G4562" s="3">
        <v>0.03</v>
      </c>
      <c r="H4562" t="s">
        <v>12</v>
      </c>
      <c r="I4562">
        <v>5</v>
      </c>
      <c r="J4562">
        <f t="shared" si="284"/>
        <v>272.37599999999998</v>
      </c>
      <c r="K4562" s="2">
        <f t="shared" si="285"/>
        <v>45505</v>
      </c>
      <c r="L4562" s="2" t="str">
        <f>VLOOKUP(C4562,Customers!$A$2:$F$401,3,FALSE)</f>
        <v>Ismailia</v>
      </c>
      <c r="M4562" s="2" t="str">
        <f>VLOOKUP(C4562,Customers!$A$2:$F$401,5,FALSE)</f>
        <v>Small Business</v>
      </c>
      <c r="N4562" s="2" t="str">
        <f>VLOOKUP(D4562,Products!$A$2:$F$21,2,FALSE)</f>
        <v>Paper A4 Box</v>
      </c>
      <c r="O4562" s="2" t="str">
        <f>VLOOKUP(D4562,Products!$A$2:$F$21,4,FALSE)</f>
        <v>Office</v>
      </c>
      <c r="P4562" s="2" t="str">
        <f>VLOOKUP(D4562,Products!$A$2:$F$21,3,FALSE)</f>
        <v>Stationery</v>
      </c>
      <c r="Q4562" s="6">
        <f>VLOOKUP(D4562,Products!$A$2:$F$21,6,FALSE)</f>
        <v>145</v>
      </c>
      <c r="R4562" s="6">
        <f t="shared" si="286"/>
        <v>145</v>
      </c>
      <c r="S4562" s="6">
        <f t="shared" si="287"/>
        <v>127.37599999999998</v>
      </c>
    </row>
    <row r="4563" spans="1:19" x14ac:dyDescent="0.25">
      <c r="A4563" t="s">
        <v>4993</v>
      </c>
      <c r="B4563" s="2">
        <v>45084</v>
      </c>
      <c r="C4563" t="s">
        <v>108</v>
      </c>
      <c r="D4563" t="s">
        <v>18</v>
      </c>
      <c r="E4563">
        <v>10</v>
      </c>
      <c r="F4563">
        <v>1566</v>
      </c>
      <c r="G4563" s="3">
        <v>0.2</v>
      </c>
      <c r="H4563" t="s">
        <v>12</v>
      </c>
      <c r="I4563">
        <v>3</v>
      </c>
      <c r="J4563">
        <f t="shared" si="284"/>
        <v>12528</v>
      </c>
      <c r="K4563" s="2">
        <f t="shared" si="285"/>
        <v>45078</v>
      </c>
      <c r="L4563" s="2" t="str">
        <f>VLOOKUP(C4563,Customers!$A$2:$F$401,3,FALSE)</f>
        <v>Ismailia</v>
      </c>
      <c r="M4563" s="2" t="str">
        <f>VLOOKUP(C4563,Customers!$A$2:$F$401,5,FALSE)</f>
        <v>Small Business</v>
      </c>
      <c r="N4563" s="2" t="str">
        <f>VLOOKUP(D4563,Products!$A$2:$F$21,2,FALSE)</f>
        <v>Webcam HD</v>
      </c>
      <c r="O4563" s="2" t="str">
        <f>VLOOKUP(D4563,Products!$A$2:$F$21,4,FALSE)</f>
        <v>Electronics</v>
      </c>
      <c r="P4563" s="2" t="str">
        <f>VLOOKUP(D4563,Products!$A$2:$F$21,3,FALSE)</f>
        <v>Accessories</v>
      </c>
      <c r="Q4563" s="6">
        <f>VLOOKUP(D4563,Products!$A$2:$F$21,6,FALSE)</f>
        <v>790</v>
      </c>
      <c r="R4563" s="6">
        <f t="shared" si="286"/>
        <v>7900</v>
      </c>
      <c r="S4563" s="6">
        <f t="shared" si="287"/>
        <v>4628</v>
      </c>
    </row>
    <row r="4564" spans="1:19" x14ac:dyDescent="0.25">
      <c r="A4564" t="s">
        <v>4994</v>
      </c>
      <c r="B4564" s="2">
        <v>45150</v>
      </c>
      <c r="C4564" t="s">
        <v>92</v>
      </c>
      <c r="D4564" t="s">
        <v>27</v>
      </c>
      <c r="E4564">
        <v>4</v>
      </c>
      <c r="F4564">
        <v>950.6</v>
      </c>
      <c r="G4564" s="3">
        <v>0.1</v>
      </c>
      <c r="H4564" t="s">
        <v>12</v>
      </c>
      <c r="I4564">
        <v>6</v>
      </c>
      <c r="J4564">
        <f t="shared" si="284"/>
        <v>3422.1600000000003</v>
      </c>
      <c r="K4564" s="2">
        <f t="shared" si="285"/>
        <v>45139</v>
      </c>
      <c r="L4564" s="2" t="str">
        <f>VLOOKUP(C4564,Customers!$A$2:$F$401,3,FALSE)</f>
        <v>Mansoura</v>
      </c>
      <c r="M4564" s="2" t="str">
        <f>VLOOKUP(C4564,Customers!$A$2:$F$401,5,FALSE)</f>
        <v>Small Business</v>
      </c>
      <c r="N4564" s="2" t="str">
        <f>VLOOKUP(D4564,Products!$A$2:$F$21,2,FALSE)</f>
        <v>Printer Toner</v>
      </c>
      <c r="O4564" s="2" t="str">
        <f>VLOOKUP(D4564,Products!$A$2:$F$21,4,FALSE)</f>
        <v>Office</v>
      </c>
      <c r="P4564" s="2" t="str">
        <f>VLOOKUP(D4564,Products!$A$2:$F$21,3,FALSE)</f>
        <v>Supplies</v>
      </c>
      <c r="Q4564" s="6">
        <f>VLOOKUP(D4564,Products!$A$2:$F$21,6,FALSE)</f>
        <v>510</v>
      </c>
      <c r="R4564" s="6">
        <f t="shared" si="286"/>
        <v>2040</v>
      </c>
      <c r="S4564" s="6">
        <f t="shared" si="287"/>
        <v>1382.1600000000003</v>
      </c>
    </row>
    <row r="4565" spans="1:19" x14ac:dyDescent="0.25">
      <c r="A4565" t="s">
        <v>4995</v>
      </c>
      <c r="B4565" s="2">
        <v>45264</v>
      </c>
      <c r="C4565" t="s">
        <v>3446</v>
      </c>
      <c r="D4565" t="s">
        <v>43</v>
      </c>
      <c r="E4565">
        <v>1</v>
      </c>
      <c r="F4565">
        <v>3888</v>
      </c>
      <c r="G4565" s="3">
        <v>0.2</v>
      </c>
      <c r="H4565" t="s">
        <v>12</v>
      </c>
      <c r="I4565">
        <v>3</v>
      </c>
      <c r="J4565">
        <f t="shared" si="284"/>
        <v>3110.4</v>
      </c>
      <c r="K4565" s="2">
        <f t="shared" si="285"/>
        <v>45261</v>
      </c>
      <c r="L4565" s="2" t="str">
        <f>VLOOKUP(C4565,Customers!$A$2:$F$401,3,FALSE)</f>
        <v>Fayoum</v>
      </c>
      <c r="M4565" s="2" t="str">
        <f>VLOOKUP(C4565,Customers!$A$2:$F$401,5,FALSE)</f>
        <v>Consumer</v>
      </c>
      <c r="N4565" s="2" t="str">
        <f>VLOOKUP(D4565,Products!$A$2:$F$21,2,FALSE)</f>
        <v>External SSD 1TB</v>
      </c>
      <c r="O4565" s="2" t="str">
        <f>VLOOKUP(D4565,Products!$A$2:$F$21,4,FALSE)</f>
        <v>Electronics</v>
      </c>
      <c r="P4565" s="2" t="str">
        <f>VLOOKUP(D4565,Products!$A$2:$F$21,3,FALSE)</f>
        <v>Storage</v>
      </c>
      <c r="Q4565" s="6">
        <f>VLOOKUP(D4565,Products!$A$2:$F$21,6,FALSE)</f>
        <v>2450</v>
      </c>
      <c r="R4565" s="6">
        <f t="shared" si="286"/>
        <v>2450</v>
      </c>
      <c r="S4565" s="6">
        <f t="shared" si="287"/>
        <v>660.40000000000009</v>
      </c>
    </row>
    <row r="4566" spans="1:19" x14ac:dyDescent="0.25">
      <c r="A4566" t="s">
        <v>4996</v>
      </c>
      <c r="B4566" s="2">
        <v>45492</v>
      </c>
      <c r="C4566" t="s">
        <v>1985</v>
      </c>
      <c r="D4566" t="s">
        <v>30</v>
      </c>
      <c r="E4566">
        <v>1</v>
      </c>
      <c r="F4566">
        <v>9200</v>
      </c>
      <c r="G4566" s="3">
        <v>0</v>
      </c>
      <c r="H4566" t="s">
        <v>12</v>
      </c>
      <c r="I4566">
        <v>5</v>
      </c>
      <c r="J4566">
        <f t="shared" si="284"/>
        <v>9200</v>
      </c>
      <c r="K4566" s="2">
        <f t="shared" si="285"/>
        <v>45474</v>
      </c>
      <c r="L4566" s="2" t="str">
        <f>VLOOKUP(C4566,Customers!$A$2:$F$401,3,FALSE)</f>
        <v>Alexandria</v>
      </c>
      <c r="M4566" s="2" t="str">
        <f>VLOOKUP(C4566,Customers!$A$2:$F$401,5,FALSE)</f>
        <v>Small Business</v>
      </c>
      <c r="N4566" s="2" t="str">
        <f>VLOOKUP(D4566,Products!$A$2:$F$21,2,FALSE)</f>
        <v>Standing Desk</v>
      </c>
      <c r="O4566" s="2" t="str">
        <f>VLOOKUP(D4566,Products!$A$2:$F$21,4,FALSE)</f>
        <v>Office</v>
      </c>
      <c r="P4566" s="2" t="str">
        <f>VLOOKUP(D4566,Products!$A$2:$F$21,3,FALSE)</f>
        <v>Furniture</v>
      </c>
      <c r="Q4566" s="6">
        <f>VLOOKUP(D4566,Products!$A$2:$F$21,6,FALSE)</f>
        <v>6500</v>
      </c>
      <c r="R4566" s="6">
        <f t="shared" si="286"/>
        <v>6500</v>
      </c>
      <c r="S4566" s="6">
        <f t="shared" si="287"/>
        <v>2700</v>
      </c>
    </row>
    <row r="4567" spans="1:19" x14ac:dyDescent="0.25">
      <c r="A4567" t="s">
        <v>4997</v>
      </c>
      <c r="B4567" s="2">
        <v>45156</v>
      </c>
      <c r="C4567" t="s">
        <v>691</v>
      </c>
      <c r="D4567" t="s">
        <v>21</v>
      </c>
      <c r="E4567">
        <v>1</v>
      </c>
      <c r="F4567">
        <v>1702</v>
      </c>
      <c r="G4567" s="3">
        <v>0.05</v>
      </c>
      <c r="H4567" t="s">
        <v>12</v>
      </c>
      <c r="I4567">
        <v>1</v>
      </c>
      <c r="J4567">
        <f t="shared" si="284"/>
        <v>1616.8999999999999</v>
      </c>
      <c r="K4567" s="2">
        <f t="shared" si="285"/>
        <v>45139</v>
      </c>
      <c r="L4567" s="2" t="str">
        <f>VLOOKUP(C4567,Customers!$A$2:$F$401,3,FALSE)</f>
        <v>Cairo</v>
      </c>
      <c r="M4567" s="2" t="str">
        <f>VLOOKUP(C4567,Customers!$A$2:$F$401,5,FALSE)</f>
        <v>Consumer</v>
      </c>
      <c r="N4567" s="2" t="str">
        <f>VLOOKUP(D4567,Products!$A$2:$F$21,2,FALSE)</f>
        <v>Mechanical Keyboard</v>
      </c>
      <c r="O4567" s="2" t="str">
        <f>VLOOKUP(D4567,Products!$A$2:$F$21,4,FALSE)</f>
        <v>Electronics</v>
      </c>
      <c r="P4567" s="2" t="str">
        <f>VLOOKUP(D4567,Products!$A$2:$F$21,3,FALSE)</f>
        <v>Accessories</v>
      </c>
      <c r="Q4567" s="6">
        <f>VLOOKUP(D4567,Products!$A$2:$F$21,6,FALSE)</f>
        <v>990</v>
      </c>
      <c r="R4567" s="6">
        <f t="shared" si="286"/>
        <v>990</v>
      </c>
      <c r="S4567" s="6">
        <f t="shared" si="287"/>
        <v>626.89999999999986</v>
      </c>
    </row>
    <row r="4568" spans="1:19" x14ac:dyDescent="0.25">
      <c r="A4568" t="s">
        <v>4998</v>
      </c>
      <c r="B4568" s="2">
        <v>45230</v>
      </c>
      <c r="C4568" t="s">
        <v>687</v>
      </c>
      <c r="D4568" t="s">
        <v>82</v>
      </c>
      <c r="E4568">
        <v>1</v>
      </c>
      <c r="F4568">
        <v>4944</v>
      </c>
      <c r="G4568" s="3">
        <v>0.05</v>
      </c>
      <c r="H4568" t="s">
        <v>12</v>
      </c>
      <c r="I4568">
        <v>2</v>
      </c>
      <c r="J4568">
        <f t="shared" si="284"/>
        <v>4696.8</v>
      </c>
      <c r="K4568" s="2">
        <f t="shared" si="285"/>
        <v>45200</v>
      </c>
      <c r="L4568" s="2" t="str">
        <f>VLOOKUP(C4568,Customers!$A$2:$F$401,3,FALSE)</f>
        <v>Zagazig</v>
      </c>
      <c r="M4568" s="2" t="str">
        <f>VLOOKUP(C4568,Customers!$A$2:$F$401,5,FALSE)</f>
        <v>Small Business</v>
      </c>
      <c r="N4568" s="2" t="str">
        <f>VLOOKUP(D4568,Products!$A$2:$F$21,2,FALSE)</f>
        <v>Office Chair</v>
      </c>
      <c r="O4568" s="2" t="str">
        <f>VLOOKUP(D4568,Products!$A$2:$F$21,4,FALSE)</f>
        <v>Office</v>
      </c>
      <c r="P4568" s="2" t="str">
        <f>VLOOKUP(D4568,Products!$A$2:$F$21,3,FALSE)</f>
        <v>Furniture</v>
      </c>
      <c r="Q4568" s="6">
        <f>VLOOKUP(D4568,Products!$A$2:$F$21,6,FALSE)</f>
        <v>3150</v>
      </c>
      <c r="R4568" s="6">
        <f t="shared" si="286"/>
        <v>3150</v>
      </c>
      <c r="S4568" s="6">
        <f t="shared" si="287"/>
        <v>1546.8000000000002</v>
      </c>
    </row>
    <row r="4569" spans="1:19" x14ac:dyDescent="0.25">
      <c r="A4569" t="s">
        <v>4999</v>
      </c>
      <c r="B4569" s="2">
        <v>45943</v>
      </c>
      <c r="C4569" t="s">
        <v>511</v>
      </c>
      <c r="D4569" t="s">
        <v>43</v>
      </c>
      <c r="E4569">
        <v>2</v>
      </c>
      <c r="F4569">
        <v>3708</v>
      </c>
      <c r="G4569" s="3">
        <v>0.05</v>
      </c>
      <c r="H4569" t="s">
        <v>12</v>
      </c>
      <c r="I4569">
        <v>6</v>
      </c>
      <c r="J4569">
        <f t="shared" si="284"/>
        <v>7045.2</v>
      </c>
      <c r="K4569" s="2">
        <f t="shared" si="285"/>
        <v>45931</v>
      </c>
      <c r="L4569" s="2" t="str">
        <f>VLOOKUP(C4569,Customers!$A$2:$F$401,3,FALSE)</f>
        <v>Tanta</v>
      </c>
      <c r="M4569" s="2" t="str">
        <f>VLOOKUP(C4569,Customers!$A$2:$F$401,5,FALSE)</f>
        <v>Consumer</v>
      </c>
      <c r="N4569" s="2" t="str">
        <f>VLOOKUP(D4569,Products!$A$2:$F$21,2,FALSE)</f>
        <v>External SSD 1TB</v>
      </c>
      <c r="O4569" s="2" t="str">
        <f>VLOOKUP(D4569,Products!$A$2:$F$21,4,FALSE)</f>
        <v>Electronics</v>
      </c>
      <c r="P4569" s="2" t="str">
        <f>VLOOKUP(D4569,Products!$A$2:$F$21,3,FALSE)</f>
        <v>Storage</v>
      </c>
      <c r="Q4569" s="6">
        <f>VLOOKUP(D4569,Products!$A$2:$F$21,6,FALSE)</f>
        <v>2450</v>
      </c>
      <c r="R4569" s="6">
        <f t="shared" si="286"/>
        <v>4900</v>
      </c>
      <c r="S4569" s="6">
        <f t="shared" si="287"/>
        <v>2145.1999999999998</v>
      </c>
    </row>
    <row r="4570" spans="1:19" x14ac:dyDescent="0.25">
      <c r="A4570" t="s">
        <v>5000</v>
      </c>
      <c r="B4570" s="2">
        <v>45235</v>
      </c>
      <c r="C4570" t="s">
        <v>191</v>
      </c>
      <c r="D4570" t="s">
        <v>49</v>
      </c>
      <c r="E4570">
        <v>3</v>
      </c>
      <c r="F4570">
        <v>3772</v>
      </c>
      <c r="G4570" s="3">
        <v>0.1</v>
      </c>
      <c r="H4570" t="s">
        <v>12</v>
      </c>
      <c r="I4570">
        <v>2</v>
      </c>
      <c r="J4570">
        <f t="shared" si="284"/>
        <v>10184.4</v>
      </c>
      <c r="K4570" s="2">
        <f t="shared" si="285"/>
        <v>45231</v>
      </c>
      <c r="L4570" s="2" t="str">
        <f>VLOOKUP(C4570,Customers!$A$2:$F$401,3,FALSE)</f>
        <v>Fayoum</v>
      </c>
      <c r="M4570" s="2" t="str">
        <f>VLOOKUP(C4570,Customers!$A$2:$F$401,5,FALSE)</f>
        <v>Consumer</v>
      </c>
      <c r="N4570" s="2" t="str">
        <f>VLOOKUP(D4570,Products!$A$2:$F$21,2,FALSE)</f>
        <v>UPS 1200VA</v>
      </c>
      <c r="O4570" s="2" t="str">
        <f>VLOOKUP(D4570,Products!$A$2:$F$21,4,FALSE)</f>
        <v>Electronics</v>
      </c>
      <c r="P4570" s="2" t="str">
        <f>VLOOKUP(D4570,Products!$A$2:$F$21,3,FALSE)</f>
        <v>Power</v>
      </c>
      <c r="Q4570" s="6">
        <f>VLOOKUP(D4570,Products!$A$2:$F$21,6,FALSE)</f>
        <v>2950</v>
      </c>
      <c r="R4570" s="6">
        <f t="shared" si="286"/>
        <v>8850</v>
      </c>
      <c r="S4570" s="6">
        <f t="shared" si="287"/>
        <v>1334.3999999999996</v>
      </c>
    </row>
    <row r="4571" spans="1:19" x14ac:dyDescent="0.25">
      <c r="A4571" t="s">
        <v>5001</v>
      </c>
      <c r="B4571" s="2">
        <v>45345</v>
      </c>
      <c r="C4571" t="s">
        <v>23</v>
      </c>
      <c r="D4571" t="s">
        <v>109</v>
      </c>
      <c r="E4571">
        <v>1</v>
      </c>
      <c r="F4571">
        <v>12416</v>
      </c>
      <c r="G4571" s="3">
        <v>0</v>
      </c>
      <c r="H4571" t="s">
        <v>12</v>
      </c>
      <c r="I4571">
        <v>2</v>
      </c>
      <c r="J4571">
        <f t="shared" si="284"/>
        <v>12416</v>
      </c>
      <c r="K4571" s="2">
        <f t="shared" si="285"/>
        <v>45323</v>
      </c>
      <c r="L4571" s="2" t="str">
        <f>VLOOKUP(C4571,Customers!$A$2:$F$401,3,FALSE)</f>
        <v>Tanta</v>
      </c>
      <c r="M4571" s="2" t="str">
        <f>VLOOKUP(C4571,Customers!$A$2:$F$401,5,FALSE)</f>
        <v>Consumer</v>
      </c>
      <c r="N4571" s="2" t="str">
        <f>VLOOKUP(D4571,Products!$A$2:$F$21,2,FALSE)</f>
        <v>Projector</v>
      </c>
      <c r="O4571" s="2" t="str">
        <f>VLOOKUP(D4571,Products!$A$2:$F$21,4,FALSE)</f>
        <v>Electronics</v>
      </c>
      <c r="P4571" s="2" t="str">
        <f>VLOOKUP(D4571,Products!$A$2:$F$21,3,FALSE)</f>
        <v>Displays</v>
      </c>
      <c r="Q4571" s="6">
        <f>VLOOKUP(D4571,Products!$A$2:$F$21,6,FALSE)</f>
        <v>9700</v>
      </c>
      <c r="R4571" s="6">
        <f t="shared" si="286"/>
        <v>9700</v>
      </c>
      <c r="S4571" s="6">
        <f t="shared" si="287"/>
        <v>2716</v>
      </c>
    </row>
    <row r="4572" spans="1:19" x14ac:dyDescent="0.25">
      <c r="A4572" t="s">
        <v>5002</v>
      </c>
      <c r="B4572" s="2">
        <v>45993</v>
      </c>
      <c r="C4572" t="s">
        <v>1355</v>
      </c>
      <c r="D4572" t="s">
        <v>11</v>
      </c>
      <c r="E4572">
        <v>1</v>
      </c>
      <c r="F4572">
        <v>30780</v>
      </c>
      <c r="G4572" s="3">
        <v>0</v>
      </c>
      <c r="H4572" t="s">
        <v>12</v>
      </c>
      <c r="I4572">
        <v>1</v>
      </c>
      <c r="J4572">
        <f t="shared" si="284"/>
        <v>30780</v>
      </c>
      <c r="K4572" s="2">
        <f t="shared" si="285"/>
        <v>45992</v>
      </c>
      <c r="L4572" s="2" t="str">
        <f>VLOOKUP(C4572,Customers!$A$2:$F$401,3,FALSE)</f>
        <v>Tanta</v>
      </c>
      <c r="M4572" s="2" t="str">
        <f>VLOOKUP(C4572,Customers!$A$2:$F$401,5,FALSE)</f>
        <v>Small Business</v>
      </c>
      <c r="N4572" s="2" t="str">
        <f>VLOOKUP(D4572,Products!$A$2:$F$21,2,FALSE)</f>
        <v>Laptop Pro 14</v>
      </c>
      <c r="O4572" s="2" t="str">
        <f>VLOOKUP(D4572,Products!$A$2:$F$21,4,FALSE)</f>
        <v>Electronics</v>
      </c>
      <c r="P4572" s="2" t="str">
        <f>VLOOKUP(D4572,Products!$A$2:$F$21,3,FALSE)</f>
        <v>Computers</v>
      </c>
      <c r="Q4572" s="6">
        <f>VLOOKUP(D4572,Products!$A$2:$F$21,6,FALSE)</f>
        <v>22100</v>
      </c>
      <c r="R4572" s="6">
        <f t="shared" si="286"/>
        <v>22100</v>
      </c>
      <c r="S4572" s="6">
        <f t="shared" si="287"/>
        <v>8680</v>
      </c>
    </row>
    <row r="4573" spans="1:19" x14ac:dyDescent="0.25">
      <c r="A4573" t="s">
        <v>5003</v>
      </c>
      <c r="B4573" s="2">
        <v>44973</v>
      </c>
      <c r="C4573" t="s">
        <v>1601</v>
      </c>
      <c r="D4573" t="s">
        <v>109</v>
      </c>
      <c r="E4573">
        <v>4</v>
      </c>
      <c r="F4573">
        <v>13184</v>
      </c>
      <c r="G4573" s="3">
        <v>0.05</v>
      </c>
      <c r="H4573" t="s">
        <v>12</v>
      </c>
      <c r="I4573">
        <v>6</v>
      </c>
      <c r="J4573">
        <f t="shared" si="284"/>
        <v>50099.199999999997</v>
      </c>
      <c r="K4573" s="2">
        <f t="shared" si="285"/>
        <v>44958</v>
      </c>
      <c r="L4573" s="2" t="str">
        <f>VLOOKUP(C4573,Customers!$A$2:$F$401,3,FALSE)</f>
        <v>Cairo</v>
      </c>
      <c r="M4573" s="2" t="str">
        <f>VLOOKUP(C4573,Customers!$A$2:$F$401,5,FALSE)</f>
        <v>Corporate</v>
      </c>
      <c r="N4573" s="2" t="str">
        <f>VLOOKUP(D4573,Products!$A$2:$F$21,2,FALSE)</f>
        <v>Projector</v>
      </c>
      <c r="O4573" s="2" t="str">
        <f>VLOOKUP(D4573,Products!$A$2:$F$21,4,FALSE)</f>
        <v>Electronics</v>
      </c>
      <c r="P4573" s="2" t="str">
        <f>VLOOKUP(D4573,Products!$A$2:$F$21,3,FALSE)</f>
        <v>Displays</v>
      </c>
      <c r="Q4573" s="6">
        <f>VLOOKUP(D4573,Products!$A$2:$F$21,6,FALSE)</f>
        <v>9700</v>
      </c>
      <c r="R4573" s="6">
        <f t="shared" si="286"/>
        <v>38800</v>
      </c>
      <c r="S4573" s="6">
        <f t="shared" si="287"/>
        <v>11299.199999999997</v>
      </c>
    </row>
    <row r="4574" spans="1:19" x14ac:dyDescent="0.25">
      <c r="A4574" t="s">
        <v>5004</v>
      </c>
      <c r="B4574" s="2">
        <v>45527</v>
      </c>
      <c r="C4574" t="s">
        <v>775</v>
      </c>
      <c r="D4574" t="s">
        <v>40</v>
      </c>
      <c r="E4574">
        <v>1</v>
      </c>
      <c r="F4574">
        <v>21060</v>
      </c>
      <c r="G4574" s="3">
        <v>0</v>
      </c>
      <c r="H4574" t="s">
        <v>12</v>
      </c>
      <c r="I4574">
        <v>1</v>
      </c>
      <c r="J4574">
        <f t="shared" si="284"/>
        <v>21060</v>
      </c>
      <c r="K4574" s="2">
        <f t="shared" si="285"/>
        <v>45505</v>
      </c>
      <c r="L4574" s="2" t="str">
        <f>VLOOKUP(C4574,Customers!$A$2:$F$401,3,FALSE)</f>
        <v>Giza</v>
      </c>
      <c r="M4574" s="2" t="str">
        <f>VLOOKUP(C4574,Customers!$A$2:$F$401,5,FALSE)</f>
        <v>Small Business</v>
      </c>
      <c r="N4574" s="2" t="str">
        <f>VLOOKUP(D4574,Products!$A$2:$F$21,2,FALSE)</f>
        <v>Laptop Basic 15</v>
      </c>
      <c r="O4574" s="2" t="str">
        <f>VLOOKUP(D4574,Products!$A$2:$F$21,4,FALSE)</f>
        <v>Electronics</v>
      </c>
      <c r="P4574" s="2" t="str">
        <f>VLOOKUP(D4574,Products!$A$2:$F$21,3,FALSE)</f>
        <v>Computers</v>
      </c>
      <c r="Q4574" s="6">
        <f>VLOOKUP(D4574,Products!$A$2:$F$21,6,FALSE)</f>
        <v>15100</v>
      </c>
      <c r="R4574" s="6">
        <f t="shared" si="286"/>
        <v>15100</v>
      </c>
      <c r="S4574" s="6">
        <f t="shared" si="287"/>
        <v>5960</v>
      </c>
    </row>
    <row r="4575" spans="1:19" x14ac:dyDescent="0.25">
      <c r="A4575" t="s">
        <v>5005</v>
      </c>
      <c r="B4575" s="2">
        <v>45780</v>
      </c>
      <c r="C4575" t="s">
        <v>948</v>
      </c>
      <c r="D4575" t="s">
        <v>15</v>
      </c>
      <c r="E4575">
        <v>2</v>
      </c>
      <c r="F4575">
        <v>463.5</v>
      </c>
      <c r="G4575" s="3">
        <v>0.05</v>
      </c>
      <c r="H4575" t="s">
        <v>12</v>
      </c>
      <c r="I4575">
        <v>1</v>
      </c>
      <c r="J4575">
        <f t="shared" si="284"/>
        <v>880.65</v>
      </c>
      <c r="K4575" s="2">
        <f t="shared" si="285"/>
        <v>45778</v>
      </c>
      <c r="L4575" s="2" t="str">
        <f>VLOOKUP(C4575,Customers!$A$2:$F$401,3,FALSE)</f>
        <v>Fayoum</v>
      </c>
      <c r="M4575" s="2" t="str">
        <f>VLOOKUP(C4575,Customers!$A$2:$F$401,5,FALSE)</f>
        <v>Consumer</v>
      </c>
      <c r="N4575" s="2" t="str">
        <f>VLOOKUP(D4575,Products!$A$2:$F$21,2,FALSE)</f>
        <v>Wireless Mouse</v>
      </c>
      <c r="O4575" s="2" t="str">
        <f>VLOOKUP(D4575,Products!$A$2:$F$21,4,FALSE)</f>
        <v>Electronics</v>
      </c>
      <c r="P4575" s="2" t="str">
        <f>VLOOKUP(D4575,Products!$A$2:$F$21,3,FALSE)</f>
        <v>Accessories</v>
      </c>
      <c r="Q4575" s="6">
        <f>VLOOKUP(D4575,Products!$A$2:$F$21,6,FALSE)</f>
        <v>210</v>
      </c>
      <c r="R4575" s="6">
        <f t="shared" si="286"/>
        <v>420</v>
      </c>
      <c r="S4575" s="6">
        <f t="shared" si="287"/>
        <v>460.65</v>
      </c>
    </row>
    <row r="4576" spans="1:19" x14ac:dyDescent="0.25">
      <c r="A4576" t="s">
        <v>5006</v>
      </c>
      <c r="B4576" s="2">
        <v>45197</v>
      </c>
      <c r="C4576" t="s">
        <v>294</v>
      </c>
      <c r="D4576" t="s">
        <v>15</v>
      </c>
      <c r="E4576">
        <v>2</v>
      </c>
      <c r="F4576">
        <v>436.5</v>
      </c>
      <c r="G4576" s="3">
        <v>0</v>
      </c>
      <c r="H4576" t="s">
        <v>12</v>
      </c>
      <c r="I4576">
        <v>4</v>
      </c>
      <c r="J4576">
        <f t="shared" si="284"/>
        <v>873</v>
      </c>
      <c r="K4576" s="2">
        <f t="shared" si="285"/>
        <v>45170</v>
      </c>
      <c r="L4576" s="2" t="str">
        <f>VLOOKUP(C4576,Customers!$A$2:$F$401,3,FALSE)</f>
        <v>Ismailia</v>
      </c>
      <c r="M4576" s="2" t="str">
        <f>VLOOKUP(C4576,Customers!$A$2:$F$401,5,FALSE)</f>
        <v>Consumer</v>
      </c>
      <c r="N4576" s="2" t="str">
        <f>VLOOKUP(D4576,Products!$A$2:$F$21,2,FALSE)</f>
        <v>Wireless Mouse</v>
      </c>
      <c r="O4576" s="2" t="str">
        <f>VLOOKUP(D4576,Products!$A$2:$F$21,4,FALSE)</f>
        <v>Electronics</v>
      </c>
      <c r="P4576" s="2" t="str">
        <f>VLOOKUP(D4576,Products!$A$2:$F$21,3,FALSE)</f>
        <v>Accessories</v>
      </c>
      <c r="Q4576" s="6">
        <f>VLOOKUP(D4576,Products!$A$2:$F$21,6,FALSE)</f>
        <v>210</v>
      </c>
      <c r="R4576" s="6">
        <f t="shared" si="286"/>
        <v>420</v>
      </c>
      <c r="S4576" s="6">
        <f t="shared" si="287"/>
        <v>453</v>
      </c>
    </row>
    <row r="4577" spans="1:19" x14ac:dyDescent="0.25">
      <c r="A4577" t="s">
        <v>5007</v>
      </c>
      <c r="B4577" s="2">
        <v>45897</v>
      </c>
      <c r="C4577" t="s">
        <v>458</v>
      </c>
      <c r="D4577" t="s">
        <v>27</v>
      </c>
      <c r="E4577">
        <v>5</v>
      </c>
      <c r="F4577">
        <v>901.6</v>
      </c>
      <c r="G4577" s="3">
        <v>0</v>
      </c>
      <c r="H4577" t="s">
        <v>12</v>
      </c>
      <c r="I4577">
        <v>1</v>
      </c>
      <c r="J4577">
        <f t="shared" si="284"/>
        <v>4508</v>
      </c>
      <c r="K4577" s="2">
        <f t="shared" si="285"/>
        <v>45870</v>
      </c>
      <c r="L4577" s="2" t="str">
        <f>VLOOKUP(C4577,Customers!$A$2:$F$401,3,FALSE)</f>
        <v>Port Said</v>
      </c>
      <c r="M4577" s="2" t="str">
        <f>VLOOKUP(C4577,Customers!$A$2:$F$401,5,FALSE)</f>
        <v>Consumer</v>
      </c>
      <c r="N4577" s="2" t="str">
        <f>VLOOKUP(D4577,Products!$A$2:$F$21,2,FALSE)</f>
        <v>Printer Toner</v>
      </c>
      <c r="O4577" s="2" t="str">
        <f>VLOOKUP(D4577,Products!$A$2:$F$21,4,FALSE)</f>
        <v>Office</v>
      </c>
      <c r="P4577" s="2" t="str">
        <f>VLOOKUP(D4577,Products!$A$2:$F$21,3,FALSE)</f>
        <v>Supplies</v>
      </c>
      <c r="Q4577" s="6">
        <f>VLOOKUP(D4577,Products!$A$2:$F$21,6,FALSE)</f>
        <v>510</v>
      </c>
      <c r="R4577" s="6">
        <f t="shared" si="286"/>
        <v>2550</v>
      </c>
      <c r="S4577" s="6">
        <f t="shared" si="287"/>
        <v>1958</v>
      </c>
    </row>
    <row r="4578" spans="1:19" x14ac:dyDescent="0.25">
      <c r="A4578" t="s">
        <v>5008</v>
      </c>
      <c r="B4578" s="2">
        <v>45637</v>
      </c>
      <c r="C4578" t="s">
        <v>387</v>
      </c>
      <c r="D4578" t="s">
        <v>43</v>
      </c>
      <c r="E4578">
        <v>50</v>
      </c>
      <c r="F4578">
        <v>3312</v>
      </c>
      <c r="G4578" s="3">
        <v>0.2</v>
      </c>
      <c r="H4578" t="s">
        <v>12</v>
      </c>
      <c r="I4578">
        <v>3</v>
      </c>
      <c r="J4578">
        <f t="shared" si="284"/>
        <v>132480</v>
      </c>
      <c r="K4578" s="2">
        <f t="shared" si="285"/>
        <v>45627</v>
      </c>
      <c r="L4578" s="2" t="str">
        <f>VLOOKUP(C4578,Customers!$A$2:$F$401,3,FALSE)</f>
        <v>Asyut</v>
      </c>
      <c r="M4578" s="2" t="str">
        <f>VLOOKUP(C4578,Customers!$A$2:$F$401,5,FALSE)</f>
        <v>Corporate</v>
      </c>
      <c r="N4578" s="2" t="str">
        <f>VLOOKUP(D4578,Products!$A$2:$F$21,2,FALSE)</f>
        <v>External SSD 1TB</v>
      </c>
      <c r="O4578" s="2" t="str">
        <f>VLOOKUP(D4578,Products!$A$2:$F$21,4,FALSE)</f>
        <v>Electronics</v>
      </c>
      <c r="P4578" s="2" t="str">
        <f>VLOOKUP(D4578,Products!$A$2:$F$21,3,FALSE)</f>
        <v>Storage</v>
      </c>
      <c r="Q4578" s="6">
        <f>VLOOKUP(D4578,Products!$A$2:$F$21,6,FALSE)</f>
        <v>2450</v>
      </c>
      <c r="R4578" s="6">
        <f t="shared" si="286"/>
        <v>122500</v>
      </c>
      <c r="S4578" s="6">
        <f t="shared" si="287"/>
        <v>9980</v>
      </c>
    </row>
    <row r="4579" spans="1:19" x14ac:dyDescent="0.25">
      <c r="A4579" t="s">
        <v>5009</v>
      </c>
      <c r="B4579" s="2">
        <v>45787</v>
      </c>
      <c r="C4579" t="s">
        <v>492</v>
      </c>
      <c r="D4579" t="s">
        <v>46</v>
      </c>
      <c r="E4579">
        <v>4</v>
      </c>
      <c r="F4579">
        <v>252.2</v>
      </c>
      <c r="G4579" s="3">
        <v>0.15</v>
      </c>
      <c r="H4579" t="s">
        <v>12</v>
      </c>
      <c r="I4579">
        <v>5</v>
      </c>
      <c r="J4579">
        <f t="shared" si="284"/>
        <v>857.4799999999999</v>
      </c>
      <c r="K4579" s="2">
        <f t="shared" si="285"/>
        <v>45778</v>
      </c>
      <c r="L4579" s="2" t="str">
        <f>VLOOKUP(C4579,Customers!$A$2:$F$401,3,FALSE)</f>
        <v>Cairo</v>
      </c>
      <c r="M4579" s="2" t="str">
        <f>VLOOKUP(C4579,Customers!$A$2:$F$401,5,FALSE)</f>
        <v>Consumer</v>
      </c>
      <c r="N4579" s="2" t="str">
        <f>VLOOKUP(D4579,Products!$A$2:$F$21,2,FALSE)</f>
        <v>Paper A4 Box</v>
      </c>
      <c r="O4579" s="2" t="str">
        <f>VLOOKUP(D4579,Products!$A$2:$F$21,4,FALSE)</f>
        <v>Office</v>
      </c>
      <c r="P4579" s="2" t="str">
        <f>VLOOKUP(D4579,Products!$A$2:$F$21,3,FALSE)</f>
        <v>Stationery</v>
      </c>
      <c r="Q4579" s="6">
        <f>VLOOKUP(D4579,Products!$A$2:$F$21,6,FALSE)</f>
        <v>145</v>
      </c>
      <c r="R4579" s="6">
        <f t="shared" si="286"/>
        <v>580</v>
      </c>
      <c r="S4579" s="6">
        <f t="shared" si="287"/>
        <v>277.4799999999999</v>
      </c>
    </row>
    <row r="4580" spans="1:19" x14ac:dyDescent="0.25">
      <c r="A4580" t="s">
        <v>5010</v>
      </c>
      <c r="B4580" s="2">
        <v>45836</v>
      </c>
      <c r="C4580" t="s">
        <v>1294</v>
      </c>
      <c r="D4580" t="s">
        <v>21</v>
      </c>
      <c r="E4580">
        <v>3</v>
      </c>
      <c r="F4580">
        <v>1998</v>
      </c>
      <c r="G4580" s="3">
        <v>0.15</v>
      </c>
      <c r="H4580" t="s">
        <v>12</v>
      </c>
      <c r="I4580">
        <v>3</v>
      </c>
      <c r="J4580">
        <f t="shared" si="284"/>
        <v>5094.8999999999996</v>
      </c>
      <c r="K4580" s="2">
        <f t="shared" si="285"/>
        <v>45809</v>
      </c>
      <c r="L4580" s="2" t="str">
        <f>VLOOKUP(C4580,Customers!$A$2:$F$401,3,FALSE)</f>
        <v>Banha</v>
      </c>
      <c r="M4580" s="2" t="str">
        <f>VLOOKUP(C4580,Customers!$A$2:$F$401,5,FALSE)</f>
        <v>Small Business</v>
      </c>
      <c r="N4580" s="2" t="str">
        <f>VLOOKUP(D4580,Products!$A$2:$F$21,2,FALSE)</f>
        <v>Mechanical Keyboard</v>
      </c>
      <c r="O4580" s="2" t="str">
        <f>VLOOKUP(D4580,Products!$A$2:$F$21,4,FALSE)</f>
        <v>Electronics</v>
      </c>
      <c r="P4580" s="2" t="str">
        <f>VLOOKUP(D4580,Products!$A$2:$F$21,3,FALSE)</f>
        <v>Accessories</v>
      </c>
      <c r="Q4580" s="6">
        <f>VLOOKUP(D4580,Products!$A$2:$F$21,6,FALSE)</f>
        <v>990</v>
      </c>
      <c r="R4580" s="6">
        <f t="shared" si="286"/>
        <v>2970</v>
      </c>
      <c r="S4580" s="6">
        <f t="shared" si="287"/>
        <v>2124.8999999999996</v>
      </c>
    </row>
    <row r="4581" spans="1:19" x14ac:dyDescent="0.25">
      <c r="A4581" t="s">
        <v>5011</v>
      </c>
      <c r="B4581" s="2">
        <v>44970</v>
      </c>
      <c r="C4581" t="s">
        <v>645</v>
      </c>
      <c r="D4581" t="s">
        <v>33</v>
      </c>
      <c r="E4581">
        <v>1</v>
      </c>
      <c r="F4581">
        <v>4017</v>
      </c>
      <c r="G4581" s="3">
        <v>0.03</v>
      </c>
      <c r="H4581" t="s">
        <v>12</v>
      </c>
      <c r="I4581">
        <v>1</v>
      </c>
      <c r="J4581">
        <f t="shared" si="284"/>
        <v>3896.49</v>
      </c>
      <c r="K4581" s="2">
        <f t="shared" si="285"/>
        <v>44958</v>
      </c>
      <c r="L4581" s="2" t="str">
        <f>VLOOKUP(C4581,Customers!$A$2:$F$401,3,FALSE)</f>
        <v>Shubra El-Kheima</v>
      </c>
      <c r="M4581" s="2" t="str">
        <f>VLOOKUP(C4581,Customers!$A$2:$F$401,5,FALSE)</f>
        <v>Consumer</v>
      </c>
      <c r="N4581" s="2" t="str">
        <f>VLOOKUP(D4581,Products!$A$2:$F$21,2,FALSE)</f>
        <v>Filing Cabinet</v>
      </c>
      <c r="O4581" s="2" t="str">
        <f>VLOOKUP(D4581,Products!$A$2:$F$21,4,FALSE)</f>
        <v>Office</v>
      </c>
      <c r="P4581" s="2" t="str">
        <f>VLOOKUP(D4581,Products!$A$2:$F$21,3,FALSE)</f>
        <v>Furniture</v>
      </c>
      <c r="Q4581" s="6">
        <f>VLOOKUP(D4581,Products!$A$2:$F$21,6,FALSE)</f>
        <v>2650</v>
      </c>
      <c r="R4581" s="6">
        <f t="shared" si="286"/>
        <v>2650</v>
      </c>
      <c r="S4581" s="6">
        <f t="shared" si="287"/>
        <v>1246.4899999999998</v>
      </c>
    </row>
    <row r="4582" spans="1:19" x14ac:dyDescent="0.25">
      <c r="A4582" t="s">
        <v>5012</v>
      </c>
      <c r="B4582" s="2">
        <v>45524</v>
      </c>
      <c r="C4582" t="s">
        <v>772</v>
      </c>
      <c r="D4582" t="s">
        <v>56</v>
      </c>
      <c r="E4582">
        <v>1</v>
      </c>
      <c r="F4582">
        <v>194.4</v>
      </c>
      <c r="G4582" s="3">
        <v>0.05</v>
      </c>
      <c r="H4582" t="s">
        <v>12</v>
      </c>
      <c r="I4582">
        <v>2</v>
      </c>
      <c r="J4582">
        <f t="shared" si="284"/>
        <v>184.68</v>
      </c>
      <c r="K4582" s="2">
        <f t="shared" si="285"/>
        <v>45505</v>
      </c>
      <c r="L4582" s="2" t="str">
        <f>VLOOKUP(C4582,Customers!$A$2:$F$401,3,FALSE)</f>
        <v>Giza</v>
      </c>
      <c r="M4582" s="2" t="str">
        <f>VLOOKUP(C4582,Customers!$A$2:$F$401,5,FALSE)</f>
        <v>Consumer</v>
      </c>
      <c r="N4582" s="2" t="str">
        <f>VLOOKUP(D4582,Products!$A$2:$F$21,2,FALSE)</f>
        <v>Notebook Pack</v>
      </c>
      <c r="O4582" s="2" t="str">
        <f>VLOOKUP(D4582,Products!$A$2:$F$21,4,FALSE)</f>
        <v>Office</v>
      </c>
      <c r="P4582" s="2" t="str">
        <f>VLOOKUP(D4582,Products!$A$2:$F$21,3,FALSE)</f>
        <v>Stationery</v>
      </c>
      <c r="Q4582" s="6">
        <f>VLOOKUP(D4582,Products!$A$2:$F$21,6,FALSE)</f>
        <v>75</v>
      </c>
      <c r="R4582" s="6">
        <f t="shared" si="286"/>
        <v>75</v>
      </c>
      <c r="S4582" s="6">
        <f t="shared" si="287"/>
        <v>109.68</v>
      </c>
    </row>
    <row r="4583" spans="1:19" x14ac:dyDescent="0.25">
      <c r="A4583" t="s">
        <v>5013</v>
      </c>
      <c r="B4583" s="2">
        <v>45314</v>
      </c>
      <c r="C4583" t="s">
        <v>1414</v>
      </c>
      <c r="D4583" t="s">
        <v>56</v>
      </c>
      <c r="E4583">
        <v>5</v>
      </c>
      <c r="F4583">
        <v>180</v>
      </c>
      <c r="G4583" s="3">
        <v>0</v>
      </c>
      <c r="H4583" t="s">
        <v>12</v>
      </c>
      <c r="I4583">
        <v>6</v>
      </c>
      <c r="J4583">
        <f t="shared" si="284"/>
        <v>900</v>
      </c>
      <c r="K4583" s="2">
        <f t="shared" si="285"/>
        <v>45292</v>
      </c>
      <c r="L4583" s="2" t="str">
        <f>VLOOKUP(C4583,Customers!$A$2:$F$401,3,FALSE)</f>
        <v>Giza</v>
      </c>
      <c r="M4583" s="2" t="str">
        <f>VLOOKUP(C4583,Customers!$A$2:$F$401,5,FALSE)</f>
        <v>Consumer</v>
      </c>
      <c r="N4583" s="2" t="str">
        <f>VLOOKUP(D4583,Products!$A$2:$F$21,2,FALSE)</f>
        <v>Notebook Pack</v>
      </c>
      <c r="O4583" s="2" t="str">
        <f>VLOOKUP(D4583,Products!$A$2:$F$21,4,FALSE)</f>
        <v>Office</v>
      </c>
      <c r="P4583" s="2" t="str">
        <f>VLOOKUP(D4583,Products!$A$2:$F$21,3,FALSE)</f>
        <v>Stationery</v>
      </c>
      <c r="Q4583" s="6">
        <f>VLOOKUP(D4583,Products!$A$2:$F$21,6,FALSE)</f>
        <v>75</v>
      </c>
      <c r="R4583" s="6">
        <f t="shared" si="286"/>
        <v>375</v>
      </c>
      <c r="S4583" s="6">
        <f t="shared" si="287"/>
        <v>525</v>
      </c>
    </row>
    <row r="4584" spans="1:19" x14ac:dyDescent="0.25">
      <c r="A4584" t="s">
        <v>5014</v>
      </c>
      <c r="B4584" s="2">
        <v>45055</v>
      </c>
      <c r="C4584" t="s">
        <v>399</v>
      </c>
      <c r="D4584" t="s">
        <v>49</v>
      </c>
      <c r="E4584">
        <v>2</v>
      </c>
      <c r="F4584">
        <v>4428</v>
      </c>
      <c r="G4584" s="3">
        <v>0.15</v>
      </c>
      <c r="H4584" t="s">
        <v>12</v>
      </c>
      <c r="I4584">
        <v>6</v>
      </c>
      <c r="J4584">
        <f t="shared" si="284"/>
        <v>7527.5999999999995</v>
      </c>
      <c r="K4584" s="2">
        <f t="shared" si="285"/>
        <v>45047</v>
      </c>
      <c r="L4584" s="2" t="str">
        <f>VLOOKUP(C4584,Customers!$A$2:$F$401,3,FALSE)</f>
        <v>Cairo</v>
      </c>
      <c r="M4584" s="2" t="str">
        <f>VLOOKUP(C4584,Customers!$A$2:$F$401,5,FALSE)</f>
        <v>Consumer</v>
      </c>
      <c r="N4584" s="2" t="str">
        <f>VLOOKUP(D4584,Products!$A$2:$F$21,2,FALSE)</f>
        <v>UPS 1200VA</v>
      </c>
      <c r="O4584" s="2" t="str">
        <f>VLOOKUP(D4584,Products!$A$2:$F$21,4,FALSE)</f>
        <v>Electronics</v>
      </c>
      <c r="P4584" s="2" t="str">
        <f>VLOOKUP(D4584,Products!$A$2:$F$21,3,FALSE)</f>
        <v>Power</v>
      </c>
      <c r="Q4584" s="6">
        <f>VLOOKUP(D4584,Products!$A$2:$F$21,6,FALSE)</f>
        <v>2950</v>
      </c>
      <c r="R4584" s="6">
        <f t="shared" si="286"/>
        <v>5900</v>
      </c>
      <c r="S4584" s="6">
        <f t="shared" si="287"/>
        <v>1627.5999999999995</v>
      </c>
    </row>
    <row r="4585" spans="1:19" x14ac:dyDescent="0.25">
      <c r="A4585" t="s">
        <v>5015</v>
      </c>
      <c r="B4585" s="2">
        <v>44972</v>
      </c>
      <c r="C4585" t="s">
        <v>115</v>
      </c>
      <c r="D4585" t="s">
        <v>18</v>
      </c>
      <c r="E4585">
        <v>1</v>
      </c>
      <c r="F4585">
        <v>1406.5</v>
      </c>
      <c r="G4585" s="3">
        <v>0</v>
      </c>
      <c r="H4585" t="s">
        <v>12</v>
      </c>
      <c r="I4585">
        <v>6</v>
      </c>
      <c r="J4585">
        <f t="shared" si="284"/>
        <v>1406.5</v>
      </c>
      <c r="K4585" s="2">
        <f t="shared" si="285"/>
        <v>44958</v>
      </c>
      <c r="L4585" s="2" t="str">
        <f>VLOOKUP(C4585,Customers!$A$2:$F$401,3,FALSE)</f>
        <v>Ismailia</v>
      </c>
      <c r="M4585" s="2" t="str">
        <f>VLOOKUP(C4585,Customers!$A$2:$F$401,5,FALSE)</f>
        <v>Consumer</v>
      </c>
      <c r="N4585" s="2" t="str">
        <f>VLOOKUP(D4585,Products!$A$2:$F$21,2,FALSE)</f>
        <v>Webcam HD</v>
      </c>
      <c r="O4585" s="2" t="str">
        <f>VLOOKUP(D4585,Products!$A$2:$F$21,4,FALSE)</f>
        <v>Electronics</v>
      </c>
      <c r="P4585" s="2" t="str">
        <f>VLOOKUP(D4585,Products!$A$2:$F$21,3,FALSE)</f>
        <v>Accessories</v>
      </c>
      <c r="Q4585" s="6">
        <f>VLOOKUP(D4585,Products!$A$2:$F$21,6,FALSE)</f>
        <v>790</v>
      </c>
      <c r="R4585" s="6">
        <f t="shared" si="286"/>
        <v>790</v>
      </c>
      <c r="S4585" s="6">
        <f t="shared" si="287"/>
        <v>616.5</v>
      </c>
    </row>
    <row r="4586" spans="1:19" x14ac:dyDescent="0.25">
      <c r="A4586" t="s">
        <v>5016</v>
      </c>
      <c r="B4586" s="2">
        <v>45402</v>
      </c>
      <c r="C4586" t="s">
        <v>168</v>
      </c>
      <c r="D4586" t="s">
        <v>11</v>
      </c>
      <c r="E4586">
        <v>4</v>
      </c>
      <c r="F4586">
        <v>27645</v>
      </c>
      <c r="G4586" s="3">
        <v>0</v>
      </c>
      <c r="H4586" t="s">
        <v>12</v>
      </c>
      <c r="I4586">
        <v>5</v>
      </c>
      <c r="J4586">
        <f t="shared" si="284"/>
        <v>110580</v>
      </c>
      <c r="K4586" s="2">
        <f t="shared" si="285"/>
        <v>45383</v>
      </c>
      <c r="L4586" s="2" t="str">
        <f>VLOOKUP(C4586,Customers!$A$2:$F$401,3,FALSE)</f>
        <v>Tanta</v>
      </c>
      <c r="M4586" s="2" t="str">
        <f>VLOOKUP(C4586,Customers!$A$2:$F$401,5,FALSE)</f>
        <v>Small Business</v>
      </c>
      <c r="N4586" s="2" t="str">
        <f>VLOOKUP(D4586,Products!$A$2:$F$21,2,FALSE)</f>
        <v>Laptop Pro 14</v>
      </c>
      <c r="O4586" s="2" t="str">
        <f>VLOOKUP(D4586,Products!$A$2:$F$21,4,FALSE)</f>
        <v>Electronics</v>
      </c>
      <c r="P4586" s="2" t="str">
        <f>VLOOKUP(D4586,Products!$A$2:$F$21,3,FALSE)</f>
        <v>Computers</v>
      </c>
      <c r="Q4586" s="6">
        <f>VLOOKUP(D4586,Products!$A$2:$F$21,6,FALSE)</f>
        <v>22100</v>
      </c>
      <c r="R4586" s="6">
        <f t="shared" si="286"/>
        <v>88400</v>
      </c>
      <c r="S4586" s="6">
        <f t="shared" si="287"/>
        <v>22180</v>
      </c>
    </row>
    <row r="4587" spans="1:19" x14ac:dyDescent="0.25">
      <c r="A4587" t="s">
        <v>5017</v>
      </c>
      <c r="B4587" s="2">
        <v>45991</v>
      </c>
      <c r="C4587" t="s">
        <v>429</v>
      </c>
      <c r="D4587" t="s">
        <v>21</v>
      </c>
      <c r="E4587">
        <v>3</v>
      </c>
      <c r="F4587">
        <v>1850</v>
      </c>
      <c r="G4587" s="3">
        <v>0</v>
      </c>
      <c r="H4587" t="s">
        <v>12</v>
      </c>
      <c r="I4587">
        <v>2</v>
      </c>
      <c r="J4587">
        <f t="shared" si="284"/>
        <v>5550</v>
      </c>
      <c r="K4587" s="2">
        <f t="shared" si="285"/>
        <v>45962</v>
      </c>
      <c r="L4587" s="2" t="str">
        <f>VLOOKUP(C4587,Customers!$A$2:$F$401,3,FALSE)</f>
        <v>Alexandria</v>
      </c>
      <c r="M4587" s="2" t="str">
        <f>VLOOKUP(C4587,Customers!$A$2:$F$401,5,FALSE)</f>
        <v>Small Business</v>
      </c>
      <c r="N4587" s="2" t="str">
        <f>VLOOKUP(D4587,Products!$A$2:$F$21,2,FALSE)</f>
        <v>Mechanical Keyboard</v>
      </c>
      <c r="O4587" s="2" t="str">
        <f>VLOOKUP(D4587,Products!$A$2:$F$21,4,FALSE)</f>
        <v>Electronics</v>
      </c>
      <c r="P4587" s="2" t="str">
        <f>VLOOKUP(D4587,Products!$A$2:$F$21,3,FALSE)</f>
        <v>Accessories</v>
      </c>
      <c r="Q4587" s="6">
        <f>VLOOKUP(D4587,Products!$A$2:$F$21,6,FALSE)</f>
        <v>990</v>
      </c>
      <c r="R4587" s="6">
        <f t="shared" si="286"/>
        <v>2970</v>
      </c>
      <c r="S4587" s="6">
        <f t="shared" si="287"/>
        <v>2580</v>
      </c>
    </row>
    <row r="4588" spans="1:19" x14ac:dyDescent="0.25">
      <c r="A4588" t="s">
        <v>5018</v>
      </c>
      <c r="B4588" s="2">
        <v>45614</v>
      </c>
      <c r="C4588" t="s">
        <v>691</v>
      </c>
      <c r="D4588" t="s">
        <v>24</v>
      </c>
      <c r="E4588">
        <v>4</v>
      </c>
      <c r="F4588">
        <v>1212.5</v>
      </c>
      <c r="G4588" s="3">
        <v>0</v>
      </c>
      <c r="H4588" t="s">
        <v>12</v>
      </c>
      <c r="I4588">
        <v>4</v>
      </c>
      <c r="J4588">
        <f t="shared" si="284"/>
        <v>4850</v>
      </c>
      <c r="K4588" s="2">
        <f t="shared" si="285"/>
        <v>45597</v>
      </c>
      <c r="L4588" s="2" t="str">
        <f>VLOOKUP(C4588,Customers!$A$2:$F$401,3,FALSE)</f>
        <v>Cairo</v>
      </c>
      <c r="M4588" s="2" t="str">
        <f>VLOOKUP(C4588,Customers!$A$2:$F$401,5,FALSE)</f>
        <v>Consumer</v>
      </c>
      <c r="N4588" s="2" t="str">
        <f>VLOOKUP(D4588,Products!$A$2:$F$21,2,FALSE)</f>
        <v>USB-C Hub</v>
      </c>
      <c r="O4588" s="2" t="str">
        <f>VLOOKUP(D4588,Products!$A$2:$F$21,4,FALSE)</f>
        <v>Electronics</v>
      </c>
      <c r="P4588" s="2" t="str">
        <f>VLOOKUP(D4588,Products!$A$2:$F$21,3,FALSE)</f>
        <v>Accessories</v>
      </c>
      <c r="Q4588" s="6">
        <f>VLOOKUP(D4588,Products!$A$2:$F$21,6,FALSE)</f>
        <v>620</v>
      </c>
      <c r="R4588" s="6">
        <f t="shared" si="286"/>
        <v>2480</v>
      </c>
      <c r="S4588" s="6">
        <f t="shared" si="287"/>
        <v>2370</v>
      </c>
    </row>
    <row r="4589" spans="1:19" x14ac:dyDescent="0.25">
      <c r="A4589" t="s">
        <v>5019</v>
      </c>
      <c r="B4589" s="2">
        <v>45770</v>
      </c>
      <c r="C4589" t="s">
        <v>923</v>
      </c>
      <c r="D4589" t="s">
        <v>56</v>
      </c>
      <c r="E4589">
        <v>3</v>
      </c>
      <c r="F4589">
        <v>174.6</v>
      </c>
      <c r="G4589" s="3">
        <v>0.05</v>
      </c>
      <c r="H4589" t="s">
        <v>85</v>
      </c>
      <c r="I4589">
        <v>2</v>
      </c>
      <c r="J4589">
        <f t="shared" si="284"/>
        <v>497.60999999999996</v>
      </c>
      <c r="K4589" s="2">
        <f t="shared" si="285"/>
        <v>45748</v>
      </c>
      <c r="L4589" s="2" t="str">
        <f>VLOOKUP(C4589,Customers!$A$2:$F$401,3,FALSE)</f>
        <v>Fayoum</v>
      </c>
      <c r="M4589" s="2" t="str">
        <f>VLOOKUP(C4589,Customers!$A$2:$F$401,5,FALSE)</f>
        <v>Consumer</v>
      </c>
      <c r="N4589" s="2" t="str">
        <f>VLOOKUP(D4589,Products!$A$2:$F$21,2,FALSE)</f>
        <v>Notebook Pack</v>
      </c>
      <c r="O4589" s="2" t="str">
        <f>VLOOKUP(D4589,Products!$A$2:$F$21,4,FALSE)</f>
        <v>Office</v>
      </c>
      <c r="P4589" s="2" t="str">
        <f>VLOOKUP(D4589,Products!$A$2:$F$21,3,FALSE)</f>
        <v>Stationery</v>
      </c>
      <c r="Q4589" s="6">
        <f>VLOOKUP(D4589,Products!$A$2:$F$21,6,FALSE)</f>
        <v>75</v>
      </c>
      <c r="R4589" s="6">
        <f t="shared" si="286"/>
        <v>225</v>
      </c>
      <c r="S4589" s="6">
        <f t="shared" si="287"/>
        <v>272.60999999999996</v>
      </c>
    </row>
    <row r="4590" spans="1:19" x14ac:dyDescent="0.25">
      <c r="A4590" t="s">
        <v>5020</v>
      </c>
      <c r="B4590" s="2">
        <v>45629</v>
      </c>
      <c r="C4590" t="s">
        <v>450</v>
      </c>
      <c r="D4590" t="s">
        <v>15</v>
      </c>
      <c r="E4590">
        <v>2</v>
      </c>
      <c r="F4590">
        <v>414</v>
      </c>
      <c r="G4590" s="3">
        <v>0</v>
      </c>
      <c r="H4590" t="s">
        <v>12</v>
      </c>
      <c r="I4590">
        <v>4</v>
      </c>
      <c r="J4590">
        <f t="shared" si="284"/>
        <v>828</v>
      </c>
      <c r="K4590" s="2">
        <f t="shared" si="285"/>
        <v>45627</v>
      </c>
      <c r="L4590" s="2" t="str">
        <f>VLOOKUP(C4590,Customers!$A$2:$F$401,3,FALSE)</f>
        <v>Banha</v>
      </c>
      <c r="M4590" s="2" t="str">
        <f>VLOOKUP(C4590,Customers!$A$2:$F$401,5,FALSE)</f>
        <v>Consumer</v>
      </c>
      <c r="N4590" s="2" t="str">
        <f>VLOOKUP(D4590,Products!$A$2:$F$21,2,FALSE)</f>
        <v>Wireless Mouse</v>
      </c>
      <c r="O4590" s="2" t="str">
        <f>VLOOKUP(D4590,Products!$A$2:$F$21,4,FALSE)</f>
        <v>Electronics</v>
      </c>
      <c r="P4590" s="2" t="str">
        <f>VLOOKUP(D4590,Products!$A$2:$F$21,3,FALSE)</f>
        <v>Accessories</v>
      </c>
      <c r="Q4590" s="6">
        <f>VLOOKUP(D4590,Products!$A$2:$F$21,6,FALSE)</f>
        <v>210</v>
      </c>
      <c r="R4590" s="6">
        <f t="shared" si="286"/>
        <v>420</v>
      </c>
      <c r="S4590" s="6">
        <f t="shared" si="287"/>
        <v>408</v>
      </c>
    </row>
    <row r="4591" spans="1:19" x14ac:dyDescent="0.25">
      <c r="A4591" t="s">
        <v>5021</v>
      </c>
      <c r="B4591" s="2">
        <v>45595</v>
      </c>
      <c r="C4591" t="s">
        <v>347</v>
      </c>
      <c r="D4591" t="s">
        <v>56</v>
      </c>
      <c r="E4591">
        <v>1</v>
      </c>
      <c r="F4591">
        <v>185.4</v>
      </c>
      <c r="G4591" s="3">
        <v>0.2</v>
      </c>
      <c r="H4591" t="s">
        <v>12</v>
      </c>
      <c r="I4591">
        <v>7</v>
      </c>
      <c r="J4591">
        <f t="shared" si="284"/>
        <v>148.32000000000002</v>
      </c>
      <c r="K4591" s="2">
        <f t="shared" si="285"/>
        <v>45566</v>
      </c>
      <c r="L4591" s="2" t="str">
        <f>VLOOKUP(C4591,Customers!$A$2:$F$401,3,FALSE)</f>
        <v>Port Said</v>
      </c>
      <c r="M4591" s="2" t="str">
        <f>VLOOKUP(C4591,Customers!$A$2:$F$401,5,FALSE)</f>
        <v>Corporate</v>
      </c>
      <c r="N4591" s="2" t="str">
        <f>VLOOKUP(D4591,Products!$A$2:$F$21,2,FALSE)</f>
        <v>Notebook Pack</v>
      </c>
      <c r="O4591" s="2" t="str">
        <f>VLOOKUP(D4591,Products!$A$2:$F$21,4,FALSE)</f>
        <v>Office</v>
      </c>
      <c r="P4591" s="2" t="str">
        <f>VLOOKUP(D4591,Products!$A$2:$F$21,3,FALSE)</f>
        <v>Stationery</v>
      </c>
      <c r="Q4591" s="6">
        <f>VLOOKUP(D4591,Products!$A$2:$F$21,6,FALSE)</f>
        <v>75</v>
      </c>
      <c r="R4591" s="6">
        <f t="shared" si="286"/>
        <v>75</v>
      </c>
      <c r="S4591" s="6">
        <f t="shared" si="287"/>
        <v>73.320000000000022</v>
      </c>
    </row>
    <row r="4592" spans="1:19" x14ac:dyDescent="0.25">
      <c r="A4592" t="s">
        <v>5022</v>
      </c>
      <c r="B4592" s="2">
        <v>45922</v>
      </c>
      <c r="C4592" t="s">
        <v>468</v>
      </c>
      <c r="D4592" t="s">
        <v>90</v>
      </c>
      <c r="E4592">
        <v>3</v>
      </c>
      <c r="F4592">
        <v>2268</v>
      </c>
      <c r="G4592" s="3">
        <v>0</v>
      </c>
      <c r="H4592" t="s">
        <v>12</v>
      </c>
      <c r="I4592">
        <v>3</v>
      </c>
      <c r="J4592">
        <f t="shared" si="284"/>
        <v>6804</v>
      </c>
      <c r="K4592" s="2">
        <f t="shared" si="285"/>
        <v>45901</v>
      </c>
      <c r="L4592" s="2" t="str">
        <f>VLOOKUP(C4592,Customers!$A$2:$F$401,3,FALSE)</f>
        <v>Banha</v>
      </c>
      <c r="M4592" s="2" t="str">
        <f>VLOOKUP(C4592,Customers!$A$2:$F$401,5,FALSE)</f>
        <v>Consumer</v>
      </c>
      <c r="N4592" s="2" t="str">
        <f>VLOOKUP(D4592,Products!$A$2:$F$21,2,FALSE)</f>
        <v>Headset Pro</v>
      </c>
      <c r="O4592" s="2" t="str">
        <f>VLOOKUP(D4592,Products!$A$2:$F$21,4,FALSE)</f>
        <v>Electronics</v>
      </c>
      <c r="P4592" s="2" t="str">
        <f>VLOOKUP(D4592,Products!$A$2:$F$21,3,FALSE)</f>
        <v>Accessories</v>
      </c>
      <c r="Q4592" s="6">
        <f>VLOOKUP(D4592,Products!$A$2:$F$21,6,FALSE)</f>
        <v>1180</v>
      </c>
      <c r="R4592" s="6">
        <f t="shared" si="286"/>
        <v>3540</v>
      </c>
      <c r="S4592" s="6">
        <f t="shared" si="287"/>
        <v>3264</v>
      </c>
    </row>
    <row r="4593" spans="1:19" x14ac:dyDescent="0.25">
      <c r="A4593" t="s">
        <v>5023</v>
      </c>
      <c r="B4593" s="2">
        <v>46012</v>
      </c>
      <c r="C4593" t="s">
        <v>139</v>
      </c>
      <c r="D4593" t="s">
        <v>15</v>
      </c>
      <c r="E4593">
        <v>4</v>
      </c>
      <c r="F4593">
        <v>436.5</v>
      </c>
      <c r="G4593" s="3">
        <v>0.05</v>
      </c>
      <c r="H4593" t="s">
        <v>12</v>
      </c>
      <c r="I4593">
        <v>1</v>
      </c>
      <c r="J4593">
        <f t="shared" si="284"/>
        <v>1658.6999999999998</v>
      </c>
      <c r="K4593" s="2">
        <f t="shared" si="285"/>
        <v>45992</v>
      </c>
      <c r="L4593" s="2" t="str">
        <f>VLOOKUP(C4593,Customers!$A$2:$F$401,3,FALSE)</f>
        <v>Zagazig</v>
      </c>
      <c r="M4593" s="2" t="str">
        <f>VLOOKUP(C4593,Customers!$A$2:$F$401,5,FALSE)</f>
        <v>Consumer</v>
      </c>
      <c r="N4593" s="2" t="str">
        <f>VLOOKUP(D4593,Products!$A$2:$F$21,2,FALSE)</f>
        <v>Wireless Mouse</v>
      </c>
      <c r="O4593" s="2" t="str">
        <f>VLOOKUP(D4593,Products!$A$2:$F$21,4,FALSE)</f>
        <v>Electronics</v>
      </c>
      <c r="P4593" s="2" t="str">
        <f>VLOOKUP(D4593,Products!$A$2:$F$21,3,FALSE)</f>
        <v>Accessories</v>
      </c>
      <c r="Q4593" s="6">
        <f>VLOOKUP(D4593,Products!$A$2:$F$21,6,FALSE)</f>
        <v>210</v>
      </c>
      <c r="R4593" s="6">
        <f t="shared" si="286"/>
        <v>840</v>
      </c>
      <c r="S4593" s="6">
        <f t="shared" si="287"/>
        <v>818.69999999999982</v>
      </c>
    </row>
    <row r="4594" spans="1:19" x14ac:dyDescent="0.25">
      <c r="A4594" t="s">
        <v>5024</v>
      </c>
      <c r="B4594" s="2">
        <v>45838</v>
      </c>
      <c r="C4594" t="s">
        <v>777</v>
      </c>
      <c r="D4594" t="s">
        <v>15</v>
      </c>
      <c r="E4594">
        <v>2</v>
      </c>
      <c r="F4594">
        <v>450</v>
      </c>
      <c r="G4594" s="3">
        <v>0</v>
      </c>
      <c r="H4594" t="s">
        <v>12</v>
      </c>
      <c r="I4594">
        <v>3</v>
      </c>
      <c r="J4594">
        <f t="shared" si="284"/>
        <v>900</v>
      </c>
      <c r="K4594" s="2">
        <f t="shared" si="285"/>
        <v>45809</v>
      </c>
      <c r="L4594" s="2" t="str">
        <f>VLOOKUP(C4594,Customers!$A$2:$F$401,3,FALSE)</f>
        <v>Asyut</v>
      </c>
      <c r="M4594" s="2" t="str">
        <f>VLOOKUP(C4594,Customers!$A$2:$F$401,5,FALSE)</f>
        <v>Consumer</v>
      </c>
      <c r="N4594" s="2" t="str">
        <f>VLOOKUP(D4594,Products!$A$2:$F$21,2,FALSE)</f>
        <v>Wireless Mouse</v>
      </c>
      <c r="O4594" s="2" t="str">
        <f>VLOOKUP(D4594,Products!$A$2:$F$21,4,FALSE)</f>
        <v>Electronics</v>
      </c>
      <c r="P4594" s="2" t="str">
        <f>VLOOKUP(D4594,Products!$A$2:$F$21,3,FALSE)</f>
        <v>Accessories</v>
      </c>
      <c r="Q4594" s="6">
        <f>VLOOKUP(D4594,Products!$A$2:$F$21,6,FALSE)</f>
        <v>210</v>
      </c>
      <c r="R4594" s="6">
        <f t="shared" si="286"/>
        <v>420</v>
      </c>
      <c r="S4594" s="6">
        <f t="shared" si="287"/>
        <v>480</v>
      </c>
    </row>
    <row r="4595" spans="1:19" x14ac:dyDescent="0.25">
      <c r="A4595" t="s">
        <v>5025</v>
      </c>
      <c r="B4595" s="2">
        <v>45864</v>
      </c>
      <c r="C4595" t="s">
        <v>951</v>
      </c>
      <c r="D4595" t="s">
        <v>15</v>
      </c>
      <c r="E4595">
        <v>1</v>
      </c>
      <c r="F4595">
        <v>414</v>
      </c>
      <c r="G4595" s="3">
        <v>0.03</v>
      </c>
      <c r="H4595" t="s">
        <v>12</v>
      </c>
      <c r="I4595">
        <v>5</v>
      </c>
      <c r="J4595">
        <f t="shared" si="284"/>
        <v>401.58</v>
      </c>
      <c r="K4595" s="2">
        <f t="shared" si="285"/>
        <v>45839</v>
      </c>
      <c r="L4595" s="2" t="str">
        <f>VLOOKUP(C4595,Customers!$A$2:$F$401,3,FALSE)</f>
        <v>Shubra El-Kheima</v>
      </c>
      <c r="M4595" s="2" t="str">
        <f>VLOOKUP(C4595,Customers!$A$2:$F$401,5,FALSE)</f>
        <v>Small Business</v>
      </c>
      <c r="N4595" s="2" t="str">
        <f>VLOOKUP(D4595,Products!$A$2:$F$21,2,FALSE)</f>
        <v>Wireless Mouse</v>
      </c>
      <c r="O4595" s="2" t="str">
        <f>VLOOKUP(D4595,Products!$A$2:$F$21,4,FALSE)</f>
        <v>Electronics</v>
      </c>
      <c r="P4595" s="2" t="str">
        <f>VLOOKUP(D4595,Products!$A$2:$F$21,3,FALSE)</f>
        <v>Accessories</v>
      </c>
      <c r="Q4595" s="6">
        <f>VLOOKUP(D4595,Products!$A$2:$F$21,6,FALSE)</f>
        <v>210</v>
      </c>
      <c r="R4595" s="6">
        <f t="shared" si="286"/>
        <v>210</v>
      </c>
      <c r="S4595" s="6">
        <f t="shared" si="287"/>
        <v>191.57999999999998</v>
      </c>
    </row>
    <row r="4596" spans="1:19" x14ac:dyDescent="0.25">
      <c r="A4596" t="s">
        <v>5026</v>
      </c>
      <c r="B4596" s="2">
        <v>45549</v>
      </c>
      <c r="C4596" t="s">
        <v>1739</v>
      </c>
      <c r="D4596" t="s">
        <v>56</v>
      </c>
      <c r="E4596">
        <v>1</v>
      </c>
      <c r="F4596">
        <v>180</v>
      </c>
      <c r="G4596" s="3">
        <v>0</v>
      </c>
      <c r="H4596" t="s">
        <v>12</v>
      </c>
      <c r="I4596">
        <v>3</v>
      </c>
      <c r="J4596">
        <f t="shared" si="284"/>
        <v>180</v>
      </c>
      <c r="K4596" s="2">
        <f t="shared" si="285"/>
        <v>45536</v>
      </c>
      <c r="L4596" s="2" t="str">
        <f>VLOOKUP(C4596,Customers!$A$2:$F$401,3,FALSE)</f>
        <v>Asyut</v>
      </c>
      <c r="M4596" s="2" t="str">
        <f>VLOOKUP(C4596,Customers!$A$2:$F$401,5,FALSE)</f>
        <v>Consumer</v>
      </c>
      <c r="N4596" s="2" t="str">
        <f>VLOOKUP(D4596,Products!$A$2:$F$21,2,FALSE)</f>
        <v>Notebook Pack</v>
      </c>
      <c r="O4596" s="2" t="str">
        <f>VLOOKUP(D4596,Products!$A$2:$F$21,4,FALSE)</f>
        <v>Office</v>
      </c>
      <c r="P4596" s="2" t="str">
        <f>VLOOKUP(D4596,Products!$A$2:$F$21,3,FALSE)</f>
        <v>Stationery</v>
      </c>
      <c r="Q4596" s="6">
        <f>VLOOKUP(D4596,Products!$A$2:$F$21,6,FALSE)</f>
        <v>75</v>
      </c>
      <c r="R4596" s="6">
        <f t="shared" si="286"/>
        <v>75</v>
      </c>
      <c r="S4596" s="6">
        <f t="shared" si="287"/>
        <v>105</v>
      </c>
    </row>
    <row r="4597" spans="1:19" x14ac:dyDescent="0.25">
      <c r="A4597" t="s">
        <v>5027</v>
      </c>
      <c r="B4597" s="2">
        <v>45197</v>
      </c>
      <c r="C4597" t="s">
        <v>271</v>
      </c>
      <c r="D4597" t="s">
        <v>11</v>
      </c>
      <c r="E4597">
        <v>2</v>
      </c>
      <c r="F4597">
        <v>27645</v>
      </c>
      <c r="G4597" s="3">
        <v>0.05</v>
      </c>
      <c r="H4597" t="s">
        <v>12</v>
      </c>
      <c r="I4597">
        <v>4</v>
      </c>
      <c r="J4597">
        <f t="shared" si="284"/>
        <v>52525.5</v>
      </c>
      <c r="K4597" s="2">
        <f t="shared" si="285"/>
        <v>45170</v>
      </c>
      <c r="L4597" s="2" t="str">
        <f>VLOOKUP(C4597,Customers!$A$2:$F$401,3,FALSE)</f>
        <v>Alexandria</v>
      </c>
      <c r="M4597" s="2" t="str">
        <f>VLOOKUP(C4597,Customers!$A$2:$F$401,5,FALSE)</f>
        <v>Consumer</v>
      </c>
      <c r="N4597" s="2" t="str">
        <f>VLOOKUP(D4597,Products!$A$2:$F$21,2,FALSE)</f>
        <v>Laptop Pro 14</v>
      </c>
      <c r="O4597" s="2" t="str">
        <f>VLOOKUP(D4597,Products!$A$2:$F$21,4,FALSE)</f>
        <v>Electronics</v>
      </c>
      <c r="P4597" s="2" t="str">
        <f>VLOOKUP(D4597,Products!$A$2:$F$21,3,FALSE)</f>
        <v>Computers</v>
      </c>
      <c r="Q4597" s="6">
        <f>VLOOKUP(D4597,Products!$A$2:$F$21,6,FALSE)</f>
        <v>22100</v>
      </c>
      <c r="R4597" s="6">
        <f t="shared" si="286"/>
        <v>44200</v>
      </c>
      <c r="S4597" s="6">
        <f t="shared" si="287"/>
        <v>8325.5</v>
      </c>
    </row>
    <row r="4598" spans="1:19" x14ac:dyDescent="0.25">
      <c r="A4598" t="s">
        <v>5028</v>
      </c>
      <c r="B4598" s="2">
        <v>45554</v>
      </c>
      <c r="C4598" t="s">
        <v>863</v>
      </c>
      <c r="D4598" t="s">
        <v>56</v>
      </c>
      <c r="E4598">
        <v>3</v>
      </c>
      <c r="F4598">
        <v>194.4</v>
      </c>
      <c r="G4598" s="3">
        <v>0</v>
      </c>
      <c r="H4598" t="s">
        <v>12</v>
      </c>
      <c r="I4598">
        <v>4</v>
      </c>
      <c r="J4598">
        <f t="shared" si="284"/>
        <v>583.20000000000005</v>
      </c>
      <c r="K4598" s="2">
        <f t="shared" si="285"/>
        <v>45536</v>
      </c>
      <c r="L4598" s="2" t="str">
        <f>VLOOKUP(C4598,Customers!$A$2:$F$401,3,FALSE)</f>
        <v>Alexandria</v>
      </c>
      <c r="M4598" s="2" t="str">
        <f>VLOOKUP(C4598,Customers!$A$2:$F$401,5,FALSE)</f>
        <v>Consumer</v>
      </c>
      <c r="N4598" s="2" t="str">
        <f>VLOOKUP(D4598,Products!$A$2:$F$21,2,FALSE)</f>
        <v>Notebook Pack</v>
      </c>
      <c r="O4598" s="2" t="str">
        <f>VLOOKUP(D4598,Products!$A$2:$F$21,4,FALSE)</f>
        <v>Office</v>
      </c>
      <c r="P4598" s="2" t="str">
        <f>VLOOKUP(D4598,Products!$A$2:$F$21,3,FALSE)</f>
        <v>Stationery</v>
      </c>
      <c r="Q4598" s="6">
        <f>VLOOKUP(D4598,Products!$A$2:$F$21,6,FALSE)</f>
        <v>75</v>
      </c>
      <c r="R4598" s="6">
        <f t="shared" si="286"/>
        <v>225</v>
      </c>
      <c r="S4598" s="6">
        <f t="shared" si="287"/>
        <v>358.20000000000005</v>
      </c>
    </row>
    <row r="4599" spans="1:19" x14ac:dyDescent="0.25">
      <c r="A4599" t="s">
        <v>5029</v>
      </c>
      <c r="B4599" s="2">
        <v>45278</v>
      </c>
      <c r="C4599" t="s">
        <v>246</v>
      </c>
      <c r="D4599" t="s">
        <v>11</v>
      </c>
      <c r="E4599">
        <v>2</v>
      </c>
      <c r="F4599">
        <v>27645</v>
      </c>
      <c r="G4599" s="3">
        <v>0.2</v>
      </c>
      <c r="H4599" t="s">
        <v>12</v>
      </c>
      <c r="I4599">
        <v>4</v>
      </c>
      <c r="J4599">
        <f t="shared" si="284"/>
        <v>44232</v>
      </c>
      <c r="K4599" s="2">
        <f t="shared" si="285"/>
        <v>45261</v>
      </c>
      <c r="L4599" s="2" t="str">
        <f>VLOOKUP(C4599,Customers!$A$2:$F$401,3,FALSE)</f>
        <v>Zagazig</v>
      </c>
      <c r="M4599" s="2" t="str">
        <f>VLOOKUP(C4599,Customers!$A$2:$F$401,5,FALSE)</f>
        <v>Small Business</v>
      </c>
      <c r="N4599" s="2" t="str">
        <f>VLOOKUP(D4599,Products!$A$2:$F$21,2,FALSE)</f>
        <v>Laptop Pro 14</v>
      </c>
      <c r="O4599" s="2" t="str">
        <f>VLOOKUP(D4599,Products!$A$2:$F$21,4,FALSE)</f>
        <v>Electronics</v>
      </c>
      <c r="P4599" s="2" t="str">
        <f>VLOOKUP(D4599,Products!$A$2:$F$21,3,FALSE)</f>
        <v>Computers</v>
      </c>
      <c r="Q4599" s="6">
        <f>VLOOKUP(D4599,Products!$A$2:$F$21,6,FALSE)</f>
        <v>22100</v>
      </c>
      <c r="R4599" s="6">
        <f t="shared" si="286"/>
        <v>44200</v>
      </c>
      <c r="S4599" s="6">
        <f t="shared" si="287"/>
        <v>32</v>
      </c>
    </row>
    <row r="4600" spans="1:19" x14ac:dyDescent="0.25">
      <c r="A4600" t="s">
        <v>5030</v>
      </c>
      <c r="B4600" s="2">
        <v>45459</v>
      </c>
      <c r="C4600" t="s">
        <v>617</v>
      </c>
      <c r="D4600" t="s">
        <v>79</v>
      </c>
      <c r="E4600">
        <v>4</v>
      </c>
      <c r="F4600">
        <v>6200</v>
      </c>
      <c r="G4600" s="3">
        <v>0.15</v>
      </c>
      <c r="H4600" t="s">
        <v>12</v>
      </c>
      <c r="I4600">
        <v>3</v>
      </c>
      <c r="J4600">
        <f t="shared" si="284"/>
        <v>21080</v>
      </c>
      <c r="K4600" s="2">
        <f t="shared" si="285"/>
        <v>45444</v>
      </c>
      <c r="L4600" s="2" t="str">
        <f>VLOOKUP(C4600,Customers!$A$2:$F$401,3,FALSE)</f>
        <v>Zagazig</v>
      </c>
      <c r="M4600" s="2" t="str">
        <f>VLOOKUP(C4600,Customers!$A$2:$F$401,5,FALSE)</f>
        <v>Small Business</v>
      </c>
      <c r="N4600" s="2" t="str">
        <f>VLOOKUP(D4600,Products!$A$2:$F$21,2,FALSE)</f>
        <v>27-inch Monitor</v>
      </c>
      <c r="O4600" s="2" t="str">
        <f>VLOOKUP(D4600,Products!$A$2:$F$21,4,FALSE)</f>
        <v>Electronics</v>
      </c>
      <c r="P4600" s="2" t="str">
        <f>VLOOKUP(D4600,Products!$A$2:$F$21,3,FALSE)</f>
        <v>Displays</v>
      </c>
      <c r="Q4600" s="6">
        <f>VLOOKUP(D4600,Products!$A$2:$F$21,6,FALSE)</f>
        <v>4300</v>
      </c>
      <c r="R4600" s="6">
        <f t="shared" si="286"/>
        <v>17200</v>
      </c>
      <c r="S4600" s="6">
        <f t="shared" si="287"/>
        <v>3880</v>
      </c>
    </row>
    <row r="4601" spans="1:19" x14ac:dyDescent="0.25">
      <c r="A4601" t="s">
        <v>5031</v>
      </c>
      <c r="B4601" s="2">
        <v>45391</v>
      </c>
      <c r="C4601" t="s">
        <v>246</v>
      </c>
      <c r="D4601" t="s">
        <v>18</v>
      </c>
      <c r="E4601">
        <v>1</v>
      </c>
      <c r="F4601">
        <v>1406.5</v>
      </c>
      <c r="G4601" s="3">
        <v>0.05</v>
      </c>
      <c r="H4601" t="s">
        <v>12</v>
      </c>
      <c r="I4601">
        <v>5</v>
      </c>
      <c r="J4601">
        <f t="shared" si="284"/>
        <v>1336.175</v>
      </c>
      <c r="K4601" s="2">
        <f t="shared" si="285"/>
        <v>45383</v>
      </c>
      <c r="L4601" s="2" t="str">
        <f>VLOOKUP(C4601,Customers!$A$2:$F$401,3,FALSE)</f>
        <v>Zagazig</v>
      </c>
      <c r="M4601" s="2" t="str">
        <f>VLOOKUP(C4601,Customers!$A$2:$F$401,5,FALSE)</f>
        <v>Small Business</v>
      </c>
      <c r="N4601" s="2" t="str">
        <f>VLOOKUP(D4601,Products!$A$2:$F$21,2,FALSE)</f>
        <v>Webcam HD</v>
      </c>
      <c r="O4601" s="2" t="str">
        <f>VLOOKUP(D4601,Products!$A$2:$F$21,4,FALSE)</f>
        <v>Electronics</v>
      </c>
      <c r="P4601" s="2" t="str">
        <f>VLOOKUP(D4601,Products!$A$2:$F$21,3,FALSE)</f>
        <v>Accessories</v>
      </c>
      <c r="Q4601" s="6">
        <f>VLOOKUP(D4601,Products!$A$2:$F$21,6,FALSE)</f>
        <v>790</v>
      </c>
      <c r="R4601" s="6">
        <f t="shared" si="286"/>
        <v>790</v>
      </c>
      <c r="S4601" s="6">
        <f t="shared" si="287"/>
        <v>546.17499999999995</v>
      </c>
    </row>
    <row r="4602" spans="1:19" x14ac:dyDescent="0.25">
      <c r="A4602" t="s">
        <v>5032</v>
      </c>
      <c r="B4602" s="2">
        <v>45918</v>
      </c>
      <c r="C4602" t="s">
        <v>1601</v>
      </c>
      <c r="D4602" t="s">
        <v>49</v>
      </c>
      <c r="E4602">
        <v>5</v>
      </c>
      <c r="F4602">
        <v>3977</v>
      </c>
      <c r="G4602" s="3">
        <v>0.05</v>
      </c>
      <c r="H4602" t="s">
        <v>12</v>
      </c>
      <c r="I4602">
        <v>1</v>
      </c>
      <c r="J4602">
        <f t="shared" si="284"/>
        <v>18890.75</v>
      </c>
      <c r="K4602" s="2">
        <f t="shared" si="285"/>
        <v>45901</v>
      </c>
      <c r="L4602" s="2" t="str">
        <f>VLOOKUP(C4602,Customers!$A$2:$F$401,3,FALSE)</f>
        <v>Cairo</v>
      </c>
      <c r="M4602" s="2" t="str">
        <f>VLOOKUP(C4602,Customers!$A$2:$F$401,5,FALSE)</f>
        <v>Corporate</v>
      </c>
      <c r="N4602" s="2" t="str">
        <f>VLOOKUP(D4602,Products!$A$2:$F$21,2,FALSE)</f>
        <v>UPS 1200VA</v>
      </c>
      <c r="O4602" s="2" t="str">
        <f>VLOOKUP(D4602,Products!$A$2:$F$21,4,FALSE)</f>
        <v>Electronics</v>
      </c>
      <c r="P4602" s="2" t="str">
        <f>VLOOKUP(D4602,Products!$A$2:$F$21,3,FALSE)</f>
        <v>Power</v>
      </c>
      <c r="Q4602" s="6">
        <f>VLOOKUP(D4602,Products!$A$2:$F$21,6,FALSE)</f>
        <v>2950</v>
      </c>
      <c r="R4602" s="6">
        <f t="shared" si="286"/>
        <v>14750</v>
      </c>
      <c r="S4602" s="6">
        <f t="shared" si="287"/>
        <v>4140.75</v>
      </c>
    </row>
    <row r="4603" spans="1:19" x14ac:dyDescent="0.25">
      <c r="A4603" t="s">
        <v>5033</v>
      </c>
      <c r="B4603" s="2">
        <v>45688</v>
      </c>
      <c r="C4603" t="s">
        <v>780</v>
      </c>
      <c r="D4603" t="s">
        <v>46</v>
      </c>
      <c r="E4603">
        <v>5</v>
      </c>
      <c r="F4603">
        <v>252.2</v>
      </c>
      <c r="G4603" s="3">
        <v>0</v>
      </c>
      <c r="H4603" t="s">
        <v>12</v>
      </c>
      <c r="I4603">
        <v>7</v>
      </c>
      <c r="J4603">
        <f t="shared" si="284"/>
        <v>1261</v>
      </c>
      <c r="K4603" s="2">
        <f t="shared" si="285"/>
        <v>45658</v>
      </c>
      <c r="L4603" s="2" t="str">
        <f>VLOOKUP(C4603,Customers!$A$2:$F$401,3,FALSE)</f>
        <v>Ismailia</v>
      </c>
      <c r="M4603" s="2" t="str">
        <f>VLOOKUP(C4603,Customers!$A$2:$F$401,5,FALSE)</f>
        <v>Consumer</v>
      </c>
      <c r="N4603" s="2" t="str">
        <f>VLOOKUP(D4603,Products!$A$2:$F$21,2,FALSE)</f>
        <v>Paper A4 Box</v>
      </c>
      <c r="O4603" s="2" t="str">
        <f>VLOOKUP(D4603,Products!$A$2:$F$21,4,FALSE)</f>
        <v>Office</v>
      </c>
      <c r="P4603" s="2" t="str">
        <f>VLOOKUP(D4603,Products!$A$2:$F$21,3,FALSE)</f>
        <v>Stationery</v>
      </c>
      <c r="Q4603" s="6">
        <f>VLOOKUP(D4603,Products!$A$2:$F$21,6,FALSE)</f>
        <v>145</v>
      </c>
      <c r="R4603" s="6">
        <f t="shared" si="286"/>
        <v>725</v>
      </c>
      <c r="S4603" s="6">
        <f t="shared" si="287"/>
        <v>536</v>
      </c>
    </row>
    <row r="4604" spans="1:19" x14ac:dyDescent="0.25">
      <c r="A4604" t="s">
        <v>5034</v>
      </c>
      <c r="B4604" s="2">
        <v>45517</v>
      </c>
      <c r="C4604" t="s">
        <v>352</v>
      </c>
      <c r="D4604" t="s">
        <v>15</v>
      </c>
      <c r="E4604">
        <v>1</v>
      </c>
      <c r="F4604">
        <v>463.5</v>
      </c>
      <c r="G4604" s="3">
        <v>0.15</v>
      </c>
      <c r="H4604" t="s">
        <v>12</v>
      </c>
      <c r="I4604">
        <v>5</v>
      </c>
      <c r="J4604">
        <f t="shared" si="284"/>
        <v>393.97499999999997</v>
      </c>
      <c r="K4604" s="2">
        <f t="shared" si="285"/>
        <v>45505</v>
      </c>
      <c r="L4604" s="2" t="str">
        <f>VLOOKUP(C4604,Customers!$A$2:$F$401,3,FALSE)</f>
        <v>Giza</v>
      </c>
      <c r="M4604" s="2" t="str">
        <f>VLOOKUP(C4604,Customers!$A$2:$F$401,5,FALSE)</f>
        <v>Corporate</v>
      </c>
      <c r="N4604" s="2" t="str">
        <f>VLOOKUP(D4604,Products!$A$2:$F$21,2,FALSE)</f>
        <v>Wireless Mouse</v>
      </c>
      <c r="O4604" s="2" t="str">
        <f>VLOOKUP(D4604,Products!$A$2:$F$21,4,FALSE)</f>
        <v>Electronics</v>
      </c>
      <c r="P4604" s="2" t="str">
        <f>VLOOKUP(D4604,Products!$A$2:$F$21,3,FALSE)</f>
        <v>Accessories</v>
      </c>
      <c r="Q4604" s="6">
        <f>VLOOKUP(D4604,Products!$A$2:$F$21,6,FALSE)</f>
        <v>210</v>
      </c>
      <c r="R4604" s="6">
        <f t="shared" si="286"/>
        <v>210</v>
      </c>
      <c r="S4604" s="6">
        <f t="shared" si="287"/>
        <v>183.97499999999997</v>
      </c>
    </row>
    <row r="4605" spans="1:19" x14ac:dyDescent="0.25">
      <c r="A4605" t="s">
        <v>5035</v>
      </c>
      <c r="B4605" s="2">
        <v>45023</v>
      </c>
      <c r="C4605" t="s">
        <v>262</v>
      </c>
      <c r="D4605" t="s">
        <v>11</v>
      </c>
      <c r="E4605">
        <v>2</v>
      </c>
      <c r="F4605">
        <v>28500</v>
      </c>
      <c r="G4605" s="3">
        <v>0</v>
      </c>
      <c r="H4605" t="s">
        <v>12</v>
      </c>
      <c r="I4605">
        <v>4</v>
      </c>
      <c r="J4605">
        <f t="shared" si="284"/>
        <v>57000</v>
      </c>
      <c r="K4605" s="2">
        <f t="shared" si="285"/>
        <v>45017</v>
      </c>
      <c r="L4605" s="2" t="str">
        <f>VLOOKUP(C4605,Customers!$A$2:$F$401,3,FALSE)</f>
        <v>Mansoura</v>
      </c>
      <c r="M4605" s="2" t="str">
        <f>VLOOKUP(C4605,Customers!$A$2:$F$401,5,FALSE)</f>
        <v>Small Business</v>
      </c>
      <c r="N4605" s="2" t="str">
        <f>VLOOKUP(D4605,Products!$A$2:$F$21,2,FALSE)</f>
        <v>Laptop Pro 14</v>
      </c>
      <c r="O4605" s="2" t="str">
        <f>VLOOKUP(D4605,Products!$A$2:$F$21,4,FALSE)</f>
        <v>Electronics</v>
      </c>
      <c r="P4605" s="2" t="str">
        <f>VLOOKUP(D4605,Products!$A$2:$F$21,3,FALSE)</f>
        <v>Computers</v>
      </c>
      <c r="Q4605" s="6">
        <f>VLOOKUP(D4605,Products!$A$2:$F$21,6,FALSE)</f>
        <v>22100</v>
      </c>
      <c r="R4605" s="6">
        <f t="shared" si="286"/>
        <v>44200</v>
      </c>
      <c r="S4605" s="6">
        <f t="shared" si="287"/>
        <v>12800</v>
      </c>
    </row>
    <row r="4606" spans="1:19" x14ac:dyDescent="0.25">
      <c r="A4606" t="s">
        <v>5036</v>
      </c>
      <c r="B4606" s="2">
        <v>45230</v>
      </c>
      <c r="C4606" t="s">
        <v>32</v>
      </c>
      <c r="D4606" t="s">
        <v>79</v>
      </c>
      <c r="E4606">
        <v>3</v>
      </c>
      <c r="F4606">
        <v>6200</v>
      </c>
      <c r="G4606" s="3">
        <v>0.15</v>
      </c>
      <c r="H4606" t="s">
        <v>12</v>
      </c>
      <c r="I4606">
        <v>1</v>
      </c>
      <c r="J4606">
        <f t="shared" si="284"/>
        <v>15810</v>
      </c>
      <c r="K4606" s="2">
        <f t="shared" si="285"/>
        <v>45200</v>
      </c>
      <c r="L4606" s="2" t="str">
        <f>VLOOKUP(C4606,Customers!$A$2:$F$401,3,FALSE)</f>
        <v>Tanta</v>
      </c>
      <c r="M4606" s="2" t="str">
        <f>VLOOKUP(C4606,Customers!$A$2:$F$401,5,FALSE)</f>
        <v>Consumer</v>
      </c>
      <c r="N4606" s="2" t="str">
        <f>VLOOKUP(D4606,Products!$A$2:$F$21,2,FALSE)</f>
        <v>27-inch Monitor</v>
      </c>
      <c r="O4606" s="2" t="str">
        <f>VLOOKUP(D4606,Products!$A$2:$F$21,4,FALSE)</f>
        <v>Electronics</v>
      </c>
      <c r="P4606" s="2" t="str">
        <f>VLOOKUP(D4606,Products!$A$2:$F$21,3,FALSE)</f>
        <v>Displays</v>
      </c>
      <c r="Q4606" s="6">
        <f>VLOOKUP(D4606,Products!$A$2:$F$21,6,FALSE)</f>
        <v>4300</v>
      </c>
      <c r="R4606" s="6">
        <f t="shared" si="286"/>
        <v>12900</v>
      </c>
      <c r="S4606" s="6">
        <f t="shared" si="287"/>
        <v>2910</v>
      </c>
    </row>
    <row r="4607" spans="1:19" x14ac:dyDescent="0.25">
      <c r="A4607" t="s">
        <v>5037</v>
      </c>
      <c r="B4607" s="2">
        <v>45650</v>
      </c>
      <c r="C4607" t="s">
        <v>783</v>
      </c>
      <c r="D4607" t="s">
        <v>18</v>
      </c>
      <c r="E4607">
        <v>1</v>
      </c>
      <c r="F4607">
        <v>1493.5</v>
      </c>
      <c r="G4607" s="3">
        <v>0</v>
      </c>
      <c r="H4607" t="s">
        <v>12</v>
      </c>
      <c r="I4607">
        <v>7</v>
      </c>
      <c r="J4607">
        <f t="shared" si="284"/>
        <v>1493.5</v>
      </c>
      <c r="K4607" s="2">
        <f t="shared" si="285"/>
        <v>45627</v>
      </c>
      <c r="L4607" s="2" t="str">
        <f>VLOOKUP(C4607,Customers!$A$2:$F$401,3,FALSE)</f>
        <v>Zagazig</v>
      </c>
      <c r="M4607" s="2" t="str">
        <f>VLOOKUP(C4607,Customers!$A$2:$F$401,5,FALSE)</f>
        <v>Consumer</v>
      </c>
      <c r="N4607" s="2" t="str">
        <f>VLOOKUP(D4607,Products!$A$2:$F$21,2,FALSE)</f>
        <v>Webcam HD</v>
      </c>
      <c r="O4607" s="2" t="str">
        <f>VLOOKUP(D4607,Products!$A$2:$F$21,4,FALSE)</f>
        <v>Electronics</v>
      </c>
      <c r="P4607" s="2" t="str">
        <f>VLOOKUP(D4607,Products!$A$2:$F$21,3,FALSE)</f>
        <v>Accessories</v>
      </c>
      <c r="Q4607" s="6">
        <f>VLOOKUP(D4607,Products!$A$2:$F$21,6,FALSE)</f>
        <v>790</v>
      </c>
      <c r="R4607" s="6">
        <f t="shared" si="286"/>
        <v>790</v>
      </c>
      <c r="S4607" s="6">
        <f t="shared" si="287"/>
        <v>703.5</v>
      </c>
    </row>
    <row r="4608" spans="1:19" x14ac:dyDescent="0.25">
      <c r="A4608" t="s">
        <v>5038</v>
      </c>
      <c r="B4608" s="2">
        <v>45509</v>
      </c>
      <c r="C4608" t="s">
        <v>910</v>
      </c>
      <c r="D4608" t="s">
        <v>46</v>
      </c>
      <c r="E4608">
        <v>2</v>
      </c>
      <c r="F4608">
        <v>280.8</v>
      </c>
      <c r="G4608" s="3">
        <v>0.05</v>
      </c>
      <c r="H4608" t="s">
        <v>96</v>
      </c>
      <c r="I4608">
        <v>6</v>
      </c>
      <c r="J4608">
        <f t="shared" si="284"/>
        <v>533.52</v>
      </c>
      <c r="K4608" s="2">
        <f t="shared" si="285"/>
        <v>45505</v>
      </c>
      <c r="L4608" s="2" t="str">
        <f>VLOOKUP(C4608,Customers!$A$2:$F$401,3,FALSE)</f>
        <v>Cairo</v>
      </c>
      <c r="M4608" s="2" t="str">
        <f>VLOOKUP(C4608,Customers!$A$2:$F$401,5,FALSE)</f>
        <v>Small Business</v>
      </c>
      <c r="N4608" s="2" t="str">
        <f>VLOOKUP(D4608,Products!$A$2:$F$21,2,FALSE)</f>
        <v>Paper A4 Box</v>
      </c>
      <c r="O4608" s="2" t="str">
        <f>VLOOKUP(D4608,Products!$A$2:$F$21,4,FALSE)</f>
        <v>Office</v>
      </c>
      <c r="P4608" s="2" t="str">
        <f>VLOOKUP(D4608,Products!$A$2:$F$21,3,FALSE)</f>
        <v>Stationery</v>
      </c>
      <c r="Q4608" s="6">
        <f>VLOOKUP(D4608,Products!$A$2:$F$21,6,FALSE)</f>
        <v>145</v>
      </c>
      <c r="R4608" s="6">
        <f t="shared" si="286"/>
        <v>290</v>
      </c>
      <c r="S4608" s="6">
        <f t="shared" si="287"/>
        <v>243.51999999999998</v>
      </c>
    </row>
    <row r="4609" spans="1:19" x14ac:dyDescent="0.25">
      <c r="A4609" t="s">
        <v>5039</v>
      </c>
      <c r="B4609" s="2">
        <v>45860</v>
      </c>
      <c r="C4609" t="s">
        <v>283</v>
      </c>
      <c r="D4609" t="s">
        <v>43</v>
      </c>
      <c r="E4609">
        <v>5</v>
      </c>
      <c r="F4609">
        <v>3600</v>
      </c>
      <c r="G4609" s="3">
        <v>0.1</v>
      </c>
      <c r="H4609" t="s">
        <v>12</v>
      </c>
      <c r="I4609">
        <v>6</v>
      </c>
      <c r="J4609">
        <f t="shared" si="284"/>
        <v>16200</v>
      </c>
      <c r="K4609" s="2">
        <f t="shared" si="285"/>
        <v>45839</v>
      </c>
      <c r="L4609" s="2" t="str">
        <f>VLOOKUP(C4609,Customers!$A$2:$F$401,3,FALSE)</f>
        <v>Banha</v>
      </c>
      <c r="M4609" s="2" t="str">
        <f>VLOOKUP(C4609,Customers!$A$2:$F$401,5,FALSE)</f>
        <v>Corporate</v>
      </c>
      <c r="N4609" s="2" t="str">
        <f>VLOOKUP(D4609,Products!$A$2:$F$21,2,FALSE)</f>
        <v>External SSD 1TB</v>
      </c>
      <c r="O4609" s="2" t="str">
        <f>VLOOKUP(D4609,Products!$A$2:$F$21,4,FALSE)</f>
        <v>Electronics</v>
      </c>
      <c r="P4609" s="2" t="str">
        <f>VLOOKUP(D4609,Products!$A$2:$F$21,3,FALSE)</f>
        <v>Storage</v>
      </c>
      <c r="Q4609" s="6">
        <f>VLOOKUP(D4609,Products!$A$2:$F$21,6,FALSE)</f>
        <v>2450</v>
      </c>
      <c r="R4609" s="6">
        <f t="shared" si="286"/>
        <v>12250</v>
      </c>
      <c r="S4609" s="6">
        <f t="shared" si="287"/>
        <v>3950</v>
      </c>
    </row>
    <row r="4610" spans="1:19" x14ac:dyDescent="0.25">
      <c r="A4610" t="s">
        <v>5040</v>
      </c>
      <c r="B4610" s="2">
        <v>45267</v>
      </c>
      <c r="C4610" t="s">
        <v>482</v>
      </c>
      <c r="D4610" t="s">
        <v>27</v>
      </c>
      <c r="E4610">
        <v>2</v>
      </c>
      <c r="F4610">
        <v>1058.4000000000001</v>
      </c>
      <c r="G4610" s="3">
        <v>0.1</v>
      </c>
      <c r="H4610" t="s">
        <v>85</v>
      </c>
      <c r="I4610">
        <v>5</v>
      </c>
      <c r="J4610">
        <f t="shared" si="284"/>
        <v>1905.1200000000001</v>
      </c>
      <c r="K4610" s="2">
        <f t="shared" si="285"/>
        <v>45261</v>
      </c>
      <c r="L4610" s="2" t="str">
        <f>VLOOKUP(C4610,Customers!$A$2:$F$401,3,FALSE)</f>
        <v>Zagazig</v>
      </c>
      <c r="M4610" s="2" t="str">
        <f>VLOOKUP(C4610,Customers!$A$2:$F$401,5,FALSE)</f>
        <v>Corporate</v>
      </c>
      <c r="N4610" s="2" t="str">
        <f>VLOOKUP(D4610,Products!$A$2:$F$21,2,FALSE)</f>
        <v>Printer Toner</v>
      </c>
      <c r="O4610" s="2" t="str">
        <f>VLOOKUP(D4610,Products!$A$2:$F$21,4,FALSE)</f>
        <v>Office</v>
      </c>
      <c r="P4610" s="2" t="str">
        <f>VLOOKUP(D4610,Products!$A$2:$F$21,3,FALSE)</f>
        <v>Supplies</v>
      </c>
      <c r="Q4610" s="6">
        <f>VLOOKUP(D4610,Products!$A$2:$F$21,6,FALSE)</f>
        <v>510</v>
      </c>
      <c r="R4610" s="6">
        <f t="shared" si="286"/>
        <v>1020</v>
      </c>
      <c r="S4610" s="6">
        <f t="shared" si="287"/>
        <v>885.12000000000012</v>
      </c>
    </row>
    <row r="4611" spans="1:19" x14ac:dyDescent="0.25">
      <c r="A4611" t="s">
        <v>5041</v>
      </c>
      <c r="B4611" s="2">
        <v>45256</v>
      </c>
      <c r="C4611" t="s">
        <v>266</v>
      </c>
      <c r="D4611" t="s">
        <v>49</v>
      </c>
      <c r="E4611">
        <v>1</v>
      </c>
      <c r="F4611">
        <v>3772</v>
      </c>
      <c r="G4611" s="3">
        <v>0.15</v>
      </c>
      <c r="H4611" t="s">
        <v>12</v>
      </c>
      <c r="I4611">
        <v>7</v>
      </c>
      <c r="J4611">
        <f t="shared" ref="J4611:J4674" si="288">E4611*F4611*(1-G4611)</f>
        <v>3206.2</v>
      </c>
      <c r="K4611" s="2">
        <f t="shared" ref="K4611:K4674" si="289">DATE(YEAR(B4611),MONTH(B4611),1)</f>
        <v>45231</v>
      </c>
      <c r="L4611" s="2" t="str">
        <f>VLOOKUP(C4611,Customers!$A$2:$F$401,3,FALSE)</f>
        <v>Shubra El-Kheima</v>
      </c>
      <c r="M4611" s="2" t="str">
        <f>VLOOKUP(C4611,Customers!$A$2:$F$401,5,FALSE)</f>
        <v>Small Business</v>
      </c>
      <c r="N4611" s="2" t="str">
        <f>VLOOKUP(D4611,Products!$A$2:$F$21,2,FALSE)</f>
        <v>UPS 1200VA</v>
      </c>
      <c r="O4611" s="2" t="str">
        <f>VLOOKUP(D4611,Products!$A$2:$F$21,4,FALSE)</f>
        <v>Electronics</v>
      </c>
      <c r="P4611" s="2" t="str">
        <f>VLOOKUP(D4611,Products!$A$2:$F$21,3,FALSE)</f>
        <v>Power</v>
      </c>
      <c r="Q4611" s="6">
        <f>VLOOKUP(D4611,Products!$A$2:$F$21,6,FALSE)</f>
        <v>2950</v>
      </c>
      <c r="R4611" s="6">
        <f t="shared" ref="R4611:R4674" si="290">E4611*Q4611</f>
        <v>2950</v>
      </c>
      <c r="S4611" s="6">
        <f t="shared" ref="S4611:S4674" si="291">J4611-R4611</f>
        <v>256.19999999999982</v>
      </c>
    </row>
    <row r="4612" spans="1:19" x14ac:dyDescent="0.25">
      <c r="A4612" t="s">
        <v>5042</v>
      </c>
      <c r="B4612" s="2">
        <v>45511</v>
      </c>
      <c r="C4612" t="s">
        <v>867</v>
      </c>
      <c r="D4612" t="s">
        <v>123</v>
      </c>
      <c r="E4612">
        <v>4</v>
      </c>
      <c r="F4612">
        <v>2350</v>
      </c>
      <c r="G4612" s="3">
        <v>0.1</v>
      </c>
      <c r="H4612" t="s">
        <v>12</v>
      </c>
      <c r="I4612">
        <v>6</v>
      </c>
      <c r="J4612">
        <f t="shared" si="288"/>
        <v>8460</v>
      </c>
      <c r="K4612" s="2">
        <f t="shared" si="289"/>
        <v>45505</v>
      </c>
      <c r="L4612" s="2" t="str">
        <f>VLOOKUP(C4612,Customers!$A$2:$F$401,3,FALSE)</f>
        <v>Fayoum</v>
      </c>
      <c r="M4612" s="2" t="str">
        <f>VLOOKUP(C4612,Customers!$A$2:$F$401,5,FALSE)</f>
        <v>Corporate</v>
      </c>
      <c r="N4612" s="2" t="str">
        <f>VLOOKUP(D4612,Products!$A$2:$F$21,2,FALSE)</f>
        <v>Barcode Scanner</v>
      </c>
      <c r="O4612" s="2" t="str">
        <f>VLOOKUP(D4612,Products!$A$2:$F$21,4,FALSE)</f>
        <v>Electronics</v>
      </c>
      <c r="P4612" s="2" t="str">
        <f>VLOOKUP(D4612,Products!$A$2:$F$21,3,FALSE)</f>
        <v>POS Equipment</v>
      </c>
      <c r="Q4612" s="6">
        <f>VLOOKUP(D4612,Products!$A$2:$F$21,6,FALSE)</f>
        <v>1420</v>
      </c>
      <c r="R4612" s="6">
        <f t="shared" si="290"/>
        <v>5680</v>
      </c>
      <c r="S4612" s="6">
        <f t="shared" si="291"/>
        <v>2780</v>
      </c>
    </row>
    <row r="4613" spans="1:19" x14ac:dyDescent="0.25">
      <c r="A4613" t="s">
        <v>5043</v>
      </c>
      <c r="B4613" s="2">
        <v>45300</v>
      </c>
      <c r="C4613" t="s">
        <v>1273</v>
      </c>
      <c r="D4613" t="s">
        <v>82</v>
      </c>
      <c r="E4613">
        <v>1</v>
      </c>
      <c r="F4613">
        <v>4416</v>
      </c>
      <c r="G4613" s="3">
        <v>0.05</v>
      </c>
      <c r="H4613" t="s">
        <v>12</v>
      </c>
      <c r="I4613">
        <v>3</v>
      </c>
      <c r="J4613">
        <f t="shared" si="288"/>
        <v>4195.2</v>
      </c>
      <c r="K4613" s="2">
        <f t="shared" si="289"/>
        <v>45292</v>
      </c>
      <c r="L4613" s="2" t="str">
        <f>VLOOKUP(C4613,Customers!$A$2:$F$401,3,FALSE)</f>
        <v>Tanta</v>
      </c>
      <c r="M4613" s="2" t="str">
        <f>VLOOKUP(C4613,Customers!$A$2:$F$401,5,FALSE)</f>
        <v>Corporate</v>
      </c>
      <c r="N4613" s="2" t="str">
        <f>VLOOKUP(D4613,Products!$A$2:$F$21,2,FALSE)</f>
        <v>Office Chair</v>
      </c>
      <c r="O4613" s="2" t="str">
        <f>VLOOKUP(D4613,Products!$A$2:$F$21,4,FALSE)</f>
        <v>Office</v>
      </c>
      <c r="P4613" s="2" t="str">
        <f>VLOOKUP(D4613,Products!$A$2:$F$21,3,FALSE)</f>
        <v>Furniture</v>
      </c>
      <c r="Q4613" s="6">
        <f>VLOOKUP(D4613,Products!$A$2:$F$21,6,FALSE)</f>
        <v>3150</v>
      </c>
      <c r="R4613" s="6">
        <f t="shared" si="290"/>
        <v>3150</v>
      </c>
      <c r="S4613" s="6">
        <f t="shared" si="291"/>
        <v>1045.1999999999998</v>
      </c>
    </row>
    <row r="4614" spans="1:19" x14ac:dyDescent="0.25">
      <c r="A4614" t="s">
        <v>5044</v>
      </c>
      <c r="B4614" s="2">
        <v>45286</v>
      </c>
      <c r="C4614" t="s">
        <v>113</v>
      </c>
      <c r="D4614" t="s">
        <v>59</v>
      </c>
      <c r="E4614">
        <v>1</v>
      </c>
      <c r="F4614">
        <v>7622</v>
      </c>
      <c r="G4614" s="3">
        <v>0</v>
      </c>
      <c r="H4614" t="s">
        <v>12</v>
      </c>
      <c r="I4614">
        <v>1</v>
      </c>
      <c r="J4614">
        <f t="shared" si="288"/>
        <v>7622</v>
      </c>
      <c r="K4614" s="2">
        <f t="shared" si="289"/>
        <v>45261</v>
      </c>
      <c r="L4614" s="2" t="str">
        <f>VLOOKUP(C4614,Customers!$A$2:$F$401,3,FALSE)</f>
        <v>Shubra El-Kheima</v>
      </c>
      <c r="M4614" s="2" t="str">
        <f>VLOOKUP(C4614,Customers!$A$2:$F$401,5,FALSE)</f>
        <v>Small Business</v>
      </c>
      <c r="N4614" s="2" t="str">
        <f>VLOOKUP(D4614,Products!$A$2:$F$21,2,FALSE)</f>
        <v>Laser Printer</v>
      </c>
      <c r="O4614" s="2" t="str">
        <f>VLOOKUP(D4614,Products!$A$2:$F$21,4,FALSE)</f>
        <v>Electronics</v>
      </c>
      <c r="P4614" s="2" t="str">
        <f>VLOOKUP(D4614,Products!$A$2:$F$21,3,FALSE)</f>
        <v>Printers</v>
      </c>
      <c r="Q4614" s="6">
        <f>VLOOKUP(D4614,Products!$A$2:$F$21,6,FALSE)</f>
        <v>5600</v>
      </c>
      <c r="R4614" s="6">
        <f t="shared" si="290"/>
        <v>5600</v>
      </c>
      <c r="S4614" s="6">
        <f t="shared" si="291"/>
        <v>2022</v>
      </c>
    </row>
    <row r="4615" spans="1:19" x14ac:dyDescent="0.25">
      <c r="A4615" t="s">
        <v>5045</v>
      </c>
      <c r="B4615" s="2">
        <v>45241</v>
      </c>
      <c r="C4615" t="s">
        <v>292</v>
      </c>
      <c r="D4615" t="s">
        <v>56</v>
      </c>
      <c r="E4615">
        <v>1</v>
      </c>
      <c r="F4615">
        <v>185.4</v>
      </c>
      <c r="G4615" s="3">
        <v>0.15</v>
      </c>
      <c r="H4615" t="s">
        <v>12</v>
      </c>
      <c r="I4615">
        <v>7</v>
      </c>
      <c r="J4615">
        <f t="shared" si="288"/>
        <v>157.59</v>
      </c>
      <c r="K4615" s="2">
        <f t="shared" si="289"/>
        <v>45231</v>
      </c>
      <c r="L4615" s="2" t="str">
        <f>VLOOKUP(C4615,Customers!$A$2:$F$401,3,FALSE)</f>
        <v>Fayoum</v>
      </c>
      <c r="M4615" s="2" t="str">
        <f>VLOOKUP(C4615,Customers!$A$2:$F$401,5,FALSE)</f>
        <v>Small Business</v>
      </c>
      <c r="N4615" s="2" t="str">
        <f>VLOOKUP(D4615,Products!$A$2:$F$21,2,FALSE)</f>
        <v>Notebook Pack</v>
      </c>
      <c r="O4615" s="2" t="str">
        <f>VLOOKUP(D4615,Products!$A$2:$F$21,4,FALSE)</f>
        <v>Office</v>
      </c>
      <c r="P4615" s="2" t="str">
        <f>VLOOKUP(D4615,Products!$A$2:$F$21,3,FALSE)</f>
        <v>Stationery</v>
      </c>
      <c r="Q4615" s="6">
        <f>VLOOKUP(D4615,Products!$A$2:$F$21,6,FALSE)</f>
        <v>75</v>
      </c>
      <c r="R4615" s="6">
        <f t="shared" si="290"/>
        <v>75</v>
      </c>
      <c r="S4615" s="6">
        <f t="shared" si="291"/>
        <v>82.59</v>
      </c>
    </row>
    <row r="4616" spans="1:19" x14ac:dyDescent="0.25">
      <c r="A4616" t="s">
        <v>5046</v>
      </c>
      <c r="B4616" s="2">
        <v>45257</v>
      </c>
      <c r="C4616" t="s">
        <v>630</v>
      </c>
      <c r="D4616" t="s">
        <v>11</v>
      </c>
      <c r="E4616">
        <v>2</v>
      </c>
      <c r="F4616">
        <v>30780</v>
      </c>
      <c r="G4616" s="3">
        <v>0</v>
      </c>
      <c r="H4616" t="s">
        <v>12</v>
      </c>
      <c r="I4616">
        <v>3</v>
      </c>
      <c r="J4616">
        <f t="shared" si="288"/>
        <v>61560</v>
      </c>
      <c r="K4616" s="2">
        <f t="shared" si="289"/>
        <v>45231</v>
      </c>
      <c r="L4616" s="2" t="str">
        <f>VLOOKUP(C4616,Customers!$A$2:$F$401,3,FALSE)</f>
        <v>Giza</v>
      </c>
      <c r="M4616" s="2" t="str">
        <f>VLOOKUP(C4616,Customers!$A$2:$F$401,5,FALSE)</f>
        <v>Consumer</v>
      </c>
      <c r="N4616" s="2" t="str">
        <f>VLOOKUP(D4616,Products!$A$2:$F$21,2,FALSE)</f>
        <v>Laptop Pro 14</v>
      </c>
      <c r="O4616" s="2" t="str">
        <f>VLOOKUP(D4616,Products!$A$2:$F$21,4,FALSE)</f>
        <v>Electronics</v>
      </c>
      <c r="P4616" s="2" t="str">
        <f>VLOOKUP(D4616,Products!$A$2:$F$21,3,FALSE)</f>
        <v>Computers</v>
      </c>
      <c r="Q4616" s="6">
        <f>VLOOKUP(D4616,Products!$A$2:$F$21,6,FALSE)</f>
        <v>22100</v>
      </c>
      <c r="R4616" s="6">
        <f t="shared" si="290"/>
        <v>44200</v>
      </c>
      <c r="S4616" s="6">
        <f t="shared" si="291"/>
        <v>17360</v>
      </c>
    </row>
    <row r="4617" spans="1:19" x14ac:dyDescent="0.25">
      <c r="A4617" t="s">
        <v>5047</v>
      </c>
      <c r="B4617" s="2">
        <v>45414</v>
      </c>
      <c r="C4617" t="s">
        <v>292</v>
      </c>
      <c r="D4617" t="s">
        <v>123</v>
      </c>
      <c r="E4617">
        <v>2</v>
      </c>
      <c r="F4617">
        <v>2279.5</v>
      </c>
      <c r="G4617" s="3">
        <v>0.05</v>
      </c>
      <c r="H4617" t="s">
        <v>12</v>
      </c>
      <c r="I4617">
        <v>3</v>
      </c>
      <c r="J4617">
        <f t="shared" si="288"/>
        <v>4331.05</v>
      </c>
      <c r="K4617" s="2">
        <f t="shared" si="289"/>
        <v>45413</v>
      </c>
      <c r="L4617" s="2" t="str">
        <f>VLOOKUP(C4617,Customers!$A$2:$F$401,3,FALSE)</f>
        <v>Fayoum</v>
      </c>
      <c r="M4617" s="2" t="str">
        <f>VLOOKUP(C4617,Customers!$A$2:$F$401,5,FALSE)</f>
        <v>Small Business</v>
      </c>
      <c r="N4617" s="2" t="str">
        <f>VLOOKUP(D4617,Products!$A$2:$F$21,2,FALSE)</f>
        <v>Barcode Scanner</v>
      </c>
      <c r="O4617" s="2" t="str">
        <f>VLOOKUP(D4617,Products!$A$2:$F$21,4,FALSE)</f>
        <v>Electronics</v>
      </c>
      <c r="P4617" s="2" t="str">
        <f>VLOOKUP(D4617,Products!$A$2:$F$21,3,FALSE)</f>
        <v>POS Equipment</v>
      </c>
      <c r="Q4617" s="6">
        <f>VLOOKUP(D4617,Products!$A$2:$F$21,6,FALSE)</f>
        <v>1420</v>
      </c>
      <c r="R4617" s="6">
        <f t="shared" si="290"/>
        <v>2840</v>
      </c>
      <c r="S4617" s="6">
        <f t="shared" si="291"/>
        <v>1491.0500000000002</v>
      </c>
    </row>
    <row r="4618" spans="1:19" x14ac:dyDescent="0.25">
      <c r="A4618" t="s">
        <v>5048</v>
      </c>
      <c r="B4618" s="2">
        <v>45166</v>
      </c>
      <c r="C4618" t="s">
        <v>525</v>
      </c>
      <c r="D4618" t="s">
        <v>46</v>
      </c>
      <c r="E4618">
        <v>1</v>
      </c>
      <c r="F4618">
        <v>280.8</v>
      </c>
      <c r="G4618" s="3">
        <v>0.15</v>
      </c>
      <c r="H4618" t="s">
        <v>12</v>
      </c>
      <c r="I4618">
        <v>6</v>
      </c>
      <c r="J4618">
        <f t="shared" si="288"/>
        <v>238.68</v>
      </c>
      <c r="K4618" s="2">
        <f t="shared" si="289"/>
        <v>45139</v>
      </c>
      <c r="L4618" s="2" t="str">
        <f>VLOOKUP(C4618,Customers!$A$2:$F$401,3,FALSE)</f>
        <v>Mansoura</v>
      </c>
      <c r="M4618" s="2" t="str">
        <f>VLOOKUP(C4618,Customers!$A$2:$F$401,5,FALSE)</f>
        <v>Small Business</v>
      </c>
      <c r="N4618" s="2" t="str">
        <f>VLOOKUP(D4618,Products!$A$2:$F$21,2,FALSE)</f>
        <v>Paper A4 Box</v>
      </c>
      <c r="O4618" s="2" t="str">
        <f>VLOOKUP(D4618,Products!$A$2:$F$21,4,FALSE)</f>
        <v>Office</v>
      </c>
      <c r="P4618" s="2" t="str">
        <f>VLOOKUP(D4618,Products!$A$2:$F$21,3,FALSE)</f>
        <v>Stationery</v>
      </c>
      <c r="Q4618" s="6">
        <f>VLOOKUP(D4618,Products!$A$2:$F$21,6,FALSE)</f>
        <v>145</v>
      </c>
      <c r="R4618" s="6">
        <f t="shared" si="290"/>
        <v>145</v>
      </c>
      <c r="S4618" s="6">
        <f t="shared" si="291"/>
        <v>93.68</v>
      </c>
    </row>
    <row r="4619" spans="1:19" x14ac:dyDescent="0.25">
      <c r="A4619" t="s">
        <v>5049</v>
      </c>
      <c r="B4619" s="2">
        <v>45011</v>
      </c>
      <c r="C4619" t="s">
        <v>540</v>
      </c>
      <c r="D4619" t="s">
        <v>18</v>
      </c>
      <c r="E4619">
        <v>1</v>
      </c>
      <c r="F4619">
        <v>1566</v>
      </c>
      <c r="G4619" s="3">
        <v>0.05</v>
      </c>
      <c r="H4619" t="s">
        <v>12</v>
      </c>
      <c r="I4619">
        <v>3</v>
      </c>
      <c r="J4619">
        <f t="shared" si="288"/>
        <v>1487.6999999999998</v>
      </c>
      <c r="K4619" s="2">
        <f t="shared" si="289"/>
        <v>44986</v>
      </c>
      <c r="L4619" s="2" t="str">
        <f>VLOOKUP(C4619,Customers!$A$2:$F$401,3,FALSE)</f>
        <v>Banha</v>
      </c>
      <c r="M4619" s="2" t="str">
        <f>VLOOKUP(C4619,Customers!$A$2:$F$401,5,FALSE)</f>
        <v>Consumer</v>
      </c>
      <c r="N4619" s="2" t="str">
        <f>VLOOKUP(D4619,Products!$A$2:$F$21,2,FALSE)</f>
        <v>Webcam HD</v>
      </c>
      <c r="O4619" s="2" t="str">
        <f>VLOOKUP(D4619,Products!$A$2:$F$21,4,FALSE)</f>
        <v>Electronics</v>
      </c>
      <c r="P4619" s="2" t="str">
        <f>VLOOKUP(D4619,Products!$A$2:$F$21,3,FALSE)</f>
        <v>Accessories</v>
      </c>
      <c r="Q4619" s="6">
        <f>VLOOKUP(D4619,Products!$A$2:$F$21,6,FALSE)</f>
        <v>790</v>
      </c>
      <c r="R4619" s="6">
        <f t="shared" si="290"/>
        <v>790</v>
      </c>
      <c r="S4619" s="6">
        <f t="shared" si="291"/>
        <v>697.69999999999982</v>
      </c>
    </row>
    <row r="4620" spans="1:19" x14ac:dyDescent="0.25">
      <c r="A4620" t="s">
        <v>5050</v>
      </c>
      <c r="B4620" s="2">
        <v>45575</v>
      </c>
      <c r="C4620" t="s">
        <v>150</v>
      </c>
      <c r="D4620" t="s">
        <v>18</v>
      </c>
      <c r="E4620">
        <v>1</v>
      </c>
      <c r="F4620">
        <v>1493.5</v>
      </c>
      <c r="G4620" s="3">
        <v>0.2</v>
      </c>
      <c r="H4620" t="s">
        <v>12</v>
      </c>
      <c r="I4620">
        <v>2</v>
      </c>
      <c r="J4620">
        <f t="shared" si="288"/>
        <v>1194.8</v>
      </c>
      <c r="K4620" s="2">
        <f t="shared" si="289"/>
        <v>45566</v>
      </c>
      <c r="L4620" s="2" t="str">
        <f>VLOOKUP(C4620,Customers!$A$2:$F$401,3,FALSE)</f>
        <v>Fayoum</v>
      </c>
      <c r="M4620" s="2" t="str">
        <f>VLOOKUP(C4620,Customers!$A$2:$F$401,5,FALSE)</f>
        <v>Consumer</v>
      </c>
      <c r="N4620" s="2" t="str">
        <f>VLOOKUP(D4620,Products!$A$2:$F$21,2,FALSE)</f>
        <v>Webcam HD</v>
      </c>
      <c r="O4620" s="2" t="str">
        <f>VLOOKUP(D4620,Products!$A$2:$F$21,4,FALSE)</f>
        <v>Electronics</v>
      </c>
      <c r="P4620" s="2" t="str">
        <f>VLOOKUP(D4620,Products!$A$2:$F$21,3,FALSE)</f>
        <v>Accessories</v>
      </c>
      <c r="Q4620" s="6">
        <f>VLOOKUP(D4620,Products!$A$2:$F$21,6,FALSE)</f>
        <v>790</v>
      </c>
      <c r="R4620" s="6">
        <f t="shared" si="290"/>
        <v>790</v>
      </c>
      <c r="S4620" s="6">
        <f t="shared" si="291"/>
        <v>404.79999999999995</v>
      </c>
    </row>
    <row r="4621" spans="1:19" x14ac:dyDescent="0.25">
      <c r="A4621" t="s">
        <v>5051</v>
      </c>
      <c r="B4621" s="2">
        <v>45186</v>
      </c>
      <c r="C4621" t="s">
        <v>575</v>
      </c>
      <c r="D4621" t="s">
        <v>15</v>
      </c>
      <c r="E4621">
        <v>1</v>
      </c>
      <c r="F4621">
        <v>463.5</v>
      </c>
      <c r="G4621" s="3">
        <v>0.15</v>
      </c>
      <c r="H4621" t="s">
        <v>12</v>
      </c>
      <c r="I4621">
        <v>2</v>
      </c>
      <c r="J4621">
        <f t="shared" si="288"/>
        <v>393.97499999999997</v>
      </c>
      <c r="K4621" s="2">
        <f t="shared" si="289"/>
        <v>45170</v>
      </c>
      <c r="L4621" s="2" t="str">
        <f>VLOOKUP(C4621,Customers!$A$2:$F$401,3,FALSE)</f>
        <v>Port Said</v>
      </c>
      <c r="M4621" s="2" t="str">
        <f>VLOOKUP(C4621,Customers!$A$2:$F$401,5,FALSE)</f>
        <v>Small Business</v>
      </c>
      <c r="N4621" s="2" t="str">
        <f>VLOOKUP(D4621,Products!$A$2:$F$21,2,FALSE)</f>
        <v>Wireless Mouse</v>
      </c>
      <c r="O4621" s="2" t="str">
        <f>VLOOKUP(D4621,Products!$A$2:$F$21,4,FALSE)</f>
        <v>Electronics</v>
      </c>
      <c r="P4621" s="2" t="str">
        <f>VLOOKUP(D4621,Products!$A$2:$F$21,3,FALSE)</f>
        <v>Accessories</v>
      </c>
      <c r="Q4621" s="6">
        <f>VLOOKUP(D4621,Products!$A$2:$F$21,6,FALSE)</f>
        <v>210</v>
      </c>
      <c r="R4621" s="6">
        <f t="shared" si="290"/>
        <v>210</v>
      </c>
      <c r="S4621" s="6">
        <f t="shared" si="291"/>
        <v>183.97499999999997</v>
      </c>
    </row>
    <row r="4622" spans="1:19" x14ac:dyDescent="0.25">
      <c r="A4622" t="s">
        <v>5052</v>
      </c>
      <c r="B4622" s="2">
        <v>45829</v>
      </c>
      <c r="C4622" t="s">
        <v>92</v>
      </c>
      <c r="D4622" t="s">
        <v>18</v>
      </c>
      <c r="E4622">
        <v>1</v>
      </c>
      <c r="F4622">
        <v>1566</v>
      </c>
      <c r="G4622" s="3">
        <v>0</v>
      </c>
      <c r="H4622" t="s">
        <v>12</v>
      </c>
      <c r="I4622">
        <v>6</v>
      </c>
      <c r="J4622">
        <f t="shared" si="288"/>
        <v>1566</v>
      </c>
      <c r="K4622" s="2">
        <f t="shared" si="289"/>
        <v>45809</v>
      </c>
      <c r="L4622" s="2" t="str">
        <f>VLOOKUP(C4622,Customers!$A$2:$F$401,3,FALSE)</f>
        <v>Mansoura</v>
      </c>
      <c r="M4622" s="2" t="str">
        <f>VLOOKUP(C4622,Customers!$A$2:$F$401,5,FALSE)</f>
        <v>Small Business</v>
      </c>
      <c r="N4622" s="2" t="str">
        <f>VLOOKUP(D4622,Products!$A$2:$F$21,2,FALSE)</f>
        <v>Webcam HD</v>
      </c>
      <c r="O4622" s="2" t="str">
        <f>VLOOKUP(D4622,Products!$A$2:$F$21,4,FALSE)</f>
        <v>Electronics</v>
      </c>
      <c r="P4622" s="2" t="str">
        <f>VLOOKUP(D4622,Products!$A$2:$F$21,3,FALSE)</f>
        <v>Accessories</v>
      </c>
      <c r="Q4622" s="6">
        <f>VLOOKUP(D4622,Products!$A$2:$F$21,6,FALSE)</f>
        <v>790</v>
      </c>
      <c r="R4622" s="6">
        <f t="shared" si="290"/>
        <v>790</v>
      </c>
      <c r="S4622" s="6">
        <f t="shared" si="291"/>
        <v>776</v>
      </c>
    </row>
    <row r="4623" spans="1:19" x14ac:dyDescent="0.25">
      <c r="A4623" t="s">
        <v>5053</v>
      </c>
      <c r="B4623" s="2">
        <v>45460</v>
      </c>
      <c r="C4623" t="s">
        <v>219</v>
      </c>
      <c r="D4623" t="s">
        <v>30</v>
      </c>
      <c r="E4623">
        <v>2</v>
      </c>
      <c r="F4623">
        <v>9936</v>
      </c>
      <c r="G4623" s="3">
        <v>0.03</v>
      </c>
      <c r="H4623" t="s">
        <v>12</v>
      </c>
      <c r="I4623">
        <v>5</v>
      </c>
      <c r="J4623">
        <f t="shared" si="288"/>
        <v>19275.84</v>
      </c>
      <c r="K4623" s="2">
        <f t="shared" si="289"/>
        <v>45444</v>
      </c>
      <c r="L4623" s="2" t="str">
        <f>VLOOKUP(C4623,Customers!$A$2:$F$401,3,FALSE)</f>
        <v>Cairo</v>
      </c>
      <c r="M4623" s="2" t="str">
        <f>VLOOKUP(C4623,Customers!$A$2:$F$401,5,FALSE)</f>
        <v>Consumer</v>
      </c>
      <c r="N4623" s="2" t="str">
        <f>VLOOKUP(D4623,Products!$A$2:$F$21,2,FALSE)</f>
        <v>Standing Desk</v>
      </c>
      <c r="O4623" s="2" t="str">
        <f>VLOOKUP(D4623,Products!$A$2:$F$21,4,FALSE)</f>
        <v>Office</v>
      </c>
      <c r="P4623" s="2" t="str">
        <f>VLOOKUP(D4623,Products!$A$2:$F$21,3,FALSE)</f>
        <v>Furniture</v>
      </c>
      <c r="Q4623" s="6">
        <f>VLOOKUP(D4623,Products!$A$2:$F$21,6,FALSE)</f>
        <v>6500</v>
      </c>
      <c r="R4623" s="6">
        <f t="shared" si="290"/>
        <v>13000</v>
      </c>
      <c r="S4623" s="6">
        <f t="shared" si="291"/>
        <v>6275.84</v>
      </c>
    </row>
    <row r="4624" spans="1:19" x14ac:dyDescent="0.25">
      <c r="A4624" t="s">
        <v>5054</v>
      </c>
      <c r="B4624" s="2">
        <v>45684</v>
      </c>
      <c r="C4624" t="s">
        <v>523</v>
      </c>
      <c r="D4624" t="s">
        <v>79</v>
      </c>
      <c r="E4624">
        <v>3</v>
      </c>
      <c r="F4624">
        <v>6014</v>
      </c>
      <c r="G4624" s="3">
        <v>0.05</v>
      </c>
      <c r="H4624" t="s">
        <v>12</v>
      </c>
      <c r="I4624">
        <v>6</v>
      </c>
      <c r="J4624">
        <f t="shared" si="288"/>
        <v>17139.899999999998</v>
      </c>
      <c r="K4624" s="2">
        <f t="shared" si="289"/>
        <v>45658</v>
      </c>
      <c r="L4624" s="2" t="str">
        <f>VLOOKUP(C4624,Customers!$A$2:$F$401,3,FALSE)</f>
        <v>Banha</v>
      </c>
      <c r="M4624" s="2" t="str">
        <f>VLOOKUP(C4624,Customers!$A$2:$F$401,5,FALSE)</f>
        <v>Consumer</v>
      </c>
      <c r="N4624" s="2" t="str">
        <f>VLOOKUP(D4624,Products!$A$2:$F$21,2,FALSE)</f>
        <v>27-inch Monitor</v>
      </c>
      <c r="O4624" s="2" t="str">
        <f>VLOOKUP(D4624,Products!$A$2:$F$21,4,FALSE)</f>
        <v>Electronics</v>
      </c>
      <c r="P4624" s="2" t="str">
        <f>VLOOKUP(D4624,Products!$A$2:$F$21,3,FALSE)</f>
        <v>Displays</v>
      </c>
      <c r="Q4624" s="6">
        <f>VLOOKUP(D4624,Products!$A$2:$F$21,6,FALSE)</f>
        <v>4300</v>
      </c>
      <c r="R4624" s="6">
        <f t="shared" si="290"/>
        <v>12900</v>
      </c>
      <c r="S4624" s="6">
        <f t="shared" si="291"/>
        <v>4239.8999999999978</v>
      </c>
    </row>
    <row r="4625" spans="1:19" x14ac:dyDescent="0.25">
      <c r="A4625" t="s">
        <v>5055</v>
      </c>
      <c r="B4625" s="2">
        <v>45304</v>
      </c>
      <c r="C4625" t="s">
        <v>166</v>
      </c>
      <c r="D4625" t="s">
        <v>90</v>
      </c>
      <c r="E4625">
        <v>1</v>
      </c>
      <c r="F4625">
        <v>2037</v>
      </c>
      <c r="G4625" s="3">
        <v>0.05</v>
      </c>
      <c r="H4625" t="s">
        <v>12</v>
      </c>
      <c r="I4625">
        <v>5</v>
      </c>
      <c r="J4625">
        <f t="shared" si="288"/>
        <v>1935.1499999999999</v>
      </c>
      <c r="K4625" s="2">
        <f t="shared" si="289"/>
        <v>45292</v>
      </c>
      <c r="L4625" s="2" t="str">
        <f>VLOOKUP(C4625,Customers!$A$2:$F$401,3,FALSE)</f>
        <v>Asyut</v>
      </c>
      <c r="M4625" s="2" t="str">
        <f>VLOOKUP(C4625,Customers!$A$2:$F$401,5,FALSE)</f>
        <v>Small Business</v>
      </c>
      <c r="N4625" s="2" t="str">
        <f>VLOOKUP(D4625,Products!$A$2:$F$21,2,FALSE)</f>
        <v>Headset Pro</v>
      </c>
      <c r="O4625" s="2" t="str">
        <f>VLOOKUP(D4625,Products!$A$2:$F$21,4,FALSE)</f>
        <v>Electronics</v>
      </c>
      <c r="P4625" s="2" t="str">
        <f>VLOOKUP(D4625,Products!$A$2:$F$21,3,FALSE)</f>
        <v>Accessories</v>
      </c>
      <c r="Q4625" s="6">
        <f>VLOOKUP(D4625,Products!$A$2:$F$21,6,FALSE)</f>
        <v>1180</v>
      </c>
      <c r="R4625" s="6">
        <f t="shared" si="290"/>
        <v>1180</v>
      </c>
      <c r="S4625" s="6">
        <f t="shared" si="291"/>
        <v>755.14999999999986</v>
      </c>
    </row>
    <row r="4626" spans="1:19" x14ac:dyDescent="0.25">
      <c r="A4626" t="s">
        <v>5056</v>
      </c>
      <c r="B4626" s="2">
        <v>45347</v>
      </c>
      <c r="C4626" t="s">
        <v>833</v>
      </c>
      <c r="D4626" t="s">
        <v>30</v>
      </c>
      <c r="E4626">
        <v>1</v>
      </c>
      <c r="F4626">
        <v>8924</v>
      </c>
      <c r="G4626" s="3">
        <v>0.05</v>
      </c>
      <c r="H4626" t="s">
        <v>12</v>
      </c>
      <c r="I4626">
        <v>7</v>
      </c>
      <c r="J4626">
        <f t="shared" si="288"/>
        <v>8477.7999999999993</v>
      </c>
      <c r="K4626" s="2">
        <f t="shared" si="289"/>
        <v>45323</v>
      </c>
      <c r="L4626" s="2" t="str">
        <f>VLOOKUP(C4626,Customers!$A$2:$F$401,3,FALSE)</f>
        <v>Shubra El-Kheima</v>
      </c>
      <c r="M4626" s="2" t="str">
        <f>VLOOKUP(C4626,Customers!$A$2:$F$401,5,FALSE)</f>
        <v>Consumer</v>
      </c>
      <c r="N4626" s="2" t="str">
        <f>VLOOKUP(D4626,Products!$A$2:$F$21,2,FALSE)</f>
        <v>Standing Desk</v>
      </c>
      <c r="O4626" s="2" t="str">
        <f>VLOOKUP(D4626,Products!$A$2:$F$21,4,FALSE)</f>
        <v>Office</v>
      </c>
      <c r="P4626" s="2" t="str">
        <f>VLOOKUP(D4626,Products!$A$2:$F$21,3,FALSE)</f>
        <v>Furniture</v>
      </c>
      <c r="Q4626" s="6">
        <f>VLOOKUP(D4626,Products!$A$2:$F$21,6,FALSE)</f>
        <v>6500</v>
      </c>
      <c r="R4626" s="6">
        <f t="shared" si="290"/>
        <v>6500</v>
      </c>
      <c r="S4626" s="6">
        <f t="shared" si="291"/>
        <v>1977.7999999999993</v>
      </c>
    </row>
    <row r="4627" spans="1:19" x14ac:dyDescent="0.25">
      <c r="A4627" t="s">
        <v>5057</v>
      </c>
      <c r="B4627" s="2">
        <v>44998</v>
      </c>
      <c r="C4627" t="s">
        <v>89</v>
      </c>
      <c r="D4627" t="s">
        <v>21</v>
      </c>
      <c r="E4627">
        <v>4</v>
      </c>
      <c r="F4627">
        <v>1702</v>
      </c>
      <c r="G4627" s="3">
        <v>0.15</v>
      </c>
      <c r="H4627" t="s">
        <v>12</v>
      </c>
      <c r="I4627">
        <v>1</v>
      </c>
      <c r="J4627">
        <f t="shared" si="288"/>
        <v>5786.8</v>
      </c>
      <c r="K4627" s="2">
        <f t="shared" si="289"/>
        <v>44986</v>
      </c>
      <c r="L4627" s="2" t="str">
        <f>VLOOKUP(C4627,Customers!$A$2:$F$401,3,FALSE)</f>
        <v>Zagazig</v>
      </c>
      <c r="M4627" s="2" t="str">
        <f>VLOOKUP(C4627,Customers!$A$2:$F$401,5,FALSE)</f>
        <v>Consumer</v>
      </c>
      <c r="N4627" s="2" t="str">
        <f>VLOOKUP(D4627,Products!$A$2:$F$21,2,FALSE)</f>
        <v>Mechanical Keyboard</v>
      </c>
      <c r="O4627" s="2" t="str">
        <f>VLOOKUP(D4627,Products!$A$2:$F$21,4,FALSE)</f>
        <v>Electronics</v>
      </c>
      <c r="P4627" s="2" t="str">
        <f>VLOOKUP(D4627,Products!$A$2:$F$21,3,FALSE)</f>
        <v>Accessories</v>
      </c>
      <c r="Q4627" s="6">
        <f>VLOOKUP(D4627,Products!$A$2:$F$21,6,FALSE)</f>
        <v>990</v>
      </c>
      <c r="R4627" s="6">
        <f t="shared" si="290"/>
        <v>3960</v>
      </c>
      <c r="S4627" s="6">
        <f t="shared" si="291"/>
        <v>1826.8000000000002</v>
      </c>
    </row>
    <row r="4628" spans="1:19" x14ac:dyDescent="0.25">
      <c r="A4628" t="s">
        <v>5058</v>
      </c>
      <c r="B4628" s="2">
        <v>45576</v>
      </c>
      <c r="C4628" t="s">
        <v>468</v>
      </c>
      <c r="D4628" t="s">
        <v>46</v>
      </c>
      <c r="E4628">
        <v>2</v>
      </c>
      <c r="F4628">
        <v>252.2</v>
      </c>
      <c r="G4628" s="3">
        <v>0</v>
      </c>
      <c r="H4628" t="s">
        <v>12</v>
      </c>
      <c r="I4628">
        <v>3</v>
      </c>
      <c r="J4628">
        <f t="shared" si="288"/>
        <v>504.4</v>
      </c>
      <c r="K4628" s="2">
        <f t="shared" si="289"/>
        <v>45566</v>
      </c>
      <c r="L4628" s="2" t="str">
        <f>VLOOKUP(C4628,Customers!$A$2:$F$401,3,FALSE)</f>
        <v>Banha</v>
      </c>
      <c r="M4628" s="2" t="str">
        <f>VLOOKUP(C4628,Customers!$A$2:$F$401,5,FALSE)</f>
        <v>Consumer</v>
      </c>
      <c r="N4628" s="2" t="str">
        <f>VLOOKUP(D4628,Products!$A$2:$F$21,2,FALSE)</f>
        <v>Paper A4 Box</v>
      </c>
      <c r="O4628" s="2" t="str">
        <f>VLOOKUP(D4628,Products!$A$2:$F$21,4,FALSE)</f>
        <v>Office</v>
      </c>
      <c r="P4628" s="2" t="str">
        <f>VLOOKUP(D4628,Products!$A$2:$F$21,3,FALSE)</f>
        <v>Stationery</v>
      </c>
      <c r="Q4628" s="6">
        <f>VLOOKUP(D4628,Products!$A$2:$F$21,6,FALSE)</f>
        <v>145</v>
      </c>
      <c r="R4628" s="6">
        <f t="shared" si="290"/>
        <v>290</v>
      </c>
      <c r="S4628" s="6">
        <f t="shared" si="291"/>
        <v>214.39999999999998</v>
      </c>
    </row>
    <row r="4629" spans="1:19" x14ac:dyDescent="0.25">
      <c r="A4629" t="s">
        <v>5059</v>
      </c>
      <c r="B4629" s="2">
        <v>45631</v>
      </c>
      <c r="C4629" t="s">
        <v>2556</v>
      </c>
      <c r="D4629" t="s">
        <v>18</v>
      </c>
      <c r="E4629">
        <v>1</v>
      </c>
      <c r="F4629">
        <v>1493.5</v>
      </c>
      <c r="G4629" s="3">
        <v>0.1</v>
      </c>
      <c r="H4629" t="s">
        <v>12</v>
      </c>
      <c r="I4629">
        <v>6</v>
      </c>
      <c r="J4629">
        <f t="shared" si="288"/>
        <v>1344.15</v>
      </c>
      <c r="K4629" s="2">
        <f t="shared" si="289"/>
        <v>45627</v>
      </c>
      <c r="L4629" s="2" t="str">
        <f>VLOOKUP(C4629,Customers!$A$2:$F$401,3,FALSE)</f>
        <v>Tanta</v>
      </c>
      <c r="M4629" s="2" t="str">
        <f>VLOOKUP(C4629,Customers!$A$2:$F$401,5,FALSE)</f>
        <v>Corporate</v>
      </c>
      <c r="N4629" s="2" t="str">
        <f>VLOOKUP(D4629,Products!$A$2:$F$21,2,FALSE)</f>
        <v>Webcam HD</v>
      </c>
      <c r="O4629" s="2" t="str">
        <f>VLOOKUP(D4629,Products!$A$2:$F$21,4,FALSE)</f>
        <v>Electronics</v>
      </c>
      <c r="P4629" s="2" t="str">
        <f>VLOOKUP(D4629,Products!$A$2:$F$21,3,FALSE)</f>
        <v>Accessories</v>
      </c>
      <c r="Q4629" s="6">
        <f>VLOOKUP(D4629,Products!$A$2:$F$21,6,FALSE)</f>
        <v>790</v>
      </c>
      <c r="R4629" s="6">
        <f t="shared" si="290"/>
        <v>790</v>
      </c>
      <c r="S4629" s="6">
        <f t="shared" si="291"/>
        <v>554.15000000000009</v>
      </c>
    </row>
    <row r="4630" spans="1:19" x14ac:dyDescent="0.25">
      <c r="A4630" t="s">
        <v>5060</v>
      </c>
      <c r="B4630" s="2">
        <v>45229</v>
      </c>
      <c r="C4630" t="s">
        <v>548</v>
      </c>
      <c r="D4630" t="s">
        <v>49</v>
      </c>
      <c r="E4630">
        <v>20</v>
      </c>
      <c r="F4630">
        <v>4223</v>
      </c>
      <c r="G4630" s="3">
        <v>0</v>
      </c>
      <c r="H4630" t="s">
        <v>12</v>
      </c>
      <c r="I4630">
        <v>7</v>
      </c>
      <c r="J4630">
        <f t="shared" si="288"/>
        <v>84460</v>
      </c>
      <c r="K4630" s="2">
        <f t="shared" si="289"/>
        <v>45200</v>
      </c>
      <c r="L4630" s="2" t="str">
        <f>VLOOKUP(C4630,Customers!$A$2:$F$401,3,FALSE)</f>
        <v>Giza</v>
      </c>
      <c r="M4630" s="2" t="str">
        <f>VLOOKUP(C4630,Customers!$A$2:$F$401,5,FALSE)</f>
        <v>Corporate</v>
      </c>
      <c r="N4630" s="2" t="str">
        <f>VLOOKUP(D4630,Products!$A$2:$F$21,2,FALSE)</f>
        <v>UPS 1200VA</v>
      </c>
      <c r="O4630" s="2" t="str">
        <f>VLOOKUP(D4630,Products!$A$2:$F$21,4,FALSE)</f>
        <v>Electronics</v>
      </c>
      <c r="P4630" s="2" t="str">
        <f>VLOOKUP(D4630,Products!$A$2:$F$21,3,FALSE)</f>
        <v>Power</v>
      </c>
      <c r="Q4630" s="6">
        <f>VLOOKUP(D4630,Products!$A$2:$F$21,6,FALSE)</f>
        <v>2950</v>
      </c>
      <c r="R4630" s="6">
        <f t="shared" si="290"/>
        <v>59000</v>
      </c>
      <c r="S4630" s="6">
        <f t="shared" si="291"/>
        <v>25460</v>
      </c>
    </row>
    <row r="4631" spans="1:19" x14ac:dyDescent="0.25">
      <c r="A4631" t="s">
        <v>5061</v>
      </c>
      <c r="B4631" s="2">
        <v>45690</v>
      </c>
      <c r="C4631" t="s">
        <v>390</v>
      </c>
      <c r="D4631" t="s">
        <v>56</v>
      </c>
      <c r="E4631">
        <v>1</v>
      </c>
      <c r="F4631">
        <v>174.6</v>
      </c>
      <c r="G4631" s="3">
        <v>0</v>
      </c>
      <c r="H4631" t="s">
        <v>12</v>
      </c>
      <c r="I4631">
        <v>3</v>
      </c>
      <c r="J4631">
        <f t="shared" si="288"/>
        <v>174.6</v>
      </c>
      <c r="K4631" s="2">
        <f t="shared" si="289"/>
        <v>45689</v>
      </c>
      <c r="L4631" s="2" t="str">
        <f>VLOOKUP(C4631,Customers!$A$2:$F$401,3,FALSE)</f>
        <v>Banha</v>
      </c>
      <c r="M4631" s="2" t="str">
        <f>VLOOKUP(C4631,Customers!$A$2:$F$401,5,FALSE)</f>
        <v>Consumer</v>
      </c>
      <c r="N4631" s="2" t="str">
        <f>VLOOKUP(D4631,Products!$A$2:$F$21,2,FALSE)</f>
        <v>Notebook Pack</v>
      </c>
      <c r="O4631" s="2" t="str">
        <f>VLOOKUP(D4631,Products!$A$2:$F$21,4,FALSE)</f>
        <v>Office</v>
      </c>
      <c r="P4631" s="2" t="str">
        <f>VLOOKUP(D4631,Products!$A$2:$F$21,3,FALSE)</f>
        <v>Stationery</v>
      </c>
      <c r="Q4631" s="6">
        <f>VLOOKUP(D4631,Products!$A$2:$F$21,6,FALSE)</f>
        <v>75</v>
      </c>
      <c r="R4631" s="6">
        <f t="shared" si="290"/>
        <v>75</v>
      </c>
      <c r="S4631" s="6">
        <f t="shared" si="291"/>
        <v>99.6</v>
      </c>
    </row>
    <row r="4632" spans="1:19" x14ac:dyDescent="0.25">
      <c r="A4632" t="s">
        <v>5062</v>
      </c>
      <c r="B4632" s="2">
        <v>45845</v>
      </c>
      <c r="C4632" t="s">
        <v>580</v>
      </c>
      <c r="D4632" t="s">
        <v>79</v>
      </c>
      <c r="E4632">
        <v>1</v>
      </c>
      <c r="F4632">
        <v>5704</v>
      </c>
      <c r="G4632" s="3">
        <v>0.1</v>
      </c>
      <c r="H4632" t="s">
        <v>85</v>
      </c>
      <c r="I4632">
        <v>3</v>
      </c>
      <c r="J4632">
        <f t="shared" si="288"/>
        <v>5133.6000000000004</v>
      </c>
      <c r="K4632" s="2">
        <f t="shared" si="289"/>
        <v>45839</v>
      </c>
      <c r="L4632" s="2" t="str">
        <f>VLOOKUP(C4632,Customers!$A$2:$F$401,3,FALSE)</f>
        <v>Banha</v>
      </c>
      <c r="M4632" s="2" t="str">
        <f>VLOOKUP(C4632,Customers!$A$2:$F$401,5,FALSE)</f>
        <v>Corporate</v>
      </c>
      <c r="N4632" s="2" t="str">
        <f>VLOOKUP(D4632,Products!$A$2:$F$21,2,FALSE)</f>
        <v>27-inch Monitor</v>
      </c>
      <c r="O4632" s="2" t="str">
        <f>VLOOKUP(D4632,Products!$A$2:$F$21,4,FALSE)</f>
        <v>Electronics</v>
      </c>
      <c r="P4632" s="2" t="str">
        <f>VLOOKUP(D4632,Products!$A$2:$F$21,3,FALSE)</f>
        <v>Displays</v>
      </c>
      <c r="Q4632" s="6">
        <f>VLOOKUP(D4632,Products!$A$2:$F$21,6,FALSE)</f>
        <v>4300</v>
      </c>
      <c r="R4632" s="6">
        <f t="shared" si="290"/>
        <v>4300</v>
      </c>
      <c r="S4632" s="6">
        <f t="shared" si="291"/>
        <v>833.60000000000036</v>
      </c>
    </row>
    <row r="4633" spans="1:19" x14ac:dyDescent="0.25">
      <c r="A4633" t="s">
        <v>5063</v>
      </c>
      <c r="B4633" s="2">
        <v>45259</v>
      </c>
      <c r="C4633" t="s">
        <v>289</v>
      </c>
      <c r="D4633" t="s">
        <v>15</v>
      </c>
      <c r="E4633">
        <v>5</v>
      </c>
      <c r="F4633">
        <v>414</v>
      </c>
      <c r="G4633" s="3">
        <v>0</v>
      </c>
      <c r="H4633" t="s">
        <v>12</v>
      </c>
      <c r="I4633">
        <v>3</v>
      </c>
      <c r="J4633">
        <f t="shared" si="288"/>
        <v>2070</v>
      </c>
      <c r="K4633" s="2">
        <f t="shared" si="289"/>
        <v>45231</v>
      </c>
      <c r="L4633" s="2" t="str">
        <f>VLOOKUP(C4633,Customers!$A$2:$F$401,3,FALSE)</f>
        <v>Asyut</v>
      </c>
      <c r="M4633" s="2" t="str">
        <f>VLOOKUP(C4633,Customers!$A$2:$F$401,5,FALSE)</f>
        <v>Corporate</v>
      </c>
      <c r="N4633" s="2" t="str">
        <f>VLOOKUP(D4633,Products!$A$2:$F$21,2,FALSE)</f>
        <v>Wireless Mouse</v>
      </c>
      <c r="O4633" s="2" t="str">
        <f>VLOOKUP(D4633,Products!$A$2:$F$21,4,FALSE)</f>
        <v>Electronics</v>
      </c>
      <c r="P4633" s="2" t="str">
        <f>VLOOKUP(D4633,Products!$A$2:$F$21,3,FALSE)</f>
        <v>Accessories</v>
      </c>
      <c r="Q4633" s="6">
        <f>VLOOKUP(D4633,Products!$A$2:$F$21,6,FALSE)</f>
        <v>210</v>
      </c>
      <c r="R4633" s="6">
        <f t="shared" si="290"/>
        <v>1050</v>
      </c>
      <c r="S4633" s="6">
        <f t="shared" si="291"/>
        <v>1020</v>
      </c>
    </row>
    <row r="4634" spans="1:19" x14ac:dyDescent="0.25">
      <c r="A4634" t="s">
        <v>5064</v>
      </c>
      <c r="B4634" s="2">
        <v>46019</v>
      </c>
      <c r="C4634" t="s">
        <v>423</v>
      </c>
      <c r="D4634" t="s">
        <v>46</v>
      </c>
      <c r="E4634">
        <v>1</v>
      </c>
      <c r="F4634">
        <v>280.8</v>
      </c>
      <c r="G4634" s="3">
        <v>0.03</v>
      </c>
      <c r="H4634" t="s">
        <v>12</v>
      </c>
      <c r="I4634">
        <v>2</v>
      </c>
      <c r="J4634">
        <f t="shared" si="288"/>
        <v>272.37599999999998</v>
      </c>
      <c r="K4634" s="2">
        <f t="shared" si="289"/>
        <v>45992</v>
      </c>
      <c r="L4634" s="2" t="str">
        <f>VLOOKUP(C4634,Customers!$A$2:$F$401,3,FALSE)</f>
        <v>Port Said</v>
      </c>
      <c r="M4634" s="2" t="str">
        <f>VLOOKUP(C4634,Customers!$A$2:$F$401,5,FALSE)</f>
        <v>Consumer</v>
      </c>
      <c r="N4634" s="2" t="str">
        <f>VLOOKUP(D4634,Products!$A$2:$F$21,2,FALSE)</f>
        <v>Paper A4 Box</v>
      </c>
      <c r="O4634" s="2" t="str">
        <f>VLOOKUP(D4634,Products!$A$2:$F$21,4,FALSE)</f>
        <v>Office</v>
      </c>
      <c r="P4634" s="2" t="str">
        <f>VLOOKUP(D4634,Products!$A$2:$F$21,3,FALSE)</f>
        <v>Stationery</v>
      </c>
      <c r="Q4634" s="6">
        <f>VLOOKUP(D4634,Products!$A$2:$F$21,6,FALSE)</f>
        <v>145</v>
      </c>
      <c r="R4634" s="6">
        <f t="shared" si="290"/>
        <v>145</v>
      </c>
      <c r="S4634" s="6">
        <f t="shared" si="291"/>
        <v>127.37599999999998</v>
      </c>
    </row>
    <row r="4635" spans="1:19" x14ac:dyDescent="0.25">
      <c r="A4635" t="s">
        <v>5065</v>
      </c>
      <c r="B4635" s="2">
        <v>45544</v>
      </c>
      <c r="C4635" t="s">
        <v>279</v>
      </c>
      <c r="D4635" t="s">
        <v>72</v>
      </c>
      <c r="E4635">
        <v>2</v>
      </c>
      <c r="F4635">
        <v>1890</v>
      </c>
      <c r="G4635" s="3">
        <v>0.1</v>
      </c>
      <c r="H4635" t="s">
        <v>12</v>
      </c>
      <c r="I4635">
        <v>6</v>
      </c>
      <c r="J4635">
        <f t="shared" si="288"/>
        <v>3402</v>
      </c>
      <c r="K4635" s="2">
        <f t="shared" si="289"/>
        <v>45536</v>
      </c>
      <c r="L4635" s="2" t="str">
        <f>VLOOKUP(C4635,Customers!$A$2:$F$401,3,FALSE)</f>
        <v>Fayoum</v>
      </c>
      <c r="M4635" s="2" t="str">
        <f>VLOOKUP(C4635,Customers!$A$2:$F$401,5,FALSE)</f>
        <v>Small Business</v>
      </c>
      <c r="N4635" s="2" t="str">
        <f>VLOOKUP(D4635,Products!$A$2:$F$21,2,FALSE)</f>
        <v>Wi-Fi Router</v>
      </c>
      <c r="O4635" s="2" t="str">
        <f>VLOOKUP(D4635,Products!$A$2:$F$21,4,FALSE)</f>
        <v>Electronics</v>
      </c>
      <c r="P4635" s="2" t="str">
        <f>VLOOKUP(D4635,Products!$A$2:$F$21,3,FALSE)</f>
        <v>Networking</v>
      </c>
      <c r="Q4635" s="6">
        <f>VLOOKUP(D4635,Products!$A$2:$F$21,6,FALSE)</f>
        <v>1050</v>
      </c>
      <c r="R4635" s="6">
        <f t="shared" si="290"/>
        <v>2100</v>
      </c>
      <c r="S4635" s="6">
        <f t="shared" si="291"/>
        <v>1302</v>
      </c>
    </row>
    <row r="4636" spans="1:19" x14ac:dyDescent="0.25">
      <c r="A4636" t="s">
        <v>5066</v>
      </c>
      <c r="B4636" s="2">
        <v>45175</v>
      </c>
      <c r="C4636" t="s">
        <v>552</v>
      </c>
      <c r="D4636" t="s">
        <v>72</v>
      </c>
      <c r="E4636">
        <v>1</v>
      </c>
      <c r="F4636">
        <v>1610</v>
      </c>
      <c r="G4636" s="3">
        <v>0.15</v>
      </c>
      <c r="H4636" t="s">
        <v>12</v>
      </c>
      <c r="I4636">
        <v>5</v>
      </c>
      <c r="J4636">
        <f t="shared" si="288"/>
        <v>1368.5</v>
      </c>
      <c r="K4636" s="2">
        <f t="shared" si="289"/>
        <v>45170</v>
      </c>
      <c r="L4636" s="2" t="str">
        <f>VLOOKUP(C4636,Customers!$A$2:$F$401,3,FALSE)</f>
        <v>Asyut</v>
      </c>
      <c r="M4636" s="2" t="str">
        <f>VLOOKUP(C4636,Customers!$A$2:$F$401,5,FALSE)</f>
        <v>Small Business</v>
      </c>
      <c r="N4636" s="2" t="str">
        <f>VLOOKUP(D4636,Products!$A$2:$F$21,2,FALSE)</f>
        <v>Wi-Fi Router</v>
      </c>
      <c r="O4636" s="2" t="str">
        <f>VLOOKUP(D4636,Products!$A$2:$F$21,4,FALSE)</f>
        <v>Electronics</v>
      </c>
      <c r="P4636" s="2" t="str">
        <f>VLOOKUP(D4636,Products!$A$2:$F$21,3,FALSE)</f>
        <v>Networking</v>
      </c>
      <c r="Q4636" s="6">
        <f>VLOOKUP(D4636,Products!$A$2:$F$21,6,FALSE)</f>
        <v>1050</v>
      </c>
      <c r="R4636" s="6">
        <f t="shared" si="290"/>
        <v>1050</v>
      </c>
      <c r="S4636" s="6">
        <f t="shared" si="291"/>
        <v>318.5</v>
      </c>
    </row>
    <row r="4637" spans="1:19" x14ac:dyDescent="0.25">
      <c r="A4637" t="s">
        <v>5067</v>
      </c>
      <c r="B4637" s="2">
        <v>44978</v>
      </c>
      <c r="C4637" t="s">
        <v>1570</v>
      </c>
      <c r="D4637" t="s">
        <v>40</v>
      </c>
      <c r="E4637">
        <v>1</v>
      </c>
      <c r="F4637">
        <v>20085</v>
      </c>
      <c r="G4637" s="3">
        <v>0.1</v>
      </c>
      <c r="H4637" t="s">
        <v>12</v>
      </c>
      <c r="I4637">
        <v>3</v>
      </c>
      <c r="J4637">
        <f t="shared" si="288"/>
        <v>18076.5</v>
      </c>
      <c r="K4637" s="2">
        <f t="shared" si="289"/>
        <v>44958</v>
      </c>
      <c r="L4637" s="2" t="str">
        <f>VLOOKUP(C4637,Customers!$A$2:$F$401,3,FALSE)</f>
        <v>Port Said</v>
      </c>
      <c r="M4637" s="2" t="str">
        <f>VLOOKUP(C4637,Customers!$A$2:$F$401,5,FALSE)</f>
        <v>Consumer</v>
      </c>
      <c r="N4637" s="2" t="str">
        <f>VLOOKUP(D4637,Products!$A$2:$F$21,2,FALSE)</f>
        <v>Laptop Basic 15</v>
      </c>
      <c r="O4637" s="2" t="str">
        <f>VLOOKUP(D4637,Products!$A$2:$F$21,4,FALSE)</f>
        <v>Electronics</v>
      </c>
      <c r="P4637" s="2" t="str">
        <f>VLOOKUP(D4637,Products!$A$2:$F$21,3,FALSE)</f>
        <v>Computers</v>
      </c>
      <c r="Q4637" s="6">
        <f>VLOOKUP(D4637,Products!$A$2:$F$21,6,FALSE)</f>
        <v>15100</v>
      </c>
      <c r="R4637" s="6">
        <f t="shared" si="290"/>
        <v>15100</v>
      </c>
      <c r="S4637" s="6">
        <f t="shared" si="291"/>
        <v>2976.5</v>
      </c>
    </row>
    <row r="4638" spans="1:19" x14ac:dyDescent="0.25">
      <c r="A4638" t="s">
        <v>5068</v>
      </c>
      <c r="B4638" s="2">
        <v>45755</v>
      </c>
      <c r="C4638" t="s">
        <v>980</v>
      </c>
      <c r="D4638" t="s">
        <v>43</v>
      </c>
      <c r="E4638">
        <v>1</v>
      </c>
      <c r="F4638">
        <v>3888</v>
      </c>
      <c r="G4638" s="3">
        <v>0.15</v>
      </c>
      <c r="H4638" t="s">
        <v>96</v>
      </c>
      <c r="I4638">
        <v>2</v>
      </c>
      <c r="J4638">
        <f t="shared" si="288"/>
        <v>3304.7999999999997</v>
      </c>
      <c r="K4638" s="2">
        <f t="shared" si="289"/>
        <v>45748</v>
      </c>
      <c r="L4638" s="2" t="str">
        <f>VLOOKUP(C4638,Customers!$A$2:$F$401,3,FALSE)</f>
        <v>Mansoura</v>
      </c>
      <c r="M4638" s="2" t="str">
        <f>VLOOKUP(C4638,Customers!$A$2:$F$401,5,FALSE)</f>
        <v>Small Business</v>
      </c>
      <c r="N4638" s="2" t="str">
        <f>VLOOKUP(D4638,Products!$A$2:$F$21,2,FALSE)</f>
        <v>External SSD 1TB</v>
      </c>
      <c r="O4638" s="2" t="str">
        <f>VLOOKUP(D4638,Products!$A$2:$F$21,4,FALSE)</f>
        <v>Electronics</v>
      </c>
      <c r="P4638" s="2" t="str">
        <f>VLOOKUP(D4638,Products!$A$2:$F$21,3,FALSE)</f>
        <v>Storage</v>
      </c>
      <c r="Q4638" s="6">
        <f>VLOOKUP(D4638,Products!$A$2:$F$21,6,FALSE)</f>
        <v>2450</v>
      </c>
      <c r="R4638" s="6">
        <f t="shared" si="290"/>
        <v>2450</v>
      </c>
      <c r="S4638" s="6">
        <f t="shared" si="291"/>
        <v>854.79999999999973</v>
      </c>
    </row>
    <row r="4639" spans="1:19" x14ac:dyDescent="0.25">
      <c r="A4639" t="s">
        <v>5069</v>
      </c>
      <c r="B4639" s="2">
        <v>45949</v>
      </c>
      <c r="C4639" t="s">
        <v>542</v>
      </c>
      <c r="D4639" t="s">
        <v>21</v>
      </c>
      <c r="E4639">
        <v>1</v>
      </c>
      <c r="F4639">
        <v>1794.5</v>
      </c>
      <c r="G4639" s="3">
        <v>0.1</v>
      </c>
      <c r="H4639" t="s">
        <v>12</v>
      </c>
      <c r="I4639">
        <v>5</v>
      </c>
      <c r="J4639">
        <f t="shared" si="288"/>
        <v>1615.05</v>
      </c>
      <c r="K4639" s="2">
        <f t="shared" si="289"/>
        <v>45931</v>
      </c>
      <c r="L4639" s="2" t="str">
        <f>VLOOKUP(C4639,Customers!$A$2:$F$401,3,FALSE)</f>
        <v>Alexandria</v>
      </c>
      <c r="M4639" s="2" t="str">
        <f>VLOOKUP(C4639,Customers!$A$2:$F$401,5,FALSE)</f>
        <v>Consumer</v>
      </c>
      <c r="N4639" s="2" t="str">
        <f>VLOOKUP(D4639,Products!$A$2:$F$21,2,FALSE)</f>
        <v>Mechanical Keyboard</v>
      </c>
      <c r="O4639" s="2" t="str">
        <f>VLOOKUP(D4639,Products!$A$2:$F$21,4,FALSE)</f>
        <v>Electronics</v>
      </c>
      <c r="P4639" s="2" t="str">
        <f>VLOOKUP(D4639,Products!$A$2:$F$21,3,FALSE)</f>
        <v>Accessories</v>
      </c>
      <c r="Q4639" s="6">
        <f>VLOOKUP(D4639,Products!$A$2:$F$21,6,FALSE)</f>
        <v>990</v>
      </c>
      <c r="R4639" s="6">
        <f t="shared" si="290"/>
        <v>990</v>
      </c>
      <c r="S4639" s="6">
        <f t="shared" si="291"/>
        <v>625.04999999999995</v>
      </c>
    </row>
    <row r="4640" spans="1:19" x14ac:dyDescent="0.25">
      <c r="A4640" t="s">
        <v>5070</v>
      </c>
      <c r="B4640" s="2">
        <v>45224</v>
      </c>
      <c r="C4640" t="s">
        <v>168</v>
      </c>
      <c r="D4640" t="s">
        <v>46</v>
      </c>
      <c r="E4640">
        <v>3</v>
      </c>
      <c r="F4640">
        <v>280.8</v>
      </c>
      <c r="G4640" s="3">
        <v>0.1</v>
      </c>
      <c r="H4640" t="s">
        <v>12</v>
      </c>
      <c r="I4640">
        <v>7</v>
      </c>
      <c r="J4640">
        <f t="shared" si="288"/>
        <v>758.16000000000008</v>
      </c>
      <c r="K4640" s="2">
        <f t="shared" si="289"/>
        <v>45200</v>
      </c>
      <c r="L4640" s="2" t="str">
        <f>VLOOKUP(C4640,Customers!$A$2:$F$401,3,FALSE)</f>
        <v>Tanta</v>
      </c>
      <c r="M4640" s="2" t="str">
        <f>VLOOKUP(C4640,Customers!$A$2:$F$401,5,FALSE)</f>
        <v>Small Business</v>
      </c>
      <c r="N4640" s="2" t="str">
        <f>VLOOKUP(D4640,Products!$A$2:$F$21,2,FALSE)</f>
        <v>Paper A4 Box</v>
      </c>
      <c r="O4640" s="2" t="str">
        <f>VLOOKUP(D4640,Products!$A$2:$F$21,4,FALSE)</f>
        <v>Office</v>
      </c>
      <c r="P4640" s="2" t="str">
        <f>VLOOKUP(D4640,Products!$A$2:$F$21,3,FALSE)</f>
        <v>Stationery</v>
      </c>
      <c r="Q4640" s="6">
        <f>VLOOKUP(D4640,Products!$A$2:$F$21,6,FALSE)</f>
        <v>145</v>
      </c>
      <c r="R4640" s="6">
        <f t="shared" si="290"/>
        <v>435</v>
      </c>
      <c r="S4640" s="6">
        <f t="shared" si="291"/>
        <v>323.16000000000008</v>
      </c>
    </row>
    <row r="4641" spans="1:19" x14ac:dyDescent="0.25">
      <c r="A4641" t="s">
        <v>5071</v>
      </c>
      <c r="B4641" s="2">
        <v>45865</v>
      </c>
      <c r="C4641" t="s">
        <v>1251</v>
      </c>
      <c r="D4641" t="s">
        <v>11</v>
      </c>
      <c r="E4641">
        <v>1</v>
      </c>
      <c r="F4641">
        <v>26220</v>
      </c>
      <c r="G4641" s="3">
        <v>0</v>
      </c>
      <c r="H4641" t="s">
        <v>96</v>
      </c>
      <c r="I4641">
        <v>6</v>
      </c>
      <c r="J4641">
        <f t="shared" si="288"/>
        <v>26220</v>
      </c>
      <c r="K4641" s="2">
        <f t="shared" si="289"/>
        <v>45839</v>
      </c>
      <c r="L4641" s="2" t="str">
        <f>VLOOKUP(C4641,Customers!$A$2:$F$401,3,FALSE)</f>
        <v>Alexandria</v>
      </c>
      <c r="M4641" s="2" t="str">
        <f>VLOOKUP(C4641,Customers!$A$2:$F$401,5,FALSE)</f>
        <v>Consumer</v>
      </c>
      <c r="N4641" s="2" t="str">
        <f>VLOOKUP(D4641,Products!$A$2:$F$21,2,FALSE)</f>
        <v>Laptop Pro 14</v>
      </c>
      <c r="O4641" s="2" t="str">
        <f>VLOOKUP(D4641,Products!$A$2:$F$21,4,FALSE)</f>
        <v>Electronics</v>
      </c>
      <c r="P4641" s="2" t="str">
        <f>VLOOKUP(D4641,Products!$A$2:$F$21,3,FALSE)</f>
        <v>Computers</v>
      </c>
      <c r="Q4641" s="6">
        <f>VLOOKUP(D4641,Products!$A$2:$F$21,6,FALSE)</f>
        <v>22100</v>
      </c>
      <c r="R4641" s="6">
        <f t="shared" si="290"/>
        <v>22100</v>
      </c>
      <c r="S4641" s="6">
        <f t="shared" si="291"/>
        <v>4120</v>
      </c>
    </row>
    <row r="4642" spans="1:19" x14ac:dyDescent="0.25">
      <c r="A4642" t="s">
        <v>5072</v>
      </c>
      <c r="B4642" s="2">
        <v>45582</v>
      </c>
      <c r="C4642" t="s">
        <v>285</v>
      </c>
      <c r="D4642" t="s">
        <v>40</v>
      </c>
      <c r="E4642">
        <v>1</v>
      </c>
      <c r="F4642">
        <v>19500</v>
      </c>
      <c r="G4642" s="3">
        <v>0.05</v>
      </c>
      <c r="H4642" t="s">
        <v>12</v>
      </c>
      <c r="I4642">
        <v>6</v>
      </c>
      <c r="J4642">
        <f t="shared" si="288"/>
        <v>18525</v>
      </c>
      <c r="K4642" s="2">
        <f t="shared" si="289"/>
        <v>45566</v>
      </c>
      <c r="L4642" s="2" t="str">
        <f>VLOOKUP(C4642,Customers!$A$2:$F$401,3,FALSE)</f>
        <v>Banha</v>
      </c>
      <c r="M4642" s="2" t="str">
        <f>VLOOKUP(C4642,Customers!$A$2:$F$401,5,FALSE)</f>
        <v>Small Business</v>
      </c>
      <c r="N4642" s="2" t="str">
        <f>VLOOKUP(D4642,Products!$A$2:$F$21,2,FALSE)</f>
        <v>Laptop Basic 15</v>
      </c>
      <c r="O4642" s="2" t="str">
        <f>VLOOKUP(D4642,Products!$A$2:$F$21,4,FALSE)</f>
        <v>Electronics</v>
      </c>
      <c r="P4642" s="2" t="str">
        <f>VLOOKUP(D4642,Products!$A$2:$F$21,3,FALSE)</f>
        <v>Computers</v>
      </c>
      <c r="Q4642" s="6">
        <f>VLOOKUP(D4642,Products!$A$2:$F$21,6,FALSE)</f>
        <v>15100</v>
      </c>
      <c r="R4642" s="6">
        <f t="shared" si="290"/>
        <v>15100</v>
      </c>
      <c r="S4642" s="6">
        <f t="shared" si="291"/>
        <v>3425</v>
      </c>
    </row>
    <row r="4643" spans="1:19" x14ac:dyDescent="0.25">
      <c r="A4643" t="s">
        <v>5073</v>
      </c>
      <c r="B4643" s="2">
        <v>45246</v>
      </c>
      <c r="C4643" t="s">
        <v>682</v>
      </c>
      <c r="D4643" t="s">
        <v>46</v>
      </c>
      <c r="E4643">
        <v>1</v>
      </c>
      <c r="F4643">
        <v>267.8</v>
      </c>
      <c r="G4643" s="3">
        <v>0.1</v>
      </c>
      <c r="H4643" t="s">
        <v>12</v>
      </c>
      <c r="I4643">
        <v>3</v>
      </c>
      <c r="J4643">
        <f t="shared" si="288"/>
        <v>241.02</v>
      </c>
      <c r="K4643" s="2">
        <f t="shared" si="289"/>
        <v>45231</v>
      </c>
      <c r="L4643" s="2" t="str">
        <f>VLOOKUP(C4643,Customers!$A$2:$F$401,3,FALSE)</f>
        <v>Giza</v>
      </c>
      <c r="M4643" s="2" t="str">
        <f>VLOOKUP(C4643,Customers!$A$2:$F$401,5,FALSE)</f>
        <v>Small Business</v>
      </c>
      <c r="N4643" s="2" t="str">
        <f>VLOOKUP(D4643,Products!$A$2:$F$21,2,FALSE)</f>
        <v>Paper A4 Box</v>
      </c>
      <c r="O4643" s="2" t="str">
        <f>VLOOKUP(D4643,Products!$A$2:$F$21,4,FALSE)</f>
        <v>Office</v>
      </c>
      <c r="P4643" s="2" t="str">
        <f>VLOOKUP(D4643,Products!$A$2:$F$21,3,FALSE)</f>
        <v>Stationery</v>
      </c>
      <c r="Q4643" s="6">
        <f>VLOOKUP(D4643,Products!$A$2:$F$21,6,FALSE)</f>
        <v>145</v>
      </c>
      <c r="R4643" s="6">
        <f t="shared" si="290"/>
        <v>145</v>
      </c>
      <c r="S4643" s="6">
        <f t="shared" si="291"/>
        <v>96.02000000000001</v>
      </c>
    </row>
    <row r="4644" spans="1:19" x14ac:dyDescent="0.25">
      <c r="A4644" t="s">
        <v>5074</v>
      </c>
      <c r="B4644" s="2">
        <v>44935</v>
      </c>
      <c r="C4644" t="s">
        <v>363</v>
      </c>
      <c r="D4644" t="s">
        <v>24</v>
      </c>
      <c r="E4644">
        <v>50</v>
      </c>
      <c r="F4644">
        <v>1150</v>
      </c>
      <c r="G4644" s="3">
        <v>0.1</v>
      </c>
      <c r="H4644" t="s">
        <v>12</v>
      </c>
      <c r="I4644">
        <v>3</v>
      </c>
      <c r="J4644">
        <f t="shared" si="288"/>
        <v>51750</v>
      </c>
      <c r="K4644" s="2">
        <f t="shared" si="289"/>
        <v>44927</v>
      </c>
      <c r="L4644" s="2" t="str">
        <f>VLOOKUP(C4644,Customers!$A$2:$F$401,3,FALSE)</f>
        <v>Asyut</v>
      </c>
      <c r="M4644" s="2" t="str">
        <f>VLOOKUP(C4644,Customers!$A$2:$F$401,5,FALSE)</f>
        <v>Consumer</v>
      </c>
      <c r="N4644" s="2" t="str">
        <f>VLOOKUP(D4644,Products!$A$2:$F$21,2,FALSE)</f>
        <v>USB-C Hub</v>
      </c>
      <c r="O4644" s="2" t="str">
        <f>VLOOKUP(D4644,Products!$A$2:$F$21,4,FALSE)</f>
        <v>Electronics</v>
      </c>
      <c r="P4644" s="2" t="str">
        <f>VLOOKUP(D4644,Products!$A$2:$F$21,3,FALSE)</f>
        <v>Accessories</v>
      </c>
      <c r="Q4644" s="6">
        <f>VLOOKUP(D4644,Products!$A$2:$F$21,6,FALSE)</f>
        <v>620</v>
      </c>
      <c r="R4644" s="6">
        <f t="shared" si="290"/>
        <v>31000</v>
      </c>
      <c r="S4644" s="6">
        <f t="shared" si="291"/>
        <v>20750</v>
      </c>
    </row>
    <row r="4645" spans="1:19" x14ac:dyDescent="0.25">
      <c r="A4645" t="s">
        <v>5075</v>
      </c>
      <c r="B4645" s="2">
        <v>45966</v>
      </c>
      <c r="C4645" t="s">
        <v>1009</v>
      </c>
      <c r="D4645" t="s">
        <v>82</v>
      </c>
      <c r="E4645">
        <v>5</v>
      </c>
      <c r="F4645">
        <v>4656</v>
      </c>
      <c r="G4645" s="3">
        <v>0.1</v>
      </c>
      <c r="H4645" t="s">
        <v>12</v>
      </c>
      <c r="I4645">
        <v>6</v>
      </c>
      <c r="J4645">
        <f t="shared" si="288"/>
        <v>20952</v>
      </c>
      <c r="K4645" s="2">
        <f t="shared" si="289"/>
        <v>45962</v>
      </c>
      <c r="L4645" s="2" t="str">
        <f>VLOOKUP(C4645,Customers!$A$2:$F$401,3,FALSE)</f>
        <v>Ismailia</v>
      </c>
      <c r="M4645" s="2" t="str">
        <f>VLOOKUP(C4645,Customers!$A$2:$F$401,5,FALSE)</f>
        <v>Small Business</v>
      </c>
      <c r="N4645" s="2" t="str">
        <f>VLOOKUP(D4645,Products!$A$2:$F$21,2,FALSE)</f>
        <v>Office Chair</v>
      </c>
      <c r="O4645" s="2" t="str">
        <f>VLOOKUP(D4645,Products!$A$2:$F$21,4,FALSE)</f>
        <v>Office</v>
      </c>
      <c r="P4645" s="2" t="str">
        <f>VLOOKUP(D4645,Products!$A$2:$F$21,3,FALSE)</f>
        <v>Furniture</v>
      </c>
      <c r="Q4645" s="6">
        <f>VLOOKUP(D4645,Products!$A$2:$F$21,6,FALSE)</f>
        <v>3150</v>
      </c>
      <c r="R4645" s="6">
        <f t="shared" si="290"/>
        <v>15750</v>
      </c>
      <c r="S4645" s="6">
        <f t="shared" si="291"/>
        <v>5202</v>
      </c>
    </row>
    <row r="4646" spans="1:19" x14ac:dyDescent="0.25">
      <c r="A4646" t="s">
        <v>5076</v>
      </c>
      <c r="B4646" s="2">
        <v>45605</v>
      </c>
      <c r="C4646" t="s">
        <v>100</v>
      </c>
      <c r="D4646" t="s">
        <v>46</v>
      </c>
      <c r="E4646">
        <v>5</v>
      </c>
      <c r="F4646">
        <v>260</v>
      </c>
      <c r="G4646" s="3">
        <v>0</v>
      </c>
      <c r="H4646" t="s">
        <v>12</v>
      </c>
      <c r="I4646">
        <v>7</v>
      </c>
      <c r="J4646">
        <f t="shared" si="288"/>
        <v>1300</v>
      </c>
      <c r="K4646" s="2">
        <f t="shared" si="289"/>
        <v>45597</v>
      </c>
      <c r="L4646" s="2" t="str">
        <f>VLOOKUP(C4646,Customers!$A$2:$F$401,3,FALSE)</f>
        <v>Tanta</v>
      </c>
      <c r="M4646" s="2" t="str">
        <f>VLOOKUP(C4646,Customers!$A$2:$F$401,5,FALSE)</f>
        <v>Consumer</v>
      </c>
      <c r="N4646" s="2" t="str">
        <f>VLOOKUP(D4646,Products!$A$2:$F$21,2,FALSE)</f>
        <v>Paper A4 Box</v>
      </c>
      <c r="O4646" s="2" t="str">
        <f>VLOOKUP(D4646,Products!$A$2:$F$21,4,FALSE)</f>
        <v>Office</v>
      </c>
      <c r="P4646" s="2" t="str">
        <f>VLOOKUP(D4646,Products!$A$2:$F$21,3,FALSE)</f>
        <v>Stationery</v>
      </c>
      <c r="Q4646" s="6">
        <f>VLOOKUP(D4646,Products!$A$2:$F$21,6,FALSE)</f>
        <v>145</v>
      </c>
      <c r="R4646" s="6">
        <f t="shared" si="290"/>
        <v>725</v>
      </c>
      <c r="S4646" s="6">
        <f t="shared" si="291"/>
        <v>575</v>
      </c>
    </row>
    <row r="4647" spans="1:19" x14ac:dyDescent="0.25">
      <c r="A4647" t="s">
        <v>5077</v>
      </c>
      <c r="B4647" s="2">
        <v>45532</v>
      </c>
      <c r="C4647" t="s">
        <v>544</v>
      </c>
      <c r="D4647" t="s">
        <v>27</v>
      </c>
      <c r="E4647">
        <v>2</v>
      </c>
      <c r="F4647">
        <v>901.6</v>
      </c>
      <c r="G4647" s="3">
        <v>0.05</v>
      </c>
      <c r="H4647" t="s">
        <v>12</v>
      </c>
      <c r="I4647">
        <v>5</v>
      </c>
      <c r="J4647">
        <f t="shared" si="288"/>
        <v>1713.04</v>
      </c>
      <c r="K4647" s="2">
        <f t="shared" si="289"/>
        <v>45505</v>
      </c>
      <c r="L4647" s="2" t="str">
        <f>VLOOKUP(C4647,Customers!$A$2:$F$401,3,FALSE)</f>
        <v>Shubra El-Kheima</v>
      </c>
      <c r="M4647" s="2" t="str">
        <f>VLOOKUP(C4647,Customers!$A$2:$F$401,5,FALSE)</f>
        <v>Small Business</v>
      </c>
      <c r="N4647" s="2" t="str">
        <f>VLOOKUP(D4647,Products!$A$2:$F$21,2,FALSE)</f>
        <v>Printer Toner</v>
      </c>
      <c r="O4647" s="2" t="str">
        <f>VLOOKUP(D4647,Products!$A$2:$F$21,4,FALSE)</f>
        <v>Office</v>
      </c>
      <c r="P4647" s="2" t="str">
        <f>VLOOKUP(D4647,Products!$A$2:$F$21,3,FALSE)</f>
        <v>Supplies</v>
      </c>
      <c r="Q4647" s="6">
        <f>VLOOKUP(D4647,Products!$A$2:$F$21,6,FALSE)</f>
        <v>510</v>
      </c>
      <c r="R4647" s="6">
        <f t="shared" si="290"/>
        <v>1020</v>
      </c>
      <c r="S4647" s="6">
        <f t="shared" si="291"/>
        <v>693.04</v>
      </c>
    </row>
    <row r="4648" spans="1:19" x14ac:dyDescent="0.25">
      <c r="A4648" t="s">
        <v>5078</v>
      </c>
      <c r="B4648" s="2">
        <v>45897</v>
      </c>
      <c r="C4648" t="s">
        <v>575</v>
      </c>
      <c r="D4648" t="s">
        <v>82</v>
      </c>
      <c r="E4648">
        <v>1</v>
      </c>
      <c r="F4648">
        <v>5184</v>
      </c>
      <c r="G4648" s="3">
        <v>0.05</v>
      </c>
      <c r="H4648" t="s">
        <v>12</v>
      </c>
      <c r="I4648">
        <v>4</v>
      </c>
      <c r="J4648">
        <f t="shared" si="288"/>
        <v>4924.8</v>
      </c>
      <c r="K4648" s="2">
        <f t="shared" si="289"/>
        <v>45870</v>
      </c>
      <c r="L4648" s="2" t="str">
        <f>VLOOKUP(C4648,Customers!$A$2:$F$401,3,FALSE)</f>
        <v>Port Said</v>
      </c>
      <c r="M4648" s="2" t="str">
        <f>VLOOKUP(C4648,Customers!$A$2:$F$401,5,FALSE)</f>
        <v>Small Business</v>
      </c>
      <c r="N4648" s="2" t="str">
        <f>VLOOKUP(D4648,Products!$A$2:$F$21,2,FALSE)</f>
        <v>Office Chair</v>
      </c>
      <c r="O4648" s="2" t="str">
        <f>VLOOKUP(D4648,Products!$A$2:$F$21,4,FALSE)</f>
        <v>Office</v>
      </c>
      <c r="P4648" s="2" t="str">
        <f>VLOOKUP(D4648,Products!$A$2:$F$21,3,FALSE)</f>
        <v>Furniture</v>
      </c>
      <c r="Q4648" s="6">
        <f>VLOOKUP(D4648,Products!$A$2:$F$21,6,FALSE)</f>
        <v>3150</v>
      </c>
      <c r="R4648" s="6">
        <f t="shared" si="290"/>
        <v>3150</v>
      </c>
      <c r="S4648" s="6">
        <f t="shared" si="291"/>
        <v>1774.8000000000002</v>
      </c>
    </row>
    <row r="4649" spans="1:19" x14ac:dyDescent="0.25">
      <c r="A4649" t="s">
        <v>5079</v>
      </c>
      <c r="B4649" s="2">
        <v>45520</v>
      </c>
      <c r="C4649" t="s">
        <v>514</v>
      </c>
      <c r="D4649" t="s">
        <v>33</v>
      </c>
      <c r="E4649">
        <v>1</v>
      </c>
      <c r="F4649">
        <v>3783</v>
      </c>
      <c r="G4649" s="3">
        <v>0.1</v>
      </c>
      <c r="H4649" t="s">
        <v>12</v>
      </c>
      <c r="I4649">
        <v>5</v>
      </c>
      <c r="J4649">
        <f t="shared" si="288"/>
        <v>3404.7000000000003</v>
      </c>
      <c r="K4649" s="2">
        <f t="shared" si="289"/>
        <v>45505</v>
      </c>
      <c r="L4649" s="2" t="str">
        <f>VLOOKUP(C4649,Customers!$A$2:$F$401,3,FALSE)</f>
        <v>Banha</v>
      </c>
      <c r="M4649" s="2" t="str">
        <f>VLOOKUP(C4649,Customers!$A$2:$F$401,5,FALSE)</f>
        <v>Small Business</v>
      </c>
      <c r="N4649" s="2" t="str">
        <f>VLOOKUP(D4649,Products!$A$2:$F$21,2,FALSE)</f>
        <v>Filing Cabinet</v>
      </c>
      <c r="O4649" s="2" t="str">
        <f>VLOOKUP(D4649,Products!$A$2:$F$21,4,FALSE)</f>
        <v>Office</v>
      </c>
      <c r="P4649" s="2" t="str">
        <f>VLOOKUP(D4649,Products!$A$2:$F$21,3,FALSE)</f>
        <v>Furniture</v>
      </c>
      <c r="Q4649" s="6">
        <f>VLOOKUP(D4649,Products!$A$2:$F$21,6,FALSE)</f>
        <v>2650</v>
      </c>
      <c r="R4649" s="6">
        <f t="shared" si="290"/>
        <v>2650</v>
      </c>
      <c r="S4649" s="6">
        <f t="shared" si="291"/>
        <v>754.70000000000027</v>
      </c>
    </row>
    <row r="4650" spans="1:19" x14ac:dyDescent="0.25">
      <c r="A4650" t="s">
        <v>5080</v>
      </c>
      <c r="B4650" s="2">
        <v>45228</v>
      </c>
      <c r="C4650" t="s">
        <v>334</v>
      </c>
      <c r="D4650" t="s">
        <v>33</v>
      </c>
      <c r="E4650">
        <v>10</v>
      </c>
      <c r="F4650">
        <v>3588</v>
      </c>
      <c r="G4650" s="3">
        <v>0.03</v>
      </c>
      <c r="H4650" t="s">
        <v>12</v>
      </c>
      <c r="I4650">
        <v>1</v>
      </c>
      <c r="J4650">
        <f t="shared" si="288"/>
        <v>34803.599999999999</v>
      </c>
      <c r="K4650" s="2">
        <f t="shared" si="289"/>
        <v>45200</v>
      </c>
      <c r="L4650" s="2" t="str">
        <f>VLOOKUP(C4650,Customers!$A$2:$F$401,3,FALSE)</f>
        <v>Alexandria</v>
      </c>
      <c r="M4650" s="2" t="str">
        <f>VLOOKUP(C4650,Customers!$A$2:$F$401,5,FALSE)</f>
        <v>Consumer</v>
      </c>
      <c r="N4650" s="2" t="str">
        <f>VLOOKUP(D4650,Products!$A$2:$F$21,2,FALSE)</f>
        <v>Filing Cabinet</v>
      </c>
      <c r="O4650" s="2" t="str">
        <f>VLOOKUP(D4650,Products!$A$2:$F$21,4,FALSE)</f>
        <v>Office</v>
      </c>
      <c r="P4650" s="2" t="str">
        <f>VLOOKUP(D4650,Products!$A$2:$F$21,3,FALSE)</f>
        <v>Furniture</v>
      </c>
      <c r="Q4650" s="6">
        <f>VLOOKUP(D4650,Products!$A$2:$F$21,6,FALSE)</f>
        <v>2650</v>
      </c>
      <c r="R4650" s="6">
        <f t="shared" si="290"/>
        <v>26500</v>
      </c>
      <c r="S4650" s="6">
        <f t="shared" si="291"/>
        <v>8303.5999999999985</v>
      </c>
    </row>
    <row r="4651" spans="1:19" x14ac:dyDescent="0.25">
      <c r="A4651" t="s">
        <v>5081</v>
      </c>
      <c r="B4651" s="2">
        <v>45832</v>
      </c>
      <c r="C4651" t="s">
        <v>1139</v>
      </c>
      <c r="D4651" t="s">
        <v>46</v>
      </c>
      <c r="E4651">
        <v>2</v>
      </c>
      <c r="F4651">
        <v>260</v>
      </c>
      <c r="G4651" s="3">
        <v>0.05</v>
      </c>
      <c r="H4651" t="s">
        <v>12</v>
      </c>
      <c r="I4651">
        <v>2</v>
      </c>
      <c r="J4651">
        <f t="shared" si="288"/>
        <v>494</v>
      </c>
      <c r="K4651" s="2">
        <f t="shared" si="289"/>
        <v>45809</v>
      </c>
      <c r="L4651" s="2" t="str">
        <f>VLOOKUP(C4651,Customers!$A$2:$F$401,3,FALSE)</f>
        <v>Giza</v>
      </c>
      <c r="M4651" s="2" t="str">
        <f>VLOOKUP(C4651,Customers!$A$2:$F$401,5,FALSE)</f>
        <v>Small Business</v>
      </c>
      <c r="N4651" s="2" t="str">
        <f>VLOOKUP(D4651,Products!$A$2:$F$21,2,FALSE)</f>
        <v>Paper A4 Box</v>
      </c>
      <c r="O4651" s="2" t="str">
        <f>VLOOKUP(D4651,Products!$A$2:$F$21,4,FALSE)</f>
        <v>Office</v>
      </c>
      <c r="P4651" s="2" t="str">
        <f>VLOOKUP(D4651,Products!$A$2:$F$21,3,FALSE)</f>
        <v>Stationery</v>
      </c>
      <c r="Q4651" s="6">
        <f>VLOOKUP(D4651,Products!$A$2:$F$21,6,FALSE)</f>
        <v>145</v>
      </c>
      <c r="R4651" s="6">
        <f t="shared" si="290"/>
        <v>290</v>
      </c>
      <c r="S4651" s="6">
        <f t="shared" si="291"/>
        <v>204</v>
      </c>
    </row>
    <row r="4652" spans="1:19" x14ac:dyDescent="0.25">
      <c r="A4652" t="s">
        <v>5082</v>
      </c>
      <c r="B4652" s="2">
        <v>45620</v>
      </c>
      <c r="C4652" t="s">
        <v>443</v>
      </c>
      <c r="D4652" t="s">
        <v>79</v>
      </c>
      <c r="E4652">
        <v>3</v>
      </c>
      <c r="F4652">
        <v>6014</v>
      </c>
      <c r="G4652" s="3">
        <v>0</v>
      </c>
      <c r="H4652" t="s">
        <v>12</v>
      </c>
      <c r="I4652">
        <v>3</v>
      </c>
      <c r="J4652">
        <f t="shared" si="288"/>
        <v>18042</v>
      </c>
      <c r="K4652" s="2">
        <f t="shared" si="289"/>
        <v>45597</v>
      </c>
      <c r="L4652" s="2" t="str">
        <f>VLOOKUP(C4652,Customers!$A$2:$F$401,3,FALSE)</f>
        <v>Asyut</v>
      </c>
      <c r="M4652" s="2" t="str">
        <f>VLOOKUP(C4652,Customers!$A$2:$F$401,5,FALSE)</f>
        <v>Consumer</v>
      </c>
      <c r="N4652" s="2" t="str">
        <f>VLOOKUP(D4652,Products!$A$2:$F$21,2,FALSE)</f>
        <v>27-inch Monitor</v>
      </c>
      <c r="O4652" s="2" t="str">
        <f>VLOOKUP(D4652,Products!$A$2:$F$21,4,FALSE)</f>
        <v>Electronics</v>
      </c>
      <c r="P4652" s="2" t="str">
        <f>VLOOKUP(D4652,Products!$A$2:$F$21,3,FALSE)</f>
        <v>Displays</v>
      </c>
      <c r="Q4652" s="6">
        <f>VLOOKUP(D4652,Products!$A$2:$F$21,6,FALSE)</f>
        <v>4300</v>
      </c>
      <c r="R4652" s="6">
        <f t="shared" si="290"/>
        <v>12900</v>
      </c>
      <c r="S4652" s="6">
        <f t="shared" si="291"/>
        <v>5142</v>
      </c>
    </row>
    <row r="4653" spans="1:19" x14ac:dyDescent="0.25">
      <c r="A4653" t="s">
        <v>5083</v>
      </c>
      <c r="B4653" s="2">
        <v>45157</v>
      </c>
      <c r="C4653" t="s">
        <v>1414</v>
      </c>
      <c r="D4653" t="s">
        <v>72</v>
      </c>
      <c r="E4653">
        <v>5</v>
      </c>
      <c r="F4653">
        <v>1802.5</v>
      </c>
      <c r="G4653" s="3">
        <v>0</v>
      </c>
      <c r="H4653" t="s">
        <v>85</v>
      </c>
      <c r="I4653">
        <v>5</v>
      </c>
      <c r="J4653">
        <f t="shared" si="288"/>
        <v>9012.5</v>
      </c>
      <c r="K4653" s="2">
        <f t="shared" si="289"/>
        <v>45139</v>
      </c>
      <c r="L4653" s="2" t="str">
        <f>VLOOKUP(C4653,Customers!$A$2:$F$401,3,FALSE)</f>
        <v>Giza</v>
      </c>
      <c r="M4653" s="2" t="str">
        <f>VLOOKUP(C4653,Customers!$A$2:$F$401,5,FALSE)</f>
        <v>Consumer</v>
      </c>
      <c r="N4653" s="2" t="str">
        <f>VLOOKUP(D4653,Products!$A$2:$F$21,2,FALSE)</f>
        <v>Wi-Fi Router</v>
      </c>
      <c r="O4653" s="2" t="str">
        <f>VLOOKUP(D4653,Products!$A$2:$F$21,4,FALSE)</f>
        <v>Electronics</v>
      </c>
      <c r="P4653" s="2" t="str">
        <f>VLOOKUP(D4653,Products!$A$2:$F$21,3,FALSE)</f>
        <v>Networking</v>
      </c>
      <c r="Q4653" s="6">
        <f>VLOOKUP(D4653,Products!$A$2:$F$21,6,FALSE)</f>
        <v>1050</v>
      </c>
      <c r="R4653" s="6">
        <f t="shared" si="290"/>
        <v>5250</v>
      </c>
      <c r="S4653" s="6">
        <f t="shared" si="291"/>
        <v>3762.5</v>
      </c>
    </row>
    <row r="4654" spans="1:19" x14ac:dyDescent="0.25">
      <c r="A4654" t="s">
        <v>5084</v>
      </c>
      <c r="B4654" s="2">
        <v>45907</v>
      </c>
      <c r="C4654" t="s">
        <v>328</v>
      </c>
      <c r="D4654" t="s">
        <v>56</v>
      </c>
      <c r="E4654">
        <v>10</v>
      </c>
      <c r="F4654">
        <v>174.6</v>
      </c>
      <c r="G4654" s="3">
        <v>0</v>
      </c>
      <c r="H4654" t="s">
        <v>12</v>
      </c>
      <c r="I4654">
        <v>5</v>
      </c>
      <c r="J4654">
        <f t="shared" si="288"/>
        <v>1746</v>
      </c>
      <c r="K4654" s="2">
        <f t="shared" si="289"/>
        <v>45901</v>
      </c>
      <c r="L4654" s="2" t="str">
        <f>VLOOKUP(C4654,Customers!$A$2:$F$401,3,FALSE)</f>
        <v>Ismailia</v>
      </c>
      <c r="M4654" s="2" t="str">
        <f>VLOOKUP(C4654,Customers!$A$2:$F$401,5,FALSE)</f>
        <v>Small Business</v>
      </c>
      <c r="N4654" s="2" t="str">
        <f>VLOOKUP(D4654,Products!$A$2:$F$21,2,FALSE)</f>
        <v>Notebook Pack</v>
      </c>
      <c r="O4654" s="2" t="str">
        <f>VLOOKUP(D4654,Products!$A$2:$F$21,4,FALSE)</f>
        <v>Office</v>
      </c>
      <c r="P4654" s="2" t="str">
        <f>VLOOKUP(D4654,Products!$A$2:$F$21,3,FALSE)</f>
        <v>Stationery</v>
      </c>
      <c r="Q4654" s="6">
        <f>VLOOKUP(D4654,Products!$A$2:$F$21,6,FALSE)</f>
        <v>75</v>
      </c>
      <c r="R4654" s="6">
        <f t="shared" si="290"/>
        <v>750</v>
      </c>
      <c r="S4654" s="6">
        <f t="shared" si="291"/>
        <v>996</v>
      </c>
    </row>
    <row r="4655" spans="1:19" x14ac:dyDescent="0.25">
      <c r="A4655" t="s">
        <v>5085</v>
      </c>
      <c r="B4655" s="2">
        <v>45009</v>
      </c>
      <c r="C4655" t="s">
        <v>201</v>
      </c>
      <c r="D4655" t="s">
        <v>82</v>
      </c>
      <c r="E4655">
        <v>1</v>
      </c>
      <c r="F4655">
        <v>5184</v>
      </c>
      <c r="G4655" s="3">
        <v>0.05</v>
      </c>
      <c r="H4655" t="s">
        <v>12</v>
      </c>
      <c r="I4655">
        <v>1</v>
      </c>
      <c r="J4655">
        <f t="shared" si="288"/>
        <v>4924.8</v>
      </c>
      <c r="K4655" s="2">
        <f t="shared" si="289"/>
        <v>44986</v>
      </c>
      <c r="L4655" s="2" t="str">
        <f>VLOOKUP(C4655,Customers!$A$2:$F$401,3,FALSE)</f>
        <v>Giza</v>
      </c>
      <c r="M4655" s="2" t="str">
        <f>VLOOKUP(C4655,Customers!$A$2:$F$401,5,FALSE)</f>
        <v>Consumer</v>
      </c>
      <c r="N4655" s="2" t="str">
        <f>VLOOKUP(D4655,Products!$A$2:$F$21,2,FALSE)</f>
        <v>Office Chair</v>
      </c>
      <c r="O4655" s="2" t="str">
        <f>VLOOKUP(D4655,Products!$A$2:$F$21,4,FALSE)</f>
        <v>Office</v>
      </c>
      <c r="P4655" s="2" t="str">
        <f>VLOOKUP(D4655,Products!$A$2:$F$21,3,FALSE)</f>
        <v>Furniture</v>
      </c>
      <c r="Q4655" s="6">
        <f>VLOOKUP(D4655,Products!$A$2:$F$21,6,FALSE)</f>
        <v>3150</v>
      </c>
      <c r="R4655" s="6">
        <f t="shared" si="290"/>
        <v>3150</v>
      </c>
      <c r="S4655" s="6">
        <f t="shared" si="291"/>
        <v>1774.8000000000002</v>
      </c>
    </row>
    <row r="4656" spans="1:19" x14ac:dyDescent="0.25">
      <c r="A4656" t="s">
        <v>5086</v>
      </c>
      <c r="B4656" s="2">
        <v>45212</v>
      </c>
      <c r="C4656" t="s">
        <v>262</v>
      </c>
      <c r="D4656" t="s">
        <v>46</v>
      </c>
      <c r="E4656">
        <v>1</v>
      </c>
      <c r="F4656">
        <v>267.8</v>
      </c>
      <c r="G4656" s="3">
        <v>0.05</v>
      </c>
      <c r="H4656" t="s">
        <v>12</v>
      </c>
      <c r="I4656">
        <v>7</v>
      </c>
      <c r="J4656">
        <f t="shared" si="288"/>
        <v>254.41</v>
      </c>
      <c r="K4656" s="2">
        <f t="shared" si="289"/>
        <v>45200</v>
      </c>
      <c r="L4656" s="2" t="str">
        <f>VLOOKUP(C4656,Customers!$A$2:$F$401,3,FALSE)</f>
        <v>Mansoura</v>
      </c>
      <c r="M4656" s="2" t="str">
        <f>VLOOKUP(C4656,Customers!$A$2:$F$401,5,FALSE)</f>
        <v>Small Business</v>
      </c>
      <c r="N4656" s="2" t="str">
        <f>VLOOKUP(D4656,Products!$A$2:$F$21,2,FALSE)</f>
        <v>Paper A4 Box</v>
      </c>
      <c r="O4656" s="2" t="str">
        <f>VLOOKUP(D4656,Products!$A$2:$F$21,4,FALSE)</f>
        <v>Office</v>
      </c>
      <c r="P4656" s="2" t="str">
        <f>VLOOKUP(D4656,Products!$A$2:$F$21,3,FALSE)</f>
        <v>Stationery</v>
      </c>
      <c r="Q4656" s="6">
        <f>VLOOKUP(D4656,Products!$A$2:$F$21,6,FALSE)</f>
        <v>145</v>
      </c>
      <c r="R4656" s="6">
        <f t="shared" si="290"/>
        <v>145</v>
      </c>
      <c r="S4656" s="6">
        <f t="shared" si="291"/>
        <v>109.41</v>
      </c>
    </row>
    <row r="4657" spans="1:19" x14ac:dyDescent="0.25">
      <c r="A4657" t="s">
        <v>5087</v>
      </c>
      <c r="B4657" s="2">
        <v>45166</v>
      </c>
      <c r="C4657" t="s">
        <v>297</v>
      </c>
      <c r="D4657" t="s">
        <v>123</v>
      </c>
      <c r="E4657">
        <v>4</v>
      </c>
      <c r="F4657">
        <v>2279.5</v>
      </c>
      <c r="G4657" s="3">
        <v>0</v>
      </c>
      <c r="H4657" t="s">
        <v>12</v>
      </c>
      <c r="I4657">
        <v>1</v>
      </c>
      <c r="J4657">
        <f t="shared" si="288"/>
        <v>9118</v>
      </c>
      <c r="K4657" s="2">
        <f t="shared" si="289"/>
        <v>45139</v>
      </c>
      <c r="L4657" s="2" t="str">
        <f>VLOOKUP(C4657,Customers!$A$2:$F$401,3,FALSE)</f>
        <v>Giza</v>
      </c>
      <c r="M4657" s="2" t="str">
        <f>VLOOKUP(C4657,Customers!$A$2:$F$401,5,FALSE)</f>
        <v>Consumer</v>
      </c>
      <c r="N4657" s="2" t="str">
        <f>VLOOKUP(D4657,Products!$A$2:$F$21,2,FALSE)</f>
        <v>Barcode Scanner</v>
      </c>
      <c r="O4657" s="2" t="str">
        <f>VLOOKUP(D4657,Products!$A$2:$F$21,4,FALSE)</f>
        <v>Electronics</v>
      </c>
      <c r="P4657" s="2" t="str">
        <f>VLOOKUP(D4657,Products!$A$2:$F$21,3,FALSE)</f>
        <v>POS Equipment</v>
      </c>
      <c r="Q4657" s="6">
        <f>VLOOKUP(D4657,Products!$A$2:$F$21,6,FALSE)</f>
        <v>1420</v>
      </c>
      <c r="R4657" s="6">
        <f t="shared" si="290"/>
        <v>5680</v>
      </c>
      <c r="S4657" s="6">
        <f t="shared" si="291"/>
        <v>3438</v>
      </c>
    </row>
    <row r="4658" spans="1:19" x14ac:dyDescent="0.25">
      <c r="A4658" t="s">
        <v>5088</v>
      </c>
      <c r="B4658" s="2">
        <v>45557</v>
      </c>
      <c r="C4658" t="s">
        <v>360</v>
      </c>
      <c r="D4658" t="s">
        <v>79</v>
      </c>
      <c r="E4658">
        <v>4</v>
      </c>
      <c r="F4658">
        <v>6014</v>
      </c>
      <c r="G4658" s="3">
        <v>0</v>
      </c>
      <c r="H4658" t="s">
        <v>12</v>
      </c>
      <c r="I4658">
        <v>4</v>
      </c>
      <c r="J4658">
        <f t="shared" si="288"/>
        <v>24056</v>
      </c>
      <c r="K4658" s="2">
        <f t="shared" si="289"/>
        <v>45536</v>
      </c>
      <c r="L4658" s="2" t="str">
        <f>VLOOKUP(C4658,Customers!$A$2:$F$401,3,FALSE)</f>
        <v>Mansoura</v>
      </c>
      <c r="M4658" s="2" t="str">
        <f>VLOOKUP(C4658,Customers!$A$2:$F$401,5,FALSE)</f>
        <v>Consumer</v>
      </c>
      <c r="N4658" s="2" t="str">
        <f>VLOOKUP(D4658,Products!$A$2:$F$21,2,FALSE)</f>
        <v>27-inch Monitor</v>
      </c>
      <c r="O4658" s="2" t="str">
        <f>VLOOKUP(D4658,Products!$A$2:$F$21,4,FALSE)</f>
        <v>Electronics</v>
      </c>
      <c r="P4658" s="2" t="str">
        <f>VLOOKUP(D4658,Products!$A$2:$F$21,3,FALSE)</f>
        <v>Displays</v>
      </c>
      <c r="Q4658" s="6">
        <f>VLOOKUP(D4658,Products!$A$2:$F$21,6,FALSE)</f>
        <v>4300</v>
      </c>
      <c r="R4658" s="6">
        <f t="shared" si="290"/>
        <v>17200</v>
      </c>
      <c r="S4658" s="6">
        <f t="shared" si="291"/>
        <v>6856</v>
      </c>
    </row>
    <row r="4659" spans="1:19" x14ac:dyDescent="0.25">
      <c r="A4659" t="s">
        <v>5089</v>
      </c>
      <c r="B4659" s="2">
        <v>44977</v>
      </c>
      <c r="C4659" t="s">
        <v>39</v>
      </c>
      <c r="D4659" t="s">
        <v>21</v>
      </c>
      <c r="E4659">
        <v>1</v>
      </c>
      <c r="F4659">
        <v>1998</v>
      </c>
      <c r="G4659" s="3">
        <v>0.15</v>
      </c>
      <c r="H4659" t="s">
        <v>12</v>
      </c>
      <c r="I4659">
        <v>3</v>
      </c>
      <c r="J4659">
        <f t="shared" si="288"/>
        <v>1698.3</v>
      </c>
      <c r="K4659" s="2">
        <f t="shared" si="289"/>
        <v>44958</v>
      </c>
      <c r="L4659" s="2" t="str">
        <f>VLOOKUP(C4659,Customers!$A$2:$F$401,3,FALSE)</f>
        <v>Giza</v>
      </c>
      <c r="M4659" s="2" t="str">
        <f>VLOOKUP(C4659,Customers!$A$2:$F$401,5,FALSE)</f>
        <v>Consumer</v>
      </c>
      <c r="N4659" s="2" t="str">
        <f>VLOOKUP(D4659,Products!$A$2:$F$21,2,FALSE)</f>
        <v>Mechanical Keyboard</v>
      </c>
      <c r="O4659" s="2" t="str">
        <f>VLOOKUP(D4659,Products!$A$2:$F$21,4,FALSE)</f>
        <v>Electronics</v>
      </c>
      <c r="P4659" s="2" t="str">
        <f>VLOOKUP(D4659,Products!$A$2:$F$21,3,FALSE)</f>
        <v>Accessories</v>
      </c>
      <c r="Q4659" s="6">
        <f>VLOOKUP(D4659,Products!$A$2:$F$21,6,FALSE)</f>
        <v>990</v>
      </c>
      <c r="R4659" s="6">
        <f t="shared" si="290"/>
        <v>990</v>
      </c>
      <c r="S4659" s="6">
        <f t="shared" si="291"/>
        <v>708.3</v>
      </c>
    </row>
    <row r="4660" spans="1:19" x14ac:dyDescent="0.25">
      <c r="A4660" t="s">
        <v>5090</v>
      </c>
      <c r="B4660" s="2">
        <v>45749</v>
      </c>
      <c r="C4660" t="s">
        <v>162</v>
      </c>
      <c r="D4660" t="s">
        <v>27</v>
      </c>
      <c r="E4660">
        <v>2</v>
      </c>
      <c r="F4660">
        <v>980</v>
      </c>
      <c r="G4660" s="3">
        <v>0.1</v>
      </c>
      <c r="H4660" t="s">
        <v>12</v>
      </c>
      <c r="I4660">
        <v>5</v>
      </c>
      <c r="J4660">
        <f t="shared" si="288"/>
        <v>1764</v>
      </c>
      <c r="K4660" s="2">
        <f t="shared" si="289"/>
        <v>45748</v>
      </c>
      <c r="L4660" s="2" t="str">
        <f>VLOOKUP(C4660,Customers!$A$2:$F$401,3,FALSE)</f>
        <v>Banha</v>
      </c>
      <c r="M4660" s="2" t="str">
        <f>VLOOKUP(C4660,Customers!$A$2:$F$401,5,FALSE)</f>
        <v>Small Business</v>
      </c>
      <c r="N4660" s="2" t="str">
        <f>VLOOKUP(D4660,Products!$A$2:$F$21,2,FALSE)</f>
        <v>Printer Toner</v>
      </c>
      <c r="O4660" s="2" t="str">
        <f>VLOOKUP(D4660,Products!$A$2:$F$21,4,FALSE)</f>
        <v>Office</v>
      </c>
      <c r="P4660" s="2" t="str">
        <f>VLOOKUP(D4660,Products!$A$2:$F$21,3,FALSE)</f>
        <v>Supplies</v>
      </c>
      <c r="Q4660" s="6">
        <f>VLOOKUP(D4660,Products!$A$2:$F$21,6,FALSE)</f>
        <v>510</v>
      </c>
      <c r="R4660" s="6">
        <f t="shared" si="290"/>
        <v>1020</v>
      </c>
      <c r="S4660" s="6">
        <f t="shared" si="291"/>
        <v>744</v>
      </c>
    </row>
    <row r="4661" spans="1:19" x14ac:dyDescent="0.25">
      <c r="A4661" t="s">
        <v>5091</v>
      </c>
      <c r="B4661" s="2">
        <v>45378</v>
      </c>
      <c r="C4661" t="s">
        <v>741</v>
      </c>
      <c r="D4661" t="s">
        <v>79</v>
      </c>
      <c r="E4661">
        <v>2</v>
      </c>
      <c r="F4661">
        <v>6386</v>
      </c>
      <c r="G4661" s="3">
        <v>0</v>
      </c>
      <c r="H4661" t="s">
        <v>12</v>
      </c>
      <c r="I4661">
        <v>4</v>
      </c>
      <c r="J4661">
        <f t="shared" si="288"/>
        <v>12772</v>
      </c>
      <c r="K4661" s="2">
        <f t="shared" si="289"/>
        <v>45352</v>
      </c>
      <c r="L4661" s="2" t="str">
        <f>VLOOKUP(C4661,Customers!$A$2:$F$401,3,FALSE)</f>
        <v>Zagazig</v>
      </c>
      <c r="M4661" s="2" t="str">
        <f>VLOOKUP(C4661,Customers!$A$2:$F$401,5,FALSE)</f>
        <v>Corporate</v>
      </c>
      <c r="N4661" s="2" t="str">
        <f>VLOOKUP(D4661,Products!$A$2:$F$21,2,FALSE)</f>
        <v>27-inch Monitor</v>
      </c>
      <c r="O4661" s="2" t="str">
        <f>VLOOKUP(D4661,Products!$A$2:$F$21,4,FALSE)</f>
        <v>Electronics</v>
      </c>
      <c r="P4661" s="2" t="str">
        <f>VLOOKUP(D4661,Products!$A$2:$F$21,3,FALSE)</f>
        <v>Displays</v>
      </c>
      <c r="Q4661" s="6">
        <f>VLOOKUP(D4661,Products!$A$2:$F$21,6,FALSE)</f>
        <v>4300</v>
      </c>
      <c r="R4661" s="6">
        <f t="shared" si="290"/>
        <v>8600</v>
      </c>
      <c r="S4661" s="6">
        <f t="shared" si="291"/>
        <v>4172</v>
      </c>
    </row>
    <row r="4662" spans="1:19" x14ac:dyDescent="0.25">
      <c r="A4662" t="s">
        <v>5092</v>
      </c>
      <c r="B4662" s="2">
        <v>45840</v>
      </c>
      <c r="C4662" t="s">
        <v>896</v>
      </c>
      <c r="D4662" t="s">
        <v>18</v>
      </c>
      <c r="E4662">
        <v>2</v>
      </c>
      <c r="F4662">
        <v>1566</v>
      </c>
      <c r="G4662" s="3">
        <v>0</v>
      </c>
      <c r="H4662" t="s">
        <v>12</v>
      </c>
      <c r="I4662">
        <v>4</v>
      </c>
      <c r="J4662">
        <f t="shared" si="288"/>
        <v>3132</v>
      </c>
      <c r="K4662" s="2">
        <f t="shared" si="289"/>
        <v>45839</v>
      </c>
      <c r="L4662" s="2" t="str">
        <f>VLOOKUP(C4662,Customers!$A$2:$F$401,3,FALSE)</f>
        <v>Cairo</v>
      </c>
      <c r="M4662" s="2" t="str">
        <f>VLOOKUP(C4662,Customers!$A$2:$F$401,5,FALSE)</f>
        <v>Consumer</v>
      </c>
      <c r="N4662" s="2" t="str">
        <f>VLOOKUP(D4662,Products!$A$2:$F$21,2,FALSE)</f>
        <v>Webcam HD</v>
      </c>
      <c r="O4662" s="2" t="str">
        <f>VLOOKUP(D4662,Products!$A$2:$F$21,4,FALSE)</f>
        <v>Electronics</v>
      </c>
      <c r="P4662" s="2" t="str">
        <f>VLOOKUP(D4662,Products!$A$2:$F$21,3,FALSE)</f>
        <v>Accessories</v>
      </c>
      <c r="Q4662" s="6">
        <f>VLOOKUP(D4662,Products!$A$2:$F$21,6,FALSE)</f>
        <v>790</v>
      </c>
      <c r="R4662" s="6">
        <f t="shared" si="290"/>
        <v>1580</v>
      </c>
      <c r="S4662" s="6">
        <f t="shared" si="291"/>
        <v>1552</v>
      </c>
    </row>
    <row r="4663" spans="1:19" x14ac:dyDescent="0.25">
      <c r="A4663" t="s">
        <v>5093</v>
      </c>
      <c r="B4663" s="2">
        <v>45658</v>
      </c>
      <c r="C4663" t="s">
        <v>821</v>
      </c>
      <c r="D4663" t="s">
        <v>56</v>
      </c>
      <c r="E4663">
        <v>2</v>
      </c>
      <c r="F4663">
        <v>194.4</v>
      </c>
      <c r="G4663" s="3">
        <v>0.1</v>
      </c>
      <c r="H4663" t="s">
        <v>12</v>
      </c>
      <c r="I4663">
        <v>2</v>
      </c>
      <c r="J4663">
        <f t="shared" si="288"/>
        <v>349.92</v>
      </c>
      <c r="K4663" s="2">
        <f t="shared" si="289"/>
        <v>45658</v>
      </c>
      <c r="L4663" s="2" t="str">
        <f>VLOOKUP(C4663,Customers!$A$2:$F$401,3,FALSE)</f>
        <v>Fayoum</v>
      </c>
      <c r="M4663" s="2" t="str">
        <f>VLOOKUP(C4663,Customers!$A$2:$F$401,5,FALSE)</f>
        <v>Corporate</v>
      </c>
      <c r="N4663" s="2" t="str">
        <f>VLOOKUP(D4663,Products!$A$2:$F$21,2,FALSE)</f>
        <v>Notebook Pack</v>
      </c>
      <c r="O4663" s="2" t="str">
        <f>VLOOKUP(D4663,Products!$A$2:$F$21,4,FALSE)</f>
        <v>Office</v>
      </c>
      <c r="P4663" s="2" t="str">
        <f>VLOOKUP(D4663,Products!$A$2:$F$21,3,FALSE)</f>
        <v>Stationery</v>
      </c>
      <c r="Q4663" s="6">
        <f>VLOOKUP(D4663,Products!$A$2:$F$21,6,FALSE)</f>
        <v>75</v>
      </c>
      <c r="R4663" s="6">
        <f t="shared" si="290"/>
        <v>150</v>
      </c>
      <c r="S4663" s="6">
        <f t="shared" si="291"/>
        <v>199.92000000000002</v>
      </c>
    </row>
    <row r="4664" spans="1:19" x14ac:dyDescent="0.25">
      <c r="A4664" t="s">
        <v>5094</v>
      </c>
      <c r="B4664" s="2">
        <v>45116</v>
      </c>
      <c r="C4664" t="s">
        <v>63</v>
      </c>
      <c r="D4664" t="s">
        <v>82</v>
      </c>
      <c r="E4664">
        <v>1</v>
      </c>
      <c r="F4664">
        <v>4800</v>
      </c>
      <c r="G4664" s="3">
        <v>0.1</v>
      </c>
      <c r="H4664" t="s">
        <v>12</v>
      </c>
      <c r="I4664">
        <v>3</v>
      </c>
      <c r="J4664">
        <f t="shared" si="288"/>
        <v>4320</v>
      </c>
      <c r="K4664" s="2">
        <f t="shared" si="289"/>
        <v>45108</v>
      </c>
      <c r="L4664" s="2" t="str">
        <f>VLOOKUP(C4664,Customers!$A$2:$F$401,3,FALSE)</f>
        <v>Banha</v>
      </c>
      <c r="M4664" s="2" t="str">
        <f>VLOOKUP(C4664,Customers!$A$2:$F$401,5,FALSE)</f>
        <v>Consumer</v>
      </c>
      <c r="N4664" s="2" t="str">
        <f>VLOOKUP(D4664,Products!$A$2:$F$21,2,FALSE)</f>
        <v>Office Chair</v>
      </c>
      <c r="O4664" s="2" t="str">
        <f>VLOOKUP(D4664,Products!$A$2:$F$21,4,FALSE)</f>
        <v>Office</v>
      </c>
      <c r="P4664" s="2" t="str">
        <f>VLOOKUP(D4664,Products!$A$2:$F$21,3,FALSE)</f>
        <v>Furniture</v>
      </c>
      <c r="Q4664" s="6">
        <f>VLOOKUP(D4664,Products!$A$2:$F$21,6,FALSE)</f>
        <v>3150</v>
      </c>
      <c r="R4664" s="6">
        <f t="shared" si="290"/>
        <v>3150</v>
      </c>
      <c r="S4664" s="6">
        <f t="shared" si="291"/>
        <v>1170</v>
      </c>
    </row>
    <row r="4665" spans="1:19" x14ac:dyDescent="0.25">
      <c r="A4665" t="s">
        <v>5095</v>
      </c>
      <c r="B4665" s="2">
        <v>45595</v>
      </c>
      <c r="C4665" t="s">
        <v>734</v>
      </c>
      <c r="D4665" t="s">
        <v>27</v>
      </c>
      <c r="E4665">
        <v>1</v>
      </c>
      <c r="F4665">
        <v>1058.4000000000001</v>
      </c>
      <c r="G4665" s="3">
        <v>0</v>
      </c>
      <c r="H4665" t="s">
        <v>12</v>
      </c>
      <c r="I4665">
        <v>3</v>
      </c>
      <c r="J4665">
        <f t="shared" si="288"/>
        <v>1058.4000000000001</v>
      </c>
      <c r="K4665" s="2">
        <f t="shared" si="289"/>
        <v>45566</v>
      </c>
      <c r="L4665" s="2" t="str">
        <f>VLOOKUP(C4665,Customers!$A$2:$F$401,3,FALSE)</f>
        <v>Cairo</v>
      </c>
      <c r="M4665" s="2" t="str">
        <f>VLOOKUP(C4665,Customers!$A$2:$F$401,5,FALSE)</f>
        <v>Consumer</v>
      </c>
      <c r="N4665" s="2" t="str">
        <f>VLOOKUP(D4665,Products!$A$2:$F$21,2,FALSE)</f>
        <v>Printer Toner</v>
      </c>
      <c r="O4665" s="2" t="str">
        <f>VLOOKUP(D4665,Products!$A$2:$F$21,4,FALSE)</f>
        <v>Office</v>
      </c>
      <c r="P4665" s="2" t="str">
        <f>VLOOKUP(D4665,Products!$A$2:$F$21,3,FALSE)</f>
        <v>Supplies</v>
      </c>
      <c r="Q4665" s="6">
        <f>VLOOKUP(D4665,Products!$A$2:$F$21,6,FALSE)</f>
        <v>510</v>
      </c>
      <c r="R4665" s="6">
        <f t="shared" si="290"/>
        <v>510</v>
      </c>
      <c r="S4665" s="6">
        <f t="shared" si="291"/>
        <v>548.40000000000009</v>
      </c>
    </row>
    <row r="4666" spans="1:19" x14ac:dyDescent="0.25">
      <c r="A4666" t="s">
        <v>5096</v>
      </c>
      <c r="B4666" s="2">
        <v>45039</v>
      </c>
      <c r="C4666" t="s">
        <v>419</v>
      </c>
      <c r="D4666" t="s">
        <v>46</v>
      </c>
      <c r="E4666">
        <v>2</v>
      </c>
      <c r="F4666">
        <v>252.2</v>
      </c>
      <c r="G4666" s="3">
        <v>0.03</v>
      </c>
      <c r="H4666" t="s">
        <v>12</v>
      </c>
      <c r="I4666">
        <v>6</v>
      </c>
      <c r="J4666">
        <f t="shared" si="288"/>
        <v>489.26799999999997</v>
      </c>
      <c r="K4666" s="2">
        <f t="shared" si="289"/>
        <v>45017</v>
      </c>
      <c r="L4666" s="2" t="str">
        <f>VLOOKUP(C4666,Customers!$A$2:$F$401,3,FALSE)</f>
        <v>Alexandria</v>
      </c>
      <c r="M4666" s="2" t="str">
        <f>VLOOKUP(C4666,Customers!$A$2:$F$401,5,FALSE)</f>
        <v>Small Business</v>
      </c>
      <c r="N4666" s="2" t="str">
        <f>VLOOKUP(D4666,Products!$A$2:$F$21,2,FALSE)</f>
        <v>Paper A4 Box</v>
      </c>
      <c r="O4666" s="2" t="str">
        <f>VLOOKUP(D4666,Products!$A$2:$F$21,4,FALSE)</f>
        <v>Office</v>
      </c>
      <c r="P4666" s="2" t="str">
        <f>VLOOKUP(D4666,Products!$A$2:$F$21,3,FALSE)</f>
        <v>Stationery</v>
      </c>
      <c r="Q4666" s="6">
        <f>VLOOKUP(D4666,Products!$A$2:$F$21,6,FALSE)</f>
        <v>145</v>
      </c>
      <c r="R4666" s="6">
        <f t="shared" si="290"/>
        <v>290</v>
      </c>
      <c r="S4666" s="6">
        <f t="shared" si="291"/>
        <v>199.26799999999997</v>
      </c>
    </row>
    <row r="4667" spans="1:19" x14ac:dyDescent="0.25">
      <c r="A4667" t="s">
        <v>5097</v>
      </c>
      <c r="B4667" s="2">
        <v>45326</v>
      </c>
      <c r="C4667" t="s">
        <v>2556</v>
      </c>
      <c r="D4667" t="s">
        <v>11</v>
      </c>
      <c r="E4667">
        <v>2</v>
      </c>
      <c r="F4667">
        <v>30780</v>
      </c>
      <c r="G4667" s="3">
        <v>0.05</v>
      </c>
      <c r="H4667" t="s">
        <v>12</v>
      </c>
      <c r="I4667">
        <v>4</v>
      </c>
      <c r="J4667">
        <f t="shared" si="288"/>
        <v>58482</v>
      </c>
      <c r="K4667" s="2">
        <f t="shared" si="289"/>
        <v>45323</v>
      </c>
      <c r="L4667" s="2" t="str">
        <f>VLOOKUP(C4667,Customers!$A$2:$F$401,3,FALSE)</f>
        <v>Tanta</v>
      </c>
      <c r="M4667" s="2" t="str">
        <f>VLOOKUP(C4667,Customers!$A$2:$F$401,5,FALSE)</f>
        <v>Corporate</v>
      </c>
      <c r="N4667" s="2" t="str">
        <f>VLOOKUP(D4667,Products!$A$2:$F$21,2,FALSE)</f>
        <v>Laptop Pro 14</v>
      </c>
      <c r="O4667" s="2" t="str">
        <f>VLOOKUP(D4667,Products!$A$2:$F$21,4,FALSE)</f>
        <v>Electronics</v>
      </c>
      <c r="P4667" s="2" t="str">
        <f>VLOOKUP(D4667,Products!$A$2:$F$21,3,FALSE)</f>
        <v>Computers</v>
      </c>
      <c r="Q4667" s="6">
        <f>VLOOKUP(D4667,Products!$A$2:$F$21,6,FALSE)</f>
        <v>22100</v>
      </c>
      <c r="R4667" s="6">
        <f t="shared" si="290"/>
        <v>44200</v>
      </c>
      <c r="S4667" s="6">
        <f t="shared" si="291"/>
        <v>14282</v>
      </c>
    </row>
    <row r="4668" spans="1:19" x14ac:dyDescent="0.25">
      <c r="A4668" t="s">
        <v>5098</v>
      </c>
      <c r="B4668" s="2">
        <v>46005</v>
      </c>
      <c r="C4668" t="s">
        <v>1926</v>
      </c>
      <c r="D4668" t="s">
        <v>30</v>
      </c>
      <c r="E4668">
        <v>4</v>
      </c>
      <c r="F4668">
        <v>9476</v>
      </c>
      <c r="G4668" s="3">
        <v>0</v>
      </c>
      <c r="H4668" t="s">
        <v>12</v>
      </c>
      <c r="I4668">
        <v>4</v>
      </c>
      <c r="J4668">
        <f t="shared" si="288"/>
        <v>37904</v>
      </c>
      <c r="K4668" s="2">
        <f t="shared" si="289"/>
        <v>45992</v>
      </c>
      <c r="L4668" s="2" t="str">
        <f>VLOOKUP(C4668,Customers!$A$2:$F$401,3,FALSE)</f>
        <v>Tanta</v>
      </c>
      <c r="M4668" s="2" t="str">
        <f>VLOOKUP(C4668,Customers!$A$2:$F$401,5,FALSE)</f>
        <v>Consumer</v>
      </c>
      <c r="N4668" s="2" t="str">
        <f>VLOOKUP(D4668,Products!$A$2:$F$21,2,FALSE)</f>
        <v>Standing Desk</v>
      </c>
      <c r="O4668" s="2" t="str">
        <f>VLOOKUP(D4668,Products!$A$2:$F$21,4,FALSE)</f>
        <v>Office</v>
      </c>
      <c r="P4668" s="2" t="str">
        <f>VLOOKUP(D4668,Products!$A$2:$F$21,3,FALSE)</f>
        <v>Furniture</v>
      </c>
      <c r="Q4668" s="6">
        <f>VLOOKUP(D4668,Products!$A$2:$F$21,6,FALSE)</f>
        <v>6500</v>
      </c>
      <c r="R4668" s="6">
        <f t="shared" si="290"/>
        <v>26000</v>
      </c>
      <c r="S4668" s="6">
        <f t="shared" si="291"/>
        <v>11904</v>
      </c>
    </row>
    <row r="4669" spans="1:19" x14ac:dyDescent="0.25">
      <c r="A4669" t="s">
        <v>5099</v>
      </c>
      <c r="B4669" s="2">
        <v>45381</v>
      </c>
      <c r="C4669" t="s">
        <v>717</v>
      </c>
      <c r="D4669" t="s">
        <v>33</v>
      </c>
      <c r="E4669">
        <v>1</v>
      </c>
      <c r="F4669">
        <v>4017</v>
      </c>
      <c r="G4669" s="3">
        <v>0.03</v>
      </c>
      <c r="H4669" t="s">
        <v>12</v>
      </c>
      <c r="I4669">
        <v>2</v>
      </c>
      <c r="J4669">
        <f t="shared" si="288"/>
        <v>3896.49</v>
      </c>
      <c r="K4669" s="2">
        <f t="shared" si="289"/>
        <v>45352</v>
      </c>
      <c r="L4669" s="2" t="str">
        <f>VLOOKUP(C4669,Customers!$A$2:$F$401,3,FALSE)</f>
        <v>Mansoura</v>
      </c>
      <c r="M4669" s="2" t="str">
        <f>VLOOKUP(C4669,Customers!$A$2:$F$401,5,FALSE)</f>
        <v>Consumer</v>
      </c>
      <c r="N4669" s="2" t="str">
        <f>VLOOKUP(D4669,Products!$A$2:$F$21,2,FALSE)</f>
        <v>Filing Cabinet</v>
      </c>
      <c r="O4669" s="2" t="str">
        <f>VLOOKUP(D4669,Products!$A$2:$F$21,4,FALSE)</f>
        <v>Office</v>
      </c>
      <c r="P4669" s="2" t="str">
        <f>VLOOKUP(D4669,Products!$A$2:$F$21,3,FALSE)</f>
        <v>Furniture</v>
      </c>
      <c r="Q4669" s="6">
        <f>VLOOKUP(D4669,Products!$A$2:$F$21,6,FALSE)</f>
        <v>2650</v>
      </c>
      <c r="R4669" s="6">
        <f t="shared" si="290"/>
        <v>2650</v>
      </c>
      <c r="S4669" s="6">
        <f t="shared" si="291"/>
        <v>1246.4899999999998</v>
      </c>
    </row>
    <row r="4670" spans="1:19" x14ac:dyDescent="0.25">
      <c r="A4670" t="s">
        <v>5100</v>
      </c>
      <c r="B4670" s="2">
        <v>45496</v>
      </c>
      <c r="C4670" t="s">
        <v>125</v>
      </c>
      <c r="D4670" t="s">
        <v>40</v>
      </c>
      <c r="E4670">
        <v>2</v>
      </c>
      <c r="F4670">
        <v>18915</v>
      </c>
      <c r="G4670" s="3">
        <v>0.03</v>
      </c>
      <c r="H4670" t="s">
        <v>12</v>
      </c>
      <c r="I4670">
        <v>4</v>
      </c>
      <c r="J4670">
        <f t="shared" si="288"/>
        <v>36695.1</v>
      </c>
      <c r="K4670" s="2">
        <f t="shared" si="289"/>
        <v>45474</v>
      </c>
      <c r="L4670" s="2" t="str">
        <f>VLOOKUP(C4670,Customers!$A$2:$F$401,3,FALSE)</f>
        <v>Port Said</v>
      </c>
      <c r="M4670" s="2" t="str">
        <f>VLOOKUP(C4670,Customers!$A$2:$F$401,5,FALSE)</f>
        <v>Corporate</v>
      </c>
      <c r="N4670" s="2" t="str">
        <f>VLOOKUP(D4670,Products!$A$2:$F$21,2,FALSE)</f>
        <v>Laptop Basic 15</v>
      </c>
      <c r="O4670" s="2" t="str">
        <f>VLOOKUP(D4670,Products!$A$2:$F$21,4,FALSE)</f>
        <v>Electronics</v>
      </c>
      <c r="P4670" s="2" t="str">
        <f>VLOOKUP(D4670,Products!$A$2:$F$21,3,FALSE)</f>
        <v>Computers</v>
      </c>
      <c r="Q4670" s="6">
        <f>VLOOKUP(D4670,Products!$A$2:$F$21,6,FALSE)</f>
        <v>15100</v>
      </c>
      <c r="R4670" s="6">
        <f t="shared" si="290"/>
        <v>30200</v>
      </c>
      <c r="S4670" s="6">
        <f t="shared" si="291"/>
        <v>6495.0999999999985</v>
      </c>
    </row>
    <row r="4671" spans="1:19" x14ac:dyDescent="0.25">
      <c r="A4671" t="s">
        <v>5101</v>
      </c>
      <c r="B4671" s="2">
        <v>45327</v>
      </c>
      <c r="C4671" t="s">
        <v>691</v>
      </c>
      <c r="D4671" t="s">
        <v>79</v>
      </c>
      <c r="E4671">
        <v>1</v>
      </c>
      <c r="F4671">
        <v>5704</v>
      </c>
      <c r="G4671" s="3">
        <v>0.05</v>
      </c>
      <c r="H4671" t="s">
        <v>12</v>
      </c>
      <c r="I4671">
        <v>2</v>
      </c>
      <c r="J4671">
        <f t="shared" si="288"/>
        <v>5418.8</v>
      </c>
      <c r="K4671" s="2">
        <f t="shared" si="289"/>
        <v>45323</v>
      </c>
      <c r="L4671" s="2" t="str">
        <f>VLOOKUP(C4671,Customers!$A$2:$F$401,3,FALSE)</f>
        <v>Cairo</v>
      </c>
      <c r="M4671" s="2" t="str">
        <f>VLOOKUP(C4671,Customers!$A$2:$F$401,5,FALSE)</f>
        <v>Consumer</v>
      </c>
      <c r="N4671" s="2" t="str">
        <f>VLOOKUP(D4671,Products!$A$2:$F$21,2,FALSE)</f>
        <v>27-inch Monitor</v>
      </c>
      <c r="O4671" s="2" t="str">
        <f>VLOOKUP(D4671,Products!$A$2:$F$21,4,FALSE)</f>
        <v>Electronics</v>
      </c>
      <c r="P4671" s="2" t="str">
        <f>VLOOKUP(D4671,Products!$A$2:$F$21,3,FALSE)</f>
        <v>Displays</v>
      </c>
      <c r="Q4671" s="6">
        <f>VLOOKUP(D4671,Products!$A$2:$F$21,6,FALSE)</f>
        <v>4300</v>
      </c>
      <c r="R4671" s="6">
        <f t="shared" si="290"/>
        <v>4300</v>
      </c>
      <c r="S4671" s="6">
        <f t="shared" si="291"/>
        <v>1118.8000000000002</v>
      </c>
    </row>
    <row r="4672" spans="1:19" x14ac:dyDescent="0.25">
      <c r="A4672" t="s">
        <v>5102</v>
      </c>
      <c r="B4672" s="2">
        <v>44973</v>
      </c>
      <c r="C4672" t="s">
        <v>638</v>
      </c>
      <c r="D4672" t="s">
        <v>46</v>
      </c>
      <c r="E4672">
        <v>2</v>
      </c>
      <c r="F4672">
        <v>239.2</v>
      </c>
      <c r="G4672" s="3">
        <v>0.05</v>
      </c>
      <c r="H4672" t="s">
        <v>96</v>
      </c>
      <c r="I4672">
        <v>5</v>
      </c>
      <c r="J4672">
        <f t="shared" si="288"/>
        <v>454.47999999999996</v>
      </c>
      <c r="K4672" s="2">
        <f t="shared" si="289"/>
        <v>44958</v>
      </c>
      <c r="L4672" s="2" t="str">
        <f>VLOOKUP(C4672,Customers!$A$2:$F$401,3,FALSE)</f>
        <v>Zagazig</v>
      </c>
      <c r="M4672" s="2" t="str">
        <f>VLOOKUP(C4672,Customers!$A$2:$F$401,5,FALSE)</f>
        <v>Small Business</v>
      </c>
      <c r="N4672" s="2" t="str">
        <f>VLOOKUP(D4672,Products!$A$2:$F$21,2,FALSE)</f>
        <v>Paper A4 Box</v>
      </c>
      <c r="O4672" s="2" t="str">
        <f>VLOOKUP(D4672,Products!$A$2:$F$21,4,FALSE)</f>
        <v>Office</v>
      </c>
      <c r="P4672" s="2" t="str">
        <f>VLOOKUP(D4672,Products!$A$2:$F$21,3,FALSE)</f>
        <v>Stationery</v>
      </c>
      <c r="Q4672" s="6">
        <f>VLOOKUP(D4672,Products!$A$2:$F$21,6,FALSE)</f>
        <v>145</v>
      </c>
      <c r="R4672" s="6">
        <f t="shared" si="290"/>
        <v>290</v>
      </c>
      <c r="S4672" s="6">
        <f t="shared" si="291"/>
        <v>164.47999999999996</v>
      </c>
    </row>
    <row r="4673" spans="1:19" x14ac:dyDescent="0.25">
      <c r="A4673" t="s">
        <v>5103</v>
      </c>
      <c r="B4673" s="2">
        <v>45098</v>
      </c>
      <c r="C4673" t="s">
        <v>1406</v>
      </c>
      <c r="D4673" t="s">
        <v>27</v>
      </c>
      <c r="E4673">
        <v>1</v>
      </c>
      <c r="F4673">
        <v>950.6</v>
      </c>
      <c r="G4673" s="3">
        <v>0.03</v>
      </c>
      <c r="H4673" t="s">
        <v>12</v>
      </c>
      <c r="I4673">
        <v>6</v>
      </c>
      <c r="J4673">
        <f t="shared" si="288"/>
        <v>922.08199999999999</v>
      </c>
      <c r="K4673" s="2">
        <f t="shared" si="289"/>
        <v>45078</v>
      </c>
      <c r="L4673" s="2" t="str">
        <f>VLOOKUP(C4673,Customers!$A$2:$F$401,3,FALSE)</f>
        <v>Giza</v>
      </c>
      <c r="M4673" s="2" t="str">
        <f>VLOOKUP(C4673,Customers!$A$2:$F$401,5,FALSE)</f>
        <v>Small Business</v>
      </c>
      <c r="N4673" s="2" t="str">
        <f>VLOOKUP(D4673,Products!$A$2:$F$21,2,FALSE)</f>
        <v>Printer Toner</v>
      </c>
      <c r="O4673" s="2" t="str">
        <f>VLOOKUP(D4673,Products!$A$2:$F$21,4,FALSE)</f>
        <v>Office</v>
      </c>
      <c r="P4673" s="2" t="str">
        <f>VLOOKUP(D4673,Products!$A$2:$F$21,3,FALSE)</f>
        <v>Supplies</v>
      </c>
      <c r="Q4673" s="6">
        <f>VLOOKUP(D4673,Products!$A$2:$F$21,6,FALSE)</f>
        <v>510</v>
      </c>
      <c r="R4673" s="6">
        <f t="shared" si="290"/>
        <v>510</v>
      </c>
      <c r="S4673" s="6">
        <f t="shared" si="291"/>
        <v>412.08199999999999</v>
      </c>
    </row>
    <row r="4674" spans="1:19" x14ac:dyDescent="0.25">
      <c r="A4674" t="s">
        <v>5104</v>
      </c>
      <c r="B4674" s="2">
        <v>45839</v>
      </c>
      <c r="C4674" t="s">
        <v>87</v>
      </c>
      <c r="D4674" t="s">
        <v>21</v>
      </c>
      <c r="E4674">
        <v>2</v>
      </c>
      <c r="F4674">
        <v>1998</v>
      </c>
      <c r="G4674" s="3">
        <v>0.03</v>
      </c>
      <c r="H4674" t="s">
        <v>12</v>
      </c>
      <c r="I4674">
        <v>6</v>
      </c>
      <c r="J4674">
        <f t="shared" si="288"/>
        <v>3876.12</v>
      </c>
      <c r="K4674" s="2">
        <f t="shared" si="289"/>
        <v>45839</v>
      </c>
      <c r="L4674" s="2" t="str">
        <f>VLOOKUP(C4674,Customers!$A$2:$F$401,3,FALSE)</f>
        <v>Tanta</v>
      </c>
      <c r="M4674" s="2" t="str">
        <f>VLOOKUP(C4674,Customers!$A$2:$F$401,5,FALSE)</f>
        <v>Small Business</v>
      </c>
      <c r="N4674" s="2" t="str">
        <f>VLOOKUP(D4674,Products!$A$2:$F$21,2,FALSE)</f>
        <v>Mechanical Keyboard</v>
      </c>
      <c r="O4674" s="2" t="str">
        <f>VLOOKUP(D4674,Products!$A$2:$F$21,4,FALSE)</f>
        <v>Electronics</v>
      </c>
      <c r="P4674" s="2" t="str">
        <f>VLOOKUP(D4674,Products!$A$2:$F$21,3,FALSE)</f>
        <v>Accessories</v>
      </c>
      <c r="Q4674" s="6">
        <f>VLOOKUP(D4674,Products!$A$2:$F$21,6,FALSE)</f>
        <v>990</v>
      </c>
      <c r="R4674" s="6">
        <f t="shared" si="290"/>
        <v>1980</v>
      </c>
      <c r="S4674" s="6">
        <f t="shared" si="291"/>
        <v>1896.12</v>
      </c>
    </row>
    <row r="4675" spans="1:19" x14ac:dyDescent="0.25">
      <c r="A4675" t="s">
        <v>5105</v>
      </c>
      <c r="B4675" s="2">
        <v>45105</v>
      </c>
      <c r="C4675" t="s">
        <v>429</v>
      </c>
      <c r="D4675" t="s">
        <v>46</v>
      </c>
      <c r="E4675">
        <v>5</v>
      </c>
      <c r="F4675">
        <v>260</v>
      </c>
      <c r="G4675" s="3">
        <v>0.05</v>
      </c>
      <c r="H4675" t="s">
        <v>12</v>
      </c>
      <c r="I4675">
        <v>7</v>
      </c>
      <c r="J4675">
        <f t="shared" ref="J4675:J4738" si="292">E4675*F4675*(1-G4675)</f>
        <v>1235</v>
      </c>
      <c r="K4675" s="2">
        <f t="shared" ref="K4675:K4738" si="293">DATE(YEAR(B4675),MONTH(B4675),1)</f>
        <v>45078</v>
      </c>
      <c r="L4675" s="2" t="str">
        <f>VLOOKUP(C4675,Customers!$A$2:$F$401,3,FALSE)</f>
        <v>Alexandria</v>
      </c>
      <c r="M4675" s="2" t="str">
        <f>VLOOKUP(C4675,Customers!$A$2:$F$401,5,FALSE)</f>
        <v>Small Business</v>
      </c>
      <c r="N4675" s="2" t="str">
        <f>VLOOKUP(D4675,Products!$A$2:$F$21,2,FALSE)</f>
        <v>Paper A4 Box</v>
      </c>
      <c r="O4675" s="2" t="str">
        <f>VLOOKUP(D4675,Products!$A$2:$F$21,4,FALSE)</f>
        <v>Office</v>
      </c>
      <c r="P4675" s="2" t="str">
        <f>VLOOKUP(D4675,Products!$A$2:$F$21,3,FALSE)</f>
        <v>Stationery</v>
      </c>
      <c r="Q4675" s="6">
        <f>VLOOKUP(D4675,Products!$A$2:$F$21,6,FALSE)</f>
        <v>145</v>
      </c>
      <c r="R4675" s="6">
        <f t="shared" ref="R4675:R4738" si="294">E4675*Q4675</f>
        <v>725</v>
      </c>
      <c r="S4675" s="6">
        <f t="shared" ref="S4675:S4738" si="295">J4675-R4675</f>
        <v>510</v>
      </c>
    </row>
    <row r="4676" spans="1:19" x14ac:dyDescent="0.25">
      <c r="A4676" t="s">
        <v>5106</v>
      </c>
      <c r="B4676" s="2">
        <v>45975</v>
      </c>
      <c r="C4676" t="s">
        <v>747</v>
      </c>
      <c r="D4676" t="s">
        <v>21</v>
      </c>
      <c r="E4676">
        <v>3</v>
      </c>
      <c r="F4676">
        <v>1850</v>
      </c>
      <c r="G4676" s="3">
        <v>0.1</v>
      </c>
      <c r="H4676" t="s">
        <v>12</v>
      </c>
      <c r="I4676">
        <v>3</v>
      </c>
      <c r="J4676">
        <f t="shared" si="292"/>
        <v>4995</v>
      </c>
      <c r="K4676" s="2">
        <f t="shared" si="293"/>
        <v>45962</v>
      </c>
      <c r="L4676" s="2" t="str">
        <f>VLOOKUP(C4676,Customers!$A$2:$F$401,3,FALSE)</f>
        <v>Tanta</v>
      </c>
      <c r="M4676" s="2" t="str">
        <f>VLOOKUP(C4676,Customers!$A$2:$F$401,5,FALSE)</f>
        <v>Consumer</v>
      </c>
      <c r="N4676" s="2" t="str">
        <f>VLOOKUP(D4676,Products!$A$2:$F$21,2,FALSE)</f>
        <v>Mechanical Keyboard</v>
      </c>
      <c r="O4676" s="2" t="str">
        <f>VLOOKUP(D4676,Products!$A$2:$F$21,4,FALSE)</f>
        <v>Electronics</v>
      </c>
      <c r="P4676" s="2" t="str">
        <f>VLOOKUP(D4676,Products!$A$2:$F$21,3,FALSE)</f>
        <v>Accessories</v>
      </c>
      <c r="Q4676" s="6">
        <f>VLOOKUP(D4676,Products!$A$2:$F$21,6,FALSE)</f>
        <v>990</v>
      </c>
      <c r="R4676" s="6">
        <f t="shared" si="294"/>
        <v>2970</v>
      </c>
      <c r="S4676" s="6">
        <f t="shared" si="295"/>
        <v>2025</v>
      </c>
    </row>
    <row r="4677" spans="1:19" x14ac:dyDescent="0.25">
      <c r="A4677" t="s">
        <v>5107</v>
      </c>
      <c r="B4677" s="2">
        <v>45734</v>
      </c>
      <c r="C4677" t="s">
        <v>703</v>
      </c>
      <c r="D4677" t="s">
        <v>40</v>
      </c>
      <c r="E4677">
        <v>10</v>
      </c>
      <c r="F4677">
        <v>21060</v>
      </c>
      <c r="G4677" s="3">
        <v>0.1</v>
      </c>
      <c r="H4677" t="s">
        <v>12</v>
      </c>
      <c r="I4677">
        <v>7</v>
      </c>
      <c r="J4677">
        <f t="shared" si="292"/>
        <v>189540</v>
      </c>
      <c r="K4677" s="2">
        <f t="shared" si="293"/>
        <v>45717</v>
      </c>
      <c r="L4677" s="2" t="str">
        <f>VLOOKUP(C4677,Customers!$A$2:$F$401,3,FALSE)</f>
        <v>Cairo</v>
      </c>
      <c r="M4677" s="2" t="str">
        <f>VLOOKUP(C4677,Customers!$A$2:$F$401,5,FALSE)</f>
        <v>Corporate</v>
      </c>
      <c r="N4677" s="2" t="str">
        <f>VLOOKUP(D4677,Products!$A$2:$F$21,2,FALSE)</f>
        <v>Laptop Basic 15</v>
      </c>
      <c r="O4677" s="2" t="str">
        <f>VLOOKUP(D4677,Products!$A$2:$F$21,4,FALSE)</f>
        <v>Electronics</v>
      </c>
      <c r="P4677" s="2" t="str">
        <f>VLOOKUP(D4677,Products!$A$2:$F$21,3,FALSE)</f>
        <v>Computers</v>
      </c>
      <c r="Q4677" s="6">
        <f>VLOOKUP(D4677,Products!$A$2:$F$21,6,FALSE)</f>
        <v>15100</v>
      </c>
      <c r="R4677" s="6">
        <f t="shared" si="294"/>
        <v>151000</v>
      </c>
      <c r="S4677" s="6">
        <f t="shared" si="295"/>
        <v>38540</v>
      </c>
    </row>
    <row r="4678" spans="1:19" x14ac:dyDescent="0.25">
      <c r="A4678" t="s">
        <v>5108</v>
      </c>
      <c r="B4678" s="2">
        <v>45325</v>
      </c>
      <c r="C4678" t="s">
        <v>387</v>
      </c>
      <c r="D4678" t="s">
        <v>27</v>
      </c>
      <c r="E4678">
        <v>1</v>
      </c>
      <c r="F4678">
        <v>1009.4</v>
      </c>
      <c r="G4678" s="3">
        <v>0.1</v>
      </c>
      <c r="H4678" t="s">
        <v>12</v>
      </c>
      <c r="I4678">
        <v>7</v>
      </c>
      <c r="J4678">
        <f t="shared" si="292"/>
        <v>908.46</v>
      </c>
      <c r="K4678" s="2">
        <f t="shared" si="293"/>
        <v>45323</v>
      </c>
      <c r="L4678" s="2" t="str">
        <f>VLOOKUP(C4678,Customers!$A$2:$F$401,3,FALSE)</f>
        <v>Asyut</v>
      </c>
      <c r="M4678" s="2" t="str">
        <f>VLOOKUP(C4678,Customers!$A$2:$F$401,5,FALSE)</f>
        <v>Corporate</v>
      </c>
      <c r="N4678" s="2" t="str">
        <f>VLOOKUP(D4678,Products!$A$2:$F$21,2,FALSE)</f>
        <v>Printer Toner</v>
      </c>
      <c r="O4678" s="2" t="str">
        <f>VLOOKUP(D4678,Products!$A$2:$F$21,4,FALSE)</f>
        <v>Office</v>
      </c>
      <c r="P4678" s="2" t="str">
        <f>VLOOKUP(D4678,Products!$A$2:$F$21,3,FALSE)</f>
        <v>Supplies</v>
      </c>
      <c r="Q4678" s="6">
        <f>VLOOKUP(D4678,Products!$A$2:$F$21,6,FALSE)</f>
        <v>510</v>
      </c>
      <c r="R4678" s="6">
        <f t="shared" si="294"/>
        <v>510</v>
      </c>
      <c r="S4678" s="6">
        <f t="shared" si="295"/>
        <v>398.46000000000004</v>
      </c>
    </row>
    <row r="4679" spans="1:19" x14ac:dyDescent="0.25">
      <c r="A4679" t="s">
        <v>5109</v>
      </c>
      <c r="B4679" s="2">
        <v>45931</v>
      </c>
      <c r="C4679" t="s">
        <v>953</v>
      </c>
      <c r="D4679" t="s">
        <v>15</v>
      </c>
      <c r="E4679">
        <v>2</v>
      </c>
      <c r="F4679">
        <v>436.5</v>
      </c>
      <c r="G4679" s="3">
        <v>0.05</v>
      </c>
      <c r="H4679" t="s">
        <v>12</v>
      </c>
      <c r="I4679">
        <v>7</v>
      </c>
      <c r="J4679">
        <f t="shared" si="292"/>
        <v>829.34999999999991</v>
      </c>
      <c r="K4679" s="2">
        <f t="shared" si="293"/>
        <v>45931</v>
      </c>
      <c r="L4679" s="2" t="str">
        <f>VLOOKUP(C4679,Customers!$A$2:$F$401,3,FALSE)</f>
        <v>Fayoum</v>
      </c>
      <c r="M4679" s="2" t="str">
        <f>VLOOKUP(C4679,Customers!$A$2:$F$401,5,FALSE)</f>
        <v>Consumer</v>
      </c>
      <c r="N4679" s="2" t="str">
        <f>VLOOKUP(D4679,Products!$A$2:$F$21,2,FALSE)</f>
        <v>Wireless Mouse</v>
      </c>
      <c r="O4679" s="2" t="str">
        <f>VLOOKUP(D4679,Products!$A$2:$F$21,4,FALSE)</f>
        <v>Electronics</v>
      </c>
      <c r="P4679" s="2" t="str">
        <f>VLOOKUP(D4679,Products!$A$2:$F$21,3,FALSE)</f>
        <v>Accessories</v>
      </c>
      <c r="Q4679" s="6">
        <f>VLOOKUP(D4679,Products!$A$2:$F$21,6,FALSE)</f>
        <v>210</v>
      </c>
      <c r="R4679" s="6">
        <f t="shared" si="294"/>
        <v>420</v>
      </c>
      <c r="S4679" s="6">
        <f t="shared" si="295"/>
        <v>409.34999999999991</v>
      </c>
    </row>
    <row r="4680" spans="1:19" x14ac:dyDescent="0.25">
      <c r="A4680" t="s">
        <v>5110</v>
      </c>
      <c r="B4680" s="2">
        <v>45577</v>
      </c>
      <c r="C4680" t="s">
        <v>127</v>
      </c>
      <c r="D4680" t="s">
        <v>46</v>
      </c>
      <c r="E4680">
        <v>1</v>
      </c>
      <c r="F4680">
        <v>252.2</v>
      </c>
      <c r="G4680" s="3">
        <v>0</v>
      </c>
      <c r="H4680" t="s">
        <v>12</v>
      </c>
      <c r="I4680">
        <v>4</v>
      </c>
      <c r="J4680">
        <f t="shared" si="292"/>
        <v>252.2</v>
      </c>
      <c r="K4680" s="2">
        <f t="shared" si="293"/>
        <v>45566</v>
      </c>
      <c r="L4680" s="2" t="str">
        <f>VLOOKUP(C4680,Customers!$A$2:$F$401,3,FALSE)</f>
        <v>Asyut</v>
      </c>
      <c r="M4680" s="2" t="str">
        <f>VLOOKUP(C4680,Customers!$A$2:$F$401,5,FALSE)</f>
        <v>Corporate</v>
      </c>
      <c r="N4680" s="2" t="str">
        <f>VLOOKUP(D4680,Products!$A$2:$F$21,2,FALSE)</f>
        <v>Paper A4 Box</v>
      </c>
      <c r="O4680" s="2" t="str">
        <f>VLOOKUP(D4680,Products!$A$2:$F$21,4,FALSE)</f>
        <v>Office</v>
      </c>
      <c r="P4680" s="2" t="str">
        <f>VLOOKUP(D4680,Products!$A$2:$F$21,3,FALSE)</f>
        <v>Stationery</v>
      </c>
      <c r="Q4680" s="6">
        <f>VLOOKUP(D4680,Products!$A$2:$F$21,6,FALSE)</f>
        <v>145</v>
      </c>
      <c r="R4680" s="6">
        <f t="shared" si="294"/>
        <v>145</v>
      </c>
      <c r="S4680" s="6">
        <f t="shared" si="295"/>
        <v>107.19999999999999</v>
      </c>
    </row>
    <row r="4681" spans="1:19" x14ac:dyDescent="0.25">
      <c r="A4681" t="s">
        <v>5111</v>
      </c>
      <c r="B4681" s="2">
        <v>45974</v>
      </c>
      <c r="C4681" t="s">
        <v>689</v>
      </c>
      <c r="D4681" t="s">
        <v>21</v>
      </c>
      <c r="E4681">
        <v>10</v>
      </c>
      <c r="F4681">
        <v>1998</v>
      </c>
      <c r="G4681" s="3">
        <v>0.05</v>
      </c>
      <c r="H4681" t="s">
        <v>12</v>
      </c>
      <c r="I4681">
        <v>7</v>
      </c>
      <c r="J4681">
        <f t="shared" si="292"/>
        <v>18981</v>
      </c>
      <c r="K4681" s="2">
        <f t="shared" si="293"/>
        <v>45962</v>
      </c>
      <c r="L4681" s="2" t="str">
        <f>VLOOKUP(C4681,Customers!$A$2:$F$401,3,FALSE)</f>
        <v>Cairo</v>
      </c>
      <c r="M4681" s="2" t="str">
        <f>VLOOKUP(C4681,Customers!$A$2:$F$401,5,FALSE)</f>
        <v>Consumer</v>
      </c>
      <c r="N4681" s="2" t="str">
        <f>VLOOKUP(D4681,Products!$A$2:$F$21,2,FALSE)</f>
        <v>Mechanical Keyboard</v>
      </c>
      <c r="O4681" s="2" t="str">
        <f>VLOOKUP(D4681,Products!$A$2:$F$21,4,FALSE)</f>
        <v>Electronics</v>
      </c>
      <c r="P4681" s="2" t="str">
        <f>VLOOKUP(D4681,Products!$A$2:$F$21,3,FALSE)</f>
        <v>Accessories</v>
      </c>
      <c r="Q4681" s="6">
        <f>VLOOKUP(D4681,Products!$A$2:$F$21,6,FALSE)</f>
        <v>990</v>
      </c>
      <c r="R4681" s="6">
        <f t="shared" si="294"/>
        <v>9900</v>
      </c>
      <c r="S4681" s="6">
        <f t="shared" si="295"/>
        <v>9081</v>
      </c>
    </row>
    <row r="4682" spans="1:19" x14ac:dyDescent="0.25">
      <c r="A4682" t="s">
        <v>5112</v>
      </c>
      <c r="B4682" s="2">
        <v>45041</v>
      </c>
      <c r="C4682" t="s">
        <v>251</v>
      </c>
      <c r="D4682" t="s">
        <v>21</v>
      </c>
      <c r="E4682">
        <v>1</v>
      </c>
      <c r="F4682">
        <v>1702</v>
      </c>
      <c r="G4682" s="3">
        <v>0.05</v>
      </c>
      <c r="H4682" t="s">
        <v>12</v>
      </c>
      <c r="I4682">
        <v>3</v>
      </c>
      <c r="J4682">
        <f t="shared" si="292"/>
        <v>1616.8999999999999</v>
      </c>
      <c r="K4682" s="2">
        <f t="shared" si="293"/>
        <v>45017</v>
      </c>
      <c r="L4682" s="2" t="str">
        <f>VLOOKUP(C4682,Customers!$A$2:$F$401,3,FALSE)</f>
        <v>Asyut</v>
      </c>
      <c r="M4682" s="2" t="str">
        <f>VLOOKUP(C4682,Customers!$A$2:$F$401,5,FALSE)</f>
        <v>Consumer</v>
      </c>
      <c r="N4682" s="2" t="str">
        <f>VLOOKUP(D4682,Products!$A$2:$F$21,2,FALSE)</f>
        <v>Mechanical Keyboard</v>
      </c>
      <c r="O4682" s="2" t="str">
        <f>VLOOKUP(D4682,Products!$A$2:$F$21,4,FALSE)</f>
        <v>Electronics</v>
      </c>
      <c r="P4682" s="2" t="str">
        <f>VLOOKUP(D4682,Products!$A$2:$F$21,3,FALSE)</f>
        <v>Accessories</v>
      </c>
      <c r="Q4682" s="6">
        <f>VLOOKUP(D4682,Products!$A$2:$F$21,6,FALSE)</f>
        <v>990</v>
      </c>
      <c r="R4682" s="6">
        <f t="shared" si="294"/>
        <v>990</v>
      </c>
      <c r="S4682" s="6">
        <f t="shared" si="295"/>
        <v>626.89999999999986</v>
      </c>
    </row>
    <row r="4683" spans="1:19" x14ac:dyDescent="0.25">
      <c r="A4683" t="s">
        <v>5113</v>
      </c>
      <c r="B4683" s="2">
        <v>45666</v>
      </c>
      <c r="C4683" t="s">
        <v>845</v>
      </c>
      <c r="D4683" t="s">
        <v>90</v>
      </c>
      <c r="E4683">
        <v>2</v>
      </c>
      <c r="F4683">
        <v>1932</v>
      </c>
      <c r="G4683" s="3">
        <v>0.2</v>
      </c>
      <c r="H4683" t="s">
        <v>12</v>
      </c>
      <c r="I4683">
        <v>4</v>
      </c>
      <c r="J4683">
        <f t="shared" si="292"/>
        <v>3091.2000000000003</v>
      </c>
      <c r="K4683" s="2">
        <f t="shared" si="293"/>
        <v>45658</v>
      </c>
      <c r="L4683" s="2" t="str">
        <f>VLOOKUP(C4683,Customers!$A$2:$F$401,3,FALSE)</f>
        <v>Fayoum</v>
      </c>
      <c r="M4683" s="2" t="str">
        <f>VLOOKUP(C4683,Customers!$A$2:$F$401,5,FALSE)</f>
        <v>Corporate</v>
      </c>
      <c r="N4683" s="2" t="str">
        <f>VLOOKUP(D4683,Products!$A$2:$F$21,2,FALSE)</f>
        <v>Headset Pro</v>
      </c>
      <c r="O4683" s="2" t="str">
        <f>VLOOKUP(D4683,Products!$A$2:$F$21,4,FALSE)</f>
        <v>Electronics</v>
      </c>
      <c r="P4683" s="2" t="str">
        <f>VLOOKUP(D4683,Products!$A$2:$F$21,3,FALSE)</f>
        <v>Accessories</v>
      </c>
      <c r="Q4683" s="6">
        <f>VLOOKUP(D4683,Products!$A$2:$F$21,6,FALSE)</f>
        <v>1180</v>
      </c>
      <c r="R4683" s="6">
        <f t="shared" si="294"/>
        <v>2360</v>
      </c>
      <c r="S4683" s="6">
        <f t="shared" si="295"/>
        <v>731.20000000000027</v>
      </c>
    </row>
    <row r="4684" spans="1:19" x14ac:dyDescent="0.25">
      <c r="A4684" t="s">
        <v>5114</v>
      </c>
      <c r="B4684" s="2">
        <v>45741</v>
      </c>
      <c r="C4684" t="s">
        <v>1474</v>
      </c>
      <c r="D4684" t="s">
        <v>59</v>
      </c>
      <c r="E4684">
        <v>2</v>
      </c>
      <c r="F4684">
        <v>7400</v>
      </c>
      <c r="G4684" s="3">
        <v>0</v>
      </c>
      <c r="H4684" t="s">
        <v>12</v>
      </c>
      <c r="I4684">
        <v>3</v>
      </c>
      <c r="J4684">
        <f t="shared" si="292"/>
        <v>14800</v>
      </c>
      <c r="K4684" s="2">
        <f t="shared" si="293"/>
        <v>45717</v>
      </c>
      <c r="L4684" s="2" t="str">
        <f>VLOOKUP(C4684,Customers!$A$2:$F$401,3,FALSE)</f>
        <v>Port Said</v>
      </c>
      <c r="M4684" s="2" t="str">
        <f>VLOOKUP(C4684,Customers!$A$2:$F$401,5,FALSE)</f>
        <v>Consumer</v>
      </c>
      <c r="N4684" s="2" t="str">
        <f>VLOOKUP(D4684,Products!$A$2:$F$21,2,FALSE)</f>
        <v>Laser Printer</v>
      </c>
      <c r="O4684" s="2" t="str">
        <f>VLOOKUP(D4684,Products!$A$2:$F$21,4,FALSE)</f>
        <v>Electronics</v>
      </c>
      <c r="P4684" s="2" t="str">
        <f>VLOOKUP(D4684,Products!$A$2:$F$21,3,FALSE)</f>
        <v>Printers</v>
      </c>
      <c r="Q4684" s="6">
        <f>VLOOKUP(D4684,Products!$A$2:$F$21,6,FALSE)</f>
        <v>5600</v>
      </c>
      <c r="R4684" s="6">
        <f t="shared" si="294"/>
        <v>11200</v>
      </c>
      <c r="S4684" s="6">
        <f t="shared" si="295"/>
        <v>3600</v>
      </c>
    </row>
    <row r="4685" spans="1:19" x14ac:dyDescent="0.25">
      <c r="A4685" t="s">
        <v>5115</v>
      </c>
      <c r="B4685" s="2">
        <v>45229</v>
      </c>
      <c r="C4685" t="s">
        <v>725</v>
      </c>
      <c r="D4685" t="s">
        <v>40</v>
      </c>
      <c r="E4685">
        <v>3</v>
      </c>
      <c r="F4685">
        <v>21060</v>
      </c>
      <c r="G4685" s="3">
        <v>0.15</v>
      </c>
      <c r="H4685" t="s">
        <v>12</v>
      </c>
      <c r="I4685">
        <v>2</v>
      </c>
      <c r="J4685">
        <f t="shared" si="292"/>
        <v>53703</v>
      </c>
      <c r="K4685" s="2">
        <f t="shared" si="293"/>
        <v>45200</v>
      </c>
      <c r="L4685" s="2" t="str">
        <f>VLOOKUP(C4685,Customers!$A$2:$F$401,3,FALSE)</f>
        <v>Alexandria</v>
      </c>
      <c r="M4685" s="2" t="str">
        <f>VLOOKUP(C4685,Customers!$A$2:$F$401,5,FALSE)</f>
        <v>Consumer</v>
      </c>
      <c r="N4685" s="2" t="str">
        <f>VLOOKUP(D4685,Products!$A$2:$F$21,2,FALSE)</f>
        <v>Laptop Basic 15</v>
      </c>
      <c r="O4685" s="2" t="str">
        <f>VLOOKUP(D4685,Products!$A$2:$F$21,4,FALSE)</f>
        <v>Electronics</v>
      </c>
      <c r="P4685" s="2" t="str">
        <f>VLOOKUP(D4685,Products!$A$2:$F$21,3,FALSE)</f>
        <v>Computers</v>
      </c>
      <c r="Q4685" s="6">
        <f>VLOOKUP(D4685,Products!$A$2:$F$21,6,FALSE)</f>
        <v>15100</v>
      </c>
      <c r="R4685" s="6">
        <f t="shared" si="294"/>
        <v>45300</v>
      </c>
      <c r="S4685" s="6">
        <f t="shared" si="295"/>
        <v>8403</v>
      </c>
    </row>
    <row r="4686" spans="1:19" x14ac:dyDescent="0.25">
      <c r="A4686" t="s">
        <v>5116</v>
      </c>
      <c r="B4686" s="2">
        <v>45802</v>
      </c>
      <c r="C4686" t="s">
        <v>311</v>
      </c>
      <c r="D4686" t="s">
        <v>24</v>
      </c>
      <c r="E4686">
        <v>1</v>
      </c>
      <c r="F4686">
        <v>1150</v>
      </c>
      <c r="G4686" s="3">
        <v>0.03</v>
      </c>
      <c r="H4686" t="s">
        <v>12</v>
      </c>
      <c r="I4686">
        <v>6</v>
      </c>
      <c r="J4686">
        <f t="shared" si="292"/>
        <v>1115.5</v>
      </c>
      <c r="K4686" s="2">
        <f t="shared" si="293"/>
        <v>45778</v>
      </c>
      <c r="L4686" s="2" t="str">
        <f>VLOOKUP(C4686,Customers!$A$2:$F$401,3,FALSE)</f>
        <v>Port Said</v>
      </c>
      <c r="M4686" s="2" t="str">
        <f>VLOOKUP(C4686,Customers!$A$2:$F$401,5,FALSE)</f>
        <v>Consumer</v>
      </c>
      <c r="N4686" s="2" t="str">
        <f>VLOOKUP(D4686,Products!$A$2:$F$21,2,FALSE)</f>
        <v>USB-C Hub</v>
      </c>
      <c r="O4686" s="2" t="str">
        <f>VLOOKUP(D4686,Products!$A$2:$F$21,4,FALSE)</f>
        <v>Electronics</v>
      </c>
      <c r="P4686" s="2" t="str">
        <f>VLOOKUP(D4686,Products!$A$2:$F$21,3,FALSE)</f>
        <v>Accessories</v>
      </c>
      <c r="Q4686" s="6">
        <f>VLOOKUP(D4686,Products!$A$2:$F$21,6,FALSE)</f>
        <v>620</v>
      </c>
      <c r="R4686" s="6">
        <f t="shared" si="294"/>
        <v>620</v>
      </c>
      <c r="S4686" s="6">
        <f t="shared" si="295"/>
        <v>495.5</v>
      </c>
    </row>
    <row r="4687" spans="1:19" x14ac:dyDescent="0.25">
      <c r="A4687" t="s">
        <v>5117</v>
      </c>
      <c r="B4687" s="2">
        <v>45684</v>
      </c>
      <c r="C4687" t="s">
        <v>1632</v>
      </c>
      <c r="D4687" t="s">
        <v>15</v>
      </c>
      <c r="E4687">
        <v>1</v>
      </c>
      <c r="F4687">
        <v>450</v>
      </c>
      <c r="G4687" s="3">
        <v>0</v>
      </c>
      <c r="H4687" t="s">
        <v>12</v>
      </c>
      <c r="I4687">
        <v>2</v>
      </c>
      <c r="J4687">
        <f t="shared" si="292"/>
        <v>450</v>
      </c>
      <c r="K4687" s="2">
        <f t="shared" si="293"/>
        <v>45658</v>
      </c>
      <c r="L4687" s="2" t="str">
        <f>VLOOKUP(C4687,Customers!$A$2:$F$401,3,FALSE)</f>
        <v>Banha</v>
      </c>
      <c r="M4687" s="2" t="str">
        <f>VLOOKUP(C4687,Customers!$A$2:$F$401,5,FALSE)</f>
        <v>Consumer</v>
      </c>
      <c r="N4687" s="2" t="str">
        <f>VLOOKUP(D4687,Products!$A$2:$F$21,2,FALSE)</f>
        <v>Wireless Mouse</v>
      </c>
      <c r="O4687" s="2" t="str">
        <f>VLOOKUP(D4687,Products!$A$2:$F$21,4,FALSE)</f>
        <v>Electronics</v>
      </c>
      <c r="P4687" s="2" t="str">
        <f>VLOOKUP(D4687,Products!$A$2:$F$21,3,FALSE)</f>
        <v>Accessories</v>
      </c>
      <c r="Q4687" s="6">
        <f>VLOOKUP(D4687,Products!$A$2:$F$21,6,FALSE)</f>
        <v>210</v>
      </c>
      <c r="R4687" s="6">
        <f t="shared" si="294"/>
        <v>210</v>
      </c>
      <c r="S4687" s="6">
        <f t="shared" si="295"/>
        <v>240</v>
      </c>
    </row>
    <row r="4688" spans="1:19" x14ac:dyDescent="0.25">
      <c r="A4688" t="s">
        <v>5118</v>
      </c>
      <c r="B4688" s="2">
        <v>45717</v>
      </c>
      <c r="C4688" t="s">
        <v>1570</v>
      </c>
      <c r="D4688" t="s">
        <v>15</v>
      </c>
      <c r="E4688">
        <v>1</v>
      </c>
      <c r="F4688">
        <v>486</v>
      </c>
      <c r="G4688" s="3">
        <v>0.05</v>
      </c>
      <c r="H4688" t="s">
        <v>12</v>
      </c>
      <c r="I4688">
        <v>2</v>
      </c>
      <c r="J4688">
        <f t="shared" si="292"/>
        <v>461.7</v>
      </c>
      <c r="K4688" s="2">
        <f t="shared" si="293"/>
        <v>45717</v>
      </c>
      <c r="L4688" s="2" t="str">
        <f>VLOOKUP(C4688,Customers!$A$2:$F$401,3,FALSE)</f>
        <v>Port Said</v>
      </c>
      <c r="M4688" s="2" t="str">
        <f>VLOOKUP(C4688,Customers!$A$2:$F$401,5,FALSE)</f>
        <v>Consumer</v>
      </c>
      <c r="N4688" s="2" t="str">
        <f>VLOOKUP(D4688,Products!$A$2:$F$21,2,FALSE)</f>
        <v>Wireless Mouse</v>
      </c>
      <c r="O4688" s="2" t="str">
        <f>VLOOKUP(D4688,Products!$A$2:$F$21,4,FALSE)</f>
        <v>Electronics</v>
      </c>
      <c r="P4688" s="2" t="str">
        <f>VLOOKUP(D4688,Products!$A$2:$F$21,3,FALSE)</f>
        <v>Accessories</v>
      </c>
      <c r="Q4688" s="6">
        <f>VLOOKUP(D4688,Products!$A$2:$F$21,6,FALSE)</f>
        <v>210</v>
      </c>
      <c r="R4688" s="6">
        <f t="shared" si="294"/>
        <v>210</v>
      </c>
      <c r="S4688" s="6">
        <f t="shared" si="295"/>
        <v>251.7</v>
      </c>
    </row>
    <row r="4689" spans="1:19" x14ac:dyDescent="0.25">
      <c r="A4689" t="s">
        <v>5119</v>
      </c>
      <c r="B4689" s="2">
        <v>45690</v>
      </c>
      <c r="C4689" t="s">
        <v>266</v>
      </c>
      <c r="D4689" t="s">
        <v>56</v>
      </c>
      <c r="E4689">
        <v>1</v>
      </c>
      <c r="F4689">
        <v>185.4</v>
      </c>
      <c r="G4689" s="3">
        <v>0.15</v>
      </c>
      <c r="H4689" t="s">
        <v>96</v>
      </c>
      <c r="I4689">
        <v>7</v>
      </c>
      <c r="J4689">
        <f t="shared" si="292"/>
        <v>157.59</v>
      </c>
      <c r="K4689" s="2">
        <f t="shared" si="293"/>
        <v>45689</v>
      </c>
      <c r="L4689" s="2" t="str">
        <f>VLOOKUP(C4689,Customers!$A$2:$F$401,3,FALSE)</f>
        <v>Shubra El-Kheima</v>
      </c>
      <c r="M4689" s="2" t="str">
        <f>VLOOKUP(C4689,Customers!$A$2:$F$401,5,FALSE)</f>
        <v>Small Business</v>
      </c>
      <c r="N4689" s="2" t="str">
        <f>VLOOKUP(D4689,Products!$A$2:$F$21,2,FALSE)</f>
        <v>Notebook Pack</v>
      </c>
      <c r="O4689" s="2" t="str">
        <f>VLOOKUP(D4689,Products!$A$2:$F$21,4,FALSE)</f>
        <v>Office</v>
      </c>
      <c r="P4689" s="2" t="str">
        <f>VLOOKUP(D4689,Products!$A$2:$F$21,3,FALSE)</f>
        <v>Stationery</v>
      </c>
      <c r="Q4689" s="6">
        <f>VLOOKUP(D4689,Products!$A$2:$F$21,6,FALSE)</f>
        <v>75</v>
      </c>
      <c r="R4689" s="6">
        <f t="shared" si="294"/>
        <v>75</v>
      </c>
      <c r="S4689" s="6">
        <f t="shared" si="295"/>
        <v>82.59</v>
      </c>
    </row>
    <row r="4690" spans="1:19" x14ac:dyDescent="0.25">
      <c r="A4690" t="s">
        <v>5120</v>
      </c>
      <c r="B4690" s="2">
        <v>44951</v>
      </c>
      <c r="C4690" t="s">
        <v>1294</v>
      </c>
      <c r="D4690" t="s">
        <v>15</v>
      </c>
      <c r="E4690">
        <v>3</v>
      </c>
      <c r="F4690">
        <v>414</v>
      </c>
      <c r="G4690" s="3">
        <v>0</v>
      </c>
      <c r="H4690" t="s">
        <v>12</v>
      </c>
      <c r="I4690">
        <v>5</v>
      </c>
      <c r="J4690">
        <f t="shared" si="292"/>
        <v>1242</v>
      </c>
      <c r="K4690" s="2">
        <f t="shared" si="293"/>
        <v>44927</v>
      </c>
      <c r="L4690" s="2" t="str">
        <f>VLOOKUP(C4690,Customers!$A$2:$F$401,3,FALSE)</f>
        <v>Banha</v>
      </c>
      <c r="M4690" s="2" t="str">
        <f>VLOOKUP(C4690,Customers!$A$2:$F$401,5,FALSE)</f>
        <v>Small Business</v>
      </c>
      <c r="N4690" s="2" t="str">
        <f>VLOOKUP(D4690,Products!$A$2:$F$21,2,FALSE)</f>
        <v>Wireless Mouse</v>
      </c>
      <c r="O4690" s="2" t="str">
        <f>VLOOKUP(D4690,Products!$A$2:$F$21,4,FALSE)</f>
        <v>Electronics</v>
      </c>
      <c r="P4690" s="2" t="str">
        <f>VLOOKUP(D4690,Products!$A$2:$F$21,3,FALSE)</f>
        <v>Accessories</v>
      </c>
      <c r="Q4690" s="6">
        <f>VLOOKUP(D4690,Products!$A$2:$F$21,6,FALSE)</f>
        <v>210</v>
      </c>
      <c r="R4690" s="6">
        <f t="shared" si="294"/>
        <v>630</v>
      </c>
      <c r="S4690" s="6">
        <f t="shared" si="295"/>
        <v>612</v>
      </c>
    </row>
    <row r="4691" spans="1:19" x14ac:dyDescent="0.25">
      <c r="A4691" t="s">
        <v>5121</v>
      </c>
      <c r="B4691" s="2">
        <v>45509</v>
      </c>
      <c r="C4691" t="s">
        <v>437</v>
      </c>
      <c r="D4691" t="s">
        <v>40</v>
      </c>
      <c r="E4691">
        <v>3</v>
      </c>
      <c r="F4691">
        <v>20085</v>
      </c>
      <c r="G4691" s="3">
        <v>0</v>
      </c>
      <c r="H4691" t="s">
        <v>12</v>
      </c>
      <c r="I4691">
        <v>7</v>
      </c>
      <c r="J4691">
        <f t="shared" si="292"/>
        <v>60255</v>
      </c>
      <c r="K4691" s="2">
        <f t="shared" si="293"/>
        <v>45505</v>
      </c>
      <c r="L4691" s="2" t="str">
        <f>VLOOKUP(C4691,Customers!$A$2:$F$401,3,FALSE)</f>
        <v>Cairo</v>
      </c>
      <c r="M4691" s="2" t="str">
        <f>VLOOKUP(C4691,Customers!$A$2:$F$401,5,FALSE)</f>
        <v>Corporate</v>
      </c>
      <c r="N4691" s="2" t="str">
        <f>VLOOKUP(D4691,Products!$A$2:$F$21,2,FALSE)</f>
        <v>Laptop Basic 15</v>
      </c>
      <c r="O4691" s="2" t="str">
        <f>VLOOKUP(D4691,Products!$A$2:$F$21,4,FALSE)</f>
        <v>Electronics</v>
      </c>
      <c r="P4691" s="2" t="str">
        <f>VLOOKUP(D4691,Products!$A$2:$F$21,3,FALSE)</f>
        <v>Computers</v>
      </c>
      <c r="Q4691" s="6">
        <f>VLOOKUP(D4691,Products!$A$2:$F$21,6,FALSE)</f>
        <v>15100</v>
      </c>
      <c r="R4691" s="6">
        <f t="shared" si="294"/>
        <v>45300</v>
      </c>
      <c r="S4691" s="6">
        <f t="shared" si="295"/>
        <v>14955</v>
      </c>
    </row>
    <row r="4692" spans="1:19" x14ac:dyDescent="0.25">
      <c r="A4692" t="s">
        <v>5122</v>
      </c>
      <c r="B4692" s="2">
        <v>45633</v>
      </c>
      <c r="C4692" t="s">
        <v>166</v>
      </c>
      <c r="D4692" t="s">
        <v>90</v>
      </c>
      <c r="E4692">
        <v>1</v>
      </c>
      <c r="F4692">
        <v>2268</v>
      </c>
      <c r="G4692" s="3">
        <v>0.1</v>
      </c>
      <c r="H4692" t="s">
        <v>12</v>
      </c>
      <c r="I4692">
        <v>1</v>
      </c>
      <c r="J4692">
        <f t="shared" si="292"/>
        <v>2041.2</v>
      </c>
      <c r="K4692" s="2">
        <f t="shared" si="293"/>
        <v>45627</v>
      </c>
      <c r="L4692" s="2" t="str">
        <f>VLOOKUP(C4692,Customers!$A$2:$F$401,3,FALSE)</f>
        <v>Asyut</v>
      </c>
      <c r="M4692" s="2" t="str">
        <f>VLOOKUP(C4692,Customers!$A$2:$F$401,5,FALSE)</f>
        <v>Small Business</v>
      </c>
      <c r="N4692" s="2" t="str">
        <f>VLOOKUP(D4692,Products!$A$2:$F$21,2,FALSE)</f>
        <v>Headset Pro</v>
      </c>
      <c r="O4692" s="2" t="str">
        <f>VLOOKUP(D4692,Products!$A$2:$F$21,4,FALSE)</f>
        <v>Electronics</v>
      </c>
      <c r="P4692" s="2" t="str">
        <f>VLOOKUP(D4692,Products!$A$2:$F$21,3,FALSE)</f>
        <v>Accessories</v>
      </c>
      <c r="Q4692" s="6">
        <f>VLOOKUP(D4692,Products!$A$2:$F$21,6,FALSE)</f>
        <v>1180</v>
      </c>
      <c r="R4692" s="6">
        <f t="shared" si="294"/>
        <v>1180</v>
      </c>
      <c r="S4692" s="6">
        <f t="shared" si="295"/>
        <v>861.2</v>
      </c>
    </row>
    <row r="4693" spans="1:19" x14ac:dyDescent="0.25">
      <c r="A4693" t="s">
        <v>5123</v>
      </c>
      <c r="B4693" s="2">
        <v>45646</v>
      </c>
      <c r="C4693" t="s">
        <v>264</v>
      </c>
      <c r="D4693" t="s">
        <v>56</v>
      </c>
      <c r="E4693">
        <v>1</v>
      </c>
      <c r="F4693">
        <v>185.4</v>
      </c>
      <c r="G4693" s="3">
        <v>0</v>
      </c>
      <c r="H4693" t="s">
        <v>12</v>
      </c>
      <c r="I4693">
        <v>1</v>
      </c>
      <c r="J4693">
        <f t="shared" si="292"/>
        <v>185.4</v>
      </c>
      <c r="K4693" s="2">
        <f t="shared" si="293"/>
        <v>45627</v>
      </c>
      <c r="L4693" s="2" t="str">
        <f>VLOOKUP(C4693,Customers!$A$2:$F$401,3,FALSE)</f>
        <v>Ismailia</v>
      </c>
      <c r="M4693" s="2" t="str">
        <f>VLOOKUP(C4693,Customers!$A$2:$F$401,5,FALSE)</f>
        <v>Corporate</v>
      </c>
      <c r="N4693" s="2" t="str">
        <f>VLOOKUP(D4693,Products!$A$2:$F$21,2,FALSE)</f>
        <v>Notebook Pack</v>
      </c>
      <c r="O4693" s="2" t="str">
        <f>VLOOKUP(D4693,Products!$A$2:$F$21,4,FALSE)</f>
        <v>Office</v>
      </c>
      <c r="P4693" s="2" t="str">
        <f>VLOOKUP(D4693,Products!$A$2:$F$21,3,FALSE)</f>
        <v>Stationery</v>
      </c>
      <c r="Q4693" s="6">
        <f>VLOOKUP(D4693,Products!$A$2:$F$21,6,FALSE)</f>
        <v>75</v>
      </c>
      <c r="R4693" s="6">
        <f t="shared" si="294"/>
        <v>75</v>
      </c>
      <c r="S4693" s="6">
        <f t="shared" si="295"/>
        <v>110.4</v>
      </c>
    </row>
    <row r="4694" spans="1:19" x14ac:dyDescent="0.25">
      <c r="A4694" t="s">
        <v>5124</v>
      </c>
      <c r="B4694" s="2">
        <v>45557</v>
      </c>
      <c r="C4694" t="s">
        <v>667</v>
      </c>
      <c r="D4694" t="s">
        <v>27</v>
      </c>
      <c r="E4694">
        <v>1</v>
      </c>
      <c r="F4694">
        <v>1009.4</v>
      </c>
      <c r="G4694" s="3">
        <v>0.15</v>
      </c>
      <c r="H4694" t="s">
        <v>12</v>
      </c>
      <c r="I4694">
        <v>6</v>
      </c>
      <c r="J4694">
        <f t="shared" si="292"/>
        <v>857.99</v>
      </c>
      <c r="K4694" s="2">
        <f t="shared" si="293"/>
        <v>45536</v>
      </c>
      <c r="L4694" s="2" t="str">
        <f>VLOOKUP(C4694,Customers!$A$2:$F$401,3,FALSE)</f>
        <v>Banha</v>
      </c>
      <c r="M4694" s="2" t="str">
        <f>VLOOKUP(C4694,Customers!$A$2:$F$401,5,FALSE)</f>
        <v>Consumer</v>
      </c>
      <c r="N4694" s="2" t="str">
        <f>VLOOKUP(D4694,Products!$A$2:$F$21,2,FALSE)</f>
        <v>Printer Toner</v>
      </c>
      <c r="O4694" s="2" t="str">
        <f>VLOOKUP(D4694,Products!$A$2:$F$21,4,FALSE)</f>
        <v>Office</v>
      </c>
      <c r="P4694" s="2" t="str">
        <f>VLOOKUP(D4694,Products!$A$2:$F$21,3,FALSE)</f>
        <v>Supplies</v>
      </c>
      <c r="Q4694" s="6">
        <f>VLOOKUP(D4694,Products!$A$2:$F$21,6,FALSE)</f>
        <v>510</v>
      </c>
      <c r="R4694" s="6">
        <f t="shared" si="294"/>
        <v>510</v>
      </c>
      <c r="S4694" s="6">
        <f t="shared" si="295"/>
        <v>347.99</v>
      </c>
    </row>
    <row r="4695" spans="1:19" x14ac:dyDescent="0.25">
      <c r="A4695" t="s">
        <v>5125</v>
      </c>
      <c r="B4695" s="2">
        <v>45839</v>
      </c>
      <c r="C4695" t="s">
        <v>494</v>
      </c>
      <c r="D4695" t="s">
        <v>15</v>
      </c>
      <c r="E4695">
        <v>1</v>
      </c>
      <c r="F4695">
        <v>436.5</v>
      </c>
      <c r="G4695" s="3">
        <v>0.15</v>
      </c>
      <c r="H4695" t="s">
        <v>12</v>
      </c>
      <c r="I4695">
        <v>6</v>
      </c>
      <c r="J4695">
        <f t="shared" si="292"/>
        <v>371.02499999999998</v>
      </c>
      <c r="K4695" s="2">
        <f t="shared" si="293"/>
        <v>45839</v>
      </c>
      <c r="L4695" s="2" t="str">
        <f>VLOOKUP(C4695,Customers!$A$2:$F$401,3,FALSE)</f>
        <v>Alexandria</v>
      </c>
      <c r="M4695" s="2" t="str">
        <f>VLOOKUP(C4695,Customers!$A$2:$F$401,5,FALSE)</f>
        <v>Consumer</v>
      </c>
      <c r="N4695" s="2" t="str">
        <f>VLOOKUP(D4695,Products!$A$2:$F$21,2,FALSE)</f>
        <v>Wireless Mouse</v>
      </c>
      <c r="O4695" s="2" t="str">
        <f>VLOOKUP(D4695,Products!$A$2:$F$21,4,FALSE)</f>
        <v>Electronics</v>
      </c>
      <c r="P4695" s="2" t="str">
        <f>VLOOKUP(D4695,Products!$A$2:$F$21,3,FALSE)</f>
        <v>Accessories</v>
      </c>
      <c r="Q4695" s="6">
        <f>VLOOKUP(D4695,Products!$A$2:$F$21,6,FALSE)</f>
        <v>210</v>
      </c>
      <c r="R4695" s="6">
        <f t="shared" si="294"/>
        <v>210</v>
      </c>
      <c r="S4695" s="6">
        <f t="shared" si="295"/>
        <v>161.02499999999998</v>
      </c>
    </row>
    <row r="4696" spans="1:19" x14ac:dyDescent="0.25">
      <c r="A4696" t="s">
        <v>5126</v>
      </c>
      <c r="B4696" s="2">
        <v>45106</v>
      </c>
      <c r="C4696" t="s">
        <v>150</v>
      </c>
      <c r="D4696" t="s">
        <v>109</v>
      </c>
      <c r="E4696">
        <v>5</v>
      </c>
      <c r="F4696">
        <v>13184</v>
      </c>
      <c r="G4696" s="3">
        <v>0.05</v>
      </c>
      <c r="H4696" t="s">
        <v>12</v>
      </c>
      <c r="I4696">
        <v>3</v>
      </c>
      <c r="J4696">
        <f t="shared" si="292"/>
        <v>62624</v>
      </c>
      <c r="K4696" s="2">
        <f t="shared" si="293"/>
        <v>45078</v>
      </c>
      <c r="L4696" s="2" t="str">
        <f>VLOOKUP(C4696,Customers!$A$2:$F$401,3,FALSE)</f>
        <v>Fayoum</v>
      </c>
      <c r="M4696" s="2" t="str">
        <f>VLOOKUP(C4696,Customers!$A$2:$F$401,5,FALSE)</f>
        <v>Consumer</v>
      </c>
      <c r="N4696" s="2" t="str">
        <f>VLOOKUP(D4696,Products!$A$2:$F$21,2,FALSE)</f>
        <v>Projector</v>
      </c>
      <c r="O4696" s="2" t="str">
        <f>VLOOKUP(D4696,Products!$A$2:$F$21,4,FALSE)</f>
        <v>Electronics</v>
      </c>
      <c r="P4696" s="2" t="str">
        <f>VLOOKUP(D4696,Products!$A$2:$F$21,3,FALSE)</f>
        <v>Displays</v>
      </c>
      <c r="Q4696" s="6">
        <f>VLOOKUP(D4696,Products!$A$2:$F$21,6,FALSE)</f>
        <v>9700</v>
      </c>
      <c r="R4696" s="6">
        <f t="shared" si="294"/>
        <v>48500</v>
      </c>
      <c r="S4696" s="6">
        <f t="shared" si="295"/>
        <v>14124</v>
      </c>
    </row>
    <row r="4697" spans="1:19" x14ac:dyDescent="0.25">
      <c r="A4697" t="s">
        <v>5127</v>
      </c>
      <c r="B4697" s="2">
        <v>45368</v>
      </c>
      <c r="C4697" t="s">
        <v>906</v>
      </c>
      <c r="D4697" t="s">
        <v>72</v>
      </c>
      <c r="E4697">
        <v>1</v>
      </c>
      <c r="F4697">
        <v>1750</v>
      </c>
      <c r="G4697" s="3">
        <v>0.03</v>
      </c>
      <c r="H4697" t="s">
        <v>12</v>
      </c>
      <c r="I4697">
        <v>1</v>
      </c>
      <c r="J4697">
        <f t="shared" si="292"/>
        <v>1697.5</v>
      </c>
      <c r="K4697" s="2">
        <f t="shared" si="293"/>
        <v>45352</v>
      </c>
      <c r="L4697" s="2" t="str">
        <f>VLOOKUP(C4697,Customers!$A$2:$F$401,3,FALSE)</f>
        <v>Ismailia</v>
      </c>
      <c r="M4697" s="2" t="str">
        <f>VLOOKUP(C4697,Customers!$A$2:$F$401,5,FALSE)</f>
        <v>Small Business</v>
      </c>
      <c r="N4697" s="2" t="str">
        <f>VLOOKUP(D4697,Products!$A$2:$F$21,2,FALSE)</f>
        <v>Wi-Fi Router</v>
      </c>
      <c r="O4697" s="2" t="str">
        <f>VLOOKUP(D4697,Products!$A$2:$F$21,4,FALSE)</f>
        <v>Electronics</v>
      </c>
      <c r="P4697" s="2" t="str">
        <f>VLOOKUP(D4697,Products!$A$2:$F$21,3,FALSE)</f>
        <v>Networking</v>
      </c>
      <c r="Q4697" s="6">
        <f>VLOOKUP(D4697,Products!$A$2:$F$21,6,FALSE)</f>
        <v>1050</v>
      </c>
      <c r="R4697" s="6">
        <f t="shared" si="294"/>
        <v>1050</v>
      </c>
      <c r="S4697" s="6">
        <f t="shared" si="295"/>
        <v>647.5</v>
      </c>
    </row>
    <row r="4698" spans="1:19" x14ac:dyDescent="0.25">
      <c r="A4698" t="s">
        <v>5128</v>
      </c>
      <c r="B4698" s="2">
        <v>45836</v>
      </c>
      <c r="C4698" t="s">
        <v>297</v>
      </c>
      <c r="D4698" t="s">
        <v>15</v>
      </c>
      <c r="E4698">
        <v>1</v>
      </c>
      <c r="F4698">
        <v>450</v>
      </c>
      <c r="G4698" s="3">
        <v>0.1</v>
      </c>
      <c r="H4698" t="s">
        <v>12</v>
      </c>
      <c r="I4698">
        <v>2</v>
      </c>
      <c r="J4698">
        <f t="shared" si="292"/>
        <v>405</v>
      </c>
      <c r="K4698" s="2">
        <f t="shared" si="293"/>
        <v>45809</v>
      </c>
      <c r="L4698" s="2" t="str">
        <f>VLOOKUP(C4698,Customers!$A$2:$F$401,3,FALSE)</f>
        <v>Giza</v>
      </c>
      <c r="M4698" s="2" t="str">
        <f>VLOOKUP(C4698,Customers!$A$2:$F$401,5,FALSE)</f>
        <v>Consumer</v>
      </c>
      <c r="N4698" s="2" t="str">
        <f>VLOOKUP(D4698,Products!$A$2:$F$21,2,FALSE)</f>
        <v>Wireless Mouse</v>
      </c>
      <c r="O4698" s="2" t="str">
        <f>VLOOKUP(D4698,Products!$A$2:$F$21,4,FALSE)</f>
        <v>Electronics</v>
      </c>
      <c r="P4698" s="2" t="str">
        <f>VLOOKUP(D4698,Products!$A$2:$F$21,3,FALSE)</f>
        <v>Accessories</v>
      </c>
      <c r="Q4698" s="6">
        <f>VLOOKUP(D4698,Products!$A$2:$F$21,6,FALSE)</f>
        <v>210</v>
      </c>
      <c r="R4698" s="6">
        <f t="shared" si="294"/>
        <v>210</v>
      </c>
      <c r="S4698" s="6">
        <f t="shared" si="295"/>
        <v>195</v>
      </c>
    </row>
    <row r="4699" spans="1:19" x14ac:dyDescent="0.25">
      <c r="A4699" t="s">
        <v>5129</v>
      </c>
      <c r="B4699" s="2">
        <v>45778</v>
      </c>
      <c r="C4699" t="s">
        <v>98</v>
      </c>
      <c r="D4699" t="s">
        <v>24</v>
      </c>
      <c r="E4699">
        <v>3</v>
      </c>
      <c r="F4699">
        <v>1150</v>
      </c>
      <c r="G4699" s="3">
        <v>0.15</v>
      </c>
      <c r="H4699" t="s">
        <v>12</v>
      </c>
      <c r="I4699">
        <v>5</v>
      </c>
      <c r="J4699">
        <f t="shared" si="292"/>
        <v>2932.5</v>
      </c>
      <c r="K4699" s="2">
        <f t="shared" si="293"/>
        <v>45778</v>
      </c>
      <c r="L4699" s="2" t="str">
        <f>VLOOKUP(C4699,Customers!$A$2:$F$401,3,FALSE)</f>
        <v>Tanta</v>
      </c>
      <c r="M4699" s="2" t="str">
        <f>VLOOKUP(C4699,Customers!$A$2:$F$401,5,FALSE)</f>
        <v>Consumer</v>
      </c>
      <c r="N4699" s="2" t="str">
        <f>VLOOKUP(D4699,Products!$A$2:$F$21,2,FALSE)</f>
        <v>USB-C Hub</v>
      </c>
      <c r="O4699" s="2" t="str">
        <f>VLOOKUP(D4699,Products!$A$2:$F$21,4,FALSE)</f>
        <v>Electronics</v>
      </c>
      <c r="P4699" s="2" t="str">
        <f>VLOOKUP(D4699,Products!$A$2:$F$21,3,FALSE)</f>
        <v>Accessories</v>
      </c>
      <c r="Q4699" s="6">
        <f>VLOOKUP(D4699,Products!$A$2:$F$21,6,FALSE)</f>
        <v>620</v>
      </c>
      <c r="R4699" s="6">
        <f t="shared" si="294"/>
        <v>1860</v>
      </c>
      <c r="S4699" s="6">
        <f t="shared" si="295"/>
        <v>1072.5</v>
      </c>
    </row>
    <row r="4700" spans="1:19" x14ac:dyDescent="0.25">
      <c r="A4700" t="s">
        <v>5130</v>
      </c>
      <c r="B4700" s="2">
        <v>45833</v>
      </c>
      <c r="C4700" t="s">
        <v>1038</v>
      </c>
      <c r="D4700" t="s">
        <v>15</v>
      </c>
      <c r="E4700">
        <v>1</v>
      </c>
      <c r="F4700">
        <v>436.5</v>
      </c>
      <c r="G4700" s="3">
        <v>0.1</v>
      </c>
      <c r="H4700" t="s">
        <v>12</v>
      </c>
      <c r="I4700">
        <v>6</v>
      </c>
      <c r="J4700">
        <f t="shared" si="292"/>
        <v>392.85</v>
      </c>
      <c r="K4700" s="2">
        <f t="shared" si="293"/>
        <v>45809</v>
      </c>
      <c r="L4700" s="2" t="str">
        <f>VLOOKUP(C4700,Customers!$A$2:$F$401,3,FALSE)</f>
        <v>Fayoum</v>
      </c>
      <c r="M4700" s="2" t="str">
        <f>VLOOKUP(C4700,Customers!$A$2:$F$401,5,FALSE)</f>
        <v>Consumer</v>
      </c>
      <c r="N4700" s="2" t="str">
        <f>VLOOKUP(D4700,Products!$A$2:$F$21,2,FALSE)</f>
        <v>Wireless Mouse</v>
      </c>
      <c r="O4700" s="2" t="str">
        <f>VLOOKUP(D4700,Products!$A$2:$F$21,4,FALSE)</f>
        <v>Electronics</v>
      </c>
      <c r="P4700" s="2" t="str">
        <f>VLOOKUP(D4700,Products!$A$2:$F$21,3,FALSE)</f>
        <v>Accessories</v>
      </c>
      <c r="Q4700" s="6">
        <f>VLOOKUP(D4700,Products!$A$2:$F$21,6,FALSE)</f>
        <v>210</v>
      </c>
      <c r="R4700" s="6">
        <f t="shared" si="294"/>
        <v>210</v>
      </c>
      <c r="S4700" s="6">
        <f t="shared" si="295"/>
        <v>182.85000000000002</v>
      </c>
    </row>
    <row r="4701" spans="1:19" x14ac:dyDescent="0.25">
      <c r="A4701" t="s">
        <v>5131</v>
      </c>
      <c r="B4701" s="2">
        <v>45518</v>
      </c>
      <c r="C4701" t="s">
        <v>352</v>
      </c>
      <c r="D4701" t="s">
        <v>90</v>
      </c>
      <c r="E4701">
        <v>3</v>
      </c>
      <c r="F4701">
        <v>2037</v>
      </c>
      <c r="G4701" s="3">
        <v>0.1</v>
      </c>
      <c r="H4701" t="s">
        <v>12</v>
      </c>
      <c r="I4701">
        <v>2</v>
      </c>
      <c r="J4701">
        <f t="shared" si="292"/>
        <v>5499.9000000000005</v>
      </c>
      <c r="K4701" s="2">
        <f t="shared" si="293"/>
        <v>45505</v>
      </c>
      <c r="L4701" s="2" t="str">
        <f>VLOOKUP(C4701,Customers!$A$2:$F$401,3,FALSE)</f>
        <v>Giza</v>
      </c>
      <c r="M4701" s="2" t="str">
        <f>VLOOKUP(C4701,Customers!$A$2:$F$401,5,FALSE)</f>
        <v>Corporate</v>
      </c>
      <c r="N4701" s="2" t="str">
        <f>VLOOKUP(D4701,Products!$A$2:$F$21,2,FALSE)</f>
        <v>Headset Pro</v>
      </c>
      <c r="O4701" s="2" t="str">
        <f>VLOOKUP(D4701,Products!$A$2:$F$21,4,FALSE)</f>
        <v>Electronics</v>
      </c>
      <c r="P4701" s="2" t="str">
        <f>VLOOKUP(D4701,Products!$A$2:$F$21,3,FALSE)</f>
        <v>Accessories</v>
      </c>
      <c r="Q4701" s="6">
        <f>VLOOKUP(D4701,Products!$A$2:$F$21,6,FALSE)</f>
        <v>1180</v>
      </c>
      <c r="R4701" s="6">
        <f t="shared" si="294"/>
        <v>3540</v>
      </c>
      <c r="S4701" s="6">
        <f t="shared" si="295"/>
        <v>1959.9000000000005</v>
      </c>
    </row>
    <row r="4702" spans="1:19" x14ac:dyDescent="0.25">
      <c r="A4702" t="s">
        <v>5132</v>
      </c>
      <c r="B4702" s="2">
        <v>45262</v>
      </c>
      <c r="C4702" t="s">
        <v>1494</v>
      </c>
      <c r="D4702" t="s">
        <v>24</v>
      </c>
      <c r="E4702">
        <v>20</v>
      </c>
      <c r="F4702">
        <v>1250</v>
      </c>
      <c r="G4702" s="3">
        <v>0.2</v>
      </c>
      <c r="H4702" t="s">
        <v>12</v>
      </c>
      <c r="I4702">
        <v>3</v>
      </c>
      <c r="J4702">
        <f t="shared" si="292"/>
        <v>20000</v>
      </c>
      <c r="K4702" s="2">
        <f t="shared" si="293"/>
        <v>45261</v>
      </c>
      <c r="L4702" s="2" t="str">
        <f>VLOOKUP(C4702,Customers!$A$2:$F$401,3,FALSE)</f>
        <v>Cairo</v>
      </c>
      <c r="M4702" s="2" t="str">
        <f>VLOOKUP(C4702,Customers!$A$2:$F$401,5,FALSE)</f>
        <v>Consumer</v>
      </c>
      <c r="N4702" s="2" t="str">
        <f>VLOOKUP(D4702,Products!$A$2:$F$21,2,FALSE)</f>
        <v>USB-C Hub</v>
      </c>
      <c r="O4702" s="2" t="str">
        <f>VLOOKUP(D4702,Products!$A$2:$F$21,4,FALSE)</f>
        <v>Electronics</v>
      </c>
      <c r="P4702" s="2" t="str">
        <f>VLOOKUP(D4702,Products!$A$2:$F$21,3,FALSE)</f>
        <v>Accessories</v>
      </c>
      <c r="Q4702" s="6">
        <f>VLOOKUP(D4702,Products!$A$2:$F$21,6,FALSE)</f>
        <v>620</v>
      </c>
      <c r="R4702" s="6">
        <f t="shared" si="294"/>
        <v>12400</v>
      </c>
      <c r="S4702" s="6">
        <f t="shared" si="295"/>
        <v>7600</v>
      </c>
    </row>
    <row r="4703" spans="1:19" x14ac:dyDescent="0.25">
      <c r="A4703" t="s">
        <v>5133</v>
      </c>
      <c r="B4703" s="2">
        <v>45795</v>
      </c>
      <c r="C4703" t="s">
        <v>23</v>
      </c>
      <c r="D4703" t="s">
        <v>90</v>
      </c>
      <c r="E4703">
        <v>2</v>
      </c>
      <c r="F4703">
        <v>2037</v>
      </c>
      <c r="G4703" s="3">
        <v>0.03</v>
      </c>
      <c r="H4703" t="s">
        <v>12</v>
      </c>
      <c r="I4703">
        <v>2</v>
      </c>
      <c r="J4703">
        <f t="shared" si="292"/>
        <v>3951.7799999999997</v>
      </c>
      <c r="K4703" s="2">
        <f t="shared" si="293"/>
        <v>45778</v>
      </c>
      <c r="L4703" s="2" t="str">
        <f>VLOOKUP(C4703,Customers!$A$2:$F$401,3,FALSE)</f>
        <v>Tanta</v>
      </c>
      <c r="M4703" s="2" t="str">
        <f>VLOOKUP(C4703,Customers!$A$2:$F$401,5,FALSE)</f>
        <v>Consumer</v>
      </c>
      <c r="N4703" s="2" t="str">
        <f>VLOOKUP(D4703,Products!$A$2:$F$21,2,FALSE)</f>
        <v>Headset Pro</v>
      </c>
      <c r="O4703" s="2" t="str">
        <f>VLOOKUP(D4703,Products!$A$2:$F$21,4,FALSE)</f>
        <v>Electronics</v>
      </c>
      <c r="P4703" s="2" t="str">
        <f>VLOOKUP(D4703,Products!$A$2:$F$21,3,FALSE)</f>
        <v>Accessories</v>
      </c>
      <c r="Q4703" s="6">
        <f>VLOOKUP(D4703,Products!$A$2:$F$21,6,FALSE)</f>
        <v>1180</v>
      </c>
      <c r="R4703" s="6">
        <f t="shared" si="294"/>
        <v>2360</v>
      </c>
      <c r="S4703" s="6">
        <f t="shared" si="295"/>
        <v>1591.7799999999997</v>
      </c>
    </row>
    <row r="4704" spans="1:19" x14ac:dyDescent="0.25">
      <c r="A4704" t="s">
        <v>5134</v>
      </c>
      <c r="B4704" s="2">
        <v>45775</v>
      </c>
      <c r="C4704" t="s">
        <v>94</v>
      </c>
      <c r="D4704" t="s">
        <v>46</v>
      </c>
      <c r="E4704">
        <v>1</v>
      </c>
      <c r="F4704">
        <v>267.8</v>
      </c>
      <c r="G4704" s="3">
        <v>0</v>
      </c>
      <c r="H4704" t="s">
        <v>12</v>
      </c>
      <c r="I4704">
        <v>6</v>
      </c>
      <c r="J4704">
        <f t="shared" si="292"/>
        <v>267.8</v>
      </c>
      <c r="K4704" s="2">
        <f t="shared" si="293"/>
        <v>45748</v>
      </c>
      <c r="L4704" s="2" t="str">
        <f>VLOOKUP(C4704,Customers!$A$2:$F$401,3,FALSE)</f>
        <v>Tanta</v>
      </c>
      <c r="M4704" s="2" t="str">
        <f>VLOOKUP(C4704,Customers!$A$2:$F$401,5,FALSE)</f>
        <v>Corporate</v>
      </c>
      <c r="N4704" s="2" t="str">
        <f>VLOOKUP(D4704,Products!$A$2:$F$21,2,FALSE)</f>
        <v>Paper A4 Box</v>
      </c>
      <c r="O4704" s="2" t="str">
        <f>VLOOKUP(D4704,Products!$A$2:$F$21,4,FALSE)</f>
        <v>Office</v>
      </c>
      <c r="P4704" s="2" t="str">
        <f>VLOOKUP(D4704,Products!$A$2:$F$21,3,FALSE)</f>
        <v>Stationery</v>
      </c>
      <c r="Q4704" s="6">
        <f>VLOOKUP(D4704,Products!$A$2:$F$21,6,FALSE)</f>
        <v>145</v>
      </c>
      <c r="R4704" s="6">
        <f t="shared" si="294"/>
        <v>145</v>
      </c>
      <c r="S4704" s="6">
        <f t="shared" si="295"/>
        <v>122.80000000000001</v>
      </c>
    </row>
    <row r="4705" spans="1:19" x14ac:dyDescent="0.25">
      <c r="A4705" t="s">
        <v>5135</v>
      </c>
      <c r="B4705" s="2">
        <v>45212</v>
      </c>
      <c r="C4705" t="s">
        <v>65</v>
      </c>
      <c r="D4705" t="s">
        <v>49</v>
      </c>
      <c r="E4705">
        <v>4</v>
      </c>
      <c r="F4705">
        <v>4100</v>
      </c>
      <c r="G4705" s="3">
        <v>0.1</v>
      </c>
      <c r="H4705" t="s">
        <v>12</v>
      </c>
      <c r="I4705">
        <v>2</v>
      </c>
      <c r="J4705">
        <f t="shared" si="292"/>
        <v>14760</v>
      </c>
      <c r="K4705" s="2">
        <f t="shared" si="293"/>
        <v>45200</v>
      </c>
      <c r="L4705" s="2" t="str">
        <f>VLOOKUP(C4705,Customers!$A$2:$F$401,3,FALSE)</f>
        <v>Port Said</v>
      </c>
      <c r="M4705" s="2" t="str">
        <f>VLOOKUP(C4705,Customers!$A$2:$F$401,5,FALSE)</f>
        <v>Small Business</v>
      </c>
      <c r="N4705" s="2" t="str">
        <f>VLOOKUP(D4705,Products!$A$2:$F$21,2,FALSE)</f>
        <v>UPS 1200VA</v>
      </c>
      <c r="O4705" s="2" t="str">
        <f>VLOOKUP(D4705,Products!$A$2:$F$21,4,FALSE)</f>
        <v>Electronics</v>
      </c>
      <c r="P4705" s="2" t="str">
        <f>VLOOKUP(D4705,Products!$A$2:$F$21,3,FALSE)</f>
        <v>Power</v>
      </c>
      <c r="Q4705" s="6">
        <f>VLOOKUP(D4705,Products!$A$2:$F$21,6,FALSE)</f>
        <v>2950</v>
      </c>
      <c r="R4705" s="6">
        <f t="shared" si="294"/>
        <v>11800</v>
      </c>
      <c r="S4705" s="6">
        <f t="shared" si="295"/>
        <v>2960</v>
      </c>
    </row>
    <row r="4706" spans="1:19" x14ac:dyDescent="0.25">
      <c r="A4706" t="s">
        <v>5136</v>
      </c>
      <c r="B4706" s="2">
        <v>45103</v>
      </c>
      <c r="C4706" t="s">
        <v>249</v>
      </c>
      <c r="D4706" t="s">
        <v>40</v>
      </c>
      <c r="E4706">
        <v>10</v>
      </c>
      <c r="F4706">
        <v>21060</v>
      </c>
      <c r="G4706" s="3">
        <v>0.2</v>
      </c>
      <c r="H4706" t="s">
        <v>12</v>
      </c>
      <c r="I4706">
        <v>3</v>
      </c>
      <c r="J4706">
        <f t="shared" si="292"/>
        <v>168480</v>
      </c>
      <c r="K4706" s="2">
        <f t="shared" si="293"/>
        <v>45078</v>
      </c>
      <c r="L4706" s="2" t="str">
        <f>VLOOKUP(C4706,Customers!$A$2:$F$401,3,FALSE)</f>
        <v>Zagazig</v>
      </c>
      <c r="M4706" s="2" t="str">
        <f>VLOOKUP(C4706,Customers!$A$2:$F$401,5,FALSE)</f>
        <v>Small Business</v>
      </c>
      <c r="N4706" s="2" t="str">
        <f>VLOOKUP(D4706,Products!$A$2:$F$21,2,FALSE)</f>
        <v>Laptop Basic 15</v>
      </c>
      <c r="O4706" s="2" t="str">
        <f>VLOOKUP(D4706,Products!$A$2:$F$21,4,FALSE)</f>
        <v>Electronics</v>
      </c>
      <c r="P4706" s="2" t="str">
        <f>VLOOKUP(D4706,Products!$A$2:$F$21,3,FALSE)</f>
        <v>Computers</v>
      </c>
      <c r="Q4706" s="6">
        <f>VLOOKUP(D4706,Products!$A$2:$F$21,6,FALSE)</f>
        <v>15100</v>
      </c>
      <c r="R4706" s="6">
        <f t="shared" si="294"/>
        <v>151000</v>
      </c>
      <c r="S4706" s="6">
        <f t="shared" si="295"/>
        <v>17480</v>
      </c>
    </row>
    <row r="4707" spans="1:19" x14ac:dyDescent="0.25">
      <c r="A4707" t="s">
        <v>5137</v>
      </c>
      <c r="B4707" s="2">
        <v>45221</v>
      </c>
      <c r="C4707" t="s">
        <v>833</v>
      </c>
      <c r="D4707" t="s">
        <v>43</v>
      </c>
      <c r="E4707">
        <v>3</v>
      </c>
      <c r="F4707">
        <v>3888</v>
      </c>
      <c r="G4707" s="3">
        <v>0.05</v>
      </c>
      <c r="H4707" t="s">
        <v>12</v>
      </c>
      <c r="I4707">
        <v>5</v>
      </c>
      <c r="J4707">
        <f t="shared" si="292"/>
        <v>11080.8</v>
      </c>
      <c r="K4707" s="2">
        <f t="shared" si="293"/>
        <v>45200</v>
      </c>
      <c r="L4707" s="2" t="str">
        <f>VLOOKUP(C4707,Customers!$A$2:$F$401,3,FALSE)</f>
        <v>Shubra El-Kheima</v>
      </c>
      <c r="M4707" s="2" t="str">
        <f>VLOOKUP(C4707,Customers!$A$2:$F$401,5,FALSE)</f>
        <v>Consumer</v>
      </c>
      <c r="N4707" s="2" t="str">
        <f>VLOOKUP(D4707,Products!$A$2:$F$21,2,FALSE)</f>
        <v>External SSD 1TB</v>
      </c>
      <c r="O4707" s="2" t="str">
        <f>VLOOKUP(D4707,Products!$A$2:$F$21,4,FALSE)</f>
        <v>Electronics</v>
      </c>
      <c r="P4707" s="2" t="str">
        <f>VLOOKUP(D4707,Products!$A$2:$F$21,3,FALSE)</f>
        <v>Storage</v>
      </c>
      <c r="Q4707" s="6">
        <f>VLOOKUP(D4707,Products!$A$2:$F$21,6,FALSE)</f>
        <v>2450</v>
      </c>
      <c r="R4707" s="6">
        <f t="shared" si="294"/>
        <v>7350</v>
      </c>
      <c r="S4707" s="6">
        <f t="shared" si="295"/>
        <v>3730.7999999999993</v>
      </c>
    </row>
    <row r="4708" spans="1:19" x14ac:dyDescent="0.25">
      <c r="A4708" t="s">
        <v>5138</v>
      </c>
      <c r="B4708" s="2">
        <v>45352</v>
      </c>
      <c r="C4708" t="s">
        <v>815</v>
      </c>
      <c r="D4708" t="s">
        <v>79</v>
      </c>
      <c r="E4708">
        <v>2</v>
      </c>
      <c r="F4708">
        <v>6386</v>
      </c>
      <c r="G4708" s="3">
        <v>0.15</v>
      </c>
      <c r="H4708" t="s">
        <v>12</v>
      </c>
      <c r="I4708">
        <v>6</v>
      </c>
      <c r="J4708">
        <f t="shared" si="292"/>
        <v>10856.199999999999</v>
      </c>
      <c r="K4708" s="2">
        <f t="shared" si="293"/>
        <v>45352</v>
      </c>
      <c r="L4708" s="2" t="str">
        <f>VLOOKUP(C4708,Customers!$A$2:$F$401,3,FALSE)</f>
        <v>Alexandria</v>
      </c>
      <c r="M4708" s="2" t="str">
        <f>VLOOKUP(C4708,Customers!$A$2:$F$401,5,FALSE)</f>
        <v>Consumer</v>
      </c>
      <c r="N4708" s="2" t="str">
        <f>VLOOKUP(D4708,Products!$A$2:$F$21,2,FALSE)</f>
        <v>27-inch Monitor</v>
      </c>
      <c r="O4708" s="2" t="str">
        <f>VLOOKUP(D4708,Products!$A$2:$F$21,4,FALSE)</f>
        <v>Electronics</v>
      </c>
      <c r="P4708" s="2" t="str">
        <f>VLOOKUP(D4708,Products!$A$2:$F$21,3,FALSE)</f>
        <v>Displays</v>
      </c>
      <c r="Q4708" s="6">
        <f>VLOOKUP(D4708,Products!$A$2:$F$21,6,FALSE)</f>
        <v>4300</v>
      </c>
      <c r="R4708" s="6">
        <f t="shared" si="294"/>
        <v>8600</v>
      </c>
      <c r="S4708" s="6">
        <f t="shared" si="295"/>
        <v>2256.1999999999989</v>
      </c>
    </row>
    <row r="4709" spans="1:19" x14ac:dyDescent="0.25">
      <c r="A4709" t="s">
        <v>5139</v>
      </c>
      <c r="B4709" s="2">
        <v>45548</v>
      </c>
      <c r="C4709" t="s">
        <v>419</v>
      </c>
      <c r="D4709" t="s">
        <v>11</v>
      </c>
      <c r="E4709">
        <v>3</v>
      </c>
      <c r="F4709">
        <v>28500</v>
      </c>
      <c r="G4709" s="3">
        <v>0.05</v>
      </c>
      <c r="H4709" t="s">
        <v>12</v>
      </c>
      <c r="I4709">
        <v>4</v>
      </c>
      <c r="J4709">
        <f t="shared" si="292"/>
        <v>81225</v>
      </c>
      <c r="K4709" s="2">
        <f t="shared" si="293"/>
        <v>45536</v>
      </c>
      <c r="L4709" s="2" t="str">
        <f>VLOOKUP(C4709,Customers!$A$2:$F$401,3,FALSE)</f>
        <v>Alexandria</v>
      </c>
      <c r="M4709" s="2" t="str">
        <f>VLOOKUP(C4709,Customers!$A$2:$F$401,5,FALSE)</f>
        <v>Small Business</v>
      </c>
      <c r="N4709" s="2" t="str">
        <f>VLOOKUP(D4709,Products!$A$2:$F$21,2,FALSE)</f>
        <v>Laptop Pro 14</v>
      </c>
      <c r="O4709" s="2" t="str">
        <f>VLOOKUP(D4709,Products!$A$2:$F$21,4,FALSE)</f>
        <v>Electronics</v>
      </c>
      <c r="P4709" s="2" t="str">
        <f>VLOOKUP(D4709,Products!$A$2:$F$21,3,FALSE)</f>
        <v>Computers</v>
      </c>
      <c r="Q4709" s="6">
        <f>VLOOKUP(D4709,Products!$A$2:$F$21,6,FALSE)</f>
        <v>22100</v>
      </c>
      <c r="R4709" s="6">
        <f t="shared" si="294"/>
        <v>66300</v>
      </c>
      <c r="S4709" s="6">
        <f t="shared" si="295"/>
        <v>14925</v>
      </c>
    </row>
    <row r="4710" spans="1:19" x14ac:dyDescent="0.25">
      <c r="A4710" t="s">
        <v>5140</v>
      </c>
      <c r="B4710" s="2">
        <v>45899</v>
      </c>
      <c r="C4710" t="s">
        <v>111</v>
      </c>
      <c r="D4710" t="s">
        <v>72</v>
      </c>
      <c r="E4710">
        <v>1</v>
      </c>
      <c r="F4710">
        <v>1697.5</v>
      </c>
      <c r="G4710" s="3">
        <v>0.05</v>
      </c>
      <c r="H4710" t="s">
        <v>12</v>
      </c>
      <c r="I4710">
        <v>7</v>
      </c>
      <c r="J4710">
        <f t="shared" si="292"/>
        <v>1612.625</v>
      </c>
      <c r="K4710" s="2">
        <f t="shared" si="293"/>
        <v>45870</v>
      </c>
      <c r="L4710" s="2" t="str">
        <f>VLOOKUP(C4710,Customers!$A$2:$F$401,3,FALSE)</f>
        <v>Zagazig</v>
      </c>
      <c r="M4710" s="2" t="str">
        <f>VLOOKUP(C4710,Customers!$A$2:$F$401,5,FALSE)</f>
        <v>Corporate</v>
      </c>
      <c r="N4710" s="2" t="str">
        <f>VLOOKUP(D4710,Products!$A$2:$F$21,2,FALSE)</f>
        <v>Wi-Fi Router</v>
      </c>
      <c r="O4710" s="2" t="str">
        <f>VLOOKUP(D4710,Products!$A$2:$F$21,4,FALSE)</f>
        <v>Electronics</v>
      </c>
      <c r="P4710" s="2" t="str">
        <f>VLOOKUP(D4710,Products!$A$2:$F$21,3,FALSE)</f>
        <v>Networking</v>
      </c>
      <c r="Q4710" s="6">
        <f>VLOOKUP(D4710,Products!$A$2:$F$21,6,FALSE)</f>
        <v>1050</v>
      </c>
      <c r="R4710" s="6">
        <f t="shared" si="294"/>
        <v>1050</v>
      </c>
      <c r="S4710" s="6">
        <f t="shared" si="295"/>
        <v>562.625</v>
      </c>
    </row>
    <row r="4711" spans="1:19" x14ac:dyDescent="0.25">
      <c r="A4711" t="s">
        <v>5141</v>
      </c>
      <c r="B4711" s="2">
        <v>46002</v>
      </c>
      <c r="C4711" t="s">
        <v>437</v>
      </c>
      <c r="D4711" t="s">
        <v>59</v>
      </c>
      <c r="E4711">
        <v>2</v>
      </c>
      <c r="F4711">
        <v>7992</v>
      </c>
      <c r="G4711" s="3">
        <v>0.2</v>
      </c>
      <c r="H4711" t="s">
        <v>12</v>
      </c>
      <c r="I4711">
        <v>5</v>
      </c>
      <c r="J4711">
        <f t="shared" si="292"/>
        <v>12787.2</v>
      </c>
      <c r="K4711" s="2">
        <f t="shared" si="293"/>
        <v>45992</v>
      </c>
      <c r="L4711" s="2" t="str">
        <f>VLOOKUP(C4711,Customers!$A$2:$F$401,3,FALSE)</f>
        <v>Cairo</v>
      </c>
      <c r="M4711" s="2" t="str">
        <f>VLOOKUP(C4711,Customers!$A$2:$F$401,5,FALSE)</f>
        <v>Corporate</v>
      </c>
      <c r="N4711" s="2" t="str">
        <f>VLOOKUP(D4711,Products!$A$2:$F$21,2,FALSE)</f>
        <v>Laser Printer</v>
      </c>
      <c r="O4711" s="2" t="str">
        <f>VLOOKUP(D4711,Products!$A$2:$F$21,4,FALSE)</f>
        <v>Electronics</v>
      </c>
      <c r="P4711" s="2" t="str">
        <f>VLOOKUP(D4711,Products!$A$2:$F$21,3,FALSE)</f>
        <v>Printers</v>
      </c>
      <c r="Q4711" s="6">
        <f>VLOOKUP(D4711,Products!$A$2:$F$21,6,FALSE)</f>
        <v>5600</v>
      </c>
      <c r="R4711" s="6">
        <f t="shared" si="294"/>
        <v>11200</v>
      </c>
      <c r="S4711" s="6">
        <f t="shared" si="295"/>
        <v>1587.2000000000007</v>
      </c>
    </row>
    <row r="4712" spans="1:19" x14ac:dyDescent="0.25">
      <c r="A4712" t="s">
        <v>5142</v>
      </c>
      <c r="B4712" s="2">
        <v>45613</v>
      </c>
      <c r="C4712" t="s">
        <v>849</v>
      </c>
      <c r="D4712" t="s">
        <v>24</v>
      </c>
      <c r="E4712">
        <v>1</v>
      </c>
      <c r="F4712">
        <v>1250</v>
      </c>
      <c r="G4712" s="3">
        <v>0.05</v>
      </c>
      <c r="H4712" t="s">
        <v>12</v>
      </c>
      <c r="I4712">
        <v>6</v>
      </c>
      <c r="J4712">
        <f t="shared" si="292"/>
        <v>1187.5</v>
      </c>
      <c r="K4712" s="2">
        <f t="shared" si="293"/>
        <v>45597</v>
      </c>
      <c r="L4712" s="2" t="str">
        <f>VLOOKUP(C4712,Customers!$A$2:$F$401,3,FALSE)</f>
        <v>Giza</v>
      </c>
      <c r="M4712" s="2" t="str">
        <f>VLOOKUP(C4712,Customers!$A$2:$F$401,5,FALSE)</f>
        <v>Small Business</v>
      </c>
      <c r="N4712" s="2" t="str">
        <f>VLOOKUP(D4712,Products!$A$2:$F$21,2,FALSE)</f>
        <v>USB-C Hub</v>
      </c>
      <c r="O4712" s="2" t="str">
        <f>VLOOKUP(D4712,Products!$A$2:$F$21,4,FALSE)</f>
        <v>Electronics</v>
      </c>
      <c r="P4712" s="2" t="str">
        <f>VLOOKUP(D4712,Products!$A$2:$F$21,3,FALSE)</f>
        <v>Accessories</v>
      </c>
      <c r="Q4712" s="6">
        <f>VLOOKUP(D4712,Products!$A$2:$F$21,6,FALSE)</f>
        <v>620</v>
      </c>
      <c r="R4712" s="6">
        <f t="shared" si="294"/>
        <v>620</v>
      </c>
      <c r="S4712" s="6">
        <f t="shared" si="295"/>
        <v>567.5</v>
      </c>
    </row>
    <row r="4713" spans="1:19" x14ac:dyDescent="0.25">
      <c r="A4713" t="s">
        <v>5143</v>
      </c>
      <c r="B4713" s="2">
        <v>45062</v>
      </c>
      <c r="C4713" t="s">
        <v>1338</v>
      </c>
      <c r="D4713" t="s">
        <v>18</v>
      </c>
      <c r="E4713">
        <v>1</v>
      </c>
      <c r="F4713">
        <v>1493.5</v>
      </c>
      <c r="G4713" s="3">
        <v>0.1</v>
      </c>
      <c r="H4713" t="s">
        <v>12</v>
      </c>
      <c r="I4713">
        <v>3</v>
      </c>
      <c r="J4713">
        <f t="shared" si="292"/>
        <v>1344.15</v>
      </c>
      <c r="K4713" s="2">
        <f t="shared" si="293"/>
        <v>45047</v>
      </c>
      <c r="L4713" s="2" t="str">
        <f>VLOOKUP(C4713,Customers!$A$2:$F$401,3,FALSE)</f>
        <v>Giza</v>
      </c>
      <c r="M4713" s="2" t="str">
        <f>VLOOKUP(C4713,Customers!$A$2:$F$401,5,FALSE)</f>
        <v>Small Business</v>
      </c>
      <c r="N4713" s="2" t="str">
        <f>VLOOKUP(D4713,Products!$A$2:$F$21,2,FALSE)</f>
        <v>Webcam HD</v>
      </c>
      <c r="O4713" s="2" t="str">
        <f>VLOOKUP(D4713,Products!$A$2:$F$21,4,FALSE)</f>
        <v>Electronics</v>
      </c>
      <c r="P4713" s="2" t="str">
        <f>VLOOKUP(D4713,Products!$A$2:$F$21,3,FALSE)</f>
        <v>Accessories</v>
      </c>
      <c r="Q4713" s="6">
        <f>VLOOKUP(D4713,Products!$A$2:$F$21,6,FALSE)</f>
        <v>790</v>
      </c>
      <c r="R4713" s="6">
        <f t="shared" si="294"/>
        <v>790</v>
      </c>
      <c r="S4713" s="6">
        <f t="shared" si="295"/>
        <v>554.15000000000009</v>
      </c>
    </row>
    <row r="4714" spans="1:19" x14ac:dyDescent="0.25">
      <c r="A4714" t="s">
        <v>5144</v>
      </c>
      <c r="B4714" s="2">
        <v>45696</v>
      </c>
      <c r="C4714" t="s">
        <v>106</v>
      </c>
      <c r="D4714" t="s">
        <v>56</v>
      </c>
      <c r="E4714">
        <v>1</v>
      </c>
      <c r="F4714">
        <v>174.6</v>
      </c>
      <c r="G4714" s="3">
        <v>0.1</v>
      </c>
      <c r="H4714" t="s">
        <v>12</v>
      </c>
      <c r="I4714">
        <v>3</v>
      </c>
      <c r="J4714">
        <f t="shared" si="292"/>
        <v>157.13999999999999</v>
      </c>
      <c r="K4714" s="2">
        <f t="shared" si="293"/>
        <v>45689</v>
      </c>
      <c r="L4714" s="2" t="str">
        <f>VLOOKUP(C4714,Customers!$A$2:$F$401,3,FALSE)</f>
        <v>Ismailia</v>
      </c>
      <c r="M4714" s="2" t="str">
        <f>VLOOKUP(C4714,Customers!$A$2:$F$401,5,FALSE)</f>
        <v>Consumer</v>
      </c>
      <c r="N4714" s="2" t="str">
        <f>VLOOKUP(D4714,Products!$A$2:$F$21,2,FALSE)</f>
        <v>Notebook Pack</v>
      </c>
      <c r="O4714" s="2" t="str">
        <f>VLOOKUP(D4714,Products!$A$2:$F$21,4,FALSE)</f>
        <v>Office</v>
      </c>
      <c r="P4714" s="2" t="str">
        <f>VLOOKUP(D4714,Products!$A$2:$F$21,3,FALSE)</f>
        <v>Stationery</v>
      </c>
      <c r="Q4714" s="6">
        <f>VLOOKUP(D4714,Products!$A$2:$F$21,6,FALSE)</f>
        <v>75</v>
      </c>
      <c r="R4714" s="6">
        <f t="shared" si="294"/>
        <v>75</v>
      </c>
      <c r="S4714" s="6">
        <f t="shared" si="295"/>
        <v>82.139999999999986</v>
      </c>
    </row>
    <row r="4715" spans="1:19" x14ac:dyDescent="0.25">
      <c r="A4715" t="s">
        <v>5145</v>
      </c>
      <c r="B4715" s="2">
        <v>45108</v>
      </c>
      <c r="C4715" t="s">
        <v>287</v>
      </c>
      <c r="D4715" t="s">
        <v>40</v>
      </c>
      <c r="E4715">
        <v>1</v>
      </c>
      <c r="F4715">
        <v>18915</v>
      </c>
      <c r="G4715" s="3">
        <v>0.2</v>
      </c>
      <c r="H4715" t="s">
        <v>12</v>
      </c>
      <c r="I4715">
        <v>6</v>
      </c>
      <c r="J4715">
        <f t="shared" si="292"/>
        <v>15132</v>
      </c>
      <c r="K4715" s="2">
        <f t="shared" si="293"/>
        <v>45108</v>
      </c>
      <c r="L4715" s="2" t="str">
        <f>VLOOKUP(C4715,Customers!$A$2:$F$401,3,FALSE)</f>
        <v>Mansoura</v>
      </c>
      <c r="M4715" s="2" t="str">
        <f>VLOOKUP(C4715,Customers!$A$2:$F$401,5,FALSE)</f>
        <v>Corporate</v>
      </c>
      <c r="N4715" s="2" t="str">
        <f>VLOOKUP(D4715,Products!$A$2:$F$21,2,FALSE)</f>
        <v>Laptop Basic 15</v>
      </c>
      <c r="O4715" s="2" t="str">
        <f>VLOOKUP(D4715,Products!$A$2:$F$21,4,FALSE)</f>
        <v>Electronics</v>
      </c>
      <c r="P4715" s="2" t="str">
        <f>VLOOKUP(D4715,Products!$A$2:$F$21,3,FALSE)</f>
        <v>Computers</v>
      </c>
      <c r="Q4715" s="6">
        <f>VLOOKUP(D4715,Products!$A$2:$F$21,6,FALSE)</f>
        <v>15100</v>
      </c>
      <c r="R4715" s="6">
        <f t="shared" si="294"/>
        <v>15100</v>
      </c>
      <c r="S4715" s="6">
        <f t="shared" si="295"/>
        <v>32</v>
      </c>
    </row>
    <row r="4716" spans="1:19" x14ac:dyDescent="0.25">
      <c r="A4716" t="s">
        <v>5146</v>
      </c>
      <c r="B4716" s="2">
        <v>44940</v>
      </c>
      <c r="C4716" t="s">
        <v>215</v>
      </c>
      <c r="D4716" t="s">
        <v>56</v>
      </c>
      <c r="E4716">
        <v>2</v>
      </c>
      <c r="F4716">
        <v>180</v>
      </c>
      <c r="G4716" s="3">
        <v>0</v>
      </c>
      <c r="H4716" t="s">
        <v>85</v>
      </c>
      <c r="I4716">
        <v>7</v>
      </c>
      <c r="J4716">
        <f t="shared" si="292"/>
        <v>360</v>
      </c>
      <c r="K4716" s="2">
        <f t="shared" si="293"/>
        <v>44927</v>
      </c>
      <c r="L4716" s="2" t="str">
        <f>VLOOKUP(C4716,Customers!$A$2:$F$401,3,FALSE)</f>
        <v>Mansoura</v>
      </c>
      <c r="M4716" s="2" t="str">
        <f>VLOOKUP(C4716,Customers!$A$2:$F$401,5,FALSE)</f>
        <v>Small Business</v>
      </c>
      <c r="N4716" s="2" t="str">
        <f>VLOOKUP(D4716,Products!$A$2:$F$21,2,FALSE)</f>
        <v>Notebook Pack</v>
      </c>
      <c r="O4716" s="2" t="str">
        <f>VLOOKUP(D4716,Products!$A$2:$F$21,4,FALSE)</f>
        <v>Office</v>
      </c>
      <c r="P4716" s="2" t="str">
        <f>VLOOKUP(D4716,Products!$A$2:$F$21,3,FALSE)</f>
        <v>Stationery</v>
      </c>
      <c r="Q4716" s="6">
        <f>VLOOKUP(D4716,Products!$A$2:$F$21,6,FALSE)</f>
        <v>75</v>
      </c>
      <c r="R4716" s="6">
        <f t="shared" si="294"/>
        <v>150</v>
      </c>
      <c r="S4716" s="6">
        <f t="shared" si="295"/>
        <v>210</v>
      </c>
    </row>
    <row r="4717" spans="1:19" x14ac:dyDescent="0.25">
      <c r="A4717" t="s">
        <v>5147</v>
      </c>
      <c r="B4717" s="2">
        <v>45765</v>
      </c>
      <c r="C4717" t="s">
        <v>37</v>
      </c>
      <c r="D4717" t="s">
        <v>40</v>
      </c>
      <c r="E4717">
        <v>2</v>
      </c>
      <c r="F4717">
        <v>20085</v>
      </c>
      <c r="G4717" s="3">
        <v>0.05</v>
      </c>
      <c r="H4717" t="s">
        <v>12</v>
      </c>
      <c r="I4717">
        <v>1</v>
      </c>
      <c r="J4717">
        <f t="shared" si="292"/>
        <v>38161.5</v>
      </c>
      <c r="K4717" s="2">
        <f t="shared" si="293"/>
        <v>45748</v>
      </c>
      <c r="L4717" s="2" t="str">
        <f>VLOOKUP(C4717,Customers!$A$2:$F$401,3,FALSE)</f>
        <v>Port Said</v>
      </c>
      <c r="M4717" s="2" t="str">
        <f>VLOOKUP(C4717,Customers!$A$2:$F$401,5,FALSE)</f>
        <v>Consumer</v>
      </c>
      <c r="N4717" s="2" t="str">
        <f>VLOOKUP(D4717,Products!$A$2:$F$21,2,FALSE)</f>
        <v>Laptop Basic 15</v>
      </c>
      <c r="O4717" s="2" t="str">
        <f>VLOOKUP(D4717,Products!$A$2:$F$21,4,FALSE)</f>
        <v>Electronics</v>
      </c>
      <c r="P4717" s="2" t="str">
        <f>VLOOKUP(D4717,Products!$A$2:$F$21,3,FALSE)</f>
        <v>Computers</v>
      </c>
      <c r="Q4717" s="6">
        <f>VLOOKUP(D4717,Products!$A$2:$F$21,6,FALSE)</f>
        <v>15100</v>
      </c>
      <c r="R4717" s="6">
        <f t="shared" si="294"/>
        <v>30200</v>
      </c>
      <c r="S4717" s="6">
        <f t="shared" si="295"/>
        <v>7961.5</v>
      </c>
    </row>
    <row r="4718" spans="1:19" x14ac:dyDescent="0.25">
      <c r="A4718" t="s">
        <v>5148</v>
      </c>
      <c r="B4718" s="2">
        <v>45486</v>
      </c>
      <c r="C4718" t="s">
        <v>137</v>
      </c>
      <c r="D4718" t="s">
        <v>15</v>
      </c>
      <c r="E4718">
        <v>1</v>
      </c>
      <c r="F4718">
        <v>463.5</v>
      </c>
      <c r="G4718" s="3">
        <v>0.15</v>
      </c>
      <c r="H4718" t="s">
        <v>12</v>
      </c>
      <c r="I4718">
        <v>5</v>
      </c>
      <c r="J4718">
        <f t="shared" si="292"/>
        <v>393.97499999999997</v>
      </c>
      <c r="K4718" s="2">
        <f t="shared" si="293"/>
        <v>45474</v>
      </c>
      <c r="L4718" s="2" t="str">
        <f>VLOOKUP(C4718,Customers!$A$2:$F$401,3,FALSE)</f>
        <v>Zagazig</v>
      </c>
      <c r="M4718" s="2" t="str">
        <f>VLOOKUP(C4718,Customers!$A$2:$F$401,5,FALSE)</f>
        <v>Small Business</v>
      </c>
      <c r="N4718" s="2" t="str">
        <f>VLOOKUP(D4718,Products!$A$2:$F$21,2,FALSE)</f>
        <v>Wireless Mouse</v>
      </c>
      <c r="O4718" s="2" t="str">
        <f>VLOOKUP(D4718,Products!$A$2:$F$21,4,FALSE)</f>
        <v>Electronics</v>
      </c>
      <c r="P4718" s="2" t="str">
        <f>VLOOKUP(D4718,Products!$A$2:$F$21,3,FALSE)</f>
        <v>Accessories</v>
      </c>
      <c r="Q4718" s="6">
        <f>VLOOKUP(D4718,Products!$A$2:$F$21,6,FALSE)</f>
        <v>210</v>
      </c>
      <c r="R4718" s="6">
        <f t="shared" si="294"/>
        <v>210</v>
      </c>
      <c r="S4718" s="6">
        <f t="shared" si="295"/>
        <v>183.97499999999997</v>
      </c>
    </row>
    <row r="4719" spans="1:19" x14ac:dyDescent="0.25">
      <c r="A4719" t="s">
        <v>5149</v>
      </c>
      <c r="B4719" s="2">
        <v>45775</v>
      </c>
      <c r="C4719" t="s">
        <v>990</v>
      </c>
      <c r="D4719" t="s">
        <v>43</v>
      </c>
      <c r="E4719">
        <v>2</v>
      </c>
      <c r="F4719">
        <v>3492</v>
      </c>
      <c r="G4719" s="3">
        <v>0.1</v>
      </c>
      <c r="H4719" t="s">
        <v>96</v>
      </c>
      <c r="I4719">
        <v>1</v>
      </c>
      <c r="J4719">
        <f t="shared" si="292"/>
        <v>6285.6</v>
      </c>
      <c r="K4719" s="2">
        <f t="shared" si="293"/>
        <v>45748</v>
      </c>
      <c r="L4719" s="2" t="str">
        <f>VLOOKUP(C4719,Customers!$A$2:$F$401,3,FALSE)</f>
        <v>Zagazig</v>
      </c>
      <c r="M4719" s="2" t="str">
        <f>VLOOKUP(C4719,Customers!$A$2:$F$401,5,FALSE)</f>
        <v>Consumer</v>
      </c>
      <c r="N4719" s="2" t="str">
        <f>VLOOKUP(D4719,Products!$A$2:$F$21,2,FALSE)</f>
        <v>External SSD 1TB</v>
      </c>
      <c r="O4719" s="2" t="str">
        <f>VLOOKUP(D4719,Products!$A$2:$F$21,4,FALSE)</f>
        <v>Electronics</v>
      </c>
      <c r="P4719" s="2" t="str">
        <f>VLOOKUP(D4719,Products!$A$2:$F$21,3,FALSE)</f>
        <v>Storage</v>
      </c>
      <c r="Q4719" s="6">
        <f>VLOOKUP(D4719,Products!$A$2:$F$21,6,FALSE)</f>
        <v>2450</v>
      </c>
      <c r="R4719" s="6">
        <f t="shared" si="294"/>
        <v>4900</v>
      </c>
      <c r="S4719" s="6">
        <f t="shared" si="295"/>
        <v>1385.6000000000004</v>
      </c>
    </row>
    <row r="4720" spans="1:19" x14ac:dyDescent="0.25">
      <c r="A4720" t="s">
        <v>5150</v>
      </c>
      <c r="B4720" s="2">
        <v>45285</v>
      </c>
      <c r="C4720" t="s">
        <v>456</v>
      </c>
      <c r="D4720" t="s">
        <v>90</v>
      </c>
      <c r="E4720">
        <v>3</v>
      </c>
      <c r="F4720">
        <v>1932</v>
      </c>
      <c r="G4720" s="3">
        <v>0.1</v>
      </c>
      <c r="H4720" t="s">
        <v>12</v>
      </c>
      <c r="I4720">
        <v>1</v>
      </c>
      <c r="J4720">
        <f t="shared" si="292"/>
        <v>5216.4000000000005</v>
      </c>
      <c r="K4720" s="2">
        <f t="shared" si="293"/>
        <v>45261</v>
      </c>
      <c r="L4720" s="2" t="str">
        <f>VLOOKUP(C4720,Customers!$A$2:$F$401,3,FALSE)</f>
        <v>Cairo</v>
      </c>
      <c r="M4720" s="2" t="str">
        <f>VLOOKUP(C4720,Customers!$A$2:$F$401,5,FALSE)</f>
        <v>Corporate</v>
      </c>
      <c r="N4720" s="2" t="str">
        <f>VLOOKUP(D4720,Products!$A$2:$F$21,2,FALSE)</f>
        <v>Headset Pro</v>
      </c>
      <c r="O4720" s="2" t="str">
        <f>VLOOKUP(D4720,Products!$A$2:$F$21,4,FALSE)</f>
        <v>Electronics</v>
      </c>
      <c r="P4720" s="2" t="str">
        <f>VLOOKUP(D4720,Products!$A$2:$F$21,3,FALSE)</f>
        <v>Accessories</v>
      </c>
      <c r="Q4720" s="6">
        <f>VLOOKUP(D4720,Products!$A$2:$F$21,6,FALSE)</f>
        <v>1180</v>
      </c>
      <c r="R4720" s="6">
        <f t="shared" si="294"/>
        <v>3540</v>
      </c>
      <c r="S4720" s="6">
        <f t="shared" si="295"/>
        <v>1676.4000000000005</v>
      </c>
    </row>
    <row r="4721" spans="1:19" x14ac:dyDescent="0.25">
      <c r="A4721" t="s">
        <v>5151</v>
      </c>
      <c r="B4721" s="2">
        <v>45873</v>
      </c>
      <c r="C4721" t="s">
        <v>462</v>
      </c>
      <c r="D4721" t="s">
        <v>56</v>
      </c>
      <c r="E4721">
        <v>1</v>
      </c>
      <c r="F4721">
        <v>185.4</v>
      </c>
      <c r="G4721" s="3">
        <v>0</v>
      </c>
      <c r="H4721" t="s">
        <v>12</v>
      </c>
      <c r="I4721">
        <v>4</v>
      </c>
      <c r="J4721">
        <f t="shared" si="292"/>
        <v>185.4</v>
      </c>
      <c r="K4721" s="2">
        <f t="shared" si="293"/>
        <v>45870</v>
      </c>
      <c r="L4721" s="2" t="str">
        <f>VLOOKUP(C4721,Customers!$A$2:$F$401,3,FALSE)</f>
        <v>Shubra El-Kheima</v>
      </c>
      <c r="M4721" s="2" t="str">
        <f>VLOOKUP(C4721,Customers!$A$2:$F$401,5,FALSE)</f>
        <v>Small Business</v>
      </c>
      <c r="N4721" s="2" t="str">
        <f>VLOOKUP(D4721,Products!$A$2:$F$21,2,FALSE)</f>
        <v>Notebook Pack</v>
      </c>
      <c r="O4721" s="2" t="str">
        <f>VLOOKUP(D4721,Products!$A$2:$F$21,4,FALSE)</f>
        <v>Office</v>
      </c>
      <c r="P4721" s="2" t="str">
        <f>VLOOKUP(D4721,Products!$A$2:$F$21,3,FALSE)</f>
        <v>Stationery</v>
      </c>
      <c r="Q4721" s="6">
        <f>VLOOKUP(D4721,Products!$A$2:$F$21,6,FALSE)</f>
        <v>75</v>
      </c>
      <c r="R4721" s="6">
        <f t="shared" si="294"/>
        <v>75</v>
      </c>
      <c r="S4721" s="6">
        <f t="shared" si="295"/>
        <v>110.4</v>
      </c>
    </row>
    <row r="4722" spans="1:19" x14ac:dyDescent="0.25">
      <c r="A4722" t="s">
        <v>5152</v>
      </c>
      <c r="B4722" s="2">
        <v>45207</v>
      </c>
      <c r="C4722" t="s">
        <v>484</v>
      </c>
      <c r="D4722" t="s">
        <v>11</v>
      </c>
      <c r="E4722">
        <v>1</v>
      </c>
      <c r="F4722">
        <v>26220</v>
      </c>
      <c r="G4722" s="3">
        <v>0</v>
      </c>
      <c r="H4722" t="s">
        <v>12</v>
      </c>
      <c r="I4722">
        <v>6</v>
      </c>
      <c r="J4722">
        <f t="shared" si="292"/>
        <v>26220</v>
      </c>
      <c r="K4722" s="2">
        <f t="shared" si="293"/>
        <v>45200</v>
      </c>
      <c r="L4722" s="2" t="str">
        <f>VLOOKUP(C4722,Customers!$A$2:$F$401,3,FALSE)</f>
        <v>Shubra El-Kheima</v>
      </c>
      <c r="M4722" s="2" t="str">
        <f>VLOOKUP(C4722,Customers!$A$2:$F$401,5,FALSE)</f>
        <v>Consumer</v>
      </c>
      <c r="N4722" s="2" t="str">
        <f>VLOOKUP(D4722,Products!$A$2:$F$21,2,FALSE)</f>
        <v>Laptop Pro 14</v>
      </c>
      <c r="O4722" s="2" t="str">
        <f>VLOOKUP(D4722,Products!$A$2:$F$21,4,FALSE)</f>
        <v>Electronics</v>
      </c>
      <c r="P4722" s="2" t="str">
        <f>VLOOKUP(D4722,Products!$A$2:$F$21,3,FALSE)</f>
        <v>Computers</v>
      </c>
      <c r="Q4722" s="6">
        <f>VLOOKUP(D4722,Products!$A$2:$F$21,6,FALSE)</f>
        <v>22100</v>
      </c>
      <c r="R4722" s="6">
        <f t="shared" si="294"/>
        <v>22100</v>
      </c>
      <c r="S4722" s="6">
        <f t="shared" si="295"/>
        <v>4120</v>
      </c>
    </row>
    <row r="4723" spans="1:19" x14ac:dyDescent="0.25">
      <c r="A4723" t="s">
        <v>5153</v>
      </c>
      <c r="B4723" s="2">
        <v>45335</v>
      </c>
      <c r="C4723" t="s">
        <v>262</v>
      </c>
      <c r="D4723" t="s">
        <v>56</v>
      </c>
      <c r="E4723">
        <v>1</v>
      </c>
      <c r="F4723">
        <v>165.6</v>
      </c>
      <c r="G4723" s="3">
        <v>0.03</v>
      </c>
      <c r="H4723" t="s">
        <v>12</v>
      </c>
      <c r="I4723">
        <v>4</v>
      </c>
      <c r="J4723">
        <f t="shared" si="292"/>
        <v>160.63199999999998</v>
      </c>
      <c r="K4723" s="2">
        <f t="shared" si="293"/>
        <v>45323</v>
      </c>
      <c r="L4723" s="2" t="str">
        <f>VLOOKUP(C4723,Customers!$A$2:$F$401,3,FALSE)</f>
        <v>Mansoura</v>
      </c>
      <c r="M4723" s="2" t="str">
        <f>VLOOKUP(C4723,Customers!$A$2:$F$401,5,FALSE)</f>
        <v>Small Business</v>
      </c>
      <c r="N4723" s="2" t="str">
        <f>VLOOKUP(D4723,Products!$A$2:$F$21,2,FALSE)</f>
        <v>Notebook Pack</v>
      </c>
      <c r="O4723" s="2" t="str">
        <f>VLOOKUP(D4723,Products!$A$2:$F$21,4,FALSE)</f>
        <v>Office</v>
      </c>
      <c r="P4723" s="2" t="str">
        <f>VLOOKUP(D4723,Products!$A$2:$F$21,3,FALSE)</f>
        <v>Stationery</v>
      </c>
      <c r="Q4723" s="6">
        <f>VLOOKUP(D4723,Products!$A$2:$F$21,6,FALSE)</f>
        <v>75</v>
      </c>
      <c r="R4723" s="6">
        <f t="shared" si="294"/>
        <v>75</v>
      </c>
      <c r="S4723" s="6">
        <f t="shared" si="295"/>
        <v>85.631999999999977</v>
      </c>
    </row>
    <row r="4724" spans="1:19" x14ac:dyDescent="0.25">
      <c r="A4724" t="s">
        <v>5154</v>
      </c>
      <c r="B4724" s="2">
        <v>45307</v>
      </c>
      <c r="C4724" t="s">
        <v>548</v>
      </c>
      <c r="D4724" t="s">
        <v>24</v>
      </c>
      <c r="E4724">
        <v>2</v>
      </c>
      <c r="F4724">
        <v>1250</v>
      </c>
      <c r="G4724" s="3">
        <v>0.1</v>
      </c>
      <c r="H4724" t="s">
        <v>12</v>
      </c>
      <c r="I4724">
        <v>6</v>
      </c>
      <c r="J4724">
        <f t="shared" si="292"/>
        <v>2250</v>
      </c>
      <c r="K4724" s="2">
        <f t="shared" si="293"/>
        <v>45292</v>
      </c>
      <c r="L4724" s="2" t="str">
        <f>VLOOKUP(C4724,Customers!$A$2:$F$401,3,FALSE)</f>
        <v>Giza</v>
      </c>
      <c r="M4724" s="2" t="str">
        <f>VLOOKUP(C4724,Customers!$A$2:$F$401,5,FALSE)</f>
        <v>Corporate</v>
      </c>
      <c r="N4724" s="2" t="str">
        <f>VLOOKUP(D4724,Products!$A$2:$F$21,2,FALSE)</f>
        <v>USB-C Hub</v>
      </c>
      <c r="O4724" s="2" t="str">
        <f>VLOOKUP(D4724,Products!$A$2:$F$21,4,FALSE)</f>
        <v>Electronics</v>
      </c>
      <c r="P4724" s="2" t="str">
        <f>VLOOKUP(D4724,Products!$A$2:$F$21,3,FALSE)</f>
        <v>Accessories</v>
      </c>
      <c r="Q4724" s="6">
        <f>VLOOKUP(D4724,Products!$A$2:$F$21,6,FALSE)</f>
        <v>620</v>
      </c>
      <c r="R4724" s="6">
        <f t="shared" si="294"/>
        <v>1240</v>
      </c>
      <c r="S4724" s="6">
        <f t="shared" si="295"/>
        <v>1010</v>
      </c>
    </row>
    <row r="4725" spans="1:19" x14ac:dyDescent="0.25">
      <c r="A4725" t="s">
        <v>5155</v>
      </c>
      <c r="B4725" s="2">
        <v>45708</v>
      </c>
      <c r="C4725" t="s">
        <v>725</v>
      </c>
      <c r="D4725" t="s">
        <v>33</v>
      </c>
      <c r="E4725">
        <v>4</v>
      </c>
      <c r="F4725">
        <v>4212</v>
      </c>
      <c r="G4725" s="3">
        <v>0.1</v>
      </c>
      <c r="H4725" t="s">
        <v>12</v>
      </c>
      <c r="I4725">
        <v>5</v>
      </c>
      <c r="J4725">
        <f t="shared" si="292"/>
        <v>15163.2</v>
      </c>
      <c r="K4725" s="2">
        <f t="shared" si="293"/>
        <v>45689</v>
      </c>
      <c r="L4725" s="2" t="str">
        <f>VLOOKUP(C4725,Customers!$A$2:$F$401,3,FALSE)</f>
        <v>Alexandria</v>
      </c>
      <c r="M4725" s="2" t="str">
        <f>VLOOKUP(C4725,Customers!$A$2:$F$401,5,FALSE)</f>
        <v>Consumer</v>
      </c>
      <c r="N4725" s="2" t="str">
        <f>VLOOKUP(D4725,Products!$A$2:$F$21,2,FALSE)</f>
        <v>Filing Cabinet</v>
      </c>
      <c r="O4725" s="2" t="str">
        <f>VLOOKUP(D4725,Products!$A$2:$F$21,4,FALSE)</f>
        <v>Office</v>
      </c>
      <c r="P4725" s="2" t="str">
        <f>VLOOKUP(D4725,Products!$A$2:$F$21,3,FALSE)</f>
        <v>Furniture</v>
      </c>
      <c r="Q4725" s="6">
        <f>VLOOKUP(D4725,Products!$A$2:$F$21,6,FALSE)</f>
        <v>2650</v>
      </c>
      <c r="R4725" s="6">
        <f t="shared" si="294"/>
        <v>10600</v>
      </c>
      <c r="S4725" s="6">
        <f t="shared" si="295"/>
        <v>4563.2000000000007</v>
      </c>
    </row>
    <row r="4726" spans="1:19" x14ac:dyDescent="0.25">
      <c r="A4726" t="s">
        <v>5156</v>
      </c>
      <c r="B4726" s="2">
        <v>45519</v>
      </c>
      <c r="C4726" t="s">
        <v>2040</v>
      </c>
      <c r="D4726" t="s">
        <v>24</v>
      </c>
      <c r="E4726">
        <v>10</v>
      </c>
      <c r="F4726">
        <v>1150</v>
      </c>
      <c r="G4726" s="3">
        <v>0.05</v>
      </c>
      <c r="H4726" t="s">
        <v>85</v>
      </c>
      <c r="I4726">
        <v>5</v>
      </c>
      <c r="J4726">
        <f t="shared" si="292"/>
        <v>10925</v>
      </c>
      <c r="K4726" s="2">
        <f t="shared" si="293"/>
        <v>45505</v>
      </c>
      <c r="L4726" s="2" t="str">
        <f>VLOOKUP(C4726,Customers!$A$2:$F$401,3,FALSE)</f>
        <v>Shubra El-Kheima</v>
      </c>
      <c r="M4726" s="2" t="str">
        <f>VLOOKUP(C4726,Customers!$A$2:$F$401,5,FALSE)</f>
        <v>Small Business</v>
      </c>
      <c r="N4726" s="2" t="str">
        <f>VLOOKUP(D4726,Products!$A$2:$F$21,2,FALSE)</f>
        <v>USB-C Hub</v>
      </c>
      <c r="O4726" s="2" t="str">
        <f>VLOOKUP(D4726,Products!$A$2:$F$21,4,FALSE)</f>
        <v>Electronics</v>
      </c>
      <c r="P4726" s="2" t="str">
        <f>VLOOKUP(D4726,Products!$A$2:$F$21,3,FALSE)</f>
        <v>Accessories</v>
      </c>
      <c r="Q4726" s="6">
        <f>VLOOKUP(D4726,Products!$A$2:$F$21,6,FALSE)</f>
        <v>620</v>
      </c>
      <c r="R4726" s="6">
        <f t="shared" si="294"/>
        <v>6200</v>
      </c>
      <c r="S4726" s="6">
        <f t="shared" si="295"/>
        <v>4725</v>
      </c>
    </row>
    <row r="4727" spans="1:19" x14ac:dyDescent="0.25">
      <c r="A4727" t="s">
        <v>5157</v>
      </c>
      <c r="B4727" s="2">
        <v>45931</v>
      </c>
      <c r="C4727" t="s">
        <v>1526</v>
      </c>
      <c r="D4727" t="s">
        <v>109</v>
      </c>
      <c r="E4727">
        <v>1</v>
      </c>
      <c r="F4727">
        <v>13184</v>
      </c>
      <c r="G4727" s="3">
        <v>0</v>
      </c>
      <c r="H4727" t="s">
        <v>12</v>
      </c>
      <c r="I4727">
        <v>7</v>
      </c>
      <c r="J4727">
        <f t="shared" si="292"/>
        <v>13184</v>
      </c>
      <c r="K4727" s="2">
        <f t="shared" si="293"/>
        <v>45931</v>
      </c>
      <c r="L4727" s="2" t="str">
        <f>VLOOKUP(C4727,Customers!$A$2:$F$401,3,FALSE)</f>
        <v>Giza</v>
      </c>
      <c r="M4727" s="2" t="str">
        <f>VLOOKUP(C4727,Customers!$A$2:$F$401,5,FALSE)</f>
        <v>Small Business</v>
      </c>
      <c r="N4727" s="2" t="str">
        <f>VLOOKUP(D4727,Products!$A$2:$F$21,2,FALSE)</f>
        <v>Projector</v>
      </c>
      <c r="O4727" s="2" t="str">
        <f>VLOOKUP(D4727,Products!$A$2:$F$21,4,FALSE)</f>
        <v>Electronics</v>
      </c>
      <c r="P4727" s="2" t="str">
        <f>VLOOKUP(D4727,Products!$A$2:$F$21,3,FALSE)</f>
        <v>Displays</v>
      </c>
      <c r="Q4727" s="6">
        <f>VLOOKUP(D4727,Products!$A$2:$F$21,6,FALSE)</f>
        <v>9700</v>
      </c>
      <c r="R4727" s="6">
        <f t="shared" si="294"/>
        <v>9700</v>
      </c>
      <c r="S4727" s="6">
        <f t="shared" si="295"/>
        <v>3484</v>
      </c>
    </row>
    <row r="4728" spans="1:19" x14ac:dyDescent="0.25">
      <c r="A4728" t="s">
        <v>5158</v>
      </c>
      <c r="B4728" s="2">
        <v>45013</v>
      </c>
      <c r="C4728" t="s">
        <v>197</v>
      </c>
      <c r="D4728" t="s">
        <v>30</v>
      </c>
      <c r="E4728">
        <v>1</v>
      </c>
      <c r="F4728">
        <v>9476</v>
      </c>
      <c r="G4728" s="3">
        <v>0.03</v>
      </c>
      <c r="H4728" t="s">
        <v>96</v>
      </c>
      <c r="I4728">
        <v>3</v>
      </c>
      <c r="J4728">
        <f t="shared" si="292"/>
        <v>9191.7199999999993</v>
      </c>
      <c r="K4728" s="2">
        <f t="shared" si="293"/>
        <v>44986</v>
      </c>
      <c r="L4728" s="2" t="str">
        <f>VLOOKUP(C4728,Customers!$A$2:$F$401,3,FALSE)</f>
        <v>Alexandria</v>
      </c>
      <c r="M4728" s="2" t="str">
        <f>VLOOKUP(C4728,Customers!$A$2:$F$401,5,FALSE)</f>
        <v>Small Business</v>
      </c>
      <c r="N4728" s="2" t="str">
        <f>VLOOKUP(D4728,Products!$A$2:$F$21,2,FALSE)</f>
        <v>Standing Desk</v>
      </c>
      <c r="O4728" s="2" t="str">
        <f>VLOOKUP(D4728,Products!$A$2:$F$21,4,FALSE)</f>
        <v>Office</v>
      </c>
      <c r="P4728" s="2" t="str">
        <f>VLOOKUP(D4728,Products!$A$2:$F$21,3,FALSE)</f>
        <v>Furniture</v>
      </c>
      <c r="Q4728" s="6">
        <f>VLOOKUP(D4728,Products!$A$2:$F$21,6,FALSE)</f>
        <v>6500</v>
      </c>
      <c r="R4728" s="6">
        <f t="shared" si="294"/>
        <v>6500</v>
      </c>
      <c r="S4728" s="6">
        <f t="shared" si="295"/>
        <v>2691.7199999999993</v>
      </c>
    </row>
    <row r="4729" spans="1:19" x14ac:dyDescent="0.25">
      <c r="A4729" t="s">
        <v>5159</v>
      </c>
      <c r="B4729" s="2">
        <v>45545</v>
      </c>
      <c r="C4729" t="s">
        <v>275</v>
      </c>
      <c r="D4729" t="s">
        <v>49</v>
      </c>
      <c r="E4729">
        <v>1</v>
      </c>
      <c r="F4729">
        <v>3977</v>
      </c>
      <c r="G4729" s="3">
        <v>0.03</v>
      </c>
      <c r="H4729" t="s">
        <v>12</v>
      </c>
      <c r="I4729">
        <v>1</v>
      </c>
      <c r="J4729">
        <f t="shared" si="292"/>
        <v>3857.69</v>
      </c>
      <c r="K4729" s="2">
        <f t="shared" si="293"/>
        <v>45536</v>
      </c>
      <c r="L4729" s="2" t="str">
        <f>VLOOKUP(C4729,Customers!$A$2:$F$401,3,FALSE)</f>
        <v>Giza</v>
      </c>
      <c r="M4729" s="2" t="str">
        <f>VLOOKUP(C4729,Customers!$A$2:$F$401,5,FALSE)</f>
        <v>Small Business</v>
      </c>
      <c r="N4729" s="2" t="str">
        <f>VLOOKUP(D4729,Products!$A$2:$F$21,2,FALSE)</f>
        <v>UPS 1200VA</v>
      </c>
      <c r="O4729" s="2" t="str">
        <f>VLOOKUP(D4729,Products!$A$2:$F$21,4,FALSE)</f>
        <v>Electronics</v>
      </c>
      <c r="P4729" s="2" t="str">
        <f>VLOOKUP(D4729,Products!$A$2:$F$21,3,FALSE)</f>
        <v>Power</v>
      </c>
      <c r="Q4729" s="6">
        <f>VLOOKUP(D4729,Products!$A$2:$F$21,6,FALSE)</f>
        <v>2950</v>
      </c>
      <c r="R4729" s="6">
        <f t="shared" si="294"/>
        <v>2950</v>
      </c>
      <c r="S4729" s="6">
        <f t="shared" si="295"/>
        <v>907.69</v>
      </c>
    </row>
    <row r="4730" spans="1:19" x14ac:dyDescent="0.25">
      <c r="A4730" t="s">
        <v>5160</v>
      </c>
      <c r="B4730" s="2">
        <v>45549</v>
      </c>
      <c r="C4730" t="s">
        <v>287</v>
      </c>
      <c r="D4730" t="s">
        <v>24</v>
      </c>
      <c r="E4730">
        <v>1</v>
      </c>
      <c r="F4730">
        <v>1287.5</v>
      </c>
      <c r="G4730" s="3">
        <v>0</v>
      </c>
      <c r="H4730" t="s">
        <v>85</v>
      </c>
      <c r="I4730">
        <v>2</v>
      </c>
      <c r="J4730">
        <f t="shared" si="292"/>
        <v>1287.5</v>
      </c>
      <c r="K4730" s="2">
        <f t="shared" si="293"/>
        <v>45536</v>
      </c>
      <c r="L4730" s="2" t="str">
        <f>VLOOKUP(C4730,Customers!$A$2:$F$401,3,FALSE)</f>
        <v>Mansoura</v>
      </c>
      <c r="M4730" s="2" t="str">
        <f>VLOOKUP(C4730,Customers!$A$2:$F$401,5,FALSE)</f>
        <v>Corporate</v>
      </c>
      <c r="N4730" s="2" t="str">
        <f>VLOOKUP(D4730,Products!$A$2:$F$21,2,FALSE)</f>
        <v>USB-C Hub</v>
      </c>
      <c r="O4730" s="2" t="str">
        <f>VLOOKUP(D4730,Products!$A$2:$F$21,4,FALSE)</f>
        <v>Electronics</v>
      </c>
      <c r="P4730" s="2" t="str">
        <f>VLOOKUP(D4730,Products!$A$2:$F$21,3,FALSE)</f>
        <v>Accessories</v>
      </c>
      <c r="Q4730" s="6">
        <f>VLOOKUP(D4730,Products!$A$2:$F$21,6,FALSE)</f>
        <v>620</v>
      </c>
      <c r="R4730" s="6">
        <f t="shared" si="294"/>
        <v>620</v>
      </c>
      <c r="S4730" s="6">
        <f t="shared" si="295"/>
        <v>667.5</v>
      </c>
    </row>
    <row r="4731" spans="1:19" x14ac:dyDescent="0.25">
      <c r="A4731" t="s">
        <v>5161</v>
      </c>
      <c r="B4731" s="2">
        <v>45938</v>
      </c>
      <c r="C4731" t="s">
        <v>2118</v>
      </c>
      <c r="D4731" t="s">
        <v>15</v>
      </c>
      <c r="E4731">
        <v>1</v>
      </c>
      <c r="F4731">
        <v>436.5</v>
      </c>
      <c r="G4731" s="3">
        <v>0</v>
      </c>
      <c r="H4731" t="s">
        <v>12</v>
      </c>
      <c r="I4731">
        <v>3</v>
      </c>
      <c r="J4731">
        <f t="shared" si="292"/>
        <v>436.5</v>
      </c>
      <c r="K4731" s="2">
        <f t="shared" si="293"/>
        <v>45931</v>
      </c>
      <c r="L4731" s="2" t="str">
        <f>VLOOKUP(C4731,Customers!$A$2:$F$401,3,FALSE)</f>
        <v>Cairo</v>
      </c>
      <c r="M4731" s="2" t="str">
        <f>VLOOKUP(C4731,Customers!$A$2:$F$401,5,FALSE)</f>
        <v>Small Business</v>
      </c>
      <c r="N4731" s="2" t="str">
        <f>VLOOKUP(D4731,Products!$A$2:$F$21,2,FALSE)</f>
        <v>Wireless Mouse</v>
      </c>
      <c r="O4731" s="2" t="str">
        <f>VLOOKUP(D4731,Products!$A$2:$F$21,4,FALSE)</f>
        <v>Electronics</v>
      </c>
      <c r="P4731" s="2" t="str">
        <f>VLOOKUP(D4731,Products!$A$2:$F$21,3,FALSE)</f>
        <v>Accessories</v>
      </c>
      <c r="Q4731" s="6">
        <f>VLOOKUP(D4731,Products!$A$2:$F$21,6,FALSE)</f>
        <v>210</v>
      </c>
      <c r="R4731" s="6">
        <f t="shared" si="294"/>
        <v>210</v>
      </c>
      <c r="S4731" s="6">
        <f t="shared" si="295"/>
        <v>226.5</v>
      </c>
    </row>
    <row r="4732" spans="1:19" x14ac:dyDescent="0.25">
      <c r="A4732" t="s">
        <v>5162</v>
      </c>
      <c r="B4732" s="2">
        <v>45876</v>
      </c>
      <c r="C4732" t="s">
        <v>328</v>
      </c>
      <c r="D4732" t="s">
        <v>109</v>
      </c>
      <c r="E4732">
        <v>1</v>
      </c>
      <c r="F4732">
        <v>13184</v>
      </c>
      <c r="G4732" s="3">
        <v>0.05</v>
      </c>
      <c r="H4732" t="s">
        <v>12</v>
      </c>
      <c r="I4732">
        <v>2</v>
      </c>
      <c r="J4732">
        <f t="shared" si="292"/>
        <v>12524.8</v>
      </c>
      <c r="K4732" s="2">
        <f t="shared" si="293"/>
        <v>45870</v>
      </c>
      <c r="L4732" s="2" t="str">
        <f>VLOOKUP(C4732,Customers!$A$2:$F$401,3,FALSE)</f>
        <v>Ismailia</v>
      </c>
      <c r="M4732" s="2" t="str">
        <f>VLOOKUP(C4732,Customers!$A$2:$F$401,5,FALSE)</f>
        <v>Small Business</v>
      </c>
      <c r="N4732" s="2" t="str">
        <f>VLOOKUP(D4732,Products!$A$2:$F$21,2,FALSE)</f>
        <v>Projector</v>
      </c>
      <c r="O4732" s="2" t="str">
        <f>VLOOKUP(D4732,Products!$A$2:$F$21,4,FALSE)</f>
        <v>Electronics</v>
      </c>
      <c r="P4732" s="2" t="str">
        <f>VLOOKUP(D4732,Products!$A$2:$F$21,3,FALSE)</f>
        <v>Displays</v>
      </c>
      <c r="Q4732" s="6">
        <f>VLOOKUP(D4732,Products!$A$2:$F$21,6,FALSE)</f>
        <v>9700</v>
      </c>
      <c r="R4732" s="6">
        <f t="shared" si="294"/>
        <v>9700</v>
      </c>
      <c r="S4732" s="6">
        <f t="shared" si="295"/>
        <v>2824.7999999999993</v>
      </c>
    </row>
    <row r="4733" spans="1:19" x14ac:dyDescent="0.25">
      <c r="A4733" t="s">
        <v>5163</v>
      </c>
      <c r="B4733" s="2">
        <v>45386</v>
      </c>
      <c r="C4733" t="s">
        <v>135</v>
      </c>
      <c r="D4733" t="s">
        <v>40</v>
      </c>
      <c r="E4733">
        <v>2</v>
      </c>
      <c r="F4733">
        <v>20085</v>
      </c>
      <c r="G4733" s="3">
        <v>0.15</v>
      </c>
      <c r="H4733" t="s">
        <v>12</v>
      </c>
      <c r="I4733">
        <v>6</v>
      </c>
      <c r="J4733">
        <f t="shared" si="292"/>
        <v>34144.5</v>
      </c>
      <c r="K4733" s="2">
        <f t="shared" si="293"/>
        <v>45383</v>
      </c>
      <c r="L4733" s="2" t="str">
        <f>VLOOKUP(C4733,Customers!$A$2:$F$401,3,FALSE)</f>
        <v>Asyut</v>
      </c>
      <c r="M4733" s="2" t="str">
        <f>VLOOKUP(C4733,Customers!$A$2:$F$401,5,FALSE)</f>
        <v>Corporate</v>
      </c>
      <c r="N4733" s="2" t="str">
        <f>VLOOKUP(D4733,Products!$A$2:$F$21,2,FALSE)</f>
        <v>Laptop Basic 15</v>
      </c>
      <c r="O4733" s="2" t="str">
        <f>VLOOKUP(D4733,Products!$A$2:$F$21,4,FALSE)</f>
        <v>Electronics</v>
      </c>
      <c r="P4733" s="2" t="str">
        <f>VLOOKUP(D4733,Products!$A$2:$F$21,3,FALSE)</f>
        <v>Computers</v>
      </c>
      <c r="Q4733" s="6">
        <f>VLOOKUP(D4733,Products!$A$2:$F$21,6,FALSE)</f>
        <v>15100</v>
      </c>
      <c r="R4733" s="6">
        <f t="shared" si="294"/>
        <v>30200</v>
      </c>
      <c r="S4733" s="6">
        <f t="shared" si="295"/>
        <v>3944.5</v>
      </c>
    </row>
    <row r="4734" spans="1:19" x14ac:dyDescent="0.25">
      <c r="A4734" t="s">
        <v>5164</v>
      </c>
      <c r="B4734" s="2">
        <v>44981</v>
      </c>
      <c r="C4734" t="s">
        <v>10</v>
      </c>
      <c r="D4734" t="s">
        <v>46</v>
      </c>
      <c r="E4734">
        <v>4</v>
      </c>
      <c r="F4734">
        <v>267.8</v>
      </c>
      <c r="G4734" s="3">
        <v>0.05</v>
      </c>
      <c r="H4734" t="s">
        <v>12</v>
      </c>
      <c r="I4734">
        <v>5</v>
      </c>
      <c r="J4734">
        <f t="shared" si="292"/>
        <v>1017.64</v>
      </c>
      <c r="K4734" s="2">
        <f t="shared" si="293"/>
        <v>44958</v>
      </c>
      <c r="L4734" s="2" t="str">
        <f>VLOOKUP(C4734,Customers!$A$2:$F$401,3,FALSE)</f>
        <v>Shubra El-Kheima</v>
      </c>
      <c r="M4734" s="2" t="str">
        <f>VLOOKUP(C4734,Customers!$A$2:$F$401,5,FALSE)</f>
        <v>Consumer</v>
      </c>
      <c r="N4734" s="2" t="str">
        <f>VLOOKUP(D4734,Products!$A$2:$F$21,2,FALSE)</f>
        <v>Paper A4 Box</v>
      </c>
      <c r="O4734" s="2" t="str">
        <f>VLOOKUP(D4734,Products!$A$2:$F$21,4,FALSE)</f>
        <v>Office</v>
      </c>
      <c r="P4734" s="2" t="str">
        <f>VLOOKUP(D4734,Products!$A$2:$F$21,3,FALSE)</f>
        <v>Stationery</v>
      </c>
      <c r="Q4734" s="6">
        <f>VLOOKUP(D4734,Products!$A$2:$F$21,6,FALSE)</f>
        <v>145</v>
      </c>
      <c r="R4734" s="6">
        <f t="shared" si="294"/>
        <v>580</v>
      </c>
      <c r="S4734" s="6">
        <f t="shared" si="295"/>
        <v>437.64</v>
      </c>
    </row>
    <row r="4735" spans="1:19" x14ac:dyDescent="0.25">
      <c r="A4735" t="s">
        <v>5165</v>
      </c>
      <c r="B4735" s="2">
        <v>44932</v>
      </c>
      <c r="C4735" t="s">
        <v>332</v>
      </c>
      <c r="D4735" t="s">
        <v>56</v>
      </c>
      <c r="E4735">
        <v>4</v>
      </c>
      <c r="F4735">
        <v>194.4</v>
      </c>
      <c r="G4735" s="3">
        <v>0.2</v>
      </c>
      <c r="H4735" t="s">
        <v>12</v>
      </c>
      <c r="I4735">
        <v>1</v>
      </c>
      <c r="J4735">
        <f t="shared" si="292"/>
        <v>622.08000000000004</v>
      </c>
      <c r="K4735" s="2">
        <f t="shared" si="293"/>
        <v>44927</v>
      </c>
      <c r="L4735" s="2" t="str">
        <f>VLOOKUP(C4735,Customers!$A$2:$F$401,3,FALSE)</f>
        <v>Banha</v>
      </c>
      <c r="M4735" s="2" t="str">
        <f>VLOOKUP(C4735,Customers!$A$2:$F$401,5,FALSE)</f>
        <v>Small Business</v>
      </c>
      <c r="N4735" s="2" t="str">
        <f>VLOOKUP(D4735,Products!$A$2:$F$21,2,FALSE)</f>
        <v>Notebook Pack</v>
      </c>
      <c r="O4735" s="2" t="str">
        <f>VLOOKUP(D4735,Products!$A$2:$F$21,4,FALSE)</f>
        <v>Office</v>
      </c>
      <c r="P4735" s="2" t="str">
        <f>VLOOKUP(D4735,Products!$A$2:$F$21,3,FALSE)</f>
        <v>Stationery</v>
      </c>
      <c r="Q4735" s="6">
        <f>VLOOKUP(D4735,Products!$A$2:$F$21,6,FALSE)</f>
        <v>75</v>
      </c>
      <c r="R4735" s="6">
        <f t="shared" si="294"/>
        <v>300</v>
      </c>
      <c r="S4735" s="6">
        <f t="shared" si="295"/>
        <v>322.08000000000004</v>
      </c>
    </row>
    <row r="4736" spans="1:19" x14ac:dyDescent="0.25">
      <c r="A4736" t="s">
        <v>5166</v>
      </c>
      <c r="B4736" s="2">
        <v>45242</v>
      </c>
      <c r="C4736" t="s">
        <v>730</v>
      </c>
      <c r="D4736" t="s">
        <v>59</v>
      </c>
      <c r="E4736">
        <v>1</v>
      </c>
      <c r="F4736">
        <v>7178</v>
      </c>
      <c r="G4736" s="3">
        <v>0.05</v>
      </c>
      <c r="H4736" t="s">
        <v>12</v>
      </c>
      <c r="I4736">
        <v>6</v>
      </c>
      <c r="J4736">
        <f t="shared" si="292"/>
        <v>6819.0999999999995</v>
      </c>
      <c r="K4736" s="2">
        <f t="shared" si="293"/>
        <v>45231</v>
      </c>
      <c r="L4736" s="2" t="str">
        <f>VLOOKUP(C4736,Customers!$A$2:$F$401,3,FALSE)</f>
        <v>Ismailia</v>
      </c>
      <c r="M4736" s="2" t="str">
        <f>VLOOKUP(C4736,Customers!$A$2:$F$401,5,FALSE)</f>
        <v>Small Business</v>
      </c>
      <c r="N4736" s="2" t="str">
        <f>VLOOKUP(D4736,Products!$A$2:$F$21,2,FALSE)</f>
        <v>Laser Printer</v>
      </c>
      <c r="O4736" s="2" t="str">
        <f>VLOOKUP(D4736,Products!$A$2:$F$21,4,FALSE)</f>
        <v>Electronics</v>
      </c>
      <c r="P4736" s="2" t="str">
        <f>VLOOKUP(D4736,Products!$A$2:$F$21,3,FALSE)</f>
        <v>Printers</v>
      </c>
      <c r="Q4736" s="6">
        <f>VLOOKUP(D4736,Products!$A$2:$F$21,6,FALSE)</f>
        <v>5600</v>
      </c>
      <c r="R4736" s="6">
        <f t="shared" si="294"/>
        <v>5600</v>
      </c>
      <c r="S4736" s="6">
        <f t="shared" si="295"/>
        <v>1219.0999999999995</v>
      </c>
    </row>
    <row r="4737" spans="1:19" x14ac:dyDescent="0.25">
      <c r="A4737" t="s">
        <v>5167</v>
      </c>
      <c r="B4737" s="2">
        <v>45464</v>
      </c>
      <c r="C4737" t="s">
        <v>17</v>
      </c>
      <c r="D4737" t="s">
        <v>15</v>
      </c>
      <c r="E4737">
        <v>4</v>
      </c>
      <c r="F4737">
        <v>436.5</v>
      </c>
      <c r="G4737" s="3">
        <v>0</v>
      </c>
      <c r="H4737" t="s">
        <v>12</v>
      </c>
      <c r="I4737">
        <v>5</v>
      </c>
      <c r="J4737">
        <f t="shared" si="292"/>
        <v>1746</v>
      </c>
      <c r="K4737" s="2">
        <f t="shared" si="293"/>
        <v>45444</v>
      </c>
      <c r="L4737" s="2" t="str">
        <f>VLOOKUP(C4737,Customers!$A$2:$F$401,3,FALSE)</f>
        <v>Port Said</v>
      </c>
      <c r="M4737" s="2" t="str">
        <f>VLOOKUP(C4737,Customers!$A$2:$F$401,5,FALSE)</f>
        <v>Consumer</v>
      </c>
      <c r="N4737" s="2" t="str">
        <f>VLOOKUP(D4737,Products!$A$2:$F$21,2,FALSE)</f>
        <v>Wireless Mouse</v>
      </c>
      <c r="O4737" s="2" t="str">
        <f>VLOOKUP(D4737,Products!$A$2:$F$21,4,FALSE)</f>
        <v>Electronics</v>
      </c>
      <c r="P4737" s="2" t="str">
        <f>VLOOKUP(D4737,Products!$A$2:$F$21,3,FALSE)</f>
        <v>Accessories</v>
      </c>
      <c r="Q4737" s="6">
        <f>VLOOKUP(D4737,Products!$A$2:$F$21,6,FALSE)</f>
        <v>210</v>
      </c>
      <c r="R4737" s="6">
        <f t="shared" si="294"/>
        <v>840</v>
      </c>
      <c r="S4737" s="6">
        <f t="shared" si="295"/>
        <v>906</v>
      </c>
    </row>
    <row r="4738" spans="1:19" x14ac:dyDescent="0.25">
      <c r="A4738" t="s">
        <v>5168</v>
      </c>
      <c r="B4738" s="2">
        <v>45541</v>
      </c>
      <c r="C4738" t="s">
        <v>94</v>
      </c>
      <c r="D4738" t="s">
        <v>90</v>
      </c>
      <c r="E4738">
        <v>1</v>
      </c>
      <c r="F4738">
        <v>2037</v>
      </c>
      <c r="G4738" s="3">
        <v>0</v>
      </c>
      <c r="H4738" t="s">
        <v>12</v>
      </c>
      <c r="I4738">
        <v>4</v>
      </c>
      <c r="J4738">
        <f t="shared" si="292"/>
        <v>2037</v>
      </c>
      <c r="K4738" s="2">
        <f t="shared" si="293"/>
        <v>45536</v>
      </c>
      <c r="L4738" s="2" t="str">
        <f>VLOOKUP(C4738,Customers!$A$2:$F$401,3,FALSE)</f>
        <v>Tanta</v>
      </c>
      <c r="M4738" s="2" t="str">
        <f>VLOOKUP(C4738,Customers!$A$2:$F$401,5,FALSE)</f>
        <v>Corporate</v>
      </c>
      <c r="N4738" s="2" t="str">
        <f>VLOOKUP(D4738,Products!$A$2:$F$21,2,FALSE)</f>
        <v>Headset Pro</v>
      </c>
      <c r="O4738" s="2" t="str">
        <f>VLOOKUP(D4738,Products!$A$2:$F$21,4,FALSE)</f>
        <v>Electronics</v>
      </c>
      <c r="P4738" s="2" t="str">
        <f>VLOOKUP(D4738,Products!$A$2:$F$21,3,FALSE)</f>
        <v>Accessories</v>
      </c>
      <c r="Q4738" s="6">
        <f>VLOOKUP(D4738,Products!$A$2:$F$21,6,FALSE)</f>
        <v>1180</v>
      </c>
      <c r="R4738" s="6">
        <f t="shared" si="294"/>
        <v>1180</v>
      </c>
      <c r="S4738" s="6">
        <f t="shared" si="295"/>
        <v>857</v>
      </c>
    </row>
    <row r="4739" spans="1:19" x14ac:dyDescent="0.25">
      <c r="A4739" t="s">
        <v>5169</v>
      </c>
      <c r="B4739" s="2">
        <v>45894</v>
      </c>
      <c r="C4739" t="s">
        <v>1171</v>
      </c>
      <c r="D4739" t="s">
        <v>79</v>
      </c>
      <c r="E4739">
        <v>5</v>
      </c>
      <c r="F4739">
        <v>5704</v>
      </c>
      <c r="G4739" s="3">
        <v>0</v>
      </c>
      <c r="H4739" t="s">
        <v>12</v>
      </c>
      <c r="I4739">
        <v>1</v>
      </c>
      <c r="J4739">
        <f t="shared" ref="J4739:J4802" si="296">E4739*F4739*(1-G4739)</f>
        <v>28520</v>
      </c>
      <c r="K4739" s="2">
        <f t="shared" ref="K4739:K4802" si="297">DATE(YEAR(B4739),MONTH(B4739),1)</f>
        <v>45870</v>
      </c>
      <c r="L4739" s="2" t="str">
        <f>VLOOKUP(C4739,Customers!$A$2:$F$401,3,FALSE)</f>
        <v>Mansoura</v>
      </c>
      <c r="M4739" s="2" t="str">
        <f>VLOOKUP(C4739,Customers!$A$2:$F$401,5,FALSE)</f>
        <v>Consumer</v>
      </c>
      <c r="N4739" s="2" t="str">
        <f>VLOOKUP(D4739,Products!$A$2:$F$21,2,FALSE)</f>
        <v>27-inch Monitor</v>
      </c>
      <c r="O4739" s="2" t="str">
        <f>VLOOKUP(D4739,Products!$A$2:$F$21,4,FALSE)</f>
        <v>Electronics</v>
      </c>
      <c r="P4739" s="2" t="str">
        <f>VLOOKUP(D4739,Products!$A$2:$F$21,3,FALSE)</f>
        <v>Displays</v>
      </c>
      <c r="Q4739" s="6">
        <f>VLOOKUP(D4739,Products!$A$2:$F$21,6,FALSE)</f>
        <v>4300</v>
      </c>
      <c r="R4739" s="6">
        <f t="shared" ref="R4739:R4802" si="298">E4739*Q4739</f>
        <v>21500</v>
      </c>
      <c r="S4739" s="6">
        <f t="shared" ref="S4739:S4802" si="299">J4739-R4739</f>
        <v>7020</v>
      </c>
    </row>
    <row r="4740" spans="1:19" x14ac:dyDescent="0.25">
      <c r="A4740" t="s">
        <v>5170</v>
      </c>
      <c r="B4740" s="2">
        <v>45181</v>
      </c>
      <c r="C4740" t="s">
        <v>2040</v>
      </c>
      <c r="D4740" t="s">
        <v>90</v>
      </c>
      <c r="E4740">
        <v>2</v>
      </c>
      <c r="F4740">
        <v>2268</v>
      </c>
      <c r="G4740" s="3">
        <v>0.15</v>
      </c>
      <c r="H4740" t="s">
        <v>12</v>
      </c>
      <c r="I4740">
        <v>6</v>
      </c>
      <c r="J4740">
        <f t="shared" si="296"/>
        <v>3855.6</v>
      </c>
      <c r="K4740" s="2">
        <f t="shared" si="297"/>
        <v>45170</v>
      </c>
      <c r="L4740" s="2" t="str">
        <f>VLOOKUP(C4740,Customers!$A$2:$F$401,3,FALSE)</f>
        <v>Shubra El-Kheima</v>
      </c>
      <c r="M4740" s="2" t="str">
        <f>VLOOKUP(C4740,Customers!$A$2:$F$401,5,FALSE)</f>
        <v>Small Business</v>
      </c>
      <c r="N4740" s="2" t="str">
        <f>VLOOKUP(D4740,Products!$A$2:$F$21,2,FALSE)</f>
        <v>Headset Pro</v>
      </c>
      <c r="O4740" s="2" t="str">
        <f>VLOOKUP(D4740,Products!$A$2:$F$21,4,FALSE)</f>
        <v>Electronics</v>
      </c>
      <c r="P4740" s="2" t="str">
        <f>VLOOKUP(D4740,Products!$A$2:$F$21,3,FALSE)</f>
        <v>Accessories</v>
      </c>
      <c r="Q4740" s="6">
        <f>VLOOKUP(D4740,Products!$A$2:$F$21,6,FALSE)</f>
        <v>1180</v>
      </c>
      <c r="R4740" s="6">
        <f t="shared" si="298"/>
        <v>2360</v>
      </c>
      <c r="S4740" s="6">
        <f t="shared" si="299"/>
        <v>1495.6</v>
      </c>
    </row>
    <row r="4741" spans="1:19" x14ac:dyDescent="0.25">
      <c r="A4741" t="s">
        <v>5171</v>
      </c>
      <c r="B4741" s="2">
        <v>45516</v>
      </c>
      <c r="C4741" t="s">
        <v>1241</v>
      </c>
      <c r="D4741" t="s">
        <v>43</v>
      </c>
      <c r="E4741">
        <v>1</v>
      </c>
      <c r="F4741">
        <v>3600</v>
      </c>
      <c r="G4741" s="3">
        <v>0</v>
      </c>
      <c r="H4741" t="s">
        <v>12</v>
      </c>
      <c r="I4741">
        <v>4</v>
      </c>
      <c r="J4741">
        <f t="shared" si="296"/>
        <v>3600</v>
      </c>
      <c r="K4741" s="2">
        <f t="shared" si="297"/>
        <v>45505</v>
      </c>
      <c r="L4741" s="2" t="str">
        <f>VLOOKUP(C4741,Customers!$A$2:$F$401,3,FALSE)</f>
        <v>Giza</v>
      </c>
      <c r="M4741" s="2" t="str">
        <f>VLOOKUP(C4741,Customers!$A$2:$F$401,5,FALSE)</f>
        <v>Small Business</v>
      </c>
      <c r="N4741" s="2" t="str">
        <f>VLOOKUP(D4741,Products!$A$2:$F$21,2,FALSE)</f>
        <v>External SSD 1TB</v>
      </c>
      <c r="O4741" s="2" t="str">
        <f>VLOOKUP(D4741,Products!$A$2:$F$21,4,FALSE)</f>
        <v>Electronics</v>
      </c>
      <c r="P4741" s="2" t="str">
        <f>VLOOKUP(D4741,Products!$A$2:$F$21,3,FALSE)</f>
        <v>Storage</v>
      </c>
      <c r="Q4741" s="6">
        <f>VLOOKUP(D4741,Products!$A$2:$F$21,6,FALSE)</f>
        <v>2450</v>
      </c>
      <c r="R4741" s="6">
        <f t="shared" si="298"/>
        <v>2450</v>
      </c>
      <c r="S4741" s="6">
        <f t="shared" si="299"/>
        <v>1150</v>
      </c>
    </row>
    <row r="4742" spans="1:19" x14ac:dyDescent="0.25">
      <c r="A4742" t="s">
        <v>5172</v>
      </c>
      <c r="B4742" s="2">
        <v>45781</v>
      </c>
      <c r="C4742" t="s">
        <v>602</v>
      </c>
      <c r="D4742" t="s">
        <v>72</v>
      </c>
      <c r="E4742">
        <v>1</v>
      </c>
      <c r="F4742">
        <v>1802.5</v>
      </c>
      <c r="G4742" s="3">
        <v>0</v>
      </c>
      <c r="H4742" t="s">
        <v>12</v>
      </c>
      <c r="I4742">
        <v>2</v>
      </c>
      <c r="J4742">
        <f t="shared" si="296"/>
        <v>1802.5</v>
      </c>
      <c r="K4742" s="2">
        <f t="shared" si="297"/>
        <v>45778</v>
      </c>
      <c r="L4742" s="2" t="str">
        <f>VLOOKUP(C4742,Customers!$A$2:$F$401,3,FALSE)</f>
        <v>Ismailia</v>
      </c>
      <c r="M4742" s="2" t="str">
        <f>VLOOKUP(C4742,Customers!$A$2:$F$401,5,FALSE)</f>
        <v>Consumer</v>
      </c>
      <c r="N4742" s="2" t="str">
        <f>VLOOKUP(D4742,Products!$A$2:$F$21,2,FALSE)</f>
        <v>Wi-Fi Router</v>
      </c>
      <c r="O4742" s="2" t="str">
        <f>VLOOKUP(D4742,Products!$A$2:$F$21,4,FALSE)</f>
        <v>Electronics</v>
      </c>
      <c r="P4742" s="2" t="str">
        <f>VLOOKUP(D4742,Products!$A$2:$F$21,3,FALSE)</f>
        <v>Networking</v>
      </c>
      <c r="Q4742" s="6">
        <f>VLOOKUP(D4742,Products!$A$2:$F$21,6,FALSE)</f>
        <v>1050</v>
      </c>
      <c r="R4742" s="6">
        <f t="shared" si="298"/>
        <v>1050</v>
      </c>
      <c r="S4742" s="6">
        <f t="shared" si="299"/>
        <v>752.5</v>
      </c>
    </row>
    <row r="4743" spans="1:19" x14ac:dyDescent="0.25">
      <c r="A4743" t="s">
        <v>5173</v>
      </c>
      <c r="B4743" s="2">
        <v>45294</v>
      </c>
      <c r="C4743" t="s">
        <v>619</v>
      </c>
      <c r="D4743" t="s">
        <v>43</v>
      </c>
      <c r="E4743">
        <v>2</v>
      </c>
      <c r="F4743">
        <v>3600</v>
      </c>
      <c r="G4743" s="3">
        <v>0.03</v>
      </c>
      <c r="H4743" t="s">
        <v>12</v>
      </c>
      <c r="I4743">
        <v>2</v>
      </c>
      <c r="J4743">
        <f t="shared" si="296"/>
        <v>6984</v>
      </c>
      <c r="K4743" s="2">
        <f t="shared" si="297"/>
        <v>45292</v>
      </c>
      <c r="L4743" s="2" t="str">
        <f>VLOOKUP(C4743,Customers!$A$2:$F$401,3,FALSE)</f>
        <v>Shubra El-Kheima</v>
      </c>
      <c r="M4743" s="2" t="str">
        <f>VLOOKUP(C4743,Customers!$A$2:$F$401,5,FALSE)</f>
        <v>Small Business</v>
      </c>
      <c r="N4743" s="2" t="str">
        <f>VLOOKUP(D4743,Products!$A$2:$F$21,2,FALSE)</f>
        <v>External SSD 1TB</v>
      </c>
      <c r="O4743" s="2" t="str">
        <f>VLOOKUP(D4743,Products!$A$2:$F$21,4,FALSE)</f>
        <v>Electronics</v>
      </c>
      <c r="P4743" s="2" t="str">
        <f>VLOOKUP(D4743,Products!$A$2:$F$21,3,FALSE)</f>
        <v>Storage</v>
      </c>
      <c r="Q4743" s="6">
        <f>VLOOKUP(D4743,Products!$A$2:$F$21,6,FALSE)</f>
        <v>2450</v>
      </c>
      <c r="R4743" s="6">
        <f t="shared" si="298"/>
        <v>4900</v>
      </c>
      <c r="S4743" s="6">
        <f t="shared" si="299"/>
        <v>2084</v>
      </c>
    </row>
    <row r="4744" spans="1:19" x14ac:dyDescent="0.25">
      <c r="A4744" t="s">
        <v>5174</v>
      </c>
      <c r="B4744" s="2">
        <v>45934</v>
      </c>
      <c r="C4744" t="s">
        <v>266</v>
      </c>
      <c r="D4744" t="s">
        <v>72</v>
      </c>
      <c r="E4744">
        <v>1</v>
      </c>
      <c r="F4744">
        <v>1610</v>
      </c>
      <c r="G4744" s="3">
        <v>0</v>
      </c>
      <c r="H4744" t="s">
        <v>12</v>
      </c>
      <c r="I4744">
        <v>1</v>
      </c>
      <c r="J4744">
        <f t="shared" si="296"/>
        <v>1610</v>
      </c>
      <c r="K4744" s="2">
        <f t="shared" si="297"/>
        <v>45931</v>
      </c>
      <c r="L4744" s="2" t="str">
        <f>VLOOKUP(C4744,Customers!$A$2:$F$401,3,FALSE)</f>
        <v>Shubra El-Kheima</v>
      </c>
      <c r="M4744" s="2" t="str">
        <f>VLOOKUP(C4744,Customers!$A$2:$F$401,5,FALSE)</f>
        <v>Small Business</v>
      </c>
      <c r="N4744" s="2" t="str">
        <f>VLOOKUP(D4744,Products!$A$2:$F$21,2,FALSE)</f>
        <v>Wi-Fi Router</v>
      </c>
      <c r="O4744" s="2" t="str">
        <f>VLOOKUP(D4744,Products!$A$2:$F$21,4,FALSE)</f>
        <v>Electronics</v>
      </c>
      <c r="P4744" s="2" t="str">
        <f>VLOOKUP(D4744,Products!$A$2:$F$21,3,FALSE)</f>
        <v>Networking</v>
      </c>
      <c r="Q4744" s="6">
        <f>VLOOKUP(D4744,Products!$A$2:$F$21,6,FALSE)</f>
        <v>1050</v>
      </c>
      <c r="R4744" s="6">
        <f t="shared" si="298"/>
        <v>1050</v>
      </c>
      <c r="S4744" s="6">
        <f t="shared" si="299"/>
        <v>560</v>
      </c>
    </row>
    <row r="4745" spans="1:19" x14ac:dyDescent="0.25">
      <c r="A4745" t="s">
        <v>5175</v>
      </c>
      <c r="B4745" s="2">
        <v>45428</v>
      </c>
      <c r="C4745" t="s">
        <v>914</v>
      </c>
      <c r="D4745" t="s">
        <v>46</v>
      </c>
      <c r="E4745">
        <v>1</v>
      </c>
      <c r="F4745">
        <v>252.2</v>
      </c>
      <c r="G4745" s="3">
        <v>0.05</v>
      </c>
      <c r="H4745" t="s">
        <v>12</v>
      </c>
      <c r="I4745">
        <v>7</v>
      </c>
      <c r="J4745">
        <f t="shared" si="296"/>
        <v>239.58999999999997</v>
      </c>
      <c r="K4745" s="2">
        <f t="shared" si="297"/>
        <v>45413</v>
      </c>
      <c r="L4745" s="2" t="str">
        <f>VLOOKUP(C4745,Customers!$A$2:$F$401,3,FALSE)</f>
        <v>Zagazig</v>
      </c>
      <c r="M4745" s="2" t="str">
        <f>VLOOKUP(C4745,Customers!$A$2:$F$401,5,FALSE)</f>
        <v>Consumer</v>
      </c>
      <c r="N4745" s="2" t="str">
        <f>VLOOKUP(D4745,Products!$A$2:$F$21,2,FALSE)</f>
        <v>Paper A4 Box</v>
      </c>
      <c r="O4745" s="2" t="str">
        <f>VLOOKUP(D4745,Products!$A$2:$F$21,4,FALSE)</f>
        <v>Office</v>
      </c>
      <c r="P4745" s="2" t="str">
        <f>VLOOKUP(D4745,Products!$A$2:$F$21,3,FALSE)</f>
        <v>Stationery</v>
      </c>
      <c r="Q4745" s="6">
        <f>VLOOKUP(D4745,Products!$A$2:$F$21,6,FALSE)</f>
        <v>145</v>
      </c>
      <c r="R4745" s="6">
        <f t="shared" si="298"/>
        <v>145</v>
      </c>
      <c r="S4745" s="6">
        <f t="shared" si="299"/>
        <v>94.589999999999975</v>
      </c>
    </row>
    <row r="4746" spans="1:19" x14ac:dyDescent="0.25">
      <c r="A4746" t="s">
        <v>5176</v>
      </c>
      <c r="B4746" s="2">
        <v>44985</v>
      </c>
      <c r="C4746" t="s">
        <v>106</v>
      </c>
      <c r="D4746" t="s">
        <v>15</v>
      </c>
      <c r="E4746">
        <v>2</v>
      </c>
      <c r="F4746">
        <v>463.5</v>
      </c>
      <c r="G4746" s="3">
        <v>0.03</v>
      </c>
      <c r="H4746" t="s">
        <v>12</v>
      </c>
      <c r="I4746">
        <v>4</v>
      </c>
      <c r="J4746">
        <f t="shared" si="296"/>
        <v>899.18999999999994</v>
      </c>
      <c r="K4746" s="2">
        <f t="shared" si="297"/>
        <v>44958</v>
      </c>
      <c r="L4746" s="2" t="str">
        <f>VLOOKUP(C4746,Customers!$A$2:$F$401,3,FALSE)</f>
        <v>Ismailia</v>
      </c>
      <c r="M4746" s="2" t="str">
        <f>VLOOKUP(C4746,Customers!$A$2:$F$401,5,FALSE)</f>
        <v>Consumer</v>
      </c>
      <c r="N4746" s="2" t="str">
        <f>VLOOKUP(D4746,Products!$A$2:$F$21,2,FALSE)</f>
        <v>Wireless Mouse</v>
      </c>
      <c r="O4746" s="2" t="str">
        <f>VLOOKUP(D4746,Products!$A$2:$F$21,4,FALSE)</f>
        <v>Electronics</v>
      </c>
      <c r="P4746" s="2" t="str">
        <f>VLOOKUP(D4746,Products!$A$2:$F$21,3,FALSE)</f>
        <v>Accessories</v>
      </c>
      <c r="Q4746" s="6">
        <f>VLOOKUP(D4746,Products!$A$2:$F$21,6,FALSE)</f>
        <v>210</v>
      </c>
      <c r="R4746" s="6">
        <f t="shared" si="298"/>
        <v>420</v>
      </c>
      <c r="S4746" s="6">
        <f t="shared" si="299"/>
        <v>479.18999999999994</v>
      </c>
    </row>
    <row r="4747" spans="1:19" x14ac:dyDescent="0.25">
      <c r="A4747" t="s">
        <v>5177</v>
      </c>
      <c r="B4747" s="2">
        <v>45171</v>
      </c>
      <c r="C4747" t="s">
        <v>2499</v>
      </c>
      <c r="D4747" t="s">
        <v>15</v>
      </c>
      <c r="E4747">
        <v>1</v>
      </c>
      <c r="F4747">
        <v>436.5</v>
      </c>
      <c r="G4747" s="3">
        <v>0.1</v>
      </c>
      <c r="H4747" t="s">
        <v>12</v>
      </c>
      <c r="I4747">
        <v>1</v>
      </c>
      <c r="J4747">
        <f t="shared" si="296"/>
        <v>392.85</v>
      </c>
      <c r="K4747" s="2">
        <f t="shared" si="297"/>
        <v>45170</v>
      </c>
      <c r="L4747" s="2" t="str">
        <f>VLOOKUP(C4747,Customers!$A$2:$F$401,3,FALSE)</f>
        <v>Port Said</v>
      </c>
      <c r="M4747" s="2" t="str">
        <f>VLOOKUP(C4747,Customers!$A$2:$F$401,5,FALSE)</f>
        <v>Consumer</v>
      </c>
      <c r="N4747" s="2" t="str">
        <f>VLOOKUP(D4747,Products!$A$2:$F$21,2,FALSE)</f>
        <v>Wireless Mouse</v>
      </c>
      <c r="O4747" s="2" t="str">
        <f>VLOOKUP(D4747,Products!$A$2:$F$21,4,FALSE)</f>
        <v>Electronics</v>
      </c>
      <c r="P4747" s="2" t="str">
        <f>VLOOKUP(D4747,Products!$A$2:$F$21,3,FALSE)</f>
        <v>Accessories</v>
      </c>
      <c r="Q4747" s="6">
        <f>VLOOKUP(D4747,Products!$A$2:$F$21,6,FALSE)</f>
        <v>210</v>
      </c>
      <c r="R4747" s="6">
        <f t="shared" si="298"/>
        <v>210</v>
      </c>
      <c r="S4747" s="6">
        <f t="shared" si="299"/>
        <v>182.85000000000002</v>
      </c>
    </row>
    <row r="4748" spans="1:19" x14ac:dyDescent="0.25">
      <c r="A4748" t="s">
        <v>5178</v>
      </c>
      <c r="B4748" s="2">
        <v>45494</v>
      </c>
      <c r="C4748" t="s">
        <v>238</v>
      </c>
      <c r="D4748" t="s">
        <v>40</v>
      </c>
      <c r="E4748">
        <v>3</v>
      </c>
      <c r="F4748">
        <v>18915</v>
      </c>
      <c r="G4748" s="3">
        <v>0</v>
      </c>
      <c r="H4748" t="s">
        <v>12</v>
      </c>
      <c r="I4748">
        <v>5</v>
      </c>
      <c r="J4748">
        <f t="shared" si="296"/>
        <v>56745</v>
      </c>
      <c r="K4748" s="2">
        <f t="shared" si="297"/>
        <v>45474</v>
      </c>
      <c r="L4748" s="2" t="str">
        <f>VLOOKUP(C4748,Customers!$A$2:$F$401,3,FALSE)</f>
        <v>Tanta</v>
      </c>
      <c r="M4748" s="2" t="str">
        <f>VLOOKUP(C4748,Customers!$A$2:$F$401,5,FALSE)</f>
        <v>Consumer</v>
      </c>
      <c r="N4748" s="2" t="str">
        <f>VLOOKUP(D4748,Products!$A$2:$F$21,2,FALSE)</f>
        <v>Laptop Basic 15</v>
      </c>
      <c r="O4748" s="2" t="str">
        <f>VLOOKUP(D4748,Products!$A$2:$F$21,4,FALSE)</f>
        <v>Electronics</v>
      </c>
      <c r="P4748" s="2" t="str">
        <f>VLOOKUP(D4748,Products!$A$2:$F$21,3,FALSE)</f>
        <v>Computers</v>
      </c>
      <c r="Q4748" s="6">
        <f>VLOOKUP(D4748,Products!$A$2:$F$21,6,FALSE)</f>
        <v>15100</v>
      </c>
      <c r="R4748" s="6">
        <f t="shared" si="298"/>
        <v>45300</v>
      </c>
      <c r="S4748" s="6">
        <f t="shared" si="299"/>
        <v>11445</v>
      </c>
    </row>
    <row r="4749" spans="1:19" x14ac:dyDescent="0.25">
      <c r="A4749" t="s">
        <v>5179</v>
      </c>
      <c r="B4749" s="2">
        <v>45936</v>
      </c>
      <c r="C4749" t="s">
        <v>127</v>
      </c>
      <c r="D4749" t="s">
        <v>11</v>
      </c>
      <c r="E4749">
        <v>4</v>
      </c>
      <c r="F4749">
        <v>30780</v>
      </c>
      <c r="G4749" s="3">
        <v>0.03</v>
      </c>
      <c r="H4749" t="s">
        <v>12</v>
      </c>
      <c r="I4749">
        <v>4</v>
      </c>
      <c r="J4749">
        <f t="shared" si="296"/>
        <v>119426.4</v>
      </c>
      <c r="K4749" s="2">
        <f t="shared" si="297"/>
        <v>45931</v>
      </c>
      <c r="L4749" s="2" t="str">
        <f>VLOOKUP(C4749,Customers!$A$2:$F$401,3,FALSE)</f>
        <v>Asyut</v>
      </c>
      <c r="M4749" s="2" t="str">
        <f>VLOOKUP(C4749,Customers!$A$2:$F$401,5,FALSE)</f>
        <v>Corporate</v>
      </c>
      <c r="N4749" s="2" t="str">
        <f>VLOOKUP(D4749,Products!$A$2:$F$21,2,FALSE)</f>
        <v>Laptop Pro 14</v>
      </c>
      <c r="O4749" s="2" t="str">
        <f>VLOOKUP(D4749,Products!$A$2:$F$21,4,FALSE)</f>
        <v>Electronics</v>
      </c>
      <c r="P4749" s="2" t="str">
        <f>VLOOKUP(D4749,Products!$A$2:$F$21,3,FALSE)</f>
        <v>Computers</v>
      </c>
      <c r="Q4749" s="6">
        <f>VLOOKUP(D4749,Products!$A$2:$F$21,6,FALSE)</f>
        <v>22100</v>
      </c>
      <c r="R4749" s="6">
        <f t="shared" si="298"/>
        <v>88400</v>
      </c>
      <c r="S4749" s="6">
        <f t="shared" si="299"/>
        <v>31026.399999999994</v>
      </c>
    </row>
    <row r="4750" spans="1:19" x14ac:dyDescent="0.25">
      <c r="A4750" t="s">
        <v>5180</v>
      </c>
      <c r="B4750" s="2">
        <v>45063</v>
      </c>
      <c r="C4750" t="s">
        <v>193</v>
      </c>
      <c r="D4750" t="s">
        <v>123</v>
      </c>
      <c r="E4750">
        <v>1</v>
      </c>
      <c r="F4750">
        <v>2350</v>
      </c>
      <c r="G4750" s="3">
        <v>0</v>
      </c>
      <c r="H4750" t="s">
        <v>12</v>
      </c>
      <c r="I4750">
        <v>6</v>
      </c>
      <c r="J4750">
        <f t="shared" si="296"/>
        <v>2350</v>
      </c>
      <c r="K4750" s="2">
        <f t="shared" si="297"/>
        <v>45047</v>
      </c>
      <c r="L4750" s="2" t="str">
        <f>VLOOKUP(C4750,Customers!$A$2:$F$401,3,FALSE)</f>
        <v>Alexandria</v>
      </c>
      <c r="M4750" s="2" t="str">
        <f>VLOOKUP(C4750,Customers!$A$2:$F$401,5,FALSE)</f>
        <v>Consumer</v>
      </c>
      <c r="N4750" s="2" t="str">
        <f>VLOOKUP(D4750,Products!$A$2:$F$21,2,FALSE)</f>
        <v>Barcode Scanner</v>
      </c>
      <c r="O4750" s="2" t="str">
        <f>VLOOKUP(D4750,Products!$A$2:$F$21,4,FALSE)</f>
        <v>Electronics</v>
      </c>
      <c r="P4750" s="2" t="str">
        <f>VLOOKUP(D4750,Products!$A$2:$F$21,3,FALSE)</f>
        <v>POS Equipment</v>
      </c>
      <c r="Q4750" s="6">
        <f>VLOOKUP(D4750,Products!$A$2:$F$21,6,FALSE)</f>
        <v>1420</v>
      </c>
      <c r="R4750" s="6">
        <f t="shared" si="298"/>
        <v>1420</v>
      </c>
      <c r="S4750" s="6">
        <f t="shared" si="299"/>
        <v>930</v>
      </c>
    </row>
    <row r="4751" spans="1:19" x14ac:dyDescent="0.25">
      <c r="A4751" t="s">
        <v>5181</v>
      </c>
      <c r="B4751" s="2">
        <v>45667</v>
      </c>
      <c r="C4751" t="s">
        <v>914</v>
      </c>
      <c r="D4751" t="s">
        <v>46</v>
      </c>
      <c r="E4751">
        <v>1</v>
      </c>
      <c r="F4751">
        <v>252.2</v>
      </c>
      <c r="G4751" s="3">
        <v>0.05</v>
      </c>
      <c r="H4751" t="s">
        <v>12</v>
      </c>
      <c r="I4751">
        <v>4</v>
      </c>
      <c r="J4751">
        <f t="shared" si="296"/>
        <v>239.58999999999997</v>
      </c>
      <c r="K4751" s="2">
        <f t="shared" si="297"/>
        <v>45658</v>
      </c>
      <c r="L4751" s="2" t="str">
        <f>VLOOKUP(C4751,Customers!$A$2:$F$401,3,FALSE)</f>
        <v>Zagazig</v>
      </c>
      <c r="M4751" s="2" t="str">
        <f>VLOOKUP(C4751,Customers!$A$2:$F$401,5,FALSE)</f>
        <v>Consumer</v>
      </c>
      <c r="N4751" s="2" t="str">
        <f>VLOOKUP(D4751,Products!$A$2:$F$21,2,FALSE)</f>
        <v>Paper A4 Box</v>
      </c>
      <c r="O4751" s="2" t="str">
        <f>VLOOKUP(D4751,Products!$A$2:$F$21,4,FALSE)</f>
        <v>Office</v>
      </c>
      <c r="P4751" s="2" t="str">
        <f>VLOOKUP(D4751,Products!$A$2:$F$21,3,FALSE)</f>
        <v>Stationery</v>
      </c>
      <c r="Q4751" s="6">
        <f>VLOOKUP(D4751,Products!$A$2:$F$21,6,FALSE)</f>
        <v>145</v>
      </c>
      <c r="R4751" s="6">
        <f t="shared" si="298"/>
        <v>145</v>
      </c>
      <c r="S4751" s="6">
        <f t="shared" si="299"/>
        <v>94.589999999999975</v>
      </c>
    </row>
    <row r="4752" spans="1:19" x14ac:dyDescent="0.25">
      <c r="A4752" t="s">
        <v>5182</v>
      </c>
      <c r="B4752" s="2">
        <v>45911</v>
      </c>
      <c r="C4752" t="s">
        <v>1817</v>
      </c>
      <c r="D4752" t="s">
        <v>72</v>
      </c>
      <c r="E4752">
        <v>3</v>
      </c>
      <c r="F4752">
        <v>1697.5</v>
      </c>
      <c r="G4752" s="3">
        <v>0.05</v>
      </c>
      <c r="H4752" t="s">
        <v>12</v>
      </c>
      <c r="I4752">
        <v>4</v>
      </c>
      <c r="J4752">
        <f t="shared" si="296"/>
        <v>4837.875</v>
      </c>
      <c r="K4752" s="2">
        <f t="shared" si="297"/>
        <v>45901</v>
      </c>
      <c r="L4752" s="2" t="str">
        <f>VLOOKUP(C4752,Customers!$A$2:$F$401,3,FALSE)</f>
        <v>Asyut</v>
      </c>
      <c r="M4752" s="2" t="str">
        <f>VLOOKUP(C4752,Customers!$A$2:$F$401,5,FALSE)</f>
        <v>Consumer</v>
      </c>
      <c r="N4752" s="2" t="str">
        <f>VLOOKUP(D4752,Products!$A$2:$F$21,2,FALSE)</f>
        <v>Wi-Fi Router</v>
      </c>
      <c r="O4752" s="2" t="str">
        <f>VLOOKUP(D4752,Products!$A$2:$F$21,4,FALSE)</f>
        <v>Electronics</v>
      </c>
      <c r="P4752" s="2" t="str">
        <f>VLOOKUP(D4752,Products!$A$2:$F$21,3,FALSE)</f>
        <v>Networking</v>
      </c>
      <c r="Q4752" s="6">
        <f>VLOOKUP(D4752,Products!$A$2:$F$21,6,FALSE)</f>
        <v>1050</v>
      </c>
      <c r="R4752" s="6">
        <f t="shared" si="298"/>
        <v>3150</v>
      </c>
      <c r="S4752" s="6">
        <f t="shared" si="299"/>
        <v>1687.875</v>
      </c>
    </row>
    <row r="4753" spans="1:19" x14ac:dyDescent="0.25">
      <c r="A4753" t="s">
        <v>5183</v>
      </c>
      <c r="B4753" s="2">
        <v>45820</v>
      </c>
      <c r="C4753" t="s">
        <v>531</v>
      </c>
      <c r="D4753" t="s">
        <v>21</v>
      </c>
      <c r="E4753">
        <v>3</v>
      </c>
      <c r="F4753">
        <v>1998</v>
      </c>
      <c r="G4753" s="3">
        <v>0.03</v>
      </c>
      <c r="H4753" t="s">
        <v>12</v>
      </c>
      <c r="I4753">
        <v>1</v>
      </c>
      <c r="J4753">
        <f t="shared" si="296"/>
        <v>5814.18</v>
      </c>
      <c r="K4753" s="2">
        <f t="shared" si="297"/>
        <v>45809</v>
      </c>
      <c r="L4753" s="2" t="str">
        <f>VLOOKUP(C4753,Customers!$A$2:$F$401,3,FALSE)</f>
        <v>Port Said</v>
      </c>
      <c r="M4753" s="2" t="str">
        <f>VLOOKUP(C4753,Customers!$A$2:$F$401,5,FALSE)</f>
        <v>Corporate</v>
      </c>
      <c r="N4753" s="2" t="str">
        <f>VLOOKUP(D4753,Products!$A$2:$F$21,2,FALSE)</f>
        <v>Mechanical Keyboard</v>
      </c>
      <c r="O4753" s="2" t="str">
        <f>VLOOKUP(D4753,Products!$A$2:$F$21,4,FALSE)</f>
        <v>Electronics</v>
      </c>
      <c r="P4753" s="2" t="str">
        <f>VLOOKUP(D4753,Products!$A$2:$F$21,3,FALSE)</f>
        <v>Accessories</v>
      </c>
      <c r="Q4753" s="6">
        <f>VLOOKUP(D4753,Products!$A$2:$F$21,6,FALSE)</f>
        <v>990</v>
      </c>
      <c r="R4753" s="6">
        <f t="shared" si="298"/>
        <v>2970</v>
      </c>
      <c r="S4753" s="6">
        <f t="shared" si="299"/>
        <v>2844.1800000000003</v>
      </c>
    </row>
    <row r="4754" spans="1:19" x14ac:dyDescent="0.25">
      <c r="A4754" t="s">
        <v>5184</v>
      </c>
      <c r="B4754" s="2">
        <v>45455</v>
      </c>
      <c r="C4754" t="s">
        <v>1156</v>
      </c>
      <c r="D4754" t="s">
        <v>43</v>
      </c>
      <c r="E4754">
        <v>1</v>
      </c>
      <c r="F4754">
        <v>3600</v>
      </c>
      <c r="G4754" s="3">
        <v>0.05</v>
      </c>
      <c r="H4754" t="s">
        <v>12</v>
      </c>
      <c r="I4754">
        <v>1</v>
      </c>
      <c r="J4754">
        <f t="shared" si="296"/>
        <v>3420</v>
      </c>
      <c r="K4754" s="2">
        <f t="shared" si="297"/>
        <v>45444</v>
      </c>
      <c r="L4754" s="2" t="str">
        <f>VLOOKUP(C4754,Customers!$A$2:$F$401,3,FALSE)</f>
        <v>Asyut</v>
      </c>
      <c r="M4754" s="2" t="str">
        <f>VLOOKUP(C4754,Customers!$A$2:$F$401,5,FALSE)</f>
        <v>Consumer</v>
      </c>
      <c r="N4754" s="2" t="str">
        <f>VLOOKUP(D4754,Products!$A$2:$F$21,2,FALSE)</f>
        <v>External SSD 1TB</v>
      </c>
      <c r="O4754" s="2" t="str">
        <f>VLOOKUP(D4754,Products!$A$2:$F$21,4,FALSE)</f>
        <v>Electronics</v>
      </c>
      <c r="P4754" s="2" t="str">
        <f>VLOOKUP(D4754,Products!$A$2:$F$21,3,FALSE)</f>
        <v>Storage</v>
      </c>
      <c r="Q4754" s="6">
        <f>VLOOKUP(D4754,Products!$A$2:$F$21,6,FALSE)</f>
        <v>2450</v>
      </c>
      <c r="R4754" s="6">
        <f t="shared" si="298"/>
        <v>2450</v>
      </c>
      <c r="S4754" s="6">
        <f t="shared" si="299"/>
        <v>970</v>
      </c>
    </row>
    <row r="4755" spans="1:19" x14ac:dyDescent="0.25">
      <c r="A4755" t="s">
        <v>5185</v>
      </c>
      <c r="B4755" s="2">
        <v>45901</v>
      </c>
      <c r="C4755" t="s">
        <v>137</v>
      </c>
      <c r="D4755" t="s">
        <v>15</v>
      </c>
      <c r="E4755">
        <v>2</v>
      </c>
      <c r="F4755">
        <v>414</v>
      </c>
      <c r="G4755" s="3">
        <v>0.1</v>
      </c>
      <c r="H4755" t="s">
        <v>12</v>
      </c>
      <c r="I4755">
        <v>5</v>
      </c>
      <c r="J4755">
        <f t="shared" si="296"/>
        <v>745.2</v>
      </c>
      <c r="K4755" s="2">
        <f t="shared" si="297"/>
        <v>45901</v>
      </c>
      <c r="L4755" s="2" t="str">
        <f>VLOOKUP(C4755,Customers!$A$2:$F$401,3,FALSE)</f>
        <v>Zagazig</v>
      </c>
      <c r="M4755" s="2" t="str">
        <f>VLOOKUP(C4755,Customers!$A$2:$F$401,5,FALSE)</f>
        <v>Small Business</v>
      </c>
      <c r="N4755" s="2" t="str">
        <f>VLOOKUP(D4755,Products!$A$2:$F$21,2,FALSE)</f>
        <v>Wireless Mouse</v>
      </c>
      <c r="O4755" s="2" t="str">
        <f>VLOOKUP(D4755,Products!$A$2:$F$21,4,FALSE)</f>
        <v>Electronics</v>
      </c>
      <c r="P4755" s="2" t="str">
        <f>VLOOKUP(D4755,Products!$A$2:$F$21,3,FALSE)</f>
        <v>Accessories</v>
      </c>
      <c r="Q4755" s="6">
        <f>VLOOKUP(D4755,Products!$A$2:$F$21,6,FALSE)</f>
        <v>210</v>
      </c>
      <c r="R4755" s="6">
        <f t="shared" si="298"/>
        <v>420</v>
      </c>
      <c r="S4755" s="6">
        <f t="shared" si="299"/>
        <v>325.20000000000005</v>
      </c>
    </row>
    <row r="4756" spans="1:19" x14ac:dyDescent="0.25">
      <c r="A4756" t="s">
        <v>5186</v>
      </c>
      <c r="B4756" s="2">
        <v>45171</v>
      </c>
      <c r="C4756" t="s">
        <v>1817</v>
      </c>
      <c r="D4756" t="s">
        <v>79</v>
      </c>
      <c r="E4756">
        <v>4</v>
      </c>
      <c r="F4756">
        <v>6386</v>
      </c>
      <c r="G4756" s="3">
        <v>0.03</v>
      </c>
      <c r="H4756" t="s">
        <v>12</v>
      </c>
      <c r="I4756">
        <v>6</v>
      </c>
      <c r="J4756">
        <f t="shared" si="296"/>
        <v>24777.68</v>
      </c>
      <c r="K4756" s="2">
        <f t="shared" si="297"/>
        <v>45170</v>
      </c>
      <c r="L4756" s="2" t="str">
        <f>VLOOKUP(C4756,Customers!$A$2:$F$401,3,FALSE)</f>
        <v>Asyut</v>
      </c>
      <c r="M4756" s="2" t="str">
        <f>VLOOKUP(C4756,Customers!$A$2:$F$401,5,FALSE)</f>
        <v>Consumer</v>
      </c>
      <c r="N4756" s="2" t="str">
        <f>VLOOKUP(D4756,Products!$A$2:$F$21,2,FALSE)</f>
        <v>27-inch Monitor</v>
      </c>
      <c r="O4756" s="2" t="str">
        <f>VLOOKUP(D4756,Products!$A$2:$F$21,4,FALSE)</f>
        <v>Electronics</v>
      </c>
      <c r="P4756" s="2" t="str">
        <f>VLOOKUP(D4756,Products!$A$2:$F$21,3,FALSE)</f>
        <v>Displays</v>
      </c>
      <c r="Q4756" s="6">
        <f>VLOOKUP(D4756,Products!$A$2:$F$21,6,FALSE)</f>
        <v>4300</v>
      </c>
      <c r="R4756" s="6">
        <f t="shared" si="298"/>
        <v>17200</v>
      </c>
      <c r="S4756" s="6">
        <f t="shared" si="299"/>
        <v>7577.68</v>
      </c>
    </row>
    <row r="4757" spans="1:19" x14ac:dyDescent="0.25">
      <c r="A4757" t="s">
        <v>5187</v>
      </c>
      <c r="B4757" s="2">
        <v>45691</v>
      </c>
      <c r="C4757" t="s">
        <v>61</v>
      </c>
      <c r="D4757" t="s">
        <v>15</v>
      </c>
      <c r="E4757">
        <v>1</v>
      </c>
      <c r="F4757">
        <v>436.5</v>
      </c>
      <c r="G4757" s="3">
        <v>0</v>
      </c>
      <c r="H4757" t="s">
        <v>12</v>
      </c>
      <c r="I4757">
        <v>3</v>
      </c>
      <c r="J4757">
        <f t="shared" si="296"/>
        <v>436.5</v>
      </c>
      <c r="K4757" s="2">
        <f t="shared" si="297"/>
        <v>45689</v>
      </c>
      <c r="L4757" s="2" t="str">
        <f>VLOOKUP(C4757,Customers!$A$2:$F$401,3,FALSE)</f>
        <v>Asyut</v>
      </c>
      <c r="M4757" s="2" t="str">
        <f>VLOOKUP(C4757,Customers!$A$2:$F$401,5,FALSE)</f>
        <v>Consumer</v>
      </c>
      <c r="N4757" s="2" t="str">
        <f>VLOOKUP(D4757,Products!$A$2:$F$21,2,FALSE)</f>
        <v>Wireless Mouse</v>
      </c>
      <c r="O4757" s="2" t="str">
        <f>VLOOKUP(D4757,Products!$A$2:$F$21,4,FALSE)</f>
        <v>Electronics</v>
      </c>
      <c r="P4757" s="2" t="str">
        <f>VLOOKUP(D4757,Products!$A$2:$F$21,3,FALSE)</f>
        <v>Accessories</v>
      </c>
      <c r="Q4757" s="6">
        <f>VLOOKUP(D4757,Products!$A$2:$F$21,6,FALSE)</f>
        <v>210</v>
      </c>
      <c r="R4757" s="6">
        <f t="shared" si="298"/>
        <v>210</v>
      </c>
      <c r="S4757" s="6">
        <f t="shared" si="299"/>
        <v>226.5</v>
      </c>
    </row>
    <row r="4758" spans="1:19" x14ac:dyDescent="0.25">
      <c r="A4758" t="s">
        <v>5188</v>
      </c>
      <c r="B4758" s="2">
        <v>45976</v>
      </c>
      <c r="C4758" t="s">
        <v>875</v>
      </c>
      <c r="D4758" t="s">
        <v>15</v>
      </c>
      <c r="E4758">
        <v>2</v>
      </c>
      <c r="F4758">
        <v>450</v>
      </c>
      <c r="G4758" s="3">
        <v>0.03</v>
      </c>
      <c r="H4758" t="s">
        <v>12</v>
      </c>
      <c r="I4758">
        <v>5</v>
      </c>
      <c r="J4758">
        <f t="shared" si="296"/>
        <v>873</v>
      </c>
      <c r="K4758" s="2">
        <f t="shared" si="297"/>
        <v>45962</v>
      </c>
      <c r="L4758" s="2" t="str">
        <f>VLOOKUP(C4758,Customers!$A$2:$F$401,3,FALSE)</f>
        <v>Mansoura</v>
      </c>
      <c r="M4758" s="2" t="str">
        <f>VLOOKUP(C4758,Customers!$A$2:$F$401,5,FALSE)</f>
        <v>Consumer</v>
      </c>
      <c r="N4758" s="2" t="str">
        <f>VLOOKUP(D4758,Products!$A$2:$F$21,2,FALSE)</f>
        <v>Wireless Mouse</v>
      </c>
      <c r="O4758" s="2" t="str">
        <f>VLOOKUP(D4758,Products!$A$2:$F$21,4,FALSE)</f>
        <v>Electronics</v>
      </c>
      <c r="P4758" s="2" t="str">
        <f>VLOOKUP(D4758,Products!$A$2:$F$21,3,FALSE)</f>
        <v>Accessories</v>
      </c>
      <c r="Q4758" s="6">
        <f>VLOOKUP(D4758,Products!$A$2:$F$21,6,FALSE)</f>
        <v>210</v>
      </c>
      <c r="R4758" s="6">
        <f t="shared" si="298"/>
        <v>420</v>
      </c>
      <c r="S4758" s="6">
        <f t="shared" si="299"/>
        <v>453</v>
      </c>
    </row>
    <row r="4759" spans="1:19" x14ac:dyDescent="0.25">
      <c r="A4759" t="s">
        <v>5189</v>
      </c>
      <c r="B4759" s="2">
        <v>44962</v>
      </c>
      <c r="C4759" t="s">
        <v>682</v>
      </c>
      <c r="D4759" t="s">
        <v>27</v>
      </c>
      <c r="E4759">
        <v>4</v>
      </c>
      <c r="F4759">
        <v>950.6</v>
      </c>
      <c r="G4759" s="3">
        <v>0</v>
      </c>
      <c r="H4759" t="s">
        <v>12</v>
      </c>
      <c r="I4759">
        <v>4</v>
      </c>
      <c r="J4759">
        <f t="shared" si="296"/>
        <v>3802.4</v>
      </c>
      <c r="K4759" s="2">
        <f t="shared" si="297"/>
        <v>44958</v>
      </c>
      <c r="L4759" s="2" t="str">
        <f>VLOOKUP(C4759,Customers!$A$2:$F$401,3,FALSE)</f>
        <v>Giza</v>
      </c>
      <c r="M4759" s="2" t="str">
        <f>VLOOKUP(C4759,Customers!$A$2:$F$401,5,FALSE)</f>
        <v>Small Business</v>
      </c>
      <c r="N4759" s="2" t="str">
        <f>VLOOKUP(D4759,Products!$A$2:$F$21,2,FALSE)</f>
        <v>Printer Toner</v>
      </c>
      <c r="O4759" s="2" t="str">
        <f>VLOOKUP(D4759,Products!$A$2:$F$21,4,FALSE)</f>
        <v>Office</v>
      </c>
      <c r="P4759" s="2" t="str">
        <f>VLOOKUP(D4759,Products!$A$2:$F$21,3,FALSE)</f>
        <v>Supplies</v>
      </c>
      <c r="Q4759" s="6">
        <f>VLOOKUP(D4759,Products!$A$2:$F$21,6,FALSE)</f>
        <v>510</v>
      </c>
      <c r="R4759" s="6">
        <f t="shared" si="298"/>
        <v>2040</v>
      </c>
      <c r="S4759" s="6">
        <f t="shared" si="299"/>
        <v>1762.4</v>
      </c>
    </row>
    <row r="4760" spans="1:19" x14ac:dyDescent="0.25">
      <c r="A4760" t="s">
        <v>5190</v>
      </c>
      <c r="B4760" s="2">
        <v>45458</v>
      </c>
      <c r="C4760" t="s">
        <v>906</v>
      </c>
      <c r="D4760" t="s">
        <v>59</v>
      </c>
      <c r="E4760">
        <v>3</v>
      </c>
      <c r="F4760">
        <v>7178</v>
      </c>
      <c r="G4760" s="3">
        <v>0.1</v>
      </c>
      <c r="H4760" t="s">
        <v>12</v>
      </c>
      <c r="I4760">
        <v>3</v>
      </c>
      <c r="J4760">
        <f t="shared" si="296"/>
        <v>19380.600000000002</v>
      </c>
      <c r="K4760" s="2">
        <f t="shared" si="297"/>
        <v>45444</v>
      </c>
      <c r="L4760" s="2" t="str">
        <f>VLOOKUP(C4760,Customers!$A$2:$F$401,3,FALSE)</f>
        <v>Ismailia</v>
      </c>
      <c r="M4760" s="2" t="str">
        <f>VLOOKUP(C4760,Customers!$A$2:$F$401,5,FALSE)</f>
        <v>Small Business</v>
      </c>
      <c r="N4760" s="2" t="str">
        <f>VLOOKUP(D4760,Products!$A$2:$F$21,2,FALSE)</f>
        <v>Laser Printer</v>
      </c>
      <c r="O4760" s="2" t="str">
        <f>VLOOKUP(D4760,Products!$A$2:$F$21,4,FALSE)</f>
        <v>Electronics</v>
      </c>
      <c r="P4760" s="2" t="str">
        <f>VLOOKUP(D4760,Products!$A$2:$F$21,3,FALSE)</f>
        <v>Printers</v>
      </c>
      <c r="Q4760" s="6">
        <f>VLOOKUP(D4760,Products!$A$2:$F$21,6,FALSE)</f>
        <v>5600</v>
      </c>
      <c r="R4760" s="6">
        <f t="shared" si="298"/>
        <v>16800</v>
      </c>
      <c r="S4760" s="6">
        <f t="shared" si="299"/>
        <v>2580.6000000000022</v>
      </c>
    </row>
    <row r="4761" spans="1:19" x14ac:dyDescent="0.25">
      <c r="A4761" t="s">
        <v>5191</v>
      </c>
      <c r="B4761" s="2">
        <v>45260</v>
      </c>
      <c r="C4761" t="s">
        <v>3446</v>
      </c>
      <c r="D4761" t="s">
        <v>15</v>
      </c>
      <c r="E4761">
        <v>1</v>
      </c>
      <c r="F4761">
        <v>486</v>
      </c>
      <c r="G4761" s="3">
        <v>0.05</v>
      </c>
      <c r="H4761" t="s">
        <v>12</v>
      </c>
      <c r="I4761">
        <v>2</v>
      </c>
      <c r="J4761">
        <f t="shared" si="296"/>
        <v>461.7</v>
      </c>
      <c r="K4761" s="2">
        <f t="shared" si="297"/>
        <v>45231</v>
      </c>
      <c r="L4761" s="2" t="str">
        <f>VLOOKUP(C4761,Customers!$A$2:$F$401,3,FALSE)</f>
        <v>Fayoum</v>
      </c>
      <c r="M4761" s="2" t="str">
        <f>VLOOKUP(C4761,Customers!$A$2:$F$401,5,FALSE)</f>
        <v>Consumer</v>
      </c>
      <c r="N4761" s="2" t="str">
        <f>VLOOKUP(D4761,Products!$A$2:$F$21,2,FALSE)</f>
        <v>Wireless Mouse</v>
      </c>
      <c r="O4761" s="2" t="str">
        <f>VLOOKUP(D4761,Products!$A$2:$F$21,4,FALSE)</f>
        <v>Electronics</v>
      </c>
      <c r="P4761" s="2" t="str">
        <f>VLOOKUP(D4761,Products!$A$2:$F$21,3,FALSE)</f>
        <v>Accessories</v>
      </c>
      <c r="Q4761" s="6">
        <f>VLOOKUP(D4761,Products!$A$2:$F$21,6,FALSE)</f>
        <v>210</v>
      </c>
      <c r="R4761" s="6">
        <f t="shared" si="298"/>
        <v>210</v>
      </c>
      <c r="S4761" s="6">
        <f t="shared" si="299"/>
        <v>251.7</v>
      </c>
    </row>
    <row r="4762" spans="1:19" x14ac:dyDescent="0.25">
      <c r="A4762" t="s">
        <v>5192</v>
      </c>
      <c r="B4762" s="2">
        <v>45046</v>
      </c>
      <c r="C4762" t="s">
        <v>334</v>
      </c>
      <c r="D4762" t="s">
        <v>72</v>
      </c>
      <c r="E4762">
        <v>10</v>
      </c>
      <c r="F4762">
        <v>1697.5</v>
      </c>
      <c r="G4762" s="3">
        <v>0.05</v>
      </c>
      <c r="H4762" t="s">
        <v>85</v>
      </c>
      <c r="I4762">
        <v>1</v>
      </c>
      <c r="J4762">
        <f t="shared" si="296"/>
        <v>16126.25</v>
      </c>
      <c r="K4762" s="2">
        <f t="shared" si="297"/>
        <v>45017</v>
      </c>
      <c r="L4762" s="2" t="str">
        <f>VLOOKUP(C4762,Customers!$A$2:$F$401,3,FALSE)</f>
        <v>Alexandria</v>
      </c>
      <c r="M4762" s="2" t="str">
        <f>VLOOKUP(C4762,Customers!$A$2:$F$401,5,FALSE)</f>
        <v>Consumer</v>
      </c>
      <c r="N4762" s="2" t="str">
        <f>VLOOKUP(D4762,Products!$A$2:$F$21,2,FALSE)</f>
        <v>Wi-Fi Router</v>
      </c>
      <c r="O4762" s="2" t="str">
        <f>VLOOKUP(D4762,Products!$A$2:$F$21,4,FALSE)</f>
        <v>Electronics</v>
      </c>
      <c r="P4762" s="2" t="str">
        <f>VLOOKUP(D4762,Products!$A$2:$F$21,3,FALSE)</f>
        <v>Networking</v>
      </c>
      <c r="Q4762" s="6">
        <f>VLOOKUP(D4762,Products!$A$2:$F$21,6,FALSE)</f>
        <v>1050</v>
      </c>
      <c r="R4762" s="6">
        <f t="shared" si="298"/>
        <v>10500</v>
      </c>
      <c r="S4762" s="6">
        <f t="shared" si="299"/>
        <v>5626.25</v>
      </c>
    </row>
    <row r="4763" spans="1:19" x14ac:dyDescent="0.25">
      <c r="A4763" t="s">
        <v>5193</v>
      </c>
      <c r="B4763" s="2">
        <v>45226</v>
      </c>
      <c r="C4763" t="s">
        <v>396</v>
      </c>
      <c r="D4763" t="s">
        <v>33</v>
      </c>
      <c r="E4763">
        <v>1</v>
      </c>
      <c r="F4763">
        <v>3900</v>
      </c>
      <c r="G4763" s="3">
        <v>0.05</v>
      </c>
      <c r="H4763" t="s">
        <v>12</v>
      </c>
      <c r="I4763">
        <v>4</v>
      </c>
      <c r="J4763">
        <f t="shared" si="296"/>
        <v>3705</v>
      </c>
      <c r="K4763" s="2">
        <f t="shared" si="297"/>
        <v>45200</v>
      </c>
      <c r="L4763" s="2" t="str">
        <f>VLOOKUP(C4763,Customers!$A$2:$F$401,3,FALSE)</f>
        <v>Alexandria</v>
      </c>
      <c r="M4763" s="2" t="str">
        <f>VLOOKUP(C4763,Customers!$A$2:$F$401,5,FALSE)</f>
        <v>Consumer</v>
      </c>
      <c r="N4763" s="2" t="str">
        <f>VLOOKUP(D4763,Products!$A$2:$F$21,2,FALSE)</f>
        <v>Filing Cabinet</v>
      </c>
      <c r="O4763" s="2" t="str">
        <f>VLOOKUP(D4763,Products!$A$2:$F$21,4,FALSE)</f>
        <v>Office</v>
      </c>
      <c r="P4763" s="2" t="str">
        <f>VLOOKUP(D4763,Products!$A$2:$F$21,3,FALSE)</f>
        <v>Furniture</v>
      </c>
      <c r="Q4763" s="6">
        <f>VLOOKUP(D4763,Products!$A$2:$F$21,6,FALSE)</f>
        <v>2650</v>
      </c>
      <c r="R4763" s="6">
        <f t="shared" si="298"/>
        <v>2650</v>
      </c>
      <c r="S4763" s="6">
        <f t="shared" si="299"/>
        <v>1055</v>
      </c>
    </row>
    <row r="4764" spans="1:19" x14ac:dyDescent="0.25">
      <c r="A4764" t="s">
        <v>5194</v>
      </c>
      <c r="B4764" s="2">
        <v>45581</v>
      </c>
      <c r="C4764" t="s">
        <v>125</v>
      </c>
      <c r="D4764" t="s">
        <v>79</v>
      </c>
      <c r="E4764">
        <v>1</v>
      </c>
      <c r="F4764">
        <v>5704</v>
      </c>
      <c r="G4764" s="3">
        <v>0.03</v>
      </c>
      <c r="H4764" t="s">
        <v>12</v>
      </c>
      <c r="I4764">
        <v>4</v>
      </c>
      <c r="J4764">
        <f t="shared" si="296"/>
        <v>5532.88</v>
      </c>
      <c r="K4764" s="2">
        <f t="shared" si="297"/>
        <v>45566</v>
      </c>
      <c r="L4764" s="2" t="str">
        <f>VLOOKUP(C4764,Customers!$A$2:$F$401,3,FALSE)</f>
        <v>Port Said</v>
      </c>
      <c r="M4764" s="2" t="str">
        <f>VLOOKUP(C4764,Customers!$A$2:$F$401,5,FALSE)</f>
        <v>Corporate</v>
      </c>
      <c r="N4764" s="2" t="str">
        <f>VLOOKUP(D4764,Products!$A$2:$F$21,2,FALSE)</f>
        <v>27-inch Monitor</v>
      </c>
      <c r="O4764" s="2" t="str">
        <f>VLOOKUP(D4764,Products!$A$2:$F$21,4,FALSE)</f>
        <v>Electronics</v>
      </c>
      <c r="P4764" s="2" t="str">
        <f>VLOOKUP(D4764,Products!$A$2:$F$21,3,FALSE)</f>
        <v>Displays</v>
      </c>
      <c r="Q4764" s="6">
        <f>VLOOKUP(D4764,Products!$A$2:$F$21,6,FALSE)</f>
        <v>4300</v>
      </c>
      <c r="R4764" s="6">
        <f t="shared" si="298"/>
        <v>4300</v>
      </c>
      <c r="S4764" s="6">
        <f t="shared" si="299"/>
        <v>1232.8800000000001</v>
      </c>
    </row>
    <row r="4765" spans="1:19" x14ac:dyDescent="0.25">
      <c r="A4765" t="s">
        <v>5195</v>
      </c>
      <c r="B4765" s="2">
        <v>45871</v>
      </c>
      <c r="C4765" t="s">
        <v>1005</v>
      </c>
      <c r="D4765" t="s">
        <v>46</v>
      </c>
      <c r="E4765">
        <v>2</v>
      </c>
      <c r="F4765">
        <v>252.2</v>
      </c>
      <c r="G4765" s="3">
        <v>0.2</v>
      </c>
      <c r="H4765" t="s">
        <v>12</v>
      </c>
      <c r="I4765">
        <v>7</v>
      </c>
      <c r="J4765">
        <f t="shared" si="296"/>
        <v>403.52</v>
      </c>
      <c r="K4765" s="2">
        <f t="shared" si="297"/>
        <v>45870</v>
      </c>
      <c r="L4765" s="2" t="str">
        <f>VLOOKUP(C4765,Customers!$A$2:$F$401,3,FALSE)</f>
        <v>Asyut</v>
      </c>
      <c r="M4765" s="2" t="str">
        <f>VLOOKUP(C4765,Customers!$A$2:$F$401,5,FALSE)</f>
        <v>Consumer</v>
      </c>
      <c r="N4765" s="2" t="str">
        <f>VLOOKUP(D4765,Products!$A$2:$F$21,2,FALSE)</f>
        <v>Paper A4 Box</v>
      </c>
      <c r="O4765" s="2" t="str">
        <f>VLOOKUP(D4765,Products!$A$2:$F$21,4,FALSE)</f>
        <v>Office</v>
      </c>
      <c r="P4765" s="2" t="str">
        <f>VLOOKUP(D4765,Products!$A$2:$F$21,3,FALSE)</f>
        <v>Stationery</v>
      </c>
      <c r="Q4765" s="6">
        <f>VLOOKUP(D4765,Products!$A$2:$F$21,6,FALSE)</f>
        <v>145</v>
      </c>
      <c r="R4765" s="6">
        <f t="shared" si="298"/>
        <v>290</v>
      </c>
      <c r="S4765" s="6">
        <f t="shared" si="299"/>
        <v>113.51999999999998</v>
      </c>
    </row>
    <row r="4766" spans="1:19" x14ac:dyDescent="0.25">
      <c r="A4766" t="s">
        <v>5196</v>
      </c>
      <c r="B4766" s="2">
        <v>45204</v>
      </c>
      <c r="C4766" t="s">
        <v>446</v>
      </c>
      <c r="D4766" t="s">
        <v>90</v>
      </c>
      <c r="E4766">
        <v>4</v>
      </c>
      <c r="F4766">
        <v>2100</v>
      </c>
      <c r="G4766" s="3">
        <v>0.1</v>
      </c>
      <c r="H4766" t="s">
        <v>12</v>
      </c>
      <c r="I4766">
        <v>5</v>
      </c>
      <c r="J4766">
        <f t="shared" si="296"/>
        <v>7560</v>
      </c>
      <c r="K4766" s="2">
        <f t="shared" si="297"/>
        <v>45200</v>
      </c>
      <c r="L4766" s="2" t="str">
        <f>VLOOKUP(C4766,Customers!$A$2:$F$401,3,FALSE)</f>
        <v>Mansoura</v>
      </c>
      <c r="M4766" s="2" t="str">
        <f>VLOOKUP(C4766,Customers!$A$2:$F$401,5,FALSE)</f>
        <v>Consumer</v>
      </c>
      <c r="N4766" s="2" t="str">
        <f>VLOOKUP(D4766,Products!$A$2:$F$21,2,FALSE)</f>
        <v>Headset Pro</v>
      </c>
      <c r="O4766" s="2" t="str">
        <f>VLOOKUP(D4766,Products!$A$2:$F$21,4,FALSE)</f>
        <v>Electronics</v>
      </c>
      <c r="P4766" s="2" t="str">
        <f>VLOOKUP(D4766,Products!$A$2:$F$21,3,FALSE)</f>
        <v>Accessories</v>
      </c>
      <c r="Q4766" s="6">
        <f>VLOOKUP(D4766,Products!$A$2:$F$21,6,FALSE)</f>
        <v>1180</v>
      </c>
      <c r="R4766" s="6">
        <f t="shared" si="298"/>
        <v>4720</v>
      </c>
      <c r="S4766" s="6">
        <f t="shared" si="299"/>
        <v>2840</v>
      </c>
    </row>
    <row r="4767" spans="1:19" x14ac:dyDescent="0.25">
      <c r="A4767" t="s">
        <v>5197</v>
      </c>
      <c r="B4767" s="2">
        <v>45658</v>
      </c>
      <c r="C4767" t="s">
        <v>365</v>
      </c>
      <c r="D4767" t="s">
        <v>43</v>
      </c>
      <c r="E4767">
        <v>4</v>
      </c>
      <c r="F4767">
        <v>3492</v>
      </c>
      <c r="G4767" s="3">
        <v>0.05</v>
      </c>
      <c r="H4767" t="s">
        <v>12</v>
      </c>
      <c r="I4767">
        <v>3</v>
      </c>
      <c r="J4767">
        <f t="shared" si="296"/>
        <v>13269.599999999999</v>
      </c>
      <c r="K4767" s="2">
        <f t="shared" si="297"/>
        <v>45658</v>
      </c>
      <c r="L4767" s="2" t="str">
        <f>VLOOKUP(C4767,Customers!$A$2:$F$401,3,FALSE)</f>
        <v>Alexandria</v>
      </c>
      <c r="M4767" s="2" t="str">
        <f>VLOOKUP(C4767,Customers!$A$2:$F$401,5,FALSE)</f>
        <v>Corporate</v>
      </c>
      <c r="N4767" s="2" t="str">
        <f>VLOOKUP(D4767,Products!$A$2:$F$21,2,FALSE)</f>
        <v>External SSD 1TB</v>
      </c>
      <c r="O4767" s="2" t="str">
        <f>VLOOKUP(D4767,Products!$A$2:$F$21,4,FALSE)</f>
        <v>Electronics</v>
      </c>
      <c r="P4767" s="2" t="str">
        <f>VLOOKUP(D4767,Products!$A$2:$F$21,3,FALSE)</f>
        <v>Storage</v>
      </c>
      <c r="Q4767" s="6">
        <f>VLOOKUP(D4767,Products!$A$2:$F$21,6,FALSE)</f>
        <v>2450</v>
      </c>
      <c r="R4767" s="6">
        <f t="shared" si="298"/>
        <v>9800</v>
      </c>
      <c r="S4767" s="6">
        <f t="shared" si="299"/>
        <v>3469.5999999999985</v>
      </c>
    </row>
    <row r="4768" spans="1:19" x14ac:dyDescent="0.25">
      <c r="A4768" t="s">
        <v>5198</v>
      </c>
      <c r="B4768" s="2">
        <v>45261</v>
      </c>
      <c r="C4768" t="s">
        <v>2435</v>
      </c>
      <c r="D4768" t="s">
        <v>27</v>
      </c>
      <c r="E4768">
        <v>1</v>
      </c>
      <c r="F4768">
        <v>980</v>
      </c>
      <c r="G4768" s="3">
        <v>0.1</v>
      </c>
      <c r="H4768" t="s">
        <v>12</v>
      </c>
      <c r="I4768">
        <v>4</v>
      </c>
      <c r="J4768">
        <f t="shared" si="296"/>
        <v>882</v>
      </c>
      <c r="K4768" s="2">
        <f t="shared" si="297"/>
        <v>45261</v>
      </c>
      <c r="L4768" s="2" t="str">
        <f>VLOOKUP(C4768,Customers!$A$2:$F$401,3,FALSE)</f>
        <v>Port Said</v>
      </c>
      <c r="M4768" s="2" t="str">
        <f>VLOOKUP(C4768,Customers!$A$2:$F$401,5,FALSE)</f>
        <v>Small Business</v>
      </c>
      <c r="N4768" s="2" t="str">
        <f>VLOOKUP(D4768,Products!$A$2:$F$21,2,FALSE)</f>
        <v>Printer Toner</v>
      </c>
      <c r="O4768" s="2" t="str">
        <f>VLOOKUP(D4768,Products!$A$2:$F$21,4,FALSE)</f>
        <v>Office</v>
      </c>
      <c r="P4768" s="2" t="str">
        <f>VLOOKUP(D4768,Products!$A$2:$F$21,3,FALSE)</f>
        <v>Supplies</v>
      </c>
      <c r="Q4768" s="6">
        <f>VLOOKUP(D4768,Products!$A$2:$F$21,6,FALSE)</f>
        <v>510</v>
      </c>
      <c r="R4768" s="6">
        <f t="shared" si="298"/>
        <v>510</v>
      </c>
      <c r="S4768" s="6">
        <f t="shared" si="299"/>
        <v>372</v>
      </c>
    </row>
    <row r="4769" spans="1:19" x14ac:dyDescent="0.25">
      <c r="A4769" t="s">
        <v>5199</v>
      </c>
      <c r="B4769" s="2">
        <v>45035</v>
      </c>
      <c r="C4769" t="s">
        <v>421</v>
      </c>
      <c r="D4769" t="s">
        <v>46</v>
      </c>
      <c r="E4769">
        <v>4</v>
      </c>
      <c r="F4769">
        <v>239.2</v>
      </c>
      <c r="G4769" s="3">
        <v>0.1</v>
      </c>
      <c r="H4769" t="s">
        <v>12</v>
      </c>
      <c r="I4769">
        <v>5</v>
      </c>
      <c r="J4769">
        <f t="shared" si="296"/>
        <v>861.12</v>
      </c>
      <c r="K4769" s="2">
        <f t="shared" si="297"/>
        <v>45017</v>
      </c>
      <c r="L4769" s="2" t="str">
        <f>VLOOKUP(C4769,Customers!$A$2:$F$401,3,FALSE)</f>
        <v>Ismailia</v>
      </c>
      <c r="M4769" s="2" t="str">
        <f>VLOOKUP(C4769,Customers!$A$2:$F$401,5,FALSE)</f>
        <v>Corporate</v>
      </c>
      <c r="N4769" s="2" t="str">
        <f>VLOOKUP(D4769,Products!$A$2:$F$21,2,FALSE)</f>
        <v>Paper A4 Box</v>
      </c>
      <c r="O4769" s="2" t="str">
        <f>VLOOKUP(D4769,Products!$A$2:$F$21,4,FALSE)</f>
        <v>Office</v>
      </c>
      <c r="P4769" s="2" t="str">
        <f>VLOOKUP(D4769,Products!$A$2:$F$21,3,FALSE)</f>
        <v>Stationery</v>
      </c>
      <c r="Q4769" s="6">
        <f>VLOOKUP(D4769,Products!$A$2:$F$21,6,FALSE)</f>
        <v>145</v>
      </c>
      <c r="R4769" s="6">
        <f t="shared" si="298"/>
        <v>580</v>
      </c>
      <c r="S4769" s="6">
        <f t="shared" si="299"/>
        <v>281.12</v>
      </c>
    </row>
    <row r="4770" spans="1:19" x14ac:dyDescent="0.25">
      <c r="A4770" t="s">
        <v>5200</v>
      </c>
      <c r="B4770" s="2">
        <v>45485</v>
      </c>
      <c r="C4770" t="s">
        <v>815</v>
      </c>
      <c r="D4770" t="s">
        <v>56</v>
      </c>
      <c r="E4770">
        <v>1</v>
      </c>
      <c r="F4770">
        <v>180</v>
      </c>
      <c r="G4770" s="3">
        <v>0</v>
      </c>
      <c r="H4770" t="s">
        <v>12</v>
      </c>
      <c r="I4770">
        <v>1</v>
      </c>
      <c r="J4770">
        <f t="shared" si="296"/>
        <v>180</v>
      </c>
      <c r="K4770" s="2">
        <f t="shared" si="297"/>
        <v>45474</v>
      </c>
      <c r="L4770" s="2" t="str">
        <f>VLOOKUP(C4770,Customers!$A$2:$F$401,3,FALSE)</f>
        <v>Alexandria</v>
      </c>
      <c r="M4770" s="2" t="str">
        <f>VLOOKUP(C4770,Customers!$A$2:$F$401,5,FALSE)</f>
        <v>Consumer</v>
      </c>
      <c r="N4770" s="2" t="str">
        <f>VLOOKUP(D4770,Products!$A$2:$F$21,2,FALSE)</f>
        <v>Notebook Pack</v>
      </c>
      <c r="O4770" s="2" t="str">
        <f>VLOOKUP(D4770,Products!$A$2:$F$21,4,FALSE)</f>
        <v>Office</v>
      </c>
      <c r="P4770" s="2" t="str">
        <f>VLOOKUP(D4770,Products!$A$2:$F$21,3,FALSE)</f>
        <v>Stationery</v>
      </c>
      <c r="Q4770" s="6">
        <f>VLOOKUP(D4770,Products!$A$2:$F$21,6,FALSE)</f>
        <v>75</v>
      </c>
      <c r="R4770" s="6">
        <f t="shared" si="298"/>
        <v>75</v>
      </c>
      <c r="S4770" s="6">
        <f t="shared" si="299"/>
        <v>105</v>
      </c>
    </row>
    <row r="4771" spans="1:19" x14ac:dyDescent="0.25">
      <c r="A4771" t="s">
        <v>5201</v>
      </c>
      <c r="B4771" s="2">
        <v>45666</v>
      </c>
      <c r="C4771" t="s">
        <v>1478</v>
      </c>
      <c r="D4771" t="s">
        <v>18</v>
      </c>
      <c r="E4771">
        <v>4</v>
      </c>
      <c r="F4771">
        <v>1450</v>
      </c>
      <c r="G4771" s="3">
        <v>0.05</v>
      </c>
      <c r="H4771" t="s">
        <v>12</v>
      </c>
      <c r="I4771">
        <v>6</v>
      </c>
      <c r="J4771">
        <f t="shared" si="296"/>
        <v>5510</v>
      </c>
      <c r="K4771" s="2">
        <f t="shared" si="297"/>
        <v>45658</v>
      </c>
      <c r="L4771" s="2" t="str">
        <f>VLOOKUP(C4771,Customers!$A$2:$F$401,3,FALSE)</f>
        <v>Banha</v>
      </c>
      <c r="M4771" s="2" t="str">
        <f>VLOOKUP(C4771,Customers!$A$2:$F$401,5,FALSE)</f>
        <v>Consumer</v>
      </c>
      <c r="N4771" s="2" t="str">
        <f>VLOOKUP(D4771,Products!$A$2:$F$21,2,FALSE)</f>
        <v>Webcam HD</v>
      </c>
      <c r="O4771" s="2" t="str">
        <f>VLOOKUP(D4771,Products!$A$2:$F$21,4,FALSE)</f>
        <v>Electronics</v>
      </c>
      <c r="P4771" s="2" t="str">
        <f>VLOOKUP(D4771,Products!$A$2:$F$21,3,FALSE)</f>
        <v>Accessories</v>
      </c>
      <c r="Q4771" s="6">
        <f>VLOOKUP(D4771,Products!$A$2:$F$21,6,FALSE)</f>
        <v>790</v>
      </c>
      <c r="R4771" s="6">
        <f t="shared" si="298"/>
        <v>3160</v>
      </c>
      <c r="S4771" s="6">
        <f t="shared" si="299"/>
        <v>2350</v>
      </c>
    </row>
    <row r="4772" spans="1:19" x14ac:dyDescent="0.25">
      <c r="A4772" t="s">
        <v>5202</v>
      </c>
      <c r="B4772" s="2">
        <v>45786</v>
      </c>
      <c r="C4772" t="s">
        <v>538</v>
      </c>
      <c r="D4772" t="s">
        <v>56</v>
      </c>
      <c r="E4772">
        <v>1</v>
      </c>
      <c r="F4772">
        <v>174.6</v>
      </c>
      <c r="G4772" s="3">
        <v>0.05</v>
      </c>
      <c r="H4772" t="s">
        <v>12</v>
      </c>
      <c r="I4772">
        <v>6</v>
      </c>
      <c r="J4772">
        <f t="shared" si="296"/>
        <v>165.86999999999998</v>
      </c>
      <c r="K4772" s="2">
        <f t="shared" si="297"/>
        <v>45778</v>
      </c>
      <c r="L4772" s="2" t="str">
        <f>VLOOKUP(C4772,Customers!$A$2:$F$401,3,FALSE)</f>
        <v>Cairo</v>
      </c>
      <c r="M4772" s="2" t="str">
        <f>VLOOKUP(C4772,Customers!$A$2:$F$401,5,FALSE)</f>
        <v>Small Business</v>
      </c>
      <c r="N4772" s="2" t="str">
        <f>VLOOKUP(D4772,Products!$A$2:$F$21,2,FALSE)</f>
        <v>Notebook Pack</v>
      </c>
      <c r="O4772" s="2" t="str">
        <f>VLOOKUP(D4772,Products!$A$2:$F$21,4,FALSE)</f>
        <v>Office</v>
      </c>
      <c r="P4772" s="2" t="str">
        <f>VLOOKUP(D4772,Products!$A$2:$F$21,3,FALSE)</f>
        <v>Stationery</v>
      </c>
      <c r="Q4772" s="6">
        <f>VLOOKUP(D4772,Products!$A$2:$F$21,6,FALSE)</f>
        <v>75</v>
      </c>
      <c r="R4772" s="6">
        <f t="shared" si="298"/>
        <v>75</v>
      </c>
      <c r="S4772" s="6">
        <f t="shared" si="299"/>
        <v>90.869999999999976</v>
      </c>
    </row>
    <row r="4773" spans="1:19" x14ac:dyDescent="0.25">
      <c r="A4773" t="s">
        <v>5203</v>
      </c>
      <c r="B4773" s="2">
        <v>45656</v>
      </c>
      <c r="C4773" t="s">
        <v>580</v>
      </c>
      <c r="D4773" t="s">
        <v>72</v>
      </c>
      <c r="E4773">
        <v>10</v>
      </c>
      <c r="F4773">
        <v>1890</v>
      </c>
      <c r="G4773" s="3">
        <v>0.1</v>
      </c>
      <c r="H4773" t="s">
        <v>12</v>
      </c>
      <c r="I4773">
        <v>1</v>
      </c>
      <c r="J4773">
        <f t="shared" si="296"/>
        <v>17010</v>
      </c>
      <c r="K4773" s="2">
        <f t="shared" si="297"/>
        <v>45627</v>
      </c>
      <c r="L4773" s="2" t="str">
        <f>VLOOKUP(C4773,Customers!$A$2:$F$401,3,FALSE)</f>
        <v>Banha</v>
      </c>
      <c r="M4773" s="2" t="str">
        <f>VLOOKUP(C4773,Customers!$A$2:$F$401,5,FALSE)</f>
        <v>Corporate</v>
      </c>
      <c r="N4773" s="2" t="str">
        <f>VLOOKUP(D4773,Products!$A$2:$F$21,2,FALSE)</f>
        <v>Wi-Fi Router</v>
      </c>
      <c r="O4773" s="2" t="str">
        <f>VLOOKUP(D4773,Products!$A$2:$F$21,4,FALSE)</f>
        <v>Electronics</v>
      </c>
      <c r="P4773" s="2" t="str">
        <f>VLOOKUP(D4773,Products!$A$2:$F$21,3,FALSE)</f>
        <v>Networking</v>
      </c>
      <c r="Q4773" s="6">
        <f>VLOOKUP(D4773,Products!$A$2:$F$21,6,FALSE)</f>
        <v>1050</v>
      </c>
      <c r="R4773" s="6">
        <f t="shared" si="298"/>
        <v>10500</v>
      </c>
      <c r="S4773" s="6">
        <f t="shared" si="299"/>
        <v>6510</v>
      </c>
    </row>
    <row r="4774" spans="1:19" x14ac:dyDescent="0.25">
      <c r="A4774" t="s">
        <v>5204</v>
      </c>
      <c r="B4774" s="2">
        <v>45026</v>
      </c>
      <c r="C4774" t="s">
        <v>1053</v>
      </c>
      <c r="D4774" t="s">
        <v>33</v>
      </c>
      <c r="E4774">
        <v>3</v>
      </c>
      <c r="F4774">
        <v>3588</v>
      </c>
      <c r="G4774" s="3">
        <v>0</v>
      </c>
      <c r="H4774" t="s">
        <v>12</v>
      </c>
      <c r="I4774">
        <v>4</v>
      </c>
      <c r="J4774">
        <f t="shared" si="296"/>
        <v>10764</v>
      </c>
      <c r="K4774" s="2">
        <f t="shared" si="297"/>
        <v>45017</v>
      </c>
      <c r="L4774" s="2" t="str">
        <f>VLOOKUP(C4774,Customers!$A$2:$F$401,3,FALSE)</f>
        <v>Mansoura</v>
      </c>
      <c r="M4774" s="2" t="str">
        <f>VLOOKUP(C4774,Customers!$A$2:$F$401,5,FALSE)</f>
        <v>Small Business</v>
      </c>
      <c r="N4774" s="2" t="str">
        <f>VLOOKUP(D4774,Products!$A$2:$F$21,2,FALSE)</f>
        <v>Filing Cabinet</v>
      </c>
      <c r="O4774" s="2" t="str">
        <f>VLOOKUP(D4774,Products!$A$2:$F$21,4,FALSE)</f>
        <v>Office</v>
      </c>
      <c r="P4774" s="2" t="str">
        <f>VLOOKUP(D4774,Products!$A$2:$F$21,3,FALSE)</f>
        <v>Furniture</v>
      </c>
      <c r="Q4774" s="6">
        <f>VLOOKUP(D4774,Products!$A$2:$F$21,6,FALSE)</f>
        <v>2650</v>
      </c>
      <c r="R4774" s="6">
        <f t="shared" si="298"/>
        <v>7950</v>
      </c>
      <c r="S4774" s="6">
        <f t="shared" si="299"/>
        <v>2814</v>
      </c>
    </row>
    <row r="4775" spans="1:19" x14ac:dyDescent="0.25">
      <c r="A4775" t="s">
        <v>5205</v>
      </c>
      <c r="B4775" s="2">
        <v>45520</v>
      </c>
      <c r="C4775" t="s">
        <v>242</v>
      </c>
      <c r="D4775" t="s">
        <v>82</v>
      </c>
      <c r="E4775">
        <v>3</v>
      </c>
      <c r="F4775">
        <v>4656</v>
      </c>
      <c r="G4775" s="3">
        <v>0.03</v>
      </c>
      <c r="H4775" t="s">
        <v>12</v>
      </c>
      <c r="I4775">
        <v>4</v>
      </c>
      <c r="J4775">
        <f t="shared" si="296"/>
        <v>13548.96</v>
      </c>
      <c r="K4775" s="2">
        <f t="shared" si="297"/>
        <v>45505</v>
      </c>
      <c r="L4775" s="2" t="str">
        <f>VLOOKUP(C4775,Customers!$A$2:$F$401,3,FALSE)</f>
        <v>Tanta</v>
      </c>
      <c r="M4775" s="2" t="str">
        <f>VLOOKUP(C4775,Customers!$A$2:$F$401,5,FALSE)</f>
        <v>Small Business</v>
      </c>
      <c r="N4775" s="2" t="str">
        <f>VLOOKUP(D4775,Products!$A$2:$F$21,2,FALSE)</f>
        <v>Office Chair</v>
      </c>
      <c r="O4775" s="2" t="str">
        <f>VLOOKUP(D4775,Products!$A$2:$F$21,4,FALSE)</f>
        <v>Office</v>
      </c>
      <c r="P4775" s="2" t="str">
        <f>VLOOKUP(D4775,Products!$A$2:$F$21,3,FALSE)</f>
        <v>Furniture</v>
      </c>
      <c r="Q4775" s="6">
        <f>VLOOKUP(D4775,Products!$A$2:$F$21,6,FALSE)</f>
        <v>3150</v>
      </c>
      <c r="R4775" s="6">
        <f t="shared" si="298"/>
        <v>9450</v>
      </c>
      <c r="S4775" s="6">
        <f t="shared" si="299"/>
        <v>4098.9599999999991</v>
      </c>
    </row>
    <row r="4776" spans="1:19" x14ac:dyDescent="0.25">
      <c r="A4776" t="s">
        <v>5206</v>
      </c>
      <c r="B4776" s="2">
        <v>45524</v>
      </c>
      <c r="C4776" t="s">
        <v>1273</v>
      </c>
      <c r="D4776" t="s">
        <v>56</v>
      </c>
      <c r="E4776">
        <v>1</v>
      </c>
      <c r="F4776">
        <v>174.6</v>
      </c>
      <c r="G4776" s="3">
        <v>0</v>
      </c>
      <c r="H4776" t="s">
        <v>12</v>
      </c>
      <c r="I4776">
        <v>2</v>
      </c>
      <c r="J4776">
        <f t="shared" si="296"/>
        <v>174.6</v>
      </c>
      <c r="K4776" s="2">
        <f t="shared" si="297"/>
        <v>45505</v>
      </c>
      <c r="L4776" s="2" t="str">
        <f>VLOOKUP(C4776,Customers!$A$2:$F$401,3,FALSE)</f>
        <v>Tanta</v>
      </c>
      <c r="M4776" s="2" t="str">
        <f>VLOOKUP(C4776,Customers!$A$2:$F$401,5,FALSE)</f>
        <v>Corporate</v>
      </c>
      <c r="N4776" s="2" t="str">
        <f>VLOOKUP(D4776,Products!$A$2:$F$21,2,FALSE)</f>
        <v>Notebook Pack</v>
      </c>
      <c r="O4776" s="2" t="str">
        <f>VLOOKUP(D4776,Products!$A$2:$F$21,4,FALSE)</f>
        <v>Office</v>
      </c>
      <c r="P4776" s="2" t="str">
        <f>VLOOKUP(D4776,Products!$A$2:$F$21,3,FALSE)</f>
        <v>Stationery</v>
      </c>
      <c r="Q4776" s="6">
        <f>VLOOKUP(D4776,Products!$A$2:$F$21,6,FALSE)</f>
        <v>75</v>
      </c>
      <c r="R4776" s="6">
        <f t="shared" si="298"/>
        <v>75</v>
      </c>
      <c r="S4776" s="6">
        <f t="shared" si="299"/>
        <v>99.6</v>
      </c>
    </row>
    <row r="4777" spans="1:19" x14ac:dyDescent="0.25">
      <c r="A4777" t="s">
        <v>5207</v>
      </c>
      <c r="B4777" s="2">
        <v>46011</v>
      </c>
      <c r="C4777" t="s">
        <v>462</v>
      </c>
      <c r="D4777" t="s">
        <v>33</v>
      </c>
      <c r="E4777">
        <v>1</v>
      </c>
      <c r="F4777">
        <v>4212</v>
      </c>
      <c r="G4777" s="3">
        <v>0</v>
      </c>
      <c r="H4777" t="s">
        <v>12</v>
      </c>
      <c r="I4777">
        <v>1</v>
      </c>
      <c r="J4777">
        <f t="shared" si="296"/>
        <v>4212</v>
      </c>
      <c r="K4777" s="2">
        <f t="shared" si="297"/>
        <v>45992</v>
      </c>
      <c r="L4777" s="2" t="str">
        <f>VLOOKUP(C4777,Customers!$A$2:$F$401,3,FALSE)</f>
        <v>Shubra El-Kheima</v>
      </c>
      <c r="M4777" s="2" t="str">
        <f>VLOOKUP(C4777,Customers!$A$2:$F$401,5,FALSE)</f>
        <v>Small Business</v>
      </c>
      <c r="N4777" s="2" t="str">
        <f>VLOOKUP(D4777,Products!$A$2:$F$21,2,FALSE)</f>
        <v>Filing Cabinet</v>
      </c>
      <c r="O4777" s="2" t="str">
        <f>VLOOKUP(D4777,Products!$A$2:$F$21,4,FALSE)</f>
        <v>Office</v>
      </c>
      <c r="P4777" s="2" t="str">
        <f>VLOOKUP(D4777,Products!$A$2:$F$21,3,FALSE)</f>
        <v>Furniture</v>
      </c>
      <c r="Q4777" s="6">
        <f>VLOOKUP(D4777,Products!$A$2:$F$21,6,FALSE)</f>
        <v>2650</v>
      </c>
      <c r="R4777" s="6">
        <f t="shared" si="298"/>
        <v>2650</v>
      </c>
      <c r="S4777" s="6">
        <f t="shared" si="299"/>
        <v>1562</v>
      </c>
    </row>
    <row r="4778" spans="1:19" x14ac:dyDescent="0.25">
      <c r="A4778" t="s">
        <v>5208</v>
      </c>
      <c r="B4778" s="2">
        <v>45084</v>
      </c>
      <c r="C4778" t="s">
        <v>809</v>
      </c>
      <c r="D4778" t="s">
        <v>90</v>
      </c>
      <c r="E4778">
        <v>2</v>
      </c>
      <c r="F4778">
        <v>2163</v>
      </c>
      <c r="G4778" s="3">
        <v>0.15</v>
      </c>
      <c r="H4778" t="s">
        <v>12</v>
      </c>
      <c r="I4778">
        <v>2</v>
      </c>
      <c r="J4778">
        <f t="shared" si="296"/>
        <v>3677.1</v>
      </c>
      <c r="K4778" s="2">
        <f t="shared" si="297"/>
        <v>45078</v>
      </c>
      <c r="L4778" s="2" t="str">
        <f>VLOOKUP(C4778,Customers!$A$2:$F$401,3,FALSE)</f>
        <v>Zagazig</v>
      </c>
      <c r="M4778" s="2" t="str">
        <f>VLOOKUP(C4778,Customers!$A$2:$F$401,5,FALSE)</f>
        <v>Consumer</v>
      </c>
      <c r="N4778" s="2" t="str">
        <f>VLOOKUP(D4778,Products!$A$2:$F$21,2,FALSE)</f>
        <v>Headset Pro</v>
      </c>
      <c r="O4778" s="2" t="str">
        <f>VLOOKUP(D4778,Products!$A$2:$F$21,4,FALSE)</f>
        <v>Electronics</v>
      </c>
      <c r="P4778" s="2" t="str">
        <f>VLOOKUP(D4778,Products!$A$2:$F$21,3,FALSE)</f>
        <v>Accessories</v>
      </c>
      <c r="Q4778" s="6">
        <f>VLOOKUP(D4778,Products!$A$2:$F$21,6,FALSE)</f>
        <v>1180</v>
      </c>
      <c r="R4778" s="6">
        <f t="shared" si="298"/>
        <v>2360</v>
      </c>
      <c r="S4778" s="6">
        <f t="shared" si="299"/>
        <v>1317.1</v>
      </c>
    </row>
    <row r="4779" spans="1:19" x14ac:dyDescent="0.25">
      <c r="A4779" t="s">
        <v>5209</v>
      </c>
      <c r="B4779" s="2">
        <v>45979</v>
      </c>
      <c r="C4779" t="s">
        <v>709</v>
      </c>
      <c r="D4779" t="s">
        <v>56</v>
      </c>
      <c r="E4779">
        <v>1</v>
      </c>
      <c r="F4779">
        <v>185.4</v>
      </c>
      <c r="G4779" s="3">
        <v>0</v>
      </c>
      <c r="H4779" t="s">
        <v>12</v>
      </c>
      <c r="I4779">
        <v>5</v>
      </c>
      <c r="J4779">
        <f t="shared" si="296"/>
        <v>185.4</v>
      </c>
      <c r="K4779" s="2">
        <f t="shared" si="297"/>
        <v>45962</v>
      </c>
      <c r="L4779" s="2" t="str">
        <f>VLOOKUP(C4779,Customers!$A$2:$F$401,3,FALSE)</f>
        <v>Tanta</v>
      </c>
      <c r="M4779" s="2" t="str">
        <f>VLOOKUP(C4779,Customers!$A$2:$F$401,5,FALSE)</f>
        <v>Small Business</v>
      </c>
      <c r="N4779" s="2" t="str">
        <f>VLOOKUP(D4779,Products!$A$2:$F$21,2,FALSE)</f>
        <v>Notebook Pack</v>
      </c>
      <c r="O4779" s="2" t="str">
        <f>VLOOKUP(D4779,Products!$A$2:$F$21,4,FALSE)</f>
        <v>Office</v>
      </c>
      <c r="P4779" s="2" t="str">
        <f>VLOOKUP(D4779,Products!$A$2:$F$21,3,FALSE)</f>
        <v>Stationery</v>
      </c>
      <c r="Q4779" s="6">
        <f>VLOOKUP(D4779,Products!$A$2:$F$21,6,FALSE)</f>
        <v>75</v>
      </c>
      <c r="R4779" s="6">
        <f t="shared" si="298"/>
        <v>75</v>
      </c>
      <c r="S4779" s="6">
        <f t="shared" si="299"/>
        <v>110.4</v>
      </c>
    </row>
    <row r="4780" spans="1:19" x14ac:dyDescent="0.25">
      <c r="A4780" t="s">
        <v>5210</v>
      </c>
      <c r="B4780" s="2">
        <v>45323</v>
      </c>
      <c r="C4780" t="s">
        <v>935</v>
      </c>
      <c r="D4780" t="s">
        <v>21</v>
      </c>
      <c r="E4780">
        <v>1</v>
      </c>
      <c r="F4780">
        <v>1905.5</v>
      </c>
      <c r="G4780" s="3">
        <v>0</v>
      </c>
      <c r="H4780" t="s">
        <v>12</v>
      </c>
      <c r="I4780">
        <v>5</v>
      </c>
      <c r="J4780">
        <f t="shared" si="296"/>
        <v>1905.5</v>
      </c>
      <c r="K4780" s="2">
        <f t="shared" si="297"/>
        <v>45323</v>
      </c>
      <c r="L4780" s="2" t="str">
        <f>VLOOKUP(C4780,Customers!$A$2:$F$401,3,FALSE)</f>
        <v>Asyut</v>
      </c>
      <c r="M4780" s="2" t="str">
        <f>VLOOKUP(C4780,Customers!$A$2:$F$401,5,FALSE)</f>
        <v>Small Business</v>
      </c>
      <c r="N4780" s="2" t="str">
        <f>VLOOKUP(D4780,Products!$A$2:$F$21,2,FALSE)</f>
        <v>Mechanical Keyboard</v>
      </c>
      <c r="O4780" s="2" t="str">
        <f>VLOOKUP(D4780,Products!$A$2:$F$21,4,FALSE)</f>
        <v>Electronics</v>
      </c>
      <c r="P4780" s="2" t="str">
        <f>VLOOKUP(D4780,Products!$A$2:$F$21,3,FALSE)</f>
        <v>Accessories</v>
      </c>
      <c r="Q4780" s="6">
        <f>VLOOKUP(D4780,Products!$A$2:$F$21,6,FALSE)</f>
        <v>990</v>
      </c>
      <c r="R4780" s="6">
        <f t="shared" si="298"/>
        <v>990</v>
      </c>
      <c r="S4780" s="6">
        <f t="shared" si="299"/>
        <v>915.5</v>
      </c>
    </row>
    <row r="4781" spans="1:19" x14ac:dyDescent="0.25">
      <c r="A4781" t="s">
        <v>5211</v>
      </c>
      <c r="B4781" s="2">
        <v>45302</v>
      </c>
      <c r="C4781" t="s">
        <v>392</v>
      </c>
      <c r="D4781" t="s">
        <v>27</v>
      </c>
      <c r="E4781">
        <v>1</v>
      </c>
      <c r="F4781">
        <v>980</v>
      </c>
      <c r="G4781" s="3">
        <v>0.05</v>
      </c>
      <c r="H4781" t="s">
        <v>12</v>
      </c>
      <c r="I4781">
        <v>7</v>
      </c>
      <c r="J4781">
        <f t="shared" si="296"/>
        <v>931</v>
      </c>
      <c r="K4781" s="2">
        <f t="shared" si="297"/>
        <v>45292</v>
      </c>
      <c r="L4781" s="2" t="str">
        <f>VLOOKUP(C4781,Customers!$A$2:$F$401,3,FALSE)</f>
        <v>Giza</v>
      </c>
      <c r="M4781" s="2" t="str">
        <f>VLOOKUP(C4781,Customers!$A$2:$F$401,5,FALSE)</f>
        <v>Small Business</v>
      </c>
      <c r="N4781" s="2" t="str">
        <f>VLOOKUP(D4781,Products!$A$2:$F$21,2,FALSE)</f>
        <v>Printer Toner</v>
      </c>
      <c r="O4781" s="2" t="str">
        <f>VLOOKUP(D4781,Products!$A$2:$F$21,4,FALSE)</f>
        <v>Office</v>
      </c>
      <c r="P4781" s="2" t="str">
        <f>VLOOKUP(D4781,Products!$A$2:$F$21,3,FALSE)</f>
        <v>Supplies</v>
      </c>
      <c r="Q4781" s="6">
        <f>VLOOKUP(D4781,Products!$A$2:$F$21,6,FALSE)</f>
        <v>510</v>
      </c>
      <c r="R4781" s="6">
        <f t="shared" si="298"/>
        <v>510</v>
      </c>
      <c r="S4781" s="6">
        <f t="shared" si="299"/>
        <v>421</v>
      </c>
    </row>
    <row r="4782" spans="1:19" x14ac:dyDescent="0.25">
      <c r="A4782" t="s">
        <v>5212</v>
      </c>
      <c r="B4782" s="2">
        <v>45120</v>
      </c>
      <c r="C4782" t="s">
        <v>37</v>
      </c>
      <c r="D4782" t="s">
        <v>46</v>
      </c>
      <c r="E4782">
        <v>1</v>
      </c>
      <c r="F4782">
        <v>267.8</v>
      </c>
      <c r="G4782" s="3">
        <v>0</v>
      </c>
      <c r="H4782" t="s">
        <v>12</v>
      </c>
      <c r="I4782">
        <v>7</v>
      </c>
      <c r="J4782">
        <f t="shared" si="296"/>
        <v>267.8</v>
      </c>
      <c r="K4782" s="2">
        <f t="shared" si="297"/>
        <v>45108</v>
      </c>
      <c r="L4782" s="2" t="str">
        <f>VLOOKUP(C4782,Customers!$A$2:$F$401,3,FALSE)</f>
        <v>Port Said</v>
      </c>
      <c r="M4782" s="2" t="str">
        <f>VLOOKUP(C4782,Customers!$A$2:$F$401,5,FALSE)</f>
        <v>Consumer</v>
      </c>
      <c r="N4782" s="2" t="str">
        <f>VLOOKUP(D4782,Products!$A$2:$F$21,2,FALSE)</f>
        <v>Paper A4 Box</v>
      </c>
      <c r="O4782" s="2" t="str">
        <f>VLOOKUP(D4782,Products!$A$2:$F$21,4,FALSE)</f>
        <v>Office</v>
      </c>
      <c r="P4782" s="2" t="str">
        <f>VLOOKUP(D4782,Products!$A$2:$F$21,3,FALSE)</f>
        <v>Stationery</v>
      </c>
      <c r="Q4782" s="6">
        <f>VLOOKUP(D4782,Products!$A$2:$F$21,6,FALSE)</f>
        <v>145</v>
      </c>
      <c r="R4782" s="6">
        <f t="shared" si="298"/>
        <v>145</v>
      </c>
      <c r="S4782" s="6">
        <f t="shared" si="299"/>
        <v>122.80000000000001</v>
      </c>
    </row>
    <row r="4783" spans="1:19" x14ac:dyDescent="0.25">
      <c r="A4783" t="s">
        <v>5213</v>
      </c>
      <c r="B4783" s="2">
        <v>45269</v>
      </c>
      <c r="C4783" t="s">
        <v>69</v>
      </c>
      <c r="D4783" t="s">
        <v>56</v>
      </c>
      <c r="E4783">
        <v>1</v>
      </c>
      <c r="F4783">
        <v>185.4</v>
      </c>
      <c r="G4783" s="3">
        <v>0</v>
      </c>
      <c r="H4783" t="s">
        <v>12</v>
      </c>
      <c r="I4783">
        <v>5</v>
      </c>
      <c r="J4783">
        <f t="shared" si="296"/>
        <v>185.4</v>
      </c>
      <c r="K4783" s="2">
        <f t="shared" si="297"/>
        <v>45261</v>
      </c>
      <c r="L4783" s="2" t="str">
        <f>VLOOKUP(C4783,Customers!$A$2:$F$401,3,FALSE)</f>
        <v>Mansoura</v>
      </c>
      <c r="M4783" s="2" t="str">
        <f>VLOOKUP(C4783,Customers!$A$2:$F$401,5,FALSE)</f>
        <v>Consumer</v>
      </c>
      <c r="N4783" s="2" t="str">
        <f>VLOOKUP(D4783,Products!$A$2:$F$21,2,FALSE)</f>
        <v>Notebook Pack</v>
      </c>
      <c r="O4783" s="2" t="str">
        <f>VLOOKUP(D4783,Products!$A$2:$F$21,4,FALSE)</f>
        <v>Office</v>
      </c>
      <c r="P4783" s="2" t="str">
        <f>VLOOKUP(D4783,Products!$A$2:$F$21,3,FALSE)</f>
        <v>Stationery</v>
      </c>
      <c r="Q4783" s="6">
        <f>VLOOKUP(D4783,Products!$A$2:$F$21,6,FALSE)</f>
        <v>75</v>
      </c>
      <c r="R4783" s="6">
        <f t="shared" si="298"/>
        <v>75</v>
      </c>
      <c r="S4783" s="6">
        <f t="shared" si="299"/>
        <v>110.4</v>
      </c>
    </row>
    <row r="4784" spans="1:19" x14ac:dyDescent="0.25">
      <c r="A4784" t="s">
        <v>5214</v>
      </c>
      <c r="B4784" s="2">
        <v>45587</v>
      </c>
      <c r="C4784" t="s">
        <v>185</v>
      </c>
      <c r="D4784" t="s">
        <v>123</v>
      </c>
      <c r="E4784">
        <v>1</v>
      </c>
      <c r="F4784">
        <v>2420.5</v>
      </c>
      <c r="G4784" s="3">
        <v>0.15</v>
      </c>
      <c r="H4784" t="s">
        <v>12</v>
      </c>
      <c r="I4784">
        <v>4</v>
      </c>
      <c r="J4784">
        <f t="shared" si="296"/>
        <v>2057.4249999999997</v>
      </c>
      <c r="K4784" s="2">
        <f t="shared" si="297"/>
        <v>45566</v>
      </c>
      <c r="L4784" s="2" t="str">
        <f>VLOOKUP(C4784,Customers!$A$2:$F$401,3,FALSE)</f>
        <v>Giza</v>
      </c>
      <c r="M4784" s="2" t="str">
        <f>VLOOKUP(C4784,Customers!$A$2:$F$401,5,FALSE)</f>
        <v>Small Business</v>
      </c>
      <c r="N4784" s="2" t="str">
        <f>VLOOKUP(D4784,Products!$A$2:$F$21,2,FALSE)</f>
        <v>Barcode Scanner</v>
      </c>
      <c r="O4784" s="2" t="str">
        <f>VLOOKUP(D4784,Products!$A$2:$F$21,4,FALSE)</f>
        <v>Electronics</v>
      </c>
      <c r="P4784" s="2" t="str">
        <f>VLOOKUP(D4784,Products!$A$2:$F$21,3,FALSE)</f>
        <v>POS Equipment</v>
      </c>
      <c r="Q4784" s="6">
        <f>VLOOKUP(D4784,Products!$A$2:$F$21,6,FALSE)</f>
        <v>1420</v>
      </c>
      <c r="R4784" s="6">
        <f t="shared" si="298"/>
        <v>1420</v>
      </c>
      <c r="S4784" s="6">
        <f t="shared" si="299"/>
        <v>637.42499999999973</v>
      </c>
    </row>
    <row r="4785" spans="1:19" x14ac:dyDescent="0.25">
      <c r="A4785" t="s">
        <v>5215</v>
      </c>
      <c r="B4785" s="2">
        <v>45574</v>
      </c>
      <c r="C4785" t="s">
        <v>209</v>
      </c>
      <c r="D4785" t="s">
        <v>90</v>
      </c>
      <c r="E4785">
        <v>3</v>
      </c>
      <c r="F4785">
        <v>1932</v>
      </c>
      <c r="G4785" s="3">
        <v>0.1</v>
      </c>
      <c r="H4785" t="s">
        <v>12</v>
      </c>
      <c r="I4785">
        <v>5</v>
      </c>
      <c r="J4785">
        <f t="shared" si="296"/>
        <v>5216.4000000000005</v>
      </c>
      <c r="K4785" s="2">
        <f t="shared" si="297"/>
        <v>45566</v>
      </c>
      <c r="L4785" s="2" t="str">
        <f>VLOOKUP(C4785,Customers!$A$2:$F$401,3,FALSE)</f>
        <v>Shubra El-Kheima</v>
      </c>
      <c r="M4785" s="2" t="str">
        <f>VLOOKUP(C4785,Customers!$A$2:$F$401,5,FALSE)</f>
        <v>Small Business</v>
      </c>
      <c r="N4785" s="2" t="str">
        <f>VLOOKUP(D4785,Products!$A$2:$F$21,2,FALSE)</f>
        <v>Headset Pro</v>
      </c>
      <c r="O4785" s="2" t="str">
        <f>VLOOKUP(D4785,Products!$A$2:$F$21,4,FALSE)</f>
        <v>Electronics</v>
      </c>
      <c r="P4785" s="2" t="str">
        <f>VLOOKUP(D4785,Products!$A$2:$F$21,3,FALSE)</f>
        <v>Accessories</v>
      </c>
      <c r="Q4785" s="6">
        <f>VLOOKUP(D4785,Products!$A$2:$F$21,6,FALSE)</f>
        <v>1180</v>
      </c>
      <c r="R4785" s="6">
        <f t="shared" si="298"/>
        <v>3540</v>
      </c>
      <c r="S4785" s="6">
        <f t="shared" si="299"/>
        <v>1676.4000000000005</v>
      </c>
    </row>
    <row r="4786" spans="1:19" x14ac:dyDescent="0.25">
      <c r="A4786" t="s">
        <v>5216</v>
      </c>
      <c r="B4786" s="2">
        <v>45543</v>
      </c>
      <c r="C4786" t="s">
        <v>528</v>
      </c>
      <c r="D4786" t="s">
        <v>30</v>
      </c>
      <c r="E4786">
        <v>1</v>
      </c>
      <c r="F4786">
        <v>8924</v>
      </c>
      <c r="G4786" s="3">
        <v>0.03</v>
      </c>
      <c r="H4786" t="s">
        <v>96</v>
      </c>
      <c r="I4786">
        <v>2</v>
      </c>
      <c r="J4786">
        <f t="shared" si="296"/>
        <v>8656.2800000000007</v>
      </c>
      <c r="K4786" s="2">
        <f t="shared" si="297"/>
        <v>45536</v>
      </c>
      <c r="L4786" s="2" t="str">
        <f>VLOOKUP(C4786,Customers!$A$2:$F$401,3,FALSE)</f>
        <v>Giza</v>
      </c>
      <c r="M4786" s="2" t="str">
        <f>VLOOKUP(C4786,Customers!$A$2:$F$401,5,FALSE)</f>
        <v>Consumer</v>
      </c>
      <c r="N4786" s="2" t="str">
        <f>VLOOKUP(D4786,Products!$A$2:$F$21,2,FALSE)</f>
        <v>Standing Desk</v>
      </c>
      <c r="O4786" s="2" t="str">
        <f>VLOOKUP(D4786,Products!$A$2:$F$21,4,FALSE)</f>
        <v>Office</v>
      </c>
      <c r="P4786" s="2" t="str">
        <f>VLOOKUP(D4786,Products!$A$2:$F$21,3,FALSE)</f>
        <v>Furniture</v>
      </c>
      <c r="Q4786" s="6">
        <f>VLOOKUP(D4786,Products!$A$2:$F$21,6,FALSE)</f>
        <v>6500</v>
      </c>
      <c r="R4786" s="6">
        <f t="shared" si="298"/>
        <v>6500</v>
      </c>
      <c r="S4786" s="6">
        <f t="shared" si="299"/>
        <v>2156.2800000000007</v>
      </c>
    </row>
    <row r="4787" spans="1:19" x14ac:dyDescent="0.25">
      <c r="A4787" t="s">
        <v>5217</v>
      </c>
      <c r="B4787" s="2">
        <v>45482</v>
      </c>
      <c r="C4787" t="s">
        <v>548</v>
      </c>
      <c r="D4787" t="s">
        <v>123</v>
      </c>
      <c r="E4787">
        <v>2</v>
      </c>
      <c r="F4787">
        <v>2420.5</v>
      </c>
      <c r="G4787" s="3">
        <v>0</v>
      </c>
      <c r="H4787" t="s">
        <v>12</v>
      </c>
      <c r="I4787">
        <v>4</v>
      </c>
      <c r="J4787">
        <f t="shared" si="296"/>
        <v>4841</v>
      </c>
      <c r="K4787" s="2">
        <f t="shared" si="297"/>
        <v>45474</v>
      </c>
      <c r="L4787" s="2" t="str">
        <f>VLOOKUP(C4787,Customers!$A$2:$F$401,3,FALSE)</f>
        <v>Giza</v>
      </c>
      <c r="M4787" s="2" t="str">
        <f>VLOOKUP(C4787,Customers!$A$2:$F$401,5,FALSE)</f>
        <v>Corporate</v>
      </c>
      <c r="N4787" s="2" t="str">
        <f>VLOOKUP(D4787,Products!$A$2:$F$21,2,FALSE)</f>
        <v>Barcode Scanner</v>
      </c>
      <c r="O4787" s="2" t="str">
        <f>VLOOKUP(D4787,Products!$A$2:$F$21,4,FALSE)</f>
        <v>Electronics</v>
      </c>
      <c r="P4787" s="2" t="str">
        <f>VLOOKUP(D4787,Products!$A$2:$F$21,3,FALSE)</f>
        <v>POS Equipment</v>
      </c>
      <c r="Q4787" s="6">
        <f>VLOOKUP(D4787,Products!$A$2:$F$21,6,FALSE)</f>
        <v>1420</v>
      </c>
      <c r="R4787" s="6">
        <f t="shared" si="298"/>
        <v>2840</v>
      </c>
      <c r="S4787" s="6">
        <f t="shared" si="299"/>
        <v>2001</v>
      </c>
    </row>
    <row r="4788" spans="1:19" x14ac:dyDescent="0.25">
      <c r="A4788" t="s">
        <v>5218</v>
      </c>
      <c r="B4788" s="2">
        <v>45669</v>
      </c>
      <c r="C4788" t="s">
        <v>682</v>
      </c>
      <c r="D4788" t="s">
        <v>72</v>
      </c>
      <c r="E4788">
        <v>3</v>
      </c>
      <c r="F4788">
        <v>1890</v>
      </c>
      <c r="G4788" s="3">
        <v>0.03</v>
      </c>
      <c r="H4788" t="s">
        <v>12</v>
      </c>
      <c r="I4788">
        <v>1</v>
      </c>
      <c r="J4788">
        <f t="shared" si="296"/>
        <v>5499.9</v>
      </c>
      <c r="K4788" s="2">
        <f t="shared" si="297"/>
        <v>45658</v>
      </c>
      <c r="L4788" s="2" t="str">
        <f>VLOOKUP(C4788,Customers!$A$2:$F$401,3,FALSE)</f>
        <v>Giza</v>
      </c>
      <c r="M4788" s="2" t="str">
        <f>VLOOKUP(C4788,Customers!$A$2:$F$401,5,FALSE)</f>
        <v>Small Business</v>
      </c>
      <c r="N4788" s="2" t="str">
        <f>VLOOKUP(D4788,Products!$A$2:$F$21,2,FALSE)</f>
        <v>Wi-Fi Router</v>
      </c>
      <c r="O4788" s="2" t="str">
        <f>VLOOKUP(D4788,Products!$A$2:$F$21,4,FALSE)</f>
        <v>Electronics</v>
      </c>
      <c r="P4788" s="2" t="str">
        <f>VLOOKUP(D4788,Products!$A$2:$F$21,3,FALSE)</f>
        <v>Networking</v>
      </c>
      <c r="Q4788" s="6">
        <f>VLOOKUP(D4788,Products!$A$2:$F$21,6,FALSE)</f>
        <v>1050</v>
      </c>
      <c r="R4788" s="6">
        <f t="shared" si="298"/>
        <v>3150</v>
      </c>
      <c r="S4788" s="6">
        <f t="shared" si="299"/>
        <v>2349.8999999999996</v>
      </c>
    </row>
    <row r="4789" spans="1:19" x14ac:dyDescent="0.25">
      <c r="A4789" t="s">
        <v>5219</v>
      </c>
      <c r="B4789" s="2">
        <v>45123</v>
      </c>
      <c r="C4789" t="s">
        <v>1739</v>
      </c>
      <c r="D4789" t="s">
        <v>46</v>
      </c>
      <c r="E4789">
        <v>1</v>
      </c>
      <c r="F4789">
        <v>239.2</v>
      </c>
      <c r="G4789" s="3">
        <v>0.1</v>
      </c>
      <c r="H4789" t="s">
        <v>12</v>
      </c>
      <c r="I4789">
        <v>4</v>
      </c>
      <c r="J4789">
        <f t="shared" si="296"/>
        <v>215.28</v>
      </c>
      <c r="K4789" s="2">
        <f t="shared" si="297"/>
        <v>45108</v>
      </c>
      <c r="L4789" s="2" t="str">
        <f>VLOOKUP(C4789,Customers!$A$2:$F$401,3,FALSE)</f>
        <v>Asyut</v>
      </c>
      <c r="M4789" s="2" t="str">
        <f>VLOOKUP(C4789,Customers!$A$2:$F$401,5,FALSE)</f>
        <v>Consumer</v>
      </c>
      <c r="N4789" s="2" t="str">
        <f>VLOOKUP(D4789,Products!$A$2:$F$21,2,FALSE)</f>
        <v>Paper A4 Box</v>
      </c>
      <c r="O4789" s="2" t="str">
        <f>VLOOKUP(D4789,Products!$A$2:$F$21,4,FALSE)</f>
        <v>Office</v>
      </c>
      <c r="P4789" s="2" t="str">
        <f>VLOOKUP(D4789,Products!$A$2:$F$21,3,FALSE)</f>
        <v>Stationery</v>
      </c>
      <c r="Q4789" s="6">
        <f>VLOOKUP(D4789,Products!$A$2:$F$21,6,FALSE)</f>
        <v>145</v>
      </c>
      <c r="R4789" s="6">
        <f t="shared" si="298"/>
        <v>145</v>
      </c>
      <c r="S4789" s="6">
        <f t="shared" si="299"/>
        <v>70.28</v>
      </c>
    </row>
    <row r="4790" spans="1:19" x14ac:dyDescent="0.25">
      <c r="A4790" t="s">
        <v>5220</v>
      </c>
      <c r="B4790" s="2">
        <v>46021</v>
      </c>
      <c r="C4790" t="s">
        <v>377</v>
      </c>
      <c r="D4790" t="s">
        <v>72</v>
      </c>
      <c r="E4790">
        <v>1</v>
      </c>
      <c r="F4790">
        <v>1610</v>
      </c>
      <c r="G4790" s="3">
        <v>0.15</v>
      </c>
      <c r="H4790" t="s">
        <v>12</v>
      </c>
      <c r="I4790">
        <v>1</v>
      </c>
      <c r="J4790">
        <f t="shared" si="296"/>
        <v>1368.5</v>
      </c>
      <c r="K4790" s="2">
        <f t="shared" si="297"/>
        <v>45992</v>
      </c>
      <c r="L4790" s="2" t="str">
        <f>VLOOKUP(C4790,Customers!$A$2:$F$401,3,FALSE)</f>
        <v>Mansoura</v>
      </c>
      <c r="M4790" s="2" t="str">
        <f>VLOOKUP(C4790,Customers!$A$2:$F$401,5,FALSE)</f>
        <v>Consumer</v>
      </c>
      <c r="N4790" s="2" t="str">
        <f>VLOOKUP(D4790,Products!$A$2:$F$21,2,FALSE)</f>
        <v>Wi-Fi Router</v>
      </c>
      <c r="O4790" s="2" t="str">
        <f>VLOOKUP(D4790,Products!$A$2:$F$21,4,FALSE)</f>
        <v>Electronics</v>
      </c>
      <c r="P4790" s="2" t="str">
        <f>VLOOKUP(D4790,Products!$A$2:$F$21,3,FALSE)</f>
        <v>Networking</v>
      </c>
      <c r="Q4790" s="6">
        <f>VLOOKUP(D4790,Products!$A$2:$F$21,6,FALSE)</f>
        <v>1050</v>
      </c>
      <c r="R4790" s="6">
        <f t="shared" si="298"/>
        <v>1050</v>
      </c>
      <c r="S4790" s="6">
        <f t="shared" si="299"/>
        <v>318.5</v>
      </c>
    </row>
    <row r="4791" spans="1:19" x14ac:dyDescent="0.25">
      <c r="A4791" t="s">
        <v>5221</v>
      </c>
      <c r="B4791" s="2">
        <v>45647</v>
      </c>
      <c r="C4791" t="s">
        <v>358</v>
      </c>
      <c r="D4791" t="s">
        <v>56</v>
      </c>
      <c r="E4791">
        <v>2</v>
      </c>
      <c r="F4791">
        <v>180</v>
      </c>
      <c r="G4791" s="3">
        <v>0</v>
      </c>
      <c r="H4791" t="s">
        <v>12</v>
      </c>
      <c r="I4791">
        <v>7</v>
      </c>
      <c r="J4791">
        <f t="shared" si="296"/>
        <v>360</v>
      </c>
      <c r="K4791" s="2">
        <f t="shared" si="297"/>
        <v>45627</v>
      </c>
      <c r="L4791" s="2" t="str">
        <f>VLOOKUP(C4791,Customers!$A$2:$F$401,3,FALSE)</f>
        <v>Giza</v>
      </c>
      <c r="M4791" s="2" t="str">
        <f>VLOOKUP(C4791,Customers!$A$2:$F$401,5,FALSE)</f>
        <v>Corporate</v>
      </c>
      <c r="N4791" s="2" t="str">
        <f>VLOOKUP(D4791,Products!$A$2:$F$21,2,FALSE)</f>
        <v>Notebook Pack</v>
      </c>
      <c r="O4791" s="2" t="str">
        <f>VLOOKUP(D4791,Products!$A$2:$F$21,4,FALSE)</f>
        <v>Office</v>
      </c>
      <c r="P4791" s="2" t="str">
        <f>VLOOKUP(D4791,Products!$A$2:$F$21,3,FALSE)</f>
        <v>Stationery</v>
      </c>
      <c r="Q4791" s="6">
        <f>VLOOKUP(D4791,Products!$A$2:$F$21,6,FALSE)</f>
        <v>75</v>
      </c>
      <c r="R4791" s="6">
        <f t="shared" si="298"/>
        <v>150</v>
      </c>
      <c r="S4791" s="6">
        <f t="shared" si="299"/>
        <v>210</v>
      </c>
    </row>
    <row r="4792" spans="1:19" x14ac:dyDescent="0.25">
      <c r="A4792" t="s">
        <v>5222</v>
      </c>
      <c r="B4792" s="2">
        <v>45221</v>
      </c>
      <c r="C4792" t="s">
        <v>301</v>
      </c>
      <c r="D4792" t="s">
        <v>18</v>
      </c>
      <c r="E4792">
        <v>1</v>
      </c>
      <c r="F4792">
        <v>1493.5</v>
      </c>
      <c r="G4792" s="3">
        <v>0</v>
      </c>
      <c r="H4792" t="s">
        <v>12</v>
      </c>
      <c r="I4792">
        <v>7</v>
      </c>
      <c r="J4792">
        <f t="shared" si="296"/>
        <v>1493.5</v>
      </c>
      <c r="K4792" s="2">
        <f t="shared" si="297"/>
        <v>45200</v>
      </c>
      <c r="L4792" s="2" t="str">
        <f>VLOOKUP(C4792,Customers!$A$2:$F$401,3,FALSE)</f>
        <v>Giza</v>
      </c>
      <c r="M4792" s="2" t="str">
        <f>VLOOKUP(C4792,Customers!$A$2:$F$401,5,FALSE)</f>
        <v>Consumer</v>
      </c>
      <c r="N4792" s="2" t="str">
        <f>VLOOKUP(D4792,Products!$A$2:$F$21,2,FALSE)</f>
        <v>Webcam HD</v>
      </c>
      <c r="O4792" s="2" t="str">
        <f>VLOOKUP(D4792,Products!$A$2:$F$21,4,FALSE)</f>
        <v>Electronics</v>
      </c>
      <c r="P4792" s="2" t="str">
        <f>VLOOKUP(D4792,Products!$A$2:$F$21,3,FALSE)</f>
        <v>Accessories</v>
      </c>
      <c r="Q4792" s="6">
        <f>VLOOKUP(D4792,Products!$A$2:$F$21,6,FALSE)</f>
        <v>790</v>
      </c>
      <c r="R4792" s="6">
        <f t="shared" si="298"/>
        <v>790</v>
      </c>
      <c r="S4792" s="6">
        <f t="shared" si="299"/>
        <v>703.5</v>
      </c>
    </row>
    <row r="4793" spans="1:19" x14ac:dyDescent="0.25">
      <c r="A4793" t="s">
        <v>5223</v>
      </c>
      <c r="B4793" s="2">
        <v>44953</v>
      </c>
      <c r="C4793" t="s">
        <v>273</v>
      </c>
      <c r="D4793" t="s">
        <v>59</v>
      </c>
      <c r="E4793">
        <v>2</v>
      </c>
      <c r="F4793">
        <v>6808</v>
      </c>
      <c r="G4793" s="3">
        <v>0.05</v>
      </c>
      <c r="H4793" t="s">
        <v>12</v>
      </c>
      <c r="I4793">
        <v>2</v>
      </c>
      <c r="J4793">
        <f t="shared" si="296"/>
        <v>12935.199999999999</v>
      </c>
      <c r="K4793" s="2">
        <f t="shared" si="297"/>
        <v>44927</v>
      </c>
      <c r="L4793" s="2" t="str">
        <f>VLOOKUP(C4793,Customers!$A$2:$F$401,3,FALSE)</f>
        <v>Tanta</v>
      </c>
      <c r="M4793" s="2" t="str">
        <f>VLOOKUP(C4793,Customers!$A$2:$F$401,5,FALSE)</f>
        <v>Consumer</v>
      </c>
      <c r="N4793" s="2" t="str">
        <f>VLOOKUP(D4793,Products!$A$2:$F$21,2,FALSE)</f>
        <v>Laser Printer</v>
      </c>
      <c r="O4793" s="2" t="str">
        <f>VLOOKUP(D4793,Products!$A$2:$F$21,4,FALSE)</f>
        <v>Electronics</v>
      </c>
      <c r="P4793" s="2" t="str">
        <f>VLOOKUP(D4793,Products!$A$2:$F$21,3,FALSE)</f>
        <v>Printers</v>
      </c>
      <c r="Q4793" s="6">
        <f>VLOOKUP(D4793,Products!$A$2:$F$21,6,FALSE)</f>
        <v>5600</v>
      </c>
      <c r="R4793" s="6">
        <f t="shared" si="298"/>
        <v>11200</v>
      </c>
      <c r="S4793" s="6">
        <f t="shared" si="299"/>
        <v>1735.1999999999989</v>
      </c>
    </row>
    <row r="4794" spans="1:19" x14ac:dyDescent="0.25">
      <c r="A4794" t="s">
        <v>5224</v>
      </c>
      <c r="B4794" s="2">
        <v>45207</v>
      </c>
      <c r="C4794" t="s">
        <v>858</v>
      </c>
      <c r="D4794" t="s">
        <v>40</v>
      </c>
      <c r="E4794">
        <v>1</v>
      </c>
      <c r="F4794">
        <v>21060</v>
      </c>
      <c r="G4794" s="3">
        <v>0.03</v>
      </c>
      <c r="H4794" t="s">
        <v>12</v>
      </c>
      <c r="I4794">
        <v>2</v>
      </c>
      <c r="J4794">
        <f t="shared" si="296"/>
        <v>20428.2</v>
      </c>
      <c r="K4794" s="2">
        <f t="shared" si="297"/>
        <v>45200</v>
      </c>
      <c r="L4794" s="2" t="str">
        <f>VLOOKUP(C4794,Customers!$A$2:$F$401,3,FALSE)</f>
        <v>Banha</v>
      </c>
      <c r="M4794" s="2" t="str">
        <f>VLOOKUP(C4794,Customers!$A$2:$F$401,5,FALSE)</f>
        <v>Corporate</v>
      </c>
      <c r="N4794" s="2" t="str">
        <f>VLOOKUP(D4794,Products!$A$2:$F$21,2,FALSE)</f>
        <v>Laptop Basic 15</v>
      </c>
      <c r="O4794" s="2" t="str">
        <f>VLOOKUP(D4794,Products!$A$2:$F$21,4,FALSE)</f>
        <v>Electronics</v>
      </c>
      <c r="P4794" s="2" t="str">
        <f>VLOOKUP(D4794,Products!$A$2:$F$21,3,FALSE)</f>
        <v>Computers</v>
      </c>
      <c r="Q4794" s="6">
        <f>VLOOKUP(D4794,Products!$A$2:$F$21,6,FALSE)</f>
        <v>15100</v>
      </c>
      <c r="R4794" s="6">
        <f t="shared" si="298"/>
        <v>15100</v>
      </c>
      <c r="S4794" s="6">
        <f t="shared" si="299"/>
        <v>5328.2000000000007</v>
      </c>
    </row>
    <row r="4795" spans="1:19" x14ac:dyDescent="0.25">
      <c r="A4795" t="s">
        <v>5225</v>
      </c>
      <c r="B4795" s="2">
        <v>45988</v>
      </c>
      <c r="C4795" t="s">
        <v>55</v>
      </c>
      <c r="D4795" t="s">
        <v>15</v>
      </c>
      <c r="E4795">
        <v>10</v>
      </c>
      <c r="F4795">
        <v>450</v>
      </c>
      <c r="G4795" s="3">
        <v>0</v>
      </c>
      <c r="H4795" t="s">
        <v>85</v>
      </c>
      <c r="I4795">
        <v>5</v>
      </c>
      <c r="J4795">
        <f t="shared" si="296"/>
        <v>4500</v>
      </c>
      <c r="K4795" s="2">
        <f t="shared" si="297"/>
        <v>45962</v>
      </c>
      <c r="L4795" s="2" t="str">
        <f>VLOOKUP(C4795,Customers!$A$2:$F$401,3,FALSE)</f>
        <v>Fayoum</v>
      </c>
      <c r="M4795" s="2" t="str">
        <f>VLOOKUP(C4795,Customers!$A$2:$F$401,5,FALSE)</f>
        <v>Consumer</v>
      </c>
      <c r="N4795" s="2" t="str">
        <f>VLOOKUP(D4795,Products!$A$2:$F$21,2,FALSE)</f>
        <v>Wireless Mouse</v>
      </c>
      <c r="O4795" s="2" t="str">
        <f>VLOOKUP(D4795,Products!$A$2:$F$21,4,FALSE)</f>
        <v>Electronics</v>
      </c>
      <c r="P4795" s="2" t="str">
        <f>VLOOKUP(D4795,Products!$A$2:$F$21,3,FALSE)</f>
        <v>Accessories</v>
      </c>
      <c r="Q4795" s="6">
        <f>VLOOKUP(D4795,Products!$A$2:$F$21,6,FALSE)</f>
        <v>210</v>
      </c>
      <c r="R4795" s="6">
        <f t="shared" si="298"/>
        <v>2100</v>
      </c>
      <c r="S4795" s="6">
        <f t="shared" si="299"/>
        <v>2400</v>
      </c>
    </row>
    <row r="4796" spans="1:19" x14ac:dyDescent="0.25">
      <c r="A4796" t="s">
        <v>5226</v>
      </c>
      <c r="B4796" s="2">
        <v>45503</v>
      </c>
      <c r="C4796" t="s">
        <v>691</v>
      </c>
      <c r="D4796" t="s">
        <v>27</v>
      </c>
      <c r="E4796">
        <v>3</v>
      </c>
      <c r="F4796">
        <v>950.6</v>
      </c>
      <c r="G4796" s="3">
        <v>0.03</v>
      </c>
      <c r="H4796" t="s">
        <v>12</v>
      </c>
      <c r="I4796">
        <v>1</v>
      </c>
      <c r="J4796">
        <f t="shared" si="296"/>
        <v>2766.2460000000001</v>
      </c>
      <c r="K4796" s="2">
        <f t="shared" si="297"/>
        <v>45474</v>
      </c>
      <c r="L4796" s="2" t="str">
        <f>VLOOKUP(C4796,Customers!$A$2:$F$401,3,FALSE)</f>
        <v>Cairo</v>
      </c>
      <c r="M4796" s="2" t="str">
        <f>VLOOKUP(C4796,Customers!$A$2:$F$401,5,FALSE)</f>
        <v>Consumer</v>
      </c>
      <c r="N4796" s="2" t="str">
        <f>VLOOKUP(D4796,Products!$A$2:$F$21,2,FALSE)</f>
        <v>Printer Toner</v>
      </c>
      <c r="O4796" s="2" t="str">
        <f>VLOOKUP(D4796,Products!$A$2:$F$21,4,FALSE)</f>
        <v>Office</v>
      </c>
      <c r="P4796" s="2" t="str">
        <f>VLOOKUP(D4796,Products!$A$2:$F$21,3,FALSE)</f>
        <v>Supplies</v>
      </c>
      <c r="Q4796" s="6">
        <f>VLOOKUP(D4796,Products!$A$2:$F$21,6,FALSE)</f>
        <v>510</v>
      </c>
      <c r="R4796" s="6">
        <f t="shared" si="298"/>
        <v>1530</v>
      </c>
      <c r="S4796" s="6">
        <f t="shared" si="299"/>
        <v>1236.2460000000001</v>
      </c>
    </row>
    <row r="4797" spans="1:19" x14ac:dyDescent="0.25">
      <c r="A4797" t="s">
        <v>5227</v>
      </c>
      <c r="B4797" s="2">
        <v>45690</v>
      </c>
      <c r="C4797" t="s">
        <v>1478</v>
      </c>
      <c r="D4797" t="s">
        <v>123</v>
      </c>
      <c r="E4797">
        <v>2</v>
      </c>
      <c r="F4797">
        <v>2279.5</v>
      </c>
      <c r="G4797" s="3">
        <v>0.1</v>
      </c>
      <c r="H4797" t="s">
        <v>12</v>
      </c>
      <c r="I4797">
        <v>7</v>
      </c>
      <c r="J4797">
        <f t="shared" si="296"/>
        <v>4103.1000000000004</v>
      </c>
      <c r="K4797" s="2">
        <f t="shared" si="297"/>
        <v>45689</v>
      </c>
      <c r="L4797" s="2" t="str">
        <f>VLOOKUP(C4797,Customers!$A$2:$F$401,3,FALSE)</f>
        <v>Banha</v>
      </c>
      <c r="M4797" s="2" t="str">
        <f>VLOOKUP(C4797,Customers!$A$2:$F$401,5,FALSE)</f>
        <v>Consumer</v>
      </c>
      <c r="N4797" s="2" t="str">
        <f>VLOOKUP(D4797,Products!$A$2:$F$21,2,FALSE)</f>
        <v>Barcode Scanner</v>
      </c>
      <c r="O4797" s="2" t="str">
        <f>VLOOKUP(D4797,Products!$A$2:$F$21,4,FALSE)</f>
        <v>Electronics</v>
      </c>
      <c r="P4797" s="2" t="str">
        <f>VLOOKUP(D4797,Products!$A$2:$F$21,3,FALSE)</f>
        <v>POS Equipment</v>
      </c>
      <c r="Q4797" s="6">
        <f>VLOOKUP(D4797,Products!$A$2:$F$21,6,FALSE)</f>
        <v>1420</v>
      </c>
      <c r="R4797" s="6">
        <f t="shared" si="298"/>
        <v>2840</v>
      </c>
      <c r="S4797" s="6">
        <f t="shared" si="299"/>
        <v>1263.1000000000004</v>
      </c>
    </row>
    <row r="4798" spans="1:19" x14ac:dyDescent="0.25">
      <c r="A4798" t="s">
        <v>5228</v>
      </c>
      <c r="B4798" s="2">
        <v>45920</v>
      </c>
      <c r="C4798" t="s">
        <v>809</v>
      </c>
      <c r="D4798" t="s">
        <v>90</v>
      </c>
      <c r="E4798">
        <v>1</v>
      </c>
      <c r="F4798">
        <v>2268</v>
      </c>
      <c r="G4798" s="3">
        <v>0</v>
      </c>
      <c r="H4798" t="s">
        <v>12</v>
      </c>
      <c r="I4798">
        <v>3</v>
      </c>
      <c r="J4798">
        <f t="shared" si="296"/>
        <v>2268</v>
      </c>
      <c r="K4798" s="2">
        <f t="shared" si="297"/>
        <v>45901</v>
      </c>
      <c r="L4798" s="2" t="str">
        <f>VLOOKUP(C4798,Customers!$A$2:$F$401,3,FALSE)</f>
        <v>Zagazig</v>
      </c>
      <c r="M4798" s="2" t="str">
        <f>VLOOKUP(C4798,Customers!$A$2:$F$401,5,FALSE)</f>
        <v>Consumer</v>
      </c>
      <c r="N4798" s="2" t="str">
        <f>VLOOKUP(D4798,Products!$A$2:$F$21,2,FALSE)</f>
        <v>Headset Pro</v>
      </c>
      <c r="O4798" s="2" t="str">
        <f>VLOOKUP(D4798,Products!$A$2:$F$21,4,FALSE)</f>
        <v>Electronics</v>
      </c>
      <c r="P4798" s="2" t="str">
        <f>VLOOKUP(D4798,Products!$A$2:$F$21,3,FALSE)</f>
        <v>Accessories</v>
      </c>
      <c r="Q4798" s="6">
        <f>VLOOKUP(D4798,Products!$A$2:$F$21,6,FALSE)</f>
        <v>1180</v>
      </c>
      <c r="R4798" s="6">
        <f t="shared" si="298"/>
        <v>1180</v>
      </c>
      <c r="S4798" s="6">
        <f t="shared" si="299"/>
        <v>1088</v>
      </c>
    </row>
    <row r="4799" spans="1:19" x14ac:dyDescent="0.25">
      <c r="A4799" t="s">
        <v>5229</v>
      </c>
      <c r="B4799" s="2">
        <v>45770</v>
      </c>
      <c r="C4799" t="s">
        <v>3446</v>
      </c>
      <c r="D4799" t="s">
        <v>59</v>
      </c>
      <c r="E4799">
        <v>2</v>
      </c>
      <c r="F4799">
        <v>7992</v>
      </c>
      <c r="G4799" s="3">
        <v>0</v>
      </c>
      <c r="H4799" t="s">
        <v>12</v>
      </c>
      <c r="I4799">
        <v>7</v>
      </c>
      <c r="J4799">
        <f t="shared" si="296"/>
        <v>15984</v>
      </c>
      <c r="K4799" s="2">
        <f t="shared" si="297"/>
        <v>45748</v>
      </c>
      <c r="L4799" s="2" t="str">
        <f>VLOOKUP(C4799,Customers!$A$2:$F$401,3,FALSE)</f>
        <v>Fayoum</v>
      </c>
      <c r="M4799" s="2" t="str">
        <f>VLOOKUP(C4799,Customers!$A$2:$F$401,5,FALSE)</f>
        <v>Consumer</v>
      </c>
      <c r="N4799" s="2" t="str">
        <f>VLOOKUP(D4799,Products!$A$2:$F$21,2,FALSE)</f>
        <v>Laser Printer</v>
      </c>
      <c r="O4799" s="2" t="str">
        <f>VLOOKUP(D4799,Products!$A$2:$F$21,4,FALSE)</f>
        <v>Electronics</v>
      </c>
      <c r="P4799" s="2" t="str">
        <f>VLOOKUP(D4799,Products!$A$2:$F$21,3,FALSE)</f>
        <v>Printers</v>
      </c>
      <c r="Q4799" s="6">
        <f>VLOOKUP(D4799,Products!$A$2:$F$21,6,FALSE)</f>
        <v>5600</v>
      </c>
      <c r="R4799" s="6">
        <f t="shared" si="298"/>
        <v>11200</v>
      </c>
      <c r="S4799" s="6">
        <f t="shared" si="299"/>
        <v>4784</v>
      </c>
    </row>
    <row r="4800" spans="1:19" x14ac:dyDescent="0.25">
      <c r="A4800" t="s">
        <v>5230</v>
      </c>
      <c r="B4800" s="2">
        <v>45623</v>
      </c>
      <c r="C4800" t="s">
        <v>409</v>
      </c>
      <c r="D4800" t="s">
        <v>72</v>
      </c>
      <c r="E4800">
        <v>2</v>
      </c>
      <c r="F4800">
        <v>1802.5</v>
      </c>
      <c r="G4800" s="3">
        <v>0.1</v>
      </c>
      <c r="H4800" t="s">
        <v>96</v>
      </c>
      <c r="I4800">
        <v>4</v>
      </c>
      <c r="J4800">
        <f t="shared" si="296"/>
        <v>3244.5</v>
      </c>
      <c r="K4800" s="2">
        <f t="shared" si="297"/>
        <v>45597</v>
      </c>
      <c r="L4800" s="2" t="str">
        <f>VLOOKUP(C4800,Customers!$A$2:$F$401,3,FALSE)</f>
        <v>Mansoura</v>
      </c>
      <c r="M4800" s="2" t="str">
        <f>VLOOKUP(C4800,Customers!$A$2:$F$401,5,FALSE)</f>
        <v>Consumer</v>
      </c>
      <c r="N4800" s="2" t="str">
        <f>VLOOKUP(D4800,Products!$A$2:$F$21,2,FALSE)</f>
        <v>Wi-Fi Router</v>
      </c>
      <c r="O4800" s="2" t="str">
        <f>VLOOKUP(D4800,Products!$A$2:$F$21,4,FALSE)</f>
        <v>Electronics</v>
      </c>
      <c r="P4800" s="2" t="str">
        <f>VLOOKUP(D4800,Products!$A$2:$F$21,3,FALSE)</f>
        <v>Networking</v>
      </c>
      <c r="Q4800" s="6">
        <f>VLOOKUP(D4800,Products!$A$2:$F$21,6,FALSE)</f>
        <v>1050</v>
      </c>
      <c r="R4800" s="6">
        <f t="shared" si="298"/>
        <v>2100</v>
      </c>
      <c r="S4800" s="6">
        <f t="shared" si="299"/>
        <v>1144.5</v>
      </c>
    </row>
    <row r="4801" spans="1:19" x14ac:dyDescent="0.25">
      <c r="A4801" t="s">
        <v>5231</v>
      </c>
      <c r="B4801" s="2">
        <v>45260</v>
      </c>
      <c r="C4801" t="s">
        <v>621</v>
      </c>
      <c r="D4801" t="s">
        <v>46</v>
      </c>
      <c r="E4801">
        <v>50</v>
      </c>
      <c r="F4801">
        <v>267.8</v>
      </c>
      <c r="G4801" s="3">
        <v>0.1</v>
      </c>
      <c r="H4801" t="s">
        <v>12</v>
      </c>
      <c r="I4801">
        <v>5</v>
      </c>
      <c r="J4801">
        <f t="shared" si="296"/>
        <v>12051</v>
      </c>
      <c r="K4801" s="2">
        <f t="shared" si="297"/>
        <v>45231</v>
      </c>
      <c r="L4801" s="2" t="str">
        <f>VLOOKUP(C4801,Customers!$A$2:$F$401,3,FALSE)</f>
        <v>Cairo</v>
      </c>
      <c r="M4801" s="2" t="str">
        <f>VLOOKUP(C4801,Customers!$A$2:$F$401,5,FALSE)</f>
        <v>Small Business</v>
      </c>
      <c r="N4801" s="2" t="str">
        <f>VLOOKUP(D4801,Products!$A$2:$F$21,2,FALSE)</f>
        <v>Paper A4 Box</v>
      </c>
      <c r="O4801" s="2" t="str">
        <f>VLOOKUP(D4801,Products!$A$2:$F$21,4,FALSE)</f>
        <v>Office</v>
      </c>
      <c r="P4801" s="2" t="str">
        <f>VLOOKUP(D4801,Products!$A$2:$F$21,3,FALSE)</f>
        <v>Stationery</v>
      </c>
      <c r="Q4801" s="6">
        <f>VLOOKUP(D4801,Products!$A$2:$F$21,6,FALSE)</f>
        <v>145</v>
      </c>
      <c r="R4801" s="6">
        <f t="shared" si="298"/>
        <v>7250</v>
      </c>
      <c r="S4801" s="6">
        <f t="shared" si="299"/>
        <v>4801</v>
      </c>
    </row>
    <row r="4802" spans="1:19" x14ac:dyDescent="0.25">
      <c r="A4802" t="s">
        <v>5232</v>
      </c>
      <c r="B4802" s="2">
        <v>45136</v>
      </c>
      <c r="C4802" t="s">
        <v>1474</v>
      </c>
      <c r="D4802" t="s">
        <v>27</v>
      </c>
      <c r="E4802">
        <v>5</v>
      </c>
      <c r="F4802">
        <v>901.6</v>
      </c>
      <c r="G4802" s="3">
        <v>0.15</v>
      </c>
      <c r="H4802" t="s">
        <v>12</v>
      </c>
      <c r="I4802">
        <v>7</v>
      </c>
      <c r="J4802">
        <f t="shared" si="296"/>
        <v>3831.7999999999997</v>
      </c>
      <c r="K4802" s="2">
        <f t="shared" si="297"/>
        <v>45108</v>
      </c>
      <c r="L4802" s="2" t="str">
        <f>VLOOKUP(C4802,Customers!$A$2:$F$401,3,FALSE)</f>
        <v>Port Said</v>
      </c>
      <c r="M4802" s="2" t="str">
        <f>VLOOKUP(C4802,Customers!$A$2:$F$401,5,FALSE)</f>
        <v>Consumer</v>
      </c>
      <c r="N4802" s="2" t="str">
        <f>VLOOKUP(D4802,Products!$A$2:$F$21,2,FALSE)</f>
        <v>Printer Toner</v>
      </c>
      <c r="O4802" s="2" t="str">
        <f>VLOOKUP(D4802,Products!$A$2:$F$21,4,FALSE)</f>
        <v>Office</v>
      </c>
      <c r="P4802" s="2" t="str">
        <f>VLOOKUP(D4802,Products!$A$2:$F$21,3,FALSE)</f>
        <v>Supplies</v>
      </c>
      <c r="Q4802" s="6">
        <f>VLOOKUP(D4802,Products!$A$2:$F$21,6,FALSE)</f>
        <v>510</v>
      </c>
      <c r="R4802" s="6">
        <f t="shared" si="298"/>
        <v>2550</v>
      </c>
      <c r="S4802" s="6">
        <f t="shared" si="299"/>
        <v>1281.7999999999997</v>
      </c>
    </row>
    <row r="4803" spans="1:19" x14ac:dyDescent="0.25">
      <c r="A4803" t="s">
        <v>5233</v>
      </c>
      <c r="B4803" s="2">
        <v>45373</v>
      </c>
      <c r="C4803" t="s">
        <v>187</v>
      </c>
      <c r="D4803" t="s">
        <v>79</v>
      </c>
      <c r="E4803">
        <v>1</v>
      </c>
      <c r="F4803">
        <v>6696</v>
      </c>
      <c r="G4803" s="3">
        <v>0.1</v>
      </c>
      <c r="H4803" t="s">
        <v>12</v>
      </c>
      <c r="I4803">
        <v>2</v>
      </c>
      <c r="J4803">
        <f t="shared" ref="J4803:J4866" si="300">E4803*F4803*(1-G4803)</f>
        <v>6026.4000000000005</v>
      </c>
      <c r="K4803" s="2">
        <f t="shared" ref="K4803:K4866" si="301">DATE(YEAR(B4803),MONTH(B4803),1)</f>
        <v>45352</v>
      </c>
      <c r="L4803" s="2" t="str">
        <f>VLOOKUP(C4803,Customers!$A$2:$F$401,3,FALSE)</f>
        <v>Alexandria</v>
      </c>
      <c r="M4803" s="2" t="str">
        <f>VLOOKUP(C4803,Customers!$A$2:$F$401,5,FALSE)</f>
        <v>Consumer</v>
      </c>
      <c r="N4803" s="2" t="str">
        <f>VLOOKUP(D4803,Products!$A$2:$F$21,2,FALSE)</f>
        <v>27-inch Monitor</v>
      </c>
      <c r="O4803" s="2" t="str">
        <f>VLOOKUP(D4803,Products!$A$2:$F$21,4,FALSE)</f>
        <v>Electronics</v>
      </c>
      <c r="P4803" s="2" t="str">
        <f>VLOOKUP(D4803,Products!$A$2:$F$21,3,FALSE)</f>
        <v>Displays</v>
      </c>
      <c r="Q4803" s="6">
        <f>VLOOKUP(D4803,Products!$A$2:$F$21,6,FALSE)</f>
        <v>4300</v>
      </c>
      <c r="R4803" s="6">
        <f t="shared" ref="R4803:R4866" si="302">E4803*Q4803</f>
        <v>4300</v>
      </c>
      <c r="S4803" s="6">
        <f t="shared" ref="S4803:S4866" si="303">J4803-R4803</f>
        <v>1726.4000000000005</v>
      </c>
    </row>
    <row r="4804" spans="1:19" x14ac:dyDescent="0.25">
      <c r="A4804" t="s">
        <v>5234</v>
      </c>
      <c r="B4804" s="2">
        <v>45243</v>
      </c>
      <c r="C4804" t="s">
        <v>1860</v>
      </c>
      <c r="D4804" t="s">
        <v>56</v>
      </c>
      <c r="E4804">
        <v>1</v>
      </c>
      <c r="F4804">
        <v>174.6</v>
      </c>
      <c r="G4804" s="3">
        <v>0</v>
      </c>
      <c r="H4804" t="s">
        <v>12</v>
      </c>
      <c r="I4804">
        <v>2</v>
      </c>
      <c r="J4804">
        <f t="shared" si="300"/>
        <v>174.6</v>
      </c>
      <c r="K4804" s="2">
        <f t="shared" si="301"/>
        <v>45231</v>
      </c>
      <c r="L4804" s="2" t="str">
        <f>VLOOKUP(C4804,Customers!$A$2:$F$401,3,FALSE)</f>
        <v>Asyut</v>
      </c>
      <c r="M4804" s="2" t="str">
        <f>VLOOKUP(C4804,Customers!$A$2:$F$401,5,FALSE)</f>
        <v>Consumer</v>
      </c>
      <c r="N4804" s="2" t="str">
        <f>VLOOKUP(D4804,Products!$A$2:$F$21,2,FALSE)</f>
        <v>Notebook Pack</v>
      </c>
      <c r="O4804" s="2" t="str">
        <f>VLOOKUP(D4804,Products!$A$2:$F$21,4,FALSE)</f>
        <v>Office</v>
      </c>
      <c r="P4804" s="2" t="str">
        <f>VLOOKUP(D4804,Products!$A$2:$F$21,3,FALSE)</f>
        <v>Stationery</v>
      </c>
      <c r="Q4804" s="6">
        <f>VLOOKUP(D4804,Products!$A$2:$F$21,6,FALSE)</f>
        <v>75</v>
      </c>
      <c r="R4804" s="6">
        <f t="shared" si="302"/>
        <v>75</v>
      </c>
      <c r="S4804" s="6">
        <f t="shared" si="303"/>
        <v>99.6</v>
      </c>
    </row>
    <row r="4805" spans="1:19" x14ac:dyDescent="0.25">
      <c r="A4805" t="s">
        <v>5235</v>
      </c>
      <c r="B4805" s="2">
        <v>45957</v>
      </c>
      <c r="C4805" t="s">
        <v>111</v>
      </c>
      <c r="D4805" t="s">
        <v>82</v>
      </c>
      <c r="E4805">
        <v>3</v>
      </c>
      <c r="F4805">
        <v>5184</v>
      </c>
      <c r="G4805" s="3">
        <v>0.1</v>
      </c>
      <c r="H4805" t="s">
        <v>12</v>
      </c>
      <c r="I4805">
        <v>7</v>
      </c>
      <c r="J4805">
        <f t="shared" si="300"/>
        <v>13996.800000000001</v>
      </c>
      <c r="K4805" s="2">
        <f t="shared" si="301"/>
        <v>45931</v>
      </c>
      <c r="L4805" s="2" t="str">
        <f>VLOOKUP(C4805,Customers!$A$2:$F$401,3,FALSE)</f>
        <v>Zagazig</v>
      </c>
      <c r="M4805" s="2" t="str">
        <f>VLOOKUP(C4805,Customers!$A$2:$F$401,5,FALSE)</f>
        <v>Corporate</v>
      </c>
      <c r="N4805" s="2" t="str">
        <f>VLOOKUP(D4805,Products!$A$2:$F$21,2,FALSE)</f>
        <v>Office Chair</v>
      </c>
      <c r="O4805" s="2" t="str">
        <f>VLOOKUP(D4805,Products!$A$2:$F$21,4,FALSE)</f>
        <v>Office</v>
      </c>
      <c r="P4805" s="2" t="str">
        <f>VLOOKUP(D4805,Products!$A$2:$F$21,3,FALSE)</f>
        <v>Furniture</v>
      </c>
      <c r="Q4805" s="6">
        <f>VLOOKUP(D4805,Products!$A$2:$F$21,6,FALSE)</f>
        <v>3150</v>
      </c>
      <c r="R4805" s="6">
        <f t="shared" si="302"/>
        <v>9450</v>
      </c>
      <c r="S4805" s="6">
        <f t="shared" si="303"/>
        <v>4546.8000000000011</v>
      </c>
    </row>
    <row r="4806" spans="1:19" x14ac:dyDescent="0.25">
      <c r="A4806" t="s">
        <v>5236</v>
      </c>
      <c r="B4806" s="2">
        <v>45379</v>
      </c>
      <c r="C4806" t="s">
        <v>1422</v>
      </c>
      <c r="D4806" t="s">
        <v>18</v>
      </c>
      <c r="E4806">
        <v>3</v>
      </c>
      <c r="F4806">
        <v>1406.5</v>
      </c>
      <c r="G4806" s="3">
        <v>0.03</v>
      </c>
      <c r="H4806" t="s">
        <v>12</v>
      </c>
      <c r="I4806">
        <v>5</v>
      </c>
      <c r="J4806">
        <f t="shared" si="300"/>
        <v>4092.915</v>
      </c>
      <c r="K4806" s="2">
        <f t="shared" si="301"/>
        <v>45352</v>
      </c>
      <c r="L4806" s="2" t="str">
        <f>VLOOKUP(C4806,Customers!$A$2:$F$401,3,FALSE)</f>
        <v>Cairo</v>
      </c>
      <c r="M4806" s="2" t="str">
        <f>VLOOKUP(C4806,Customers!$A$2:$F$401,5,FALSE)</f>
        <v>Consumer</v>
      </c>
      <c r="N4806" s="2" t="str">
        <f>VLOOKUP(D4806,Products!$A$2:$F$21,2,FALSE)</f>
        <v>Webcam HD</v>
      </c>
      <c r="O4806" s="2" t="str">
        <f>VLOOKUP(D4806,Products!$A$2:$F$21,4,FALSE)</f>
        <v>Electronics</v>
      </c>
      <c r="P4806" s="2" t="str">
        <f>VLOOKUP(D4806,Products!$A$2:$F$21,3,FALSE)</f>
        <v>Accessories</v>
      </c>
      <c r="Q4806" s="6">
        <f>VLOOKUP(D4806,Products!$A$2:$F$21,6,FALSE)</f>
        <v>790</v>
      </c>
      <c r="R4806" s="6">
        <f t="shared" si="302"/>
        <v>2370</v>
      </c>
      <c r="S4806" s="6">
        <f t="shared" si="303"/>
        <v>1722.915</v>
      </c>
    </row>
    <row r="4807" spans="1:19" x14ac:dyDescent="0.25">
      <c r="A4807" t="s">
        <v>5237</v>
      </c>
      <c r="B4807" s="2">
        <v>45312</v>
      </c>
      <c r="C4807" t="s">
        <v>164</v>
      </c>
      <c r="D4807" t="s">
        <v>15</v>
      </c>
      <c r="E4807">
        <v>2</v>
      </c>
      <c r="F4807">
        <v>450</v>
      </c>
      <c r="G4807" s="3">
        <v>0.15</v>
      </c>
      <c r="H4807" t="s">
        <v>12</v>
      </c>
      <c r="I4807">
        <v>5</v>
      </c>
      <c r="J4807">
        <f t="shared" si="300"/>
        <v>765</v>
      </c>
      <c r="K4807" s="2">
        <f t="shared" si="301"/>
        <v>45292</v>
      </c>
      <c r="L4807" s="2" t="str">
        <f>VLOOKUP(C4807,Customers!$A$2:$F$401,3,FALSE)</f>
        <v>Mansoura</v>
      </c>
      <c r="M4807" s="2" t="str">
        <f>VLOOKUP(C4807,Customers!$A$2:$F$401,5,FALSE)</f>
        <v>Consumer</v>
      </c>
      <c r="N4807" s="2" t="str">
        <f>VLOOKUP(D4807,Products!$A$2:$F$21,2,FALSE)</f>
        <v>Wireless Mouse</v>
      </c>
      <c r="O4807" s="2" t="str">
        <f>VLOOKUP(D4807,Products!$A$2:$F$21,4,FALSE)</f>
        <v>Electronics</v>
      </c>
      <c r="P4807" s="2" t="str">
        <f>VLOOKUP(D4807,Products!$A$2:$F$21,3,FALSE)</f>
        <v>Accessories</v>
      </c>
      <c r="Q4807" s="6">
        <f>VLOOKUP(D4807,Products!$A$2:$F$21,6,FALSE)</f>
        <v>210</v>
      </c>
      <c r="R4807" s="6">
        <f t="shared" si="302"/>
        <v>420</v>
      </c>
      <c r="S4807" s="6">
        <f t="shared" si="303"/>
        <v>345</v>
      </c>
    </row>
    <row r="4808" spans="1:19" x14ac:dyDescent="0.25">
      <c r="A4808" t="s">
        <v>5238</v>
      </c>
      <c r="B4808" s="2">
        <v>46003</v>
      </c>
      <c r="C4808" t="s">
        <v>634</v>
      </c>
      <c r="D4808" t="s">
        <v>24</v>
      </c>
      <c r="E4808">
        <v>1</v>
      </c>
      <c r="F4808">
        <v>1150</v>
      </c>
      <c r="G4808" s="3">
        <v>0</v>
      </c>
      <c r="H4808" t="s">
        <v>12</v>
      </c>
      <c r="I4808">
        <v>4</v>
      </c>
      <c r="J4808">
        <f t="shared" si="300"/>
        <v>1150</v>
      </c>
      <c r="K4808" s="2">
        <f t="shared" si="301"/>
        <v>45992</v>
      </c>
      <c r="L4808" s="2" t="str">
        <f>VLOOKUP(C4808,Customers!$A$2:$F$401,3,FALSE)</f>
        <v>Zagazig</v>
      </c>
      <c r="M4808" s="2" t="str">
        <f>VLOOKUP(C4808,Customers!$A$2:$F$401,5,FALSE)</f>
        <v>Consumer</v>
      </c>
      <c r="N4808" s="2" t="str">
        <f>VLOOKUP(D4808,Products!$A$2:$F$21,2,FALSE)</f>
        <v>USB-C Hub</v>
      </c>
      <c r="O4808" s="2" t="str">
        <f>VLOOKUP(D4808,Products!$A$2:$F$21,4,FALSE)</f>
        <v>Electronics</v>
      </c>
      <c r="P4808" s="2" t="str">
        <f>VLOOKUP(D4808,Products!$A$2:$F$21,3,FALSE)</f>
        <v>Accessories</v>
      </c>
      <c r="Q4808" s="6">
        <f>VLOOKUP(D4808,Products!$A$2:$F$21,6,FALSE)</f>
        <v>620</v>
      </c>
      <c r="R4808" s="6">
        <f t="shared" si="302"/>
        <v>620</v>
      </c>
      <c r="S4808" s="6">
        <f t="shared" si="303"/>
        <v>530</v>
      </c>
    </row>
    <row r="4809" spans="1:19" x14ac:dyDescent="0.25">
      <c r="A4809" t="s">
        <v>5239</v>
      </c>
      <c r="B4809" s="2">
        <v>46016</v>
      </c>
      <c r="C4809" t="s">
        <v>1273</v>
      </c>
      <c r="D4809" t="s">
        <v>11</v>
      </c>
      <c r="E4809">
        <v>4</v>
      </c>
      <c r="F4809">
        <v>29355</v>
      </c>
      <c r="G4809" s="3">
        <v>0.15</v>
      </c>
      <c r="H4809" t="s">
        <v>12</v>
      </c>
      <c r="I4809">
        <v>5</v>
      </c>
      <c r="J4809">
        <f t="shared" si="300"/>
        <v>99807</v>
      </c>
      <c r="K4809" s="2">
        <f t="shared" si="301"/>
        <v>45992</v>
      </c>
      <c r="L4809" s="2" t="str">
        <f>VLOOKUP(C4809,Customers!$A$2:$F$401,3,FALSE)</f>
        <v>Tanta</v>
      </c>
      <c r="M4809" s="2" t="str">
        <f>VLOOKUP(C4809,Customers!$A$2:$F$401,5,FALSE)</f>
        <v>Corporate</v>
      </c>
      <c r="N4809" s="2" t="str">
        <f>VLOOKUP(D4809,Products!$A$2:$F$21,2,FALSE)</f>
        <v>Laptop Pro 14</v>
      </c>
      <c r="O4809" s="2" t="str">
        <f>VLOOKUP(D4809,Products!$A$2:$F$21,4,FALSE)</f>
        <v>Electronics</v>
      </c>
      <c r="P4809" s="2" t="str">
        <f>VLOOKUP(D4809,Products!$A$2:$F$21,3,FALSE)</f>
        <v>Computers</v>
      </c>
      <c r="Q4809" s="6">
        <f>VLOOKUP(D4809,Products!$A$2:$F$21,6,FALSE)</f>
        <v>22100</v>
      </c>
      <c r="R4809" s="6">
        <f t="shared" si="302"/>
        <v>88400</v>
      </c>
      <c r="S4809" s="6">
        <f t="shared" si="303"/>
        <v>11407</v>
      </c>
    </row>
    <row r="4810" spans="1:19" x14ac:dyDescent="0.25">
      <c r="A4810" t="s">
        <v>5240</v>
      </c>
      <c r="B4810" s="2">
        <v>45160</v>
      </c>
      <c r="C4810" t="s">
        <v>2046</v>
      </c>
      <c r="D4810" t="s">
        <v>15</v>
      </c>
      <c r="E4810">
        <v>3</v>
      </c>
      <c r="F4810">
        <v>486</v>
      </c>
      <c r="G4810" s="3">
        <v>0.05</v>
      </c>
      <c r="H4810" t="s">
        <v>12</v>
      </c>
      <c r="I4810">
        <v>1</v>
      </c>
      <c r="J4810">
        <f t="shared" si="300"/>
        <v>1385.1</v>
      </c>
      <c r="K4810" s="2">
        <f t="shared" si="301"/>
        <v>45139</v>
      </c>
      <c r="L4810" s="2" t="str">
        <f>VLOOKUP(C4810,Customers!$A$2:$F$401,3,FALSE)</f>
        <v>Alexandria</v>
      </c>
      <c r="M4810" s="2" t="str">
        <f>VLOOKUP(C4810,Customers!$A$2:$F$401,5,FALSE)</f>
        <v>Consumer</v>
      </c>
      <c r="N4810" s="2" t="str">
        <f>VLOOKUP(D4810,Products!$A$2:$F$21,2,FALSE)</f>
        <v>Wireless Mouse</v>
      </c>
      <c r="O4810" s="2" t="str">
        <f>VLOOKUP(D4810,Products!$A$2:$F$21,4,FALSE)</f>
        <v>Electronics</v>
      </c>
      <c r="P4810" s="2" t="str">
        <f>VLOOKUP(D4810,Products!$A$2:$F$21,3,FALSE)</f>
        <v>Accessories</v>
      </c>
      <c r="Q4810" s="6">
        <f>VLOOKUP(D4810,Products!$A$2:$F$21,6,FALSE)</f>
        <v>210</v>
      </c>
      <c r="R4810" s="6">
        <f t="shared" si="302"/>
        <v>630</v>
      </c>
      <c r="S4810" s="6">
        <f t="shared" si="303"/>
        <v>755.09999999999991</v>
      </c>
    </row>
    <row r="4811" spans="1:19" x14ac:dyDescent="0.25">
      <c r="A4811" t="s">
        <v>5241</v>
      </c>
      <c r="B4811" s="2">
        <v>45781</v>
      </c>
      <c r="C4811" t="s">
        <v>503</v>
      </c>
      <c r="D4811" t="s">
        <v>46</v>
      </c>
      <c r="E4811">
        <v>5</v>
      </c>
      <c r="F4811">
        <v>280.8</v>
      </c>
      <c r="G4811" s="3">
        <v>0.2</v>
      </c>
      <c r="H4811" t="s">
        <v>96</v>
      </c>
      <c r="I4811">
        <v>3</v>
      </c>
      <c r="J4811">
        <f t="shared" si="300"/>
        <v>1123.2</v>
      </c>
      <c r="K4811" s="2">
        <f t="shared" si="301"/>
        <v>45778</v>
      </c>
      <c r="L4811" s="2" t="str">
        <f>VLOOKUP(C4811,Customers!$A$2:$F$401,3,FALSE)</f>
        <v>Banha</v>
      </c>
      <c r="M4811" s="2" t="str">
        <f>VLOOKUP(C4811,Customers!$A$2:$F$401,5,FALSE)</f>
        <v>Consumer</v>
      </c>
      <c r="N4811" s="2" t="str">
        <f>VLOOKUP(D4811,Products!$A$2:$F$21,2,FALSE)</f>
        <v>Paper A4 Box</v>
      </c>
      <c r="O4811" s="2" t="str">
        <f>VLOOKUP(D4811,Products!$A$2:$F$21,4,FALSE)</f>
        <v>Office</v>
      </c>
      <c r="P4811" s="2" t="str">
        <f>VLOOKUP(D4811,Products!$A$2:$F$21,3,FALSE)</f>
        <v>Stationery</v>
      </c>
      <c r="Q4811" s="6">
        <f>VLOOKUP(D4811,Products!$A$2:$F$21,6,FALSE)</f>
        <v>145</v>
      </c>
      <c r="R4811" s="6">
        <f t="shared" si="302"/>
        <v>725</v>
      </c>
      <c r="S4811" s="6">
        <f t="shared" si="303"/>
        <v>398.20000000000005</v>
      </c>
    </row>
    <row r="4812" spans="1:19" x14ac:dyDescent="0.25">
      <c r="A4812" t="s">
        <v>5242</v>
      </c>
      <c r="B4812" s="2">
        <v>45870</v>
      </c>
      <c r="C4812" t="s">
        <v>1632</v>
      </c>
      <c r="D4812" t="s">
        <v>46</v>
      </c>
      <c r="E4812">
        <v>1</v>
      </c>
      <c r="F4812">
        <v>280.8</v>
      </c>
      <c r="G4812" s="3">
        <v>0.05</v>
      </c>
      <c r="H4812" t="s">
        <v>85</v>
      </c>
      <c r="I4812">
        <v>2</v>
      </c>
      <c r="J4812">
        <f t="shared" si="300"/>
        <v>266.76</v>
      </c>
      <c r="K4812" s="2">
        <f t="shared" si="301"/>
        <v>45870</v>
      </c>
      <c r="L4812" s="2" t="str">
        <f>VLOOKUP(C4812,Customers!$A$2:$F$401,3,FALSE)</f>
        <v>Banha</v>
      </c>
      <c r="M4812" s="2" t="str">
        <f>VLOOKUP(C4812,Customers!$A$2:$F$401,5,FALSE)</f>
        <v>Consumer</v>
      </c>
      <c r="N4812" s="2" t="str">
        <f>VLOOKUP(D4812,Products!$A$2:$F$21,2,FALSE)</f>
        <v>Paper A4 Box</v>
      </c>
      <c r="O4812" s="2" t="str">
        <f>VLOOKUP(D4812,Products!$A$2:$F$21,4,FALSE)</f>
        <v>Office</v>
      </c>
      <c r="P4812" s="2" t="str">
        <f>VLOOKUP(D4812,Products!$A$2:$F$21,3,FALSE)</f>
        <v>Stationery</v>
      </c>
      <c r="Q4812" s="6">
        <f>VLOOKUP(D4812,Products!$A$2:$F$21,6,FALSE)</f>
        <v>145</v>
      </c>
      <c r="R4812" s="6">
        <f t="shared" si="302"/>
        <v>145</v>
      </c>
      <c r="S4812" s="6">
        <f t="shared" si="303"/>
        <v>121.75999999999999</v>
      </c>
    </row>
    <row r="4813" spans="1:19" x14ac:dyDescent="0.25">
      <c r="A4813" t="s">
        <v>5243</v>
      </c>
      <c r="B4813" s="2">
        <v>45083</v>
      </c>
      <c r="C4813" t="s">
        <v>377</v>
      </c>
      <c r="D4813" t="s">
        <v>43</v>
      </c>
      <c r="E4813">
        <v>1</v>
      </c>
      <c r="F4813">
        <v>3312</v>
      </c>
      <c r="G4813" s="3">
        <v>0.03</v>
      </c>
      <c r="H4813" t="s">
        <v>12</v>
      </c>
      <c r="I4813">
        <v>4</v>
      </c>
      <c r="J4813">
        <f t="shared" si="300"/>
        <v>3212.64</v>
      </c>
      <c r="K4813" s="2">
        <f t="shared" si="301"/>
        <v>45078</v>
      </c>
      <c r="L4813" s="2" t="str">
        <f>VLOOKUP(C4813,Customers!$A$2:$F$401,3,FALSE)</f>
        <v>Mansoura</v>
      </c>
      <c r="M4813" s="2" t="str">
        <f>VLOOKUP(C4813,Customers!$A$2:$F$401,5,FALSE)</f>
        <v>Consumer</v>
      </c>
      <c r="N4813" s="2" t="str">
        <f>VLOOKUP(D4813,Products!$A$2:$F$21,2,FALSE)</f>
        <v>External SSD 1TB</v>
      </c>
      <c r="O4813" s="2" t="str">
        <f>VLOOKUP(D4813,Products!$A$2:$F$21,4,FALSE)</f>
        <v>Electronics</v>
      </c>
      <c r="P4813" s="2" t="str">
        <f>VLOOKUP(D4813,Products!$A$2:$F$21,3,FALSE)</f>
        <v>Storage</v>
      </c>
      <c r="Q4813" s="6">
        <f>VLOOKUP(D4813,Products!$A$2:$F$21,6,FALSE)</f>
        <v>2450</v>
      </c>
      <c r="R4813" s="6">
        <f t="shared" si="302"/>
        <v>2450</v>
      </c>
      <c r="S4813" s="6">
        <f t="shared" si="303"/>
        <v>762.63999999999987</v>
      </c>
    </row>
    <row r="4814" spans="1:19" x14ac:dyDescent="0.25">
      <c r="A4814" t="s">
        <v>5244</v>
      </c>
      <c r="B4814" s="2">
        <v>45165</v>
      </c>
      <c r="C4814" t="s">
        <v>425</v>
      </c>
      <c r="D4814" t="s">
        <v>40</v>
      </c>
      <c r="E4814">
        <v>1</v>
      </c>
      <c r="F4814">
        <v>21060</v>
      </c>
      <c r="G4814" s="3">
        <v>0.05</v>
      </c>
      <c r="H4814" t="s">
        <v>85</v>
      </c>
      <c r="I4814">
        <v>4</v>
      </c>
      <c r="J4814">
        <f t="shared" si="300"/>
        <v>20007</v>
      </c>
      <c r="K4814" s="2">
        <f t="shared" si="301"/>
        <v>45139</v>
      </c>
      <c r="L4814" s="2" t="str">
        <f>VLOOKUP(C4814,Customers!$A$2:$F$401,3,FALSE)</f>
        <v>Alexandria</v>
      </c>
      <c r="M4814" s="2" t="str">
        <f>VLOOKUP(C4814,Customers!$A$2:$F$401,5,FALSE)</f>
        <v>Small Business</v>
      </c>
      <c r="N4814" s="2" t="str">
        <f>VLOOKUP(D4814,Products!$A$2:$F$21,2,FALSE)</f>
        <v>Laptop Basic 15</v>
      </c>
      <c r="O4814" s="2" t="str">
        <f>VLOOKUP(D4814,Products!$A$2:$F$21,4,FALSE)</f>
        <v>Electronics</v>
      </c>
      <c r="P4814" s="2" t="str">
        <f>VLOOKUP(D4814,Products!$A$2:$F$21,3,FALSE)</f>
        <v>Computers</v>
      </c>
      <c r="Q4814" s="6">
        <f>VLOOKUP(D4814,Products!$A$2:$F$21,6,FALSE)</f>
        <v>15100</v>
      </c>
      <c r="R4814" s="6">
        <f t="shared" si="302"/>
        <v>15100</v>
      </c>
      <c r="S4814" s="6">
        <f t="shared" si="303"/>
        <v>4907</v>
      </c>
    </row>
    <row r="4815" spans="1:19" x14ac:dyDescent="0.25">
      <c r="A4815" t="s">
        <v>5245</v>
      </c>
      <c r="B4815" s="2">
        <v>45195</v>
      </c>
      <c r="C4815" t="s">
        <v>412</v>
      </c>
      <c r="D4815" t="s">
        <v>24</v>
      </c>
      <c r="E4815">
        <v>4</v>
      </c>
      <c r="F4815">
        <v>1150</v>
      </c>
      <c r="G4815" s="3">
        <v>0</v>
      </c>
      <c r="H4815" t="s">
        <v>12</v>
      </c>
      <c r="I4815">
        <v>5</v>
      </c>
      <c r="J4815">
        <f t="shared" si="300"/>
        <v>4600</v>
      </c>
      <c r="K4815" s="2">
        <f t="shared" si="301"/>
        <v>45170</v>
      </c>
      <c r="L4815" s="2" t="str">
        <f>VLOOKUP(C4815,Customers!$A$2:$F$401,3,FALSE)</f>
        <v>Asyut</v>
      </c>
      <c r="M4815" s="2" t="str">
        <f>VLOOKUP(C4815,Customers!$A$2:$F$401,5,FALSE)</f>
        <v>Consumer</v>
      </c>
      <c r="N4815" s="2" t="str">
        <f>VLOOKUP(D4815,Products!$A$2:$F$21,2,FALSE)</f>
        <v>USB-C Hub</v>
      </c>
      <c r="O4815" s="2" t="str">
        <f>VLOOKUP(D4815,Products!$A$2:$F$21,4,FALSE)</f>
        <v>Electronics</v>
      </c>
      <c r="P4815" s="2" t="str">
        <f>VLOOKUP(D4815,Products!$A$2:$F$21,3,FALSE)</f>
        <v>Accessories</v>
      </c>
      <c r="Q4815" s="6">
        <f>VLOOKUP(D4815,Products!$A$2:$F$21,6,FALSE)</f>
        <v>620</v>
      </c>
      <c r="R4815" s="6">
        <f t="shared" si="302"/>
        <v>2480</v>
      </c>
      <c r="S4815" s="6">
        <f t="shared" si="303"/>
        <v>2120</v>
      </c>
    </row>
    <row r="4816" spans="1:19" x14ac:dyDescent="0.25">
      <c r="A4816" t="s">
        <v>5246</v>
      </c>
      <c r="B4816" s="2">
        <v>44962</v>
      </c>
      <c r="C4816" t="s">
        <v>739</v>
      </c>
      <c r="D4816" t="s">
        <v>46</v>
      </c>
      <c r="E4816">
        <v>10</v>
      </c>
      <c r="F4816">
        <v>260</v>
      </c>
      <c r="G4816" s="3">
        <v>0</v>
      </c>
      <c r="H4816" t="s">
        <v>12</v>
      </c>
      <c r="I4816">
        <v>3</v>
      </c>
      <c r="J4816">
        <f t="shared" si="300"/>
        <v>2600</v>
      </c>
      <c r="K4816" s="2">
        <f t="shared" si="301"/>
        <v>44958</v>
      </c>
      <c r="L4816" s="2" t="str">
        <f>VLOOKUP(C4816,Customers!$A$2:$F$401,3,FALSE)</f>
        <v>Asyut</v>
      </c>
      <c r="M4816" s="2" t="str">
        <f>VLOOKUP(C4816,Customers!$A$2:$F$401,5,FALSE)</f>
        <v>Small Business</v>
      </c>
      <c r="N4816" s="2" t="str">
        <f>VLOOKUP(D4816,Products!$A$2:$F$21,2,FALSE)</f>
        <v>Paper A4 Box</v>
      </c>
      <c r="O4816" s="2" t="str">
        <f>VLOOKUP(D4816,Products!$A$2:$F$21,4,FALSE)</f>
        <v>Office</v>
      </c>
      <c r="P4816" s="2" t="str">
        <f>VLOOKUP(D4816,Products!$A$2:$F$21,3,FALSE)</f>
        <v>Stationery</v>
      </c>
      <c r="Q4816" s="6">
        <f>VLOOKUP(D4816,Products!$A$2:$F$21,6,FALSE)</f>
        <v>145</v>
      </c>
      <c r="R4816" s="6">
        <f t="shared" si="302"/>
        <v>1450</v>
      </c>
      <c r="S4816" s="6">
        <f t="shared" si="303"/>
        <v>1150</v>
      </c>
    </row>
    <row r="4817" spans="1:19" x14ac:dyDescent="0.25">
      <c r="A4817" t="s">
        <v>5247</v>
      </c>
      <c r="B4817" s="2">
        <v>45909</v>
      </c>
      <c r="C4817" t="s">
        <v>233</v>
      </c>
      <c r="D4817" t="s">
        <v>21</v>
      </c>
      <c r="E4817">
        <v>3</v>
      </c>
      <c r="F4817">
        <v>1850</v>
      </c>
      <c r="G4817" s="3">
        <v>0.05</v>
      </c>
      <c r="H4817" t="s">
        <v>12</v>
      </c>
      <c r="I4817">
        <v>7</v>
      </c>
      <c r="J4817">
        <f t="shared" si="300"/>
        <v>5272.5</v>
      </c>
      <c r="K4817" s="2">
        <f t="shared" si="301"/>
        <v>45901</v>
      </c>
      <c r="L4817" s="2" t="str">
        <f>VLOOKUP(C4817,Customers!$A$2:$F$401,3,FALSE)</f>
        <v>Mansoura</v>
      </c>
      <c r="M4817" s="2" t="str">
        <f>VLOOKUP(C4817,Customers!$A$2:$F$401,5,FALSE)</f>
        <v>Consumer</v>
      </c>
      <c r="N4817" s="2" t="str">
        <f>VLOOKUP(D4817,Products!$A$2:$F$21,2,FALSE)</f>
        <v>Mechanical Keyboard</v>
      </c>
      <c r="O4817" s="2" t="str">
        <f>VLOOKUP(D4817,Products!$A$2:$F$21,4,FALSE)</f>
        <v>Electronics</v>
      </c>
      <c r="P4817" s="2" t="str">
        <f>VLOOKUP(D4817,Products!$A$2:$F$21,3,FALSE)</f>
        <v>Accessories</v>
      </c>
      <c r="Q4817" s="6">
        <f>VLOOKUP(D4817,Products!$A$2:$F$21,6,FALSE)</f>
        <v>990</v>
      </c>
      <c r="R4817" s="6">
        <f t="shared" si="302"/>
        <v>2970</v>
      </c>
      <c r="S4817" s="6">
        <f t="shared" si="303"/>
        <v>2302.5</v>
      </c>
    </row>
    <row r="4818" spans="1:19" x14ac:dyDescent="0.25">
      <c r="A4818" t="s">
        <v>5248</v>
      </c>
      <c r="B4818" s="2">
        <v>45640</v>
      </c>
      <c r="C4818" t="s">
        <v>358</v>
      </c>
      <c r="D4818" t="s">
        <v>79</v>
      </c>
      <c r="E4818">
        <v>2</v>
      </c>
      <c r="F4818">
        <v>6200</v>
      </c>
      <c r="G4818" s="3">
        <v>0</v>
      </c>
      <c r="H4818" t="s">
        <v>12</v>
      </c>
      <c r="I4818">
        <v>7</v>
      </c>
      <c r="J4818">
        <f t="shared" si="300"/>
        <v>12400</v>
      </c>
      <c r="K4818" s="2">
        <f t="shared" si="301"/>
        <v>45627</v>
      </c>
      <c r="L4818" s="2" t="str">
        <f>VLOOKUP(C4818,Customers!$A$2:$F$401,3,FALSE)</f>
        <v>Giza</v>
      </c>
      <c r="M4818" s="2" t="str">
        <f>VLOOKUP(C4818,Customers!$A$2:$F$401,5,FALSE)</f>
        <v>Corporate</v>
      </c>
      <c r="N4818" s="2" t="str">
        <f>VLOOKUP(D4818,Products!$A$2:$F$21,2,FALSE)</f>
        <v>27-inch Monitor</v>
      </c>
      <c r="O4818" s="2" t="str">
        <f>VLOOKUP(D4818,Products!$A$2:$F$21,4,FALSE)</f>
        <v>Electronics</v>
      </c>
      <c r="P4818" s="2" t="str">
        <f>VLOOKUP(D4818,Products!$A$2:$F$21,3,FALSE)</f>
        <v>Displays</v>
      </c>
      <c r="Q4818" s="6">
        <f>VLOOKUP(D4818,Products!$A$2:$F$21,6,FALSE)</f>
        <v>4300</v>
      </c>
      <c r="R4818" s="6">
        <f t="shared" si="302"/>
        <v>8600</v>
      </c>
      <c r="S4818" s="6">
        <f t="shared" si="303"/>
        <v>3800</v>
      </c>
    </row>
    <row r="4819" spans="1:19" x14ac:dyDescent="0.25">
      <c r="A4819" t="s">
        <v>5249</v>
      </c>
      <c r="B4819" s="2">
        <v>45565</v>
      </c>
      <c r="C4819" t="s">
        <v>273</v>
      </c>
      <c r="D4819" t="s">
        <v>123</v>
      </c>
      <c r="E4819">
        <v>10</v>
      </c>
      <c r="F4819">
        <v>2162</v>
      </c>
      <c r="G4819" s="3">
        <v>0.1</v>
      </c>
      <c r="H4819" t="s">
        <v>12</v>
      </c>
      <c r="I4819">
        <v>1</v>
      </c>
      <c r="J4819">
        <f t="shared" si="300"/>
        <v>19458</v>
      </c>
      <c r="K4819" s="2">
        <f t="shared" si="301"/>
        <v>45536</v>
      </c>
      <c r="L4819" s="2" t="str">
        <f>VLOOKUP(C4819,Customers!$A$2:$F$401,3,FALSE)</f>
        <v>Tanta</v>
      </c>
      <c r="M4819" s="2" t="str">
        <f>VLOOKUP(C4819,Customers!$A$2:$F$401,5,FALSE)</f>
        <v>Consumer</v>
      </c>
      <c r="N4819" s="2" t="str">
        <f>VLOOKUP(D4819,Products!$A$2:$F$21,2,FALSE)</f>
        <v>Barcode Scanner</v>
      </c>
      <c r="O4819" s="2" t="str">
        <f>VLOOKUP(D4819,Products!$A$2:$F$21,4,FALSE)</f>
        <v>Electronics</v>
      </c>
      <c r="P4819" s="2" t="str">
        <f>VLOOKUP(D4819,Products!$A$2:$F$21,3,FALSE)</f>
        <v>POS Equipment</v>
      </c>
      <c r="Q4819" s="6">
        <f>VLOOKUP(D4819,Products!$A$2:$F$21,6,FALSE)</f>
        <v>1420</v>
      </c>
      <c r="R4819" s="6">
        <f t="shared" si="302"/>
        <v>14200</v>
      </c>
      <c r="S4819" s="6">
        <f t="shared" si="303"/>
        <v>5258</v>
      </c>
    </row>
    <row r="4820" spans="1:19" x14ac:dyDescent="0.25">
      <c r="A4820" t="s">
        <v>5250</v>
      </c>
      <c r="B4820" s="2">
        <v>45669</v>
      </c>
      <c r="C4820" t="s">
        <v>853</v>
      </c>
      <c r="D4820" t="s">
        <v>72</v>
      </c>
      <c r="E4820">
        <v>4</v>
      </c>
      <c r="F4820">
        <v>1750</v>
      </c>
      <c r="G4820" s="3">
        <v>0.1</v>
      </c>
      <c r="H4820" t="s">
        <v>12</v>
      </c>
      <c r="I4820">
        <v>2</v>
      </c>
      <c r="J4820">
        <f t="shared" si="300"/>
        <v>6300</v>
      </c>
      <c r="K4820" s="2">
        <f t="shared" si="301"/>
        <v>45658</v>
      </c>
      <c r="L4820" s="2" t="str">
        <f>VLOOKUP(C4820,Customers!$A$2:$F$401,3,FALSE)</f>
        <v>Zagazig</v>
      </c>
      <c r="M4820" s="2" t="str">
        <f>VLOOKUP(C4820,Customers!$A$2:$F$401,5,FALSE)</f>
        <v>Consumer</v>
      </c>
      <c r="N4820" s="2" t="str">
        <f>VLOOKUP(D4820,Products!$A$2:$F$21,2,FALSE)</f>
        <v>Wi-Fi Router</v>
      </c>
      <c r="O4820" s="2" t="str">
        <f>VLOOKUP(D4820,Products!$A$2:$F$21,4,FALSE)</f>
        <v>Electronics</v>
      </c>
      <c r="P4820" s="2" t="str">
        <f>VLOOKUP(D4820,Products!$A$2:$F$21,3,FALSE)</f>
        <v>Networking</v>
      </c>
      <c r="Q4820" s="6">
        <f>VLOOKUP(D4820,Products!$A$2:$F$21,6,FALSE)</f>
        <v>1050</v>
      </c>
      <c r="R4820" s="6">
        <f t="shared" si="302"/>
        <v>4200</v>
      </c>
      <c r="S4820" s="6">
        <f t="shared" si="303"/>
        <v>2100</v>
      </c>
    </row>
    <row r="4821" spans="1:19" x14ac:dyDescent="0.25">
      <c r="A4821" t="s">
        <v>5251</v>
      </c>
      <c r="B4821" s="2">
        <v>45211</v>
      </c>
      <c r="C4821" t="s">
        <v>615</v>
      </c>
      <c r="D4821" t="s">
        <v>72</v>
      </c>
      <c r="E4821">
        <v>4</v>
      </c>
      <c r="F4821">
        <v>1610</v>
      </c>
      <c r="G4821" s="3">
        <v>0.03</v>
      </c>
      <c r="H4821" t="s">
        <v>12</v>
      </c>
      <c r="I4821">
        <v>6</v>
      </c>
      <c r="J4821">
        <f t="shared" si="300"/>
        <v>6246.8</v>
      </c>
      <c r="K4821" s="2">
        <f t="shared" si="301"/>
        <v>45200</v>
      </c>
      <c r="L4821" s="2" t="str">
        <f>VLOOKUP(C4821,Customers!$A$2:$F$401,3,FALSE)</f>
        <v>Ismailia</v>
      </c>
      <c r="M4821" s="2" t="str">
        <f>VLOOKUP(C4821,Customers!$A$2:$F$401,5,FALSE)</f>
        <v>Small Business</v>
      </c>
      <c r="N4821" s="2" t="str">
        <f>VLOOKUP(D4821,Products!$A$2:$F$21,2,FALSE)</f>
        <v>Wi-Fi Router</v>
      </c>
      <c r="O4821" s="2" t="str">
        <f>VLOOKUP(D4821,Products!$A$2:$F$21,4,FALSE)</f>
        <v>Electronics</v>
      </c>
      <c r="P4821" s="2" t="str">
        <f>VLOOKUP(D4821,Products!$A$2:$F$21,3,FALSE)</f>
        <v>Networking</v>
      </c>
      <c r="Q4821" s="6">
        <f>VLOOKUP(D4821,Products!$A$2:$F$21,6,FALSE)</f>
        <v>1050</v>
      </c>
      <c r="R4821" s="6">
        <f t="shared" si="302"/>
        <v>4200</v>
      </c>
      <c r="S4821" s="6">
        <f t="shared" si="303"/>
        <v>2046.8000000000002</v>
      </c>
    </row>
    <row r="4822" spans="1:19" x14ac:dyDescent="0.25">
      <c r="A4822" t="s">
        <v>5252</v>
      </c>
      <c r="B4822" s="2">
        <v>45832</v>
      </c>
      <c r="C4822" t="s">
        <v>621</v>
      </c>
      <c r="D4822" t="s">
        <v>30</v>
      </c>
      <c r="E4822">
        <v>2</v>
      </c>
      <c r="F4822">
        <v>8464</v>
      </c>
      <c r="G4822" s="3">
        <v>0.1</v>
      </c>
      <c r="H4822" t="s">
        <v>12</v>
      </c>
      <c r="I4822">
        <v>7</v>
      </c>
      <c r="J4822">
        <f t="shared" si="300"/>
        <v>15235.2</v>
      </c>
      <c r="K4822" s="2">
        <f t="shared" si="301"/>
        <v>45809</v>
      </c>
      <c r="L4822" s="2" t="str">
        <f>VLOOKUP(C4822,Customers!$A$2:$F$401,3,FALSE)</f>
        <v>Cairo</v>
      </c>
      <c r="M4822" s="2" t="str">
        <f>VLOOKUP(C4822,Customers!$A$2:$F$401,5,FALSE)</f>
        <v>Small Business</v>
      </c>
      <c r="N4822" s="2" t="str">
        <f>VLOOKUP(D4822,Products!$A$2:$F$21,2,FALSE)</f>
        <v>Standing Desk</v>
      </c>
      <c r="O4822" s="2" t="str">
        <f>VLOOKUP(D4822,Products!$A$2:$F$21,4,FALSE)</f>
        <v>Office</v>
      </c>
      <c r="P4822" s="2" t="str">
        <f>VLOOKUP(D4822,Products!$A$2:$F$21,3,FALSE)</f>
        <v>Furniture</v>
      </c>
      <c r="Q4822" s="6">
        <f>VLOOKUP(D4822,Products!$A$2:$F$21,6,FALSE)</f>
        <v>6500</v>
      </c>
      <c r="R4822" s="6">
        <f t="shared" si="302"/>
        <v>13000</v>
      </c>
      <c r="S4822" s="6">
        <f t="shared" si="303"/>
        <v>2235.2000000000007</v>
      </c>
    </row>
    <row r="4823" spans="1:19" x14ac:dyDescent="0.25">
      <c r="A4823" t="s">
        <v>5253</v>
      </c>
      <c r="B4823" s="2">
        <v>45998</v>
      </c>
      <c r="C4823" t="s">
        <v>336</v>
      </c>
      <c r="D4823" t="s">
        <v>49</v>
      </c>
      <c r="E4823">
        <v>20</v>
      </c>
      <c r="F4823">
        <v>4428</v>
      </c>
      <c r="G4823" s="3">
        <v>0</v>
      </c>
      <c r="H4823" t="s">
        <v>12</v>
      </c>
      <c r="I4823">
        <v>1</v>
      </c>
      <c r="J4823">
        <f t="shared" si="300"/>
        <v>88560</v>
      </c>
      <c r="K4823" s="2">
        <f t="shared" si="301"/>
        <v>45992</v>
      </c>
      <c r="L4823" s="2" t="str">
        <f>VLOOKUP(C4823,Customers!$A$2:$F$401,3,FALSE)</f>
        <v>Asyut</v>
      </c>
      <c r="M4823" s="2" t="str">
        <f>VLOOKUP(C4823,Customers!$A$2:$F$401,5,FALSE)</f>
        <v>Small Business</v>
      </c>
      <c r="N4823" s="2" t="str">
        <f>VLOOKUP(D4823,Products!$A$2:$F$21,2,FALSE)</f>
        <v>UPS 1200VA</v>
      </c>
      <c r="O4823" s="2" t="str">
        <f>VLOOKUP(D4823,Products!$A$2:$F$21,4,FALSE)</f>
        <v>Electronics</v>
      </c>
      <c r="P4823" s="2" t="str">
        <f>VLOOKUP(D4823,Products!$A$2:$F$21,3,FALSE)</f>
        <v>Power</v>
      </c>
      <c r="Q4823" s="6">
        <f>VLOOKUP(D4823,Products!$A$2:$F$21,6,FALSE)</f>
        <v>2950</v>
      </c>
      <c r="R4823" s="6">
        <f t="shared" si="302"/>
        <v>59000</v>
      </c>
      <c r="S4823" s="6">
        <f t="shared" si="303"/>
        <v>29560</v>
      </c>
    </row>
    <row r="4824" spans="1:19" x14ac:dyDescent="0.25">
      <c r="A4824" t="s">
        <v>5254</v>
      </c>
      <c r="B4824" s="2">
        <v>45627</v>
      </c>
      <c r="C4824" t="s">
        <v>730</v>
      </c>
      <c r="D4824" t="s">
        <v>46</v>
      </c>
      <c r="E4824">
        <v>1</v>
      </c>
      <c r="F4824">
        <v>260</v>
      </c>
      <c r="G4824" s="3">
        <v>0.1</v>
      </c>
      <c r="H4824" t="s">
        <v>12</v>
      </c>
      <c r="I4824">
        <v>4</v>
      </c>
      <c r="J4824">
        <f t="shared" si="300"/>
        <v>234</v>
      </c>
      <c r="K4824" s="2">
        <f t="shared" si="301"/>
        <v>45627</v>
      </c>
      <c r="L4824" s="2" t="str">
        <f>VLOOKUP(C4824,Customers!$A$2:$F$401,3,FALSE)</f>
        <v>Ismailia</v>
      </c>
      <c r="M4824" s="2" t="str">
        <f>VLOOKUP(C4824,Customers!$A$2:$F$401,5,FALSE)</f>
        <v>Small Business</v>
      </c>
      <c r="N4824" s="2" t="str">
        <f>VLOOKUP(D4824,Products!$A$2:$F$21,2,FALSE)</f>
        <v>Paper A4 Box</v>
      </c>
      <c r="O4824" s="2" t="str">
        <f>VLOOKUP(D4824,Products!$A$2:$F$21,4,FALSE)</f>
        <v>Office</v>
      </c>
      <c r="P4824" s="2" t="str">
        <f>VLOOKUP(D4824,Products!$A$2:$F$21,3,FALSE)</f>
        <v>Stationery</v>
      </c>
      <c r="Q4824" s="6">
        <f>VLOOKUP(D4824,Products!$A$2:$F$21,6,FALSE)</f>
        <v>145</v>
      </c>
      <c r="R4824" s="6">
        <f t="shared" si="302"/>
        <v>145</v>
      </c>
      <c r="S4824" s="6">
        <f t="shared" si="303"/>
        <v>89</v>
      </c>
    </row>
    <row r="4825" spans="1:19" x14ac:dyDescent="0.25">
      <c r="A4825" t="s">
        <v>5255</v>
      </c>
      <c r="B4825" s="2">
        <v>45279</v>
      </c>
      <c r="C4825" t="s">
        <v>127</v>
      </c>
      <c r="D4825" t="s">
        <v>24</v>
      </c>
      <c r="E4825">
        <v>1</v>
      </c>
      <c r="F4825">
        <v>1250</v>
      </c>
      <c r="G4825" s="3">
        <v>0.1</v>
      </c>
      <c r="H4825" t="s">
        <v>85</v>
      </c>
      <c r="I4825">
        <v>4</v>
      </c>
      <c r="J4825">
        <f t="shared" si="300"/>
        <v>1125</v>
      </c>
      <c r="K4825" s="2">
        <f t="shared" si="301"/>
        <v>45261</v>
      </c>
      <c r="L4825" s="2" t="str">
        <f>VLOOKUP(C4825,Customers!$A$2:$F$401,3,FALSE)</f>
        <v>Asyut</v>
      </c>
      <c r="M4825" s="2" t="str">
        <f>VLOOKUP(C4825,Customers!$A$2:$F$401,5,FALSE)</f>
        <v>Corporate</v>
      </c>
      <c r="N4825" s="2" t="str">
        <f>VLOOKUP(D4825,Products!$A$2:$F$21,2,FALSE)</f>
        <v>USB-C Hub</v>
      </c>
      <c r="O4825" s="2" t="str">
        <f>VLOOKUP(D4825,Products!$A$2:$F$21,4,FALSE)</f>
        <v>Electronics</v>
      </c>
      <c r="P4825" s="2" t="str">
        <f>VLOOKUP(D4825,Products!$A$2:$F$21,3,FALSE)</f>
        <v>Accessories</v>
      </c>
      <c r="Q4825" s="6">
        <f>VLOOKUP(D4825,Products!$A$2:$F$21,6,FALSE)</f>
        <v>620</v>
      </c>
      <c r="R4825" s="6">
        <f t="shared" si="302"/>
        <v>620</v>
      </c>
      <c r="S4825" s="6">
        <f t="shared" si="303"/>
        <v>505</v>
      </c>
    </row>
    <row r="4826" spans="1:19" x14ac:dyDescent="0.25">
      <c r="A4826" t="s">
        <v>5256</v>
      </c>
      <c r="B4826" s="2">
        <v>45550</v>
      </c>
      <c r="C4826" t="s">
        <v>209</v>
      </c>
      <c r="D4826" t="s">
        <v>15</v>
      </c>
      <c r="E4826">
        <v>4</v>
      </c>
      <c r="F4826">
        <v>486</v>
      </c>
      <c r="G4826" s="3">
        <v>0.05</v>
      </c>
      <c r="H4826" t="s">
        <v>12</v>
      </c>
      <c r="I4826">
        <v>5</v>
      </c>
      <c r="J4826">
        <f t="shared" si="300"/>
        <v>1846.8</v>
      </c>
      <c r="K4826" s="2">
        <f t="shared" si="301"/>
        <v>45536</v>
      </c>
      <c r="L4826" s="2" t="str">
        <f>VLOOKUP(C4826,Customers!$A$2:$F$401,3,FALSE)</f>
        <v>Shubra El-Kheima</v>
      </c>
      <c r="M4826" s="2" t="str">
        <f>VLOOKUP(C4826,Customers!$A$2:$F$401,5,FALSE)</f>
        <v>Small Business</v>
      </c>
      <c r="N4826" s="2" t="str">
        <f>VLOOKUP(D4826,Products!$A$2:$F$21,2,FALSE)</f>
        <v>Wireless Mouse</v>
      </c>
      <c r="O4826" s="2" t="str">
        <f>VLOOKUP(D4826,Products!$A$2:$F$21,4,FALSE)</f>
        <v>Electronics</v>
      </c>
      <c r="P4826" s="2" t="str">
        <f>VLOOKUP(D4826,Products!$A$2:$F$21,3,FALSE)</f>
        <v>Accessories</v>
      </c>
      <c r="Q4826" s="6">
        <f>VLOOKUP(D4826,Products!$A$2:$F$21,6,FALSE)</f>
        <v>210</v>
      </c>
      <c r="R4826" s="6">
        <f t="shared" si="302"/>
        <v>840</v>
      </c>
      <c r="S4826" s="6">
        <f t="shared" si="303"/>
        <v>1006.8</v>
      </c>
    </row>
    <row r="4827" spans="1:19" x14ac:dyDescent="0.25">
      <c r="A4827" t="s">
        <v>5257</v>
      </c>
      <c r="B4827" s="2">
        <v>44985</v>
      </c>
      <c r="C4827" t="s">
        <v>205</v>
      </c>
      <c r="D4827" t="s">
        <v>49</v>
      </c>
      <c r="E4827">
        <v>1</v>
      </c>
      <c r="F4827">
        <v>4100</v>
      </c>
      <c r="G4827" s="3">
        <v>0.05</v>
      </c>
      <c r="H4827" t="s">
        <v>12</v>
      </c>
      <c r="I4827">
        <v>3</v>
      </c>
      <c r="J4827">
        <f t="shared" si="300"/>
        <v>3895</v>
      </c>
      <c r="K4827" s="2">
        <f t="shared" si="301"/>
        <v>44958</v>
      </c>
      <c r="L4827" s="2" t="str">
        <f>VLOOKUP(C4827,Customers!$A$2:$F$401,3,FALSE)</f>
        <v>Asyut</v>
      </c>
      <c r="M4827" s="2" t="str">
        <f>VLOOKUP(C4827,Customers!$A$2:$F$401,5,FALSE)</f>
        <v>Consumer</v>
      </c>
      <c r="N4827" s="2" t="str">
        <f>VLOOKUP(D4827,Products!$A$2:$F$21,2,FALSE)</f>
        <v>UPS 1200VA</v>
      </c>
      <c r="O4827" s="2" t="str">
        <f>VLOOKUP(D4827,Products!$A$2:$F$21,4,FALSE)</f>
        <v>Electronics</v>
      </c>
      <c r="P4827" s="2" t="str">
        <f>VLOOKUP(D4827,Products!$A$2:$F$21,3,FALSE)</f>
        <v>Power</v>
      </c>
      <c r="Q4827" s="6">
        <f>VLOOKUP(D4827,Products!$A$2:$F$21,6,FALSE)</f>
        <v>2950</v>
      </c>
      <c r="R4827" s="6">
        <f t="shared" si="302"/>
        <v>2950</v>
      </c>
      <c r="S4827" s="6">
        <f t="shared" si="303"/>
        <v>945</v>
      </c>
    </row>
    <row r="4828" spans="1:19" x14ac:dyDescent="0.25">
      <c r="A4828" t="s">
        <v>5258</v>
      </c>
      <c r="B4828" s="2">
        <v>45169</v>
      </c>
      <c r="C4828" t="s">
        <v>235</v>
      </c>
      <c r="D4828" t="s">
        <v>46</v>
      </c>
      <c r="E4828">
        <v>3</v>
      </c>
      <c r="F4828">
        <v>280.8</v>
      </c>
      <c r="G4828" s="3">
        <v>0.15</v>
      </c>
      <c r="H4828" t="s">
        <v>12</v>
      </c>
      <c r="I4828">
        <v>4</v>
      </c>
      <c r="J4828">
        <f t="shared" si="300"/>
        <v>716.04000000000008</v>
      </c>
      <c r="K4828" s="2">
        <f t="shared" si="301"/>
        <v>45139</v>
      </c>
      <c r="L4828" s="2" t="str">
        <f>VLOOKUP(C4828,Customers!$A$2:$F$401,3,FALSE)</f>
        <v>Tanta</v>
      </c>
      <c r="M4828" s="2" t="str">
        <f>VLOOKUP(C4828,Customers!$A$2:$F$401,5,FALSE)</f>
        <v>Consumer</v>
      </c>
      <c r="N4828" s="2" t="str">
        <f>VLOOKUP(D4828,Products!$A$2:$F$21,2,FALSE)</f>
        <v>Paper A4 Box</v>
      </c>
      <c r="O4828" s="2" t="str">
        <f>VLOOKUP(D4828,Products!$A$2:$F$21,4,FALSE)</f>
        <v>Office</v>
      </c>
      <c r="P4828" s="2" t="str">
        <f>VLOOKUP(D4828,Products!$A$2:$F$21,3,FALSE)</f>
        <v>Stationery</v>
      </c>
      <c r="Q4828" s="6">
        <f>VLOOKUP(D4828,Products!$A$2:$F$21,6,FALSE)</f>
        <v>145</v>
      </c>
      <c r="R4828" s="6">
        <f t="shared" si="302"/>
        <v>435</v>
      </c>
      <c r="S4828" s="6">
        <f t="shared" si="303"/>
        <v>281.04000000000008</v>
      </c>
    </row>
    <row r="4829" spans="1:19" x14ac:dyDescent="0.25">
      <c r="A4829" t="s">
        <v>5259</v>
      </c>
      <c r="B4829" s="2">
        <v>45382</v>
      </c>
      <c r="C4829" t="s">
        <v>615</v>
      </c>
      <c r="D4829" t="s">
        <v>15</v>
      </c>
      <c r="E4829">
        <v>1</v>
      </c>
      <c r="F4829">
        <v>436.5</v>
      </c>
      <c r="G4829" s="3">
        <v>0.1</v>
      </c>
      <c r="H4829" t="s">
        <v>96</v>
      </c>
      <c r="I4829">
        <v>6</v>
      </c>
      <c r="J4829">
        <f t="shared" si="300"/>
        <v>392.85</v>
      </c>
      <c r="K4829" s="2">
        <f t="shared" si="301"/>
        <v>45352</v>
      </c>
      <c r="L4829" s="2" t="str">
        <f>VLOOKUP(C4829,Customers!$A$2:$F$401,3,FALSE)</f>
        <v>Ismailia</v>
      </c>
      <c r="M4829" s="2" t="str">
        <f>VLOOKUP(C4829,Customers!$A$2:$F$401,5,FALSE)</f>
        <v>Small Business</v>
      </c>
      <c r="N4829" s="2" t="str">
        <f>VLOOKUP(D4829,Products!$A$2:$F$21,2,FALSE)</f>
        <v>Wireless Mouse</v>
      </c>
      <c r="O4829" s="2" t="str">
        <f>VLOOKUP(D4829,Products!$A$2:$F$21,4,FALSE)</f>
        <v>Electronics</v>
      </c>
      <c r="P4829" s="2" t="str">
        <f>VLOOKUP(D4829,Products!$A$2:$F$21,3,FALSE)</f>
        <v>Accessories</v>
      </c>
      <c r="Q4829" s="6">
        <f>VLOOKUP(D4829,Products!$A$2:$F$21,6,FALSE)</f>
        <v>210</v>
      </c>
      <c r="R4829" s="6">
        <f t="shared" si="302"/>
        <v>210</v>
      </c>
      <c r="S4829" s="6">
        <f t="shared" si="303"/>
        <v>182.85000000000002</v>
      </c>
    </row>
    <row r="4830" spans="1:19" x14ac:dyDescent="0.25">
      <c r="A4830" t="s">
        <v>5260</v>
      </c>
      <c r="B4830" s="2">
        <v>45190</v>
      </c>
      <c r="C4830" t="s">
        <v>135</v>
      </c>
      <c r="D4830" t="s">
        <v>90</v>
      </c>
      <c r="E4830">
        <v>2</v>
      </c>
      <c r="F4830">
        <v>2163</v>
      </c>
      <c r="G4830" s="3">
        <v>0</v>
      </c>
      <c r="H4830" t="s">
        <v>12</v>
      </c>
      <c r="I4830">
        <v>6</v>
      </c>
      <c r="J4830">
        <f t="shared" si="300"/>
        <v>4326</v>
      </c>
      <c r="K4830" s="2">
        <f t="shared" si="301"/>
        <v>45170</v>
      </c>
      <c r="L4830" s="2" t="str">
        <f>VLOOKUP(C4830,Customers!$A$2:$F$401,3,FALSE)</f>
        <v>Asyut</v>
      </c>
      <c r="M4830" s="2" t="str">
        <f>VLOOKUP(C4830,Customers!$A$2:$F$401,5,FALSE)</f>
        <v>Corporate</v>
      </c>
      <c r="N4830" s="2" t="str">
        <f>VLOOKUP(D4830,Products!$A$2:$F$21,2,FALSE)</f>
        <v>Headset Pro</v>
      </c>
      <c r="O4830" s="2" t="str">
        <f>VLOOKUP(D4830,Products!$A$2:$F$21,4,FALSE)</f>
        <v>Electronics</v>
      </c>
      <c r="P4830" s="2" t="str">
        <f>VLOOKUP(D4830,Products!$A$2:$F$21,3,FALSE)</f>
        <v>Accessories</v>
      </c>
      <c r="Q4830" s="6">
        <f>VLOOKUP(D4830,Products!$A$2:$F$21,6,FALSE)</f>
        <v>1180</v>
      </c>
      <c r="R4830" s="6">
        <f t="shared" si="302"/>
        <v>2360</v>
      </c>
      <c r="S4830" s="6">
        <f t="shared" si="303"/>
        <v>1966</v>
      </c>
    </row>
    <row r="4831" spans="1:19" x14ac:dyDescent="0.25">
      <c r="A4831" t="s">
        <v>5261</v>
      </c>
      <c r="B4831" s="2">
        <v>45218</v>
      </c>
      <c r="C4831" t="s">
        <v>111</v>
      </c>
      <c r="D4831" t="s">
        <v>82</v>
      </c>
      <c r="E4831">
        <v>3</v>
      </c>
      <c r="F4831">
        <v>5184</v>
      </c>
      <c r="G4831" s="3">
        <v>0.15</v>
      </c>
      <c r="H4831" t="s">
        <v>12</v>
      </c>
      <c r="I4831">
        <v>4</v>
      </c>
      <c r="J4831">
        <f t="shared" si="300"/>
        <v>13219.199999999999</v>
      </c>
      <c r="K4831" s="2">
        <f t="shared" si="301"/>
        <v>45200</v>
      </c>
      <c r="L4831" s="2" t="str">
        <f>VLOOKUP(C4831,Customers!$A$2:$F$401,3,FALSE)</f>
        <v>Zagazig</v>
      </c>
      <c r="M4831" s="2" t="str">
        <f>VLOOKUP(C4831,Customers!$A$2:$F$401,5,FALSE)</f>
        <v>Corporate</v>
      </c>
      <c r="N4831" s="2" t="str">
        <f>VLOOKUP(D4831,Products!$A$2:$F$21,2,FALSE)</f>
        <v>Office Chair</v>
      </c>
      <c r="O4831" s="2" t="str">
        <f>VLOOKUP(D4831,Products!$A$2:$F$21,4,FALSE)</f>
        <v>Office</v>
      </c>
      <c r="P4831" s="2" t="str">
        <f>VLOOKUP(D4831,Products!$A$2:$F$21,3,FALSE)</f>
        <v>Furniture</v>
      </c>
      <c r="Q4831" s="6">
        <f>VLOOKUP(D4831,Products!$A$2:$F$21,6,FALSE)</f>
        <v>3150</v>
      </c>
      <c r="R4831" s="6">
        <f t="shared" si="302"/>
        <v>9450</v>
      </c>
      <c r="S4831" s="6">
        <f t="shared" si="303"/>
        <v>3769.1999999999989</v>
      </c>
    </row>
    <row r="4832" spans="1:19" x14ac:dyDescent="0.25">
      <c r="A4832" t="s">
        <v>5262</v>
      </c>
      <c r="B4832" s="2">
        <v>45391</v>
      </c>
      <c r="C4832" t="s">
        <v>326</v>
      </c>
      <c r="D4832" t="s">
        <v>123</v>
      </c>
      <c r="E4832">
        <v>2</v>
      </c>
      <c r="F4832">
        <v>2279.5</v>
      </c>
      <c r="G4832" s="3">
        <v>0.2</v>
      </c>
      <c r="H4832" t="s">
        <v>96</v>
      </c>
      <c r="I4832">
        <v>6</v>
      </c>
      <c r="J4832">
        <f t="shared" si="300"/>
        <v>3647.2000000000003</v>
      </c>
      <c r="K4832" s="2">
        <f t="shared" si="301"/>
        <v>45383</v>
      </c>
      <c r="L4832" s="2" t="str">
        <f>VLOOKUP(C4832,Customers!$A$2:$F$401,3,FALSE)</f>
        <v>Cairo</v>
      </c>
      <c r="M4832" s="2" t="str">
        <f>VLOOKUP(C4832,Customers!$A$2:$F$401,5,FALSE)</f>
        <v>Consumer</v>
      </c>
      <c r="N4832" s="2" t="str">
        <f>VLOOKUP(D4832,Products!$A$2:$F$21,2,FALSE)</f>
        <v>Barcode Scanner</v>
      </c>
      <c r="O4832" s="2" t="str">
        <f>VLOOKUP(D4832,Products!$A$2:$F$21,4,FALSE)</f>
        <v>Electronics</v>
      </c>
      <c r="P4832" s="2" t="str">
        <f>VLOOKUP(D4832,Products!$A$2:$F$21,3,FALSE)</f>
        <v>POS Equipment</v>
      </c>
      <c r="Q4832" s="6">
        <f>VLOOKUP(D4832,Products!$A$2:$F$21,6,FALSE)</f>
        <v>1420</v>
      </c>
      <c r="R4832" s="6">
        <f t="shared" si="302"/>
        <v>2840</v>
      </c>
      <c r="S4832" s="6">
        <f t="shared" si="303"/>
        <v>807.20000000000027</v>
      </c>
    </row>
    <row r="4833" spans="1:19" x14ac:dyDescent="0.25">
      <c r="A4833" t="s">
        <v>5263</v>
      </c>
      <c r="B4833" s="2">
        <v>45556</v>
      </c>
      <c r="C4833" t="s">
        <v>403</v>
      </c>
      <c r="D4833" t="s">
        <v>56</v>
      </c>
      <c r="E4833">
        <v>3</v>
      </c>
      <c r="F4833">
        <v>180</v>
      </c>
      <c r="G4833" s="3">
        <v>0.1</v>
      </c>
      <c r="H4833" t="s">
        <v>12</v>
      </c>
      <c r="I4833">
        <v>5</v>
      </c>
      <c r="J4833">
        <f t="shared" si="300"/>
        <v>486</v>
      </c>
      <c r="K4833" s="2">
        <f t="shared" si="301"/>
        <v>45536</v>
      </c>
      <c r="L4833" s="2" t="str">
        <f>VLOOKUP(C4833,Customers!$A$2:$F$401,3,FALSE)</f>
        <v>Shubra El-Kheima</v>
      </c>
      <c r="M4833" s="2" t="str">
        <f>VLOOKUP(C4833,Customers!$A$2:$F$401,5,FALSE)</f>
        <v>Small Business</v>
      </c>
      <c r="N4833" s="2" t="str">
        <f>VLOOKUP(D4833,Products!$A$2:$F$21,2,FALSE)</f>
        <v>Notebook Pack</v>
      </c>
      <c r="O4833" s="2" t="str">
        <f>VLOOKUP(D4833,Products!$A$2:$F$21,4,FALSE)</f>
        <v>Office</v>
      </c>
      <c r="P4833" s="2" t="str">
        <f>VLOOKUP(D4833,Products!$A$2:$F$21,3,FALSE)</f>
        <v>Stationery</v>
      </c>
      <c r="Q4833" s="6">
        <f>VLOOKUP(D4833,Products!$A$2:$F$21,6,FALSE)</f>
        <v>75</v>
      </c>
      <c r="R4833" s="6">
        <f t="shared" si="302"/>
        <v>225</v>
      </c>
      <c r="S4833" s="6">
        <f t="shared" si="303"/>
        <v>261</v>
      </c>
    </row>
    <row r="4834" spans="1:19" x14ac:dyDescent="0.25">
      <c r="A4834" t="s">
        <v>5264</v>
      </c>
      <c r="B4834" s="2">
        <v>45183</v>
      </c>
      <c r="C4834" t="s">
        <v>332</v>
      </c>
      <c r="D4834" t="s">
        <v>90</v>
      </c>
      <c r="E4834">
        <v>4</v>
      </c>
      <c r="F4834">
        <v>2037</v>
      </c>
      <c r="G4834" s="3">
        <v>0.03</v>
      </c>
      <c r="H4834" t="s">
        <v>12</v>
      </c>
      <c r="I4834">
        <v>7</v>
      </c>
      <c r="J4834">
        <f t="shared" si="300"/>
        <v>7903.5599999999995</v>
      </c>
      <c r="K4834" s="2">
        <f t="shared" si="301"/>
        <v>45170</v>
      </c>
      <c r="L4834" s="2" t="str">
        <f>VLOOKUP(C4834,Customers!$A$2:$F$401,3,FALSE)</f>
        <v>Banha</v>
      </c>
      <c r="M4834" s="2" t="str">
        <f>VLOOKUP(C4834,Customers!$A$2:$F$401,5,FALSE)</f>
        <v>Small Business</v>
      </c>
      <c r="N4834" s="2" t="str">
        <f>VLOOKUP(D4834,Products!$A$2:$F$21,2,FALSE)</f>
        <v>Headset Pro</v>
      </c>
      <c r="O4834" s="2" t="str">
        <f>VLOOKUP(D4834,Products!$A$2:$F$21,4,FALSE)</f>
        <v>Electronics</v>
      </c>
      <c r="P4834" s="2" t="str">
        <f>VLOOKUP(D4834,Products!$A$2:$F$21,3,FALSE)</f>
        <v>Accessories</v>
      </c>
      <c r="Q4834" s="6">
        <f>VLOOKUP(D4834,Products!$A$2:$F$21,6,FALSE)</f>
        <v>1180</v>
      </c>
      <c r="R4834" s="6">
        <f t="shared" si="302"/>
        <v>4720</v>
      </c>
      <c r="S4834" s="6">
        <f t="shared" si="303"/>
        <v>3183.5599999999995</v>
      </c>
    </row>
    <row r="4835" spans="1:19" x14ac:dyDescent="0.25">
      <c r="A4835" t="s">
        <v>5265</v>
      </c>
      <c r="B4835" s="2">
        <v>45356</v>
      </c>
      <c r="C4835" t="s">
        <v>948</v>
      </c>
      <c r="D4835" t="s">
        <v>15</v>
      </c>
      <c r="E4835">
        <v>3</v>
      </c>
      <c r="F4835">
        <v>436.5</v>
      </c>
      <c r="G4835" s="3">
        <v>0</v>
      </c>
      <c r="H4835" t="s">
        <v>12</v>
      </c>
      <c r="I4835">
        <v>3</v>
      </c>
      <c r="J4835">
        <f t="shared" si="300"/>
        <v>1309.5</v>
      </c>
      <c r="K4835" s="2">
        <f t="shared" si="301"/>
        <v>45352</v>
      </c>
      <c r="L4835" s="2" t="str">
        <f>VLOOKUP(C4835,Customers!$A$2:$F$401,3,FALSE)</f>
        <v>Fayoum</v>
      </c>
      <c r="M4835" s="2" t="str">
        <f>VLOOKUP(C4835,Customers!$A$2:$F$401,5,FALSE)</f>
        <v>Consumer</v>
      </c>
      <c r="N4835" s="2" t="str">
        <f>VLOOKUP(D4835,Products!$A$2:$F$21,2,FALSE)</f>
        <v>Wireless Mouse</v>
      </c>
      <c r="O4835" s="2" t="str">
        <f>VLOOKUP(D4835,Products!$A$2:$F$21,4,FALSE)</f>
        <v>Electronics</v>
      </c>
      <c r="P4835" s="2" t="str">
        <f>VLOOKUP(D4835,Products!$A$2:$F$21,3,FALSE)</f>
        <v>Accessories</v>
      </c>
      <c r="Q4835" s="6">
        <f>VLOOKUP(D4835,Products!$A$2:$F$21,6,FALSE)</f>
        <v>210</v>
      </c>
      <c r="R4835" s="6">
        <f t="shared" si="302"/>
        <v>630</v>
      </c>
      <c r="S4835" s="6">
        <f t="shared" si="303"/>
        <v>679.5</v>
      </c>
    </row>
    <row r="4836" spans="1:19" x14ac:dyDescent="0.25">
      <c r="A4836" t="s">
        <v>5266</v>
      </c>
      <c r="B4836" s="2">
        <v>45193</v>
      </c>
      <c r="C4836" t="s">
        <v>462</v>
      </c>
      <c r="D4836" t="s">
        <v>40</v>
      </c>
      <c r="E4836">
        <v>10</v>
      </c>
      <c r="F4836">
        <v>18915</v>
      </c>
      <c r="G4836" s="3">
        <v>0</v>
      </c>
      <c r="H4836" t="s">
        <v>12</v>
      </c>
      <c r="I4836">
        <v>1</v>
      </c>
      <c r="J4836">
        <f t="shared" si="300"/>
        <v>189150</v>
      </c>
      <c r="K4836" s="2">
        <f t="shared" si="301"/>
        <v>45170</v>
      </c>
      <c r="L4836" s="2" t="str">
        <f>VLOOKUP(C4836,Customers!$A$2:$F$401,3,FALSE)</f>
        <v>Shubra El-Kheima</v>
      </c>
      <c r="M4836" s="2" t="str">
        <f>VLOOKUP(C4836,Customers!$A$2:$F$401,5,FALSE)</f>
        <v>Small Business</v>
      </c>
      <c r="N4836" s="2" t="str">
        <f>VLOOKUP(D4836,Products!$A$2:$F$21,2,FALSE)</f>
        <v>Laptop Basic 15</v>
      </c>
      <c r="O4836" s="2" t="str">
        <f>VLOOKUP(D4836,Products!$A$2:$F$21,4,FALSE)</f>
        <v>Electronics</v>
      </c>
      <c r="P4836" s="2" t="str">
        <f>VLOOKUP(D4836,Products!$A$2:$F$21,3,FALSE)</f>
        <v>Computers</v>
      </c>
      <c r="Q4836" s="6">
        <f>VLOOKUP(D4836,Products!$A$2:$F$21,6,FALSE)</f>
        <v>15100</v>
      </c>
      <c r="R4836" s="6">
        <f t="shared" si="302"/>
        <v>151000</v>
      </c>
      <c r="S4836" s="6">
        <f t="shared" si="303"/>
        <v>38150</v>
      </c>
    </row>
    <row r="4837" spans="1:19" x14ac:dyDescent="0.25">
      <c r="A4837" t="s">
        <v>5267</v>
      </c>
      <c r="B4837" s="2">
        <v>45087</v>
      </c>
      <c r="C4837" t="s">
        <v>26</v>
      </c>
      <c r="D4837" t="s">
        <v>46</v>
      </c>
      <c r="E4837">
        <v>50</v>
      </c>
      <c r="F4837">
        <v>267.8</v>
      </c>
      <c r="G4837" s="3">
        <v>0</v>
      </c>
      <c r="H4837" t="s">
        <v>12</v>
      </c>
      <c r="I4837">
        <v>5</v>
      </c>
      <c r="J4837">
        <f t="shared" si="300"/>
        <v>13390</v>
      </c>
      <c r="K4837" s="2">
        <f t="shared" si="301"/>
        <v>45078</v>
      </c>
      <c r="L4837" s="2" t="str">
        <f>VLOOKUP(C4837,Customers!$A$2:$F$401,3,FALSE)</f>
        <v>Mansoura</v>
      </c>
      <c r="M4837" s="2" t="str">
        <f>VLOOKUP(C4837,Customers!$A$2:$F$401,5,FALSE)</f>
        <v>Consumer</v>
      </c>
      <c r="N4837" s="2" t="str">
        <f>VLOOKUP(D4837,Products!$A$2:$F$21,2,FALSE)</f>
        <v>Paper A4 Box</v>
      </c>
      <c r="O4837" s="2" t="str">
        <f>VLOOKUP(D4837,Products!$A$2:$F$21,4,FALSE)</f>
        <v>Office</v>
      </c>
      <c r="P4837" s="2" t="str">
        <f>VLOOKUP(D4837,Products!$A$2:$F$21,3,FALSE)</f>
        <v>Stationery</v>
      </c>
      <c r="Q4837" s="6">
        <f>VLOOKUP(D4837,Products!$A$2:$F$21,6,FALSE)</f>
        <v>145</v>
      </c>
      <c r="R4837" s="6">
        <f t="shared" si="302"/>
        <v>7250</v>
      </c>
      <c r="S4837" s="6">
        <f t="shared" si="303"/>
        <v>6140</v>
      </c>
    </row>
    <row r="4838" spans="1:19" x14ac:dyDescent="0.25">
      <c r="A4838" t="s">
        <v>5268</v>
      </c>
      <c r="B4838" s="2">
        <v>45797</v>
      </c>
      <c r="C4838" t="s">
        <v>894</v>
      </c>
      <c r="D4838" t="s">
        <v>21</v>
      </c>
      <c r="E4838">
        <v>1</v>
      </c>
      <c r="F4838">
        <v>1998</v>
      </c>
      <c r="G4838" s="3">
        <v>0.03</v>
      </c>
      <c r="H4838" t="s">
        <v>12</v>
      </c>
      <c r="I4838">
        <v>3</v>
      </c>
      <c r="J4838">
        <f t="shared" si="300"/>
        <v>1938.06</v>
      </c>
      <c r="K4838" s="2">
        <f t="shared" si="301"/>
        <v>45778</v>
      </c>
      <c r="L4838" s="2" t="str">
        <f>VLOOKUP(C4838,Customers!$A$2:$F$401,3,FALSE)</f>
        <v>Giza</v>
      </c>
      <c r="M4838" s="2" t="str">
        <f>VLOOKUP(C4838,Customers!$A$2:$F$401,5,FALSE)</f>
        <v>Small Business</v>
      </c>
      <c r="N4838" s="2" t="str">
        <f>VLOOKUP(D4838,Products!$A$2:$F$21,2,FALSE)</f>
        <v>Mechanical Keyboard</v>
      </c>
      <c r="O4838" s="2" t="str">
        <f>VLOOKUP(D4838,Products!$A$2:$F$21,4,FALSE)</f>
        <v>Electronics</v>
      </c>
      <c r="P4838" s="2" t="str">
        <f>VLOOKUP(D4838,Products!$A$2:$F$21,3,FALSE)</f>
        <v>Accessories</v>
      </c>
      <c r="Q4838" s="6">
        <f>VLOOKUP(D4838,Products!$A$2:$F$21,6,FALSE)</f>
        <v>990</v>
      </c>
      <c r="R4838" s="6">
        <f t="shared" si="302"/>
        <v>990</v>
      </c>
      <c r="S4838" s="6">
        <f t="shared" si="303"/>
        <v>948.06</v>
      </c>
    </row>
    <row r="4839" spans="1:19" x14ac:dyDescent="0.25">
      <c r="A4839" t="s">
        <v>5269</v>
      </c>
      <c r="B4839" s="2">
        <v>45155</v>
      </c>
      <c r="C4839" t="s">
        <v>568</v>
      </c>
      <c r="D4839" t="s">
        <v>40</v>
      </c>
      <c r="E4839">
        <v>2</v>
      </c>
      <c r="F4839">
        <v>19500</v>
      </c>
      <c r="G4839" s="3">
        <v>0.05</v>
      </c>
      <c r="H4839" t="s">
        <v>12</v>
      </c>
      <c r="I4839">
        <v>2</v>
      </c>
      <c r="J4839">
        <f t="shared" si="300"/>
        <v>37050</v>
      </c>
      <c r="K4839" s="2">
        <f t="shared" si="301"/>
        <v>45139</v>
      </c>
      <c r="L4839" s="2" t="str">
        <f>VLOOKUP(C4839,Customers!$A$2:$F$401,3,FALSE)</f>
        <v>Tanta</v>
      </c>
      <c r="M4839" s="2" t="str">
        <f>VLOOKUP(C4839,Customers!$A$2:$F$401,5,FALSE)</f>
        <v>Consumer</v>
      </c>
      <c r="N4839" s="2" t="str">
        <f>VLOOKUP(D4839,Products!$A$2:$F$21,2,FALSE)</f>
        <v>Laptop Basic 15</v>
      </c>
      <c r="O4839" s="2" t="str">
        <f>VLOOKUP(D4839,Products!$A$2:$F$21,4,FALSE)</f>
        <v>Electronics</v>
      </c>
      <c r="P4839" s="2" t="str">
        <f>VLOOKUP(D4839,Products!$A$2:$F$21,3,FALSE)</f>
        <v>Computers</v>
      </c>
      <c r="Q4839" s="6">
        <f>VLOOKUP(D4839,Products!$A$2:$F$21,6,FALSE)</f>
        <v>15100</v>
      </c>
      <c r="R4839" s="6">
        <f t="shared" si="302"/>
        <v>30200</v>
      </c>
      <c r="S4839" s="6">
        <f t="shared" si="303"/>
        <v>6850</v>
      </c>
    </row>
    <row r="4840" spans="1:19" x14ac:dyDescent="0.25">
      <c r="A4840" t="s">
        <v>5270</v>
      </c>
      <c r="B4840" s="2">
        <v>45086</v>
      </c>
      <c r="C4840" t="s">
        <v>106</v>
      </c>
      <c r="D4840" t="s">
        <v>40</v>
      </c>
      <c r="E4840">
        <v>1</v>
      </c>
      <c r="F4840">
        <v>18915</v>
      </c>
      <c r="G4840" s="3">
        <v>0.03</v>
      </c>
      <c r="H4840" t="s">
        <v>12</v>
      </c>
      <c r="I4840">
        <v>2</v>
      </c>
      <c r="J4840">
        <f t="shared" si="300"/>
        <v>18347.55</v>
      </c>
      <c r="K4840" s="2">
        <f t="shared" si="301"/>
        <v>45078</v>
      </c>
      <c r="L4840" s="2" t="str">
        <f>VLOOKUP(C4840,Customers!$A$2:$F$401,3,FALSE)</f>
        <v>Ismailia</v>
      </c>
      <c r="M4840" s="2" t="str">
        <f>VLOOKUP(C4840,Customers!$A$2:$F$401,5,FALSE)</f>
        <v>Consumer</v>
      </c>
      <c r="N4840" s="2" t="str">
        <f>VLOOKUP(D4840,Products!$A$2:$F$21,2,FALSE)</f>
        <v>Laptop Basic 15</v>
      </c>
      <c r="O4840" s="2" t="str">
        <f>VLOOKUP(D4840,Products!$A$2:$F$21,4,FALSE)</f>
        <v>Electronics</v>
      </c>
      <c r="P4840" s="2" t="str">
        <f>VLOOKUP(D4840,Products!$A$2:$F$21,3,FALSE)</f>
        <v>Computers</v>
      </c>
      <c r="Q4840" s="6">
        <f>VLOOKUP(D4840,Products!$A$2:$F$21,6,FALSE)</f>
        <v>15100</v>
      </c>
      <c r="R4840" s="6">
        <f t="shared" si="302"/>
        <v>15100</v>
      </c>
      <c r="S4840" s="6">
        <f t="shared" si="303"/>
        <v>3247.5499999999993</v>
      </c>
    </row>
    <row r="4841" spans="1:19" x14ac:dyDescent="0.25">
      <c r="A4841" t="s">
        <v>5271</v>
      </c>
      <c r="B4841" s="2">
        <v>44965</v>
      </c>
      <c r="C4841" t="s">
        <v>1156</v>
      </c>
      <c r="D4841" t="s">
        <v>33</v>
      </c>
      <c r="E4841">
        <v>2</v>
      </c>
      <c r="F4841">
        <v>4017</v>
      </c>
      <c r="G4841" s="3">
        <v>0.05</v>
      </c>
      <c r="H4841" t="s">
        <v>12</v>
      </c>
      <c r="I4841">
        <v>3</v>
      </c>
      <c r="J4841">
        <f t="shared" si="300"/>
        <v>7632.2999999999993</v>
      </c>
      <c r="K4841" s="2">
        <f t="shared" si="301"/>
        <v>44958</v>
      </c>
      <c r="L4841" s="2" t="str">
        <f>VLOOKUP(C4841,Customers!$A$2:$F$401,3,FALSE)</f>
        <v>Asyut</v>
      </c>
      <c r="M4841" s="2" t="str">
        <f>VLOOKUP(C4841,Customers!$A$2:$F$401,5,FALSE)</f>
        <v>Consumer</v>
      </c>
      <c r="N4841" s="2" t="str">
        <f>VLOOKUP(D4841,Products!$A$2:$F$21,2,FALSE)</f>
        <v>Filing Cabinet</v>
      </c>
      <c r="O4841" s="2" t="str">
        <f>VLOOKUP(D4841,Products!$A$2:$F$21,4,FALSE)</f>
        <v>Office</v>
      </c>
      <c r="P4841" s="2" t="str">
        <f>VLOOKUP(D4841,Products!$A$2:$F$21,3,FALSE)</f>
        <v>Furniture</v>
      </c>
      <c r="Q4841" s="6">
        <f>VLOOKUP(D4841,Products!$A$2:$F$21,6,FALSE)</f>
        <v>2650</v>
      </c>
      <c r="R4841" s="6">
        <f t="shared" si="302"/>
        <v>5300</v>
      </c>
      <c r="S4841" s="6">
        <f t="shared" si="303"/>
        <v>2332.2999999999993</v>
      </c>
    </row>
    <row r="4842" spans="1:19" x14ac:dyDescent="0.25">
      <c r="A4842" t="s">
        <v>5272</v>
      </c>
      <c r="B4842" s="2">
        <v>45918</v>
      </c>
      <c r="C4842" t="s">
        <v>336</v>
      </c>
      <c r="D4842" t="s">
        <v>46</v>
      </c>
      <c r="E4842">
        <v>1</v>
      </c>
      <c r="F4842">
        <v>267.8</v>
      </c>
      <c r="G4842" s="3">
        <v>0.05</v>
      </c>
      <c r="H4842" t="s">
        <v>12</v>
      </c>
      <c r="I4842">
        <v>4</v>
      </c>
      <c r="J4842">
        <f t="shared" si="300"/>
        <v>254.41</v>
      </c>
      <c r="K4842" s="2">
        <f t="shared" si="301"/>
        <v>45901</v>
      </c>
      <c r="L4842" s="2" t="str">
        <f>VLOOKUP(C4842,Customers!$A$2:$F$401,3,FALSE)</f>
        <v>Asyut</v>
      </c>
      <c r="M4842" s="2" t="str">
        <f>VLOOKUP(C4842,Customers!$A$2:$F$401,5,FALSE)</f>
        <v>Small Business</v>
      </c>
      <c r="N4842" s="2" t="str">
        <f>VLOOKUP(D4842,Products!$A$2:$F$21,2,FALSE)</f>
        <v>Paper A4 Box</v>
      </c>
      <c r="O4842" s="2" t="str">
        <f>VLOOKUP(D4842,Products!$A$2:$F$21,4,FALSE)</f>
        <v>Office</v>
      </c>
      <c r="P4842" s="2" t="str">
        <f>VLOOKUP(D4842,Products!$A$2:$F$21,3,FALSE)</f>
        <v>Stationery</v>
      </c>
      <c r="Q4842" s="6">
        <f>VLOOKUP(D4842,Products!$A$2:$F$21,6,FALSE)</f>
        <v>145</v>
      </c>
      <c r="R4842" s="6">
        <f t="shared" si="302"/>
        <v>145</v>
      </c>
      <c r="S4842" s="6">
        <f t="shared" si="303"/>
        <v>109.41</v>
      </c>
    </row>
    <row r="4843" spans="1:19" x14ac:dyDescent="0.25">
      <c r="A4843" t="s">
        <v>5273</v>
      </c>
      <c r="B4843" s="2">
        <v>45810</v>
      </c>
      <c r="C4843" t="s">
        <v>401</v>
      </c>
      <c r="D4843" t="s">
        <v>24</v>
      </c>
      <c r="E4843">
        <v>2</v>
      </c>
      <c r="F4843">
        <v>1350</v>
      </c>
      <c r="G4843" s="3">
        <v>0.05</v>
      </c>
      <c r="H4843" t="s">
        <v>12</v>
      </c>
      <c r="I4843">
        <v>2</v>
      </c>
      <c r="J4843">
        <f t="shared" si="300"/>
        <v>2565</v>
      </c>
      <c r="K4843" s="2">
        <f t="shared" si="301"/>
        <v>45809</v>
      </c>
      <c r="L4843" s="2" t="str">
        <f>VLOOKUP(C4843,Customers!$A$2:$F$401,3,FALSE)</f>
        <v>Alexandria</v>
      </c>
      <c r="M4843" s="2" t="str">
        <f>VLOOKUP(C4843,Customers!$A$2:$F$401,5,FALSE)</f>
        <v>Consumer</v>
      </c>
      <c r="N4843" s="2" t="str">
        <f>VLOOKUP(D4843,Products!$A$2:$F$21,2,FALSE)</f>
        <v>USB-C Hub</v>
      </c>
      <c r="O4843" s="2" t="str">
        <f>VLOOKUP(D4843,Products!$A$2:$F$21,4,FALSE)</f>
        <v>Electronics</v>
      </c>
      <c r="P4843" s="2" t="str">
        <f>VLOOKUP(D4843,Products!$A$2:$F$21,3,FALSE)</f>
        <v>Accessories</v>
      </c>
      <c r="Q4843" s="6">
        <f>VLOOKUP(D4843,Products!$A$2:$F$21,6,FALSE)</f>
        <v>620</v>
      </c>
      <c r="R4843" s="6">
        <f t="shared" si="302"/>
        <v>1240</v>
      </c>
      <c r="S4843" s="6">
        <f t="shared" si="303"/>
        <v>1325</v>
      </c>
    </row>
    <row r="4844" spans="1:19" x14ac:dyDescent="0.25">
      <c r="A4844" t="s">
        <v>5274</v>
      </c>
      <c r="B4844" s="2">
        <v>45014</v>
      </c>
      <c r="C4844" t="s">
        <v>714</v>
      </c>
      <c r="D4844" t="s">
        <v>40</v>
      </c>
      <c r="E4844">
        <v>3</v>
      </c>
      <c r="F4844">
        <v>19500</v>
      </c>
      <c r="G4844" s="3">
        <v>0</v>
      </c>
      <c r="H4844" t="s">
        <v>12</v>
      </c>
      <c r="I4844">
        <v>7</v>
      </c>
      <c r="J4844">
        <f t="shared" si="300"/>
        <v>58500</v>
      </c>
      <c r="K4844" s="2">
        <f t="shared" si="301"/>
        <v>44986</v>
      </c>
      <c r="L4844" s="2" t="str">
        <f>VLOOKUP(C4844,Customers!$A$2:$F$401,3,FALSE)</f>
        <v>Cairo</v>
      </c>
      <c r="M4844" s="2" t="str">
        <f>VLOOKUP(C4844,Customers!$A$2:$F$401,5,FALSE)</f>
        <v>Consumer</v>
      </c>
      <c r="N4844" s="2" t="str">
        <f>VLOOKUP(D4844,Products!$A$2:$F$21,2,FALSE)</f>
        <v>Laptop Basic 15</v>
      </c>
      <c r="O4844" s="2" t="str">
        <f>VLOOKUP(D4844,Products!$A$2:$F$21,4,FALSE)</f>
        <v>Electronics</v>
      </c>
      <c r="P4844" s="2" t="str">
        <f>VLOOKUP(D4844,Products!$A$2:$F$21,3,FALSE)</f>
        <v>Computers</v>
      </c>
      <c r="Q4844" s="6">
        <f>VLOOKUP(D4844,Products!$A$2:$F$21,6,FALSE)</f>
        <v>15100</v>
      </c>
      <c r="R4844" s="6">
        <f t="shared" si="302"/>
        <v>45300</v>
      </c>
      <c r="S4844" s="6">
        <f t="shared" si="303"/>
        <v>13200</v>
      </c>
    </row>
    <row r="4845" spans="1:19" x14ac:dyDescent="0.25">
      <c r="A4845" t="s">
        <v>5275</v>
      </c>
      <c r="B4845" s="2">
        <v>45329</v>
      </c>
      <c r="C4845" t="s">
        <v>835</v>
      </c>
      <c r="D4845" t="s">
        <v>56</v>
      </c>
      <c r="E4845">
        <v>1</v>
      </c>
      <c r="F4845">
        <v>180</v>
      </c>
      <c r="G4845" s="3">
        <v>0.2</v>
      </c>
      <c r="H4845" t="s">
        <v>12</v>
      </c>
      <c r="I4845">
        <v>4</v>
      </c>
      <c r="J4845">
        <f t="shared" si="300"/>
        <v>144</v>
      </c>
      <c r="K4845" s="2">
        <f t="shared" si="301"/>
        <v>45323</v>
      </c>
      <c r="L4845" s="2" t="str">
        <f>VLOOKUP(C4845,Customers!$A$2:$F$401,3,FALSE)</f>
        <v>Cairo</v>
      </c>
      <c r="M4845" s="2" t="str">
        <f>VLOOKUP(C4845,Customers!$A$2:$F$401,5,FALSE)</f>
        <v>Consumer</v>
      </c>
      <c r="N4845" s="2" t="str">
        <f>VLOOKUP(D4845,Products!$A$2:$F$21,2,FALSE)</f>
        <v>Notebook Pack</v>
      </c>
      <c r="O4845" s="2" t="str">
        <f>VLOOKUP(D4845,Products!$A$2:$F$21,4,FALSE)</f>
        <v>Office</v>
      </c>
      <c r="P4845" s="2" t="str">
        <f>VLOOKUP(D4845,Products!$A$2:$F$21,3,FALSE)</f>
        <v>Stationery</v>
      </c>
      <c r="Q4845" s="6">
        <f>VLOOKUP(D4845,Products!$A$2:$F$21,6,FALSE)</f>
        <v>75</v>
      </c>
      <c r="R4845" s="6">
        <f t="shared" si="302"/>
        <v>75</v>
      </c>
      <c r="S4845" s="6">
        <f t="shared" si="303"/>
        <v>69</v>
      </c>
    </row>
    <row r="4846" spans="1:19" x14ac:dyDescent="0.25">
      <c r="A4846" t="s">
        <v>5276</v>
      </c>
      <c r="B4846" s="2">
        <v>45147</v>
      </c>
      <c r="C4846" t="s">
        <v>137</v>
      </c>
      <c r="D4846" t="s">
        <v>82</v>
      </c>
      <c r="E4846">
        <v>3</v>
      </c>
      <c r="F4846">
        <v>5184</v>
      </c>
      <c r="G4846" s="3">
        <v>0</v>
      </c>
      <c r="H4846" t="s">
        <v>12</v>
      </c>
      <c r="I4846">
        <v>2</v>
      </c>
      <c r="J4846">
        <f t="shared" si="300"/>
        <v>15552</v>
      </c>
      <c r="K4846" s="2">
        <f t="shared" si="301"/>
        <v>45139</v>
      </c>
      <c r="L4846" s="2" t="str">
        <f>VLOOKUP(C4846,Customers!$A$2:$F$401,3,FALSE)</f>
        <v>Zagazig</v>
      </c>
      <c r="M4846" s="2" t="str">
        <f>VLOOKUP(C4846,Customers!$A$2:$F$401,5,FALSE)</f>
        <v>Small Business</v>
      </c>
      <c r="N4846" s="2" t="str">
        <f>VLOOKUP(D4846,Products!$A$2:$F$21,2,FALSE)</f>
        <v>Office Chair</v>
      </c>
      <c r="O4846" s="2" t="str">
        <f>VLOOKUP(D4846,Products!$A$2:$F$21,4,FALSE)</f>
        <v>Office</v>
      </c>
      <c r="P4846" s="2" t="str">
        <f>VLOOKUP(D4846,Products!$A$2:$F$21,3,FALSE)</f>
        <v>Furniture</v>
      </c>
      <c r="Q4846" s="6">
        <f>VLOOKUP(D4846,Products!$A$2:$F$21,6,FALSE)</f>
        <v>3150</v>
      </c>
      <c r="R4846" s="6">
        <f t="shared" si="302"/>
        <v>9450</v>
      </c>
      <c r="S4846" s="6">
        <f t="shared" si="303"/>
        <v>6102</v>
      </c>
    </row>
    <row r="4847" spans="1:19" x14ac:dyDescent="0.25">
      <c r="A4847" t="s">
        <v>5277</v>
      </c>
      <c r="B4847" s="2">
        <v>44994</v>
      </c>
      <c r="C4847" t="s">
        <v>615</v>
      </c>
      <c r="D4847" t="s">
        <v>46</v>
      </c>
      <c r="E4847">
        <v>2</v>
      </c>
      <c r="F4847">
        <v>280.8</v>
      </c>
      <c r="G4847" s="3">
        <v>0.05</v>
      </c>
      <c r="H4847" t="s">
        <v>12</v>
      </c>
      <c r="I4847">
        <v>3</v>
      </c>
      <c r="J4847">
        <f t="shared" si="300"/>
        <v>533.52</v>
      </c>
      <c r="K4847" s="2">
        <f t="shared" si="301"/>
        <v>44986</v>
      </c>
      <c r="L4847" s="2" t="str">
        <f>VLOOKUP(C4847,Customers!$A$2:$F$401,3,FALSE)</f>
        <v>Ismailia</v>
      </c>
      <c r="M4847" s="2" t="str">
        <f>VLOOKUP(C4847,Customers!$A$2:$F$401,5,FALSE)</f>
        <v>Small Business</v>
      </c>
      <c r="N4847" s="2" t="str">
        <f>VLOOKUP(D4847,Products!$A$2:$F$21,2,FALSE)</f>
        <v>Paper A4 Box</v>
      </c>
      <c r="O4847" s="2" t="str">
        <f>VLOOKUP(D4847,Products!$A$2:$F$21,4,FALSE)</f>
        <v>Office</v>
      </c>
      <c r="P4847" s="2" t="str">
        <f>VLOOKUP(D4847,Products!$A$2:$F$21,3,FALSE)</f>
        <v>Stationery</v>
      </c>
      <c r="Q4847" s="6">
        <f>VLOOKUP(D4847,Products!$A$2:$F$21,6,FALSE)</f>
        <v>145</v>
      </c>
      <c r="R4847" s="6">
        <f t="shared" si="302"/>
        <v>290</v>
      </c>
      <c r="S4847" s="6">
        <f t="shared" si="303"/>
        <v>243.51999999999998</v>
      </c>
    </row>
    <row r="4848" spans="1:19" x14ac:dyDescent="0.25">
      <c r="A4848" t="s">
        <v>5278</v>
      </c>
      <c r="B4848" s="2">
        <v>45978</v>
      </c>
      <c r="C4848" t="s">
        <v>487</v>
      </c>
      <c r="D4848" t="s">
        <v>82</v>
      </c>
      <c r="E4848">
        <v>1</v>
      </c>
      <c r="F4848">
        <v>4656</v>
      </c>
      <c r="G4848" s="3">
        <v>0</v>
      </c>
      <c r="H4848" t="s">
        <v>12</v>
      </c>
      <c r="I4848">
        <v>1</v>
      </c>
      <c r="J4848">
        <f t="shared" si="300"/>
        <v>4656</v>
      </c>
      <c r="K4848" s="2">
        <f t="shared" si="301"/>
        <v>45962</v>
      </c>
      <c r="L4848" s="2" t="str">
        <f>VLOOKUP(C4848,Customers!$A$2:$F$401,3,FALSE)</f>
        <v>Zagazig</v>
      </c>
      <c r="M4848" s="2" t="str">
        <f>VLOOKUP(C4848,Customers!$A$2:$F$401,5,FALSE)</f>
        <v>Small Business</v>
      </c>
      <c r="N4848" s="2" t="str">
        <f>VLOOKUP(D4848,Products!$A$2:$F$21,2,FALSE)</f>
        <v>Office Chair</v>
      </c>
      <c r="O4848" s="2" t="str">
        <f>VLOOKUP(D4848,Products!$A$2:$F$21,4,FALSE)</f>
        <v>Office</v>
      </c>
      <c r="P4848" s="2" t="str">
        <f>VLOOKUP(D4848,Products!$A$2:$F$21,3,FALSE)</f>
        <v>Furniture</v>
      </c>
      <c r="Q4848" s="6">
        <f>VLOOKUP(D4848,Products!$A$2:$F$21,6,FALSE)</f>
        <v>3150</v>
      </c>
      <c r="R4848" s="6">
        <f t="shared" si="302"/>
        <v>3150</v>
      </c>
      <c r="S4848" s="6">
        <f t="shared" si="303"/>
        <v>1506</v>
      </c>
    </row>
    <row r="4849" spans="1:19" x14ac:dyDescent="0.25">
      <c r="A4849" t="s">
        <v>5279</v>
      </c>
      <c r="B4849" s="2">
        <v>45048</v>
      </c>
      <c r="C4849" t="s">
        <v>617</v>
      </c>
      <c r="D4849" t="s">
        <v>46</v>
      </c>
      <c r="E4849">
        <v>1</v>
      </c>
      <c r="F4849">
        <v>239.2</v>
      </c>
      <c r="G4849" s="3">
        <v>0.05</v>
      </c>
      <c r="H4849" t="s">
        <v>12</v>
      </c>
      <c r="I4849">
        <v>2</v>
      </c>
      <c r="J4849">
        <f t="shared" si="300"/>
        <v>227.23999999999998</v>
      </c>
      <c r="K4849" s="2">
        <f t="shared" si="301"/>
        <v>45047</v>
      </c>
      <c r="L4849" s="2" t="str">
        <f>VLOOKUP(C4849,Customers!$A$2:$F$401,3,FALSE)</f>
        <v>Zagazig</v>
      </c>
      <c r="M4849" s="2" t="str">
        <f>VLOOKUP(C4849,Customers!$A$2:$F$401,5,FALSE)</f>
        <v>Small Business</v>
      </c>
      <c r="N4849" s="2" t="str">
        <f>VLOOKUP(D4849,Products!$A$2:$F$21,2,FALSE)</f>
        <v>Paper A4 Box</v>
      </c>
      <c r="O4849" s="2" t="str">
        <f>VLOOKUP(D4849,Products!$A$2:$F$21,4,FALSE)</f>
        <v>Office</v>
      </c>
      <c r="P4849" s="2" t="str">
        <f>VLOOKUP(D4849,Products!$A$2:$F$21,3,FALSE)</f>
        <v>Stationery</v>
      </c>
      <c r="Q4849" s="6">
        <f>VLOOKUP(D4849,Products!$A$2:$F$21,6,FALSE)</f>
        <v>145</v>
      </c>
      <c r="R4849" s="6">
        <f t="shared" si="302"/>
        <v>145</v>
      </c>
      <c r="S4849" s="6">
        <f t="shared" si="303"/>
        <v>82.239999999999981</v>
      </c>
    </row>
    <row r="4850" spans="1:19" x14ac:dyDescent="0.25">
      <c r="A4850" t="s">
        <v>5280</v>
      </c>
      <c r="B4850" s="2">
        <v>45887</v>
      </c>
      <c r="C4850" t="s">
        <v>1926</v>
      </c>
      <c r="D4850" t="s">
        <v>56</v>
      </c>
      <c r="E4850">
        <v>1</v>
      </c>
      <c r="F4850">
        <v>174.6</v>
      </c>
      <c r="G4850" s="3">
        <v>0.1</v>
      </c>
      <c r="H4850" t="s">
        <v>12</v>
      </c>
      <c r="I4850">
        <v>5</v>
      </c>
      <c r="J4850">
        <f t="shared" si="300"/>
        <v>157.13999999999999</v>
      </c>
      <c r="K4850" s="2">
        <f t="shared" si="301"/>
        <v>45870</v>
      </c>
      <c r="L4850" s="2" t="str">
        <f>VLOOKUP(C4850,Customers!$A$2:$F$401,3,FALSE)</f>
        <v>Tanta</v>
      </c>
      <c r="M4850" s="2" t="str">
        <f>VLOOKUP(C4850,Customers!$A$2:$F$401,5,FALSE)</f>
        <v>Consumer</v>
      </c>
      <c r="N4850" s="2" t="str">
        <f>VLOOKUP(D4850,Products!$A$2:$F$21,2,FALSE)</f>
        <v>Notebook Pack</v>
      </c>
      <c r="O4850" s="2" t="str">
        <f>VLOOKUP(D4850,Products!$A$2:$F$21,4,FALSE)</f>
        <v>Office</v>
      </c>
      <c r="P4850" s="2" t="str">
        <f>VLOOKUP(D4850,Products!$A$2:$F$21,3,FALSE)</f>
        <v>Stationery</v>
      </c>
      <c r="Q4850" s="6">
        <f>VLOOKUP(D4850,Products!$A$2:$F$21,6,FALSE)</f>
        <v>75</v>
      </c>
      <c r="R4850" s="6">
        <f t="shared" si="302"/>
        <v>75</v>
      </c>
      <c r="S4850" s="6">
        <f t="shared" si="303"/>
        <v>82.139999999999986</v>
      </c>
    </row>
    <row r="4851" spans="1:19" x14ac:dyDescent="0.25">
      <c r="A4851" t="s">
        <v>5281</v>
      </c>
      <c r="B4851" s="2">
        <v>45170</v>
      </c>
      <c r="C4851" t="s">
        <v>180</v>
      </c>
      <c r="D4851" t="s">
        <v>11</v>
      </c>
      <c r="E4851">
        <v>3</v>
      </c>
      <c r="F4851">
        <v>29355</v>
      </c>
      <c r="G4851" s="3">
        <v>0</v>
      </c>
      <c r="H4851" t="s">
        <v>12</v>
      </c>
      <c r="I4851">
        <v>1</v>
      </c>
      <c r="J4851">
        <f t="shared" si="300"/>
        <v>88065</v>
      </c>
      <c r="K4851" s="2">
        <f t="shared" si="301"/>
        <v>45170</v>
      </c>
      <c r="L4851" s="2" t="str">
        <f>VLOOKUP(C4851,Customers!$A$2:$F$401,3,FALSE)</f>
        <v>Fayoum</v>
      </c>
      <c r="M4851" s="2" t="str">
        <f>VLOOKUP(C4851,Customers!$A$2:$F$401,5,FALSE)</f>
        <v>Small Business</v>
      </c>
      <c r="N4851" s="2" t="str">
        <f>VLOOKUP(D4851,Products!$A$2:$F$21,2,FALSE)</f>
        <v>Laptop Pro 14</v>
      </c>
      <c r="O4851" s="2" t="str">
        <f>VLOOKUP(D4851,Products!$A$2:$F$21,4,FALSE)</f>
        <v>Electronics</v>
      </c>
      <c r="P4851" s="2" t="str">
        <f>VLOOKUP(D4851,Products!$A$2:$F$21,3,FALSE)</f>
        <v>Computers</v>
      </c>
      <c r="Q4851" s="6">
        <f>VLOOKUP(D4851,Products!$A$2:$F$21,6,FALSE)</f>
        <v>22100</v>
      </c>
      <c r="R4851" s="6">
        <f t="shared" si="302"/>
        <v>66300</v>
      </c>
      <c r="S4851" s="6">
        <f t="shared" si="303"/>
        <v>21765</v>
      </c>
    </row>
    <row r="4852" spans="1:19" x14ac:dyDescent="0.25">
      <c r="A4852" t="s">
        <v>5282</v>
      </c>
      <c r="B4852" s="2">
        <v>45445</v>
      </c>
      <c r="C4852" t="s">
        <v>315</v>
      </c>
      <c r="D4852" t="s">
        <v>56</v>
      </c>
      <c r="E4852">
        <v>1</v>
      </c>
      <c r="F4852">
        <v>174.6</v>
      </c>
      <c r="G4852" s="3">
        <v>0.15</v>
      </c>
      <c r="H4852" t="s">
        <v>12</v>
      </c>
      <c r="I4852">
        <v>2</v>
      </c>
      <c r="J4852">
        <f t="shared" si="300"/>
        <v>148.41</v>
      </c>
      <c r="K4852" s="2">
        <f t="shared" si="301"/>
        <v>45444</v>
      </c>
      <c r="L4852" s="2" t="str">
        <f>VLOOKUP(C4852,Customers!$A$2:$F$401,3,FALSE)</f>
        <v>Mansoura</v>
      </c>
      <c r="M4852" s="2" t="str">
        <f>VLOOKUP(C4852,Customers!$A$2:$F$401,5,FALSE)</f>
        <v>Consumer</v>
      </c>
      <c r="N4852" s="2" t="str">
        <f>VLOOKUP(D4852,Products!$A$2:$F$21,2,FALSE)</f>
        <v>Notebook Pack</v>
      </c>
      <c r="O4852" s="2" t="str">
        <f>VLOOKUP(D4852,Products!$A$2:$F$21,4,FALSE)</f>
        <v>Office</v>
      </c>
      <c r="P4852" s="2" t="str">
        <f>VLOOKUP(D4852,Products!$A$2:$F$21,3,FALSE)</f>
        <v>Stationery</v>
      </c>
      <c r="Q4852" s="6">
        <f>VLOOKUP(D4852,Products!$A$2:$F$21,6,FALSE)</f>
        <v>75</v>
      </c>
      <c r="R4852" s="6">
        <f t="shared" si="302"/>
        <v>75</v>
      </c>
      <c r="S4852" s="6">
        <f t="shared" si="303"/>
        <v>73.41</v>
      </c>
    </row>
    <row r="4853" spans="1:19" x14ac:dyDescent="0.25">
      <c r="A4853" t="s">
        <v>5283</v>
      </c>
      <c r="B4853" s="2">
        <v>45015</v>
      </c>
      <c r="C4853" t="s">
        <v>254</v>
      </c>
      <c r="D4853" t="s">
        <v>109</v>
      </c>
      <c r="E4853">
        <v>3</v>
      </c>
      <c r="F4853">
        <v>11776</v>
      </c>
      <c r="G4853" s="3">
        <v>0.03</v>
      </c>
      <c r="H4853" t="s">
        <v>12</v>
      </c>
      <c r="I4853">
        <v>4</v>
      </c>
      <c r="J4853">
        <f t="shared" si="300"/>
        <v>34268.159999999996</v>
      </c>
      <c r="K4853" s="2">
        <f t="shared" si="301"/>
        <v>44986</v>
      </c>
      <c r="L4853" s="2" t="str">
        <f>VLOOKUP(C4853,Customers!$A$2:$F$401,3,FALSE)</f>
        <v>Asyut</v>
      </c>
      <c r="M4853" s="2" t="str">
        <f>VLOOKUP(C4853,Customers!$A$2:$F$401,5,FALSE)</f>
        <v>Consumer</v>
      </c>
      <c r="N4853" s="2" t="str">
        <f>VLOOKUP(D4853,Products!$A$2:$F$21,2,FALSE)</f>
        <v>Projector</v>
      </c>
      <c r="O4853" s="2" t="str">
        <f>VLOOKUP(D4853,Products!$A$2:$F$21,4,FALSE)</f>
        <v>Electronics</v>
      </c>
      <c r="P4853" s="2" t="str">
        <f>VLOOKUP(D4853,Products!$A$2:$F$21,3,FALSE)</f>
        <v>Displays</v>
      </c>
      <c r="Q4853" s="6">
        <f>VLOOKUP(D4853,Products!$A$2:$F$21,6,FALSE)</f>
        <v>9700</v>
      </c>
      <c r="R4853" s="6">
        <f t="shared" si="302"/>
        <v>29100</v>
      </c>
      <c r="S4853" s="6">
        <f t="shared" si="303"/>
        <v>5168.1599999999962</v>
      </c>
    </row>
    <row r="4854" spans="1:19" x14ac:dyDescent="0.25">
      <c r="A4854" t="s">
        <v>5284</v>
      </c>
      <c r="B4854" s="2">
        <v>45062</v>
      </c>
      <c r="C4854" t="s">
        <v>412</v>
      </c>
      <c r="D4854" t="s">
        <v>30</v>
      </c>
      <c r="E4854">
        <v>20</v>
      </c>
      <c r="F4854">
        <v>9936</v>
      </c>
      <c r="G4854" s="3">
        <v>0</v>
      </c>
      <c r="H4854" t="s">
        <v>12</v>
      </c>
      <c r="I4854">
        <v>3</v>
      </c>
      <c r="J4854">
        <f t="shared" si="300"/>
        <v>198720</v>
      </c>
      <c r="K4854" s="2">
        <f t="shared" si="301"/>
        <v>45047</v>
      </c>
      <c r="L4854" s="2" t="str">
        <f>VLOOKUP(C4854,Customers!$A$2:$F$401,3,FALSE)</f>
        <v>Asyut</v>
      </c>
      <c r="M4854" s="2" t="str">
        <f>VLOOKUP(C4854,Customers!$A$2:$F$401,5,FALSE)</f>
        <v>Consumer</v>
      </c>
      <c r="N4854" s="2" t="str">
        <f>VLOOKUP(D4854,Products!$A$2:$F$21,2,FALSE)</f>
        <v>Standing Desk</v>
      </c>
      <c r="O4854" s="2" t="str">
        <f>VLOOKUP(D4854,Products!$A$2:$F$21,4,FALSE)</f>
        <v>Office</v>
      </c>
      <c r="P4854" s="2" t="str">
        <f>VLOOKUP(D4854,Products!$A$2:$F$21,3,FALSE)</f>
        <v>Furniture</v>
      </c>
      <c r="Q4854" s="6">
        <f>VLOOKUP(D4854,Products!$A$2:$F$21,6,FALSE)</f>
        <v>6500</v>
      </c>
      <c r="R4854" s="6">
        <f t="shared" si="302"/>
        <v>130000</v>
      </c>
      <c r="S4854" s="6">
        <f t="shared" si="303"/>
        <v>68720</v>
      </c>
    </row>
    <row r="4855" spans="1:19" x14ac:dyDescent="0.25">
      <c r="A4855" t="s">
        <v>5285</v>
      </c>
      <c r="B4855" s="2">
        <v>45544</v>
      </c>
      <c r="C4855" t="s">
        <v>412</v>
      </c>
      <c r="D4855" t="s">
        <v>40</v>
      </c>
      <c r="E4855">
        <v>1</v>
      </c>
      <c r="F4855">
        <v>19500</v>
      </c>
      <c r="G4855" s="3">
        <v>0.05</v>
      </c>
      <c r="H4855" t="s">
        <v>85</v>
      </c>
      <c r="I4855">
        <v>7</v>
      </c>
      <c r="J4855">
        <f t="shared" si="300"/>
        <v>18525</v>
      </c>
      <c r="K4855" s="2">
        <f t="shared" si="301"/>
        <v>45536</v>
      </c>
      <c r="L4855" s="2" t="str">
        <f>VLOOKUP(C4855,Customers!$A$2:$F$401,3,FALSE)</f>
        <v>Asyut</v>
      </c>
      <c r="M4855" s="2" t="str">
        <f>VLOOKUP(C4855,Customers!$A$2:$F$401,5,FALSE)</f>
        <v>Consumer</v>
      </c>
      <c r="N4855" s="2" t="str">
        <f>VLOOKUP(D4855,Products!$A$2:$F$21,2,FALSE)</f>
        <v>Laptop Basic 15</v>
      </c>
      <c r="O4855" s="2" t="str">
        <f>VLOOKUP(D4855,Products!$A$2:$F$21,4,FALSE)</f>
        <v>Electronics</v>
      </c>
      <c r="P4855" s="2" t="str">
        <f>VLOOKUP(D4855,Products!$A$2:$F$21,3,FALSE)</f>
        <v>Computers</v>
      </c>
      <c r="Q4855" s="6">
        <f>VLOOKUP(D4855,Products!$A$2:$F$21,6,FALSE)</f>
        <v>15100</v>
      </c>
      <c r="R4855" s="6">
        <f t="shared" si="302"/>
        <v>15100</v>
      </c>
      <c r="S4855" s="6">
        <f t="shared" si="303"/>
        <v>3425</v>
      </c>
    </row>
    <row r="4856" spans="1:19" x14ac:dyDescent="0.25">
      <c r="A4856" t="s">
        <v>5286</v>
      </c>
      <c r="B4856" s="2">
        <v>44948</v>
      </c>
      <c r="C4856" t="s">
        <v>1204</v>
      </c>
      <c r="D4856" t="s">
        <v>123</v>
      </c>
      <c r="E4856">
        <v>1</v>
      </c>
      <c r="F4856">
        <v>2538</v>
      </c>
      <c r="G4856" s="3">
        <v>0.03</v>
      </c>
      <c r="H4856" t="s">
        <v>12</v>
      </c>
      <c r="I4856">
        <v>1</v>
      </c>
      <c r="J4856">
        <f t="shared" si="300"/>
        <v>2461.86</v>
      </c>
      <c r="K4856" s="2">
        <f t="shared" si="301"/>
        <v>44927</v>
      </c>
      <c r="L4856" s="2" t="str">
        <f>VLOOKUP(C4856,Customers!$A$2:$F$401,3,FALSE)</f>
        <v>Port Said</v>
      </c>
      <c r="M4856" s="2" t="str">
        <f>VLOOKUP(C4856,Customers!$A$2:$F$401,5,FALSE)</f>
        <v>Consumer</v>
      </c>
      <c r="N4856" s="2" t="str">
        <f>VLOOKUP(D4856,Products!$A$2:$F$21,2,FALSE)</f>
        <v>Barcode Scanner</v>
      </c>
      <c r="O4856" s="2" t="str">
        <f>VLOOKUP(D4856,Products!$A$2:$F$21,4,FALSE)</f>
        <v>Electronics</v>
      </c>
      <c r="P4856" s="2" t="str">
        <f>VLOOKUP(D4856,Products!$A$2:$F$21,3,FALSE)</f>
        <v>POS Equipment</v>
      </c>
      <c r="Q4856" s="6">
        <f>VLOOKUP(D4856,Products!$A$2:$F$21,6,FALSE)</f>
        <v>1420</v>
      </c>
      <c r="R4856" s="6">
        <f t="shared" si="302"/>
        <v>1420</v>
      </c>
      <c r="S4856" s="6">
        <f t="shared" si="303"/>
        <v>1041.8600000000001</v>
      </c>
    </row>
    <row r="4857" spans="1:19" x14ac:dyDescent="0.25">
      <c r="A4857" t="s">
        <v>5287</v>
      </c>
      <c r="B4857" s="2">
        <v>45124</v>
      </c>
      <c r="C4857" t="s">
        <v>328</v>
      </c>
      <c r="D4857" t="s">
        <v>27</v>
      </c>
      <c r="E4857">
        <v>1</v>
      </c>
      <c r="F4857">
        <v>1009.4</v>
      </c>
      <c r="G4857" s="3">
        <v>0</v>
      </c>
      <c r="H4857" t="s">
        <v>12</v>
      </c>
      <c r="I4857">
        <v>7</v>
      </c>
      <c r="J4857">
        <f t="shared" si="300"/>
        <v>1009.4</v>
      </c>
      <c r="K4857" s="2">
        <f t="shared" si="301"/>
        <v>45108</v>
      </c>
      <c r="L4857" s="2" t="str">
        <f>VLOOKUP(C4857,Customers!$A$2:$F$401,3,FALSE)</f>
        <v>Ismailia</v>
      </c>
      <c r="M4857" s="2" t="str">
        <f>VLOOKUP(C4857,Customers!$A$2:$F$401,5,FALSE)</f>
        <v>Small Business</v>
      </c>
      <c r="N4857" s="2" t="str">
        <f>VLOOKUP(D4857,Products!$A$2:$F$21,2,FALSE)</f>
        <v>Printer Toner</v>
      </c>
      <c r="O4857" s="2" t="str">
        <f>VLOOKUP(D4857,Products!$A$2:$F$21,4,FALSE)</f>
        <v>Office</v>
      </c>
      <c r="P4857" s="2" t="str">
        <f>VLOOKUP(D4857,Products!$A$2:$F$21,3,FALSE)</f>
        <v>Supplies</v>
      </c>
      <c r="Q4857" s="6">
        <f>VLOOKUP(D4857,Products!$A$2:$F$21,6,FALSE)</f>
        <v>510</v>
      </c>
      <c r="R4857" s="6">
        <f t="shared" si="302"/>
        <v>510</v>
      </c>
      <c r="S4857" s="6">
        <f t="shared" si="303"/>
        <v>499.4</v>
      </c>
    </row>
    <row r="4858" spans="1:19" x14ac:dyDescent="0.25">
      <c r="A4858" t="s">
        <v>5288</v>
      </c>
      <c r="B4858" s="2">
        <v>45180</v>
      </c>
      <c r="C4858" t="s">
        <v>172</v>
      </c>
      <c r="D4858" t="s">
        <v>30</v>
      </c>
      <c r="E4858">
        <v>3</v>
      </c>
      <c r="F4858">
        <v>8464</v>
      </c>
      <c r="G4858" s="3">
        <v>0</v>
      </c>
      <c r="H4858" t="s">
        <v>12</v>
      </c>
      <c r="I4858">
        <v>1</v>
      </c>
      <c r="J4858">
        <f t="shared" si="300"/>
        <v>25392</v>
      </c>
      <c r="K4858" s="2">
        <f t="shared" si="301"/>
        <v>45170</v>
      </c>
      <c r="L4858" s="2" t="str">
        <f>VLOOKUP(C4858,Customers!$A$2:$F$401,3,FALSE)</f>
        <v>Port Said</v>
      </c>
      <c r="M4858" s="2" t="str">
        <f>VLOOKUP(C4858,Customers!$A$2:$F$401,5,FALSE)</f>
        <v>Small Business</v>
      </c>
      <c r="N4858" s="2" t="str">
        <f>VLOOKUP(D4858,Products!$A$2:$F$21,2,FALSE)</f>
        <v>Standing Desk</v>
      </c>
      <c r="O4858" s="2" t="str">
        <f>VLOOKUP(D4858,Products!$A$2:$F$21,4,FALSE)</f>
        <v>Office</v>
      </c>
      <c r="P4858" s="2" t="str">
        <f>VLOOKUP(D4858,Products!$A$2:$F$21,3,FALSE)</f>
        <v>Furniture</v>
      </c>
      <c r="Q4858" s="6">
        <f>VLOOKUP(D4858,Products!$A$2:$F$21,6,FALSE)</f>
        <v>6500</v>
      </c>
      <c r="R4858" s="6">
        <f t="shared" si="302"/>
        <v>19500</v>
      </c>
      <c r="S4858" s="6">
        <f t="shared" si="303"/>
        <v>5892</v>
      </c>
    </row>
    <row r="4859" spans="1:19" x14ac:dyDescent="0.25">
      <c r="A4859" t="s">
        <v>5289</v>
      </c>
      <c r="B4859" s="2">
        <v>45347</v>
      </c>
      <c r="C4859" t="s">
        <v>20</v>
      </c>
      <c r="D4859" t="s">
        <v>79</v>
      </c>
      <c r="E4859">
        <v>1</v>
      </c>
      <c r="F4859">
        <v>5704</v>
      </c>
      <c r="G4859" s="3">
        <v>0.05</v>
      </c>
      <c r="H4859" t="s">
        <v>12</v>
      </c>
      <c r="I4859">
        <v>3</v>
      </c>
      <c r="J4859">
        <f t="shared" si="300"/>
        <v>5418.8</v>
      </c>
      <c r="K4859" s="2">
        <f t="shared" si="301"/>
        <v>45323</v>
      </c>
      <c r="L4859" s="2" t="str">
        <f>VLOOKUP(C4859,Customers!$A$2:$F$401,3,FALSE)</f>
        <v>Tanta</v>
      </c>
      <c r="M4859" s="2" t="str">
        <f>VLOOKUP(C4859,Customers!$A$2:$F$401,5,FALSE)</f>
        <v>Consumer</v>
      </c>
      <c r="N4859" s="2" t="str">
        <f>VLOOKUP(D4859,Products!$A$2:$F$21,2,FALSE)</f>
        <v>27-inch Monitor</v>
      </c>
      <c r="O4859" s="2" t="str">
        <f>VLOOKUP(D4859,Products!$A$2:$F$21,4,FALSE)</f>
        <v>Electronics</v>
      </c>
      <c r="P4859" s="2" t="str">
        <f>VLOOKUP(D4859,Products!$A$2:$F$21,3,FALSE)</f>
        <v>Displays</v>
      </c>
      <c r="Q4859" s="6">
        <f>VLOOKUP(D4859,Products!$A$2:$F$21,6,FALSE)</f>
        <v>4300</v>
      </c>
      <c r="R4859" s="6">
        <f t="shared" si="302"/>
        <v>4300</v>
      </c>
      <c r="S4859" s="6">
        <f t="shared" si="303"/>
        <v>1118.8000000000002</v>
      </c>
    </row>
    <row r="4860" spans="1:19" x14ac:dyDescent="0.25">
      <c r="A4860" t="s">
        <v>5290</v>
      </c>
      <c r="B4860" s="2">
        <v>45336</v>
      </c>
      <c r="C4860" t="s">
        <v>318</v>
      </c>
      <c r="D4860" t="s">
        <v>15</v>
      </c>
      <c r="E4860">
        <v>2</v>
      </c>
      <c r="F4860">
        <v>463.5</v>
      </c>
      <c r="G4860" s="3">
        <v>0.15</v>
      </c>
      <c r="H4860" t="s">
        <v>12</v>
      </c>
      <c r="I4860">
        <v>3</v>
      </c>
      <c r="J4860">
        <f t="shared" si="300"/>
        <v>787.94999999999993</v>
      </c>
      <c r="K4860" s="2">
        <f t="shared" si="301"/>
        <v>45323</v>
      </c>
      <c r="L4860" s="2" t="str">
        <f>VLOOKUP(C4860,Customers!$A$2:$F$401,3,FALSE)</f>
        <v>Banha</v>
      </c>
      <c r="M4860" s="2" t="str">
        <f>VLOOKUP(C4860,Customers!$A$2:$F$401,5,FALSE)</f>
        <v>Consumer</v>
      </c>
      <c r="N4860" s="2" t="str">
        <f>VLOOKUP(D4860,Products!$A$2:$F$21,2,FALSE)</f>
        <v>Wireless Mouse</v>
      </c>
      <c r="O4860" s="2" t="str">
        <f>VLOOKUP(D4860,Products!$A$2:$F$21,4,FALSE)</f>
        <v>Electronics</v>
      </c>
      <c r="P4860" s="2" t="str">
        <f>VLOOKUP(D4860,Products!$A$2:$F$21,3,FALSE)</f>
        <v>Accessories</v>
      </c>
      <c r="Q4860" s="6">
        <f>VLOOKUP(D4860,Products!$A$2:$F$21,6,FALSE)</f>
        <v>210</v>
      </c>
      <c r="R4860" s="6">
        <f t="shared" si="302"/>
        <v>420</v>
      </c>
      <c r="S4860" s="6">
        <f t="shared" si="303"/>
        <v>367.94999999999993</v>
      </c>
    </row>
    <row r="4861" spans="1:19" x14ac:dyDescent="0.25">
      <c r="A4861" t="s">
        <v>5291</v>
      </c>
      <c r="B4861" s="2">
        <v>45305</v>
      </c>
      <c r="C4861" t="s">
        <v>365</v>
      </c>
      <c r="D4861" t="s">
        <v>79</v>
      </c>
      <c r="E4861">
        <v>1</v>
      </c>
      <c r="F4861">
        <v>6386</v>
      </c>
      <c r="G4861" s="3">
        <v>0.05</v>
      </c>
      <c r="H4861" t="s">
        <v>12</v>
      </c>
      <c r="I4861">
        <v>4</v>
      </c>
      <c r="J4861">
        <f t="shared" si="300"/>
        <v>6066.7</v>
      </c>
      <c r="K4861" s="2">
        <f t="shared" si="301"/>
        <v>45292</v>
      </c>
      <c r="L4861" s="2" t="str">
        <f>VLOOKUP(C4861,Customers!$A$2:$F$401,3,FALSE)</f>
        <v>Alexandria</v>
      </c>
      <c r="M4861" s="2" t="str">
        <f>VLOOKUP(C4861,Customers!$A$2:$F$401,5,FALSE)</f>
        <v>Corporate</v>
      </c>
      <c r="N4861" s="2" t="str">
        <f>VLOOKUP(D4861,Products!$A$2:$F$21,2,FALSE)</f>
        <v>27-inch Monitor</v>
      </c>
      <c r="O4861" s="2" t="str">
        <f>VLOOKUP(D4861,Products!$A$2:$F$21,4,FALSE)</f>
        <v>Electronics</v>
      </c>
      <c r="P4861" s="2" t="str">
        <f>VLOOKUP(D4861,Products!$A$2:$F$21,3,FALSE)</f>
        <v>Displays</v>
      </c>
      <c r="Q4861" s="6">
        <f>VLOOKUP(D4861,Products!$A$2:$F$21,6,FALSE)</f>
        <v>4300</v>
      </c>
      <c r="R4861" s="6">
        <f t="shared" si="302"/>
        <v>4300</v>
      </c>
      <c r="S4861" s="6">
        <f t="shared" si="303"/>
        <v>1766.6999999999998</v>
      </c>
    </row>
    <row r="4862" spans="1:19" x14ac:dyDescent="0.25">
      <c r="A4862" t="s">
        <v>5292</v>
      </c>
      <c r="B4862" s="2">
        <v>45646</v>
      </c>
      <c r="C4862" t="s">
        <v>634</v>
      </c>
      <c r="D4862" t="s">
        <v>46</v>
      </c>
      <c r="E4862">
        <v>4</v>
      </c>
      <c r="F4862">
        <v>252.2</v>
      </c>
      <c r="G4862" s="3">
        <v>0.15</v>
      </c>
      <c r="H4862" t="s">
        <v>12</v>
      </c>
      <c r="I4862">
        <v>1</v>
      </c>
      <c r="J4862">
        <f t="shared" si="300"/>
        <v>857.4799999999999</v>
      </c>
      <c r="K4862" s="2">
        <f t="shared" si="301"/>
        <v>45627</v>
      </c>
      <c r="L4862" s="2" t="str">
        <f>VLOOKUP(C4862,Customers!$A$2:$F$401,3,FALSE)</f>
        <v>Zagazig</v>
      </c>
      <c r="M4862" s="2" t="str">
        <f>VLOOKUP(C4862,Customers!$A$2:$F$401,5,FALSE)</f>
        <v>Consumer</v>
      </c>
      <c r="N4862" s="2" t="str">
        <f>VLOOKUP(D4862,Products!$A$2:$F$21,2,FALSE)</f>
        <v>Paper A4 Box</v>
      </c>
      <c r="O4862" s="2" t="str">
        <f>VLOOKUP(D4862,Products!$A$2:$F$21,4,FALSE)</f>
        <v>Office</v>
      </c>
      <c r="P4862" s="2" t="str">
        <f>VLOOKUP(D4862,Products!$A$2:$F$21,3,FALSE)</f>
        <v>Stationery</v>
      </c>
      <c r="Q4862" s="6">
        <f>VLOOKUP(D4862,Products!$A$2:$F$21,6,FALSE)</f>
        <v>145</v>
      </c>
      <c r="R4862" s="6">
        <f t="shared" si="302"/>
        <v>580</v>
      </c>
      <c r="S4862" s="6">
        <f t="shared" si="303"/>
        <v>277.4799999999999</v>
      </c>
    </row>
    <row r="4863" spans="1:19" x14ac:dyDescent="0.25">
      <c r="A4863" t="s">
        <v>5293</v>
      </c>
      <c r="B4863" s="2">
        <v>44986</v>
      </c>
      <c r="C4863" t="s">
        <v>429</v>
      </c>
      <c r="D4863" t="s">
        <v>46</v>
      </c>
      <c r="E4863">
        <v>1</v>
      </c>
      <c r="F4863">
        <v>252.2</v>
      </c>
      <c r="G4863" s="3">
        <v>0.1</v>
      </c>
      <c r="H4863" t="s">
        <v>12</v>
      </c>
      <c r="I4863">
        <v>3</v>
      </c>
      <c r="J4863">
        <f t="shared" si="300"/>
        <v>226.98</v>
      </c>
      <c r="K4863" s="2">
        <f t="shared" si="301"/>
        <v>44986</v>
      </c>
      <c r="L4863" s="2" t="str">
        <f>VLOOKUP(C4863,Customers!$A$2:$F$401,3,FALSE)</f>
        <v>Alexandria</v>
      </c>
      <c r="M4863" s="2" t="str">
        <f>VLOOKUP(C4863,Customers!$A$2:$F$401,5,FALSE)</f>
        <v>Small Business</v>
      </c>
      <c r="N4863" s="2" t="str">
        <f>VLOOKUP(D4863,Products!$A$2:$F$21,2,FALSE)</f>
        <v>Paper A4 Box</v>
      </c>
      <c r="O4863" s="2" t="str">
        <f>VLOOKUP(D4863,Products!$A$2:$F$21,4,FALSE)</f>
        <v>Office</v>
      </c>
      <c r="P4863" s="2" t="str">
        <f>VLOOKUP(D4863,Products!$A$2:$F$21,3,FALSE)</f>
        <v>Stationery</v>
      </c>
      <c r="Q4863" s="6">
        <f>VLOOKUP(D4863,Products!$A$2:$F$21,6,FALSE)</f>
        <v>145</v>
      </c>
      <c r="R4863" s="6">
        <f t="shared" si="302"/>
        <v>145</v>
      </c>
      <c r="S4863" s="6">
        <f t="shared" si="303"/>
        <v>81.97999999999999</v>
      </c>
    </row>
    <row r="4864" spans="1:19" x14ac:dyDescent="0.25">
      <c r="A4864" t="s">
        <v>5294</v>
      </c>
      <c r="B4864" s="2">
        <v>45112</v>
      </c>
      <c r="C4864" t="s">
        <v>92</v>
      </c>
      <c r="D4864" t="s">
        <v>79</v>
      </c>
      <c r="E4864">
        <v>4</v>
      </c>
      <c r="F4864">
        <v>5704</v>
      </c>
      <c r="G4864" s="3">
        <v>0.05</v>
      </c>
      <c r="H4864" t="s">
        <v>12</v>
      </c>
      <c r="I4864">
        <v>6</v>
      </c>
      <c r="J4864">
        <f t="shared" si="300"/>
        <v>21675.200000000001</v>
      </c>
      <c r="K4864" s="2">
        <f t="shared" si="301"/>
        <v>45108</v>
      </c>
      <c r="L4864" s="2" t="str">
        <f>VLOOKUP(C4864,Customers!$A$2:$F$401,3,FALSE)</f>
        <v>Mansoura</v>
      </c>
      <c r="M4864" s="2" t="str">
        <f>VLOOKUP(C4864,Customers!$A$2:$F$401,5,FALSE)</f>
        <v>Small Business</v>
      </c>
      <c r="N4864" s="2" t="str">
        <f>VLOOKUP(D4864,Products!$A$2:$F$21,2,FALSE)</f>
        <v>27-inch Monitor</v>
      </c>
      <c r="O4864" s="2" t="str">
        <f>VLOOKUP(D4864,Products!$A$2:$F$21,4,FALSE)</f>
        <v>Electronics</v>
      </c>
      <c r="P4864" s="2" t="str">
        <f>VLOOKUP(D4864,Products!$A$2:$F$21,3,FALSE)</f>
        <v>Displays</v>
      </c>
      <c r="Q4864" s="6">
        <f>VLOOKUP(D4864,Products!$A$2:$F$21,6,FALSE)</f>
        <v>4300</v>
      </c>
      <c r="R4864" s="6">
        <f t="shared" si="302"/>
        <v>17200</v>
      </c>
      <c r="S4864" s="6">
        <f t="shared" si="303"/>
        <v>4475.2000000000007</v>
      </c>
    </row>
    <row r="4865" spans="1:19" x14ac:dyDescent="0.25">
      <c r="A4865" t="s">
        <v>5295</v>
      </c>
      <c r="B4865" s="2">
        <v>45225</v>
      </c>
      <c r="C4865" t="s">
        <v>1149</v>
      </c>
      <c r="D4865" t="s">
        <v>33</v>
      </c>
      <c r="E4865">
        <v>2</v>
      </c>
      <c r="F4865">
        <v>3783</v>
      </c>
      <c r="G4865" s="3">
        <v>0.05</v>
      </c>
      <c r="H4865" t="s">
        <v>12</v>
      </c>
      <c r="I4865">
        <v>2</v>
      </c>
      <c r="J4865">
        <f t="shared" si="300"/>
        <v>7187.7</v>
      </c>
      <c r="K4865" s="2">
        <f t="shared" si="301"/>
        <v>45200</v>
      </c>
      <c r="L4865" s="2" t="str">
        <f>VLOOKUP(C4865,Customers!$A$2:$F$401,3,FALSE)</f>
        <v>Tanta</v>
      </c>
      <c r="M4865" s="2" t="str">
        <f>VLOOKUP(C4865,Customers!$A$2:$F$401,5,FALSE)</f>
        <v>Corporate</v>
      </c>
      <c r="N4865" s="2" t="str">
        <f>VLOOKUP(D4865,Products!$A$2:$F$21,2,FALSE)</f>
        <v>Filing Cabinet</v>
      </c>
      <c r="O4865" s="2" t="str">
        <f>VLOOKUP(D4865,Products!$A$2:$F$21,4,FALSE)</f>
        <v>Office</v>
      </c>
      <c r="P4865" s="2" t="str">
        <f>VLOOKUP(D4865,Products!$A$2:$F$21,3,FALSE)</f>
        <v>Furniture</v>
      </c>
      <c r="Q4865" s="6">
        <f>VLOOKUP(D4865,Products!$A$2:$F$21,6,FALSE)</f>
        <v>2650</v>
      </c>
      <c r="R4865" s="6">
        <f t="shared" si="302"/>
        <v>5300</v>
      </c>
      <c r="S4865" s="6">
        <f t="shared" si="303"/>
        <v>1887.6999999999998</v>
      </c>
    </row>
    <row r="4866" spans="1:19" x14ac:dyDescent="0.25">
      <c r="A4866" t="s">
        <v>5296</v>
      </c>
      <c r="B4866" s="2">
        <v>45495</v>
      </c>
      <c r="C4866" t="s">
        <v>590</v>
      </c>
      <c r="D4866" t="s">
        <v>21</v>
      </c>
      <c r="E4866">
        <v>1</v>
      </c>
      <c r="F4866">
        <v>1850</v>
      </c>
      <c r="G4866" s="3">
        <v>0.05</v>
      </c>
      <c r="H4866" t="s">
        <v>12</v>
      </c>
      <c r="I4866">
        <v>7</v>
      </c>
      <c r="J4866">
        <f t="shared" si="300"/>
        <v>1757.5</v>
      </c>
      <c r="K4866" s="2">
        <f t="shared" si="301"/>
        <v>45474</v>
      </c>
      <c r="L4866" s="2" t="str">
        <f>VLOOKUP(C4866,Customers!$A$2:$F$401,3,FALSE)</f>
        <v>Zagazig</v>
      </c>
      <c r="M4866" s="2" t="str">
        <f>VLOOKUP(C4866,Customers!$A$2:$F$401,5,FALSE)</f>
        <v>Consumer</v>
      </c>
      <c r="N4866" s="2" t="str">
        <f>VLOOKUP(D4866,Products!$A$2:$F$21,2,FALSE)</f>
        <v>Mechanical Keyboard</v>
      </c>
      <c r="O4866" s="2" t="str">
        <f>VLOOKUP(D4866,Products!$A$2:$F$21,4,FALSE)</f>
        <v>Electronics</v>
      </c>
      <c r="P4866" s="2" t="str">
        <f>VLOOKUP(D4866,Products!$A$2:$F$21,3,FALSE)</f>
        <v>Accessories</v>
      </c>
      <c r="Q4866" s="6">
        <f>VLOOKUP(D4866,Products!$A$2:$F$21,6,FALSE)</f>
        <v>990</v>
      </c>
      <c r="R4866" s="6">
        <f t="shared" si="302"/>
        <v>990</v>
      </c>
      <c r="S4866" s="6">
        <f t="shared" si="303"/>
        <v>767.5</v>
      </c>
    </row>
    <row r="4867" spans="1:19" x14ac:dyDescent="0.25">
      <c r="A4867" t="s">
        <v>5297</v>
      </c>
      <c r="B4867" s="2">
        <v>45639</v>
      </c>
      <c r="C4867" t="s">
        <v>1340</v>
      </c>
      <c r="D4867" t="s">
        <v>30</v>
      </c>
      <c r="E4867">
        <v>1</v>
      </c>
      <c r="F4867">
        <v>9936</v>
      </c>
      <c r="G4867" s="3">
        <v>0.03</v>
      </c>
      <c r="H4867" t="s">
        <v>85</v>
      </c>
      <c r="I4867">
        <v>6</v>
      </c>
      <c r="J4867">
        <f t="shared" ref="J4867:J4930" si="304">E4867*F4867*(1-G4867)</f>
        <v>9637.92</v>
      </c>
      <c r="K4867" s="2">
        <f t="shared" ref="K4867:K4930" si="305">DATE(YEAR(B4867),MONTH(B4867),1)</f>
        <v>45627</v>
      </c>
      <c r="L4867" s="2" t="str">
        <f>VLOOKUP(C4867,Customers!$A$2:$F$401,3,FALSE)</f>
        <v>Port Said</v>
      </c>
      <c r="M4867" s="2" t="str">
        <f>VLOOKUP(C4867,Customers!$A$2:$F$401,5,FALSE)</f>
        <v>Consumer</v>
      </c>
      <c r="N4867" s="2" t="str">
        <f>VLOOKUP(D4867,Products!$A$2:$F$21,2,FALSE)</f>
        <v>Standing Desk</v>
      </c>
      <c r="O4867" s="2" t="str">
        <f>VLOOKUP(D4867,Products!$A$2:$F$21,4,FALSE)</f>
        <v>Office</v>
      </c>
      <c r="P4867" s="2" t="str">
        <f>VLOOKUP(D4867,Products!$A$2:$F$21,3,FALSE)</f>
        <v>Furniture</v>
      </c>
      <c r="Q4867" s="6">
        <f>VLOOKUP(D4867,Products!$A$2:$F$21,6,FALSE)</f>
        <v>6500</v>
      </c>
      <c r="R4867" s="6">
        <f t="shared" ref="R4867:R4930" si="306">E4867*Q4867</f>
        <v>6500</v>
      </c>
      <c r="S4867" s="6">
        <f t="shared" ref="S4867:S4930" si="307">J4867-R4867</f>
        <v>3137.92</v>
      </c>
    </row>
    <row r="4868" spans="1:19" x14ac:dyDescent="0.25">
      <c r="A4868" t="s">
        <v>5298</v>
      </c>
      <c r="B4868" s="2">
        <v>45648</v>
      </c>
      <c r="C4868" t="s">
        <v>948</v>
      </c>
      <c r="D4868" t="s">
        <v>15</v>
      </c>
      <c r="E4868">
        <v>2</v>
      </c>
      <c r="F4868">
        <v>414</v>
      </c>
      <c r="G4868" s="3">
        <v>0</v>
      </c>
      <c r="H4868" t="s">
        <v>12</v>
      </c>
      <c r="I4868">
        <v>3</v>
      </c>
      <c r="J4868">
        <f t="shared" si="304"/>
        <v>828</v>
      </c>
      <c r="K4868" s="2">
        <f t="shared" si="305"/>
        <v>45627</v>
      </c>
      <c r="L4868" s="2" t="str">
        <f>VLOOKUP(C4868,Customers!$A$2:$F$401,3,FALSE)</f>
        <v>Fayoum</v>
      </c>
      <c r="M4868" s="2" t="str">
        <f>VLOOKUP(C4868,Customers!$A$2:$F$401,5,FALSE)</f>
        <v>Consumer</v>
      </c>
      <c r="N4868" s="2" t="str">
        <f>VLOOKUP(D4868,Products!$A$2:$F$21,2,FALSE)</f>
        <v>Wireless Mouse</v>
      </c>
      <c r="O4868" s="2" t="str">
        <f>VLOOKUP(D4868,Products!$A$2:$F$21,4,FALSE)</f>
        <v>Electronics</v>
      </c>
      <c r="P4868" s="2" t="str">
        <f>VLOOKUP(D4868,Products!$A$2:$F$21,3,FALSE)</f>
        <v>Accessories</v>
      </c>
      <c r="Q4868" s="6">
        <f>VLOOKUP(D4868,Products!$A$2:$F$21,6,FALSE)</f>
        <v>210</v>
      </c>
      <c r="R4868" s="6">
        <f t="shared" si="306"/>
        <v>420</v>
      </c>
      <c r="S4868" s="6">
        <f t="shared" si="307"/>
        <v>408</v>
      </c>
    </row>
    <row r="4869" spans="1:19" x14ac:dyDescent="0.25">
      <c r="A4869" t="s">
        <v>5299</v>
      </c>
      <c r="B4869" s="2">
        <v>45255</v>
      </c>
      <c r="C4869" t="s">
        <v>641</v>
      </c>
      <c r="D4869" t="s">
        <v>24</v>
      </c>
      <c r="E4869">
        <v>4</v>
      </c>
      <c r="F4869">
        <v>1212.5</v>
      </c>
      <c r="G4869" s="3">
        <v>0.05</v>
      </c>
      <c r="H4869" t="s">
        <v>12</v>
      </c>
      <c r="I4869">
        <v>5</v>
      </c>
      <c r="J4869">
        <f t="shared" si="304"/>
        <v>4607.5</v>
      </c>
      <c r="K4869" s="2">
        <f t="shared" si="305"/>
        <v>45231</v>
      </c>
      <c r="L4869" s="2" t="str">
        <f>VLOOKUP(C4869,Customers!$A$2:$F$401,3,FALSE)</f>
        <v>Banha</v>
      </c>
      <c r="M4869" s="2" t="str">
        <f>VLOOKUP(C4869,Customers!$A$2:$F$401,5,FALSE)</f>
        <v>Consumer</v>
      </c>
      <c r="N4869" s="2" t="str">
        <f>VLOOKUP(D4869,Products!$A$2:$F$21,2,FALSE)</f>
        <v>USB-C Hub</v>
      </c>
      <c r="O4869" s="2" t="str">
        <f>VLOOKUP(D4869,Products!$A$2:$F$21,4,FALSE)</f>
        <v>Electronics</v>
      </c>
      <c r="P4869" s="2" t="str">
        <f>VLOOKUP(D4869,Products!$A$2:$F$21,3,FALSE)</f>
        <v>Accessories</v>
      </c>
      <c r="Q4869" s="6">
        <f>VLOOKUP(D4869,Products!$A$2:$F$21,6,FALSE)</f>
        <v>620</v>
      </c>
      <c r="R4869" s="6">
        <f t="shared" si="306"/>
        <v>2480</v>
      </c>
      <c r="S4869" s="6">
        <f t="shared" si="307"/>
        <v>2127.5</v>
      </c>
    </row>
    <row r="4870" spans="1:19" x14ac:dyDescent="0.25">
      <c r="A4870" t="s">
        <v>5300</v>
      </c>
      <c r="B4870" s="2">
        <v>45952</v>
      </c>
      <c r="C4870" t="s">
        <v>384</v>
      </c>
      <c r="D4870" t="s">
        <v>18</v>
      </c>
      <c r="E4870">
        <v>3</v>
      </c>
      <c r="F4870">
        <v>1566</v>
      </c>
      <c r="G4870" s="3">
        <v>0</v>
      </c>
      <c r="H4870" t="s">
        <v>12</v>
      </c>
      <c r="I4870">
        <v>7</v>
      </c>
      <c r="J4870">
        <f t="shared" si="304"/>
        <v>4698</v>
      </c>
      <c r="K4870" s="2">
        <f t="shared" si="305"/>
        <v>45931</v>
      </c>
      <c r="L4870" s="2" t="str">
        <f>VLOOKUP(C4870,Customers!$A$2:$F$401,3,FALSE)</f>
        <v>Banha</v>
      </c>
      <c r="M4870" s="2" t="str">
        <f>VLOOKUP(C4870,Customers!$A$2:$F$401,5,FALSE)</f>
        <v>Small Business</v>
      </c>
      <c r="N4870" s="2" t="str">
        <f>VLOOKUP(D4870,Products!$A$2:$F$21,2,FALSE)</f>
        <v>Webcam HD</v>
      </c>
      <c r="O4870" s="2" t="str">
        <f>VLOOKUP(D4870,Products!$A$2:$F$21,4,FALSE)</f>
        <v>Electronics</v>
      </c>
      <c r="P4870" s="2" t="str">
        <f>VLOOKUP(D4870,Products!$A$2:$F$21,3,FALSE)</f>
        <v>Accessories</v>
      </c>
      <c r="Q4870" s="6">
        <f>VLOOKUP(D4870,Products!$A$2:$F$21,6,FALSE)</f>
        <v>790</v>
      </c>
      <c r="R4870" s="6">
        <f t="shared" si="306"/>
        <v>2370</v>
      </c>
      <c r="S4870" s="6">
        <f t="shared" si="307"/>
        <v>2328</v>
      </c>
    </row>
    <row r="4871" spans="1:19" x14ac:dyDescent="0.25">
      <c r="A4871" t="s">
        <v>5301</v>
      </c>
      <c r="B4871" s="2">
        <v>45422</v>
      </c>
      <c r="C4871" t="s">
        <v>142</v>
      </c>
      <c r="D4871" t="s">
        <v>15</v>
      </c>
      <c r="E4871">
        <v>5</v>
      </c>
      <c r="F4871">
        <v>414</v>
      </c>
      <c r="G4871" s="3">
        <v>0.03</v>
      </c>
      <c r="H4871" t="s">
        <v>12</v>
      </c>
      <c r="I4871">
        <v>1</v>
      </c>
      <c r="J4871">
        <f t="shared" si="304"/>
        <v>2007.8999999999999</v>
      </c>
      <c r="K4871" s="2">
        <f t="shared" si="305"/>
        <v>45413</v>
      </c>
      <c r="L4871" s="2" t="str">
        <f>VLOOKUP(C4871,Customers!$A$2:$F$401,3,FALSE)</f>
        <v>Asyut</v>
      </c>
      <c r="M4871" s="2" t="str">
        <f>VLOOKUP(C4871,Customers!$A$2:$F$401,5,FALSE)</f>
        <v>Small Business</v>
      </c>
      <c r="N4871" s="2" t="str">
        <f>VLOOKUP(D4871,Products!$A$2:$F$21,2,FALSE)</f>
        <v>Wireless Mouse</v>
      </c>
      <c r="O4871" s="2" t="str">
        <f>VLOOKUP(D4871,Products!$A$2:$F$21,4,FALSE)</f>
        <v>Electronics</v>
      </c>
      <c r="P4871" s="2" t="str">
        <f>VLOOKUP(D4871,Products!$A$2:$F$21,3,FALSE)</f>
        <v>Accessories</v>
      </c>
      <c r="Q4871" s="6">
        <f>VLOOKUP(D4871,Products!$A$2:$F$21,6,FALSE)</f>
        <v>210</v>
      </c>
      <c r="R4871" s="6">
        <f t="shared" si="306"/>
        <v>1050</v>
      </c>
      <c r="S4871" s="6">
        <f t="shared" si="307"/>
        <v>957.89999999999986</v>
      </c>
    </row>
    <row r="4872" spans="1:19" x14ac:dyDescent="0.25">
      <c r="A4872" t="s">
        <v>5302</v>
      </c>
      <c r="B4872" s="2">
        <v>45961</v>
      </c>
      <c r="C4872" t="s">
        <v>354</v>
      </c>
      <c r="D4872" t="s">
        <v>56</v>
      </c>
      <c r="E4872">
        <v>1</v>
      </c>
      <c r="F4872">
        <v>165.6</v>
      </c>
      <c r="G4872" s="3">
        <v>0.15</v>
      </c>
      <c r="H4872" t="s">
        <v>12</v>
      </c>
      <c r="I4872">
        <v>5</v>
      </c>
      <c r="J4872">
        <f t="shared" si="304"/>
        <v>140.76</v>
      </c>
      <c r="K4872" s="2">
        <f t="shared" si="305"/>
        <v>45931</v>
      </c>
      <c r="L4872" s="2" t="str">
        <f>VLOOKUP(C4872,Customers!$A$2:$F$401,3,FALSE)</f>
        <v>Ismailia</v>
      </c>
      <c r="M4872" s="2" t="str">
        <f>VLOOKUP(C4872,Customers!$A$2:$F$401,5,FALSE)</f>
        <v>Consumer</v>
      </c>
      <c r="N4872" s="2" t="str">
        <f>VLOOKUP(D4872,Products!$A$2:$F$21,2,FALSE)</f>
        <v>Notebook Pack</v>
      </c>
      <c r="O4872" s="2" t="str">
        <f>VLOOKUP(D4872,Products!$A$2:$F$21,4,FALSE)</f>
        <v>Office</v>
      </c>
      <c r="P4872" s="2" t="str">
        <f>VLOOKUP(D4872,Products!$A$2:$F$21,3,FALSE)</f>
        <v>Stationery</v>
      </c>
      <c r="Q4872" s="6">
        <f>VLOOKUP(D4872,Products!$A$2:$F$21,6,FALSE)</f>
        <v>75</v>
      </c>
      <c r="R4872" s="6">
        <f t="shared" si="306"/>
        <v>75</v>
      </c>
      <c r="S4872" s="6">
        <f t="shared" si="307"/>
        <v>65.759999999999991</v>
      </c>
    </row>
    <row r="4873" spans="1:19" x14ac:dyDescent="0.25">
      <c r="A4873" t="s">
        <v>5303</v>
      </c>
      <c r="B4873" s="2">
        <v>45066</v>
      </c>
      <c r="C4873" t="s">
        <v>117</v>
      </c>
      <c r="D4873" t="s">
        <v>11</v>
      </c>
      <c r="E4873">
        <v>1</v>
      </c>
      <c r="F4873">
        <v>29355</v>
      </c>
      <c r="G4873" s="3">
        <v>0</v>
      </c>
      <c r="H4873" t="s">
        <v>96</v>
      </c>
      <c r="I4873">
        <v>7</v>
      </c>
      <c r="J4873">
        <f t="shared" si="304"/>
        <v>29355</v>
      </c>
      <c r="K4873" s="2">
        <f t="shared" si="305"/>
        <v>45047</v>
      </c>
      <c r="L4873" s="2" t="str">
        <f>VLOOKUP(C4873,Customers!$A$2:$F$401,3,FALSE)</f>
        <v>Cairo</v>
      </c>
      <c r="M4873" s="2" t="str">
        <f>VLOOKUP(C4873,Customers!$A$2:$F$401,5,FALSE)</f>
        <v>Consumer</v>
      </c>
      <c r="N4873" s="2" t="str">
        <f>VLOOKUP(D4873,Products!$A$2:$F$21,2,FALSE)</f>
        <v>Laptop Pro 14</v>
      </c>
      <c r="O4873" s="2" t="str">
        <f>VLOOKUP(D4873,Products!$A$2:$F$21,4,FALSE)</f>
        <v>Electronics</v>
      </c>
      <c r="P4873" s="2" t="str">
        <f>VLOOKUP(D4873,Products!$A$2:$F$21,3,FALSE)</f>
        <v>Computers</v>
      </c>
      <c r="Q4873" s="6">
        <f>VLOOKUP(D4873,Products!$A$2:$F$21,6,FALSE)</f>
        <v>22100</v>
      </c>
      <c r="R4873" s="6">
        <f t="shared" si="306"/>
        <v>22100</v>
      </c>
      <c r="S4873" s="6">
        <f t="shared" si="307"/>
        <v>7255</v>
      </c>
    </row>
    <row r="4874" spans="1:19" x14ac:dyDescent="0.25">
      <c r="A4874" t="s">
        <v>5304</v>
      </c>
      <c r="B4874" s="2">
        <v>45129</v>
      </c>
      <c r="C4874" t="s">
        <v>647</v>
      </c>
      <c r="D4874" t="s">
        <v>24</v>
      </c>
      <c r="E4874">
        <v>2</v>
      </c>
      <c r="F4874">
        <v>1212.5</v>
      </c>
      <c r="G4874" s="3">
        <v>0.2</v>
      </c>
      <c r="H4874" t="s">
        <v>12</v>
      </c>
      <c r="I4874">
        <v>6</v>
      </c>
      <c r="J4874">
        <f t="shared" si="304"/>
        <v>1940</v>
      </c>
      <c r="K4874" s="2">
        <f t="shared" si="305"/>
        <v>45108</v>
      </c>
      <c r="L4874" s="2" t="str">
        <f>VLOOKUP(C4874,Customers!$A$2:$F$401,3,FALSE)</f>
        <v>Mansoura</v>
      </c>
      <c r="M4874" s="2" t="str">
        <f>VLOOKUP(C4874,Customers!$A$2:$F$401,5,FALSE)</f>
        <v>Consumer</v>
      </c>
      <c r="N4874" s="2" t="str">
        <f>VLOOKUP(D4874,Products!$A$2:$F$21,2,FALSE)</f>
        <v>USB-C Hub</v>
      </c>
      <c r="O4874" s="2" t="str">
        <f>VLOOKUP(D4874,Products!$A$2:$F$21,4,FALSE)</f>
        <v>Electronics</v>
      </c>
      <c r="P4874" s="2" t="str">
        <f>VLOOKUP(D4874,Products!$A$2:$F$21,3,FALSE)</f>
        <v>Accessories</v>
      </c>
      <c r="Q4874" s="6">
        <f>VLOOKUP(D4874,Products!$A$2:$F$21,6,FALSE)</f>
        <v>620</v>
      </c>
      <c r="R4874" s="6">
        <f t="shared" si="306"/>
        <v>1240</v>
      </c>
      <c r="S4874" s="6">
        <f t="shared" si="307"/>
        <v>700</v>
      </c>
    </row>
    <row r="4875" spans="1:19" x14ac:dyDescent="0.25">
      <c r="A4875" t="s">
        <v>5305</v>
      </c>
      <c r="B4875" s="2">
        <v>44955</v>
      </c>
      <c r="C4875" t="s">
        <v>67</v>
      </c>
      <c r="D4875" t="s">
        <v>33</v>
      </c>
      <c r="E4875">
        <v>1</v>
      </c>
      <c r="F4875">
        <v>4212</v>
      </c>
      <c r="G4875" s="3">
        <v>0</v>
      </c>
      <c r="H4875" t="s">
        <v>12</v>
      </c>
      <c r="I4875">
        <v>7</v>
      </c>
      <c r="J4875">
        <f t="shared" si="304"/>
        <v>4212</v>
      </c>
      <c r="K4875" s="2">
        <f t="shared" si="305"/>
        <v>44927</v>
      </c>
      <c r="L4875" s="2" t="str">
        <f>VLOOKUP(C4875,Customers!$A$2:$F$401,3,FALSE)</f>
        <v>Banha</v>
      </c>
      <c r="M4875" s="2" t="str">
        <f>VLOOKUP(C4875,Customers!$A$2:$F$401,5,FALSE)</f>
        <v>Consumer</v>
      </c>
      <c r="N4875" s="2" t="str">
        <f>VLOOKUP(D4875,Products!$A$2:$F$21,2,FALSE)</f>
        <v>Filing Cabinet</v>
      </c>
      <c r="O4875" s="2" t="str">
        <f>VLOOKUP(D4875,Products!$A$2:$F$21,4,FALSE)</f>
        <v>Office</v>
      </c>
      <c r="P4875" s="2" t="str">
        <f>VLOOKUP(D4875,Products!$A$2:$F$21,3,FALSE)</f>
        <v>Furniture</v>
      </c>
      <c r="Q4875" s="6">
        <f>VLOOKUP(D4875,Products!$A$2:$F$21,6,FALSE)</f>
        <v>2650</v>
      </c>
      <c r="R4875" s="6">
        <f t="shared" si="306"/>
        <v>2650</v>
      </c>
      <c r="S4875" s="6">
        <f t="shared" si="307"/>
        <v>1562</v>
      </c>
    </row>
    <row r="4876" spans="1:19" x14ac:dyDescent="0.25">
      <c r="A4876" t="s">
        <v>5306</v>
      </c>
      <c r="B4876" s="2">
        <v>46010</v>
      </c>
      <c r="C4876" t="s">
        <v>412</v>
      </c>
      <c r="D4876" t="s">
        <v>123</v>
      </c>
      <c r="E4876">
        <v>1</v>
      </c>
      <c r="F4876">
        <v>2162</v>
      </c>
      <c r="G4876" s="3">
        <v>0.1</v>
      </c>
      <c r="H4876" t="s">
        <v>12</v>
      </c>
      <c r="I4876">
        <v>3</v>
      </c>
      <c r="J4876">
        <f t="shared" si="304"/>
        <v>1945.8</v>
      </c>
      <c r="K4876" s="2">
        <f t="shared" si="305"/>
        <v>45992</v>
      </c>
      <c r="L4876" s="2" t="str">
        <f>VLOOKUP(C4876,Customers!$A$2:$F$401,3,FALSE)</f>
        <v>Asyut</v>
      </c>
      <c r="M4876" s="2" t="str">
        <f>VLOOKUP(C4876,Customers!$A$2:$F$401,5,FALSE)</f>
        <v>Consumer</v>
      </c>
      <c r="N4876" s="2" t="str">
        <f>VLOOKUP(D4876,Products!$A$2:$F$21,2,FALSE)</f>
        <v>Barcode Scanner</v>
      </c>
      <c r="O4876" s="2" t="str">
        <f>VLOOKUP(D4876,Products!$A$2:$F$21,4,FALSE)</f>
        <v>Electronics</v>
      </c>
      <c r="P4876" s="2" t="str">
        <f>VLOOKUP(D4876,Products!$A$2:$F$21,3,FALSE)</f>
        <v>POS Equipment</v>
      </c>
      <c r="Q4876" s="6">
        <f>VLOOKUP(D4876,Products!$A$2:$F$21,6,FALSE)</f>
        <v>1420</v>
      </c>
      <c r="R4876" s="6">
        <f t="shared" si="306"/>
        <v>1420</v>
      </c>
      <c r="S4876" s="6">
        <f t="shared" si="307"/>
        <v>525.79999999999995</v>
      </c>
    </row>
    <row r="4877" spans="1:19" x14ac:dyDescent="0.25">
      <c r="A4877" t="s">
        <v>5307</v>
      </c>
      <c r="B4877" s="2">
        <v>45371</v>
      </c>
      <c r="C4877" t="s">
        <v>1204</v>
      </c>
      <c r="D4877" t="s">
        <v>27</v>
      </c>
      <c r="E4877">
        <v>3</v>
      </c>
      <c r="F4877">
        <v>950.6</v>
      </c>
      <c r="G4877" s="3">
        <v>0.05</v>
      </c>
      <c r="H4877" t="s">
        <v>12</v>
      </c>
      <c r="I4877">
        <v>3</v>
      </c>
      <c r="J4877">
        <f t="shared" si="304"/>
        <v>2709.21</v>
      </c>
      <c r="K4877" s="2">
        <f t="shared" si="305"/>
        <v>45352</v>
      </c>
      <c r="L4877" s="2" t="str">
        <f>VLOOKUP(C4877,Customers!$A$2:$F$401,3,FALSE)</f>
        <v>Port Said</v>
      </c>
      <c r="M4877" s="2" t="str">
        <f>VLOOKUP(C4877,Customers!$A$2:$F$401,5,FALSE)</f>
        <v>Consumer</v>
      </c>
      <c r="N4877" s="2" t="str">
        <f>VLOOKUP(D4877,Products!$A$2:$F$21,2,FALSE)</f>
        <v>Printer Toner</v>
      </c>
      <c r="O4877" s="2" t="str">
        <f>VLOOKUP(D4877,Products!$A$2:$F$21,4,FALSE)</f>
        <v>Office</v>
      </c>
      <c r="P4877" s="2" t="str">
        <f>VLOOKUP(D4877,Products!$A$2:$F$21,3,FALSE)</f>
        <v>Supplies</v>
      </c>
      <c r="Q4877" s="6">
        <f>VLOOKUP(D4877,Products!$A$2:$F$21,6,FALSE)</f>
        <v>510</v>
      </c>
      <c r="R4877" s="6">
        <f t="shared" si="306"/>
        <v>1530</v>
      </c>
      <c r="S4877" s="6">
        <f t="shared" si="307"/>
        <v>1179.21</v>
      </c>
    </row>
    <row r="4878" spans="1:19" x14ac:dyDescent="0.25">
      <c r="A4878" t="s">
        <v>5308</v>
      </c>
      <c r="B4878" s="2">
        <v>45319</v>
      </c>
      <c r="C4878" t="s">
        <v>501</v>
      </c>
      <c r="D4878" t="s">
        <v>79</v>
      </c>
      <c r="E4878">
        <v>5</v>
      </c>
      <c r="F4878">
        <v>6014</v>
      </c>
      <c r="G4878" s="3">
        <v>0.05</v>
      </c>
      <c r="H4878" t="s">
        <v>12</v>
      </c>
      <c r="I4878">
        <v>3</v>
      </c>
      <c r="J4878">
        <f t="shared" si="304"/>
        <v>28566.5</v>
      </c>
      <c r="K4878" s="2">
        <f t="shared" si="305"/>
        <v>45292</v>
      </c>
      <c r="L4878" s="2" t="str">
        <f>VLOOKUP(C4878,Customers!$A$2:$F$401,3,FALSE)</f>
        <v>Cairo</v>
      </c>
      <c r="M4878" s="2" t="str">
        <f>VLOOKUP(C4878,Customers!$A$2:$F$401,5,FALSE)</f>
        <v>Small Business</v>
      </c>
      <c r="N4878" s="2" t="str">
        <f>VLOOKUP(D4878,Products!$A$2:$F$21,2,FALSE)</f>
        <v>27-inch Monitor</v>
      </c>
      <c r="O4878" s="2" t="str">
        <f>VLOOKUP(D4878,Products!$A$2:$F$21,4,FALSE)</f>
        <v>Electronics</v>
      </c>
      <c r="P4878" s="2" t="str">
        <f>VLOOKUP(D4878,Products!$A$2:$F$21,3,FALSE)</f>
        <v>Displays</v>
      </c>
      <c r="Q4878" s="6">
        <f>VLOOKUP(D4878,Products!$A$2:$F$21,6,FALSE)</f>
        <v>4300</v>
      </c>
      <c r="R4878" s="6">
        <f t="shared" si="306"/>
        <v>21500</v>
      </c>
      <c r="S4878" s="6">
        <f t="shared" si="307"/>
        <v>7066.5</v>
      </c>
    </row>
    <row r="4879" spans="1:19" x14ac:dyDescent="0.25">
      <c r="A4879" t="s">
        <v>5309</v>
      </c>
      <c r="B4879" s="2">
        <v>45504</v>
      </c>
      <c r="C4879" t="s">
        <v>689</v>
      </c>
      <c r="D4879" t="s">
        <v>15</v>
      </c>
      <c r="E4879">
        <v>2</v>
      </c>
      <c r="F4879">
        <v>436.5</v>
      </c>
      <c r="G4879" s="3">
        <v>0.15</v>
      </c>
      <c r="H4879" t="s">
        <v>12</v>
      </c>
      <c r="I4879">
        <v>3</v>
      </c>
      <c r="J4879">
        <f t="shared" si="304"/>
        <v>742.05</v>
      </c>
      <c r="K4879" s="2">
        <f t="shared" si="305"/>
        <v>45474</v>
      </c>
      <c r="L4879" s="2" t="str">
        <f>VLOOKUP(C4879,Customers!$A$2:$F$401,3,FALSE)</f>
        <v>Cairo</v>
      </c>
      <c r="M4879" s="2" t="str">
        <f>VLOOKUP(C4879,Customers!$A$2:$F$401,5,FALSE)</f>
        <v>Consumer</v>
      </c>
      <c r="N4879" s="2" t="str">
        <f>VLOOKUP(D4879,Products!$A$2:$F$21,2,FALSE)</f>
        <v>Wireless Mouse</v>
      </c>
      <c r="O4879" s="2" t="str">
        <f>VLOOKUP(D4879,Products!$A$2:$F$21,4,FALSE)</f>
        <v>Electronics</v>
      </c>
      <c r="P4879" s="2" t="str">
        <f>VLOOKUP(D4879,Products!$A$2:$F$21,3,FALSE)</f>
        <v>Accessories</v>
      </c>
      <c r="Q4879" s="6">
        <f>VLOOKUP(D4879,Products!$A$2:$F$21,6,FALSE)</f>
        <v>210</v>
      </c>
      <c r="R4879" s="6">
        <f t="shared" si="306"/>
        <v>420</v>
      </c>
      <c r="S4879" s="6">
        <f t="shared" si="307"/>
        <v>322.04999999999995</v>
      </c>
    </row>
    <row r="4880" spans="1:19" x14ac:dyDescent="0.25">
      <c r="A4880" t="s">
        <v>5310</v>
      </c>
      <c r="B4880" s="2">
        <v>45278</v>
      </c>
      <c r="C4880" t="s">
        <v>58</v>
      </c>
      <c r="D4880" t="s">
        <v>90</v>
      </c>
      <c r="E4880">
        <v>1</v>
      </c>
      <c r="F4880">
        <v>1932</v>
      </c>
      <c r="G4880" s="3">
        <v>0.05</v>
      </c>
      <c r="H4880" t="s">
        <v>12</v>
      </c>
      <c r="I4880">
        <v>7</v>
      </c>
      <c r="J4880">
        <f t="shared" si="304"/>
        <v>1835.3999999999999</v>
      </c>
      <c r="K4880" s="2">
        <f t="shared" si="305"/>
        <v>45261</v>
      </c>
      <c r="L4880" s="2" t="str">
        <f>VLOOKUP(C4880,Customers!$A$2:$F$401,3,FALSE)</f>
        <v>Giza</v>
      </c>
      <c r="M4880" s="2" t="str">
        <f>VLOOKUP(C4880,Customers!$A$2:$F$401,5,FALSE)</f>
        <v>Corporate</v>
      </c>
      <c r="N4880" s="2" t="str">
        <f>VLOOKUP(D4880,Products!$A$2:$F$21,2,FALSE)</f>
        <v>Headset Pro</v>
      </c>
      <c r="O4880" s="2" t="str">
        <f>VLOOKUP(D4880,Products!$A$2:$F$21,4,FALSE)</f>
        <v>Electronics</v>
      </c>
      <c r="P4880" s="2" t="str">
        <f>VLOOKUP(D4880,Products!$A$2:$F$21,3,FALSE)</f>
        <v>Accessories</v>
      </c>
      <c r="Q4880" s="6">
        <f>VLOOKUP(D4880,Products!$A$2:$F$21,6,FALSE)</f>
        <v>1180</v>
      </c>
      <c r="R4880" s="6">
        <f t="shared" si="306"/>
        <v>1180</v>
      </c>
      <c r="S4880" s="6">
        <f t="shared" si="307"/>
        <v>655.39999999999986</v>
      </c>
    </row>
    <row r="4881" spans="1:19" x14ac:dyDescent="0.25">
      <c r="A4881" t="s">
        <v>5311</v>
      </c>
      <c r="B4881" s="2">
        <v>44935</v>
      </c>
      <c r="C4881" t="s">
        <v>1684</v>
      </c>
      <c r="D4881" t="s">
        <v>40</v>
      </c>
      <c r="E4881">
        <v>1</v>
      </c>
      <c r="F4881">
        <v>18915</v>
      </c>
      <c r="G4881" s="3">
        <v>0.1</v>
      </c>
      <c r="H4881" t="s">
        <v>12</v>
      </c>
      <c r="I4881">
        <v>1</v>
      </c>
      <c r="J4881">
        <f t="shared" si="304"/>
        <v>17023.5</v>
      </c>
      <c r="K4881" s="2">
        <f t="shared" si="305"/>
        <v>44927</v>
      </c>
      <c r="L4881" s="2" t="str">
        <f>VLOOKUP(C4881,Customers!$A$2:$F$401,3,FALSE)</f>
        <v>Giza</v>
      </c>
      <c r="M4881" s="2" t="str">
        <f>VLOOKUP(C4881,Customers!$A$2:$F$401,5,FALSE)</f>
        <v>Small Business</v>
      </c>
      <c r="N4881" s="2" t="str">
        <f>VLOOKUP(D4881,Products!$A$2:$F$21,2,FALSE)</f>
        <v>Laptop Basic 15</v>
      </c>
      <c r="O4881" s="2" t="str">
        <f>VLOOKUP(D4881,Products!$A$2:$F$21,4,FALSE)</f>
        <v>Electronics</v>
      </c>
      <c r="P4881" s="2" t="str">
        <f>VLOOKUP(D4881,Products!$A$2:$F$21,3,FALSE)</f>
        <v>Computers</v>
      </c>
      <c r="Q4881" s="6">
        <f>VLOOKUP(D4881,Products!$A$2:$F$21,6,FALSE)</f>
        <v>15100</v>
      </c>
      <c r="R4881" s="6">
        <f t="shared" si="306"/>
        <v>15100</v>
      </c>
      <c r="S4881" s="6">
        <f t="shared" si="307"/>
        <v>1923.5</v>
      </c>
    </row>
    <row r="4882" spans="1:19" x14ac:dyDescent="0.25">
      <c r="A4882" t="s">
        <v>5312</v>
      </c>
      <c r="B4882" s="2">
        <v>45129</v>
      </c>
      <c r="C4882" t="s">
        <v>1086</v>
      </c>
      <c r="D4882" t="s">
        <v>56</v>
      </c>
      <c r="E4882">
        <v>1</v>
      </c>
      <c r="F4882">
        <v>165.6</v>
      </c>
      <c r="G4882" s="3">
        <v>0.1</v>
      </c>
      <c r="H4882" t="s">
        <v>12</v>
      </c>
      <c r="I4882">
        <v>6</v>
      </c>
      <c r="J4882">
        <f t="shared" si="304"/>
        <v>149.04</v>
      </c>
      <c r="K4882" s="2">
        <f t="shared" si="305"/>
        <v>45108</v>
      </c>
      <c r="L4882" s="2" t="str">
        <f>VLOOKUP(C4882,Customers!$A$2:$F$401,3,FALSE)</f>
        <v>Alexandria</v>
      </c>
      <c r="M4882" s="2" t="str">
        <f>VLOOKUP(C4882,Customers!$A$2:$F$401,5,FALSE)</f>
        <v>Small Business</v>
      </c>
      <c r="N4882" s="2" t="str">
        <f>VLOOKUP(D4882,Products!$A$2:$F$21,2,FALSE)</f>
        <v>Notebook Pack</v>
      </c>
      <c r="O4882" s="2" t="str">
        <f>VLOOKUP(D4882,Products!$A$2:$F$21,4,FALSE)</f>
        <v>Office</v>
      </c>
      <c r="P4882" s="2" t="str">
        <f>VLOOKUP(D4882,Products!$A$2:$F$21,3,FALSE)</f>
        <v>Stationery</v>
      </c>
      <c r="Q4882" s="6">
        <f>VLOOKUP(D4882,Products!$A$2:$F$21,6,FALSE)</f>
        <v>75</v>
      </c>
      <c r="R4882" s="6">
        <f t="shared" si="306"/>
        <v>75</v>
      </c>
      <c r="S4882" s="6">
        <f t="shared" si="307"/>
        <v>74.039999999999992</v>
      </c>
    </row>
    <row r="4883" spans="1:19" x14ac:dyDescent="0.25">
      <c r="A4883" t="s">
        <v>5313</v>
      </c>
      <c r="B4883" s="2">
        <v>45365</v>
      </c>
      <c r="C4883" t="s">
        <v>215</v>
      </c>
      <c r="D4883" t="s">
        <v>56</v>
      </c>
      <c r="E4883">
        <v>2</v>
      </c>
      <c r="F4883">
        <v>180</v>
      </c>
      <c r="G4883" s="3">
        <v>0.05</v>
      </c>
      <c r="H4883" t="s">
        <v>12</v>
      </c>
      <c r="I4883">
        <v>1</v>
      </c>
      <c r="J4883">
        <f t="shared" si="304"/>
        <v>342</v>
      </c>
      <c r="K4883" s="2">
        <f t="shared" si="305"/>
        <v>45352</v>
      </c>
      <c r="L4883" s="2" t="str">
        <f>VLOOKUP(C4883,Customers!$A$2:$F$401,3,FALSE)</f>
        <v>Mansoura</v>
      </c>
      <c r="M4883" s="2" t="str">
        <f>VLOOKUP(C4883,Customers!$A$2:$F$401,5,FALSE)</f>
        <v>Small Business</v>
      </c>
      <c r="N4883" s="2" t="str">
        <f>VLOOKUP(D4883,Products!$A$2:$F$21,2,FALSE)</f>
        <v>Notebook Pack</v>
      </c>
      <c r="O4883" s="2" t="str">
        <f>VLOOKUP(D4883,Products!$A$2:$F$21,4,FALSE)</f>
        <v>Office</v>
      </c>
      <c r="P4883" s="2" t="str">
        <f>VLOOKUP(D4883,Products!$A$2:$F$21,3,FALSE)</f>
        <v>Stationery</v>
      </c>
      <c r="Q4883" s="6">
        <f>VLOOKUP(D4883,Products!$A$2:$F$21,6,FALSE)</f>
        <v>75</v>
      </c>
      <c r="R4883" s="6">
        <f t="shared" si="306"/>
        <v>150</v>
      </c>
      <c r="S4883" s="6">
        <f t="shared" si="307"/>
        <v>192</v>
      </c>
    </row>
    <row r="4884" spans="1:19" x14ac:dyDescent="0.25">
      <c r="A4884" t="s">
        <v>5314</v>
      </c>
      <c r="B4884" s="2">
        <v>45959</v>
      </c>
      <c r="C4884" t="s">
        <v>492</v>
      </c>
      <c r="D4884" t="s">
        <v>59</v>
      </c>
      <c r="E4884">
        <v>2</v>
      </c>
      <c r="F4884">
        <v>7178</v>
      </c>
      <c r="G4884" s="3">
        <v>0</v>
      </c>
      <c r="H4884" t="s">
        <v>12</v>
      </c>
      <c r="I4884">
        <v>4</v>
      </c>
      <c r="J4884">
        <f t="shared" si="304"/>
        <v>14356</v>
      </c>
      <c r="K4884" s="2">
        <f t="shared" si="305"/>
        <v>45931</v>
      </c>
      <c r="L4884" s="2" t="str">
        <f>VLOOKUP(C4884,Customers!$A$2:$F$401,3,FALSE)</f>
        <v>Cairo</v>
      </c>
      <c r="M4884" s="2" t="str">
        <f>VLOOKUP(C4884,Customers!$A$2:$F$401,5,FALSE)</f>
        <v>Consumer</v>
      </c>
      <c r="N4884" s="2" t="str">
        <f>VLOOKUP(D4884,Products!$A$2:$F$21,2,FALSE)</f>
        <v>Laser Printer</v>
      </c>
      <c r="O4884" s="2" t="str">
        <f>VLOOKUP(D4884,Products!$A$2:$F$21,4,FALSE)</f>
        <v>Electronics</v>
      </c>
      <c r="P4884" s="2" t="str">
        <f>VLOOKUP(D4884,Products!$A$2:$F$21,3,FALSE)</f>
        <v>Printers</v>
      </c>
      <c r="Q4884" s="6">
        <f>VLOOKUP(D4884,Products!$A$2:$F$21,6,FALSE)</f>
        <v>5600</v>
      </c>
      <c r="R4884" s="6">
        <f t="shared" si="306"/>
        <v>11200</v>
      </c>
      <c r="S4884" s="6">
        <f t="shared" si="307"/>
        <v>3156</v>
      </c>
    </row>
    <row r="4885" spans="1:19" x14ac:dyDescent="0.25">
      <c r="A4885" t="s">
        <v>5315</v>
      </c>
      <c r="B4885" s="2">
        <v>45899</v>
      </c>
      <c r="C4885" t="s">
        <v>711</v>
      </c>
      <c r="D4885" t="s">
        <v>21</v>
      </c>
      <c r="E4885">
        <v>2</v>
      </c>
      <c r="F4885">
        <v>1794.5</v>
      </c>
      <c r="G4885" s="3">
        <v>0.05</v>
      </c>
      <c r="H4885" t="s">
        <v>12</v>
      </c>
      <c r="I4885">
        <v>4</v>
      </c>
      <c r="J4885">
        <f t="shared" si="304"/>
        <v>3409.5499999999997</v>
      </c>
      <c r="K4885" s="2">
        <f t="shared" si="305"/>
        <v>45870</v>
      </c>
      <c r="L4885" s="2" t="str">
        <f>VLOOKUP(C4885,Customers!$A$2:$F$401,3,FALSE)</f>
        <v>Mansoura</v>
      </c>
      <c r="M4885" s="2" t="str">
        <f>VLOOKUP(C4885,Customers!$A$2:$F$401,5,FALSE)</f>
        <v>Consumer</v>
      </c>
      <c r="N4885" s="2" t="str">
        <f>VLOOKUP(D4885,Products!$A$2:$F$21,2,FALSE)</f>
        <v>Mechanical Keyboard</v>
      </c>
      <c r="O4885" s="2" t="str">
        <f>VLOOKUP(D4885,Products!$A$2:$F$21,4,FALSE)</f>
        <v>Electronics</v>
      </c>
      <c r="P4885" s="2" t="str">
        <f>VLOOKUP(D4885,Products!$A$2:$F$21,3,FALSE)</f>
        <v>Accessories</v>
      </c>
      <c r="Q4885" s="6">
        <f>VLOOKUP(D4885,Products!$A$2:$F$21,6,FALSE)</f>
        <v>990</v>
      </c>
      <c r="R4885" s="6">
        <f t="shared" si="306"/>
        <v>1980</v>
      </c>
      <c r="S4885" s="6">
        <f t="shared" si="307"/>
        <v>1429.5499999999997</v>
      </c>
    </row>
    <row r="4886" spans="1:19" x14ac:dyDescent="0.25">
      <c r="A4886" t="s">
        <v>5316</v>
      </c>
      <c r="B4886" s="2">
        <v>45677</v>
      </c>
      <c r="C4886" t="s">
        <v>326</v>
      </c>
      <c r="D4886" t="s">
        <v>15</v>
      </c>
      <c r="E4886">
        <v>4</v>
      </c>
      <c r="F4886">
        <v>414</v>
      </c>
      <c r="G4886" s="3">
        <v>0</v>
      </c>
      <c r="H4886" t="s">
        <v>12</v>
      </c>
      <c r="I4886">
        <v>3</v>
      </c>
      <c r="J4886">
        <f t="shared" si="304"/>
        <v>1656</v>
      </c>
      <c r="K4886" s="2">
        <f t="shared" si="305"/>
        <v>45658</v>
      </c>
      <c r="L4886" s="2" t="str">
        <f>VLOOKUP(C4886,Customers!$A$2:$F$401,3,FALSE)</f>
        <v>Cairo</v>
      </c>
      <c r="M4886" s="2" t="str">
        <f>VLOOKUP(C4886,Customers!$A$2:$F$401,5,FALSE)</f>
        <v>Consumer</v>
      </c>
      <c r="N4886" s="2" t="str">
        <f>VLOOKUP(D4886,Products!$A$2:$F$21,2,FALSE)</f>
        <v>Wireless Mouse</v>
      </c>
      <c r="O4886" s="2" t="str">
        <f>VLOOKUP(D4886,Products!$A$2:$F$21,4,FALSE)</f>
        <v>Electronics</v>
      </c>
      <c r="P4886" s="2" t="str">
        <f>VLOOKUP(D4886,Products!$A$2:$F$21,3,FALSE)</f>
        <v>Accessories</v>
      </c>
      <c r="Q4886" s="6">
        <f>VLOOKUP(D4886,Products!$A$2:$F$21,6,FALSE)</f>
        <v>210</v>
      </c>
      <c r="R4886" s="6">
        <f t="shared" si="306"/>
        <v>840</v>
      </c>
      <c r="S4886" s="6">
        <f t="shared" si="307"/>
        <v>816</v>
      </c>
    </row>
    <row r="4887" spans="1:19" x14ac:dyDescent="0.25">
      <c r="A4887" t="s">
        <v>5317</v>
      </c>
      <c r="B4887" s="2">
        <v>45306</v>
      </c>
      <c r="C4887" t="s">
        <v>920</v>
      </c>
      <c r="D4887" t="s">
        <v>82</v>
      </c>
      <c r="E4887">
        <v>4</v>
      </c>
      <c r="F4887">
        <v>4800</v>
      </c>
      <c r="G4887" s="3">
        <v>0.15</v>
      </c>
      <c r="H4887" t="s">
        <v>12</v>
      </c>
      <c r="I4887">
        <v>3</v>
      </c>
      <c r="J4887">
        <f t="shared" si="304"/>
        <v>16320</v>
      </c>
      <c r="K4887" s="2">
        <f t="shared" si="305"/>
        <v>45292</v>
      </c>
      <c r="L4887" s="2" t="str">
        <f>VLOOKUP(C4887,Customers!$A$2:$F$401,3,FALSE)</f>
        <v>Tanta</v>
      </c>
      <c r="M4887" s="2" t="str">
        <f>VLOOKUP(C4887,Customers!$A$2:$F$401,5,FALSE)</f>
        <v>Consumer</v>
      </c>
      <c r="N4887" s="2" t="str">
        <f>VLOOKUP(D4887,Products!$A$2:$F$21,2,FALSE)</f>
        <v>Office Chair</v>
      </c>
      <c r="O4887" s="2" t="str">
        <f>VLOOKUP(D4887,Products!$A$2:$F$21,4,FALSE)</f>
        <v>Office</v>
      </c>
      <c r="P4887" s="2" t="str">
        <f>VLOOKUP(D4887,Products!$A$2:$F$21,3,FALSE)</f>
        <v>Furniture</v>
      </c>
      <c r="Q4887" s="6">
        <f>VLOOKUP(D4887,Products!$A$2:$F$21,6,FALSE)</f>
        <v>3150</v>
      </c>
      <c r="R4887" s="6">
        <f t="shared" si="306"/>
        <v>12600</v>
      </c>
      <c r="S4887" s="6">
        <f t="shared" si="307"/>
        <v>3720</v>
      </c>
    </row>
    <row r="4888" spans="1:19" x14ac:dyDescent="0.25">
      <c r="A4888" t="s">
        <v>5318</v>
      </c>
      <c r="B4888" s="2">
        <v>45827</v>
      </c>
      <c r="C4888" t="s">
        <v>662</v>
      </c>
      <c r="D4888" t="s">
        <v>43</v>
      </c>
      <c r="E4888">
        <v>3</v>
      </c>
      <c r="F4888">
        <v>3708</v>
      </c>
      <c r="G4888" s="3">
        <v>0</v>
      </c>
      <c r="H4888" t="s">
        <v>12</v>
      </c>
      <c r="I4888">
        <v>4</v>
      </c>
      <c r="J4888">
        <f t="shared" si="304"/>
        <v>11124</v>
      </c>
      <c r="K4888" s="2">
        <f t="shared" si="305"/>
        <v>45809</v>
      </c>
      <c r="L4888" s="2" t="str">
        <f>VLOOKUP(C4888,Customers!$A$2:$F$401,3,FALSE)</f>
        <v>Alexandria</v>
      </c>
      <c r="M4888" s="2" t="str">
        <f>VLOOKUP(C4888,Customers!$A$2:$F$401,5,FALSE)</f>
        <v>Small Business</v>
      </c>
      <c r="N4888" s="2" t="str">
        <f>VLOOKUP(D4888,Products!$A$2:$F$21,2,FALSE)</f>
        <v>External SSD 1TB</v>
      </c>
      <c r="O4888" s="2" t="str">
        <f>VLOOKUP(D4888,Products!$A$2:$F$21,4,FALSE)</f>
        <v>Electronics</v>
      </c>
      <c r="P4888" s="2" t="str">
        <f>VLOOKUP(D4888,Products!$A$2:$F$21,3,FALSE)</f>
        <v>Storage</v>
      </c>
      <c r="Q4888" s="6">
        <f>VLOOKUP(D4888,Products!$A$2:$F$21,6,FALSE)</f>
        <v>2450</v>
      </c>
      <c r="R4888" s="6">
        <f t="shared" si="306"/>
        <v>7350</v>
      </c>
      <c r="S4888" s="6">
        <f t="shared" si="307"/>
        <v>3774</v>
      </c>
    </row>
    <row r="4889" spans="1:19" x14ac:dyDescent="0.25">
      <c r="A4889" t="s">
        <v>5319</v>
      </c>
      <c r="B4889" s="2">
        <v>45146</v>
      </c>
      <c r="C4889" t="s">
        <v>164</v>
      </c>
      <c r="D4889" t="s">
        <v>82</v>
      </c>
      <c r="E4889">
        <v>2</v>
      </c>
      <c r="F4889">
        <v>4656</v>
      </c>
      <c r="G4889" s="3">
        <v>0.03</v>
      </c>
      <c r="H4889" t="s">
        <v>12</v>
      </c>
      <c r="I4889">
        <v>7</v>
      </c>
      <c r="J4889">
        <f t="shared" si="304"/>
        <v>9032.64</v>
      </c>
      <c r="K4889" s="2">
        <f t="shared" si="305"/>
        <v>45139</v>
      </c>
      <c r="L4889" s="2" t="str">
        <f>VLOOKUP(C4889,Customers!$A$2:$F$401,3,FALSE)</f>
        <v>Mansoura</v>
      </c>
      <c r="M4889" s="2" t="str">
        <f>VLOOKUP(C4889,Customers!$A$2:$F$401,5,FALSE)</f>
        <v>Consumer</v>
      </c>
      <c r="N4889" s="2" t="str">
        <f>VLOOKUP(D4889,Products!$A$2:$F$21,2,FALSE)</f>
        <v>Office Chair</v>
      </c>
      <c r="O4889" s="2" t="str">
        <f>VLOOKUP(D4889,Products!$A$2:$F$21,4,FALSE)</f>
        <v>Office</v>
      </c>
      <c r="P4889" s="2" t="str">
        <f>VLOOKUP(D4889,Products!$A$2:$F$21,3,FALSE)</f>
        <v>Furniture</v>
      </c>
      <c r="Q4889" s="6">
        <f>VLOOKUP(D4889,Products!$A$2:$F$21,6,FALSE)</f>
        <v>3150</v>
      </c>
      <c r="R4889" s="6">
        <f t="shared" si="306"/>
        <v>6300</v>
      </c>
      <c r="S4889" s="6">
        <f t="shared" si="307"/>
        <v>2732.6399999999994</v>
      </c>
    </row>
    <row r="4890" spans="1:19" x14ac:dyDescent="0.25">
      <c r="A4890" t="s">
        <v>5320</v>
      </c>
      <c r="B4890" s="2">
        <v>45297</v>
      </c>
      <c r="C4890" t="s">
        <v>821</v>
      </c>
      <c r="D4890" t="s">
        <v>79</v>
      </c>
      <c r="E4890">
        <v>1</v>
      </c>
      <c r="F4890">
        <v>6014</v>
      </c>
      <c r="G4890" s="3">
        <v>0</v>
      </c>
      <c r="H4890" t="s">
        <v>12</v>
      </c>
      <c r="I4890">
        <v>1</v>
      </c>
      <c r="J4890">
        <f t="shared" si="304"/>
        <v>6014</v>
      </c>
      <c r="K4890" s="2">
        <f t="shared" si="305"/>
        <v>45292</v>
      </c>
      <c r="L4890" s="2" t="str">
        <f>VLOOKUP(C4890,Customers!$A$2:$F$401,3,FALSE)</f>
        <v>Fayoum</v>
      </c>
      <c r="M4890" s="2" t="str">
        <f>VLOOKUP(C4890,Customers!$A$2:$F$401,5,FALSE)</f>
        <v>Corporate</v>
      </c>
      <c r="N4890" s="2" t="str">
        <f>VLOOKUP(D4890,Products!$A$2:$F$21,2,FALSE)</f>
        <v>27-inch Monitor</v>
      </c>
      <c r="O4890" s="2" t="str">
        <f>VLOOKUP(D4890,Products!$A$2:$F$21,4,FALSE)</f>
        <v>Electronics</v>
      </c>
      <c r="P4890" s="2" t="str">
        <f>VLOOKUP(D4890,Products!$A$2:$F$21,3,FALSE)</f>
        <v>Displays</v>
      </c>
      <c r="Q4890" s="6">
        <f>VLOOKUP(D4890,Products!$A$2:$F$21,6,FALSE)</f>
        <v>4300</v>
      </c>
      <c r="R4890" s="6">
        <f t="shared" si="306"/>
        <v>4300</v>
      </c>
      <c r="S4890" s="6">
        <f t="shared" si="307"/>
        <v>1714</v>
      </c>
    </row>
    <row r="4891" spans="1:19" x14ac:dyDescent="0.25">
      <c r="A4891" t="s">
        <v>5321</v>
      </c>
      <c r="B4891" s="2">
        <v>45653</v>
      </c>
      <c r="C4891" t="s">
        <v>251</v>
      </c>
      <c r="D4891" t="s">
        <v>15</v>
      </c>
      <c r="E4891">
        <v>2</v>
      </c>
      <c r="F4891">
        <v>486</v>
      </c>
      <c r="G4891" s="3">
        <v>0.05</v>
      </c>
      <c r="H4891" t="s">
        <v>12</v>
      </c>
      <c r="I4891">
        <v>7</v>
      </c>
      <c r="J4891">
        <f t="shared" si="304"/>
        <v>923.4</v>
      </c>
      <c r="K4891" s="2">
        <f t="shared" si="305"/>
        <v>45627</v>
      </c>
      <c r="L4891" s="2" t="str">
        <f>VLOOKUP(C4891,Customers!$A$2:$F$401,3,FALSE)</f>
        <v>Asyut</v>
      </c>
      <c r="M4891" s="2" t="str">
        <f>VLOOKUP(C4891,Customers!$A$2:$F$401,5,FALSE)</f>
        <v>Consumer</v>
      </c>
      <c r="N4891" s="2" t="str">
        <f>VLOOKUP(D4891,Products!$A$2:$F$21,2,FALSE)</f>
        <v>Wireless Mouse</v>
      </c>
      <c r="O4891" s="2" t="str">
        <f>VLOOKUP(D4891,Products!$A$2:$F$21,4,FALSE)</f>
        <v>Electronics</v>
      </c>
      <c r="P4891" s="2" t="str">
        <f>VLOOKUP(D4891,Products!$A$2:$F$21,3,FALSE)</f>
        <v>Accessories</v>
      </c>
      <c r="Q4891" s="6">
        <f>VLOOKUP(D4891,Products!$A$2:$F$21,6,FALSE)</f>
        <v>210</v>
      </c>
      <c r="R4891" s="6">
        <f t="shared" si="306"/>
        <v>420</v>
      </c>
      <c r="S4891" s="6">
        <f t="shared" si="307"/>
        <v>503.4</v>
      </c>
    </row>
    <row r="4892" spans="1:19" x14ac:dyDescent="0.25">
      <c r="A4892" t="s">
        <v>5322</v>
      </c>
      <c r="B4892" s="2">
        <v>45704</v>
      </c>
      <c r="C4892" t="s">
        <v>477</v>
      </c>
      <c r="D4892" t="s">
        <v>15</v>
      </c>
      <c r="E4892">
        <v>3</v>
      </c>
      <c r="F4892">
        <v>486</v>
      </c>
      <c r="G4892" s="3">
        <v>0.05</v>
      </c>
      <c r="H4892" t="s">
        <v>12</v>
      </c>
      <c r="I4892">
        <v>2</v>
      </c>
      <c r="J4892">
        <f t="shared" si="304"/>
        <v>1385.1</v>
      </c>
      <c r="K4892" s="2">
        <f t="shared" si="305"/>
        <v>45689</v>
      </c>
      <c r="L4892" s="2" t="str">
        <f>VLOOKUP(C4892,Customers!$A$2:$F$401,3,FALSE)</f>
        <v>Tanta</v>
      </c>
      <c r="M4892" s="2" t="str">
        <f>VLOOKUP(C4892,Customers!$A$2:$F$401,5,FALSE)</f>
        <v>Small Business</v>
      </c>
      <c r="N4892" s="2" t="str">
        <f>VLOOKUP(D4892,Products!$A$2:$F$21,2,FALSE)</f>
        <v>Wireless Mouse</v>
      </c>
      <c r="O4892" s="2" t="str">
        <f>VLOOKUP(D4892,Products!$A$2:$F$21,4,FALSE)</f>
        <v>Electronics</v>
      </c>
      <c r="P4892" s="2" t="str">
        <f>VLOOKUP(D4892,Products!$A$2:$F$21,3,FALSE)</f>
        <v>Accessories</v>
      </c>
      <c r="Q4892" s="6">
        <f>VLOOKUP(D4892,Products!$A$2:$F$21,6,FALSE)</f>
        <v>210</v>
      </c>
      <c r="R4892" s="6">
        <f t="shared" si="306"/>
        <v>630</v>
      </c>
      <c r="S4892" s="6">
        <f t="shared" si="307"/>
        <v>755.09999999999991</v>
      </c>
    </row>
    <row r="4893" spans="1:19" x14ac:dyDescent="0.25">
      <c r="A4893" t="s">
        <v>5323</v>
      </c>
      <c r="B4893" s="2">
        <v>45795</v>
      </c>
      <c r="C4893" t="s">
        <v>269</v>
      </c>
      <c r="D4893" t="s">
        <v>27</v>
      </c>
      <c r="E4893">
        <v>1</v>
      </c>
      <c r="F4893">
        <v>1009.4</v>
      </c>
      <c r="G4893" s="3">
        <v>0</v>
      </c>
      <c r="H4893" t="s">
        <v>12</v>
      </c>
      <c r="I4893">
        <v>7</v>
      </c>
      <c r="J4893">
        <f t="shared" si="304"/>
        <v>1009.4</v>
      </c>
      <c r="K4893" s="2">
        <f t="shared" si="305"/>
        <v>45778</v>
      </c>
      <c r="L4893" s="2" t="str">
        <f>VLOOKUP(C4893,Customers!$A$2:$F$401,3,FALSE)</f>
        <v>Port Said</v>
      </c>
      <c r="M4893" s="2" t="str">
        <f>VLOOKUP(C4893,Customers!$A$2:$F$401,5,FALSE)</f>
        <v>Consumer</v>
      </c>
      <c r="N4893" s="2" t="str">
        <f>VLOOKUP(D4893,Products!$A$2:$F$21,2,FALSE)</f>
        <v>Printer Toner</v>
      </c>
      <c r="O4893" s="2" t="str">
        <f>VLOOKUP(D4893,Products!$A$2:$F$21,4,FALSE)</f>
        <v>Office</v>
      </c>
      <c r="P4893" s="2" t="str">
        <f>VLOOKUP(D4893,Products!$A$2:$F$21,3,FALSE)</f>
        <v>Supplies</v>
      </c>
      <c r="Q4893" s="6">
        <f>VLOOKUP(D4893,Products!$A$2:$F$21,6,FALSE)</f>
        <v>510</v>
      </c>
      <c r="R4893" s="6">
        <f t="shared" si="306"/>
        <v>510</v>
      </c>
      <c r="S4893" s="6">
        <f t="shared" si="307"/>
        <v>499.4</v>
      </c>
    </row>
    <row r="4894" spans="1:19" x14ac:dyDescent="0.25">
      <c r="A4894" t="s">
        <v>5324</v>
      </c>
      <c r="B4894" s="2">
        <v>45365</v>
      </c>
      <c r="C4894" t="s">
        <v>229</v>
      </c>
      <c r="D4894" t="s">
        <v>18</v>
      </c>
      <c r="E4894">
        <v>20</v>
      </c>
      <c r="F4894">
        <v>1450</v>
      </c>
      <c r="G4894" s="3">
        <v>0</v>
      </c>
      <c r="H4894" t="s">
        <v>85</v>
      </c>
      <c r="I4894">
        <v>4</v>
      </c>
      <c r="J4894">
        <f t="shared" si="304"/>
        <v>29000</v>
      </c>
      <c r="K4894" s="2">
        <f t="shared" si="305"/>
        <v>45352</v>
      </c>
      <c r="L4894" s="2" t="str">
        <f>VLOOKUP(C4894,Customers!$A$2:$F$401,3,FALSE)</f>
        <v>Banha</v>
      </c>
      <c r="M4894" s="2" t="str">
        <f>VLOOKUP(C4894,Customers!$A$2:$F$401,5,FALSE)</f>
        <v>Small Business</v>
      </c>
      <c r="N4894" s="2" t="str">
        <f>VLOOKUP(D4894,Products!$A$2:$F$21,2,FALSE)</f>
        <v>Webcam HD</v>
      </c>
      <c r="O4894" s="2" t="str">
        <f>VLOOKUP(D4894,Products!$A$2:$F$21,4,FALSE)</f>
        <v>Electronics</v>
      </c>
      <c r="P4894" s="2" t="str">
        <f>VLOOKUP(D4894,Products!$A$2:$F$21,3,FALSE)</f>
        <v>Accessories</v>
      </c>
      <c r="Q4894" s="6">
        <f>VLOOKUP(D4894,Products!$A$2:$F$21,6,FALSE)</f>
        <v>790</v>
      </c>
      <c r="R4894" s="6">
        <f t="shared" si="306"/>
        <v>15800</v>
      </c>
      <c r="S4894" s="6">
        <f t="shared" si="307"/>
        <v>13200</v>
      </c>
    </row>
    <row r="4895" spans="1:19" x14ac:dyDescent="0.25">
      <c r="A4895" t="s">
        <v>5325</v>
      </c>
      <c r="B4895" s="2">
        <v>45980</v>
      </c>
      <c r="C4895" t="s">
        <v>695</v>
      </c>
      <c r="D4895" t="s">
        <v>59</v>
      </c>
      <c r="E4895">
        <v>5</v>
      </c>
      <c r="F4895">
        <v>7178</v>
      </c>
      <c r="G4895" s="3">
        <v>0.1</v>
      </c>
      <c r="H4895" t="s">
        <v>12</v>
      </c>
      <c r="I4895">
        <v>2</v>
      </c>
      <c r="J4895">
        <f t="shared" si="304"/>
        <v>32301</v>
      </c>
      <c r="K4895" s="2">
        <f t="shared" si="305"/>
        <v>45962</v>
      </c>
      <c r="L4895" s="2" t="str">
        <f>VLOOKUP(C4895,Customers!$A$2:$F$401,3,FALSE)</f>
        <v>Ismailia</v>
      </c>
      <c r="M4895" s="2" t="str">
        <f>VLOOKUP(C4895,Customers!$A$2:$F$401,5,FALSE)</f>
        <v>Consumer</v>
      </c>
      <c r="N4895" s="2" t="str">
        <f>VLOOKUP(D4895,Products!$A$2:$F$21,2,FALSE)</f>
        <v>Laser Printer</v>
      </c>
      <c r="O4895" s="2" t="str">
        <f>VLOOKUP(D4895,Products!$A$2:$F$21,4,FALSE)</f>
        <v>Electronics</v>
      </c>
      <c r="P4895" s="2" t="str">
        <f>VLOOKUP(D4895,Products!$A$2:$F$21,3,FALSE)</f>
        <v>Printers</v>
      </c>
      <c r="Q4895" s="6">
        <f>VLOOKUP(D4895,Products!$A$2:$F$21,6,FALSE)</f>
        <v>5600</v>
      </c>
      <c r="R4895" s="6">
        <f t="shared" si="306"/>
        <v>28000</v>
      </c>
      <c r="S4895" s="6">
        <f t="shared" si="307"/>
        <v>4301</v>
      </c>
    </row>
    <row r="4896" spans="1:19" x14ac:dyDescent="0.25">
      <c r="A4896" t="s">
        <v>5326</v>
      </c>
      <c r="B4896" s="2">
        <v>45393</v>
      </c>
      <c r="C4896" t="s">
        <v>812</v>
      </c>
      <c r="D4896" t="s">
        <v>82</v>
      </c>
      <c r="E4896">
        <v>1</v>
      </c>
      <c r="F4896">
        <v>4800</v>
      </c>
      <c r="G4896" s="3">
        <v>0</v>
      </c>
      <c r="H4896" t="s">
        <v>12</v>
      </c>
      <c r="I4896">
        <v>5</v>
      </c>
      <c r="J4896">
        <f t="shared" si="304"/>
        <v>4800</v>
      </c>
      <c r="K4896" s="2">
        <f t="shared" si="305"/>
        <v>45383</v>
      </c>
      <c r="L4896" s="2" t="str">
        <f>VLOOKUP(C4896,Customers!$A$2:$F$401,3,FALSE)</f>
        <v>Tanta</v>
      </c>
      <c r="M4896" s="2" t="str">
        <f>VLOOKUP(C4896,Customers!$A$2:$F$401,5,FALSE)</f>
        <v>Consumer</v>
      </c>
      <c r="N4896" s="2" t="str">
        <f>VLOOKUP(D4896,Products!$A$2:$F$21,2,FALSE)</f>
        <v>Office Chair</v>
      </c>
      <c r="O4896" s="2" t="str">
        <f>VLOOKUP(D4896,Products!$A$2:$F$21,4,FALSE)</f>
        <v>Office</v>
      </c>
      <c r="P4896" s="2" t="str">
        <f>VLOOKUP(D4896,Products!$A$2:$F$21,3,FALSE)</f>
        <v>Furniture</v>
      </c>
      <c r="Q4896" s="6">
        <f>VLOOKUP(D4896,Products!$A$2:$F$21,6,FALSE)</f>
        <v>3150</v>
      </c>
      <c r="R4896" s="6">
        <f t="shared" si="306"/>
        <v>3150</v>
      </c>
      <c r="S4896" s="6">
        <f t="shared" si="307"/>
        <v>1650</v>
      </c>
    </row>
    <row r="4897" spans="1:19" x14ac:dyDescent="0.25">
      <c r="A4897" t="s">
        <v>5327</v>
      </c>
      <c r="B4897" s="2">
        <v>45761</v>
      </c>
      <c r="C4897" t="s">
        <v>375</v>
      </c>
      <c r="D4897" t="s">
        <v>40</v>
      </c>
      <c r="E4897">
        <v>1</v>
      </c>
      <c r="F4897">
        <v>20085</v>
      </c>
      <c r="G4897" s="3">
        <v>0.15</v>
      </c>
      <c r="H4897" t="s">
        <v>12</v>
      </c>
      <c r="I4897">
        <v>7</v>
      </c>
      <c r="J4897">
        <f t="shared" si="304"/>
        <v>17072.25</v>
      </c>
      <c r="K4897" s="2">
        <f t="shared" si="305"/>
        <v>45748</v>
      </c>
      <c r="L4897" s="2" t="str">
        <f>VLOOKUP(C4897,Customers!$A$2:$F$401,3,FALSE)</f>
        <v>Ismailia</v>
      </c>
      <c r="M4897" s="2" t="str">
        <f>VLOOKUP(C4897,Customers!$A$2:$F$401,5,FALSE)</f>
        <v>Consumer</v>
      </c>
      <c r="N4897" s="2" t="str">
        <f>VLOOKUP(D4897,Products!$A$2:$F$21,2,FALSE)</f>
        <v>Laptop Basic 15</v>
      </c>
      <c r="O4897" s="2" t="str">
        <f>VLOOKUP(D4897,Products!$A$2:$F$21,4,FALSE)</f>
        <v>Electronics</v>
      </c>
      <c r="P4897" s="2" t="str">
        <f>VLOOKUP(D4897,Products!$A$2:$F$21,3,FALSE)</f>
        <v>Computers</v>
      </c>
      <c r="Q4897" s="6">
        <f>VLOOKUP(D4897,Products!$A$2:$F$21,6,FALSE)</f>
        <v>15100</v>
      </c>
      <c r="R4897" s="6">
        <f t="shared" si="306"/>
        <v>15100</v>
      </c>
      <c r="S4897" s="6">
        <f t="shared" si="307"/>
        <v>1972.25</v>
      </c>
    </row>
    <row r="4898" spans="1:19" x14ac:dyDescent="0.25">
      <c r="A4898" t="s">
        <v>5328</v>
      </c>
      <c r="B4898" s="2">
        <v>45158</v>
      </c>
      <c r="C4898" t="s">
        <v>238</v>
      </c>
      <c r="D4898" t="s">
        <v>46</v>
      </c>
      <c r="E4898">
        <v>1</v>
      </c>
      <c r="F4898">
        <v>280.8</v>
      </c>
      <c r="G4898" s="3">
        <v>0</v>
      </c>
      <c r="H4898" t="s">
        <v>12</v>
      </c>
      <c r="I4898">
        <v>5</v>
      </c>
      <c r="J4898">
        <f t="shared" si="304"/>
        <v>280.8</v>
      </c>
      <c r="K4898" s="2">
        <f t="shared" si="305"/>
        <v>45139</v>
      </c>
      <c r="L4898" s="2" t="str">
        <f>VLOOKUP(C4898,Customers!$A$2:$F$401,3,FALSE)</f>
        <v>Tanta</v>
      </c>
      <c r="M4898" s="2" t="str">
        <f>VLOOKUP(C4898,Customers!$A$2:$F$401,5,FALSE)</f>
        <v>Consumer</v>
      </c>
      <c r="N4898" s="2" t="str">
        <f>VLOOKUP(D4898,Products!$A$2:$F$21,2,FALSE)</f>
        <v>Paper A4 Box</v>
      </c>
      <c r="O4898" s="2" t="str">
        <f>VLOOKUP(D4898,Products!$A$2:$F$21,4,FALSE)</f>
        <v>Office</v>
      </c>
      <c r="P4898" s="2" t="str">
        <f>VLOOKUP(D4898,Products!$A$2:$F$21,3,FALSE)</f>
        <v>Stationery</v>
      </c>
      <c r="Q4898" s="6">
        <f>VLOOKUP(D4898,Products!$A$2:$F$21,6,FALSE)</f>
        <v>145</v>
      </c>
      <c r="R4898" s="6">
        <f t="shared" si="306"/>
        <v>145</v>
      </c>
      <c r="S4898" s="6">
        <f t="shared" si="307"/>
        <v>135.80000000000001</v>
      </c>
    </row>
    <row r="4899" spans="1:19" x14ac:dyDescent="0.25">
      <c r="A4899" t="s">
        <v>5329</v>
      </c>
      <c r="B4899" s="2">
        <v>45570</v>
      </c>
      <c r="C4899" t="s">
        <v>860</v>
      </c>
      <c r="D4899" t="s">
        <v>72</v>
      </c>
      <c r="E4899">
        <v>1</v>
      </c>
      <c r="F4899">
        <v>1750</v>
      </c>
      <c r="G4899" s="3">
        <v>0</v>
      </c>
      <c r="H4899" t="s">
        <v>12</v>
      </c>
      <c r="I4899">
        <v>7</v>
      </c>
      <c r="J4899">
        <f t="shared" si="304"/>
        <v>1750</v>
      </c>
      <c r="K4899" s="2">
        <f t="shared" si="305"/>
        <v>45566</v>
      </c>
      <c r="L4899" s="2" t="str">
        <f>VLOOKUP(C4899,Customers!$A$2:$F$401,3,FALSE)</f>
        <v>Cairo</v>
      </c>
      <c r="M4899" s="2" t="str">
        <f>VLOOKUP(C4899,Customers!$A$2:$F$401,5,FALSE)</f>
        <v>Consumer</v>
      </c>
      <c r="N4899" s="2" t="str">
        <f>VLOOKUP(D4899,Products!$A$2:$F$21,2,FALSE)</f>
        <v>Wi-Fi Router</v>
      </c>
      <c r="O4899" s="2" t="str">
        <f>VLOOKUP(D4899,Products!$A$2:$F$21,4,FALSE)</f>
        <v>Electronics</v>
      </c>
      <c r="P4899" s="2" t="str">
        <f>VLOOKUP(D4899,Products!$A$2:$F$21,3,FALSE)</f>
        <v>Networking</v>
      </c>
      <c r="Q4899" s="6">
        <f>VLOOKUP(D4899,Products!$A$2:$F$21,6,FALSE)</f>
        <v>1050</v>
      </c>
      <c r="R4899" s="6">
        <f t="shared" si="306"/>
        <v>1050</v>
      </c>
      <c r="S4899" s="6">
        <f t="shared" si="307"/>
        <v>700</v>
      </c>
    </row>
    <row r="4900" spans="1:19" x14ac:dyDescent="0.25">
      <c r="A4900" t="s">
        <v>5330</v>
      </c>
      <c r="B4900" s="2">
        <v>45180</v>
      </c>
      <c r="C4900" t="s">
        <v>812</v>
      </c>
      <c r="D4900" t="s">
        <v>82</v>
      </c>
      <c r="E4900">
        <v>2</v>
      </c>
      <c r="F4900">
        <v>4800</v>
      </c>
      <c r="G4900" s="3">
        <v>0</v>
      </c>
      <c r="H4900" t="s">
        <v>12</v>
      </c>
      <c r="I4900">
        <v>5</v>
      </c>
      <c r="J4900">
        <f t="shared" si="304"/>
        <v>9600</v>
      </c>
      <c r="K4900" s="2">
        <f t="shared" si="305"/>
        <v>45170</v>
      </c>
      <c r="L4900" s="2" t="str">
        <f>VLOOKUP(C4900,Customers!$A$2:$F$401,3,FALSE)</f>
        <v>Tanta</v>
      </c>
      <c r="M4900" s="2" t="str">
        <f>VLOOKUP(C4900,Customers!$A$2:$F$401,5,FALSE)</f>
        <v>Consumer</v>
      </c>
      <c r="N4900" s="2" t="str">
        <f>VLOOKUP(D4900,Products!$A$2:$F$21,2,FALSE)</f>
        <v>Office Chair</v>
      </c>
      <c r="O4900" s="2" t="str">
        <f>VLOOKUP(D4900,Products!$A$2:$F$21,4,FALSE)</f>
        <v>Office</v>
      </c>
      <c r="P4900" s="2" t="str">
        <f>VLOOKUP(D4900,Products!$A$2:$F$21,3,FALSE)</f>
        <v>Furniture</v>
      </c>
      <c r="Q4900" s="6">
        <f>VLOOKUP(D4900,Products!$A$2:$F$21,6,FALSE)</f>
        <v>3150</v>
      </c>
      <c r="R4900" s="6">
        <f t="shared" si="306"/>
        <v>6300</v>
      </c>
      <c r="S4900" s="6">
        <f t="shared" si="307"/>
        <v>3300</v>
      </c>
    </row>
    <row r="4901" spans="1:19" x14ac:dyDescent="0.25">
      <c r="A4901" t="s">
        <v>5331</v>
      </c>
      <c r="B4901" s="2">
        <v>45881</v>
      </c>
      <c r="C4901" t="s">
        <v>505</v>
      </c>
      <c r="D4901" t="s">
        <v>46</v>
      </c>
      <c r="E4901">
        <v>1</v>
      </c>
      <c r="F4901">
        <v>239.2</v>
      </c>
      <c r="G4901" s="3">
        <v>0</v>
      </c>
      <c r="H4901" t="s">
        <v>12</v>
      </c>
      <c r="I4901">
        <v>7</v>
      </c>
      <c r="J4901">
        <f t="shared" si="304"/>
        <v>239.2</v>
      </c>
      <c r="K4901" s="2">
        <f t="shared" si="305"/>
        <v>45870</v>
      </c>
      <c r="L4901" s="2" t="str">
        <f>VLOOKUP(C4901,Customers!$A$2:$F$401,3,FALSE)</f>
        <v>Port Said</v>
      </c>
      <c r="M4901" s="2" t="str">
        <f>VLOOKUP(C4901,Customers!$A$2:$F$401,5,FALSE)</f>
        <v>Consumer</v>
      </c>
      <c r="N4901" s="2" t="str">
        <f>VLOOKUP(D4901,Products!$A$2:$F$21,2,FALSE)</f>
        <v>Paper A4 Box</v>
      </c>
      <c r="O4901" s="2" t="str">
        <f>VLOOKUP(D4901,Products!$A$2:$F$21,4,FALSE)</f>
        <v>Office</v>
      </c>
      <c r="P4901" s="2" t="str">
        <f>VLOOKUP(D4901,Products!$A$2:$F$21,3,FALSE)</f>
        <v>Stationery</v>
      </c>
      <c r="Q4901" s="6">
        <f>VLOOKUP(D4901,Products!$A$2:$F$21,6,FALSE)</f>
        <v>145</v>
      </c>
      <c r="R4901" s="6">
        <f t="shared" si="306"/>
        <v>145</v>
      </c>
      <c r="S4901" s="6">
        <f t="shared" si="307"/>
        <v>94.199999999999989</v>
      </c>
    </row>
    <row r="4902" spans="1:19" x14ac:dyDescent="0.25">
      <c r="A4902" t="s">
        <v>5332</v>
      </c>
      <c r="B4902" s="2">
        <v>45152</v>
      </c>
      <c r="C4902" t="s">
        <v>399</v>
      </c>
      <c r="D4902" t="s">
        <v>27</v>
      </c>
      <c r="E4902">
        <v>1</v>
      </c>
      <c r="F4902">
        <v>980</v>
      </c>
      <c r="G4902" s="3">
        <v>0</v>
      </c>
      <c r="H4902" t="s">
        <v>12</v>
      </c>
      <c r="I4902">
        <v>6</v>
      </c>
      <c r="J4902">
        <f t="shared" si="304"/>
        <v>980</v>
      </c>
      <c r="K4902" s="2">
        <f t="shared" si="305"/>
        <v>45139</v>
      </c>
      <c r="L4902" s="2" t="str">
        <f>VLOOKUP(C4902,Customers!$A$2:$F$401,3,FALSE)</f>
        <v>Cairo</v>
      </c>
      <c r="M4902" s="2" t="str">
        <f>VLOOKUP(C4902,Customers!$A$2:$F$401,5,FALSE)</f>
        <v>Consumer</v>
      </c>
      <c r="N4902" s="2" t="str">
        <f>VLOOKUP(D4902,Products!$A$2:$F$21,2,FALSE)</f>
        <v>Printer Toner</v>
      </c>
      <c r="O4902" s="2" t="str">
        <f>VLOOKUP(D4902,Products!$A$2:$F$21,4,FALSE)</f>
        <v>Office</v>
      </c>
      <c r="P4902" s="2" t="str">
        <f>VLOOKUP(D4902,Products!$A$2:$F$21,3,FALSE)</f>
        <v>Supplies</v>
      </c>
      <c r="Q4902" s="6">
        <f>VLOOKUP(D4902,Products!$A$2:$F$21,6,FALSE)</f>
        <v>510</v>
      </c>
      <c r="R4902" s="6">
        <f t="shared" si="306"/>
        <v>510</v>
      </c>
      <c r="S4902" s="6">
        <f t="shared" si="307"/>
        <v>470</v>
      </c>
    </row>
    <row r="4903" spans="1:19" x14ac:dyDescent="0.25">
      <c r="A4903" t="s">
        <v>5333</v>
      </c>
      <c r="B4903" s="2">
        <v>45991</v>
      </c>
      <c r="C4903" t="s">
        <v>439</v>
      </c>
      <c r="D4903" t="s">
        <v>46</v>
      </c>
      <c r="E4903">
        <v>4</v>
      </c>
      <c r="F4903">
        <v>239.2</v>
      </c>
      <c r="G4903" s="3">
        <v>0</v>
      </c>
      <c r="H4903" t="s">
        <v>12</v>
      </c>
      <c r="I4903">
        <v>5</v>
      </c>
      <c r="J4903">
        <f t="shared" si="304"/>
        <v>956.8</v>
      </c>
      <c r="K4903" s="2">
        <f t="shared" si="305"/>
        <v>45962</v>
      </c>
      <c r="L4903" s="2" t="str">
        <f>VLOOKUP(C4903,Customers!$A$2:$F$401,3,FALSE)</f>
        <v>Shubra El-Kheima</v>
      </c>
      <c r="M4903" s="2" t="str">
        <f>VLOOKUP(C4903,Customers!$A$2:$F$401,5,FALSE)</f>
        <v>Consumer</v>
      </c>
      <c r="N4903" s="2" t="str">
        <f>VLOOKUP(D4903,Products!$A$2:$F$21,2,FALSE)</f>
        <v>Paper A4 Box</v>
      </c>
      <c r="O4903" s="2" t="str">
        <f>VLOOKUP(D4903,Products!$A$2:$F$21,4,FALSE)</f>
        <v>Office</v>
      </c>
      <c r="P4903" s="2" t="str">
        <f>VLOOKUP(D4903,Products!$A$2:$F$21,3,FALSE)</f>
        <v>Stationery</v>
      </c>
      <c r="Q4903" s="6">
        <f>VLOOKUP(D4903,Products!$A$2:$F$21,6,FALSE)</f>
        <v>145</v>
      </c>
      <c r="R4903" s="6">
        <f t="shared" si="306"/>
        <v>580</v>
      </c>
      <c r="S4903" s="6">
        <f t="shared" si="307"/>
        <v>376.79999999999995</v>
      </c>
    </row>
    <row r="4904" spans="1:19" x14ac:dyDescent="0.25">
      <c r="A4904" t="s">
        <v>5334</v>
      </c>
      <c r="B4904" s="2">
        <v>45205</v>
      </c>
      <c r="C4904" t="s">
        <v>197</v>
      </c>
      <c r="D4904" t="s">
        <v>11</v>
      </c>
      <c r="E4904">
        <v>2</v>
      </c>
      <c r="F4904">
        <v>26220</v>
      </c>
      <c r="G4904" s="3">
        <v>0.05</v>
      </c>
      <c r="H4904" t="s">
        <v>12</v>
      </c>
      <c r="I4904">
        <v>7</v>
      </c>
      <c r="J4904">
        <f t="shared" si="304"/>
        <v>49818</v>
      </c>
      <c r="K4904" s="2">
        <f t="shared" si="305"/>
        <v>45200</v>
      </c>
      <c r="L4904" s="2" t="str">
        <f>VLOOKUP(C4904,Customers!$A$2:$F$401,3,FALSE)</f>
        <v>Alexandria</v>
      </c>
      <c r="M4904" s="2" t="str">
        <f>VLOOKUP(C4904,Customers!$A$2:$F$401,5,FALSE)</f>
        <v>Small Business</v>
      </c>
      <c r="N4904" s="2" t="str">
        <f>VLOOKUP(D4904,Products!$A$2:$F$21,2,FALSE)</f>
        <v>Laptop Pro 14</v>
      </c>
      <c r="O4904" s="2" t="str">
        <f>VLOOKUP(D4904,Products!$A$2:$F$21,4,FALSE)</f>
        <v>Electronics</v>
      </c>
      <c r="P4904" s="2" t="str">
        <f>VLOOKUP(D4904,Products!$A$2:$F$21,3,FALSE)</f>
        <v>Computers</v>
      </c>
      <c r="Q4904" s="6">
        <f>VLOOKUP(D4904,Products!$A$2:$F$21,6,FALSE)</f>
        <v>22100</v>
      </c>
      <c r="R4904" s="6">
        <f t="shared" si="306"/>
        <v>44200</v>
      </c>
      <c r="S4904" s="6">
        <f t="shared" si="307"/>
        <v>5618</v>
      </c>
    </row>
    <row r="4905" spans="1:19" x14ac:dyDescent="0.25">
      <c r="A4905" t="s">
        <v>5335</v>
      </c>
      <c r="B4905" s="2">
        <v>45942</v>
      </c>
      <c r="C4905" t="s">
        <v>235</v>
      </c>
      <c r="D4905" t="s">
        <v>82</v>
      </c>
      <c r="E4905">
        <v>2</v>
      </c>
      <c r="F4905">
        <v>4944</v>
      </c>
      <c r="G4905" s="3">
        <v>0</v>
      </c>
      <c r="H4905" t="s">
        <v>12</v>
      </c>
      <c r="I4905">
        <v>7</v>
      </c>
      <c r="J4905">
        <f t="shared" si="304"/>
        <v>9888</v>
      </c>
      <c r="K4905" s="2">
        <f t="shared" si="305"/>
        <v>45931</v>
      </c>
      <c r="L4905" s="2" t="str">
        <f>VLOOKUP(C4905,Customers!$A$2:$F$401,3,FALSE)</f>
        <v>Tanta</v>
      </c>
      <c r="M4905" s="2" t="str">
        <f>VLOOKUP(C4905,Customers!$A$2:$F$401,5,FALSE)</f>
        <v>Consumer</v>
      </c>
      <c r="N4905" s="2" t="str">
        <f>VLOOKUP(D4905,Products!$A$2:$F$21,2,FALSE)</f>
        <v>Office Chair</v>
      </c>
      <c r="O4905" s="2" t="str">
        <f>VLOOKUP(D4905,Products!$A$2:$F$21,4,FALSE)</f>
        <v>Office</v>
      </c>
      <c r="P4905" s="2" t="str">
        <f>VLOOKUP(D4905,Products!$A$2:$F$21,3,FALSE)</f>
        <v>Furniture</v>
      </c>
      <c r="Q4905" s="6">
        <f>VLOOKUP(D4905,Products!$A$2:$F$21,6,FALSE)</f>
        <v>3150</v>
      </c>
      <c r="R4905" s="6">
        <f t="shared" si="306"/>
        <v>6300</v>
      </c>
      <c r="S4905" s="6">
        <f t="shared" si="307"/>
        <v>3588</v>
      </c>
    </row>
    <row r="4906" spans="1:19" x14ac:dyDescent="0.25">
      <c r="A4906" t="s">
        <v>5336</v>
      </c>
      <c r="B4906" s="2">
        <v>45666</v>
      </c>
      <c r="C4906" t="s">
        <v>1771</v>
      </c>
      <c r="D4906" t="s">
        <v>109</v>
      </c>
      <c r="E4906">
        <v>1</v>
      </c>
      <c r="F4906">
        <v>12800</v>
      </c>
      <c r="G4906" s="3">
        <v>0</v>
      </c>
      <c r="H4906" t="s">
        <v>12</v>
      </c>
      <c r="I4906">
        <v>4</v>
      </c>
      <c r="J4906">
        <f t="shared" si="304"/>
        <v>12800</v>
      </c>
      <c r="K4906" s="2">
        <f t="shared" si="305"/>
        <v>45658</v>
      </c>
      <c r="L4906" s="2" t="str">
        <f>VLOOKUP(C4906,Customers!$A$2:$F$401,3,FALSE)</f>
        <v>Asyut</v>
      </c>
      <c r="M4906" s="2" t="str">
        <f>VLOOKUP(C4906,Customers!$A$2:$F$401,5,FALSE)</f>
        <v>Small Business</v>
      </c>
      <c r="N4906" s="2" t="str">
        <f>VLOOKUP(D4906,Products!$A$2:$F$21,2,FALSE)</f>
        <v>Projector</v>
      </c>
      <c r="O4906" s="2" t="str">
        <f>VLOOKUP(D4906,Products!$A$2:$F$21,4,FALSE)</f>
        <v>Electronics</v>
      </c>
      <c r="P4906" s="2" t="str">
        <f>VLOOKUP(D4906,Products!$A$2:$F$21,3,FALSE)</f>
        <v>Displays</v>
      </c>
      <c r="Q4906" s="6">
        <f>VLOOKUP(D4906,Products!$A$2:$F$21,6,FALSE)</f>
        <v>9700</v>
      </c>
      <c r="R4906" s="6">
        <f t="shared" si="306"/>
        <v>9700</v>
      </c>
      <c r="S4906" s="6">
        <f t="shared" si="307"/>
        <v>3100</v>
      </c>
    </row>
    <row r="4907" spans="1:19" x14ac:dyDescent="0.25">
      <c r="A4907" t="s">
        <v>5337</v>
      </c>
      <c r="B4907" s="2">
        <v>45517</v>
      </c>
      <c r="C4907" t="s">
        <v>525</v>
      </c>
      <c r="D4907" t="s">
        <v>56</v>
      </c>
      <c r="E4907">
        <v>2</v>
      </c>
      <c r="F4907">
        <v>165.6</v>
      </c>
      <c r="G4907" s="3">
        <v>0.05</v>
      </c>
      <c r="H4907" t="s">
        <v>12</v>
      </c>
      <c r="I4907">
        <v>3</v>
      </c>
      <c r="J4907">
        <f t="shared" si="304"/>
        <v>314.64</v>
      </c>
      <c r="K4907" s="2">
        <f t="shared" si="305"/>
        <v>45505</v>
      </c>
      <c r="L4907" s="2" t="str">
        <f>VLOOKUP(C4907,Customers!$A$2:$F$401,3,FALSE)</f>
        <v>Mansoura</v>
      </c>
      <c r="M4907" s="2" t="str">
        <f>VLOOKUP(C4907,Customers!$A$2:$F$401,5,FALSE)</f>
        <v>Small Business</v>
      </c>
      <c r="N4907" s="2" t="str">
        <f>VLOOKUP(D4907,Products!$A$2:$F$21,2,FALSE)</f>
        <v>Notebook Pack</v>
      </c>
      <c r="O4907" s="2" t="str">
        <f>VLOOKUP(D4907,Products!$A$2:$F$21,4,FALSE)</f>
        <v>Office</v>
      </c>
      <c r="P4907" s="2" t="str">
        <f>VLOOKUP(D4907,Products!$A$2:$F$21,3,FALSE)</f>
        <v>Stationery</v>
      </c>
      <c r="Q4907" s="6">
        <f>VLOOKUP(D4907,Products!$A$2:$F$21,6,FALSE)</f>
        <v>75</v>
      </c>
      <c r="R4907" s="6">
        <f t="shared" si="306"/>
        <v>150</v>
      </c>
      <c r="S4907" s="6">
        <f t="shared" si="307"/>
        <v>164.64</v>
      </c>
    </row>
    <row r="4908" spans="1:19" x14ac:dyDescent="0.25">
      <c r="A4908" t="s">
        <v>5338</v>
      </c>
      <c r="B4908" s="2">
        <v>45010</v>
      </c>
      <c r="C4908" t="s">
        <v>305</v>
      </c>
      <c r="D4908" t="s">
        <v>46</v>
      </c>
      <c r="E4908">
        <v>3</v>
      </c>
      <c r="F4908">
        <v>260</v>
      </c>
      <c r="G4908" s="3">
        <v>0.05</v>
      </c>
      <c r="H4908" t="s">
        <v>12</v>
      </c>
      <c r="I4908">
        <v>2</v>
      </c>
      <c r="J4908">
        <f t="shared" si="304"/>
        <v>741</v>
      </c>
      <c r="K4908" s="2">
        <f t="shared" si="305"/>
        <v>44986</v>
      </c>
      <c r="L4908" s="2" t="str">
        <f>VLOOKUP(C4908,Customers!$A$2:$F$401,3,FALSE)</f>
        <v>Giza</v>
      </c>
      <c r="M4908" s="2" t="str">
        <f>VLOOKUP(C4908,Customers!$A$2:$F$401,5,FALSE)</f>
        <v>Small Business</v>
      </c>
      <c r="N4908" s="2" t="str">
        <f>VLOOKUP(D4908,Products!$A$2:$F$21,2,FALSE)</f>
        <v>Paper A4 Box</v>
      </c>
      <c r="O4908" s="2" t="str">
        <f>VLOOKUP(D4908,Products!$A$2:$F$21,4,FALSE)</f>
        <v>Office</v>
      </c>
      <c r="P4908" s="2" t="str">
        <f>VLOOKUP(D4908,Products!$A$2:$F$21,3,FALSE)</f>
        <v>Stationery</v>
      </c>
      <c r="Q4908" s="6">
        <f>VLOOKUP(D4908,Products!$A$2:$F$21,6,FALSE)</f>
        <v>145</v>
      </c>
      <c r="R4908" s="6">
        <f t="shared" si="306"/>
        <v>435</v>
      </c>
      <c r="S4908" s="6">
        <f t="shared" si="307"/>
        <v>306</v>
      </c>
    </row>
    <row r="4909" spans="1:19" x14ac:dyDescent="0.25">
      <c r="A4909" t="s">
        <v>5339</v>
      </c>
      <c r="B4909" s="2">
        <v>45095</v>
      </c>
      <c r="C4909" t="s">
        <v>219</v>
      </c>
      <c r="D4909" t="s">
        <v>11</v>
      </c>
      <c r="E4909">
        <v>5</v>
      </c>
      <c r="F4909">
        <v>26220</v>
      </c>
      <c r="G4909" s="3">
        <v>0.15</v>
      </c>
      <c r="H4909" t="s">
        <v>12</v>
      </c>
      <c r="I4909">
        <v>7</v>
      </c>
      <c r="J4909">
        <f t="shared" si="304"/>
        <v>111435</v>
      </c>
      <c r="K4909" s="2">
        <f t="shared" si="305"/>
        <v>45078</v>
      </c>
      <c r="L4909" s="2" t="str">
        <f>VLOOKUP(C4909,Customers!$A$2:$F$401,3,FALSE)</f>
        <v>Cairo</v>
      </c>
      <c r="M4909" s="2" t="str">
        <f>VLOOKUP(C4909,Customers!$A$2:$F$401,5,FALSE)</f>
        <v>Consumer</v>
      </c>
      <c r="N4909" s="2" t="str">
        <f>VLOOKUP(D4909,Products!$A$2:$F$21,2,FALSE)</f>
        <v>Laptop Pro 14</v>
      </c>
      <c r="O4909" s="2" t="str">
        <f>VLOOKUP(D4909,Products!$A$2:$F$21,4,FALSE)</f>
        <v>Electronics</v>
      </c>
      <c r="P4909" s="2" t="str">
        <f>VLOOKUP(D4909,Products!$A$2:$F$21,3,FALSE)</f>
        <v>Computers</v>
      </c>
      <c r="Q4909" s="6">
        <f>VLOOKUP(D4909,Products!$A$2:$F$21,6,FALSE)</f>
        <v>22100</v>
      </c>
      <c r="R4909" s="6">
        <f t="shared" si="306"/>
        <v>110500</v>
      </c>
      <c r="S4909" s="6">
        <f t="shared" si="307"/>
        <v>935</v>
      </c>
    </row>
    <row r="4910" spans="1:19" x14ac:dyDescent="0.25">
      <c r="A4910" t="s">
        <v>5340</v>
      </c>
      <c r="B4910" s="2">
        <v>45598</v>
      </c>
      <c r="C4910" t="s">
        <v>193</v>
      </c>
      <c r="D4910" t="s">
        <v>56</v>
      </c>
      <c r="E4910">
        <v>2</v>
      </c>
      <c r="F4910">
        <v>165.6</v>
      </c>
      <c r="G4910" s="3">
        <v>0.1</v>
      </c>
      <c r="H4910" t="s">
        <v>12</v>
      </c>
      <c r="I4910">
        <v>5</v>
      </c>
      <c r="J4910">
        <f t="shared" si="304"/>
        <v>298.08</v>
      </c>
      <c r="K4910" s="2">
        <f t="shared" si="305"/>
        <v>45597</v>
      </c>
      <c r="L4910" s="2" t="str">
        <f>VLOOKUP(C4910,Customers!$A$2:$F$401,3,FALSE)</f>
        <v>Alexandria</v>
      </c>
      <c r="M4910" s="2" t="str">
        <f>VLOOKUP(C4910,Customers!$A$2:$F$401,5,FALSE)</f>
        <v>Consumer</v>
      </c>
      <c r="N4910" s="2" t="str">
        <f>VLOOKUP(D4910,Products!$A$2:$F$21,2,FALSE)</f>
        <v>Notebook Pack</v>
      </c>
      <c r="O4910" s="2" t="str">
        <f>VLOOKUP(D4910,Products!$A$2:$F$21,4,FALSE)</f>
        <v>Office</v>
      </c>
      <c r="P4910" s="2" t="str">
        <f>VLOOKUP(D4910,Products!$A$2:$F$21,3,FALSE)</f>
        <v>Stationery</v>
      </c>
      <c r="Q4910" s="6">
        <f>VLOOKUP(D4910,Products!$A$2:$F$21,6,FALSE)</f>
        <v>75</v>
      </c>
      <c r="R4910" s="6">
        <f t="shared" si="306"/>
        <v>150</v>
      </c>
      <c r="S4910" s="6">
        <f t="shared" si="307"/>
        <v>148.07999999999998</v>
      </c>
    </row>
    <row r="4911" spans="1:19" x14ac:dyDescent="0.25">
      <c r="A4911" t="s">
        <v>5341</v>
      </c>
      <c r="B4911" s="2">
        <v>45938</v>
      </c>
      <c r="C4911" t="s">
        <v>1437</v>
      </c>
      <c r="D4911" t="s">
        <v>27</v>
      </c>
      <c r="E4911">
        <v>1</v>
      </c>
      <c r="F4911">
        <v>1009.4</v>
      </c>
      <c r="G4911" s="3">
        <v>0</v>
      </c>
      <c r="H4911" t="s">
        <v>12</v>
      </c>
      <c r="I4911">
        <v>3</v>
      </c>
      <c r="J4911">
        <f t="shared" si="304"/>
        <v>1009.4</v>
      </c>
      <c r="K4911" s="2">
        <f t="shared" si="305"/>
        <v>45931</v>
      </c>
      <c r="L4911" s="2" t="str">
        <f>VLOOKUP(C4911,Customers!$A$2:$F$401,3,FALSE)</f>
        <v>Mansoura</v>
      </c>
      <c r="M4911" s="2" t="str">
        <f>VLOOKUP(C4911,Customers!$A$2:$F$401,5,FALSE)</f>
        <v>Small Business</v>
      </c>
      <c r="N4911" s="2" t="str">
        <f>VLOOKUP(D4911,Products!$A$2:$F$21,2,FALSE)</f>
        <v>Printer Toner</v>
      </c>
      <c r="O4911" s="2" t="str">
        <f>VLOOKUP(D4911,Products!$A$2:$F$21,4,FALSE)</f>
        <v>Office</v>
      </c>
      <c r="P4911" s="2" t="str">
        <f>VLOOKUP(D4911,Products!$A$2:$F$21,3,FALSE)</f>
        <v>Supplies</v>
      </c>
      <c r="Q4911" s="6">
        <f>VLOOKUP(D4911,Products!$A$2:$F$21,6,FALSE)</f>
        <v>510</v>
      </c>
      <c r="R4911" s="6">
        <f t="shared" si="306"/>
        <v>510</v>
      </c>
      <c r="S4911" s="6">
        <f t="shared" si="307"/>
        <v>499.4</v>
      </c>
    </row>
    <row r="4912" spans="1:19" x14ac:dyDescent="0.25">
      <c r="A4912" t="s">
        <v>5342</v>
      </c>
      <c r="B4912" s="2">
        <v>45163</v>
      </c>
      <c r="C4912" t="s">
        <v>977</v>
      </c>
      <c r="D4912" t="s">
        <v>72</v>
      </c>
      <c r="E4912">
        <v>1</v>
      </c>
      <c r="F4912">
        <v>1890</v>
      </c>
      <c r="G4912" s="3">
        <v>0.15</v>
      </c>
      <c r="H4912" t="s">
        <v>12</v>
      </c>
      <c r="I4912">
        <v>5</v>
      </c>
      <c r="J4912">
        <f t="shared" si="304"/>
        <v>1606.5</v>
      </c>
      <c r="K4912" s="2">
        <f t="shared" si="305"/>
        <v>45139</v>
      </c>
      <c r="L4912" s="2" t="str">
        <f>VLOOKUP(C4912,Customers!$A$2:$F$401,3,FALSE)</f>
        <v>Zagazig</v>
      </c>
      <c r="M4912" s="2" t="str">
        <f>VLOOKUP(C4912,Customers!$A$2:$F$401,5,FALSE)</f>
        <v>Consumer</v>
      </c>
      <c r="N4912" s="2" t="str">
        <f>VLOOKUP(D4912,Products!$A$2:$F$21,2,FALSE)</f>
        <v>Wi-Fi Router</v>
      </c>
      <c r="O4912" s="2" t="str">
        <f>VLOOKUP(D4912,Products!$A$2:$F$21,4,FALSE)</f>
        <v>Electronics</v>
      </c>
      <c r="P4912" s="2" t="str">
        <f>VLOOKUP(D4912,Products!$A$2:$F$21,3,FALSE)</f>
        <v>Networking</v>
      </c>
      <c r="Q4912" s="6">
        <f>VLOOKUP(D4912,Products!$A$2:$F$21,6,FALSE)</f>
        <v>1050</v>
      </c>
      <c r="R4912" s="6">
        <f t="shared" si="306"/>
        <v>1050</v>
      </c>
      <c r="S4912" s="6">
        <f t="shared" si="307"/>
        <v>556.5</v>
      </c>
    </row>
    <row r="4913" spans="1:19" x14ac:dyDescent="0.25">
      <c r="A4913" t="s">
        <v>5343</v>
      </c>
      <c r="B4913" s="2">
        <v>45715</v>
      </c>
      <c r="C4913" t="s">
        <v>390</v>
      </c>
      <c r="D4913" t="s">
        <v>33</v>
      </c>
      <c r="E4913">
        <v>2</v>
      </c>
      <c r="F4913">
        <v>3588</v>
      </c>
      <c r="G4913" s="3">
        <v>0.2</v>
      </c>
      <c r="H4913" t="s">
        <v>12</v>
      </c>
      <c r="I4913">
        <v>7</v>
      </c>
      <c r="J4913">
        <f t="shared" si="304"/>
        <v>5740.8</v>
      </c>
      <c r="K4913" s="2">
        <f t="shared" si="305"/>
        <v>45689</v>
      </c>
      <c r="L4913" s="2" t="str">
        <f>VLOOKUP(C4913,Customers!$A$2:$F$401,3,FALSE)</f>
        <v>Banha</v>
      </c>
      <c r="M4913" s="2" t="str">
        <f>VLOOKUP(C4913,Customers!$A$2:$F$401,5,FALSE)</f>
        <v>Consumer</v>
      </c>
      <c r="N4913" s="2" t="str">
        <f>VLOOKUP(D4913,Products!$A$2:$F$21,2,FALSE)</f>
        <v>Filing Cabinet</v>
      </c>
      <c r="O4913" s="2" t="str">
        <f>VLOOKUP(D4913,Products!$A$2:$F$21,4,FALSE)</f>
        <v>Office</v>
      </c>
      <c r="P4913" s="2" t="str">
        <f>VLOOKUP(D4913,Products!$A$2:$F$21,3,FALSE)</f>
        <v>Furniture</v>
      </c>
      <c r="Q4913" s="6">
        <f>VLOOKUP(D4913,Products!$A$2:$F$21,6,FALSE)</f>
        <v>2650</v>
      </c>
      <c r="R4913" s="6">
        <f t="shared" si="306"/>
        <v>5300</v>
      </c>
      <c r="S4913" s="6">
        <f t="shared" si="307"/>
        <v>440.80000000000018</v>
      </c>
    </row>
    <row r="4914" spans="1:19" x14ac:dyDescent="0.25">
      <c r="A4914" t="s">
        <v>5344</v>
      </c>
      <c r="B4914" s="2">
        <v>45507</v>
      </c>
      <c r="C4914" t="s">
        <v>1156</v>
      </c>
      <c r="D4914" t="s">
        <v>56</v>
      </c>
      <c r="E4914">
        <v>2</v>
      </c>
      <c r="F4914">
        <v>165.6</v>
      </c>
      <c r="G4914" s="3">
        <v>0.05</v>
      </c>
      <c r="H4914" t="s">
        <v>12</v>
      </c>
      <c r="I4914">
        <v>7</v>
      </c>
      <c r="J4914">
        <f t="shared" si="304"/>
        <v>314.64</v>
      </c>
      <c r="K4914" s="2">
        <f t="shared" si="305"/>
        <v>45505</v>
      </c>
      <c r="L4914" s="2" t="str">
        <f>VLOOKUP(C4914,Customers!$A$2:$F$401,3,FALSE)</f>
        <v>Asyut</v>
      </c>
      <c r="M4914" s="2" t="str">
        <f>VLOOKUP(C4914,Customers!$A$2:$F$401,5,FALSE)</f>
        <v>Consumer</v>
      </c>
      <c r="N4914" s="2" t="str">
        <f>VLOOKUP(D4914,Products!$A$2:$F$21,2,FALSE)</f>
        <v>Notebook Pack</v>
      </c>
      <c r="O4914" s="2" t="str">
        <f>VLOOKUP(D4914,Products!$A$2:$F$21,4,FALSE)</f>
        <v>Office</v>
      </c>
      <c r="P4914" s="2" t="str">
        <f>VLOOKUP(D4914,Products!$A$2:$F$21,3,FALSE)</f>
        <v>Stationery</v>
      </c>
      <c r="Q4914" s="6">
        <f>VLOOKUP(D4914,Products!$A$2:$F$21,6,FALSE)</f>
        <v>75</v>
      </c>
      <c r="R4914" s="6">
        <f t="shared" si="306"/>
        <v>150</v>
      </c>
      <c r="S4914" s="6">
        <f t="shared" si="307"/>
        <v>164.64</v>
      </c>
    </row>
    <row r="4915" spans="1:19" x14ac:dyDescent="0.25">
      <c r="A4915" t="s">
        <v>5345</v>
      </c>
      <c r="B4915" s="2">
        <v>45862</v>
      </c>
      <c r="C4915" t="s">
        <v>977</v>
      </c>
      <c r="D4915" t="s">
        <v>27</v>
      </c>
      <c r="E4915">
        <v>1</v>
      </c>
      <c r="F4915">
        <v>1009.4</v>
      </c>
      <c r="G4915" s="3">
        <v>0.1</v>
      </c>
      <c r="H4915" t="s">
        <v>12</v>
      </c>
      <c r="I4915">
        <v>7</v>
      </c>
      <c r="J4915">
        <f t="shared" si="304"/>
        <v>908.46</v>
      </c>
      <c r="K4915" s="2">
        <f t="shared" si="305"/>
        <v>45839</v>
      </c>
      <c r="L4915" s="2" t="str">
        <f>VLOOKUP(C4915,Customers!$A$2:$F$401,3,FALSE)</f>
        <v>Zagazig</v>
      </c>
      <c r="M4915" s="2" t="str">
        <f>VLOOKUP(C4915,Customers!$A$2:$F$401,5,FALSE)</f>
        <v>Consumer</v>
      </c>
      <c r="N4915" s="2" t="str">
        <f>VLOOKUP(D4915,Products!$A$2:$F$21,2,FALSE)</f>
        <v>Printer Toner</v>
      </c>
      <c r="O4915" s="2" t="str">
        <f>VLOOKUP(D4915,Products!$A$2:$F$21,4,FALSE)</f>
        <v>Office</v>
      </c>
      <c r="P4915" s="2" t="str">
        <f>VLOOKUP(D4915,Products!$A$2:$F$21,3,FALSE)</f>
        <v>Supplies</v>
      </c>
      <c r="Q4915" s="6">
        <f>VLOOKUP(D4915,Products!$A$2:$F$21,6,FALSE)</f>
        <v>510</v>
      </c>
      <c r="R4915" s="6">
        <f t="shared" si="306"/>
        <v>510</v>
      </c>
      <c r="S4915" s="6">
        <f t="shared" si="307"/>
        <v>398.46000000000004</v>
      </c>
    </row>
    <row r="4916" spans="1:19" x14ac:dyDescent="0.25">
      <c r="A4916" t="s">
        <v>5346</v>
      </c>
      <c r="B4916" s="2">
        <v>45565</v>
      </c>
      <c r="C4916" t="s">
        <v>1694</v>
      </c>
      <c r="D4916" t="s">
        <v>56</v>
      </c>
      <c r="E4916">
        <v>5</v>
      </c>
      <c r="F4916">
        <v>174.6</v>
      </c>
      <c r="G4916" s="3">
        <v>0</v>
      </c>
      <c r="H4916" t="s">
        <v>96</v>
      </c>
      <c r="I4916">
        <v>5</v>
      </c>
      <c r="J4916">
        <f t="shared" si="304"/>
        <v>873</v>
      </c>
      <c r="K4916" s="2">
        <f t="shared" si="305"/>
        <v>45536</v>
      </c>
      <c r="L4916" s="2" t="str">
        <f>VLOOKUP(C4916,Customers!$A$2:$F$401,3,FALSE)</f>
        <v>Banha</v>
      </c>
      <c r="M4916" s="2" t="str">
        <f>VLOOKUP(C4916,Customers!$A$2:$F$401,5,FALSE)</f>
        <v>Small Business</v>
      </c>
      <c r="N4916" s="2" t="str">
        <f>VLOOKUP(D4916,Products!$A$2:$F$21,2,FALSE)</f>
        <v>Notebook Pack</v>
      </c>
      <c r="O4916" s="2" t="str">
        <f>VLOOKUP(D4916,Products!$A$2:$F$21,4,FALSE)</f>
        <v>Office</v>
      </c>
      <c r="P4916" s="2" t="str">
        <f>VLOOKUP(D4916,Products!$A$2:$F$21,3,FALSE)</f>
        <v>Stationery</v>
      </c>
      <c r="Q4916" s="6">
        <f>VLOOKUP(D4916,Products!$A$2:$F$21,6,FALSE)</f>
        <v>75</v>
      </c>
      <c r="R4916" s="6">
        <f t="shared" si="306"/>
        <v>375</v>
      </c>
      <c r="S4916" s="6">
        <f t="shared" si="307"/>
        <v>498</v>
      </c>
    </row>
    <row r="4917" spans="1:19" x14ac:dyDescent="0.25">
      <c r="A4917" t="s">
        <v>5347</v>
      </c>
      <c r="B4917" s="2">
        <v>45836</v>
      </c>
      <c r="C4917" t="s">
        <v>1538</v>
      </c>
      <c r="D4917" t="s">
        <v>11</v>
      </c>
      <c r="E4917">
        <v>1</v>
      </c>
      <c r="F4917">
        <v>30780</v>
      </c>
      <c r="G4917" s="3">
        <v>0</v>
      </c>
      <c r="H4917" t="s">
        <v>12</v>
      </c>
      <c r="I4917">
        <v>3</v>
      </c>
      <c r="J4917">
        <f t="shared" si="304"/>
        <v>30780</v>
      </c>
      <c r="K4917" s="2">
        <f t="shared" si="305"/>
        <v>45809</v>
      </c>
      <c r="L4917" s="2" t="str">
        <f>VLOOKUP(C4917,Customers!$A$2:$F$401,3,FALSE)</f>
        <v>Giza</v>
      </c>
      <c r="M4917" s="2" t="str">
        <f>VLOOKUP(C4917,Customers!$A$2:$F$401,5,FALSE)</f>
        <v>Small Business</v>
      </c>
      <c r="N4917" s="2" t="str">
        <f>VLOOKUP(D4917,Products!$A$2:$F$21,2,FALSE)</f>
        <v>Laptop Pro 14</v>
      </c>
      <c r="O4917" s="2" t="str">
        <f>VLOOKUP(D4917,Products!$A$2:$F$21,4,FALSE)</f>
        <v>Electronics</v>
      </c>
      <c r="P4917" s="2" t="str">
        <f>VLOOKUP(D4917,Products!$A$2:$F$21,3,FALSE)</f>
        <v>Computers</v>
      </c>
      <c r="Q4917" s="6">
        <f>VLOOKUP(D4917,Products!$A$2:$F$21,6,FALSE)</f>
        <v>22100</v>
      </c>
      <c r="R4917" s="6">
        <f t="shared" si="306"/>
        <v>22100</v>
      </c>
      <c r="S4917" s="6">
        <f t="shared" si="307"/>
        <v>8680</v>
      </c>
    </row>
    <row r="4918" spans="1:19" x14ac:dyDescent="0.25">
      <c r="A4918" t="s">
        <v>5348</v>
      </c>
      <c r="B4918" s="2">
        <v>45389</v>
      </c>
      <c r="C4918" t="s">
        <v>695</v>
      </c>
      <c r="D4918" t="s">
        <v>43</v>
      </c>
      <c r="E4918">
        <v>3</v>
      </c>
      <c r="F4918">
        <v>3600</v>
      </c>
      <c r="G4918" s="3">
        <v>0</v>
      </c>
      <c r="H4918" t="s">
        <v>12</v>
      </c>
      <c r="I4918">
        <v>1</v>
      </c>
      <c r="J4918">
        <f t="shared" si="304"/>
        <v>10800</v>
      </c>
      <c r="K4918" s="2">
        <f t="shared" si="305"/>
        <v>45383</v>
      </c>
      <c r="L4918" s="2" t="str">
        <f>VLOOKUP(C4918,Customers!$A$2:$F$401,3,FALSE)</f>
        <v>Ismailia</v>
      </c>
      <c r="M4918" s="2" t="str">
        <f>VLOOKUP(C4918,Customers!$A$2:$F$401,5,FALSE)</f>
        <v>Consumer</v>
      </c>
      <c r="N4918" s="2" t="str">
        <f>VLOOKUP(D4918,Products!$A$2:$F$21,2,FALSE)</f>
        <v>External SSD 1TB</v>
      </c>
      <c r="O4918" s="2" t="str">
        <f>VLOOKUP(D4918,Products!$A$2:$F$21,4,FALSE)</f>
        <v>Electronics</v>
      </c>
      <c r="P4918" s="2" t="str">
        <f>VLOOKUP(D4918,Products!$A$2:$F$21,3,FALSE)</f>
        <v>Storage</v>
      </c>
      <c r="Q4918" s="6">
        <f>VLOOKUP(D4918,Products!$A$2:$F$21,6,FALSE)</f>
        <v>2450</v>
      </c>
      <c r="R4918" s="6">
        <f t="shared" si="306"/>
        <v>7350</v>
      </c>
      <c r="S4918" s="6">
        <f t="shared" si="307"/>
        <v>3450</v>
      </c>
    </row>
    <row r="4919" spans="1:19" x14ac:dyDescent="0.25">
      <c r="A4919" t="s">
        <v>5349</v>
      </c>
      <c r="B4919" s="2">
        <v>45761</v>
      </c>
      <c r="C4919" t="s">
        <v>360</v>
      </c>
      <c r="D4919" t="s">
        <v>18</v>
      </c>
      <c r="E4919">
        <v>1</v>
      </c>
      <c r="F4919">
        <v>1493.5</v>
      </c>
      <c r="G4919" s="3">
        <v>0</v>
      </c>
      <c r="H4919" t="s">
        <v>12</v>
      </c>
      <c r="I4919">
        <v>3</v>
      </c>
      <c r="J4919">
        <f t="shared" si="304"/>
        <v>1493.5</v>
      </c>
      <c r="K4919" s="2">
        <f t="shared" si="305"/>
        <v>45748</v>
      </c>
      <c r="L4919" s="2" t="str">
        <f>VLOOKUP(C4919,Customers!$A$2:$F$401,3,FALSE)</f>
        <v>Mansoura</v>
      </c>
      <c r="M4919" s="2" t="str">
        <f>VLOOKUP(C4919,Customers!$A$2:$F$401,5,FALSE)</f>
        <v>Consumer</v>
      </c>
      <c r="N4919" s="2" t="str">
        <f>VLOOKUP(D4919,Products!$A$2:$F$21,2,FALSE)</f>
        <v>Webcam HD</v>
      </c>
      <c r="O4919" s="2" t="str">
        <f>VLOOKUP(D4919,Products!$A$2:$F$21,4,FALSE)</f>
        <v>Electronics</v>
      </c>
      <c r="P4919" s="2" t="str">
        <f>VLOOKUP(D4919,Products!$A$2:$F$21,3,FALSE)</f>
        <v>Accessories</v>
      </c>
      <c r="Q4919" s="6">
        <f>VLOOKUP(D4919,Products!$A$2:$F$21,6,FALSE)</f>
        <v>790</v>
      </c>
      <c r="R4919" s="6">
        <f t="shared" si="306"/>
        <v>790</v>
      </c>
      <c r="S4919" s="6">
        <f t="shared" si="307"/>
        <v>703.5</v>
      </c>
    </row>
    <row r="4920" spans="1:19" x14ac:dyDescent="0.25">
      <c r="A4920" t="s">
        <v>5350</v>
      </c>
      <c r="B4920" s="2">
        <v>45522</v>
      </c>
      <c r="C4920" t="s">
        <v>231</v>
      </c>
      <c r="D4920" t="s">
        <v>59</v>
      </c>
      <c r="E4920">
        <v>1</v>
      </c>
      <c r="F4920">
        <v>6808</v>
      </c>
      <c r="G4920" s="3">
        <v>0.05</v>
      </c>
      <c r="H4920" t="s">
        <v>12</v>
      </c>
      <c r="I4920">
        <v>3</v>
      </c>
      <c r="J4920">
        <f t="shared" si="304"/>
        <v>6467.5999999999995</v>
      </c>
      <c r="K4920" s="2">
        <f t="shared" si="305"/>
        <v>45505</v>
      </c>
      <c r="L4920" s="2" t="str">
        <f>VLOOKUP(C4920,Customers!$A$2:$F$401,3,FALSE)</f>
        <v>Zagazig</v>
      </c>
      <c r="M4920" s="2" t="str">
        <f>VLOOKUP(C4920,Customers!$A$2:$F$401,5,FALSE)</f>
        <v>Consumer</v>
      </c>
      <c r="N4920" s="2" t="str">
        <f>VLOOKUP(D4920,Products!$A$2:$F$21,2,FALSE)</f>
        <v>Laser Printer</v>
      </c>
      <c r="O4920" s="2" t="str">
        <f>VLOOKUP(D4920,Products!$A$2:$F$21,4,FALSE)</f>
        <v>Electronics</v>
      </c>
      <c r="P4920" s="2" t="str">
        <f>VLOOKUP(D4920,Products!$A$2:$F$21,3,FALSE)</f>
        <v>Printers</v>
      </c>
      <c r="Q4920" s="6">
        <f>VLOOKUP(D4920,Products!$A$2:$F$21,6,FALSE)</f>
        <v>5600</v>
      </c>
      <c r="R4920" s="6">
        <f t="shared" si="306"/>
        <v>5600</v>
      </c>
      <c r="S4920" s="6">
        <f t="shared" si="307"/>
        <v>867.59999999999945</v>
      </c>
    </row>
    <row r="4921" spans="1:19" x14ac:dyDescent="0.25">
      <c r="A4921" t="s">
        <v>5351</v>
      </c>
      <c r="B4921" s="2">
        <v>45803</v>
      </c>
      <c r="C4921" t="s">
        <v>914</v>
      </c>
      <c r="D4921" t="s">
        <v>21</v>
      </c>
      <c r="E4921">
        <v>5</v>
      </c>
      <c r="F4921">
        <v>1702</v>
      </c>
      <c r="G4921" s="3">
        <v>0</v>
      </c>
      <c r="H4921" t="s">
        <v>12</v>
      </c>
      <c r="I4921">
        <v>1</v>
      </c>
      <c r="J4921">
        <f t="shared" si="304"/>
        <v>8510</v>
      </c>
      <c r="K4921" s="2">
        <f t="shared" si="305"/>
        <v>45778</v>
      </c>
      <c r="L4921" s="2" t="str">
        <f>VLOOKUP(C4921,Customers!$A$2:$F$401,3,FALSE)</f>
        <v>Zagazig</v>
      </c>
      <c r="M4921" s="2" t="str">
        <f>VLOOKUP(C4921,Customers!$A$2:$F$401,5,FALSE)</f>
        <v>Consumer</v>
      </c>
      <c r="N4921" s="2" t="str">
        <f>VLOOKUP(D4921,Products!$A$2:$F$21,2,FALSE)</f>
        <v>Mechanical Keyboard</v>
      </c>
      <c r="O4921" s="2" t="str">
        <f>VLOOKUP(D4921,Products!$A$2:$F$21,4,FALSE)</f>
        <v>Electronics</v>
      </c>
      <c r="P4921" s="2" t="str">
        <f>VLOOKUP(D4921,Products!$A$2:$F$21,3,FALSE)</f>
        <v>Accessories</v>
      </c>
      <c r="Q4921" s="6">
        <f>VLOOKUP(D4921,Products!$A$2:$F$21,6,FALSE)</f>
        <v>990</v>
      </c>
      <c r="R4921" s="6">
        <f t="shared" si="306"/>
        <v>4950</v>
      </c>
      <c r="S4921" s="6">
        <f t="shared" si="307"/>
        <v>3560</v>
      </c>
    </row>
    <row r="4922" spans="1:19" x14ac:dyDescent="0.25">
      <c r="A4922" t="s">
        <v>5352</v>
      </c>
      <c r="B4922" s="2">
        <v>45313</v>
      </c>
      <c r="C4922" t="s">
        <v>966</v>
      </c>
      <c r="D4922" t="s">
        <v>11</v>
      </c>
      <c r="E4922">
        <v>1</v>
      </c>
      <c r="F4922">
        <v>29355</v>
      </c>
      <c r="G4922" s="3">
        <v>0.03</v>
      </c>
      <c r="H4922" t="s">
        <v>12</v>
      </c>
      <c r="I4922">
        <v>2</v>
      </c>
      <c r="J4922">
        <f t="shared" si="304"/>
        <v>28474.35</v>
      </c>
      <c r="K4922" s="2">
        <f t="shared" si="305"/>
        <v>45292</v>
      </c>
      <c r="L4922" s="2" t="str">
        <f>VLOOKUP(C4922,Customers!$A$2:$F$401,3,FALSE)</f>
        <v>Cairo</v>
      </c>
      <c r="M4922" s="2" t="str">
        <f>VLOOKUP(C4922,Customers!$A$2:$F$401,5,FALSE)</f>
        <v>Small Business</v>
      </c>
      <c r="N4922" s="2" t="str">
        <f>VLOOKUP(D4922,Products!$A$2:$F$21,2,FALSE)</f>
        <v>Laptop Pro 14</v>
      </c>
      <c r="O4922" s="2" t="str">
        <f>VLOOKUP(D4922,Products!$A$2:$F$21,4,FALSE)</f>
        <v>Electronics</v>
      </c>
      <c r="P4922" s="2" t="str">
        <f>VLOOKUP(D4922,Products!$A$2:$F$21,3,FALSE)</f>
        <v>Computers</v>
      </c>
      <c r="Q4922" s="6">
        <f>VLOOKUP(D4922,Products!$A$2:$F$21,6,FALSE)</f>
        <v>22100</v>
      </c>
      <c r="R4922" s="6">
        <f t="shared" si="306"/>
        <v>22100</v>
      </c>
      <c r="S4922" s="6">
        <f t="shared" si="307"/>
        <v>6374.3499999999985</v>
      </c>
    </row>
    <row r="4923" spans="1:19" x14ac:dyDescent="0.25">
      <c r="A4923" t="s">
        <v>5353</v>
      </c>
      <c r="B4923" s="2">
        <v>45069</v>
      </c>
      <c r="C4923" t="s">
        <v>948</v>
      </c>
      <c r="D4923" t="s">
        <v>72</v>
      </c>
      <c r="E4923">
        <v>1</v>
      </c>
      <c r="F4923">
        <v>1802.5</v>
      </c>
      <c r="G4923" s="3">
        <v>0.03</v>
      </c>
      <c r="H4923" t="s">
        <v>12</v>
      </c>
      <c r="I4923">
        <v>4</v>
      </c>
      <c r="J4923">
        <f t="shared" si="304"/>
        <v>1748.425</v>
      </c>
      <c r="K4923" s="2">
        <f t="shared" si="305"/>
        <v>45047</v>
      </c>
      <c r="L4923" s="2" t="str">
        <f>VLOOKUP(C4923,Customers!$A$2:$F$401,3,FALSE)</f>
        <v>Fayoum</v>
      </c>
      <c r="M4923" s="2" t="str">
        <f>VLOOKUP(C4923,Customers!$A$2:$F$401,5,FALSE)</f>
        <v>Consumer</v>
      </c>
      <c r="N4923" s="2" t="str">
        <f>VLOOKUP(D4923,Products!$A$2:$F$21,2,FALSE)</f>
        <v>Wi-Fi Router</v>
      </c>
      <c r="O4923" s="2" t="str">
        <f>VLOOKUP(D4923,Products!$A$2:$F$21,4,FALSE)</f>
        <v>Electronics</v>
      </c>
      <c r="P4923" s="2" t="str">
        <f>VLOOKUP(D4923,Products!$A$2:$F$21,3,FALSE)</f>
        <v>Networking</v>
      </c>
      <c r="Q4923" s="6">
        <f>VLOOKUP(D4923,Products!$A$2:$F$21,6,FALSE)</f>
        <v>1050</v>
      </c>
      <c r="R4923" s="6">
        <f t="shared" si="306"/>
        <v>1050</v>
      </c>
      <c r="S4923" s="6">
        <f t="shared" si="307"/>
        <v>698.42499999999995</v>
      </c>
    </row>
    <row r="4924" spans="1:19" x14ac:dyDescent="0.25">
      <c r="A4924" t="s">
        <v>5354</v>
      </c>
      <c r="B4924" s="2">
        <v>45901</v>
      </c>
      <c r="C4924" t="s">
        <v>514</v>
      </c>
      <c r="D4924" t="s">
        <v>72</v>
      </c>
      <c r="E4924">
        <v>2</v>
      </c>
      <c r="F4924">
        <v>1890</v>
      </c>
      <c r="G4924" s="3">
        <v>0.03</v>
      </c>
      <c r="H4924" t="s">
        <v>12</v>
      </c>
      <c r="I4924">
        <v>2</v>
      </c>
      <c r="J4924">
        <f t="shared" si="304"/>
        <v>3666.6</v>
      </c>
      <c r="K4924" s="2">
        <f t="shared" si="305"/>
        <v>45901</v>
      </c>
      <c r="L4924" s="2" t="str">
        <f>VLOOKUP(C4924,Customers!$A$2:$F$401,3,FALSE)</f>
        <v>Banha</v>
      </c>
      <c r="M4924" s="2" t="str">
        <f>VLOOKUP(C4924,Customers!$A$2:$F$401,5,FALSE)</f>
        <v>Small Business</v>
      </c>
      <c r="N4924" s="2" t="str">
        <f>VLOOKUP(D4924,Products!$A$2:$F$21,2,FALSE)</f>
        <v>Wi-Fi Router</v>
      </c>
      <c r="O4924" s="2" t="str">
        <f>VLOOKUP(D4924,Products!$A$2:$F$21,4,FALSE)</f>
        <v>Electronics</v>
      </c>
      <c r="P4924" s="2" t="str">
        <f>VLOOKUP(D4924,Products!$A$2:$F$21,3,FALSE)</f>
        <v>Networking</v>
      </c>
      <c r="Q4924" s="6">
        <f>VLOOKUP(D4924,Products!$A$2:$F$21,6,FALSE)</f>
        <v>1050</v>
      </c>
      <c r="R4924" s="6">
        <f t="shared" si="306"/>
        <v>2100</v>
      </c>
      <c r="S4924" s="6">
        <f t="shared" si="307"/>
        <v>1566.6</v>
      </c>
    </row>
    <row r="4925" spans="1:19" x14ac:dyDescent="0.25">
      <c r="A4925" t="s">
        <v>5355</v>
      </c>
      <c r="B4925" s="2">
        <v>45679</v>
      </c>
      <c r="C4925" t="s">
        <v>456</v>
      </c>
      <c r="D4925" t="s">
        <v>90</v>
      </c>
      <c r="E4925">
        <v>2</v>
      </c>
      <c r="F4925">
        <v>2100</v>
      </c>
      <c r="G4925" s="3">
        <v>0.1</v>
      </c>
      <c r="H4925" t="s">
        <v>12</v>
      </c>
      <c r="I4925">
        <v>4</v>
      </c>
      <c r="J4925">
        <f t="shared" si="304"/>
        <v>3780</v>
      </c>
      <c r="K4925" s="2">
        <f t="shared" si="305"/>
        <v>45658</v>
      </c>
      <c r="L4925" s="2" t="str">
        <f>VLOOKUP(C4925,Customers!$A$2:$F$401,3,FALSE)</f>
        <v>Cairo</v>
      </c>
      <c r="M4925" s="2" t="str">
        <f>VLOOKUP(C4925,Customers!$A$2:$F$401,5,FALSE)</f>
        <v>Corporate</v>
      </c>
      <c r="N4925" s="2" t="str">
        <f>VLOOKUP(D4925,Products!$A$2:$F$21,2,FALSE)</f>
        <v>Headset Pro</v>
      </c>
      <c r="O4925" s="2" t="str">
        <f>VLOOKUP(D4925,Products!$A$2:$F$21,4,FALSE)</f>
        <v>Electronics</v>
      </c>
      <c r="P4925" s="2" t="str">
        <f>VLOOKUP(D4925,Products!$A$2:$F$21,3,FALSE)</f>
        <v>Accessories</v>
      </c>
      <c r="Q4925" s="6">
        <f>VLOOKUP(D4925,Products!$A$2:$F$21,6,FALSE)</f>
        <v>1180</v>
      </c>
      <c r="R4925" s="6">
        <f t="shared" si="306"/>
        <v>2360</v>
      </c>
      <c r="S4925" s="6">
        <f t="shared" si="307"/>
        <v>1420</v>
      </c>
    </row>
    <row r="4926" spans="1:19" x14ac:dyDescent="0.25">
      <c r="A4926" t="s">
        <v>5356</v>
      </c>
      <c r="B4926" s="2">
        <v>45294</v>
      </c>
      <c r="C4926" t="s">
        <v>61</v>
      </c>
      <c r="D4926" t="s">
        <v>33</v>
      </c>
      <c r="E4926">
        <v>1</v>
      </c>
      <c r="F4926">
        <v>4212</v>
      </c>
      <c r="G4926" s="3">
        <v>0.1</v>
      </c>
      <c r="H4926" t="s">
        <v>12</v>
      </c>
      <c r="I4926">
        <v>6</v>
      </c>
      <c r="J4926">
        <f t="shared" si="304"/>
        <v>3790.8</v>
      </c>
      <c r="K4926" s="2">
        <f t="shared" si="305"/>
        <v>45292</v>
      </c>
      <c r="L4926" s="2" t="str">
        <f>VLOOKUP(C4926,Customers!$A$2:$F$401,3,FALSE)</f>
        <v>Asyut</v>
      </c>
      <c r="M4926" s="2" t="str">
        <f>VLOOKUP(C4926,Customers!$A$2:$F$401,5,FALSE)</f>
        <v>Consumer</v>
      </c>
      <c r="N4926" s="2" t="str">
        <f>VLOOKUP(D4926,Products!$A$2:$F$21,2,FALSE)</f>
        <v>Filing Cabinet</v>
      </c>
      <c r="O4926" s="2" t="str">
        <f>VLOOKUP(D4926,Products!$A$2:$F$21,4,FALSE)</f>
        <v>Office</v>
      </c>
      <c r="P4926" s="2" t="str">
        <f>VLOOKUP(D4926,Products!$A$2:$F$21,3,FALSE)</f>
        <v>Furniture</v>
      </c>
      <c r="Q4926" s="6">
        <f>VLOOKUP(D4926,Products!$A$2:$F$21,6,FALSE)</f>
        <v>2650</v>
      </c>
      <c r="R4926" s="6">
        <f t="shared" si="306"/>
        <v>2650</v>
      </c>
      <c r="S4926" s="6">
        <f t="shared" si="307"/>
        <v>1140.8000000000002</v>
      </c>
    </row>
    <row r="4927" spans="1:19" x14ac:dyDescent="0.25">
      <c r="A4927" t="s">
        <v>5357</v>
      </c>
      <c r="B4927" s="2">
        <v>44953</v>
      </c>
      <c r="C4927" t="s">
        <v>168</v>
      </c>
      <c r="D4927" t="s">
        <v>27</v>
      </c>
      <c r="E4927">
        <v>1</v>
      </c>
      <c r="F4927">
        <v>1058.4000000000001</v>
      </c>
      <c r="G4927" s="3">
        <v>0.05</v>
      </c>
      <c r="H4927" t="s">
        <v>12</v>
      </c>
      <c r="I4927">
        <v>4</v>
      </c>
      <c r="J4927">
        <f t="shared" si="304"/>
        <v>1005.48</v>
      </c>
      <c r="K4927" s="2">
        <f t="shared" si="305"/>
        <v>44927</v>
      </c>
      <c r="L4927" s="2" t="str">
        <f>VLOOKUP(C4927,Customers!$A$2:$F$401,3,FALSE)</f>
        <v>Tanta</v>
      </c>
      <c r="M4927" s="2" t="str">
        <f>VLOOKUP(C4927,Customers!$A$2:$F$401,5,FALSE)</f>
        <v>Small Business</v>
      </c>
      <c r="N4927" s="2" t="str">
        <f>VLOOKUP(D4927,Products!$A$2:$F$21,2,FALSE)</f>
        <v>Printer Toner</v>
      </c>
      <c r="O4927" s="2" t="str">
        <f>VLOOKUP(D4927,Products!$A$2:$F$21,4,FALSE)</f>
        <v>Office</v>
      </c>
      <c r="P4927" s="2" t="str">
        <f>VLOOKUP(D4927,Products!$A$2:$F$21,3,FALSE)</f>
        <v>Supplies</v>
      </c>
      <c r="Q4927" s="6">
        <f>VLOOKUP(D4927,Products!$A$2:$F$21,6,FALSE)</f>
        <v>510</v>
      </c>
      <c r="R4927" s="6">
        <f t="shared" si="306"/>
        <v>510</v>
      </c>
      <c r="S4927" s="6">
        <f t="shared" si="307"/>
        <v>495.48</v>
      </c>
    </row>
    <row r="4928" spans="1:19" x14ac:dyDescent="0.25">
      <c r="A4928" t="s">
        <v>5358</v>
      </c>
      <c r="B4928" s="2">
        <v>45933</v>
      </c>
      <c r="C4928" t="s">
        <v>1406</v>
      </c>
      <c r="D4928" t="s">
        <v>82</v>
      </c>
      <c r="E4928">
        <v>50</v>
      </c>
      <c r="F4928">
        <v>4944</v>
      </c>
      <c r="G4928" s="3">
        <v>0.1</v>
      </c>
      <c r="H4928" t="s">
        <v>12</v>
      </c>
      <c r="I4928">
        <v>7</v>
      </c>
      <c r="J4928">
        <f t="shared" si="304"/>
        <v>222480</v>
      </c>
      <c r="K4928" s="2">
        <f t="shared" si="305"/>
        <v>45931</v>
      </c>
      <c r="L4928" s="2" t="str">
        <f>VLOOKUP(C4928,Customers!$A$2:$F$401,3,FALSE)</f>
        <v>Giza</v>
      </c>
      <c r="M4928" s="2" t="str">
        <f>VLOOKUP(C4928,Customers!$A$2:$F$401,5,FALSE)</f>
        <v>Small Business</v>
      </c>
      <c r="N4928" s="2" t="str">
        <f>VLOOKUP(D4928,Products!$A$2:$F$21,2,FALSE)</f>
        <v>Office Chair</v>
      </c>
      <c r="O4928" s="2" t="str">
        <f>VLOOKUP(D4928,Products!$A$2:$F$21,4,FALSE)</f>
        <v>Office</v>
      </c>
      <c r="P4928" s="2" t="str">
        <f>VLOOKUP(D4928,Products!$A$2:$F$21,3,FALSE)</f>
        <v>Furniture</v>
      </c>
      <c r="Q4928" s="6">
        <f>VLOOKUP(D4928,Products!$A$2:$F$21,6,FALSE)</f>
        <v>3150</v>
      </c>
      <c r="R4928" s="6">
        <f t="shared" si="306"/>
        <v>157500</v>
      </c>
      <c r="S4928" s="6">
        <f t="shared" si="307"/>
        <v>64980</v>
      </c>
    </row>
    <row r="4929" spans="1:19" x14ac:dyDescent="0.25">
      <c r="A4929" t="s">
        <v>5359</v>
      </c>
      <c r="B4929" s="2">
        <v>45142</v>
      </c>
      <c r="C4929" t="s">
        <v>695</v>
      </c>
      <c r="D4929" t="s">
        <v>56</v>
      </c>
      <c r="E4929">
        <v>3</v>
      </c>
      <c r="F4929">
        <v>174.6</v>
      </c>
      <c r="G4929" s="3">
        <v>0.2</v>
      </c>
      <c r="H4929" t="s">
        <v>12</v>
      </c>
      <c r="I4929">
        <v>1</v>
      </c>
      <c r="J4929">
        <f t="shared" si="304"/>
        <v>419.03999999999996</v>
      </c>
      <c r="K4929" s="2">
        <f t="shared" si="305"/>
        <v>45139</v>
      </c>
      <c r="L4929" s="2" t="str">
        <f>VLOOKUP(C4929,Customers!$A$2:$F$401,3,FALSE)</f>
        <v>Ismailia</v>
      </c>
      <c r="M4929" s="2" t="str">
        <f>VLOOKUP(C4929,Customers!$A$2:$F$401,5,FALSE)</f>
        <v>Consumer</v>
      </c>
      <c r="N4929" s="2" t="str">
        <f>VLOOKUP(D4929,Products!$A$2:$F$21,2,FALSE)</f>
        <v>Notebook Pack</v>
      </c>
      <c r="O4929" s="2" t="str">
        <f>VLOOKUP(D4929,Products!$A$2:$F$21,4,FALSE)</f>
        <v>Office</v>
      </c>
      <c r="P4929" s="2" t="str">
        <f>VLOOKUP(D4929,Products!$A$2:$F$21,3,FALSE)</f>
        <v>Stationery</v>
      </c>
      <c r="Q4929" s="6">
        <f>VLOOKUP(D4929,Products!$A$2:$F$21,6,FALSE)</f>
        <v>75</v>
      </c>
      <c r="R4929" s="6">
        <f t="shared" si="306"/>
        <v>225</v>
      </c>
      <c r="S4929" s="6">
        <f t="shared" si="307"/>
        <v>194.03999999999996</v>
      </c>
    </row>
    <row r="4930" spans="1:19" x14ac:dyDescent="0.25">
      <c r="A4930" t="s">
        <v>5360</v>
      </c>
      <c r="B4930" s="2">
        <v>45738</v>
      </c>
      <c r="C4930" t="s">
        <v>560</v>
      </c>
      <c r="D4930" t="s">
        <v>33</v>
      </c>
      <c r="E4930">
        <v>1</v>
      </c>
      <c r="F4930">
        <v>4212</v>
      </c>
      <c r="G4930" s="3">
        <v>0.1</v>
      </c>
      <c r="H4930" t="s">
        <v>12</v>
      </c>
      <c r="I4930">
        <v>6</v>
      </c>
      <c r="J4930">
        <f t="shared" si="304"/>
        <v>3790.8</v>
      </c>
      <c r="K4930" s="2">
        <f t="shared" si="305"/>
        <v>45717</v>
      </c>
      <c r="L4930" s="2" t="str">
        <f>VLOOKUP(C4930,Customers!$A$2:$F$401,3,FALSE)</f>
        <v>Alexandria</v>
      </c>
      <c r="M4930" s="2" t="str">
        <f>VLOOKUP(C4930,Customers!$A$2:$F$401,5,FALSE)</f>
        <v>Small Business</v>
      </c>
      <c r="N4930" s="2" t="str">
        <f>VLOOKUP(D4930,Products!$A$2:$F$21,2,FALSE)</f>
        <v>Filing Cabinet</v>
      </c>
      <c r="O4930" s="2" t="str">
        <f>VLOOKUP(D4930,Products!$A$2:$F$21,4,FALSE)</f>
        <v>Office</v>
      </c>
      <c r="P4930" s="2" t="str">
        <f>VLOOKUP(D4930,Products!$A$2:$F$21,3,FALSE)</f>
        <v>Furniture</v>
      </c>
      <c r="Q4930" s="6">
        <f>VLOOKUP(D4930,Products!$A$2:$F$21,6,FALSE)</f>
        <v>2650</v>
      </c>
      <c r="R4930" s="6">
        <f t="shared" si="306"/>
        <v>2650</v>
      </c>
      <c r="S4930" s="6">
        <f t="shared" si="307"/>
        <v>1140.8000000000002</v>
      </c>
    </row>
    <row r="4931" spans="1:19" x14ac:dyDescent="0.25">
      <c r="A4931" t="s">
        <v>5361</v>
      </c>
      <c r="B4931" s="2">
        <v>45824</v>
      </c>
      <c r="C4931" t="s">
        <v>29</v>
      </c>
      <c r="D4931" t="s">
        <v>18</v>
      </c>
      <c r="E4931">
        <v>3</v>
      </c>
      <c r="F4931">
        <v>1493.5</v>
      </c>
      <c r="G4931" s="3">
        <v>0.05</v>
      </c>
      <c r="H4931" t="s">
        <v>12</v>
      </c>
      <c r="I4931">
        <v>2</v>
      </c>
      <c r="J4931">
        <f t="shared" ref="J4931:J4994" si="308">E4931*F4931*(1-G4931)</f>
        <v>4256.4749999999995</v>
      </c>
      <c r="K4931" s="2">
        <f t="shared" ref="K4931:K4994" si="309">DATE(YEAR(B4931),MONTH(B4931),1)</f>
        <v>45809</v>
      </c>
      <c r="L4931" s="2" t="str">
        <f>VLOOKUP(C4931,Customers!$A$2:$F$401,3,FALSE)</f>
        <v>Zagazig</v>
      </c>
      <c r="M4931" s="2" t="str">
        <f>VLOOKUP(C4931,Customers!$A$2:$F$401,5,FALSE)</f>
        <v>Small Business</v>
      </c>
      <c r="N4931" s="2" t="str">
        <f>VLOOKUP(D4931,Products!$A$2:$F$21,2,FALSE)</f>
        <v>Webcam HD</v>
      </c>
      <c r="O4931" s="2" t="str">
        <f>VLOOKUP(D4931,Products!$A$2:$F$21,4,FALSE)</f>
        <v>Electronics</v>
      </c>
      <c r="P4931" s="2" t="str">
        <f>VLOOKUP(D4931,Products!$A$2:$F$21,3,FALSE)</f>
        <v>Accessories</v>
      </c>
      <c r="Q4931" s="6">
        <f>VLOOKUP(D4931,Products!$A$2:$F$21,6,FALSE)</f>
        <v>790</v>
      </c>
      <c r="R4931" s="6">
        <f t="shared" ref="R4931:R4994" si="310">E4931*Q4931</f>
        <v>2370</v>
      </c>
      <c r="S4931" s="6">
        <f t="shared" ref="S4931:S4994" si="311">J4931-R4931</f>
        <v>1886.4749999999995</v>
      </c>
    </row>
    <row r="4932" spans="1:19" x14ac:dyDescent="0.25">
      <c r="A4932" t="s">
        <v>5362</v>
      </c>
      <c r="B4932" s="2">
        <v>45997</v>
      </c>
      <c r="C4932" t="s">
        <v>392</v>
      </c>
      <c r="D4932" t="s">
        <v>18</v>
      </c>
      <c r="E4932">
        <v>3</v>
      </c>
      <c r="F4932">
        <v>1334</v>
      </c>
      <c r="G4932" s="3">
        <v>0.05</v>
      </c>
      <c r="H4932" t="s">
        <v>85</v>
      </c>
      <c r="I4932">
        <v>6</v>
      </c>
      <c r="J4932">
        <f t="shared" si="308"/>
        <v>3801.8999999999996</v>
      </c>
      <c r="K4932" s="2">
        <f t="shared" si="309"/>
        <v>45992</v>
      </c>
      <c r="L4932" s="2" t="str">
        <f>VLOOKUP(C4932,Customers!$A$2:$F$401,3,FALSE)</f>
        <v>Giza</v>
      </c>
      <c r="M4932" s="2" t="str">
        <f>VLOOKUP(C4932,Customers!$A$2:$F$401,5,FALSE)</f>
        <v>Small Business</v>
      </c>
      <c r="N4932" s="2" t="str">
        <f>VLOOKUP(D4932,Products!$A$2:$F$21,2,FALSE)</f>
        <v>Webcam HD</v>
      </c>
      <c r="O4932" s="2" t="str">
        <f>VLOOKUP(D4932,Products!$A$2:$F$21,4,FALSE)</f>
        <v>Electronics</v>
      </c>
      <c r="P4932" s="2" t="str">
        <f>VLOOKUP(D4932,Products!$A$2:$F$21,3,FALSE)</f>
        <v>Accessories</v>
      </c>
      <c r="Q4932" s="6">
        <f>VLOOKUP(D4932,Products!$A$2:$F$21,6,FALSE)</f>
        <v>790</v>
      </c>
      <c r="R4932" s="6">
        <f t="shared" si="310"/>
        <v>2370</v>
      </c>
      <c r="S4932" s="6">
        <f t="shared" si="311"/>
        <v>1431.8999999999996</v>
      </c>
    </row>
    <row r="4933" spans="1:19" x14ac:dyDescent="0.25">
      <c r="A4933" t="s">
        <v>5363</v>
      </c>
      <c r="B4933" s="2">
        <v>45101</v>
      </c>
      <c r="C4933" t="s">
        <v>254</v>
      </c>
      <c r="D4933" t="s">
        <v>11</v>
      </c>
      <c r="E4933">
        <v>10</v>
      </c>
      <c r="F4933">
        <v>27645</v>
      </c>
      <c r="G4933" s="3">
        <v>0.03</v>
      </c>
      <c r="H4933" t="s">
        <v>96</v>
      </c>
      <c r="I4933">
        <v>1</v>
      </c>
      <c r="J4933">
        <f t="shared" si="308"/>
        <v>268156.5</v>
      </c>
      <c r="K4933" s="2">
        <f t="shared" si="309"/>
        <v>45078</v>
      </c>
      <c r="L4933" s="2" t="str">
        <f>VLOOKUP(C4933,Customers!$A$2:$F$401,3,FALSE)</f>
        <v>Asyut</v>
      </c>
      <c r="M4933" s="2" t="str">
        <f>VLOOKUP(C4933,Customers!$A$2:$F$401,5,FALSE)</f>
        <v>Consumer</v>
      </c>
      <c r="N4933" s="2" t="str">
        <f>VLOOKUP(D4933,Products!$A$2:$F$21,2,FALSE)</f>
        <v>Laptop Pro 14</v>
      </c>
      <c r="O4933" s="2" t="str">
        <f>VLOOKUP(D4933,Products!$A$2:$F$21,4,FALSE)</f>
        <v>Electronics</v>
      </c>
      <c r="P4933" s="2" t="str">
        <f>VLOOKUP(D4933,Products!$A$2:$F$21,3,FALSE)</f>
        <v>Computers</v>
      </c>
      <c r="Q4933" s="6">
        <f>VLOOKUP(D4933,Products!$A$2:$F$21,6,FALSE)</f>
        <v>22100</v>
      </c>
      <c r="R4933" s="6">
        <f t="shared" si="310"/>
        <v>221000</v>
      </c>
      <c r="S4933" s="6">
        <f t="shared" si="311"/>
        <v>47156.5</v>
      </c>
    </row>
    <row r="4934" spans="1:19" x14ac:dyDescent="0.25">
      <c r="A4934" t="s">
        <v>5364</v>
      </c>
      <c r="B4934" s="2">
        <v>45171</v>
      </c>
      <c r="C4934" t="s">
        <v>1123</v>
      </c>
      <c r="D4934" t="s">
        <v>11</v>
      </c>
      <c r="E4934">
        <v>1</v>
      </c>
      <c r="F4934">
        <v>26220</v>
      </c>
      <c r="G4934" s="3">
        <v>0.03</v>
      </c>
      <c r="H4934" t="s">
        <v>12</v>
      </c>
      <c r="I4934">
        <v>4</v>
      </c>
      <c r="J4934">
        <f t="shared" si="308"/>
        <v>25433.399999999998</v>
      </c>
      <c r="K4934" s="2">
        <f t="shared" si="309"/>
        <v>45170</v>
      </c>
      <c r="L4934" s="2" t="str">
        <f>VLOOKUP(C4934,Customers!$A$2:$F$401,3,FALSE)</f>
        <v>Giza</v>
      </c>
      <c r="M4934" s="2" t="str">
        <f>VLOOKUP(C4934,Customers!$A$2:$F$401,5,FALSE)</f>
        <v>Small Business</v>
      </c>
      <c r="N4934" s="2" t="str">
        <f>VLOOKUP(D4934,Products!$A$2:$F$21,2,FALSE)</f>
        <v>Laptop Pro 14</v>
      </c>
      <c r="O4934" s="2" t="str">
        <f>VLOOKUP(D4934,Products!$A$2:$F$21,4,FALSE)</f>
        <v>Electronics</v>
      </c>
      <c r="P4934" s="2" t="str">
        <f>VLOOKUP(D4934,Products!$A$2:$F$21,3,FALSE)</f>
        <v>Computers</v>
      </c>
      <c r="Q4934" s="6">
        <f>VLOOKUP(D4934,Products!$A$2:$F$21,6,FALSE)</f>
        <v>22100</v>
      </c>
      <c r="R4934" s="6">
        <f t="shared" si="310"/>
        <v>22100</v>
      </c>
      <c r="S4934" s="6">
        <f t="shared" si="311"/>
        <v>3333.3999999999978</v>
      </c>
    </row>
    <row r="4935" spans="1:19" x14ac:dyDescent="0.25">
      <c r="A4935" t="s">
        <v>5365</v>
      </c>
      <c r="B4935" s="2">
        <v>45220</v>
      </c>
      <c r="C4935" t="s">
        <v>714</v>
      </c>
      <c r="D4935" t="s">
        <v>56</v>
      </c>
      <c r="E4935">
        <v>2</v>
      </c>
      <c r="F4935">
        <v>165.6</v>
      </c>
      <c r="G4935" s="3">
        <v>0.05</v>
      </c>
      <c r="H4935" t="s">
        <v>96</v>
      </c>
      <c r="I4935">
        <v>4</v>
      </c>
      <c r="J4935">
        <f t="shared" si="308"/>
        <v>314.64</v>
      </c>
      <c r="K4935" s="2">
        <f t="shared" si="309"/>
        <v>45200</v>
      </c>
      <c r="L4935" s="2" t="str">
        <f>VLOOKUP(C4935,Customers!$A$2:$F$401,3,FALSE)</f>
        <v>Cairo</v>
      </c>
      <c r="M4935" s="2" t="str">
        <f>VLOOKUP(C4935,Customers!$A$2:$F$401,5,FALSE)</f>
        <v>Consumer</v>
      </c>
      <c r="N4935" s="2" t="str">
        <f>VLOOKUP(D4935,Products!$A$2:$F$21,2,FALSE)</f>
        <v>Notebook Pack</v>
      </c>
      <c r="O4935" s="2" t="str">
        <f>VLOOKUP(D4935,Products!$A$2:$F$21,4,FALSE)</f>
        <v>Office</v>
      </c>
      <c r="P4935" s="2" t="str">
        <f>VLOOKUP(D4935,Products!$A$2:$F$21,3,FALSE)</f>
        <v>Stationery</v>
      </c>
      <c r="Q4935" s="6">
        <f>VLOOKUP(D4935,Products!$A$2:$F$21,6,FALSE)</f>
        <v>75</v>
      </c>
      <c r="R4935" s="6">
        <f t="shared" si="310"/>
        <v>150</v>
      </c>
      <c r="S4935" s="6">
        <f t="shared" si="311"/>
        <v>164.64</v>
      </c>
    </row>
    <row r="4936" spans="1:19" x14ac:dyDescent="0.25">
      <c r="A4936" t="s">
        <v>5366</v>
      </c>
      <c r="B4936" s="2">
        <v>45735</v>
      </c>
      <c r="C4936" t="s">
        <v>305</v>
      </c>
      <c r="D4936" t="s">
        <v>59</v>
      </c>
      <c r="E4936">
        <v>3</v>
      </c>
      <c r="F4936">
        <v>7622</v>
      </c>
      <c r="G4936" s="3">
        <v>0</v>
      </c>
      <c r="H4936" t="s">
        <v>12</v>
      </c>
      <c r="I4936">
        <v>6</v>
      </c>
      <c r="J4936">
        <f t="shared" si="308"/>
        <v>22866</v>
      </c>
      <c r="K4936" s="2">
        <f t="shared" si="309"/>
        <v>45717</v>
      </c>
      <c r="L4936" s="2" t="str">
        <f>VLOOKUP(C4936,Customers!$A$2:$F$401,3,FALSE)</f>
        <v>Giza</v>
      </c>
      <c r="M4936" s="2" t="str">
        <f>VLOOKUP(C4936,Customers!$A$2:$F$401,5,FALSE)</f>
        <v>Small Business</v>
      </c>
      <c r="N4936" s="2" t="str">
        <f>VLOOKUP(D4936,Products!$A$2:$F$21,2,FALSE)</f>
        <v>Laser Printer</v>
      </c>
      <c r="O4936" s="2" t="str">
        <f>VLOOKUP(D4936,Products!$A$2:$F$21,4,FALSE)</f>
        <v>Electronics</v>
      </c>
      <c r="P4936" s="2" t="str">
        <f>VLOOKUP(D4936,Products!$A$2:$F$21,3,FALSE)</f>
        <v>Printers</v>
      </c>
      <c r="Q4936" s="6">
        <f>VLOOKUP(D4936,Products!$A$2:$F$21,6,FALSE)</f>
        <v>5600</v>
      </c>
      <c r="R4936" s="6">
        <f t="shared" si="310"/>
        <v>16800</v>
      </c>
      <c r="S4936" s="6">
        <f t="shared" si="311"/>
        <v>6066</v>
      </c>
    </row>
    <row r="4937" spans="1:19" x14ac:dyDescent="0.25">
      <c r="A4937" t="s">
        <v>5367</v>
      </c>
      <c r="B4937" s="2">
        <v>45747</v>
      </c>
      <c r="C4937" t="s">
        <v>336</v>
      </c>
      <c r="D4937" t="s">
        <v>123</v>
      </c>
      <c r="E4937">
        <v>1</v>
      </c>
      <c r="F4937">
        <v>2350</v>
      </c>
      <c r="G4937" s="3">
        <v>0</v>
      </c>
      <c r="H4937" t="s">
        <v>12</v>
      </c>
      <c r="I4937">
        <v>2</v>
      </c>
      <c r="J4937">
        <f t="shared" si="308"/>
        <v>2350</v>
      </c>
      <c r="K4937" s="2">
        <f t="shared" si="309"/>
        <v>45717</v>
      </c>
      <c r="L4937" s="2" t="str">
        <f>VLOOKUP(C4937,Customers!$A$2:$F$401,3,FALSE)</f>
        <v>Asyut</v>
      </c>
      <c r="M4937" s="2" t="str">
        <f>VLOOKUP(C4937,Customers!$A$2:$F$401,5,FALSE)</f>
        <v>Small Business</v>
      </c>
      <c r="N4937" s="2" t="str">
        <f>VLOOKUP(D4937,Products!$A$2:$F$21,2,FALSE)</f>
        <v>Barcode Scanner</v>
      </c>
      <c r="O4937" s="2" t="str">
        <f>VLOOKUP(D4937,Products!$A$2:$F$21,4,FALSE)</f>
        <v>Electronics</v>
      </c>
      <c r="P4937" s="2" t="str">
        <f>VLOOKUP(D4937,Products!$A$2:$F$21,3,FALSE)</f>
        <v>POS Equipment</v>
      </c>
      <c r="Q4937" s="6">
        <f>VLOOKUP(D4937,Products!$A$2:$F$21,6,FALSE)</f>
        <v>1420</v>
      </c>
      <c r="R4937" s="6">
        <f t="shared" si="310"/>
        <v>1420</v>
      </c>
      <c r="S4937" s="6">
        <f t="shared" si="311"/>
        <v>930</v>
      </c>
    </row>
    <row r="4938" spans="1:19" x14ac:dyDescent="0.25">
      <c r="A4938" t="s">
        <v>5368</v>
      </c>
      <c r="B4938" s="2">
        <v>45135</v>
      </c>
      <c r="C4938" t="s">
        <v>896</v>
      </c>
      <c r="D4938" t="s">
        <v>59</v>
      </c>
      <c r="E4938">
        <v>5</v>
      </c>
      <c r="F4938">
        <v>7400</v>
      </c>
      <c r="G4938" s="3">
        <v>0</v>
      </c>
      <c r="H4938" t="s">
        <v>12</v>
      </c>
      <c r="I4938">
        <v>1</v>
      </c>
      <c r="J4938">
        <f t="shared" si="308"/>
        <v>37000</v>
      </c>
      <c r="K4938" s="2">
        <f t="shared" si="309"/>
        <v>45108</v>
      </c>
      <c r="L4938" s="2" t="str">
        <f>VLOOKUP(C4938,Customers!$A$2:$F$401,3,FALSE)</f>
        <v>Cairo</v>
      </c>
      <c r="M4938" s="2" t="str">
        <f>VLOOKUP(C4938,Customers!$A$2:$F$401,5,FALSE)</f>
        <v>Consumer</v>
      </c>
      <c r="N4938" s="2" t="str">
        <f>VLOOKUP(D4938,Products!$A$2:$F$21,2,FALSE)</f>
        <v>Laser Printer</v>
      </c>
      <c r="O4938" s="2" t="str">
        <f>VLOOKUP(D4938,Products!$A$2:$F$21,4,FALSE)</f>
        <v>Electronics</v>
      </c>
      <c r="P4938" s="2" t="str">
        <f>VLOOKUP(D4938,Products!$A$2:$F$21,3,FALSE)</f>
        <v>Printers</v>
      </c>
      <c r="Q4938" s="6">
        <f>VLOOKUP(D4938,Products!$A$2:$F$21,6,FALSE)</f>
        <v>5600</v>
      </c>
      <c r="R4938" s="6">
        <f t="shared" si="310"/>
        <v>28000</v>
      </c>
      <c r="S4938" s="6">
        <f t="shared" si="311"/>
        <v>9000</v>
      </c>
    </row>
    <row r="4939" spans="1:19" x14ac:dyDescent="0.25">
      <c r="A4939" t="s">
        <v>5369</v>
      </c>
      <c r="B4939" s="2">
        <v>45272</v>
      </c>
      <c r="C4939" t="s">
        <v>399</v>
      </c>
      <c r="D4939" t="s">
        <v>56</v>
      </c>
      <c r="E4939">
        <v>1</v>
      </c>
      <c r="F4939">
        <v>185.4</v>
      </c>
      <c r="G4939" s="3">
        <v>0</v>
      </c>
      <c r="H4939" t="s">
        <v>12</v>
      </c>
      <c r="I4939">
        <v>7</v>
      </c>
      <c r="J4939">
        <f t="shared" si="308"/>
        <v>185.4</v>
      </c>
      <c r="K4939" s="2">
        <f t="shared" si="309"/>
        <v>45261</v>
      </c>
      <c r="L4939" s="2" t="str">
        <f>VLOOKUP(C4939,Customers!$A$2:$F$401,3,FALSE)</f>
        <v>Cairo</v>
      </c>
      <c r="M4939" s="2" t="str">
        <f>VLOOKUP(C4939,Customers!$A$2:$F$401,5,FALSE)</f>
        <v>Consumer</v>
      </c>
      <c r="N4939" s="2" t="str">
        <f>VLOOKUP(D4939,Products!$A$2:$F$21,2,FALSE)</f>
        <v>Notebook Pack</v>
      </c>
      <c r="O4939" s="2" t="str">
        <f>VLOOKUP(D4939,Products!$A$2:$F$21,4,FALSE)</f>
        <v>Office</v>
      </c>
      <c r="P4939" s="2" t="str">
        <f>VLOOKUP(D4939,Products!$A$2:$F$21,3,FALSE)</f>
        <v>Stationery</v>
      </c>
      <c r="Q4939" s="6">
        <f>VLOOKUP(D4939,Products!$A$2:$F$21,6,FALSE)</f>
        <v>75</v>
      </c>
      <c r="R4939" s="6">
        <f t="shared" si="310"/>
        <v>75</v>
      </c>
      <c r="S4939" s="6">
        <f t="shared" si="311"/>
        <v>110.4</v>
      </c>
    </row>
    <row r="4940" spans="1:19" x14ac:dyDescent="0.25">
      <c r="A4940" t="s">
        <v>5370</v>
      </c>
      <c r="B4940" s="2">
        <v>45059</v>
      </c>
      <c r="C4940" t="s">
        <v>369</v>
      </c>
      <c r="D4940" t="s">
        <v>46</v>
      </c>
      <c r="E4940">
        <v>1</v>
      </c>
      <c r="F4940">
        <v>260</v>
      </c>
      <c r="G4940" s="3">
        <v>0.03</v>
      </c>
      <c r="H4940" t="s">
        <v>96</v>
      </c>
      <c r="I4940">
        <v>4</v>
      </c>
      <c r="J4940">
        <f t="shared" si="308"/>
        <v>252.2</v>
      </c>
      <c r="K4940" s="2">
        <f t="shared" si="309"/>
        <v>45047</v>
      </c>
      <c r="L4940" s="2" t="str">
        <f>VLOOKUP(C4940,Customers!$A$2:$F$401,3,FALSE)</f>
        <v>Tanta</v>
      </c>
      <c r="M4940" s="2" t="str">
        <f>VLOOKUP(C4940,Customers!$A$2:$F$401,5,FALSE)</f>
        <v>Small Business</v>
      </c>
      <c r="N4940" s="2" t="str">
        <f>VLOOKUP(D4940,Products!$A$2:$F$21,2,FALSE)</f>
        <v>Paper A4 Box</v>
      </c>
      <c r="O4940" s="2" t="str">
        <f>VLOOKUP(D4940,Products!$A$2:$F$21,4,FALSE)</f>
        <v>Office</v>
      </c>
      <c r="P4940" s="2" t="str">
        <f>VLOOKUP(D4940,Products!$A$2:$F$21,3,FALSE)</f>
        <v>Stationery</v>
      </c>
      <c r="Q4940" s="6">
        <f>VLOOKUP(D4940,Products!$A$2:$F$21,6,FALSE)</f>
        <v>145</v>
      </c>
      <c r="R4940" s="6">
        <f t="shared" si="310"/>
        <v>145</v>
      </c>
      <c r="S4940" s="6">
        <f t="shared" si="311"/>
        <v>107.19999999999999</v>
      </c>
    </row>
    <row r="4941" spans="1:19" x14ac:dyDescent="0.25">
      <c r="A4941" t="s">
        <v>5371</v>
      </c>
      <c r="B4941" s="2">
        <v>45671</v>
      </c>
      <c r="C4941" t="s">
        <v>679</v>
      </c>
      <c r="D4941" t="s">
        <v>43</v>
      </c>
      <c r="E4941">
        <v>2</v>
      </c>
      <c r="F4941">
        <v>3600</v>
      </c>
      <c r="G4941" s="3">
        <v>0.05</v>
      </c>
      <c r="H4941" t="s">
        <v>96</v>
      </c>
      <c r="I4941">
        <v>3</v>
      </c>
      <c r="J4941">
        <f t="shared" si="308"/>
        <v>6840</v>
      </c>
      <c r="K4941" s="2">
        <f t="shared" si="309"/>
        <v>45658</v>
      </c>
      <c r="L4941" s="2" t="str">
        <f>VLOOKUP(C4941,Customers!$A$2:$F$401,3,FALSE)</f>
        <v>Asyut</v>
      </c>
      <c r="M4941" s="2" t="str">
        <f>VLOOKUP(C4941,Customers!$A$2:$F$401,5,FALSE)</f>
        <v>Consumer</v>
      </c>
      <c r="N4941" s="2" t="str">
        <f>VLOOKUP(D4941,Products!$A$2:$F$21,2,FALSE)</f>
        <v>External SSD 1TB</v>
      </c>
      <c r="O4941" s="2" t="str">
        <f>VLOOKUP(D4941,Products!$A$2:$F$21,4,FALSE)</f>
        <v>Electronics</v>
      </c>
      <c r="P4941" s="2" t="str">
        <f>VLOOKUP(D4941,Products!$A$2:$F$21,3,FALSE)</f>
        <v>Storage</v>
      </c>
      <c r="Q4941" s="6">
        <f>VLOOKUP(D4941,Products!$A$2:$F$21,6,FALSE)</f>
        <v>2450</v>
      </c>
      <c r="R4941" s="6">
        <f t="shared" si="310"/>
        <v>4900</v>
      </c>
      <c r="S4941" s="6">
        <f t="shared" si="311"/>
        <v>1940</v>
      </c>
    </row>
    <row r="4942" spans="1:19" x14ac:dyDescent="0.25">
      <c r="A4942" t="s">
        <v>5372</v>
      </c>
      <c r="B4942" s="2">
        <v>45334</v>
      </c>
      <c r="C4942" t="s">
        <v>806</v>
      </c>
      <c r="D4942" t="s">
        <v>46</v>
      </c>
      <c r="E4942">
        <v>1</v>
      </c>
      <c r="F4942">
        <v>239.2</v>
      </c>
      <c r="G4942" s="3">
        <v>0.1</v>
      </c>
      <c r="H4942" t="s">
        <v>12</v>
      </c>
      <c r="I4942">
        <v>4</v>
      </c>
      <c r="J4942">
        <f t="shared" si="308"/>
        <v>215.28</v>
      </c>
      <c r="K4942" s="2">
        <f t="shared" si="309"/>
        <v>45323</v>
      </c>
      <c r="L4942" s="2" t="str">
        <f>VLOOKUP(C4942,Customers!$A$2:$F$401,3,FALSE)</f>
        <v>Tanta</v>
      </c>
      <c r="M4942" s="2" t="str">
        <f>VLOOKUP(C4942,Customers!$A$2:$F$401,5,FALSE)</f>
        <v>Corporate</v>
      </c>
      <c r="N4942" s="2" t="str">
        <f>VLOOKUP(D4942,Products!$A$2:$F$21,2,FALSE)</f>
        <v>Paper A4 Box</v>
      </c>
      <c r="O4942" s="2" t="str">
        <f>VLOOKUP(D4942,Products!$A$2:$F$21,4,FALSE)</f>
        <v>Office</v>
      </c>
      <c r="P4942" s="2" t="str">
        <f>VLOOKUP(D4942,Products!$A$2:$F$21,3,FALSE)</f>
        <v>Stationery</v>
      </c>
      <c r="Q4942" s="6">
        <f>VLOOKUP(D4942,Products!$A$2:$F$21,6,FALSE)</f>
        <v>145</v>
      </c>
      <c r="R4942" s="6">
        <f t="shared" si="310"/>
        <v>145</v>
      </c>
      <c r="S4942" s="6">
        <f t="shared" si="311"/>
        <v>70.28</v>
      </c>
    </row>
    <row r="4943" spans="1:19" x14ac:dyDescent="0.25">
      <c r="A4943" t="s">
        <v>5373</v>
      </c>
      <c r="B4943" s="2">
        <v>45620</v>
      </c>
      <c r="C4943" t="s">
        <v>1736</v>
      </c>
      <c r="D4943" t="s">
        <v>49</v>
      </c>
      <c r="E4943">
        <v>1</v>
      </c>
      <c r="F4943">
        <v>3772</v>
      </c>
      <c r="G4943" s="3">
        <v>0.1</v>
      </c>
      <c r="H4943" t="s">
        <v>12</v>
      </c>
      <c r="I4943">
        <v>1</v>
      </c>
      <c r="J4943">
        <f t="shared" si="308"/>
        <v>3394.8</v>
      </c>
      <c r="K4943" s="2">
        <f t="shared" si="309"/>
        <v>45597</v>
      </c>
      <c r="L4943" s="2" t="str">
        <f>VLOOKUP(C4943,Customers!$A$2:$F$401,3,FALSE)</f>
        <v>Tanta</v>
      </c>
      <c r="M4943" s="2" t="str">
        <f>VLOOKUP(C4943,Customers!$A$2:$F$401,5,FALSE)</f>
        <v>Consumer</v>
      </c>
      <c r="N4943" s="2" t="str">
        <f>VLOOKUP(D4943,Products!$A$2:$F$21,2,FALSE)</f>
        <v>UPS 1200VA</v>
      </c>
      <c r="O4943" s="2" t="str">
        <f>VLOOKUP(D4943,Products!$A$2:$F$21,4,FALSE)</f>
        <v>Electronics</v>
      </c>
      <c r="P4943" s="2" t="str">
        <f>VLOOKUP(D4943,Products!$A$2:$F$21,3,FALSE)</f>
        <v>Power</v>
      </c>
      <c r="Q4943" s="6">
        <f>VLOOKUP(D4943,Products!$A$2:$F$21,6,FALSE)</f>
        <v>2950</v>
      </c>
      <c r="R4943" s="6">
        <f t="shared" si="310"/>
        <v>2950</v>
      </c>
      <c r="S4943" s="6">
        <f t="shared" si="311"/>
        <v>444.80000000000018</v>
      </c>
    </row>
    <row r="4944" spans="1:19" x14ac:dyDescent="0.25">
      <c r="A4944" t="s">
        <v>5374</v>
      </c>
      <c r="B4944" s="2">
        <v>45337</v>
      </c>
      <c r="C4944" t="s">
        <v>446</v>
      </c>
      <c r="D4944" t="s">
        <v>82</v>
      </c>
      <c r="E4944">
        <v>1</v>
      </c>
      <c r="F4944">
        <v>4800</v>
      </c>
      <c r="G4944" s="3">
        <v>0</v>
      </c>
      <c r="H4944" t="s">
        <v>12</v>
      </c>
      <c r="I4944">
        <v>4</v>
      </c>
      <c r="J4944">
        <f t="shared" si="308"/>
        <v>4800</v>
      </c>
      <c r="K4944" s="2">
        <f t="shared" si="309"/>
        <v>45323</v>
      </c>
      <c r="L4944" s="2" t="str">
        <f>VLOOKUP(C4944,Customers!$A$2:$F$401,3,FALSE)</f>
        <v>Mansoura</v>
      </c>
      <c r="M4944" s="2" t="str">
        <f>VLOOKUP(C4944,Customers!$A$2:$F$401,5,FALSE)</f>
        <v>Consumer</v>
      </c>
      <c r="N4944" s="2" t="str">
        <f>VLOOKUP(D4944,Products!$A$2:$F$21,2,FALSE)</f>
        <v>Office Chair</v>
      </c>
      <c r="O4944" s="2" t="str">
        <f>VLOOKUP(D4944,Products!$A$2:$F$21,4,FALSE)</f>
        <v>Office</v>
      </c>
      <c r="P4944" s="2" t="str">
        <f>VLOOKUP(D4944,Products!$A$2:$F$21,3,FALSE)</f>
        <v>Furniture</v>
      </c>
      <c r="Q4944" s="6">
        <f>VLOOKUP(D4944,Products!$A$2:$F$21,6,FALSE)</f>
        <v>3150</v>
      </c>
      <c r="R4944" s="6">
        <f t="shared" si="310"/>
        <v>3150</v>
      </c>
      <c r="S4944" s="6">
        <f t="shared" si="311"/>
        <v>1650</v>
      </c>
    </row>
    <row r="4945" spans="1:19" x14ac:dyDescent="0.25">
      <c r="A4945" t="s">
        <v>5375</v>
      </c>
      <c r="B4945" s="2">
        <v>45754</v>
      </c>
      <c r="C4945" t="s">
        <v>505</v>
      </c>
      <c r="D4945" t="s">
        <v>33</v>
      </c>
      <c r="E4945">
        <v>1</v>
      </c>
      <c r="F4945">
        <v>4212</v>
      </c>
      <c r="G4945" s="3">
        <v>0.15</v>
      </c>
      <c r="H4945" t="s">
        <v>12</v>
      </c>
      <c r="I4945">
        <v>1</v>
      </c>
      <c r="J4945">
        <f t="shared" si="308"/>
        <v>3580.2</v>
      </c>
      <c r="K4945" s="2">
        <f t="shared" si="309"/>
        <v>45748</v>
      </c>
      <c r="L4945" s="2" t="str">
        <f>VLOOKUP(C4945,Customers!$A$2:$F$401,3,FALSE)</f>
        <v>Port Said</v>
      </c>
      <c r="M4945" s="2" t="str">
        <f>VLOOKUP(C4945,Customers!$A$2:$F$401,5,FALSE)</f>
        <v>Consumer</v>
      </c>
      <c r="N4945" s="2" t="str">
        <f>VLOOKUP(D4945,Products!$A$2:$F$21,2,FALSE)</f>
        <v>Filing Cabinet</v>
      </c>
      <c r="O4945" s="2" t="str">
        <f>VLOOKUP(D4945,Products!$A$2:$F$21,4,FALSE)</f>
        <v>Office</v>
      </c>
      <c r="P4945" s="2" t="str">
        <f>VLOOKUP(D4945,Products!$A$2:$F$21,3,FALSE)</f>
        <v>Furniture</v>
      </c>
      <c r="Q4945" s="6">
        <f>VLOOKUP(D4945,Products!$A$2:$F$21,6,FALSE)</f>
        <v>2650</v>
      </c>
      <c r="R4945" s="6">
        <f t="shared" si="310"/>
        <v>2650</v>
      </c>
      <c r="S4945" s="6">
        <f t="shared" si="311"/>
        <v>930.19999999999982</v>
      </c>
    </row>
    <row r="4946" spans="1:19" x14ac:dyDescent="0.25">
      <c r="A4946" t="s">
        <v>5376</v>
      </c>
      <c r="B4946" s="2">
        <v>45178</v>
      </c>
      <c r="C4946" t="s">
        <v>727</v>
      </c>
      <c r="D4946" t="s">
        <v>46</v>
      </c>
      <c r="E4946">
        <v>3</v>
      </c>
      <c r="F4946">
        <v>239.2</v>
      </c>
      <c r="G4946" s="3">
        <v>0.1</v>
      </c>
      <c r="H4946" t="s">
        <v>12</v>
      </c>
      <c r="I4946">
        <v>4</v>
      </c>
      <c r="J4946">
        <f t="shared" si="308"/>
        <v>645.83999999999992</v>
      </c>
      <c r="K4946" s="2">
        <f t="shared" si="309"/>
        <v>45170</v>
      </c>
      <c r="L4946" s="2" t="str">
        <f>VLOOKUP(C4946,Customers!$A$2:$F$401,3,FALSE)</f>
        <v>Tanta</v>
      </c>
      <c r="M4946" s="2" t="str">
        <f>VLOOKUP(C4946,Customers!$A$2:$F$401,5,FALSE)</f>
        <v>Small Business</v>
      </c>
      <c r="N4946" s="2" t="str">
        <f>VLOOKUP(D4946,Products!$A$2:$F$21,2,FALSE)</f>
        <v>Paper A4 Box</v>
      </c>
      <c r="O4946" s="2" t="str">
        <f>VLOOKUP(D4946,Products!$A$2:$F$21,4,FALSE)</f>
        <v>Office</v>
      </c>
      <c r="P4946" s="2" t="str">
        <f>VLOOKUP(D4946,Products!$A$2:$F$21,3,FALSE)</f>
        <v>Stationery</v>
      </c>
      <c r="Q4946" s="6">
        <f>VLOOKUP(D4946,Products!$A$2:$F$21,6,FALSE)</f>
        <v>145</v>
      </c>
      <c r="R4946" s="6">
        <f t="shared" si="310"/>
        <v>435</v>
      </c>
      <c r="S4946" s="6">
        <f t="shared" si="311"/>
        <v>210.83999999999992</v>
      </c>
    </row>
    <row r="4947" spans="1:19" x14ac:dyDescent="0.25">
      <c r="A4947" t="s">
        <v>5377</v>
      </c>
      <c r="B4947" s="2">
        <v>45403</v>
      </c>
      <c r="C4947" t="s">
        <v>1538</v>
      </c>
      <c r="D4947" t="s">
        <v>56</v>
      </c>
      <c r="E4947">
        <v>20</v>
      </c>
      <c r="F4947">
        <v>180</v>
      </c>
      <c r="G4947" s="3">
        <v>0.1</v>
      </c>
      <c r="H4947" t="s">
        <v>12</v>
      </c>
      <c r="I4947">
        <v>6</v>
      </c>
      <c r="J4947">
        <f t="shared" si="308"/>
        <v>3240</v>
      </c>
      <c r="K4947" s="2">
        <f t="shared" si="309"/>
        <v>45383</v>
      </c>
      <c r="L4947" s="2" t="str">
        <f>VLOOKUP(C4947,Customers!$A$2:$F$401,3,FALSE)</f>
        <v>Giza</v>
      </c>
      <c r="M4947" s="2" t="str">
        <f>VLOOKUP(C4947,Customers!$A$2:$F$401,5,FALSE)</f>
        <v>Small Business</v>
      </c>
      <c r="N4947" s="2" t="str">
        <f>VLOOKUP(D4947,Products!$A$2:$F$21,2,FALSE)</f>
        <v>Notebook Pack</v>
      </c>
      <c r="O4947" s="2" t="str">
        <f>VLOOKUP(D4947,Products!$A$2:$F$21,4,FALSE)</f>
        <v>Office</v>
      </c>
      <c r="P4947" s="2" t="str">
        <f>VLOOKUP(D4947,Products!$A$2:$F$21,3,FALSE)</f>
        <v>Stationery</v>
      </c>
      <c r="Q4947" s="6">
        <f>VLOOKUP(D4947,Products!$A$2:$F$21,6,FALSE)</f>
        <v>75</v>
      </c>
      <c r="R4947" s="6">
        <f t="shared" si="310"/>
        <v>1500</v>
      </c>
      <c r="S4947" s="6">
        <f t="shared" si="311"/>
        <v>1740</v>
      </c>
    </row>
    <row r="4948" spans="1:19" x14ac:dyDescent="0.25">
      <c r="A4948" t="s">
        <v>5378</v>
      </c>
      <c r="B4948" s="2">
        <v>45796</v>
      </c>
      <c r="C4948" t="s">
        <v>360</v>
      </c>
      <c r="D4948" t="s">
        <v>27</v>
      </c>
      <c r="E4948">
        <v>1</v>
      </c>
      <c r="F4948">
        <v>901.6</v>
      </c>
      <c r="G4948" s="3">
        <v>0.1</v>
      </c>
      <c r="H4948" t="s">
        <v>12</v>
      </c>
      <c r="I4948">
        <v>5</v>
      </c>
      <c r="J4948">
        <f t="shared" si="308"/>
        <v>811.44</v>
      </c>
      <c r="K4948" s="2">
        <f t="shared" si="309"/>
        <v>45778</v>
      </c>
      <c r="L4948" s="2" t="str">
        <f>VLOOKUP(C4948,Customers!$A$2:$F$401,3,FALSE)</f>
        <v>Mansoura</v>
      </c>
      <c r="M4948" s="2" t="str">
        <f>VLOOKUP(C4948,Customers!$A$2:$F$401,5,FALSE)</f>
        <v>Consumer</v>
      </c>
      <c r="N4948" s="2" t="str">
        <f>VLOOKUP(D4948,Products!$A$2:$F$21,2,FALSE)</f>
        <v>Printer Toner</v>
      </c>
      <c r="O4948" s="2" t="str">
        <f>VLOOKUP(D4948,Products!$A$2:$F$21,4,FALSE)</f>
        <v>Office</v>
      </c>
      <c r="P4948" s="2" t="str">
        <f>VLOOKUP(D4948,Products!$A$2:$F$21,3,FALSE)</f>
        <v>Supplies</v>
      </c>
      <c r="Q4948" s="6">
        <f>VLOOKUP(D4948,Products!$A$2:$F$21,6,FALSE)</f>
        <v>510</v>
      </c>
      <c r="R4948" s="6">
        <f t="shared" si="310"/>
        <v>510</v>
      </c>
      <c r="S4948" s="6">
        <f t="shared" si="311"/>
        <v>301.44000000000005</v>
      </c>
    </row>
    <row r="4949" spans="1:19" x14ac:dyDescent="0.25">
      <c r="A4949" t="s">
        <v>5379</v>
      </c>
      <c r="B4949" s="2">
        <v>45949</v>
      </c>
      <c r="C4949" t="s">
        <v>2118</v>
      </c>
      <c r="D4949" t="s">
        <v>79</v>
      </c>
      <c r="E4949">
        <v>1</v>
      </c>
      <c r="F4949">
        <v>6014</v>
      </c>
      <c r="G4949" s="3">
        <v>0.2</v>
      </c>
      <c r="H4949" t="s">
        <v>12</v>
      </c>
      <c r="I4949">
        <v>4</v>
      </c>
      <c r="J4949">
        <f t="shared" si="308"/>
        <v>4811.2</v>
      </c>
      <c r="K4949" s="2">
        <f t="shared" si="309"/>
        <v>45931</v>
      </c>
      <c r="L4949" s="2" t="str">
        <f>VLOOKUP(C4949,Customers!$A$2:$F$401,3,FALSE)</f>
        <v>Cairo</v>
      </c>
      <c r="M4949" s="2" t="str">
        <f>VLOOKUP(C4949,Customers!$A$2:$F$401,5,FALSE)</f>
        <v>Small Business</v>
      </c>
      <c r="N4949" s="2" t="str">
        <f>VLOOKUP(D4949,Products!$A$2:$F$21,2,FALSE)</f>
        <v>27-inch Monitor</v>
      </c>
      <c r="O4949" s="2" t="str">
        <f>VLOOKUP(D4949,Products!$A$2:$F$21,4,FALSE)</f>
        <v>Electronics</v>
      </c>
      <c r="P4949" s="2" t="str">
        <f>VLOOKUP(D4949,Products!$A$2:$F$21,3,FALSE)</f>
        <v>Displays</v>
      </c>
      <c r="Q4949" s="6">
        <f>VLOOKUP(D4949,Products!$A$2:$F$21,6,FALSE)</f>
        <v>4300</v>
      </c>
      <c r="R4949" s="6">
        <f t="shared" si="310"/>
        <v>4300</v>
      </c>
      <c r="S4949" s="6">
        <f t="shared" si="311"/>
        <v>511.19999999999982</v>
      </c>
    </row>
    <row r="4950" spans="1:19" x14ac:dyDescent="0.25">
      <c r="A4950" t="s">
        <v>5380</v>
      </c>
      <c r="B4950" s="2">
        <v>45497</v>
      </c>
      <c r="C4950" t="s">
        <v>1125</v>
      </c>
      <c r="D4950" t="s">
        <v>33</v>
      </c>
      <c r="E4950">
        <v>2</v>
      </c>
      <c r="F4950">
        <v>3588</v>
      </c>
      <c r="G4950" s="3">
        <v>0.03</v>
      </c>
      <c r="H4950" t="s">
        <v>85</v>
      </c>
      <c r="I4950">
        <v>2</v>
      </c>
      <c r="J4950">
        <f t="shared" si="308"/>
        <v>6960.72</v>
      </c>
      <c r="K4950" s="2">
        <f t="shared" si="309"/>
        <v>45474</v>
      </c>
      <c r="L4950" s="2" t="str">
        <f>VLOOKUP(C4950,Customers!$A$2:$F$401,3,FALSE)</f>
        <v>Shubra El-Kheima</v>
      </c>
      <c r="M4950" s="2" t="str">
        <f>VLOOKUP(C4950,Customers!$A$2:$F$401,5,FALSE)</f>
        <v>Consumer</v>
      </c>
      <c r="N4950" s="2" t="str">
        <f>VLOOKUP(D4950,Products!$A$2:$F$21,2,FALSE)</f>
        <v>Filing Cabinet</v>
      </c>
      <c r="O4950" s="2" t="str">
        <f>VLOOKUP(D4950,Products!$A$2:$F$21,4,FALSE)</f>
        <v>Office</v>
      </c>
      <c r="P4950" s="2" t="str">
        <f>VLOOKUP(D4950,Products!$A$2:$F$21,3,FALSE)</f>
        <v>Furniture</v>
      </c>
      <c r="Q4950" s="6">
        <f>VLOOKUP(D4950,Products!$A$2:$F$21,6,FALSE)</f>
        <v>2650</v>
      </c>
      <c r="R4950" s="6">
        <f t="shared" si="310"/>
        <v>5300</v>
      </c>
      <c r="S4950" s="6">
        <f t="shared" si="311"/>
        <v>1660.7200000000003</v>
      </c>
    </row>
    <row r="4951" spans="1:19" x14ac:dyDescent="0.25">
      <c r="A4951" t="s">
        <v>5381</v>
      </c>
      <c r="B4951" s="2">
        <v>45486</v>
      </c>
      <c r="C4951" t="s">
        <v>358</v>
      </c>
      <c r="D4951" t="s">
        <v>49</v>
      </c>
      <c r="E4951">
        <v>1</v>
      </c>
      <c r="F4951">
        <v>4100</v>
      </c>
      <c r="G4951" s="3">
        <v>0.05</v>
      </c>
      <c r="H4951" t="s">
        <v>12</v>
      </c>
      <c r="I4951">
        <v>2</v>
      </c>
      <c r="J4951">
        <f t="shared" si="308"/>
        <v>3895</v>
      </c>
      <c r="K4951" s="2">
        <f t="shared" si="309"/>
        <v>45474</v>
      </c>
      <c r="L4951" s="2" t="str">
        <f>VLOOKUP(C4951,Customers!$A$2:$F$401,3,FALSE)</f>
        <v>Giza</v>
      </c>
      <c r="M4951" s="2" t="str">
        <f>VLOOKUP(C4951,Customers!$A$2:$F$401,5,FALSE)</f>
        <v>Corporate</v>
      </c>
      <c r="N4951" s="2" t="str">
        <f>VLOOKUP(D4951,Products!$A$2:$F$21,2,FALSE)</f>
        <v>UPS 1200VA</v>
      </c>
      <c r="O4951" s="2" t="str">
        <f>VLOOKUP(D4951,Products!$A$2:$F$21,4,FALSE)</f>
        <v>Electronics</v>
      </c>
      <c r="P4951" s="2" t="str">
        <f>VLOOKUP(D4951,Products!$A$2:$F$21,3,FALSE)</f>
        <v>Power</v>
      </c>
      <c r="Q4951" s="6">
        <f>VLOOKUP(D4951,Products!$A$2:$F$21,6,FALSE)</f>
        <v>2950</v>
      </c>
      <c r="R4951" s="6">
        <f t="shared" si="310"/>
        <v>2950</v>
      </c>
      <c r="S4951" s="6">
        <f t="shared" si="311"/>
        <v>945</v>
      </c>
    </row>
    <row r="4952" spans="1:19" x14ac:dyDescent="0.25">
      <c r="A4952" t="s">
        <v>5382</v>
      </c>
      <c r="B4952" s="2">
        <v>45746</v>
      </c>
      <c r="C4952" t="s">
        <v>1340</v>
      </c>
      <c r="D4952" t="s">
        <v>82</v>
      </c>
      <c r="E4952">
        <v>4</v>
      </c>
      <c r="F4952">
        <v>5184</v>
      </c>
      <c r="G4952" s="3">
        <v>0.03</v>
      </c>
      <c r="H4952" t="s">
        <v>12</v>
      </c>
      <c r="I4952">
        <v>7</v>
      </c>
      <c r="J4952">
        <f t="shared" si="308"/>
        <v>20113.919999999998</v>
      </c>
      <c r="K4952" s="2">
        <f t="shared" si="309"/>
        <v>45717</v>
      </c>
      <c r="L4952" s="2" t="str">
        <f>VLOOKUP(C4952,Customers!$A$2:$F$401,3,FALSE)</f>
        <v>Port Said</v>
      </c>
      <c r="M4952" s="2" t="str">
        <f>VLOOKUP(C4952,Customers!$A$2:$F$401,5,FALSE)</f>
        <v>Consumer</v>
      </c>
      <c r="N4952" s="2" t="str">
        <f>VLOOKUP(D4952,Products!$A$2:$F$21,2,FALSE)</f>
        <v>Office Chair</v>
      </c>
      <c r="O4952" s="2" t="str">
        <f>VLOOKUP(D4952,Products!$A$2:$F$21,4,FALSE)</f>
        <v>Office</v>
      </c>
      <c r="P4952" s="2" t="str">
        <f>VLOOKUP(D4952,Products!$A$2:$F$21,3,FALSE)</f>
        <v>Furniture</v>
      </c>
      <c r="Q4952" s="6">
        <f>VLOOKUP(D4952,Products!$A$2:$F$21,6,FALSE)</f>
        <v>3150</v>
      </c>
      <c r="R4952" s="6">
        <f t="shared" si="310"/>
        <v>12600</v>
      </c>
      <c r="S4952" s="6">
        <f t="shared" si="311"/>
        <v>7513.9199999999983</v>
      </c>
    </row>
    <row r="4953" spans="1:19" x14ac:dyDescent="0.25">
      <c r="A4953" t="s">
        <v>5383</v>
      </c>
      <c r="B4953" s="2">
        <v>45656</v>
      </c>
      <c r="C4953" t="s">
        <v>421</v>
      </c>
      <c r="D4953" t="s">
        <v>82</v>
      </c>
      <c r="E4953">
        <v>1</v>
      </c>
      <c r="F4953">
        <v>4416</v>
      </c>
      <c r="G4953" s="3">
        <v>0</v>
      </c>
      <c r="H4953" t="s">
        <v>12</v>
      </c>
      <c r="I4953">
        <v>6</v>
      </c>
      <c r="J4953">
        <f t="shared" si="308"/>
        <v>4416</v>
      </c>
      <c r="K4953" s="2">
        <f t="shared" si="309"/>
        <v>45627</v>
      </c>
      <c r="L4953" s="2" t="str">
        <f>VLOOKUP(C4953,Customers!$A$2:$F$401,3,FALSE)</f>
        <v>Ismailia</v>
      </c>
      <c r="M4953" s="2" t="str">
        <f>VLOOKUP(C4953,Customers!$A$2:$F$401,5,FALSE)</f>
        <v>Corporate</v>
      </c>
      <c r="N4953" s="2" t="str">
        <f>VLOOKUP(D4953,Products!$A$2:$F$21,2,FALSE)</f>
        <v>Office Chair</v>
      </c>
      <c r="O4953" s="2" t="str">
        <f>VLOOKUP(D4953,Products!$A$2:$F$21,4,FALSE)</f>
        <v>Office</v>
      </c>
      <c r="P4953" s="2" t="str">
        <f>VLOOKUP(D4953,Products!$A$2:$F$21,3,FALSE)</f>
        <v>Furniture</v>
      </c>
      <c r="Q4953" s="6">
        <f>VLOOKUP(D4953,Products!$A$2:$F$21,6,FALSE)</f>
        <v>3150</v>
      </c>
      <c r="R4953" s="6">
        <f t="shared" si="310"/>
        <v>3150</v>
      </c>
      <c r="S4953" s="6">
        <f t="shared" si="311"/>
        <v>1266</v>
      </c>
    </row>
    <row r="4954" spans="1:19" x14ac:dyDescent="0.25">
      <c r="A4954" t="s">
        <v>5384</v>
      </c>
      <c r="B4954" s="2">
        <v>45901</v>
      </c>
      <c r="C4954" t="s">
        <v>1694</v>
      </c>
      <c r="D4954" t="s">
        <v>24</v>
      </c>
      <c r="E4954">
        <v>20</v>
      </c>
      <c r="F4954">
        <v>1150</v>
      </c>
      <c r="G4954" s="3">
        <v>0.03</v>
      </c>
      <c r="H4954" t="s">
        <v>96</v>
      </c>
      <c r="I4954">
        <v>5</v>
      </c>
      <c r="J4954">
        <f t="shared" si="308"/>
        <v>22310</v>
      </c>
      <c r="K4954" s="2">
        <f t="shared" si="309"/>
        <v>45901</v>
      </c>
      <c r="L4954" s="2" t="str">
        <f>VLOOKUP(C4954,Customers!$A$2:$F$401,3,FALSE)</f>
        <v>Banha</v>
      </c>
      <c r="M4954" s="2" t="str">
        <f>VLOOKUP(C4954,Customers!$A$2:$F$401,5,FALSE)</f>
        <v>Small Business</v>
      </c>
      <c r="N4954" s="2" t="str">
        <f>VLOOKUP(D4954,Products!$A$2:$F$21,2,FALSE)</f>
        <v>USB-C Hub</v>
      </c>
      <c r="O4954" s="2" t="str">
        <f>VLOOKUP(D4954,Products!$A$2:$F$21,4,FALSE)</f>
        <v>Electronics</v>
      </c>
      <c r="P4954" s="2" t="str">
        <f>VLOOKUP(D4954,Products!$A$2:$F$21,3,FALSE)</f>
        <v>Accessories</v>
      </c>
      <c r="Q4954" s="6">
        <f>VLOOKUP(D4954,Products!$A$2:$F$21,6,FALSE)</f>
        <v>620</v>
      </c>
      <c r="R4954" s="6">
        <f t="shared" si="310"/>
        <v>12400</v>
      </c>
      <c r="S4954" s="6">
        <f t="shared" si="311"/>
        <v>9910</v>
      </c>
    </row>
    <row r="4955" spans="1:19" x14ac:dyDescent="0.25">
      <c r="A4955" t="s">
        <v>5385</v>
      </c>
      <c r="B4955" s="2">
        <v>45755</v>
      </c>
      <c r="C4955" t="s">
        <v>621</v>
      </c>
      <c r="D4955" t="s">
        <v>123</v>
      </c>
      <c r="E4955">
        <v>2</v>
      </c>
      <c r="F4955">
        <v>2538</v>
      </c>
      <c r="G4955" s="3">
        <v>0.05</v>
      </c>
      <c r="H4955" t="s">
        <v>12</v>
      </c>
      <c r="I4955">
        <v>3</v>
      </c>
      <c r="J4955">
        <f t="shared" si="308"/>
        <v>4822.2</v>
      </c>
      <c r="K4955" s="2">
        <f t="shared" si="309"/>
        <v>45748</v>
      </c>
      <c r="L4955" s="2" t="str">
        <f>VLOOKUP(C4955,Customers!$A$2:$F$401,3,FALSE)</f>
        <v>Cairo</v>
      </c>
      <c r="M4955" s="2" t="str">
        <f>VLOOKUP(C4955,Customers!$A$2:$F$401,5,FALSE)</f>
        <v>Small Business</v>
      </c>
      <c r="N4955" s="2" t="str">
        <f>VLOOKUP(D4955,Products!$A$2:$F$21,2,FALSE)</f>
        <v>Barcode Scanner</v>
      </c>
      <c r="O4955" s="2" t="str">
        <f>VLOOKUP(D4955,Products!$A$2:$F$21,4,FALSE)</f>
        <v>Electronics</v>
      </c>
      <c r="P4955" s="2" t="str">
        <f>VLOOKUP(D4955,Products!$A$2:$F$21,3,FALSE)</f>
        <v>POS Equipment</v>
      </c>
      <c r="Q4955" s="6">
        <f>VLOOKUP(D4955,Products!$A$2:$F$21,6,FALSE)</f>
        <v>1420</v>
      </c>
      <c r="R4955" s="6">
        <f t="shared" si="310"/>
        <v>2840</v>
      </c>
      <c r="S4955" s="6">
        <f t="shared" si="311"/>
        <v>1982.1999999999998</v>
      </c>
    </row>
    <row r="4956" spans="1:19" x14ac:dyDescent="0.25">
      <c r="A4956" t="s">
        <v>5386</v>
      </c>
      <c r="B4956" s="2">
        <v>45919</v>
      </c>
      <c r="C4956" t="s">
        <v>87</v>
      </c>
      <c r="D4956" t="s">
        <v>40</v>
      </c>
      <c r="E4956">
        <v>1</v>
      </c>
      <c r="F4956">
        <v>21060</v>
      </c>
      <c r="G4956" s="3">
        <v>0.05</v>
      </c>
      <c r="H4956" t="s">
        <v>12</v>
      </c>
      <c r="I4956">
        <v>6</v>
      </c>
      <c r="J4956">
        <f t="shared" si="308"/>
        <v>20007</v>
      </c>
      <c r="K4956" s="2">
        <f t="shared" si="309"/>
        <v>45901</v>
      </c>
      <c r="L4956" s="2" t="str">
        <f>VLOOKUP(C4956,Customers!$A$2:$F$401,3,FALSE)</f>
        <v>Tanta</v>
      </c>
      <c r="M4956" s="2" t="str">
        <f>VLOOKUP(C4956,Customers!$A$2:$F$401,5,FALSE)</f>
        <v>Small Business</v>
      </c>
      <c r="N4956" s="2" t="str">
        <f>VLOOKUP(D4956,Products!$A$2:$F$21,2,FALSE)</f>
        <v>Laptop Basic 15</v>
      </c>
      <c r="O4956" s="2" t="str">
        <f>VLOOKUP(D4956,Products!$A$2:$F$21,4,FALSE)</f>
        <v>Electronics</v>
      </c>
      <c r="P4956" s="2" t="str">
        <f>VLOOKUP(D4956,Products!$A$2:$F$21,3,FALSE)</f>
        <v>Computers</v>
      </c>
      <c r="Q4956" s="6">
        <f>VLOOKUP(D4956,Products!$A$2:$F$21,6,FALSE)</f>
        <v>15100</v>
      </c>
      <c r="R4956" s="6">
        <f t="shared" si="310"/>
        <v>15100</v>
      </c>
      <c r="S4956" s="6">
        <f t="shared" si="311"/>
        <v>4907</v>
      </c>
    </row>
    <row r="4957" spans="1:19" x14ac:dyDescent="0.25">
      <c r="A4957" t="s">
        <v>5387</v>
      </c>
      <c r="B4957" s="2">
        <v>45974</v>
      </c>
      <c r="C4957" t="s">
        <v>63</v>
      </c>
      <c r="D4957" t="s">
        <v>59</v>
      </c>
      <c r="E4957">
        <v>2</v>
      </c>
      <c r="F4957">
        <v>7400</v>
      </c>
      <c r="G4957" s="3">
        <v>0.05</v>
      </c>
      <c r="H4957" t="s">
        <v>12</v>
      </c>
      <c r="I4957">
        <v>7</v>
      </c>
      <c r="J4957">
        <f t="shared" si="308"/>
        <v>14060</v>
      </c>
      <c r="K4957" s="2">
        <f t="shared" si="309"/>
        <v>45962</v>
      </c>
      <c r="L4957" s="2" t="str">
        <f>VLOOKUP(C4957,Customers!$A$2:$F$401,3,FALSE)</f>
        <v>Banha</v>
      </c>
      <c r="M4957" s="2" t="str">
        <f>VLOOKUP(C4957,Customers!$A$2:$F$401,5,FALSE)</f>
        <v>Consumer</v>
      </c>
      <c r="N4957" s="2" t="str">
        <f>VLOOKUP(D4957,Products!$A$2:$F$21,2,FALSE)</f>
        <v>Laser Printer</v>
      </c>
      <c r="O4957" s="2" t="str">
        <f>VLOOKUP(D4957,Products!$A$2:$F$21,4,FALSE)</f>
        <v>Electronics</v>
      </c>
      <c r="P4957" s="2" t="str">
        <f>VLOOKUP(D4957,Products!$A$2:$F$21,3,FALSE)</f>
        <v>Printers</v>
      </c>
      <c r="Q4957" s="6">
        <f>VLOOKUP(D4957,Products!$A$2:$F$21,6,FALSE)</f>
        <v>5600</v>
      </c>
      <c r="R4957" s="6">
        <f t="shared" si="310"/>
        <v>11200</v>
      </c>
      <c r="S4957" s="6">
        <f t="shared" si="311"/>
        <v>2860</v>
      </c>
    </row>
    <row r="4958" spans="1:19" x14ac:dyDescent="0.25">
      <c r="A4958" t="s">
        <v>5388</v>
      </c>
      <c r="B4958" s="2">
        <v>45498</v>
      </c>
      <c r="C4958" t="s">
        <v>645</v>
      </c>
      <c r="D4958" t="s">
        <v>82</v>
      </c>
      <c r="E4958">
        <v>2</v>
      </c>
      <c r="F4958">
        <v>4416</v>
      </c>
      <c r="G4958" s="3">
        <v>0.03</v>
      </c>
      <c r="H4958" t="s">
        <v>12</v>
      </c>
      <c r="I4958">
        <v>6</v>
      </c>
      <c r="J4958">
        <f t="shared" si="308"/>
        <v>8567.0399999999991</v>
      </c>
      <c r="K4958" s="2">
        <f t="shared" si="309"/>
        <v>45474</v>
      </c>
      <c r="L4958" s="2" t="str">
        <f>VLOOKUP(C4958,Customers!$A$2:$F$401,3,FALSE)</f>
        <v>Shubra El-Kheima</v>
      </c>
      <c r="M4958" s="2" t="str">
        <f>VLOOKUP(C4958,Customers!$A$2:$F$401,5,FALSE)</f>
        <v>Consumer</v>
      </c>
      <c r="N4958" s="2" t="str">
        <f>VLOOKUP(D4958,Products!$A$2:$F$21,2,FALSE)</f>
        <v>Office Chair</v>
      </c>
      <c r="O4958" s="2" t="str">
        <f>VLOOKUP(D4958,Products!$A$2:$F$21,4,FALSE)</f>
        <v>Office</v>
      </c>
      <c r="P4958" s="2" t="str">
        <f>VLOOKUP(D4958,Products!$A$2:$F$21,3,FALSE)</f>
        <v>Furniture</v>
      </c>
      <c r="Q4958" s="6">
        <f>VLOOKUP(D4958,Products!$A$2:$F$21,6,FALSE)</f>
        <v>3150</v>
      </c>
      <c r="R4958" s="6">
        <f t="shared" si="310"/>
        <v>6300</v>
      </c>
      <c r="S4958" s="6">
        <f t="shared" si="311"/>
        <v>2267.0399999999991</v>
      </c>
    </row>
    <row r="4959" spans="1:19" x14ac:dyDescent="0.25">
      <c r="A4959" t="s">
        <v>5389</v>
      </c>
      <c r="B4959" s="2">
        <v>45228</v>
      </c>
      <c r="C4959" t="s">
        <v>1694</v>
      </c>
      <c r="D4959" t="s">
        <v>24</v>
      </c>
      <c r="E4959">
        <v>1</v>
      </c>
      <c r="F4959">
        <v>1350</v>
      </c>
      <c r="G4959" s="3">
        <v>0.15</v>
      </c>
      <c r="H4959" t="s">
        <v>12</v>
      </c>
      <c r="I4959">
        <v>3</v>
      </c>
      <c r="J4959">
        <f t="shared" si="308"/>
        <v>1147.5</v>
      </c>
      <c r="K4959" s="2">
        <f t="shared" si="309"/>
        <v>45200</v>
      </c>
      <c r="L4959" s="2" t="str">
        <f>VLOOKUP(C4959,Customers!$A$2:$F$401,3,FALSE)</f>
        <v>Banha</v>
      </c>
      <c r="M4959" s="2" t="str">
        <f>VLOOKUP(C4959,Customers!$A$2:$F$401,5,FALSE)</f>
        <v>Small Business</v>
      </c>
      <c r="N4959" s="2" t="str">
        <f>VLOOKUP(D4959,Products!$A$2:$F$21,2,FALSE)</f>
        <v>USB-C Hub</v>
      </c>
      <c r="O4959" s="2" t="str">
        <f>VLOOKUP(D4959,Products!$A$2:$F$21,4,FALSE)</f>
        <v>Electronics</v>
      </c>
      <c r="P4959" s="2" t="str">
        <f>VLOOKUP(D4959,Products!$A$2:$F$21,3,FALSE)</f>
        <v>Accessories</v>
      </c>
      <c r="Q4959" s="6">
        <f>VLOOKUP(D4959,Products!$A$2:$F$21,6,FALSE)</f>
        <v>620</v>
      </c>
      <c r="R4959" s="6">
        <f t="shared" si="310"/>
        <v>620</v>
      </c>
      <c r="S4959" s="6">
        <f t="shared" si="311"/>
        <v>527.5</v>
      </c>
    </row>
    <row r="4960" spans="1:19" x14ac:dyDescent="0.25">
      <c r="A4960" t="s">
        <v>5390</v>
      </c>
      <c r="B4960" s="2">
        <v>45858</v>
      </c>
      <c r="C4960" t="s">
        <v>689</v>
      </c>
      <c r="D4960" t="s">
        <v>40</v>
      </c>
      <c r="E4960">
        <v>1</v>
      </c>
      <c r="F4960">
        <v>21060</v>
      </c>
      <c r="G4960" s="3">
        <v>0</v>
      </c>
      <c r="H4960" t="s">
        <v>12</v>
      </c>
      <c r="I4960">
        <v>1</v>
      </c>
      <c r="J4960">
        <f t="shared" si="308"/>
        <v>21060</v>
      </c>
      <c r="K4960" s="2">
        <f t="shared" si="309"/>
        <v>45839</v>
      </c>
      <c r="L4960" s="2" t="str">
        <f>VLOOKUP(C4960,Customers!$A$2:$F$401,3,FALSE)</f>
        <v>Cairo</v>
      </c>
      <c r="M4960" s="2" t="str">
        <f>VLOOKUP(C4960,Customers!$A$2:$F$401,5,FALSE)</f>
        <v>Consumer</v>
      </c>
      <c r="N4960" s="2" t="str">
        <f>VLOOKUP(D4960,Products!$A$2:$F$21,2,FALSE)</f>
        <v>Laptop Basic 15</v>
      </c>
      <c r="O4960" s="2" t="str">
        <f>VLOOKUP(D4960,Products!$A$2:$F$21,4,FALSE)</f>
        <v>Electronics</v>
      </c>
      <c r="P4960" s="2" t="str">
        <f>VLOOKUP(D4960,Products!$A$2:$F$21,3,FALSE)</f>
        <v>Computers</v>
      </c>
      <c r="Q4960" s="6">
        <f>VLOOKUP(D4960,Products!$A$2:$F$21,6,FALSE)</f>
        <v>15100</v>
      </c>
      <c r="R4960" s="6">
        <f t="shared" si="310"/>
        <v>15100</v>
      </c>
      <c r="S4960" s="6">
        <f t="shared" si="311"/>
        <v>5960</v>
      </c>
    </row>
    <row r="4961" spans="1:19" x14ac:dyDescent="0.25">
      <c r="A4961" t="s">
        <v>5391</v>
      </c>
      <c r="B4961" s="2">
        <v>45148</v>
      </c>
      <c r="C4961" t="s">
        <v>602</v>
      </c>
      <c r="D4961" t="s">
        <v>46</v>
      </c>
      <c r="E4961">
        <v>2</v>
      </c>
      <c r="F4961">
        <v>252.2</v>
      </c>
      <c r="G4961" s="3">
        <v>0</v>
      </c>
      <c r="H4961" t="s">
        <v>12</v>
      </c>
      <c r="I4961">
        <v>7</v>
      </c>
      <c r="J4961">
        <f t="shared" si="308"/>
        <v>504.4</v>
      </c>
      <c r="K4961" s="2">
        <f t="shared" si="309"/>
        <v>45139</v>
      </c>
      <c r="L4961" s="2" t="str">
        <f>VLOOKUP(C4961,Customers!$A$2:$F$401,3,FALSE)</f>
        <v>Ismailia</v>
      </c>
      <c r="M4961" s="2" t="str">
        <f>VLOOKUP(C4961,Customers!$A$2:$F$401,5,FALSE)</f>
        <v>Consumer</v>
      </c>
      <c r="N4961" s="2" t="str">
        <f>VLOOKUP(D4961,Products!$A$2:$F$21,2,FALSE)</f>
        <v>Paper A4 Box</v>
      </c>
      <c r="O4961" s="2" t="str">
        <f>VLOOKUP(D4961,Products!$A$2:$F$21,4,FALSE)</f>
        <v>Office</v>
      </c>
      <c r="P4961" s="2" t="str">
        <f>VLOOKUP(D4961,Products!$A$2:$F$21,3,FALSE)</f>
        <v>Stationery</v>
      </c>
      <c r="Q4961" s="6">
        <f>VLOOKUP(D4961,Products!$A$2:$F$21,6,FALSE)</f>
        <v>145</v>
      </c>
      <c r="R4961" s="6">
        <f t="shared" si="310"/>
        <v>290</v>
      </c>
      <c r="S4961" s="6">
        <f t="shared" si="311"/>
        <v>214.39999999999998</v>
      </c>
    </row>
    <row r="4962" spans="1:19" x14ac:dyDescent="0.25">
      <c r="A4962" t="s">
        <v>5392</v>
      </c>
      <c r="B4962" s="2">
        <v>45177</v>
      </c>
      <c r="C4962" t="s">
        <v>858</v>
      </c>
      <c r="D4962" t="s">
        <v>46</v>
      </c>
      <c r="E4962">
        <v>2</v>
      </c>
      <c r="F4962">
        <v>239.2</v>
      </c>
      <c r="G4962" s="3">
        <v>0.05</v>
      </c>
      <c r="H4962" t="s">
        <v>12</v>
      </c>
      <c r="I4962">
        <v>6</v>
      </c>
      <c r="J4962">
        <f t="shared" si="308"/>
        <v>454.47999999999996</v>
      </c>
      <c r="K4962" s="2">
        <f t="shared" si="309"/>
        <v>45170</v>
      </c>
      <c r="L4962" s="2" t="str">
        <f>VLOOKUP(C4962,Customers!$A$2:$F$401,3,FALSE)</f>
        <v>Banha</v>
      </c>
      <c r="M4962" s="2" t="str">
        <f>VLOOKUP(C4962,Customers!$A$2:$F$401,5,FALSE)</f>
        <v>Corporate</v>
      </c>
      <c r="N4962" s="2" t="str">
        <f>VLOOKUP(D4962,Products!$A$2:$F$21,2,FALSE)</f>
        <v>Paper A4 Box</v>
      </c>
      <c r="O4962" s="2" t="str">
        <f>VLOOKUP(D4962,Products!$A$2:$F$21,4,FALSE)</f>
        <v>Office</v>
      </c>
      <c r="P4962" s="2" t="str">
        <f>VLOOKUP(D4962,Products!$A$2:$F$21,3,FALSE)</f>
        <v>Stationery</v>
      </c>
      <c r="Q4962" s="6">
        <f>VLOOKUP(D4962,Products!$A$2:$F$21,6,FALSE)</f>
        <v>145</v>
      </c>
      <c r="R4962" s="6">
        <f t="shared" si="310"/>
        <v>290</v>
      </c>
      <c r="S4962" s="6">
        <f t="shared" si="311"/>
        <v>164.47999999999996</v>
      </c>
    </row>
    <row r="4963" spans="1:19" x14ac:dyDescent="0.25">
      <c r="A4963" t="s">
        <v>5393</v>
      </c>
      <c r="B4963" s="2">
        <v>45440</v>
      </c>
      <c r="C4963" t="s">
        <v>667</v>
      </c>
      <c r="D4963" t="s">
        <v>15</v>
      </c>
      <c r="E4963">
        <v>5</v>
      </c>
      <c r="F4963">
        <v>463.5</v>
      </c>
      <c r="G4963" s="3">
        <v>0.1</v>
      </c>
      <c r="H4963" t="s">
        <v>12</v>
      </c>
      <c r="I4963">
        <v>6</v>
      </c>
      <c r="J4963">
        <f t="shared" si="308"/>
        <v>2085.75</v>
      </c>
      <c r="K4963" s="2">
        <f t="shared" si="309"/>
        <v>45413</v>
      </c>
      <c r="L4963" s="2" t="str">
        <f>VLOOKUP(C4963,Customers!$A$2:$F$401,3,FALSE)</f>
        <v>Banha</v>
      </c>
      <c r="M4963" s="2" t="str">
        <f>VLOOKUP(C4963,Customers!$A$2:$F$401,5,FALSE)</f>
        <v>Consumer</v>
      </c>
      <c r="N4963" s="2" t="str">
        <f>VLOOKUP(D4963,Products!$A$2:$F$21,2,FALSE)</f>
        <v>Wireless Mouse</v>
      </c>
      <c r="O4963" s="2" t="str">
        <f>VLOOKUP(D4963,Products!$A$2:$F$21,4,FALSE)</f>
        <v>Electronics</v>
      </c>
      <c r="P4963" s="2" t="str">
        <f>VLOOKUP(D4963,Products!$A$2:$F$21,3,FALSE)</f>
        <v>Accessories</v>
      </c>
      <c r="Q4963" s="6">
        <f>VLOOKUP(D4963,Products!$A$2:$F$21,6,FALSE)</f>
        <v>210</v>
      </c>
      <c r="R4963" s="6">
        <f t="shared" si="310"/>
        <v>1050</v>
      </c>
      <c r="S4963" s="6">
        <f t="shared" si="311"/>
        <v>1035.75</v>
      </c>
    </row>
    <row r="4964" spans="1:19" x14ac:dyDescent="0.25">
      <c r="A4964" t="s">
        <v>5394</v>
      </c>
      <c r="B4964" s="2">
        <v>45929</v>
      </c>
      <c r="C4964" t="s">
        <v>1474</v>
      </c>
      <c r="D4964" t="s">
        <v>82</v>
      </c>
      <c r="E4964">
        <v>1</v>
      </c>
      <c r="F4964">
        <v>4944</v>
      </c>
      <c r="G4964" s="3">
        <v>0.1</v>
      </c>
      <c r="H4964" t="s">
        <v>12</v>
      </c>
      <c r="I4964">
        <v>7</v>
      </c>
      <c r="J4964">
        <f t="shared" si="308"/>
        <v>4449.6000000000004</v>
      </c>
      <c r="K4964" s="2">
        <f t="shared" si="309"/>
        <v>45901</v>
      </c>
      <c r="L4964" s="2" t="str">
        <f>VLOOKUP(C4964,Customers!$A$2:$F$401,3,FALSE)</f>
        <v>Port Said</v>
      </c>
      <c r="M4964" s="2" t="str">
        <f>VLOOKUP(C4964,Customers!$A$2:$F$401,5,FALSE)</f>
        <v>Consumer</v>
      </c>
      <c r="N4964" s="2" t="str">
        <f>VLOOKUP(D4964,Products!$A$2:$F$21,2,FALSE)</f>
        <v>Office Chair</v>
      </c>
      <c r="O4964" s="2" t="str">
        <f>VLOOKUP(D4964,Products!$A$2:$F$21,4,FALSE)</f>
        <v>Office</v>
      </c>
      <c r="P4964" s="2" t="str">
        <f>VLOOKUP(D4964,Products!$A$2:$F$21,3,FALSE)</f>
        <v>Furniture</v>
      </c>
      <c r="Q4964" s="6">
        <f>VLOOKUP(D4964,Products!$A$2:$F$21,6,FALSE)</f>
        <v>3150</v>
      </c>
      <c r="R4964" s="6">
        <f t="shared" si="310"/>
        <v>3150</v>
      </c>
      <c r="S4964" s="6">
        <f t="shared" si="311"/>
        <v>1299.6000000000004</v>
      </c>
    </row>
    <row r="4965" spans="1:19" x14ac:dyDescent="0.25">
      <c r="A4965" t="s">
        <v>5395</v>
      </c>
      <c r="B4965" s="2">
        <v>45945</v>
      </c>
      <c r="C4965" t="s">
        <v>944</v>
      </c>
      <c r="D4965" t="s">
        <v>15</v>
      </c>
      <c r="E4965">
        <v>3</v>
      </c>
      <c r="F4965">
        <v>463.5</v>
      </c>
      <c r="G4965" s="3">
        <v>0</v>
      </c>
      <c r="H4965" t="s">
        <v>12</v>
      </c>
      <c r="I4965">
        <v>1</v>
      </c>
      <c r="J4965">
        <f t="shared" si="308"/>
        <v>1390.5</v>
      </c>
      <c r="K4965" s="2">
        <f t="shared" si="309"/>
        <v>45931</v>
      </c>
      <c r="L4965" s="2" t="str">
        <f>VLOOKUP(C4965,Customers!$A$2:$F$401,3,FALSE)</f>
        <v>Asyut</v>
      </c>
      <c r="M4965" s="2" t="str">
        <f>VLOOKUP(C4965,Customers!$A$2:$F$401,5,FALSE)</f>
        <v>Small Business</v>
      </c>
      <c r="N4965" s="2" t="str">
        <f>VLOOKUP(D4965,Products!$A$2:$F$21,2,FALSE)</f>
        <v>Wireless Mouse</v>
      </c>
      <c r="O4965" s="2" t="str">
        <f>VLOOKUP(D4965,Products!$A$2:$F$21,4,FALSE)</f>
        <v>Electronics</v>
      </c>
      <c r="P4965" s="2" t="str">
        <f>VLOOKUP(D4965,Products!$A$2:$F$21,3,FALSE)</f>
        <v>Accessories</v>
      </c>
      <c r="Q4965" s="6">
        <f>VLOOKUP(D4965,Products!$A$2:$F$21,6,FALSE)</f>
        <v>210</v>
      </c>
      <c r="R4965" s="6">
        <f t="shared" si="310"/>
        <v>630</v>
      </c>
      <c r="S4965" s="6">
        <f t="shared" si="311"/>
        <v>760.5</v>
      </c>
    </row>
    <row r="4966" spans="1:19" x14ac:dyDescent="0.25">
      <c r="A4966" t="s">
        <v>5396</v>
      </c>
      <c r="B4966" s="2">
        <v>45399</v>
      </c>
      <c r="C4966" t="s">
        <v>392</v>
      </c>
      <c r="D4966" t="s">
        <v>49</v>
      </c>
      <c r="E4966">
        <v>1</v>
      </c>
      <c r="F4966">
        <v>4428</v>
      </c>
      <c r="G4966" s="3">
        <v>0.1</v>
      </c>
      <c r="H4966" t="s">
        <v>12</v>
      </c>
      <c r="I4966">
        <v>6</v>
      </c>
      <c r="J4966">
        <f t="shared" si="308"/>
        <v>3985.2000000000003</v>
      </c>
      <c r="K4966" s="2">
        <f t="shared" si="309"/>
        <v>45383</v>
      </c>
      <c r="L4966" s="2" t="str">
        <f>VLOOKUP(C4966,Customers!$A$2:$F$401,3,FALSE)</f>
        <v>Giza</v>
      </c>
      <c r="M4966" s="2" t="str">
        <f>VLOOKUP(C4966,Customers!$A$2:$F$401,5,FALSE)</f>
        <v>Small Business</v>
      </c>
      <c r="N4966" s="2" t="str">
        <f>VLOOKUP(D4966,Products!$A$2:$F$21,2,FALSE)</f>
        <v>UPS 1200VA</v>
      </c>
      <c r="O4966" s="2" t="str">
        <f>VLOOKUP(D4966,Products!$A$2:$F$21,4,FALSE)</f>
        <v>Electronics</v>
      </c>
      <c r="P4966" s="2" t="str">
        <f>VLOOKUP(D4966,Products!$A$2:$F$21,3,FALSE)</f>
        <v>Power</v>
      </c>
      <c r="Q4966" s="6">
        <f>VLOOKUP(D4966,Products!$A$2:$F$21,6,FALSE)</f>
        <v>2950</v>
      </c>
      <c r="R4966" s="6">
        <f t="shared" si="310"/>
        <v>2950</v>
      </c>
      <c r="S4966" s="6">
        <f t="shared" si="311"/>
        <v>1035.2000000000003</v>
      </c>
    </row>
    <row r="4967" spans="1:19" x14ac:dyDescent="0.25">
      <c r="A4967" t="s">
        <v>5397</v>
      </c>
      <c r="B4967" s="2">
        <v>45202</v>
      </c>
      <c r="C4967" t="s">
        <v>677</v>
      </c>
      <c r="D4967" t="s">
        <v>56</v>
      </c>
      <c r="E4967">
        <v>2</v>
      </c>
      <c r="F4967">
        <v>180</v>
      </c>
      <c r="G4967" s="3">
        <v>0</v>
      </c>
      <c r="H4967" t="s">
        <v>12</v>
      </c>
      <c r="I4967">
        <v>5</v>
      </c>
      <c r="J4967">
        <f t="shared" si="308"/>
        <v>360</v>
      </c>
      <c r="K4967" s="2">
        <f t="shared" si="309"/>
        <v>45200</v>
      </c>
      <c r="L4967" s="2" t="str">
        <f>VLOOKUP(C4967,Customers!$A$2:$F$401,3,FALSE)</f>
        <v>Giza</v>
      </c>
      <c r="M4967" s="2" t="str">
        <f>VLOOKUP(C4967,Customers!$A$2:$F$401,5,FALSE)</f>
        <v>Corporate</v>
      </c>
      <c r="N4967" s="2" t="str">
        <f>VLOOKUP(D4967,Products!$A$2:$F$21,2,FALSE)</f>
        <v>Notebook Pack</v>
      </c>
      <c r="O4967" s="2" t="str">
        <f>VLOOKUP(D4967,Products!$A$2:$F$21,4,FALSE)</f>
        <v>Office</v>
      </c>
      <c r="P4967" s="2" t="str">
        <f>VLOOKUP(D4967,Products!$A$2:$F$21,3,FALSE)</f>
        <v>Stationery</v>
      </c>
      <c r="Q4967" s="6">
        <f>VLOOKUP(D4967,Products!$A$2:$F$21,6,FALSE)</f>
        <v>75</v>
      </c>
      <c r="R4967" s="6">
        <f t="shared" si="310"/>
        <v>150</v>
      </c>
      <c r="S4967" s="6">
        <f t="shared" si="311"/>
        <v>210</v>
      </c>
    </row>
    <row r="4968" spans="1:19" x14ac:dyDescent="0.25">
      <c r="A4968" t="s">
        <v>5398</v>
      </c>
      <c r="B4968" s="2">
        <v>44987</v>
      </c>
      <c r="C4968" t="s">
        <v>590</v>
      </c>
      <c r="D4968" t="s">
        <v>46</v>
      </c>
      <c r="E4968">
        <v>1</v>
      </c>
      <c r="F4968">
        <v>267.8</v>
      </c>
      <c r="G4968" s="3">
        <v>0.1</v>
      </c>
      <c r="H4968" t="s">
        <v>85</v>
      </c>
      <c r="I4968">
        <v>5</v>
      </c>
      <c r="J4968">
        <f t="shared" si="308"/>
        <v>241.02</v>
      </c>
      <c r="K4968" s="2">
        <f t="shared" si="309"/>
        <v>44986</v>
      </c>
      <c r="L4968" s="2" t="str">
        <f>VLOOKUP(C4968,Customers!$A$2:$F$401,3,FALSE)</f>
        <v>Zagazig</v>
      </c>
      <c r="M4968" s="2" t="str">
        <f>VLOOKUP(C4968,Customers!$A$2:$F$401,5,FALSE)</f>
        <v>Consumer</v>
      </c>
      <c r="N4968" s="2" t="str">
        <f>VLOOKUP(D4968,Products!$A$2:$F$21,2,FALSE)</f>
        <v>Paper A4 Box</v>
      </c>
      <c r="O4968" s="2" t="str">
        <f>VLOOKUP(D4968,Products!$A$2:$F$21,4,FALSE)</f>
        <v>Office</v>
      </c>
      <c r="P4968" s="2" t="str">
        <f>VLOOKUP(D4968,Products!$A$2:$F$21,3,FALSE)</f>
        <v>Stationery</v>
      </c>
      <c r="Q4968" s="6">
        <f>VLOOKUP(D4968,Products!$A$2:$F$21,6,FALSE)</f>
        <v>145</v>
      </c>
      <c r="R4968" s="6">
        <f t="shared" si="310"/>
        <v>145</v>
      </c>
      <c r="S4968" s="6">
        <f t="shared" si="311"/>
        <v>96.02000000000001</v>
      </c>
    </row>
    <row r="4969" spans="1:19" x14ac:dyDescent="0.25">
      <c r="A4969" t="s">
        <v>5399</v>
      </c>
      <c r="B4969" s="2">
        <v>45130</v>
      </c>
      <c r="C4969" t="s">
        <v>187</v>
      </c>
      <c r="D4969" t="s">
        <v>43</v>
      </c>
      <c r="E4969">
        <v>3</v>
      </c>
      <c r="F4969">
        <v>3312</v>
      </c>
      <c r="G4969" s="3">
        <v>0.1</v>
      </c>
      <c r="H4969" t="s">
        <v>85</v>
      </c>
      <c r="I4969">
        <v>5</v>
      </c>
      <c r="J4969">
        <f t="shared" si="308"/>
        <v>8942.4</v>
      </c>
      <c r="K4969" s="2">
        <f t="shared" si="309"/>
        <v>45108</v>
      </c>
      <c r="L4969" s="2" t="str">
        <f>VLOOKUP(C4969,Customers!$A$2:$F$401,3,FALSE)</f>
        <v>Alexandria</v>
      </c>
      <c r="M4969" s="2" t="str">
        <f>VLOOKUP(C4969,Customers!$A$2:$F$401,5,FALSE)</f>
        <v>Consumer</v>
      </c>
      <c r="N4969" s="2" t="str">
        <f>VLOOKUP(D4969,Products!$A$2:$F$21,2,FALSE)</f>
        <v>External SSD 1TB</v>
      </c>
      <c r="O4969" s="2" t="str">
        <f>VLOOKUP(D4969,Products!$A$2:$F$21,4,FALSE)</f>
        <v>Electronics</v>
      </c>
      <c r="P4969" s="2" t="str">
        <f>VLOOKUP(D4969,Products!$A$2:$F$21,3,FALSE)</f>
        <v>Storage</v>
      </c>
      <c r="Q4969" s="6">
        <f>VLOOKUP(D4969,Products!$A$2:$F$21,6,FALSE)</f>
        <v>2450</v>
      </c>
      <c r="R4969" s="6">
        <f t="shared" si="310"/>
        <v>7350</v>
      </c>
      <c r="S4969" s="6">
        <f t="shared" si="311"/>
        <v>1592.3999999999996</v>
      </c>
    </row>
    <row r="4970" spans="1:19" x14ac:dyDescent="0.25">
      <c r="A4970" t="s">
        <v>5400</v>
      </c>
      <c r="B4970" s="2">
        <v>45035</v>
      </c>
      <c r="C4970" t="s">
        <v>240</v>
      </c>
      <c r="D4970" t="s">
        <v>40</v>
      </c>
      <c r="E4970">
        <v>5</v>
      </c>
      <c r="F4970">
        <v>18915</v>
      </c>
      <c r="G4970" s="3">
        <v>0</v>
      </c>
      <c r="H4970" t="s">
        <v>12</v>
      </c>
      <c r="I4970">
        <v>7</v>
      </c>
      <c r="J4970">
        <f t="shared" si="308"/>
        <v>94575</v>
      </c>
      <c r="K4970" s="2">
        <f t="shared" si="309"/>
        <v>45017</v>
      </c>
      <c r="L4970" s="2" t="str">
        <f>VLOOKUP(C4970,Customers!$A$2:$F$401,3,FALSE)</f>
        <v>Alexandria</v>
      </c>
      <c r="M4970" s="2" t="str">
        <f>VLOOKUP(C4970,Customers!$A$2:$F$401,5,FALSE)</f>
        <v>Consumer</v>
      </c>
      <c r="N4970" s="2" t="str">
        <f>VLOOKUP(D4970,Products!$A$2:$F$21,2,FALSE)</f>
        <v>Laptop Basic 15</v>
      </c>
      <c r="O4970" s="2" t="str">
        <f>VLOOKUP(D4970,Products!$A$2:$F$21,4,FALSE)</f>
        <v>Electronics</v>
      </c>
      <c r="P4970" s="2" t="str">
        <f>VLOOKUP(D4970,Products!$A$2:$F$21,3,FALSE)</f>
        <v>Computers</v>
      </c>
      <c r="Q4970" s="6">
        <f>VLOOKUP(D4970,Products!$A$2:$F$21,6,FALSE)</f>
        <v>15100</v>
      </c>
      <c r="R4970" s="6">
        <f t="shared" si="310"/>
        <v>75500</v>
      </c>
      <c r="S4970" s="6">
        <f t="shared" si="311"/>
        <v>19075</v>
      </c>
    </row>
    <row r="4971" spans="1:19" x14ac:dyDescent="0.25">
      <c r="A4971" t="s">
        <v>5401</v>
      </c>
      <c r="B4971" s="2">
        <v>45066</v>
      </c>
      <c r="C4971" t="s">
        <v>238</v>
      </c>
      <c r="D4971" t="s">
        <v>11</v>
      </c>
      <c r="E4971">
        <v>2</v>
      </c>
      <c r="F4971">
        <v>30780</v>
      </c>
      <c r="G4971" s="3">
        <v>0.05</v>
      </c>
      <c r="H4971" t="s">
        <v>12</v>
      </c>
      <c r="I4971">
        <v>7</v>
      </c>
      <c r="J4971">
        <f t="shared" si="308"/>
        <v>58482</v>
      </c>
      <c r="K4971" s="2">
        <f t="shared" si="309"/>
        <v>45047</v>
      </c>
      <c r="L4971" s="2" t="str">
        <f>VLOOKUP(C4971,Customers!$A$2:$F$401,3,FALSE)</f>
        <v>Tanta</v>
      </c>
      <c r="M4971" s="2" t="str">
        <f>VLOOKUP(C4971,Customers!$A$2:$F$401,5,FALSE)</f>
        <v>Consumer</v>
      </c>
      <c r="N4971" s="2" t="str">
        <f>VLOOKUP(D4971,Products!$A$2:$F$21,2,FALSE)</f>
        <v>Laptop Pro 14</v>
      </c>
      <c r="O4971" s="2" t="str">
        <f>VLOOKUP(D4971,Products!$A$2:$F$21,4,FALSE)</f>
        <v>Electronics</v>
      </c>
      <c r="P4971" s="2" t="str">
        <f>VLOOKUP(D4971,Products!$A$2:$F$21,3,FALSE)</f>
        <v>Computers</v>
      </c>
      <c r="Q4971" s="6">
        <f>VLOOKUP(D4971,Products!$A$2:$F$21,6,FALSE)</f>
        <v>22100</v>
      </c>
      <c r="R4971" s="6">
        <f t="shared" si="310"/>
        <v>44200</v>
      </c>
      <c r="S4971" s="6">
        <f t="shared" si="311"/>
        <v>14282</v>
      </c>
    </row>
    <row r="4972" spans="1:19" x14ac:dyDescent="0.25">
      <c r="A4972" t="s">
        <v>5402</v>
      </c>
      <c r="B4972" s="2">
        <v>45947</v>
      </c>
      <c r="C4972" t="s">
        <v>379</v>
      </c>
      <c r="D4972" t="s">
        <v>43</v>
      </c>
      <c r="E4972">
        <v>1</v>
      </c>
      <c r="F4972">
        <v>3312</v>
      </c>
      <c r="G4972" s="3">
        <v>0</v>
      </c>
      <c r="H4972" t="s">
        <v>12</v>
      </c>
      <c r="I4972">
        <v>3</v>
      </c>
      <c r="J4972">
        <f t="shared" si="308"/>
        <v>3312</v>
      </c>
      <c r="K4972" s="2">
        <f t="shared" si="309"/>
        <v>45931</v>
      </c>
      <c r="L4972" s="2" t="str">
        <f>VLOOKUP(C4972,Customers!$A$2:$F$401,3,FALSE)</f>
        <v>Port Said</v>
      </c>
      <c r="M4972" s="2" t="str">
        <f>VLOOKUP(C4972,Customers!$A$2:$F$401,5,FALSE)</f>
        <v>Small Business</v>
      </c>
      <c r="N4972" s="2" t="str">
        <f>VLOOKUP(D4972,Products!$A$2:$F$21,2,FALSE)</f>
        <v>External SSD 1TB</v>
      </c>
      <c r="O4972" s="2" t="str">
        <f>VLOOKUP(D4972,Products!$A$2:$F$21,4,FALSE)</f>
        <v>Electronics</v>
      </c>
      <c r="P4972" s="2" t="str">
        <f>VLOOKUP(D4972,Products!$A$2:$F$21,3,FALSE)</f>
        <v>Storage</v>
      </c>
      <c r="Q4972" s="6">
        <f>VLOOKUP(D4972,Products!$A$2:$F$21,6,FALSE)</f>
        <v>2450</v>
      </c>
      <c r="R4972" s="6">
        <f t="shared" si="310"/>
        <v>2450</v>
      </c>
      <c r="S4972" s="6">
        <f t="shared" si="311"/>
        <v>862</v>
      </c>
    </row>
    <row r="4973" spans="1:19" x14ac:dyDescent="0.25">
      <c r="A4973" t="s">
        <v>5403</v>
      </c>
      <c r="B4973" s="2">
        <v>44981</v>
      </c>
      <c r="C4973" t="s">
        <v>365</v>
      </c>
      <c r="D4973" t="s">
        <v>18</v>
      </c>
      <c r="E4973">
        <v>1</v>
      </c>
      <c r="F4973">
        <v>1334</v>
      </c>
      <c r="G4973" s="3">
        <v>0.05</v>
      </c>
      <c r="H4973" t="s">
        <v>12</v>
      </c>
      <c r="I4973">
        <v>6</v>
      </c>
      <c r="J4973">
        <f t="shared" si="308"/>
        <v>1267.3</v>
      </c>
      <c r="K4973" s="2">
        <f t="shared" si="309"/>
        <v>44958</v>
      </c>
      <c r="L4973" s="2" t="str">
        <f>VLOOKUP(C4973,Customers!$A$2:$F$401,3,FALSE)</f>
        <v>Alexandria</v>
      </c>
      <c r="M4973" s="2" t="str">
        <f>VLOOKUP(C4973,Customers!$A$2:$F$401,5,FALSE)</f>
        <v>Corporate</v>
      </c>
      <c r="N4973" s="2" t="str">
        <f>VLOOKUP(D4973,Products!$A$2:$F$21,2,FALSE)</f>
        <v>Webcam HD</v>
      </c>
      <c r="O4973" s="2" t="str">
        <f>VLOOKUP(D4973,Products!$A$2:$F$21,4,FALSE)</f>
        <v>Electronics</v>
      </c>
      <c r="P4973" s="2" t="str">
        <f>VLOOKUP(D4973,Products!$A$2:$F$21,3,FALSE)</f>
        <v>Accessories</v>
      </c>
      <c r="Q4973" s="6">
        <f>VLOOKUP(D4973,Products!$A$2:$F$21,6,FALSE)</f>
        <v>790</v>
      </c>
      <c r="R4973" s="6">
        <f t="shared" si="310"/>
        <v>790</v>
      </c>
      <c r="S4973" s="6">
        <f t="shared" si="311"/>
        <v>477.29999999999995</v>
      </c>
    </row>
    <row r="4974" spans="1:19" x14ac:dyDescent="0.25">
      <c r="A4974" t="s">
        <v>5404</v>
      </c>
      <c r="B4974" s="2">
        <v>45293</v>
      </c>
      <c r="C4974" t="s">
        <v>682</v>
      </c>
      <c r="D4974" t="s">
        <v>18</v>
      </c>
      <c r="E4974">
        <v>1</v>
      </c>
      <c r="F4974">
        <v>1406.5</v>
      </c>
      <c r="G4974" s="3">
        <v>0.03</v>
      </c>
      <c r="H4974" t="s">
        <v>12</v>
      </c>
      <c r="I4974">
        <v>6</v>
      </c>
      <c r="J4974">
        <f t="shared" si="308"/>
        <v>1364.3050000000001</v>
      </c>
      <c r="K4974" s="2">
        <f t="shared" si="309"/>
        <v>45292</v>
      </c>
      <c r="L4974" s="2" t="str">
        <f>VLOOKUP(C4974,Customers!$A$2:$F$401,3,FALSE)</f>
        <v>Giza</v>
      </c>
      <c r="M4974" s="2" t="str">
        <f>VLOOKUP(C4974,Customers!$A$2:$F$401,5,FALSE)</f>
        <v>Small Business</v>
      </c>
      <c r="N4974" s="2" t="str">
        <f>VLOOKUP(D4974,Products!$A$2:$F$21,2,FALSE)</f>
        <v>Webcam HD</v>
      </c>
      <c r="O4974" s="2" t="str">
        <f>VLOOKUP(D4974,Products!$A$2:$F$21,4,FALSE)</f>
        <v>Electronics</v>
      </c>
      <c r="P4974" s="2" t="str">
        <f>VLOOKUP(D4974,Products!$A$2:$F$21,3,FALSE)</f>
        <v>Accessories</v>
      </c>
      <c r="Q4974" s="6">
        <f>VLOOKUP(D4974,Products!$A$2:$F$21,6,FALSE)</f>
        <v>790</v>
      </c>
      <c r="R4974" s="6">
        <f t="shared" si="310"/>
        <v>790</v>
      </c>
      <c r="S4974" s="6">
        <f t="shared" si="311"/>
        <v>574.30500000000006</v>
      </c>
    </row>
    <row r="4975" spans="1:19" x14ac:dyDescent="0.25">
      <c r="A4975" t="s">
        <v>5405</v>
      </c>
      <c r="B4975" s="2">
        <v>45710</v>
      </c>
      <c r="C4975" t="s">
        <v>1062</v>
      </c>
      <c r="D4975" t="s">
        <v>46</v>
      </c>
      <c r="E4975">
        <v>4</v>
      </c>
      <c r="F4975">
        <v>280.8</v>
      </c>
      <c r="G4975" s="3">
        <v>0.05</v>
      </c>
      <c r="H4975" t="s">
        <v>12</v>
      </c>
      <c r="I4975">
        <v>1</v>
      </c>
      <c r="J4975">
        <f t="shared" si="308"/>
        <v>1067.04</v>
      </c>
      <c r="K4975" s="2">
        <f t="shared" si="309"/>
        <v>45689</v>
      </c>
      <c r="L4975" s="2" t="str">
        <f>VLOOKUP(C4975,Customers!$A$2:$F$401,3,FALSE)</f>
        <v>Ismailia</v>
      </c>
      <c r="M4975" s="2" t="str">
        <f>VLOOKUP(C4975,Customers!$A$2:$F$401,5,FALSE)</f>
        <v>Consumer</v>
      </c>
      <c r="N4975" s="2" t="str">
        <f>VLOOKUP(D4975,Products!$A$2:$F$21,2,FALSE)</f>
        <v>Paper A4 Box</v>
      </c>
      <c r="O4975" s="2" t="str">
        <f>VLOOKUP(D4975,Products!$A$2:$F$21,4,FALSE)</f>
        <v>Office</v>
      </c>
      <c r="P4975" s="2" t="str">
        <f>VLOOKUP(D4975,Products!$A$2:$F$21,3,FALSE)</f>
        <v>Stationery</v>
      </c>
      <c r="Q4975" s="6">
        <f>VLOOKUP(D4975,Products!$A$2:$F$21,6,FALSE)</f>
        <v>145</v>
      </c>
      <c r="R4975" s="6">
        <f t="shared" si="310"/>
        <v>580</v>
      </c>
      <c r="S4975" s="6">
        <f t="shared" si="311"/>
        <v>487.03999999999996</v>
      </c>
    </row>
    <row r="4976" spans="1:19" x14ac:dyDescent="0.25">
      <c r="A4976" t="s">
        <v>5406</v>
      </c>
      <c r="B4976" s="2">
        <v>45596</v>
      </c>
      <c r="C4976" t="s">
        <v>1526</v>
      </c>
      <c r="D4976" t="s">
        <v>72</v>
      </c>
      <c r="E4976">
        <v>1</v>
      </c>
      <c r="F4976">
        <v>1802.5</v>
      </c>
      <c r="G4976" s="3">
        <v>0.05</v>
      </c>
      <c r="H4976" t="s">
        <v>12</v>
      </c>
      <c r="I4976">
        <v>2</v>
      </c>
      <c r="J4976">
        <f t="shared" si="308"/>
        <v>1712.375</v>
      </c>
      <c r="K4976" s="2">
        <f t="shared" si="309"/>
        <v>45566</v>
      </c>
      <c r="L4976" s="2" t="str">
        <f>VLOOKUP(C4976,Customers!$A$2:$F$401,3,FALSE)</f>
        <v>Giza</v>
      </c>
      <c r="M4976" s="2" t="str">
        <f>VLOOKUP(C4976,Customers!$A$2:$F$401,5,FALSE)</f>
        <v>Small Business</v>
      </c>
      <c r="N4976" s="2" t="str">
        <f>VLOOKUP(D4976,Products!$A$2:$F$21,2,FALSE)</f>
        <v>Wi-Fi Router</v>
      </c>
      <c r="O4976" s="2" t="str">
        <f>VLOOKUP(D4976,Products!$A$2:$F$21,4,FALSE)</f>
        <v>Electronics</v>
      </c>
      <c r="P4976" s="2" t="str">
        <f>VLOOKUP(D4976,Products!$A$2:$F$21,3,FALSE)</f>
        <v>Networking</v>
      </c>
      <c r="Q4976" s="6">
        <f>VLOOKUP(D4976,Products!$A$2:$F$21,6,FALSE)</f>
        <v>1050</v>
      </c>
      <c r="R4976" s="6">
        <f t="shared" si="310"/>
        <v>1050</v>
      </c>
      <c r="S4976" s="6">
        <f t="shared" si="311"/>
        <v>662.375</v>
      </c>
    </row>
    <row r="4977" spans="1:19" x14ac:dyDescent="0.25">
      <c r="A4977" t="s">
        <v>5407</v>
      </c>
      <c r="B4977" s="2">
        <v>45239</v>
      </c>
      <c r="C4977" t="s">
        <v>45</v>
      </c>
      <c r="D4977" t="s">
        <v>123</v>
      </c>
      <c r="E4977">
        <v>1</v>
      </c>
      <c r="F4977">
        <v>2350</v>
      </c>
      <c r="G4977" s="3">
        <v>0.15</v>
      </c>
      <c r="H4977" t="s">
        <v>96</v>
      </c>
      <c r="I4977">
        <v>7</v>
      </c>
      <c r="J4977">
        <f t="shared" si="308"/>
        <v>1997.5</v>
      </c>
      <c r="K4977" s="2">
        <f t="shared" si="309"/>
        <v>45231</v>
      </c>
      <c r="L4977" s="2" t="str">
        <f>VLOOKUP(C4977,Customers!$A$2:$F$401,3,FALSE)</f>
        <v>Zagazig</v>
      </c>
      <c r="M4977" s="2" t="str">
        <f>VLOOKUP(C4977,Customers!$A$2:$F$401,5,FALSE)</f>
        <v>Small Business</v>
      </c>
      <c r="N4977" s="2" t="str">
        <f>VLOOKUP(D4977,Products!$A$2:$F$21,2,FALSE)</f>
        <v>Barcode Scanner</v>
      </c>
      <c r="O4977" s="2" t="str">
        <f>VLOOKUP(D4977,Products!$A$2:$F$21,4,FALSE)</f>
        <v>Electronics</v>
      </c>
      <c r="P4977" s="2" t="str">
        <f>VLOOKUP(D4977,Products!$A$2:$F$21,3,FALSE)</f>
        <v>POS Equipment</v>
      </c>
      <c r="Q4977" s="6">
        <f>VLOOKUP(D4977,Products!$A$2:$F$21,6,FALSE)</f>
        <v>1420</v>
      </c>
      <c r="R4977" s="6">
        <f t="shared" si="310"/>
        <v>1420</v>
      </c>
      <c r="S4977" s="6">
        <f t="shared" si="311"/>
        <v>577.5</v>
      </c>
    </row>
    <row r="4978" spans="1:19" x14ac:dyDescent="0.25">
      <c r="A4978" t="s">
        <v>5408</v>
      </c>
      <c r="B4978" s="2">
        <v>45547</v>
      </c>
      <c r="C4978" t="s">
        <v>271</v>
      </c>
      <c r="D4978" t="s">
        <v>30</v>
      </c>
      <c r="E4978">
        <v>1</v>
      </c>
      <c r="F4978">
        <v>8464</v>
      </c>
      <c r="G4978" s="3">
        <v>0</v>
      </c>
      <c r="H4978" t="s">
        <v>12</v>
      </c>
      <c r="I4978">
        <v>6</v>
      </c>
      <c r="J4978">
        <f t="shared" si="308"/>
        <v>8464</v>
      </c>
      <c r="K4978" s="2">
        <f t="shared" si="309"/>
        <v>45536</v>
      </c>
      <c r="L4978" s="2" t="str">
        <f>VLOOKUP(C4978,Customers!$A$2:$F$401,3,FALSE)</f>
        <v>Alexandria</v>
      </c>
      <c r="M4978" s="2" t="str">
        <f>VLOOKUP(C4978,Customers!$A$2:$F$401,5,FALSE)</f>
        <v>Consumer</v>
      </c>
      <c r="N4978" s="2" t="str">
        <f>VLOOKUP(D4978,Products!$A$2:$F$21,2,FALSE)</f>
        <v>Standing Desk</v>
      </c>
      <c r="O4978" s="2" t="str">
        <f>VLOOKUP(D4978,Products!$A$2:$F$21,4,FALSE)</f>
        <v>Office</v>
      </c>
      <c r="P4978" s="2" t="str">
        <f>VLOOKUP(D4978,Products!$A$2:$F$21,3,FALSE)</f>
        <v>Furniture</v>
      </c>
      <c r="Q4978" s="6">
        <f>VLOOKUP(D4978,Products!$A$2:$F$21,6,FALSE)</f>
        <v>6500</v>
      </c>
      <c r="R4978" s="6">
        <f t="shared" si="310"/>
        <v>6500</v>
      </c>
      <c r="S4978" s="6">
        <f t="shared" si="311"/>
        <v>1964</v>
      </c>
    </row>
    <row r="4979" spans="1:19" x14ac:dyDescent="0.25">
      <c r="A4979" t="s">
        <v>5409</v>
      </c>
      <c r="B4979" s="2">
        <v>45124</v>
      </c>
      <c r="C4979" t="s">
        <v>1241</v>
      </c>
      <c r="D4979" t="s">
        <v>24</v>
      </c>
      <c r="E4979">
        <v>4</v>
      </c>
      <c r="F4979">
        <v>1287.5</v>
      </c>
      <c r="G4979" s="3">
        <v>0.1</v>
      </c>
      <c r="H4979" t="s">
        <v>12</v>
      </c>
      <c r="I4979">
        <v>7</v>
      </c>
      <c r="J4979">
        <f t="shared" si="308"/>
        <v>4635</v>
      </c>
      <c r="K4979" s="2">
        <f t="shared" si="309"/>
        <v>45108</v>
      </c>
      <c r="L4979" s="2" t="str">
        <f>VLOOKUP(C4979,Customers!$A$2:$F$401,3,FALSE)</f>
        <v>Giza</v>
      </c>
      <c r="M4979" s="2" t="str">
        <f>VLOOKUP(C4979,Customers!$A$2:$F$401,5,FALSE)</f>
        <v>Small Business</v>
      </c>
      <c r="N4979" s="2" t="str">
        <f>VLOOKUP(D4979,Products!$A$2:$F$21,2,FALSE)</f>
        <v>USB-C Hub</v>
      </c>
      <c r="O4979" s="2" t="str">
        <f>VLOOKUP(D4979,Products!$A$2:$F$21,4,FALSE)</f>
        <v>Electronics</v>
      </c>
      <c r="P4979" s="2" t="str">
        <f>VLOOKUP(D4979,Products!$A$2:$F$21,3,FALSE)</f>
        <v>Accessories</v>
      </c>
      <c r="Q4979" s="6">
        <f>VLOOKUP(D4979,Products!$A$2:$F$21,6,FALSE)</f>
        <v>620</v>
      </c>
      <c r="R4979" s="6">
        <f t="shared" si="310"/>
        <v>2480</v>
      </c>
      <c r="S4979" s="6">
        <f t="shared" si="311"/>
        <v>2155</v>
      </c>
    </row>
    <row r="4980" spans="1:19" x14ac:dyDescent="0.25">
      <c r="A4980" t="s">
        <v>5410</v>
      </c>
      <c r="B4980" s="2">
        <v>45083</v>
      </c>
      <c r="C4980" t="s">
        <v>3446</v>
      </c>
      <c r="D4980" t="s">
        <v>46</v>
      </c>
      <c r="E4980">
        <v>2</v>
      </c>
      <c r="F4980">
        <v>280.8</v>
      </c>
      <c r="G4980" s="3">
        <v>0.1</v>
      </c>
      <c r="H4980" t="s">
        <v>12</v>
      </c>
      <c r="I4980">
        <v>6</v>
      </c>
      <c r="J4980">
        <f t="shared" si="308"/>
        <v>505.44000000000005</v>
      </c>
      <c r="K4980" s="2">
        <f t="shared" si="309"/>
        <v>45078</v>
      </c>
      <c r="L4980" s="2" t="str">
        <f>VLOOKUP(C4980,Customers!$A$2:$F$401,3,FALSE)</f>
        <v>Fayoum</v>
      </c>
      <c r="M4980" s="2" t="str">
        <f>VLOOKUP(C4980,Customers!$A$2:$F$401,5,FALSE)</f>
        <v>Consumer</v>
      </c>
      <c r="N4980" s="2" t="str">
        <f>VLOOKUP(D4980,Products!$A$2:$F$21,2,FALSE)</f>
        <v>Paper A4 Box</v>
      </c>
      <c r="O4980" s="2" t="str">
        <f>VLOOKUP(D4980,Products!$A$2:$F$21,4,FALSE)</f>
        <v>Office</v>
      </c>
      <c r="P4980" s="2" t="str">
        <f>VLOOKUP(D4980,Products!$A$2:$F$21,3,FALSE)</f>
        <v>Stationery</v>
      </c>
      <c r="Q4980" s="6">
        <f>VLOOKUP(D4980,Products!$A$2:$F$21,6,FALSE)</f>
        <v>145</v>
      </c>
      <c r="R4980" s="6">
        <f t="shared" si="310"/>
        <v>290</v>
      </c>
      <c r="S4980" s="6">
        <f t="shared" si="311"/>
        <v>215.44000000000005</v>
      </c>
    </row>
    <row r="4981" spans="1:19" x14ac:dyDescent="0.25">
      <c r="A4981" t="s">
        <v>5411</v>
      </c>
      <c r="B4981" s="2">
        <v>45991</v>
      </c>
      <c r="C4981" t="s">
        <v>334</v>
      </c>
      <c r="D4981" t="s">
        <v>18</v>
      </c>
      <c r="E4981">
        <v>1</v>
      </c>
      <c r="F4981">
        <v>1406.5</v>
      </c>
      <c r="G4981" s="3">
        <v>0.03</v>
      </c>
      <c r="H4981" t="s">
        <v>12</v>
      </c>
      <c r="I4981">
        <v>2</v>
      </c>
      <c r="J4981">
        <f t="shared" si="308"/>
        <v>1364.3050000000001</v>
      </c>
      <c r="K4981" s="2">
        <f t="shared" si="309"/>
        <v>45962</v>
      </c>
      <c r="L4981" s="2" t="str">
        <f>VLOOKUP(C4981,Customers!$A$2:$F$401,3,FALSE)</f>
        <v>Alexandria</v>
      </c>
      <c r="M4981" s="2" t="str">
        <f>VLOOKUP(C4981,Customers!$A$2:$F$401,5,FALSE)</f>
        <v>Consumer</v>
      </c>
      <c r="N4981" s="2" t="str">
        <f>VLOOKUP(D4981,Products!$A$2:$F$21,2,FALSE)</f>
        <v>Webcam HD</v>
      </c>
      <c r="O4981" s="2" t="str">
        <f>VLOOKUP(D4981,Products!$A$2:$F$21,4,FALSE)</f>
        <v>Electronics</v>
      </c>
      <c r="P4981" s="2" t="str">
        <f>VLOOKUP(D4981,Products!$A$2:$F$21,3,FALSE)</f>
        <v>Accessories</v>
      </c>
      <c r="Q4981" s="6">
        <f>VLOOKUP(D4981,Products!$A$2:$F$21,6,FALSE)</f>
        <v>790</v>
      </c>
      <c r="R4981" s="6">
        <f t="shared" si="310"/>
        <v>790</v>
      </c>
      <c r="S4981" s="6">
        <f t="shared" si="311"/>
        <v>574.30500000000006</v>
      </c>
    </row>
    <row r="4982" spans="1:19" x14ac:dyDescent="0.25">
      <c r="A4982" t="s">
        <v>5412</v>
      </c>
      <c r="B4982" s="2">
        <v>45935</v>
      </c>
      <c r="C4982" t="s">
        <v>730</v>
      </c>
      <c r="D4982" t="s">
        <v>11</v>
      </c>
      <c r="E4982">
        <v>1</v>
      </c>
      <c r="F4982">
        <v>28500</v>
      </c>
      <c r="G4982" s="3">
        <v>0.1</v>
      </c>
      <c r="H4982" t="s">
        <v>12</v>
      </c>
      <c r="I4982">
        <v>6</v>
      </c>
      <c r="J4982">
        <f t="shared" si="308"/>
        <v>25650</v>
      </c>
      <c r="K4982" s="2">
        <f t="shared" si="309"/>
        <v>45931</v>
      </c>
      <c r="L4982" s="2" t="str">
        <f>VLOOKUP(C4982,Customers!$A$2:$F$401,3,FALSE)</f>
        <v>Ismailia</v>
      </c>
      <c r="M4982" s="2" t="str">
        <f>VLOOKUP(C4982,Customers!$A$2:$F$401,5,FALSE)</f>
        <v>Small Business</v>
      </c>
      <c r="N4982" s="2" t="str">
        <f>VLOOKUP(D4982,Products!$A$2:$F$21,2,FALSE)</f>
        <v>Laptop Pro 14</v>
      </c>
      <c r="O4982" s="2" t="str">
        <f>VLOOKUP(D4982,Products!$A$2:$F$21,4,FALSE)</f>
        <v>Electronics</v>
      </c>
      <c r="P4982" s="2" t="str">
        <f>VLOOKUP(D4982,Products!$A$2:$F$21,3,FALSE)</f>
        <v>Computers</v>
      </c>
      <c r="Q4982" s="6">
        <f>VLOOKUP(D4982,Products!$A$2:$F$21,6,FALSE)</f>
        <v>22100</v>
      </c>
      <c r="R4982" s="6">
        <f t="shared" si="310"/>
        <v>22100</v>
      </c>
      <c r="S4982" s="6">
        <f t="shared" si="311"/>
        <v>3550</v>
      </c>
    </row>
    <row r="4983" spans="1:19" x14ac:dyDescent="0.25">
      <c r="A4983" t="s">
        <v>5413</v>
      </c>
      <c r="B4983" s="2">
        <v>45881</v>
      </c>
      <c r="C4983" t="s">
        <v>14</v>
      </c>
      <c r="D4983" t="s">
        <v>24</v>
      </c>
      <c r="E4983">
        <v>5</v>
      </c>
      <c r="F4983">
        <v>1150</v>
      </c>
      <c r="G4983" s="3">
        <v>0.1</v>
      </c>
      <c r="H4983" t="s">
        <v>12</v>
      </c>
      <c r="I4983">
        <v>4</v>
      </c>
      <c r="J4983">
        <f t="shared" si="308"/>
        <v>5175</v>
      </c>
      <c r="K4983" s="2">
        <f t="shared" si="309"/>
        <v>45870</v>
      </c>
      <c r="L4983" s="2" t="str">
        <f>VLOOKUP(C4983,Customers!$A$2:$F$401,3,FALSE)</f>
        <v>Giza</v>
      </c>
      <c r="M4983" s="2" t="str">
        <f>VLOOKUP(C4983,Customers!$A$2:$F$401,5,FALSE)</f>
        <v>Consumer</v>
      </c>
      <c r="N4983" s="2" t="str">
        <f>VLOOKUP(D4983,Products!$A$2:$F$21,2,FALSE)</f>
        <v>USB-C Hub</v>
      </c>
      <c r="O4983" s="2" t="str">
        <f>VLOOKUP(D4,Products!$A$2:$F$21,4,FALSE)</f>
        <v>Electronics</v>
      </c>
      <c r="P4983" s="2" t="str">
        <f>VLOOKUP(D4983,Products!$A$2:$F$21,3,FALSE)</f>
        <v>Accessories</v>
      </c>
      <c r="Q4983" s="6">
        <f>VLOOKUP(D4983,Products!$A$2:$F$21,6,FALSE)</f>
        <v>620</v>
      </c>
      <c r="R4983" s="6">
        <f t="shared" si="310"/>
        <v>3100</v>
      </c>
      <c r="S4983" s="6">
        <f t="shared" si="311"/>
        <v>2075</v>
      </c>
    </row>
    <row r="4984" spans="1:19" x14ac:dyDescent="0.25">
      <c r="A4984" t="s">
        <v>5414</v>
      </c>
      <c r="B4984" s="2">
        <v>45340</v>
      </c>
      <c r="C4984" t="s">
        <v>1736</v>
      </c>
      <c r="D4984" t="s">
        <v>46</v>
      </c>
      <c r="E4984">
        <v>2</v>
      </c>
      <c r="F4984">
        <v>252.2</v>
      </c>
      <c r="G4984" s="3">
        <v>0</v>
      </c>
      <c r="H4984" t="s">
        <v>96</v>
      </c>
      <c r="I4984">
        <v>5</v>
      </c>
      <c r="J4984">
        <f t="shared" si="308"/>
        <v>504.4</v>
      </c>
      <c r="K4984" s="2">
        <f t="shared" si="309"/>
        <v>45323</v>
      </c>
      <c r="L4984" s="2" t="str">
        <f>VLOOKUP(C4984,Customers!$A$2:$F$401,3,FALSE)</f>
        <v>Tanta</v>
      </c>
      <c r="M4984" s="2" t="str">
        <f>VLOOKUP(C4984,Customers!$A$2:$F$401,5,FALSE)</f>
        <v>Consumer</v>
      </c>
      <c r="N4984" s="2" t="str">
        <f>VLOOKUP(D4984,Products!$A$2:$F$21,2,FALSE)</f>
        <v>Paper A4 Box</v>
      </c>
      <c r="O4984" s="2" t="str">
        <f>VLOOKUP(D5,Products!$A$2:$F$21,4,FALSE)</f>
        <v>Electronics</v>
      </c>
      <c r="P4984" s="2" t="str">
        <f>VLOOKUP(D4984,Products!$A$2:$F$21,3,FALSE)</f>
        <v>Stationery</v>
      </c>
      <c r="Q4984" s="6">
        <f>VLOOKUP(D4984,Products!$A$2:$F$21,6,FALSE)</f>
        <v>145</v>
      </c>
      <c r="R4984" s="6">
        <f t="shared" si="310"/>
        <v>290</v>
      </c>
      <c r="S4984" s="6">
        <f t="shared" si="311"/>
        <v>214.39999999999998</v>
      </c>
    </row>
    <row r="4985" spans="1:19" x14ac:dyDescent="0.25">
      <c r="A4985" t="s">
        <v>5415</v>
      </c>
      <c r="B4985" s="2">
        <v>45528</v>
      </c>
      <c r="C4985" t="s">
        <v>647</v>
      </c>
      <c r="D4985" t="s">
        <v>24</v>
      </c>
      <c r="E4985">
        <v>1</v>
      </c>
      <c r="F4985">
        <v>1350</v>
      </c>
      <c r="G4985" s="3">
        <v>0.05</v>
      </c>
      <c r="H4985" t="s">
        <v>12</v>
      </c>
      <c r="I4985">
        <v>3</v>
      </c>
      <c r="J4985">
        <f t="shared" si="308"/>
        <v>1282.5</v>
      </c>
      <c r="K4985" s="2">
        <f t="shared" si="309"/>
        <v>45505</v>
      </c>
      <c r="L4985" s="2" t="str">
        <f>VLOOKUP(C4985,Customers!$A$2:$F$401,3,FALSE)</f>
        <v>Mansoura</v>
      </c>
      <c r="M4985" s="2" t="str">
        <f>VLOOKUP(C4985,Customers!$A$2:$F$401,5,FALSE)</f>
        <v>Consumer</v>
      </c>
      <c r="N4985" s="2" t="str">
        <f>VLOOKUP(D4985,Products!$A$2:$F$21,2,FALSE)</f>
        <v>USB-C Hub</v>
      </c>
      <c r="O4985" s="2" t="str">
        <f>VLOOKUP(D6,Products!$A$2:$F$21,4,FALSE)</f>
        <v>Electronics</v>
      </c>
      <c r="P4985" s="2" t="str">
        <f>VLOOKUP(D4985,Products!$A$2:$F$21,3,FALSE)</f>
        <v>Accessories</v>
      </c>
      <c r="Q4985" s="6">
        <f>VLOOKUP(D4985,Products!$A$2:$F$21,6,FALSE)</f>
        <v>620</v>
      </c>
      <c r="R4985" s="6">
        <f t="shared" si="310"/>
        <v>620</v>
      </c>
      <c r="S4985" s="6">
        <f t="shared" si="311"/>
        <v>662.5</v>
      </c>
    </row>
    <row r="4986" spans="1:19" x14ac:dyDescent="0.25">
      <c r="A4986" t="s">
        <v>5416</v>
      </c>
      <c r="B4986" s="2">
        <v>45946</v>
      </c>
      <c r="C4986" t="s">
        <v>139</v>
      </c>
      <c r="D4986" t="s">
        <v>43</v>
      </c>
      <c r="E4986">
        <v>1</v>
      </c>
      <c r="F4986">
        <v>3312</v>
      </c>
      <c r="G4986" s="3">
        <v>0.05</v>
      </c>
      <c r="H4986" t="s">
        <v>12</v>
      </c>
      <c r="I4986">
        <v>6</v>
      </c>
      <c r="J4986">
        <f t="shared" si="308"/>
        <v>3146.3999999999996</v>
      </c>
      <c r="K4986" s="2">
        <f t="shared" si="309"/>
        <v>45931</v>
      </c>
      <c r="L4986" s="2" t="str">
        <f>VLOOKUP(C4986,Customers!$A$2:$F$401,3,FALSE)</f>
        <v>Zagazig</v>
      </c>
      <c r="M4986" s="2" t="str">
        <f>VLOOKUP(C4986,Customers!$A$2:$F$401,5,FALSE)</f>
        <v>Consumer</v>
      </c>
      <c r="N4986" s="2" t="str">
        <f>VLOOKUP(D4986,Products!$A$2:$F$21,2,FALSE)</f>
        <v>External SSD 1TB</v>
      </c>
      <c r="O4986" s="2" t="str">
        <f>VLOOKUP(D7,Products!$A$2:$F$21,4,FALSE)</f>
        <v>Office</v>
      </c>
      <c r="P4986" s="2" t="str">
        <f>VLOOKUP(D4986,Products!$A$2:$F$21,3,FALSE)</f>
        <v>Storage</v>
      </c>
      <c r="Q4986" s="6">
        <f>VLOOKUP(D4986,Products!$A$2:$F$21,6,FALSE)</f>
        <v>2450</v>
      </c>
      <c r="R4986" s="6">
        <f t="shared" si="310"/>
        <v>2450</v>
      </c>
      <c r="S4986" s="6">
        <f t="shared" si="311"/>
        <v>696.39999999999964</v>
      </c>
    </row>
    <row r="4987" spans="1:19" x14ac:dyDescent="0.25">
      <c r="A4987" t="s">
        <v>5417</v>
      </c>
      <c r="B4987" s="2">
        <v>45931</v>
      </c>
      <c r="C4987" t="s">
        <v>3284</v>
      </c>
      <c r="D4987" t="s">
        <v>18</v>
      </c>
      <c r="E4987">
        <v>4</v>
      </c>
      <c r="F4987">
        <v>1406.5</v>
      </c>
      <c r="G4987" s="3">
        <v>0.1</v>
      </c>
      <c r="H4987" t="s">
        <v>12</v>
      </c>
      <c r="I4987">
        <v>2</v>
      </c>
      <c r="J4987">
        <f t="shared" si="308"/>
        <v>5063.4000000000005</v>
      </c>
      <c r="K4987" s="2">
        <f t="shared" si="309"/>
        <v>45931</v>
      </c>
      <c r="L4987" s="2" t="str">
        <f>VLOOKUP(C4987,Customers!$A$2:$F$401,3,FALSE)</f>
        <v>Ismailia</v>
      </c>
      <c r="M4987" s="2" t="str">
        <f>VLOOKUP(C4987,Customers!$A$2:$F$401,5,FALSE)</f>
        <v>Consumer</v>
      </c>
      <c r="N4987" s="2" t="str">
        <f>VLOOKUP(D4987,Products!$A$2:$F$21,2,FALSE)</f>
        <v>Webcam HD</v>
      </c>
      <c r="O4987" s="2" t="str">
        <f>VLOOKUP(D8,Products!$A$2:$F$21,4,FALSE)</f>
        <v>Office</v>
      </c>
      <c r="P4987" s="2" t="str">
        <f>VLOOKUP(D4987,Products!$A$2:$F$21,3,FALSE)</f>
        <v>Accessories</v>
      </c>
      <c r="Q4987" s="6">
        <f>VLOOKUP(D4987,Products!$A$2:$F$21,6,FALSE)</f>
        <v>790</v>
      </c>
      <c r="R4987" s="6">
        <f t="shared" si="310"/>
        <v>3160</v>
      </c>
      <c r="S4987" s="6">
        <f t="shared" si="311"/>
        <v>1903.4000000000005</v>
      </c>
    </row>
    <row r="4988" spans="1:19" x14ac:dyDescent="0.25">
      <c r="A4988" t="s">
        <v>5418</v>
      </c>
      <c r="B4988" s="2">
        <v>45960</v>
      </c>
      <c r="C4988" t="s">
        <v>951</v>
      </c>
      <c r="D4988" t="s">
        <v>46</v>
      </c>
      <c r="E4988">
        <v>2</v>
      </c>
      <c r="F4988">
        <v>252.2</v>
      </c>
      <c r="G4988" s="3">
        <v>0.2</v>
      </c>
      <c r="H4988" t="s">
        <v>85</v>
      </c>
      <c r="I4988">
        <v>5</v>
      </c>
      <c r="J4988">
        <f t="shared" si="308"/>
        <v>403.52</v>
      </c>
      <c r="K4988" s="2">
        <f t="shared" si="309"/>
        <v>45931</v>
      </c>
      <c r="L4988" s="2" t="str">
        <f>VLOOKUP(C4988,Customers!$A$2:$F$401,3,FALSE)</f>
        <v>Shubra El-Kheima</v>
      </c>
      <c r="M4988" s="2" t="str">
        <f>VLOOKUP(C4988,Customers!$A$2:$F$401,5,FALSE)</f>
        <v>Small Business</v>
      </c>
      <c r="N4988" s="2" t="str">
        <f>VLOOKUP(D4988,Products!$A$2:$F$21,2,FALSE)</f>
        <v>Paper A4 Box</v>
      </c>
      <c r="O4988" s="2" t="str">
        <f>VLOOKUP(D9,Products!$A$2:$F$21,4,FALSE)</f>
        <v>Office</v>
      </c>
      <c r="P4988" s="2" t="str">
        <f>VLOOKUP(D4988,Products!$A$2:$F$21,3,FALSE)</f>
        <v>Stationery</v>
      </c>
      <c r="Q4988" s="6">
        <f>VLOOKUP(D4988,Products!$A$2:$F$21,6,FALSE)</f>
        <v>145</v>
      </c>
      <c r="R4988" s="6">
        <f t="shared" si="310"/>
        <v>290</v>
      </c>
      <c r="S4988" s="6">
        <f t="shared" si="311"/>
        <v>113.51999999999998</v>
      </c>
    </row>
    <row r="4989" spans="1:19" x14ac:dyDescent="0.25">
      <c r="A4989" t="s">
        <v>5419</v>
      </c>
      <c r="B4989" s="2">
        <v>45462</v>
      </c>
      <c r="C4989" t="s">
        <v>450</v>
      </c>
      <c r="D4989" t="s">
        <v>33</v>
      </c>
      <c r="E4989">
        <v>1</v>
      </c>
      <c r="F4989">
        <v>3783</v>
      </c>
      <c r="G4989" s="3">
        <v>0.03</v>
      </c>
      <c r="H4989" t="s">
        <v>85</v>
      </c>
      <c r="I4989">
        <v>6</v>
      </c>
      <c r="J4989">
        <f t="shared" si="308"/>
        <v>3669.5099999999998</v>
      </c>
      <c r="K4989" s="2">
        <f t="shared" si="309"/>
        <v>45444</v>
      </c>
      <c r="L4989" s="2" t="str">
        <f>VLOOKUP(C4989,Customers!$A$2:$F$401,3,FALSE)</f>
        <v>Banha</v>
      </c>
      <c r="M4989" s="2" t="str">
        <f>VLOOKUP(C4989,Customers!$A$2:$F$401,5,FALSE)</f>
        <v>Consumer</v>
      </c>
      <c r="N4989" s="2" t="str">
        <f>VLOOKUP(D4989,Products!$A$2:$F$21,2,FALSE)</f>
        <v>Filing Cabinet</v>
      </c>
      <c r="O4989" s="2" t="str">
        <f>VLOOKUP(D10,Products!$A$2:$F$21,4,FALSE)</f>
        <v>Electronics</v>
      </c>
      <c r="P4989" s="2" t="str">
        <f>VLOOKUP(D4989,Products!$A$2:$F$21,3,FALSE)</f>
        <v>Furniture</v>
      </c>
      <c r="Q4989" s="6">
        <f>VLOOKUP(D4989,Products!$A$2:$F$21,6,FALSE)</f>
        <v>2650</v>
      </c>
      <c r="R4989" s="6">
        <f t="shared" si="310"/>
        <v>2650</v>
      </c>
      <c r="S4989" s="6">
        <f t="shared" si="311"/>
        <v>1019.5099999999998</v>
      </c>
    </row>
    <row r="4990" spans="1:19" x14ac:dyDescent="0.25">
      <c r="A4990" t="s">
        <v>5420</v>
      </c>
      <c r="B4990" s="2">
        <v>45630</v>
      </c>
      <c r="C4990" t="s">
        <v>580</v>
      </c>
      <c r="D4990" t="s">
        <v>46</v>
      </c>
      <c r="E4990">
        <v>4</v>
      </c>
      <c r="F4990">
        <v>260</v>
      </c>
      <c r="G4990" s="3">
        <v>0.05</v>
      </c>
      <c r="H4990" t="s">
        <v>12</v>
      </c>
      <c r="I4990">
        <v>4</v>
      </c>
      <c r="J4990">
        <f t="shared" si="308"/>
        <v>988</v>
      </c>
      <c r="K4990" s="2">
        <f t="shared" si="309"/>
        <v>45627</v>
      </c>
      <c r="L4990" s="2" t="str">
        <f>VLOOKUP(C4990,Customers!$A$2:$F$401,3,FALSE)</f>
        <v>Banha</v>
      </c>
      <c r="M4990" s="2" t="str">
        <f>VLOOKUP(C4990,Customers!$A$2:$F$401,5,FALSE)</f>
        <v>Corporate</v>
      </c>
      <c r="N4990" s="2" t="str">
        <f>VLOOKUP(D4990,Products!$A$2:$F$21,2,FALSE)</f>
        <v>Paper A4 Box</v>
      </c>
      <c r="O4990" s="2" t="str">
        <f>VLOOKUP(D11,Products!$A$2:$F$21,4,FALSE)</f>
        <v>Electronics</v>
      </c>
      <c r="P4990" s="2" t="str">
        <f>VLOOKUP(D4990,Products!$A$2:$F$21,3,FALSE)</f>
        <v>Stationery</v>
      </c>
      <c r="Q4990" s="6">
        <f>VLOOKUP(D4990,Products!$A$2:$F$21,6,FALSE)</f>
        <v>145</v>
      </c>
      <c r="R4990" s="6">
        <f t="shared" si="310"/>
        <v>580</v>
      </c>
      <c r="S4990" s="6">
        <f t="shared" si="311"/>
        <v>408</v>
      </c>
    </row>
    <row r="4991" spans="1:19" x14ac:dyDescent="0.25">
      <c r="A4991" t="s">
        <v>5421</v>
      </c>
      <c r="B4991" s="2">
        <v>44963</v>
      </c>
      <c r="C4991" t="s">
        <v>1494</v>
      </c>
      <c r="D4991" t="s">
        <v>40</v>
      </c>
      <c r="E4991">
        <v>1</v>
      </c>
      <c r="F4991">
        <v>19500</v>
      </c>
      <c r="G4991" s="3">
        <v>0.15</v>
      </c>
      <c r="H4991" t="s">
        <v>12</v>
      </c>
      <c r="I4991">
        <v>2</v>
      </c>
      <c r="J4991">
        <f t="shared" si="308"/>
        <v>16575</v>
      </c>
      <c r="K4991" s="2">
        <f t="shared" si="309"/>
        <v>44958</v>
      </c>
      <c r="L4991" s="2" t="str">
        <f>VLOOKUP(C4991,Customers!$A$2:$F$401,3,FALSE)</f>
        <v>Cairo</v>
      </c>
      <c r="M4991" s="2" t="str">
        <f>VLOOKUP(C4991,Customers!$A$2:$F$401,5,FALSE)</f>
        <v>Consumer</v>
      </c>
      <c r="N4991" s="2" t="str">
        <f>VLOOKUP(D4991,Products!$A$2:$F$21,2,FALSE)</f>
        <v>Laptop Basic 15</v>
      </c>
      <c r="O4991" s="2" t="str">
        <f>VLOOKUP(D12,Products!$A$2:$F$21,4,FALSE)</f>
        <v>Electronics</v>
      </c>
      <c r="P4991" s="2" t="str">
        <f>VLOOKUP(D4991,Products!$A$2:$F$21,3,FALSE)</f>
        <v>Computers</v>
      </c>
      <c r="Q4991" s="6">
        <f>VLOOKUP(D4991,Products!$A$2:$F$21,6,FALSE)</f>
        <v>15100</v>
      </c>
      <c r="R4991" s="6">
        <f t="shared" si="310"/>
        <v>15100</v>
      </c>
      <c r="S4991" s="6">
        <f t="shared" si="311"/>
        <v>1475</v>
      </c>
    </row>
    <row r="4992" spans="1:19" x14ac:dyDescent="0.25">
      <c r="A4992" t="s">
        <v>5422</v>
      </c>
      <c r="B4992" s="2">
        <v>44991</v>
      </c>
      <c r="C4992" t="s">
        <v>621</v>
      </c>
      <c r="D4992" t="s">
        <v>79</v>
      </c>
      <c r="E4992">
        <v>2</v>
      </c>
      <c r="F4992">
        <v>6200</v>
      </c>
      <c r="G4992" s="3">
        <v>0</v>
      </c>
      <c r="H4992" t="s">
        <v>12</v>
      </c>
      <c r="I4992">
        <v>3</v>
      </c>
      <c r="J4992">
        <f t="shared" si="308"/>
        <v>12400</v>
      </c>
      <c r="K4992" s="2">
        <f t="shared" si="309"/>
        <v>44986</v>
      </c>
      <c r="L4992" s="2" t="str">
        <f>VLOOKUP(C4992,Customers!$A$2:$F$401,3,FALSE)</f>
        <v>Cairo</v>
      </c>
      <c r="M4992" s="2" t="str">
        <f>VLOOKUP(C4992,Customers!$A$2:$F$401,5,FALSE)</f>
        <v>Small Business</v>
      </c>
      <c r="N4992" s="2" t="str">
        <f>VLOOKUP(D4992,Products!$A$2:$F$21,2,FALSE)</f>
        <v>27-inch Monitor</v>
      </c>
      <c r="O4992" s="2" t="str">
        <f>VLOOKUP(D13,Products!$A$2:$F$21,4,FALSE)</f>
        <v>Electronics</v>
      </c>
      <c r="P4992" s="2" t="str">
        <f>VLOOKUP(D4992,Products!$A$2:$F$21,3,FALSE)</f>
        <v>Displays</v>
      </c>
      <c r="Q4992" s="6">
        <f>VLOOKUP(D4992,Products!$A$2:$F$21,6,FALSE)</f>
        <v>4300</v>
      </c>
      <c r="R4992" s="6">
        <f t="shared" si="310"/>
        <v>8600</v>
      </c>
      <c r="S4992" s="6">
        <f t="shared" si="311"/>
        <v>3800</v>
      </c>
    </row>
    <row r="4993" spans="1:19" x14ac:dyDescent="0.25">
      <c r="A4993" t="s">
        <v>5423</v>
      </c>
      <c r="B4993" s="2">
        <v>45808</v>
      </c>
      <c r="C4993" t="s">
        <v>944</v>
      </c>
      <c r="D4993" t="s">
        <v>46</v>
      </c>
      <c r="E4993">
        <v>2</v>
      </c>
      <c r="F4993">
        <v>280.8</v>
      </c>
      <c r="G4993" s="3">
        <v>0.05</v>
      </c>
      <c r="H4993" t="s">
        <v>12</v>
      </c>
      <c r="I4993">
        <v>5</v>
      </c>
      <c r="J4993">
        <f t="shared" si="308"/>
        <v>533.52</v>
      </c>
      <c r="K4993" s="2">
        <f t="shared" si="309"/>
        <v>45778</v>
      </c>
      <c r="L4993" s="2" t="str">
        <f>VLOOKUP(C4993,Customers!$A$2:$F$401,3,FALSE)</f>
        <v>Asyut</v>
      </c>
      <c r="M4993" s="2" t="str">
        <f>VLOOKUP(C4993,Customers!$A$2:$F$401,5,FALSE)</f>
        <v>Small Business</v>
      </c>
      <c r="N4993" s="2" t="str">
        <f>VLOOKUP(D4993,Products!$A$2:$F$21,2,FALSE)</f>
        <v>Paper A4 Box</v>
      </c>
      <c r="O4993" s="2" t="str">
        <f>VLOOKUP(D14,Products!$A$2:$F$21,4,FALSE)</f>
        <v>Office</v>
      </c>
      <c r="P4993" s="2" t="str">
        <f>VLOOKUP(D4993,Products!$A$2:$F$21,3,FALSE)</f>
        <v>Stationery</v>
      </c>
      <c r="Q4993" s="6">
        <f>VLOOKUP(D4993,Products!$A$2:$F$21,6,FALSE)</f>
        <v>145</v>
      </c>
      <c r="R4993" s="6">
        <f t="shared" si="310"/>
        <v>290</v>
      </c>
      <c r="S4993" s="6">
        <f t="shared" si="311"/>
        <v>243.51999999999998</v>
      </c>
    </row>
    <row r="4994" spans="1:19" x14ac:dyDescent="0.25">
      <c r="A4994" t="s">
        <v>5424</v>
      </c>
      <c r="B4994" s="2">
        <v>45170</v>
      </c>
      <c r="C4994" t="s">
        <v>602</v>
      </c>
      <c r="D4994" t="s">
        <v>15</v>
      </c>
      <c r="E4994">
        <v>1</v>
      </c>
      <c r="F4994">
        <v>486</v>
      </c>
      <c r="G4994" s="3">
        <v>0.03</v>
      </c>
      <c r="H4994" t="s">
        <v>12</v>
      </c>
      <c r="I4994">
        <v>2</v>
      </c>
      <c r="J4994">
        <f t="shared" si="308"/>
        <v>471.41999999999996</v>
      </c>
      <c r="K4994" s="2">
        <f t="shared" si="309"/>
        <v>45170</v>
      </c>
      <c r="L4994" s="2" t="str">
        <f>VLOOKUP(C4994,Customers!$A$2:$F$401,3,FALSE)</f>
        <v>Ismailia</v>
      </c>
      <c r="M4994" s="2" t="str">
        <f>VLOOKUP(C4994,Customers!$A$2:$F$401,5,FALSE)</f>
        <v>Consumer</v>
      </c>
      <c r="N4994" s="2" t="str">
        <f>VLOOKUP(D4994,Products!$A$2:$F$21,2,FALSE)</f>
        <v>Wireless Mouse</v>
      </c>
      <c r="O4994" s="2" t="str">
        <f>VLOOKUP(D15,Products!$A$2:$F$21,4,FALSE)</f>
        <v>Electronics</v>
      </c>
      <c r="P4994" s="2" t="str">
        <f>VLOOKUP(D4994,Products!$A$2:$F$21,3,FALSE)</f>
        <v>Accessories</v>
      </c>
      <c r="Q4994" s="6">
        <f>VLOOKUP(D4994,Products!$A$2:$F$21,6,FALSE)</f>
        <v>210</v>
      </c>
      <c r="R4994" s="6">
        <f t="shared" si="310"/>
        <v>210</v>
      </c>
      <c r="S4994" s="6">
        <f t="shared" si="311"/>
        <v>261.41999999999996</v>
      </c>
    </row>
    <row r="4995" spans="1:19" x14ac:dyDescent="0.25">
      <c r="A4995" t="s">
        <v>5425</v>
      </c>
      <c r="B4995" s="2">
        <v>45712</v>
      </c>
      <c r="C4995" t="s">
        <v>487</v>
      </c>
      <c r="D4995" t="s">
        <v>15</v>
      </c>
      <c r="E4995">
        <v>5</v>
      </c>
      <c r="F4995">
        <v>463.5</v>
      </c>
      <c r="G4995" s="3">
        <v>0.1</v>
      </c>
      <c r="H4995" t="s">
        <v>96</v>
      </c>
      <c r="I4995">
        <v>4</v>
      </c>
      <c r="J4995">
        <f t="shared" ref="J4995:J5001" si="312">E4995*F4995*(1-G4995)</f>
        <v>2085.75</v>
      </c>
      <c r="K4995" s="2">
        <f t="shared" ref="K4995:K5001" si="313">DATE(YEAR(B4995),MONTH(B4995),1)</f>
        <v>45689</v>
      </c>
      <c r="L4995" s="2" t="str">
        <f>VLOOKUP(C4995,Customers!$A$2:$F$401,3,FALSE)</f>
        <v>Zagazig</v>
      </c>
      <c r="M4995" s="2" t="str">
        <f>VLOOKUP(C4995,Customers!$A$2:$F$401,5,FALSE)</f>
        <v>Small Business</v>
      </c>
      <c r="N4995" s="2" t="str">
        <f>VLOOKUP(D4995,Products!$A$2:$F$21,2,FALSE)</f>
        <v>Wireless Mouse</v>
      </c>
      <c r="O4995" s="2" t="str">
        <f>VLOOKUP(D16,Products!$A$2:$F$21,4,FALSE)</f>
        <v>Office</v>
      </c>
      <c r="P4995" s="2" t="str">
        <f>VLOOKUP(D4995,Products!$A$2:$F$21,3,FALSE)</f>
        <v>Accessories</v>
      </c>
      <c r="Q4995" s="6">
        <f>VLOOKUP(D4995,Products!$A$2:$F$21,6,FALSE)</f>
        <v>210</v>
      </c>
      <c r="R4995" s="6">
        <f t="shared" ref="R4995:R5001" si="314">E4995*Q4995</f>
        <v>1050</v>
      </c>
      <c r="S4995" s="6">
        <f t="shared" ref="S4995:S5001" si="315">J4995-R4995</f>
        <v>1035.75</v>
      </c>
    </row>
    <row r="4996" spans="1:19" x14ac:dyDescent="0.25">
      <c r="A4996" t="s">
        <v>5426</v>
      </c>
      <c r="B4996" s="2">
        <v>45848</v>
      </c>
      <c r="C4996" t="s">
        <v>443</v>
      </c>
      <c r="D4996" t="s">
        <v>18</v>
      </c>
      <c r="E4996">
        <v>1</v>
      </c>
      <c r="F4996">
        <v>1566</v>
      </c>
      <c r="G4996" s="3">
        <v>0</v>
      </c>
      <c r="H4996" t="s">
        <v>12</v>
      </c>
      <c r="I4996">
        <v>4</v>
      </c>
      <c r="J4996">
        <f t="shared" si="312"/>
        <v>1566</v>
      </c>
      <c r="K4996" s="2">
        <f t="shared" si="313"/>
        <v>45839</v>
      </c>
      <c r="L4996" s="2" t="str">
        <f>VLOOKUP(C4996,Customers!$A$2:$F$401,3,FALSE)</f>
        <v>Asyut</v>
      </c>
      <c r="M4996" s="2" t="str">
        <f>VLOOKUP(C4996,Customers!$A$2:$F$401,5,FALSE)</f>
        <v>Consumer</v>
      </c>
      <c r="N4996" s="2" t="str">
        <f>VLOOKUP(D4996,Products!$A$2:$F$21,2,FALSE)</f>
        <v>Webcam HD</v>
      </c>
      <c r="O4996" s="2" t="str">
        <f>VLOOKUP(D17,Products!$A$2:$F$21,4,FALSE)</f>
        <v>Electronics</v>
      </c>
      <c r="P4996" s="2" t="str">
        <f>VLOOKUP(D4996,Products!$A$2:$F$21,3,FALSE)</f>
        <v>Accessories</v>
      </c>
      <c r="Q4996" s="6">
        <f>VLOOKUP(D4996,Products!$A$2:$F$21,6,FALSE)</f>
        <v>790</v>
      </c>
      <c r="R4996" s="6">
        <f t="shared" si="314"/>
        <v>790</v>
      </c>
      <c r="S4996" s="6">
        <f t="shared" si="315"/>
        <v>776</v>
      </c>
    </row>
    <row r="4997" spans="1:19" x14ac:dyDescent="0.25">
      <c r="A4997" t="s">
        <v>5427</v>
      </c>
      <c r="B4997" s="2">
        <v>45571</v>
      </c>
      <c r="C4997" t="s">
        <v>92</v>
      </c>
      <c r="D4997" t="s">
        <v>24</v>
      </c>
      <c r="E4997">
        <v>1</v>
      </c>
      <c r="F4997">
        <v>1212.5</v>
      </c>
      <c r="G4997" s="3">
        <v>0.05</v>
      </c>
      <c r="H4997" t="s">
        <v>12</v>
      </c>
      <c r="I4997">
        <v>7</v>
      </c>
      <c r="J4997">
        <f t="shared" si="312"/>
        <v>1151.875</v>
      </c>
      <c r="K4997" s="2">
        <f t="shared" si="313"/>
        <v>45566</v>
      </c>
      <c r="L4997" s="2" t="str">
        <f>VLOOKUP(C4997,Customers!$A$2:$F$401,3,FALSE)</f>
        <v>Mansoura</v>
      </c>
      <c r="M4997" s="2" t="str">
        <f>VLOOKUP(C4997,Customers!$A$2:$F$401,5,FALSE)</f>
        <v>Small Business</v>
      </c>
      <c r="N4997" s="2" t="str">
        <f>VLOOKUP(D4997,Products!$A$2:$F$21,2,FALSE)</f>
        <v>USB-C Hub</v>
      </c>
      <c r="O4997" s="2" t="str">
        <f>VLOOKUP(D18,Products!$A$2:$F$21,4,FALSE)</f>
        <v>Office</v>
      </c>
      <c r="P4997" s="2" t="str">
        <f>VLOOKUP(D4997,Products!$A$2:$F$21,3,FALSE)</f>
        <v>Accessories</v>
      </c>
      <c r="Q4997" s="6">
        <f>VLOOKUP(D4997,Products!$A$2:$F$21,6,FALSE)</f>
        <v>620</v>
      </c>
      <c r="R4997" s="6">
        <f t="shared" si="314"/>
        <v>620</v>
      </c>
      <c r="S4997" s="6">
        <f t="shared" si="315"/>
        <v>531.875</v>
      </c>
    </row>
    <row r="4998" spans="1:19" x14ac:dyDescent="0.25">
      <c r="A4998" t="s">
        <v>5428</v>
      </c>
      <c r="B4998" s="2">
        <v>45697</v>
      </c>
      <c r="C4998" t="s">
        <v>375</v>
      </c>
      <c r="D4998" t="s">
        <v>49</v>
      </c>
      <c r="E4998">
        <v>2</v>
      </c>
      <c r="F4998">
        <v>4223</v>
      </c>
      <c r="G4998" s="3">
        <v>0.1</v>
      </c>
      <c r="H4998" t="s">
        <v>12</v>
      </c>
      <c r="I4998">
        <v>7</v>
      </c>
      <c r="J4998">
        <f t="shared" si="312"/>
        <v>7601.4000000000005</v>
      </c>
      <c r="K4998" s="2">
        <f t="shared" si="313"/>
        <v>45689</v>
      </c>
      <c r="L4998" s="2" t="str">
        <f>VLOOKUP(C4998,Customers!$A$2:$F$401,3,FALSE)</f>
        <v>Ismailia</v>
      </c>
      <c r="M4998" s="2" t="str">
        <f>VLOOKUP(C4998,Customers!$A$2:$F$401,5,FALSE)</f>
        <v>Consumer</v>
      </c>
      <c r="N4998" s="2" t="str">
        <f>VLOOKUP(D4998,Products!$A$2:$F$21,2,FALSE)</f>
        <v>UPS 1200VA</v>
      </c>
      <c r="O4998" s="2" t="str">
        <f>VLOOKUP(D19,Products!$A$2:$F$21,4,FALSE)</f>
        <v>Electronics</v>
      </c>
      <c r="P4998" s="2" t="str">
        <f>VLOOKUP(D4998,Products!$A$2:$F$21,3,FALSE)</f>
        <v>Power</v>
      </c>
      <c r="Q4998" s="6">
        <f>VLOOKUP(D4998,Products!$A$2:$F$21,6,FALSE)</f>
        <v>2950</v>
      </c>
      <c r="R4998" s="6">
        <f t="shared" si="314"/>
        <v>5900</v>
      </c>
      <c r="S4998" s="6">
        <f t="shared" si="315"/>
        <v>1701.4000000000005</v>
      </c>
    </row>
    <row r="4999" spans="1:19" x14ac:dyDescent="0.25">
      <c r="A4999" t="s">
        <v>5429</v>
      </c>
      <c r="B4999" s="2">
        <v>45833</v>
      </c>
      <c r="C4999" t="s">
        <v>111</v>
      </c>
      <c r="D4999" t="s">
        <v>123</v>
      </c>
      <c r="E4999">
        <v>5</v>
      </c>
      <c r="F4999">
        <v>2279.5</v>
      </c>
      <c r="G4999" s="3">
        <v>0.15</v>
      </c>
      <c r="H4999" t="s">
        <v>12</v>
      </c>
      <c r="I4999">
        <v>7</v>
      </c>
      <c r="J4999">
        <f t="shared" si="312"/>
        <v>9687.875</v>
      </c>
      <c r="K4999" s="2">
        <f t="shared" si="313"/>
        <v>45809</v>
      </c>
      <c r="L4999" s="2" t="str">
        <f>VLOOKUP(C4999,Customers!$A$2:$F$401,3,FALSE)</f>
        <v>Zagazig</v>
      </c>
      <c r="M4999" s="2" t="str">
        <f>VLOOKUP(C4999,Customers!$A$2:$F$401,5,FALSE)</f>
        <v>Corporate</v>
      </c>
      <c r="N4999" s="2" t="str">
        <f>VLOOKUP(D4999,Products!$A$2:$F$21,2,FALSE)</f>
        <v>Barcode Scanner</v>
      </c>
      <c r="O4999" s="2" t="str">
        <f>VLOOKUP(D20,Products!$A$2:$F$21,4,FALSE)</f>
        <v>Electronics</v>
      </c>
      <c r="P4999" s="2" t="str">
        <f>VLOOKUP(D4999,Products!$A$2:$F$21,3,FALSE)</f>
        <v>POS Equipment</v>
      </c>
      <c r="Q4999" s="6">
        <f>VLOOKUP(D4999,Products!$A$2:$F$21,6,FALSE)</f>
        <v>1420</v>
      </c>
      <c r="R4999" s="6">
        <f t="shared" si="314"/>
        <v>7100</v>
      </c>
      <c r="S4999" s="6">
        <f t="shared" si="315"/>
        <v>2587.875</v>
      </c>
    </row>
    <row r="5000" spans="1:19" x14ac:dyDescent="0.25">
      <c r="A5000" t="s">
        <v>5430</v>
      </c>
      <c r="B5000" s="2">
        <v>45868</v>
      </c>
      <c r="C5000" t="s">
        <v>279</v>
      </c>
      <c r="D5000" t="s">
        <v>56</v>
      </c>
      <c r="E5000">
        <v>3</v>
      </c>
      <c r="F5000">
        <v>165.6</v>
      </c>
      <c r="G5000" s="3">
        <v>0.05</v>
      </c>
      <c r="H5000" t="s">
        <v>12</v>
      </c>
      <c r="I5000">
        <v>3</v>
      </c>
      <c r="J5000">
        <f t="shared" si="312"/>
        <v>471.95999999999992</v>
      </c>
      <c r="K5000" s="2">
        <f t="shared" si="313"/>
        <v>45839</v>
      </c>
      <c r="L5000" s="2" t="str">
        <f>VLOOKUP(C5000,Customers!$A$2:$F$401,3,FALSE)</f>
        <v>Fayoum</v>
      </c>
      <c r="M5000" s="2" t="str">
        <f>VLOOKUP(C5000,Customers!$A$2:$F$401,5,FALSE)</f>
        <v>Small Business</v>
      </c>
      <c r="N5000" s="2" t="str">
        <f>VLOOKUP(D5000,Products!$A$2:$F$21,2,FALSE)</f>
        <v>Notebook Pack</v>
      </c>
      <c r="O5000" s="2" t="str">
        <f>VLOOKUP(D21,Products!$A$2:$F$21,4,FALSE)</f>
        <v>Office</v>
      </c>
      <c r="P5000" s="2" t="str">
        <f>VLOOKUP(D5000,Products!$A$2:$F$21,3,FALSE)</f>
        <v>Stationery</v>
      </c>
      <c r="Q5000" s="6">
        <f>VLOOKUP(D5000,Products!$A$2:$F$21,6,FALSE)</f>
        <v>75</v>
      </c>
      <c r="R5000" s="6">
        <f t="shared" si="314"/>
        <v>225</v>
      </c>
      <c r="S5000" s="6">
        <f t="shared" si="315"/>
        <v>246.95999999999992</v>
      </c>
    </row>
    <row r="5001" spans="1:19" x14ac:dyDescent="0.25">
      <c r="A5001" t="s">
        <v>5431</v>
      </c>
      <c r="B5001" s="2">
        <v>45000</v>
      </c>
      <c r="C5001" t="s">
        <v>58</v>
      </c>
      <c r="D5001" t="s">
        <v>46</v>
      </c>
      <c r="E5001">
        <v>1</v>
      </c>
      <c r="F5001">
        <v>267.8</v>
      </c>
      <c r="G5001" s="3">
        <v>0.1</v>
      </c>
      <c r="H5001" t="s">
        <v>12</v>
      </c>
      <c r="I5001">
        <v>3</v>
      </c>
      <c r="J5001">
        <f t="shared" si="312"/>
        <v>241.02</v>
      </c>
      <c r="K5001" s="2">
        <f t="shared" si="313"/>
        <v>44986</v>
      </c>
      <c r="L5001" s="2" t="str">
        <f>VLOOKUP(C5001,Customers!$A$2:$F$401,3,FALSE)</f>
        <v>Giza</v>
      </c>
      <c r="M5001" s="2" t="str">
        <f>VLOOKUP(C5001,Customers!$A$2:$F$401,5,FALSE)</f>
        <v>Corporate</v>
      </c>
      <c r="N5001" s="2" t="str">
        <f>VLOOKUP(D5001,Products!$A$2:$F$21,2,FALSE)</f>
        <v>Paper A4 Box</v>
      </c>
      <c r="O5001" s="2" t="str">
        <f>VLOOKUP(D22,Products!$A$2:$F$21,4,FALSE)</f>
        <v>Electronics</v>
      </c>
      <c r="P5001" s="2" t="str">
        <f>VLOOKUP(D5001,Products!$A$2:$F$21,3,FALSE)</f>
        <v>Stationery</v>
      </c>
      <c r="Q5001" s="6">
        <f>VLOOKUP(D5001,Products!$A$2:$F$21,6,FALSE)</f>
        <v>145</v>
      </c>
      <c r="R5001" s="6">
        <f t="shared" si="314"/>
        <v>145</v>
      </c>
      <c r="S5001" s="6">
        <f t="shared" si="315"/>
        <v>96.02000000000001</v>
      </c>
    </row>
  </sheetData>
  <pageMargins left="0.75" right="0.75" top="1" bottom="1" header="0.5" footer="0.5"/>
  <pageSetup orientation="portrait" horizontalDpi="200" verticalDpi="200" copies="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560A-AC6B-4E1E-942C-221E28A6CE70}">
  <sheetPr>
    <pageSetUpPr fitToPage="1"/>
  </sheetPr>
  <dimension ref="A1:AD22"/>
  <sheetViews>
    <sheetView showGridLines="0" tabSelected="1" zoomScale="48" zoomScaleNormal="48" zoomScalePageLayoutView="28" workbookViewId="0">
      <selection activeCell="V7" sqref="V7"/>
    </sheetView>
  </sheetViews>
  <sheetFormatPr defaultRowHeight="15" x14ac:dyDescent="0.25"/>
  <cols>
    <col min="1" max="1" width="27.5703125" bestFit="1" customWidth="1"/>
    <col min="3" max="3" width="19.140625" customWidth="1"/>
    <col min="4" max="4" width="17.140625" customWidth="1"/>
    <col min="5" max="5" width="20.42578125" bestFit="1" customWidth="1"/>
    <col min="7" max="7" width="21.85546875" customWidth="1"/>
  </cols>
  <sheetData>
    <row r="1" spans="1:30" ht="23.25" x14ac:dyDescent="0.25">
      <c r="A1" s="18" t="s">
        <v>5757</v>
      </c>
      <c r="B1" s="18"/>
      <c r="C1" s="18"/>
      <c r="D1" s="18"/>
      <c r="E1" s="18"/>
      <c r="F1" s="18"/>
      <c r="G1" s="18"/>
    </row>
    <row r="3" spans="1:30" ht="15.75" x14ac:dyDescent="0.25">
      <c r="A3" s="14" t="s">
        <v>5758</v>
      </c>
      <c r="C3" s="15" t="s">
        <v>5759</v>
      </c>
      <c r="E3" s="15" t="s">
        <v>5760</v>
      </c>
      <c r="G3" s="15" t="s">
        <v>5761</v>
      </c>
    </row>
    <row r="4" spans="1:30" ht="18.75" x14ac:dyDescent="0.3">
      <c r="A4" s="13">
        <f>Sales_Raw!U3</f>
        <v>68776977.574000135</v>
      </c>
      <c r="C4" s="13">
        <f>Sales_Raw!U4</f>
        <v>4419</v>
      </c>
      <c r="E4" s="13">
        <f>Sales_Raw!U6</f>
        <v>15563.923415704941</v>
      </c>
      <c r="G4" s="13">
        <f>Sales_Raw!U19</f>
        <v>15116522.573999982</v>
      </c>
    </row>
    <row r="5" spans="1:30" x14ac:dyDescent="0.25">
      <c r="E5" s="12"/>
    </row>
    <row r="13" spans="1:30" x14ac:dyDescent="0.25">
      <c r="AD13" t="s">
        <v>5763</v>
      </c>
    </row>
    <row r="22" spans="25:25" x14ac:dyDescent="0.25">
      <c r="Y22" t="s">
        <v>5762</v>
      </c>
    </row>
  </sheetData>
  <mergeCells count="1">
    <mergeCell ref="A1:G1"/>
  </mergeCells>
  <pageMargins left="0.7" right="0.7" top="0.75" bottom="0.75" header="0.3" footer="0.3"/>
  <pageSetup scale="36" fitToHeight="0" orientation="landscape" horizontalDpi="200" verticalDpi="2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1" topLeftCell="A2" activePane="bottomLeft" state="frozen"/>
      <selection pane="bottomLeft" activeCell="A3" sqref="A3"/>
    </sheetView>
  </sheetViews>
  <sheetFormatPr defaultRowHeight="15" x14ac:dyDescent="0.25"/>
  <cols>
    <col min="1" max="1" width="12" customWidth="1"/>
    <col min="2" max="2" width="20.140625" bestFit="1" customWidth="1"/>
    <col min="3" max="3" width="14.85546875" bestFit="1" customWidth="1"/>
    <col min="4" max="4" width="11.140625" bestFit="1" customWidth="1"/>
    <col min="5" max="5" width="15.42578125" bestFit="1" customWidth="1"/>
    <col min="6" max="6" width="15.7109375" bestFit="1" customWidth="1"/>
  </cols>
  <sheetData>
    <row r="1" spans="1:6" ht="27.95" customHeight="1" x14ac:dyDescent="0.25">
      <c r="A1" s="1" t="s">
        <v>3</v>
      </c>
      <c r="B1" s="1" t="s">
        <v>5432</v>
      </c>
      <c r="C1" s="1" t="s">
        <v>5433</v>
      </c>
      <c r="D1" s="1" t="s">
        <v>5434</v>
      </c>
      <c r="E1" s="1" t="s">
        <v>5435</v>
      </c>
      <c r="F1" s="1" t="s">
        <v>5436</v>
      </c>
    </row>
    <row r="2" spans="1:6" x14ac:dyDescent="0.25">
      <c r="A2" t="s">
        <v>11</v>
      </c>
      <c r="B2" t="s">
        <v>5437</v>
      </c>
      <c r="C2" t="s">
        <v>5438</v>
      </c>
      <c r="D2" t="s">
        <v>5439</v>
      </c>
      <c r="E2" s="4">
        <v>28500</v>
      </c>
      <c r="F2">
        <v>22100</v>
      </c>
    </row>
    <row r="3" spans="1:6" x14ac:dyDescent="0.25">
      <c r="A3" t="s">
        <v>40</v>
      </c>
      <c r="B3" t="s">
        <v>5440</v>
      </c>
      <c r="C3" t="s">
        <v>5438</v>
      </c>
      <c r="D3" t="s">
        <v>5439</v>
      </c>
      <c r="E3" s="4">
        <v>19500</v>
      </c>
      <c r="F3">
        <v>15100</v>
      </c>
    </row>
    <row r="4" spans="1:6" x14ac:dyDescent="0.25">
      <c r="A4" t="s">
        <v>15</v>
      </c>
      <c r="B4" t="s">
        <v>5441</v>
      </c>
      <c r="C4" t="s">
        <v>5442</v>
      </c>
      <c r="D4" t="s">
        <v>5439</v>
      </c>
      <c r="E4" s="4">
        <v>450</v>
      </c>
      <c r="F4">
        <v>210</v>
      </c>
    </row>
    <row r="5" spans="1:6" x14ac:dyDescent="0.25">
      <c r="A5" t="s">
        <v>21</v>
      </c>
      <c r="B5" t="s">
        <v>5443</v>
      </c>
      <c r="C5" t="s">
        <v>5442</v>
      </c>
      <c r="D5" t="s">
        <v>5439</v>
      </c>
      <c r="E5" s="4">
        <v>1850</v>
      </c>
      <c r="F5">
        <v>990</v>
      </c>
    </row>
    <row r="6" spans="1:6" x14ac:dyDescent="0.25">
      <c r="A6" t="s">
        <v>79</v>
      </c>
      <c r="B6" t="s">
        <v>5444</v>
      </c>
      <c r="C6" t="s">
        <v>5445</v>
      </c>
      <c r="D6" t="s">
        <v>5439</v>
      </c>
      <c r="E6" s="4">
        <v>6200</v>
      </c>
      <c r="F6">
        <v>4300</v>
      </c>
    </row>
    <row r="7" spans="1:6" x14ac:dyDescent="0.25">
      <c r="A7" t="s">
        <v>24</v>
      </c>
      <c r="B7" t="s">
        <v>5446</v>
      </c>
      <c r="C7" t="s">
        <v>5442</v>
      </c>
      <c r="D7" t="s">
        <v>5439</v>
      </c>
      <c r="E7" s="4">
        <v>1250</v>
      </c>
      <c r="F7">
        <v>620</v>
      </c>
    </row>
    <row r="8" spans="1:6" x14ac:dyDescent="0.25">
      <c r="A8" t="s">
        <v>82</v>
      </c>
      <c r="B8" t="s">
        <v>5447</v>
      </c>
      <c r="C8" t="s">
        <v>5448</v>
      </c>
      <c r="D8" t="s">
        <v>5449</v>
      </c>
      <c r="E8" s="4">
        <v>4800</v>
      </c>
      <c r="F8">
        <v>3150</v>
      </c>
    </row>
    <row r="9" spans="1:6" x14ac:dyDescent="0.25">
      <c r="A9" t="s">
        <v>30</v>
      </c>
      <c r="B9" t="s">
        <v>5450</v>
      </c>
      <c r="C9" t="s">
        <v>5448</v>
      </c>
      <c r="D9" t="s">
        <v>5449</v>
      </c>
      <c r="E9" s="4">
        <v>9200</v>
      </c>
      <c r="F9">
        <v>6500</v>
      </c>
    </row>
    <row r="10" spans="1:6" x14ac:dyDescent="0.25">
      <c r="A10" t="s">
        <v>56</v>
      </c>
      <c r="B10" t="s">
        <v>5451</v>
      </c>
      <c r="C10" t="s">
        <v>5452</v>
      </c>
      <c r="D10" t="s">
        <v>5449</v>
      </c>
      <c r="E10" s="4">
        <v>180</v>
      </c>
      <c r="F10">
        <v>75</v>
      </c>
    </row>
    <row r="11" spans="1:6" x14ac:dyDescent="0.25">
      <c r="A11" t="s">
        <v>59</v>
      </c>
      <c r="B11" t="s">
        <v>5453</v>
      </c>
      <c r="C11" t="s">
        <v>5454</v>
      </c>
      <c r="D11" t="s">
        <v>5439</v>
      </c>
      <c r="E11" s="4">
        <v>7400</v>
      </c>
      <c r="F11">
        <v>5600</v>
      </c>
    </row>
    <row r="12" spans="1:6" x14ac:dyDescent="0.25">
      <c r="A12" t="s">
        <v>27</v>
      </c>
      <c r="B12" t="s">
        <v>5455</v>
      </c>
      <c r="C12" t="s">
        <v>5456</v>
      </c>
      <c r="D12" t="s">
        <v>5449</v>
      </c>
      <c r="E12" s="4">
        <v>980</v>
      </c>
      <c r="F12">
        <v>510</v>
      </c>
    </row>
    <row r="13" spans="1:6" x14ac:dyDescent="0.25">
      <c r="A13" t="s">
        <v>43</v>
      </c>
      <c r="B13" t="s">
        <v>5457</v>
      </c>
      <c r="C13" t="s">
        <v>5458</v>
      </c>
      <c r="D13" t="s">
        <v>5439</v>
      </c>
      <c r="E13" s="4">
        <v>3600</v>
      </c>
      <c r="F13">
        <v>2450</v>
      </c>
    </row>
    <row r="14" spans="1:6" x14ac:dyDescent="0.25">
      <c r="A14" t="s">
        <v>18</v>
      </c>
      <c r="B14" t="s">
        <v>5459</v>
      </c>
      <c r="C14" t="s">
        <v>5442</v>
      </c>
      <c r="D14" t="s">
        <v>5439</v>
      </c>
      <c r="E14" s="4">
        <v>1450</v>
      </c>
      <c r="F14">
        <v>790</v>
      </c>
    </row>
    <row r="15" spans="1:6" x14ac:dyDescent="0.25">
      <c r="A15" t="s">
        <v>90</v>
      </c>
      <c r="B15" t="s">
        <v>5460</v>
      </c>
      <c r="C15" t="s">
        <v>5442</v>
      </c>
      <c r="D15" t="s">
        <v>5439</v>
      </c>
      <c r="E15" s="4">
        <v>2100</v>
      </c>
      <c r="F15">
        <v>1180</v>
      </c>
    </row>
    <row r="16" spans="1:6" x14ac:dyDescent="0.25">
      <c r="A16" t="s">
        <v>72</v>
      </c>
      <c r="B16" t="s">
        <v>5461</v>
      </c>
      <c r="C16" t="s">
        <v>5462</v>
      </c>
      <c r="D16" t="s">
        <v>5439</v>
      </c>
      <c r="E16" s="4">
        <v>1750</v>
      </c>
      <c r="F16">
        <v>1050</v>
      </c>
    </row>
    <row r="17" spans="1:6" x14ac:dyDescent="0.25">
      <c r="A17" t="s">
        <v>46</v>
      </c>
      <c r="B17" t="s">
        <v>5463</v>
      </c>
      <c r="C17" t="s">
        <v>5452</v>
      </c>
      <c r="D17" t="s">
        <v>5449</v>
      </c>
      <c r="E17" s="4">
        <v>260</v>
      </c>
      <c r="F17">
        <v>145</v>
      </c>
    </row>
    <row r="18" spans="1:6" x14ac:dyDescent="0.25">
      <c r="A18" t="s">
        <v>33</v>
      </c>
      <c r="B18" t="s">
        <v>5464</v>
      </c>
      <c r="C18" t="s">
        <v>5448</v>
      </c>
      <c r="D18" t="s">
        <v>5449</v>
      </c>
      <c r="E18" s="4">
        <v>3900</v>
      </c>
      <c r="F18">
        <v>2650</v>
      </c>
    </row>
    <row r="19" spans="1:6" x14ac:dyDescent="0.25">
      <c r="A19" t="s">
        <v>109</v>
      </c>
      <c r="B19" t="s">
        <v>5465</v>
      </c>
      <c r="C19" t="s">
        <v>5445</v>
      </c>
      <c r="D19" t="s">
        <v>5439</v>
      </c>
      <c r="E19" s="4">
        <v>12800</v>
      </c>
      <c r="F19">
        <v>9700</v>
      </c>
    </row>
    <row r="20" spans="1:6" x14ac:dyDescent="0.25">
      <c r="A20" t="s">
        <v>123</v>
      </c>
      <c r="B20" t="s">
        <v>5466</v>
      </c>
      <c r="C20" t="s">
        <v>5467</v>
      </c>
      <c r="D20" t="s">
        <v>5439</v>
      </c>
      <c r="E20" s="4">
        <v>2350</v>
      </c>
      <c r="F20">
        <v>1420</v>
      </c>
    </row>
    <row r="21" spans="1:6" x14ac:dyDescent="0.25">
      <c r="A21" t="s">
        <v>49</v>
      </c>
      <c r="B21" t="s">
        <v>5468</v>
      </c>
      <c r="C21" t="s">
        <v>5469</v>
      </c>
      <c r="D21" t="s">
        <v>5439</v>
      </c>
      <c r="E21" s="4">
        <v>4100</v>
      </c>
      <c r="F21">
        <v>2950</v>
      </c>
    </row>
  </sheetData>
  <autoFilter ref="A1:F21" xr:uid="{00000000-0001-0000-0100-000000000000}"/>
  <pageMargins left="0.75" right="0.75" top="1" bottom="1" header="0.5" footer="0.5"/>
  <pageSetup orientation="portrait" horizontalDpi="200" verticalDpi="200" copies="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1"/>
  <sheetViews>
    <sheetView workbookViewId="0">
      <pane ySplit="1" topLeftCell="A2" activePane="bottomLeft" state="frozen"/>
      <selection pane="bottomLeft" activeCell="D405" sqref="D405"/>
    </sheetView>
  </sheetViews>
  <sheetFormatPr defaultRowHeight="15" x14ac:dyDescent="0.25"/>
  <cols>
    <col min="1" max="1" width="12" customWidth="1"/>
    <col min="2" max="2" width="19" customWidth="1"/>
    <col min="3" max="3" width="16.7109375" bestFit="1" customWidth="1"/>
    <col min="4" max="4" width="12" customWidth="1"/>
    <col min="5" max="5" width="16" customWidth="1"/>
    <col min="6" max="6" width="21" customWidth="1"/>
  </cols>
  <sheetData>
    <row r="1" spans="1:6" ht="27.95" customHeight="1" x14ac:dyDescent="0.25">
      <c r="A1" s="1" t="s">
        <v>2</v>
      </c>
      <c r="B1" s="1" t="s">
        <v>5470</v>
      </c>
      <c r="C1" s="1" t="s">
        <v>5471</v>
      </c>
      <c r="D1" s="1" t="s">
        <v>5472</v>
      </c>
      <c r="E1" s="1" t="s">
        <v>5473</v>
      </c>
      <c r="F1" s="1" t="s">
        <v>5474</v>
      </c>
    </row>
    <row r="2" spans="1:6" x14ac:dyDescent="0.25">
      <c r="A2" t="s">
        <v>546</v>
      </c>
      <c r="B2" t="s">
        <v>5475</v>
      </c>
      <c r="C2" t="s">
        <v>5476</v>
      </c>
      <c r="D2" t="s">
        <v>5476</v>
      </c>
      <c r="E2" t="s">
        <v>5477</v>
      </c>
      <c r="F2" s="2">
        <v>45019</v>
      </c>
    </row>
    <row r="3" spans="1:6" x14ac:dyDescent="0.25">
      <c r="A3" t="s">
        <v>392</v>
      </c>
      <c r="B3" t="s">
        <v>5478</v>
      </c>
      <c r="C3" t="s">
        <v>5479</v>
      </c>
      <c r="D3" t="s">
        <v>5479</v>
      </c>
      <c r="E3" t="s">
        <v>5480</v>
      </c>
      <c r="F3" s="2">
        <v>45678</v>
      </c>
    </row>
    <row r="4" spans="1:6" x14ac:dyDescent="0.25">
      <c r="A4" t="s">
        <v>164</v>
      </c>
      <c r="B4" t="s">
        <v>5481</v>
      </c>
      <c r="C4" t="s">
        <v>5482</v>
      </c>
      <c r="D4" t="s">
        <v>5483</v>
      </c>
      <c r="E4" t="s">
        <v>5477</v>
      </c>
      <c r="F4" s="2">
        <v>44753</v>
      </c>
    </row>
    <row r="5" spans="1:6" x14ac:dyDescent="0.25">
      <c r="A5" t="s">
        <v>246</v>
      </c>
      <c r="B5" t="s">
        <v>5484</v>
      </c>
      <c r="C5" t="s">
        <v>5485</v>
      </c>
      <c r="D5" t="s">
        <v>5486</v>
      </c>
      <c r="E5" t="s">
        <v>5480</v>
      </c>
      <c r="F5" s="2">
        <v>45711</v>
      </c>
    </row>
    <row r="6" spans="1:6" x14ac:dyDescent="0.25">
      <c r="A6" t="s">
        <v>336</v>
      </c>
      <c r="B6" t="s">
        <v>5487</v>
      </c>
      <c r="C6" t="s">
        <v>5488</v>
      </c>
      <c r="D6" t="s">
        <v>5488</v>
      </c>
      <c r="E6" t="s">
        <v>5480</v>
      </c>
      <c r="F6" s="2">
        <v>45421</v>
      </c>
    </row>
    <row r="7" spans="1:6" x14ac:dyDescent="0.25">
      <c r="A7" t="s">
        <v>996</v>
      </c>
      <c r="B7" t="s">
        <v>5489</v>
      </c>
      <c r="C7" t="s">
        <v>5490</v>
      </c>
      <c r="D7" t="s">
        <v>5490</v>
      </c>
      <c r="E7" t="s">
        <v>5477</v>
      </c>
      <c r="F7" s="2">
        <v>44575</v>
      </c>
    </row>
    <row r="8" spans="1:6" x14ac:dyDescent="0.25">
      <c r="A8" t="s">
        <v>377</v>
      </c>
      <c r="B8" t="s">
        <v>5491</v>
      </c>
      <c r="C8" t="s">
        <v>5482</v>
      </c>
      <c r="D8" t="s">
        <v>5483</v>
      </c>
      <c r="E8" t="s">
        <v>5477</v>
      </c>
      <c r="F8" s="2">
        <v>44880</v>
      </c>
    </row>
    <row r="9" spans="1:6" x14ac:dyDescent="0.25">
      <c r="A9" t="s">
        <v>1926</v>
      </c>
      <c r="B9" t="s">
        <v>5492</v>
      </c>
      <c r="C9" t="s">
        <v>5493</v>
      </c>
      <c r="D9" t="s">
        <v>5494</v>
      </c>
      <c r="E9" t="s">
        <v>5477</v>
      </c>
      <c r="F9" s="2">
        <v>45340</v>
      </c>
    </row>
    <row r="10" spans="1:6" x14ac:dyDescent="0.25">
      <c r="A10" t="s">
        <v>709</v>
      </c>
      <c r="B10" t="s">
        <v>5495</v>
      </c>
      <c r="C10" t="s">
        <v>5493</v>
      </c>
      <c r="D10" t="s">
        <v>5494</v>
      </c>
      <c r="E10" t="s">
        <v>5480</v>
      </c>
      <c r="F10" s="2">
        <v>44650</v>
      </c>
    </row>
    <row r="11" spans="1:6" x14ac:dyDescent="0.25">
      <c r="A11" t="s">
        <v>58</v>
      </c>
      <c r="B11" t="s">
        <v>5496</v>
      </c>
      <c r="C11" t="s">
        <v>5479</v>
      </c>
      <c r="D11" t="s">
        <v>5479</v>
      </c>
      <c r="E11" t="s">
        <v>5497</v>
      </c>
      <c r="F11" s="2">
        <v>45337</v>
      </c>
    </row>
    <row r="12" spans="1:6" x14ac:dyDescent="0.25">
      <c r="A12" t="s">
        <v>1086</v>
      </c>
      <c r="B12" t="s">
        <v>5498</v>
      </c>
      <c r="C12" t="s">
        <v>5499</v>
      </c>
      <c r="D12" t="s">
        <v>5499</v>
      </c>
      <c r="E12" t="s">
        <v>5480</v>
      </c>
      <c r="F12" s="2">
        <v>45828</v>
      </c>
    </row>
    <row r="13" spans="1:6" x14ac:dyDescent="0.25">
      <c r="A13" t="s">
        <v>951</v>
      </c>
      <c r="B13" t="s">
        <v>5500</v>
      </c>
      <c r="C13" t="s">
        <v>5501</v>
      </c>
      <c r="D13" t="s">
        <v>5502</v>
      </c>
      <c r="E13" t="s">
        <v>5480</v>
      </c>
      <c r="F13" s="2">
        <v>44655</v>
      </c>
    </row>
    <row r="14" spans="1:6" x14ac:dyDescent="0.25">
      <c r="A14" t="s">
        <v>365</v>
      </c>
      <c r="B14" t="s">
        <v>5503</v>
      </c>
      <c r="C14" t="s">
        <v>5499</v>
      </c>
      <c r="D14" t="s">
        <v>5499</v>
      </c>
      <c r="E14" t="s">
        <v>5497</v>
      </c>
      <c r="F14" s="2">
        <v>45038</v>
      </c>
    </row>
    <row r="15" spans="1:6" x14ac:dyDescent="0.25">
      <c r="A15" t="s">
        <v>471</v>
      </c>
      <c r="B15" t="s">
        <v>5504</v>
      </c>
      <c r="C15" t="s">
        <v>5499</v>
      </c>
      <c r="D15" t="s">
        <v>5499</v>
      </c>
      <c r="E15" t="s">
        <v>5477</v>
      </c>
      <c r="F15" s="2">
        <v>45309</v>
      </c>
    </row>
    <row r="16" spans="1:6" x14ac:dyDescent="0.25">
      <c r="A16" t="s">
        <v>23</v>
      </c>
      <c r="B16" t="s">
        <v>5505</v>
      </c>
      <c r="C16" t="s">
        <v>5493</v>
      </c>
      <c r="D16" t="s">
        <v>5494</v>
      </c>
      <c r="E16" t="s">
        <v>5477</v>
      </c>
      <c r="F16" s="2">
        <v>45108</v>
      </c>
    </row>
    <row r="17" spans="1:6" x14ac:dyDescent="0.25">
      <c r="A17" t="s">
        <v>1817</v>
      </c>
      <c r="B17" t="s">
        <v>5481</v>
      </c>
      <c r="C17" t="s">
        <v>5488</v>
      </c>
      <c r="D17" t="s">
        <v>5488</v>
      </c>
      <c r="E17" t="s">
        <v>5477</v>
      </c>
      <c r="F17" s="2">
        <v>45063</v>
      </c>
    </row>
    <row r="18" spans="1:6" x14ac:dyDescent="0.25">
      <c r="A18" t="s">
        <v>1579</v>
      </c>
      <c r="B18" t="s">
        <v>5506</v>
      </c>
      <c r="C18" t="s">
        <v>5482</v>
      </c>
      <c r="D18" t="s">
        <v>5483</v>
      </c>
      <c r="E18" t="s">
        <v>5477</v>
      </c>
      <c r="F18" s="2">
        <v>45702</v>
      </c>
    </row>
    <row r="19" spans="1:6" x14ac:dyDescent="0.25">
      <c r="A19" t="s">
        <v>369</v>
      </c>
      <c r="B19" t="s">
        <v>5507</v>
      </c>
      <c r="C19" t="s">
        <v>5493</v>
      </c>
      <c r="D19" t="s">
        <v>5494</v>
      </c>
      <c r="E19" t="s">
        <v>5480</v>
      </c>
      <c r="F19" s="2">
        <v>44676</v>
      </c>
    </row>
    <row r="20" spans="1:6" x14ac:dyDescent="0.25">
      <c r="A20" t="s">
        <v>621</v>
      </c>
      <c r="B20" t="s">
        <v>5508</v>
      </c>
      <c r="C20" t="s">
        <v>5509</v>
      </c>
      <c r="D20" t="s">
        <v>5509</v>
      </c>
      <c r="E20" t="s">
        <v>5480</v>
      </c>
      <c r="F20" s="2">
        <v>45383</v>
      </c>
    </row>
    <row r="21" spans="1:6" x14ac:dyDescent="0.25">
      <c r="A21" t="s">
        <v>473</v>
      </c>
      <c r="B21" t="s">
        <v>5510</v>
      </c>
      <c r="C21" t="s">
        <v>5501</v>
      </c>
      <c r="D21" t="s">
        <v>5502</v>
      </c>
      <c r="E21" t="s">
        <v>5497</v>
      </c>
      <c r="F21" s="2">
        <v>45723</v>
      </c>
    </row>
    <row r="22" spans="1:6" x14ac:dyDescent="0.25">
      <c r="A22" t="s">
        <v>777</v>
      </c>
      <c r="B22" t="s">
        <v>5511</v>
      </c>
      <c r="C22" t="s">
        <v>5488</v>
      </c>
      <c r="D22" t="s">
        <v>5488</v>
      </c>
      <c r="E22" t="s">
        <v>5477</v>
      </c>
      <c r="F22" s="2">
        <v>45501</v>
      </c>
    </row>
    <row r="23" spans="1:6" x14ac:dyDescent="0.25">
      <c r="A23" t="s">
        <v>76</v>
      </c>
      <c r="B23" t="s">
        <v>5512</v>
      </c>
      <c r="C23" t="s">
        <v>5513</v>
      </c>
      <c r="D23" t="s">
        <v>5502</v>
      </c>
      <c r="E23" t="s">
        <v>5477</v>
      </c>
      <c r="F23" s="2">
        <v>45711</v>
      </c>
    </row>
    <row r="24" spans="1:6" x14ac:dyDescent="0.25">
      <c r="A24" t="s">
        <v>172</v>
      </c>
      <c r="B24" t="s">
        <v>5514</v>
      </c>
      <c r="C24" t="s">
        <v>5476</v>
      </c>
      <c r="D24" t="s">
        <v>5476</v>
      </c>
      <c r="E24" t="s">
        <v>5480</v>
      </c>
      <c r="F24" s="2">
        <v>45757</v>
      </c>
    </row>
    <row r="25" spans="1:6" x14ac:dyDescent="0.25">
      <c r="A25" t="s">
        <v>407</v>
      </c>
      <c r="B25" t="s">
        <v>5515</v>
      </c>
      <c r="C25" t="s">
        <v>5501</v>
      </c>
      <c r="D25" t="s">
        <v>5502</v>
      </c>
      <c r="E25" t="s">
        <v>5497</v>
      </c>
      <c r="F25" s="2">
        <v>44845</v>
      </c>
    </row>
    <row r="26" spans="1:6" x14ac:dyDescent="0.25">
      <c r="A26" t="s">
        <v>682</v>
      </c>
      <c r="B26" t="s">
        <v>5516</v>
      </c>
      <c r="C26" t="s">
        <v>5479</v>
      </c>
      <c r="D26" t="s">
        <v>5479</v>
      </c>
      <c r="E26" t="s">
        <v>5480</v>
      </c>
      <c r="F26" s="2">
        <v>44786</v>
      </c>
    </row>
    <row r="27" spans="1:6" x14ac:dyDescent="0.25">
      <c r="A27" t="s">
        <v>1195</v>
      </c>
      <c r="B27" t="s">
        <v>5517</v>
      </c>
      <c r="C27" t="s">
        <v>5513</v>
      </c>
      <c r="D27" t="s">
        <v>5502</v>
      </c>
      <c r="E27" t="s">
        <v>5480</v>
      </c>
      <c r="F27" s="2">
        <v>45426</v>
      </c>
    </row>
    <row r="28" spans="1:6" x14ac:dyDescent="0.25">
      <c r="A28" t="s">
        <v>356</v>
      </c>
      <c r="B28" t="s">
        <v>5518</v>
      </c>
      <c r="C28" t="s">
        <v>5482</v>
      </c>
      <c r="D28" t="s">
        <v>5483</v>
      </c>
      <c r="E28" t="s">
        <v>5477</v>
      </c>
      <c r="F28" s="2">
        <v>45520</v>
      </c>
    </row>
    <row r="29" spans="1:6" x14ac:dyDescent="0.25">
      <c r="A29" t="s">
        <v>156</v>
      </c>
      <c r="B29" t="s">
        <v>5519</v>
      </c>
      <c r="C29" t="s">
        <v>5485</v>
      </c>
      <c r="D29" t="s">
        <v>5486</v>
      </c>
      <c r="E29" t="s">
        <v>5497</v>
      </c>
      <c r="F29" s="2">
        <v>44585</v>
      </c>
    </row>
    <row r="30" spans="1:6" x14ac:dyDescent="0.25">
      <c r="A30" t="s">
        <v>29</v>
      </c>
      <c r="B30" t="s">
        <v>5520</v>
      </c>
      <c r="C30" t="s">
        <v>5485</v>
      </c>
      <c r="D30" t="s">
        <v>5486</v>
      </c>
      <c r="E30" t="s">
        <v>5480</v>
      </c>
      <c r="F30" s="2">
        <v>45258</v>
      </c>
    </row>
    <row r="31" spans="1:6" x14ac:dyDescent="0.25">
      <c r="A31" t="s">
        <v>647</v>
      </c>
      <c r="B31" t="s">
        <v>5521</v>
      </c>
      <c r="C31" t="s">
        <v>5482</v>
      </c>
      <c r="D31" t="s">
        <v>5483</v>
      </c>
      <c r="E31" t="s">
        <v>5477</v>
      </c>
      <c r="F31" s="2">
        <v>44568</v>
      </c>
    </row>
    <row r="32" spans="1:6" x14ac:dyDescent="0.25">
      <c r="A32" t="s">
        <v>503</v>
      </c>
      <c r="B32" t="s">
        <v>5522</v>
      </c>
      <c r="C32" t="s">
        <v>5513</v>
      </c>
      <c r="D32" t="s">
        <v>5502</v>
      </c>
      <c r="E32" t="s">
        <v>5477</v>
      </c>
      <c r="F32" s="2">
        <v>44779</v>
      </c>
    </row>
    <row r="33" spans="1:6" x14ac:dyDescent="0.25">
      <c r="A33" t="s">
        <v>254</v>
      </c>
      <c r="B33" t="s">
        <v>5523</v>
      </c>
      <c r="C33" t="s">
        <v>5488</v>
      </c>
      <c r="D33" t="s">
        <v>5488</v>
      </c>
      <c r="E33" t="s">
        <v>5477</v>
      </c>
      <c r="F33" s="2">
        <v>44969</v>
      </c>
    </row>
    <row r="34" spans="1:6" x14ac:dyDescent="0.25">
      <c r="A34" t="s">
        <v>67</v>
      </c>
      <c r="B34" t="s">
        <v>5524</v>
      </c>
      <c r="C34" t="s">
        <v>5513</v>
      </c>
      <c r="D34" t="s">
        <v>5502</v>
      </c>
      <c r="E34" t="s">
        <v>5477</v>
      </c>
      <c r="F34" s="2">
        <v>45648</v>
      </c>
    </row>
    <row r="35" spans="1:6" x14ac:dyDescent="0.25">
      <c r="A35" t="s">
        <v>32</v>
      </c>
      <c r="B35" t="s">
        <v>5525</v>
      </c>
      <c r="C35" t="s">
        <v>5493</v>
      </c>
      <c r="D35" t="s">
        <v>5494</v>
      </c>
      <c r="E35" t="s">
        <v>5477</v>
      </c>
      <c r="F35" s="2">
        <v>44791</v>
      </c>
    </row>
    <row r="36" spans="1:6" x14ac:dyDescent="0.25">
      <c r="A36" t="s">
        <v>494</v>
      </c>
      <c r="B36" t="s">
        <v>5526</v>
      </c>
      <c r="C36" t="s">
        <v>5499</v>
      </c>
      <c r="D36" t="s">
        <v>5499</v>
      </c>
      <c r="E36" t="s">
        <v>5477</v>
      </c>
      <c r="F36" s="2">
        <v>45055</v>
      </c>
    </row>
    <row r="37" spans="1:6" x14ac:dyDescent="0.25">
      <c r="A37" t="s">
        <v>1526</v>
      </c>
      <c r="B37" t="s">
        <v>5527</v>
      </c>
      <c r="C37" t="s">
        <v>5479</v>
      </c>
      <c r="D37" t="s">
        <v>5479</v>
      </c>
      <c r="E37" t="s">
        <v>5480</v>
      </c>
      <c r="F37" s="2">
        <v>44703</v>
      </c>
    </row>
    <row r="38" spans="1:6" x14ac:dyDescent="0.25">
      <c r="A38" t="s">
        <v>176</v>
      </c>
      <c r="B38" t="s">
        <v>5528</v>
      </c>
      <c r="C38" t="s">
        <v>5513</v>
      </c>
      <c r="D38" t="s">
        <v>5502</v>
      </c>
      <c r="E38" t="s">
        <v>5477</v>
      </c>
      <c r="F38" s="2">
        <v>45535</v>
      </c>
    </row>
    <row r="39" spans="1:6" x14ac:dyDescent="0.25">
      <c r="A39" t="s">
        <v>396</v>
      </c>
      <c r="B39" t="s">
        <v>5529</v>
      </c>
      <c r="C39" t="s">
        <v>5499</v>
      </c>
      <c r="D39" t="s">
        <v>5499</v>
      </c>
      <c r="E39" t="s">
        <v>5477</v>
      </c>
      <c r="F39" s="2">
        <v>45804</v>
      </c>
    </row>
    <row r="40" spans="1:6" x14ac:dyDescent="0.25">
      <c r="A40" t="s">
        <v>45</v>
      </c>
      <c r="B40" t="s">
        <v>5530</v>
      </c>
      <c r="C40" t="s">
        <v>5485</v>
      </c>
      <c r="D40" t="s">
        <v>5486</v>
      </c>
      <c r="E40" t="s">
        <v>5480</v>
      </c>
      <c r="F40" s="2">
        <v>44973</v>
      </c>
    </row>
    <row r="41" spans="1:6" x14ac:dyDescent="0.25">
      <c r="A41" t="s">
        <v>53</v>
      </c>
      <c r="B41" t="s">
        <v>5531</v>
      </c>
      <c r="C41" t="s">
        <v>5488</v>
      </c>
      <c r="D41" t="s">
        <v>5488</v>
      </c>
      <c r="E41" t="s">
        <v>5480</v>
      </c>
      <c r="F41" s="2">
        <v>45459</v>
      </c>
    </row>
    <row r="42" spans="1:6" x14ac:dyDescent="0.25">
      <c r="A42" t="s">
        <v>201</v>
      </c>
      <c r="B42" t="s">
        <v>5516</v>
      </c>
      <c r="C42" t="s">
        <v>5479</v>
      </c>
      <c r="D42" t="s">
        <v>5479</v>
      </c>
      <c r="E42" t="s">
        <v>5477</v>
      </c>
      <c r="F42" s="2">
        <v>44693</v>
      </c>
    </row>
    <row r="43" spans="1:6" x14ac:dyDescent="0.25">
      <c r="A43" t="s">
        <v>279</v>
      </c>
      <c r="B43" t="s">
        <v>5532</v>
      </c>
      <c r="C43" t="s">
        <v>5490</v>
      </c>
      <c r="D43" t="s">
        <v>5490</v>
      </c>
      <c r="E43" t="s">
        <v>5480</v>
      </c>
      <c r="F43" s="2">
        <v>45767</v>
      </c>
    </row>
    <row r="44" spans="1:6" x14ac:dyDescent="0.25">
      <c r="A44" t="s">
        <v>849</v>
      </c>
      <c r="B44" t="s">
        <v>5533</v>
      </c>
      <c r="C44" t="s">
        <v>5479</v>
      </c>
      <c r="D44" t="s">
        <v>5479</v>
      </c>
      <c r="E44" t="s">
        <v>5480</v>
      </c>
      <c r="F44" s="2">
        <v>44682</v>
      </c>
    </row>
    <row r="45" spans="1:6" x14ac:dyDescent="0.25">
      <c r="A45" t="s">
        <v>437</v>
      </c>
      <c r="B45" t="s">
        <v>5534</v>
      </c>
      <c r="C45" t="s">
        <v>5509</v>
      </c>
      <c r="D45" t="s">
        <v>5509</v>
      </c>
      <c r="E45" t="s">
        <v>5497</v>
      </c>
      <c r="F45" s="2">
        <v>44707</v>
      </c>
    </row>
    <row r="46" spans="1:6" x14ac:dyDescent="0.25">
      <c r="A46" t="s">
        <v>1985</v>
      </c>
      <c r="B46" t="s">
        <v>5535</v>
      </c>
      <c r="C46" t="s">
        <v>5499</v>
      </c>
      <c r="D46" t="s">
        <v>5499</v>
      </c>
      <c r="E46" t="s">
        <v>5480</v>
      </c>
      <c r="F46" s="2">
        <v>45000</v>
      </c>
    </row>
    <row r="47" spans="1:6" x14ac:dyDescent="0.25">
      <c r="A47" t="s">
        <v>125</v>
      </c>
      <c r="B47" t="s">
        <v>5529</v>
      </c>
      <c r="C47" t="s">
        <v>5476</v>
      </c>
      <c r="D47" t="s">
        <v>5476</v>
      </c>
      <c r="E47" t="s">
        <v>5497</v>
      </c>
      <c r="F47" s="2">
        <v>45731</v>
      </c>
    </row>
    <row r="48" spans="1:6" x14ac:dyDescent="0.25">
      <c r="A48" t="s">
        <v>2040</v>
      </c>
      <c r="B48" t="s">
        <v>5536</v>
      </c>
      <c r="C48" t="s">
        <v>5501</v>
      </c>
      <c r="D48" t="s">
        <v>5502</v>
      </c>
      <c r="E48" t="s">
        <v>5480</v>
      </c>
      <c r="F48" s="2">
        <v>45395</v>
      </c>
    </row>
    <row r="49" spans="1:6" x14ac:dyDescent="0.25">
      <c r="A49" t="s">
        <v>759</v>
      </c>
      <c r="B49" t="s">
        <v>5537</v>
      </c>
      <c r="C49" t="s">
        <v>5479</v>
      </c>
      <c r="D49" t="s">
        <v>5479</v>
      </c>
      <c r="E49" t="s">
        <v>5480</v>
      </c>
      <c r="F49" s="2">
        <v>45287</v>
      </c>
    </row>
    <row r="50" spans="1:6" x14ac:dyDescent="0.25">
      <c r="A50" t="s">
        <v>465</v>
      </c>
      <c r="B50" t="s">
        <v>5538</v>
      </c>
      <c r="C50" t="s">
        <v>5539</v>
      </c>
      <c r="D50" t="s">
        <v>5539</v>
      </c>
      <c r="E50" t="s">
        <v>5497</v>
      </c>
      <c r="F50" s="2">
        <v>44672</v>
      </c>
    </row>
    <row r="51" spans="1:6" x14ac:dyDescent="0.25">
      <c r="A51" t="s">
        <v>1547</v>
      </c>
      <c r="B51" t="s">
        <v>5475</v>
      </c>
      <c r="C51" t="s">
        <v>5482</v>
      </c>
      <c r="D51" t="s">
        <v>5483</v>
      </c>
      <c r="E51" t="s">
        <v>5480</v>
      </c>
      <c r="F51" s="2">
        <v>44785</v>
      </c>
    </row>
    <row r="52" spans="1:6" x14ac:dyDescent="0.25">
      <c r="A52" t="s">
        <v>931</v>
      </c>
      <c r="B52" t="s">
        <v>5540</v>
      </c>
      <c r="C52" t="s">
        <v>5501</v>
      </c>
      <c r="D52" t="s">
        <v>5502</v>
      </c>
      <c r="E52" t="s">
        <v>5477</v>
      </c>
      <c r="F52" s="2">
        <v>44849</v>
      </c>
    </row>
    <row r="53" spans="1:6" x14ac:dyDescent="0.25">
      <c r="A53" t="s">
        <v>401</v>
      </c>
      <c r="B53" t="s">
        <v>5541</v>
      </c>
      <c r="C53" t="s">
        <v>5499</v>
      </c>
      <c r="D53" t="s">
        <v>5499</v>
      </c>
      <c r="E53" t="s">
        <v>5477</v>
      </c>
      <c r="F53" s="2">
        <v>44716</v>
      </c>
    </row>
    <row r="54" spans="1:6" x14ac:dyDescent="0.25">
      <c r="A54" t="s">
        <v>853</v>
      </c>
      <c r="B54" t="s">
        <v>5542</v>
      </c>
      <c r="C54" t="s">
        <v>5485</v>
      </c>
      <c r="D54" t="s">
        <v>5486</v>
      </c>
      <c r="E54" t="s">
        <v>5477</v>
      </c>
      <c r="F54" s="2">
        <v>45669</v>
      </c>
    </row>
    <row r="55" spans="1:6" x14ac:dyDescent="0.25">
      <c r="A55" t="s">
        <v>817</v>
      </c>
      <c r="B55" t="s">
        <v>5543</v>
      </c>
      <c r="C55" t="s">
        <v>5501</v>
      </c>
      <c r="D55" t="s">
        <v>5502</v>
      </c>
      <c r="E55" t="s">
        <v>5477</v>
      </c>
      <c r="F55" s="2">
        <v>45556</v>
      </c>
    </row>
    <row r="56" spans="1:6" x14ac:dyDescent="0.25">
      <c r="A56" t="s">
        <v>1854</v>
      </c>
      <c r="B56" t="s">
        <v>5544</v>
      </c>
      <c r="C56" t="s">
        <v>5482</v>
      </c>
      <c r="D56" t="s">
        <v>5483</v>
      </c>
      <c r="E56" t="s">
        <v>5497</v>
      </c>
      <c r="F56" s="2">
        <v>44899</v>
      </c>
    </row>
    <row r="57" spans="1:6" x14ac:dyDescent="0.25">
      <c r="A57" t="s">
        <v>446</v>
      </c>
      <c r="B57" t="s">
        <v>5545</v>
      </c>
      <c r="C57" t="s">
        <v>5482</v>
      </c>
      <c r="D57" t="s">
        <v>5483</v>
      </c>
      <c r="E57" t="s">
        <v>5477</v>
      </c>
      <c r="F57" s="2">
        <v>45493</v>
      </c>
    </row>
    <row r="58" spans="1:6" x14ac:dyDescent="0.25">
      <c r="A58" t="s">
        <v>347</v>
      </c>
      <c r="B58" t="s">
        <v>5531</v>
      </c>
      <c r="C58" t="s">
        <v>5476</v>
      </c>
      <c r="D58" t="s">
        <v>5476</v>
      </c>
      <c r="E58" t="s">
        <v>5497</v>
      </c>
      <c r="F58" s="2">
        <v>45700</v>
      </c>
    </row>
    <row r="59" spans="1:6" x14ac:dyDescent="0.25">
      <c r="A59" t="s">
        <v>207</v>
      </c>
      <c r="B59" t="s">
        <v>5546</v>
      </c>
      <c r="C59" t="s">
        <v>5501</v>
      </c>
      <c r="D59" t="s">
        <v>5502</v>
      </c>
      <c r="E59" t="s">
        <v>5477</v>
      </c>
      <c r="F59" s="2">
        <v>44681</v>
      </c>
    </row>
    <row r="60" spans="1:6" x14ac:dyDescent="0.25">
      <c r="A60" t="s">
        <v>195</v>
      </c>
      <c r="B60" t="s">
        <v>5547</v>
      </c>
      <c r="C60" t="s">
        <v>5485</v>
      </c>
      <c r="D60" t="s">
        <v>5486</v>
      </c>
      <c r="E60" t="s">
        <v>5477</v>
      </c>
      <c r="F60" s="2">
        <v>45204</v>
      </c>
    </row>
    <row r="61" spans="1:6" x14ac:dyDescent="0.25">
      <c r="A61" t="s">
        <v>536</v>
      </c>
      <c r="B61" t="s">
        <v>5548</v>
      </c>
      <c r="C61" t="s">
        <v>5490</v>
      </c>
      <c r="D61" t="s">
        <v>5490</v>
      </c>
      <c r="E61" t="s">
        <v>5477</v>
      </c>
      <c r="F61" s="2">
        <v>45649</v>
      </c>
    </row>
    <row r="62" spans="1:6" x14ac:dyDescent="0.25">
      <c r="A62" t="s">
        <v>977</v>
      </c>
      <c r="B62" t="s">
        <v>5549</v>
      </c>
      <c r="C62" t="s">
        <v>5485</v>
      </c>
      <c r="D62" t="s">
        <v>5486</v>
      </c>
      <c r="E62" t="s">
        <v>5477</v>
      </c>
      <c r="F62" s="2">
        <v>44942</v>
      </c>
    </row>
    <row r="63" spans="1:6" x14ac:dyDescent="0.25">
      <c r="A63" t="s">
        <v>1123</v>
      </c>
      <c r="B63" t="s">
        <v>5481</v>
      </c>
      <c r="C63" t="s">
        <v>5479</v>
      </c>
      <c r="D63" t="s">
        <v>5479</v>
      </c>
      <c r="E63" t="s">
        <v>5480</v>
      </c>
      <c r="F63" s="2">
        <v>45043</v>
      </c>
    </row>
    <row r="64" spans="1:6" x14ac:dyDescent="0.25">
      <c r="A64" t="s">
        <v>948</v>
      </c>
      <c r="B64" t="s">
        <v>5550</v>
      </c>
      <c r="C64" t="s">
        <v>5490</v>
      </c>
      <c r="D64" t="s">
        <v>5490</v>
      </c>
      <c r="E64" t="s">
        <v>5477</v>
      </c>
      <c r="F64" s="2">
        <v>45779</v>
      </c>
    </row>
    <row r="65" spans="1:6" x14ac:dyDescent="0.25">
      <c r="A65" t="s">
        <v>528</v>
      </c>
      <c r="B65" t="s">
        <v>5551</v>
      </c>
      <c r="C65" t="s">
        <v>5479</v>
      </c>
      <c r="D65" t="s">
        <v>5479</v>
      </c>
      <c r="E65" t="s">
        <v>5477</v>
      </c>
      <c r="F65" s="2">
        <v>45757</v>
      </c>
    </row>
    <row r="66" spans="1:6" x14ac:dyDescent="0.25">
      <c r="A66" t="s">
        <v>806</v>
      </c>
      <c r="B66" t="s">
        <v>5552</v>
      </c>
      <c r="C66" t="s">
        <v>5493</v>
      </c>
      <c r="D66" t="s">
        <v>5494</v>
      </c>
      <c r="E66" t="s">
        <v>5497</v>
      </c>
      <c r="F66" s="2">
        <v>44980</v>
      </c>
    </row>
    <row r="67" spans="1:6" x14ac:dyDescent="0.25">
      <c r="A67" t="s">
        <v>350</v>
      </c>
      <c r="B67" t="s">
        <v>5511</v>
      </c>
      <c r="C67" t="s">
        <v>5499</v>
      </c>
      <c r="D67" t="s">
        <v>5499</v>
      </c>
      <c r="E67" t="s">
        <v>5477</v>
      </c>
      <c r="F67" s="2">
        <v>45176</v>
      </c>
    </row>
    <row r="68" spans="1:6" x14ac:dyDescent="0.25">
      <c r="A68" t="s">
        <v>453</v>
      </c>
      <c r="B68" t="s">
        <v>5553</v>
      </c>
      <c r="C68" t="s">
        <v>5479</v>
      </c>
      <c r="D68" t="s">
        <v>5479</v>
      </c>
      <c r="E68" t="s">
        <v>5477</v>
      </c>
      <c r="F68" s="2">
        <v>45834</v>
      </c>
    </row>
    <row r="69" spans="1:6" x14ac:dyDescent="0.25">
      <c r="A69" t="s">
        <v>226</v>
      </c>
      <c r="B69" t="s">
        <v>5527</v>
      </c>
      <c r="C69" t="s">
        <v>5479</v>
      </c>
      <c r="D69" t="s">
        <v>5479</v>
      </c>
      <c r="E69" t="s">
        <v>5477</v>
      </c>
      <c r="F69" s="2">
        <v>45598</v>
      </c>
    </row>
    <row r="70" spans="1:6" x14ac:dyDescent="0.25">
      <c r="A70" t="s">
        <v>2556</v>
      </c>
      <c r="B70" t="s">
        <v>5554</v>
      </c>
      <c r="C70" t="s">
        <v>5493</v>
      </c>
      <c r="D70" t="s">
        <v>5494</v>
      </c>
      <c r="E70" t="s">
        <v>5497</v>
      </c>
      <c r="F70" s="2">
        <v>45062</v>
      </c>
    </row>
    <row r="71" spans="1:6" x14ac:dyDescent="0.25">
      <c r="A71" t="s">
        <v>523</v>
      </c>
      <c r="B71" t="s">
        <v>5555</v>
      </c>
      <c r="C71" t="s">
        <v>5513</v>
      </c>
      <c r="D71" t="s">
        <v>5502</v>
      </c>
      <c r="E71" t="s">
        <v>5477</v>
      </c>
      <c r="F71" s="2">
        <v>45674</v>
      </c>
    </row>
    <row r="72" spans="1:6" x14ac:dyDescent="0.25">
      <c r="A72" t="s">
        <v>1005</v>
      </c>
      <c r="B72" t="s">
        <v>5556</v>
      </c>
      <c r="C72" t="s">
        <v>5488</v>
      </c>
      <c r="D72" t="s">
        <v>5488</v>
      </c>
      <c r="E72" t="s">
        <v>5477</v>
      </c>
      <c r="F72" s="2">
        <v>45697</v>
      </c>
    </row>
    <row r="73" spans="1:6" x14ac:dyDescent="0.25">
      <c r="A73" t="s">
        <v>443</v>
      </c>
      <c r="B73" t="s">
        <v>5557</v>
      </c>
      <c r="C73" t="s">
        <v>5488</v>
      </c>
      <c r="D73" t="s">
        <v>5488</v>
      </c>
      <c r="E73" t="s">
        <v>5477</v>
      </c>
      <c r="F73" s="2">
        <v>44837</v>
      </c>
    </row>
    <row r="74" spans="1:6" x14ac:dyDescent="0.25">
      <c r="A74" t="s">
        <v>313</v>
      </c>
      <c r="B74" t="s">
        <v>5510</v>
      </c>
      <c r="C74" t="s">
        <v>5479</v>
      </c>
      <c r="D74" t="s">
        <v>5479</v>
      </c>
      <c r="E74" t="s">
        <v>5480</v>
      </c>
      <c r="F74" s="2">
        <v>44880</v>
      </c>
    </row>
    <row r="75" spans="1:6" x14ac:dyDescent="0.25">
      <c r="A75" t="s">
        <v>837</v>
      </c>
      <c r="B75" t="s">
        <v>5558</v>
      </c>
      <c r="C75" t="s">
        <v>5490</v>
      </c>
      <c r="D75" t="s">
        <v>5490</v>
      </c>
      <c r="E75" t="s">
        <v>5477</v>
      </c>
      <c r="F75" s="2">
        <v>45264</v>
      </c>
    </row>
    <row r="76" spans="1:6" x14ac:dyDescent="0.25">
      <c r="A76" t="s">
        <v>135</v>
      </c>
      <c r="B76" t="s">
        <v>5559</v>
      </c>
      <c r="C76" t="s">
        <v>5488</v>
      </c>
      <c r="D76" t="s">
        <v>5488</v>
      </c>
      <c r="E76" t="s">
        <v>5497</v>
      </c>
      <c r="F76" s="2">
        <v>45597</v>
      </c>
    </row>
    <row r="77" spans="1:6" x14ac:dyDescent="0.25">
      <c r="A77" t="s">
        <v>714</v>
      </c>
      <c r="B77" t="s">
        <v>5560</v>
      </c>
      <c r="C77" t="s">
        <v>5509</v>
      </c>
      <c r="D77" t="s">
        <v>5509</v>
      </c>
      <c r="E77" t="s">
        <v>5477</v>
      </c>
      <c r="F77" s="2">
        <v>45429</v>
      </c>
    </row>
    <row r="78" spans="1:6" x14ac:dyDescent="0.25">
      <c r="A78" t="s">
        <v>189</v>
      </c>
      <c r="B78" t="s">
        <v>5561</v>
      </c>
      <c r="C78" t="s">
        <v>5509</v>
      </c>
      <c r="D78" t="s">
        <v>5509</v>
      </c>
      <c r="E78" t="s">
        <v>5477</v>
      </c>
      <c r="F78" s="2">
        <v>44829</v>
      </c>
    </row>
    <row r="79" spans="1:6" x14ac:dyDescent="0.25">
      <c r="A79" t="s">
        <v>1204</v>
      </c>
      <c r="B79" t="s">
        <v>5554</v>
      </c>
      <c r="C79" t="s">
        <v>5476</v>
      </c>
      <c r="D79" t="s">
        <v>5476</v>
      </c>
      <c r="E79" t="s">
        <v>5477</v>
      </c>
      <c r="F79" s="2">
        <v>45437</v>
      </c>
    </row>
    <row r="80" spans="1:6" x14ac:dyDescent="0.25">
      <c r="A80" t="s">
        <v>630</v>
      </c>
      <c r="B80" t="s">
        <v>5562</v>
      </c>
      <c r="C80" t="s">
        <v>5479</v>
      </c>
      <c r="D80" t="s">
        <v>5479</v>
      </c>
      <c r="E80" t="s">
        <v>5477</v>
      </c>
      <c r="F80" s="2">
        <v>44867</v>
      </c>
    </row>
    <row r="81" spans="1:6" x14ac:dyDescent="0.25">
      <c r="A81" t="s">
        <v>727</v>
      </c>
      <c r="B81" t="s">
        <v>5562</v>
      </c>
      <c r="C81" t="s">
        <v>5493</v>
      </c>
      <c r="D81" t="s">
        <v>5494</v>
      </c>
      <c r="E81" t="s">
        <v>5480</v>
      </c>
      <c r="F81" s="2">
        <v>44865</v>
      </c>
    </row>
    <row r="82" spans="1:6" x14ac:dyDescent="0.25">
      <c r="A82" t="s">
        <v>117</v>
      </c>
      <c r="B82" t="s">
        <v>5541</v>
      </c>
      <c r="C82" t="s">
        <v>5509</v>
      </c>
      <c r="D82" t="s">
        <v>5509</v>
      </c>
      <c r="E82" t="s">
        <v>5477</v>
      </c>
      <c r="F82" s="2">
        <v>44643</v>
      </c>
    </row>
    <row r="83" spans="1:6" x14ac:dyDescent="0.25">
      <c r="A83" t="s">
        <v>1156</v>
      </c>
      <c r="B83" t="s">
        <v>5563</v>
      </c>
      <c r="C83" t="s">
        <v>5488</v>
      </c>
      <c r="D83" t="s">
        <v>5488</v>
      </c>
      <c r="E83" t="s">
        <v>5477</v>
      </c>
      <c r="F83" s="2">
        <v>44772</v>
      </c>
    </row>
    <row r="84" spans="1:6" x14ac:dyDescent="0.25">
      <c r="A84" t="s">
        <v>111</v>
      </c>
      <c r="B84" t="s">
        <v>5564</v>
      </c>
      <c r="C84" t="s">
        <v>5485</v>
      </c>
      <c r="D84" t="s">
        <v>5486</v>
      </c>
      <c r="E84" t="s">
        <v>5497</v>
      </c>
      <c r="F84" s="2">
        <v>45394</v>
      </c>
    </row>
    <row r="85" spans="1:6" x14ac:dyDescent="0.25">
      <c r="A85" t="s">
        <v>283</v>
      </c>
      <c r="B85" t="s">
        <v>5565</v>
      </c>
      <c r="C85" t="s">
        <v>5513</v>
      </c>
      <c r="D85" t="s">
        <v>5502</v>
      </c>
      <c r="E85" t="s">
        <v>5497</v>
      </c>
      <c r="F85" s="2">
        <v>45046</v>
      </c>
    </row>
    <row r="86" spans="1:6" x14ac:dyDescent="0.25">
      <c r="A86" t="s">
        <v>888</v>
      </c>
      <c r="B86" t="s">
        <v>5566</v>
      </c>
      <c r="C86" t="s">
        <v>5513</v>
      </c>
      <c r="D86" t="s">
        <v>5502</v>
      </c>
      <c r="E86" t="s">
        <v>5497</v>
      </c>
      <c r="F86" s="2">
        <v>44612</v>
      </c>
    </row>
    <row r="87" spans="1:6" x14ac:dyDescent="0.25">
      <c r="A87" t="s">
        <v>42</v>
      </c>
      <c r="B87" t="s">
        <v>5491</v>
      </c>
      <c r="C87" t="s">
        <v>5493</v>
      </c>
      <c r="D87" t="s">
        <v>5494</v>
      </c>
      <c r="E87" t="s">
        <v>5480</v>
      </c>
      <c r="F87" s="2">
        <v>45405</v>
      </c>
    </row>
    <row r="88" spans="1:6" x14ac:dyDescent="0.25">
      <c r="A88" t="s">
        <v>162</v>
      </c>
      <c r="B88" t="s">
        <v>5567</v>
      </c>
      <c r="C88" t="s">
        <v>5513</v>
      </c>
      <c r="D88" t="s">
        <v>5502</v>
      </c>
      <c r="E88" t="s">
        <v>5480</v>
      </c>
      <c r="F88" s="2">
        <v>44783</v>
      </c>
    </row>
    <row r="89" spans="1:6" x14ac:dyDescent="0.25">
      <c r="A89" t="s">
        <v>703</v>
      </c>
      <c r="B89" t="s">
        <v>5568</v>
      </c>
      <c r="C89" t="s">
        <v>5509</v>
      </c>
      <c r="D89" t="s">
        <v>5509</v>
      </c>
      <c r="E89" t="s">
        <v>5497</v>
      </c>
      <c r="F89" s="2">
        <v>45017</v>
      </c>
    </row>
    <row r="90" spans="1:6" x14ac:dyDescent="0.25">
      <c r="A90" t="s">
        <v>602</v>
      </c>
      <c r="B90" t="s">
        <v>5569</v>
      </c>
      <c r="C90" t="s">
        <v>5539</v>
      </c>
      <c r="D90" t="s">
        <v>5539</v>
      </c>
      <c r="E90" t="s">
        <v>5477</v>
      </c>
      <c r="F90" s="2">
        <v>45028</v>
      </c>
    </row>
    <row r="91" spans="1:6" x14ac:dyDescent="0.25">
      <c r="A91" t="s">
        <v>1306</v>
      </c>
      <c r="B91" t="s">
        <v>5533</v>
      </c>
      <c r="C91" t="s">
        <v>5488</v>
      </c>
      <c r="D91" t="s">
        <v>5488</v>
      </c>
      <c r="E91" t="s">
        <v>5477</v>
      </c>
      <c r="F91" s="2">
        <v>45234</v>
      </c>
    </row>
    <row r="92" spans="1:6" x14ac:dyDescent="0.25">
      <c r="A92" t="s">
        <v>548</v>
      </c>
      <c r="B92" t="s">
        <v>5570</v>
      </c>
      <c r="C92" t="s">
        <v>5479</v>
      </c>
      <c r="D92" t="s">
        <v>5479</v>
      </c>
      <c r="E92" t="s">
        <v>5497</v>
      </c>
      <c r="F92" s="2">
        <v>45133</v>
      </c>
    </row>
    <row r="93" spans="1:6" x14ac:dyDescent="0.25">
      <c r="A93" t="s">
        <v>146</v>
      </c>
      <c r="B93" t="s">
        <v>5571</v>
      </c>
      <c r="C93" t="s">
        <v>5485</v>
      </c>
      <c r="D93" t="s">
        <v>5486</v>
      </c>
      <c r="E93" t="s">
        <v>5477</v>
      </c>
      <c r="F93" s="2">
        <v>45660</v>
      </c>
    </row>
    <row r="94" spans="1:6" x14ac:dyDescent="0.25">
      <c r="A94" t="s">
        <v>843</v>
      </c>
      <c r="B94" t="s">
        <v>5532</v>
      </c>
      <c r="C94" t="s">
        <v>5479</v>
      </c>
      <c r="D94" t="s">
        <v>5479</v>
      </c>
      <c r="E94" t="s">
        <v>5497</v>
      </c>
      <c r="F94" s="2">
        <v>45096</v>
      </c>
    </row>
    <row r="95" spans="1:6" x14ac:dyDescent="0.25">
      <c r="A95" t="s">
        <v>309</v>
      </c>
      <c r="B95" t="s">
        <v>5572</v>
      </c>
      <c r="C95" t="s">
        <v>5499</v>
      </c>
      <c r="D95" t="s">
        <v>5499</v>
      </c>
      <c r="E95" t="s">
        <v>5477</v>
      </c>
      <c r="F95" s="2">
        <v>45783</v>
      </c>
    </row>
    <row r="96" spans="1:6" x14ac:dyDescent="0.25">
      <c r="A96" t="s">
        <v>761</v>
      </c>
      <c r="B96" t="s">
        <v>5573</v>
      </c>
      <c r="C96" t="s">
        <v>5476</v>
      </c>
      <c r="D96" t="s">
        <v>5476</v>
      </c>
      <c r="E96" t="s">
        <v>5480</v>
      </c>
      <c r="F96" s="2">
        <v>45455</v>
      </c>
    </row>
    <row r="97" spans="1:6" x14ac:dyDescent="0.25">
      <c r="A97" t="s">
        <v>1414</v>
      </c>
      <c r="B97" t="s">
        <v>5574</v>
      </c>
      <c r="C97" t="s">
        <v>5479</v>
      </c>
      <c r="D97" t="s">
        <v>5479</v>
      </c>
      <c r="E97" t="s">
        <v>5477</v>
      </c>
      <c r="F97" s="2">
        <v>45742</v>
      </c>
    </row>
    <row r="98" spans="1:6" x14ac:dyDescent="0.25">
      <c r="A98" t="s">
        <v>538</v>
      </c>
      <c r="B98" t="s">
        <v>5575</v>
      </c>
      <c r="C98" t="s">
        <v>5509</v>
      </c>
      <c r="D98" t="s">
        <v>5509</v>
      </c>
      <c r="E98" t="s">
        <v>5480</v>
      </c>
      <c r="F98" s="2">
        <v>44565</v>
      </c>
    </row>
    <row r="99" spans="1:6" x14ac:dyDescent="0.25">
      <c r="A99" t="s">
        <v>131</v>
      </c>
      <c r="B99" t="s">
        <v>5576</v>
      </c>
      <c r="C99" t="s">
        <v>5485</v>
      </c>
      <c r="D99" t="s">
        <v>5486</v>
      </c>
      <c r="E99" t="s">
        <v>5480</v>
      </c>
      <c r="F99" s="2">
        <v>44965</v>
      </c>
    </row>
    <row r="100" spans="1:6" x14ac:dyDescent="0.25">
      <c r="A100" t="s">
        <v>352</v>
      </c>
      <c r="B100" t="s">
        <v>5577</v>
      </c>
      <c r="C100" t="s">
        <v>5479</v>
      </c>
      <c r="D100" t="s">
        <v>5479</v>
      </c>
      <c r="E100" t="s">
        <v>5497</v>
      </c>
      <c r="F100" s="2">
        <v>45238</v>
      </c>
    </row>
    <row r="101" spans="1:6" x14ac:dyDescent="0.25">
      <c r="A101" t="s">
        <v>594</v>
      </c>
      <c r="B101" t="s">
        <v>5578</v>
      </c>
      <c r="C101" t="s">
        <v>5488</v>
      </c>
      <c r="D101" t="s">
        <v>5488</v>
      </c>
      <c r="E101" t="s">
        <v>5480</v>
      </c>
      <c r="F101" s="2">
        <v>45177</v>
      </c>
    </row>
    <row r="102" spans="1:6" x14ac:dyDescent="0.25">
      <c r="A102" t="s">
        <v>363</v>
      </c>
      <c r="B102" t="s">
        <v>5519</v>
      </c>
      <c r="C102" t="s">
        <v>5488</v>
      </c>
      <c r="D102" t="s">
        <v>5488</v>
      </c>
      <c r="E102" t="s">
        <v>5477</v>
      </c>
      <c r="F102" s="2">
        <v>45386</v>
      </c>
    </row>
    <row r="103" spans="1:6" x14ac:dyDescent="0.25">
      <c r="A103" t="s">
        <v>667</v>
      </c>
      <c r="B103" t="s">
        <v>5579</v>
      </c>
      <c r="C103" t="s">
        <v>5513</v>
      </c>
      <c r="D103" t="s">
        <v>5502</v>
      </c>
      <c r="E103" t="s">
        <v>5477</v>
      </c>
      <c r="F103" s="2">
        <v>45338</v>
      </c>
    </row>
    <row r="104" spans="1:6" x14ac:dyDescent="0.25">
      <c r="A104" t="s">
        <v>55</v>
      </c>
      <c r="B104" t="s">
        <v>5572</v>
      </c>
      <c r="C104" t="s">
        <v>5490</v>
      </c>
      <c r="D104" t="s">
        <v>5490</v>
      </c>
      <c r="E104" t="s">
        <v>5477</v>
      </c>
      <c r="F104" s="2">
        <v>45684</v>
      </c>
    </row>
    <row r="105" spans="1:6" x14ac:dyDescent="0.25">
      <c r="A105" t="s">
        <v>725</v>
      </c>
      <c r="B105" t="s">
        <v>5580</v>
      </c>
      <c r="C105" t="s">
        <v>5499</v>
      </c>
      <c r="D105" t="s">
        <v>5499</v>
      </c>
      <c r="E105" t="s">
        <v>5477</v>
      </c>
      <c r="F105" s="2">
        <v>45749</v>
      </c>
    </row>
    <row r="106" spans="1:6" x14ac:dyDescent="0.25">
      <c r="A106" t="s">
        <v>511</v>
      </c>
      <c r="B106" t="s">
        <v>5581</v>
      </c>
      <c r="C106" t="s">
        <v>5493</v>
      </c>
      <c r="D106" t="s">
        <v>5494</v>
      </c>
      <c r="E106" t="s">
        <v>5477</v>
      </c>
      <c r="F106" s="2">
        <v>45467</v>
      </c>
    </row>
    <row r="107" spans="1:6" x14ac:dyDescent="0.25">
      <c r="A107" t="s">
        <v>133</v>
      </c>
      <c r="B107" t="s">
        <v>5582</v>
      </c>
      <c r="C107" t="s">
        <v>5539</v>
      </c>
      <c r="D107" t="s">
        <v>5539</v>
      </c>
      <c r="E107" t="s">
        <v>5480</v>
      </c>
      <c r="F107" s="2">
        <v>44909</v>
      </c>
    </row>
    <row r="108" spans="1:6" x14ac:dyDescent="0.25">
      <c r="A108" t="s">
        <v>840</v>
      </c>
      <c r="B108" t="s">
        <v>5583</v>
      </c>
      <c r="C108" t="s">
        <v>5485</v>
      </c>
      <c r="D108" t="s">
        <v>5486</v>
      </c>
      <c r="E108" t="s">
        <v>5480</v>
      </c>
      <c r="F108" s="2">
        <v>45830</v>
      </c>
    </row>
    <row r="109" spans="1:6" x14ac:dyDescent="0.25">
      <c r="A109" t="s">
        <v>403</v>
      </c>
      <c r="B109" t="s">
        <v>5584</v>
      </c>
      <c r="C109" t="s">
        <v>5501</v>
      </c>
      <c r="D109" t="s">
        <v>5502</v>
      </c>
      <c r="E109" t="s">
        <v>5480</v>
      </c>
      <c r="F109" s="2">
        <v>45022</v>
      </c>
    </row>
    <row r="110" spans="1:6" x14ac:dyDescent="0.25">
      <c r="A110" t="s">
        <v>492</v>
      </c>
      <c r="B110" t="s">
        <v>5585</v>
      </c>
      <c r="C110" t="s">
        <v>5509</v>
      </c>
      <c r="D110" t="s">
        <v>5509</v>
      </c>
      <c r="E110" t="s">
        <v>5477</v>
      </c>
      <c r="F110" s="2">
        <v>45535</v>
      </c>
    </row>
    <row r="111" spans="1:6" x14ac:dyDescent="0.25">
      <c r="A111" t="s">
        <v>490</v>
      </c>
      <c r="B111" t="s">
        <v>5586</v>
      </c>
      <c r="C111" t="s">
        <v>5479</v>
      </c>
      <c r="D111" t="s">
        <v>5479</v>
      </c>
      <c r="E111" t="s">
        <v>5477</v>
      </c>
      <c r="F111" s="2">
        <v>45851</v>
      </c>
    </row>
    <row r="112" spans="1:6" x14ac:dyDescent="0.25">
      <c r="A112" t="s">
        <v>623</v>
      </c>
      <c r="B112" t="s">
        <v>5587</v>
      </c>
      <c r="C112" t="s">
        <v>5476</v>
      </c>
      <c r="D112" t="s">
        <v>5476</v>
      </c>
      <c r="E112" t="s">
        <v>5480</v>
      </c>
      <c r="F112" s="2">
        <v>45574</v>
      </c>
    </row>
    <row r="113" spans="1:6" x14ac:dyDescent="0.25">
      <c r="A113" t="s">
        <v>1294</v>
      </c>
      <c r="B113" t="s">
        <v>5588</v>
      </c>
      <c r="C113" t="s">
        <v>5513</v>
      </c>
      <c r="D113" t="s">
        <v>5502</v>
      </c>
      <c r="E113" t="s">
        <v>5480</v>
      </c>
      <c r="F113" s="2">
        <v>44573</v>
      </c>
    </row>
    <row r="114" spans="1:6" x14ac:dyDescent="0.25">
      <c r="A114" t="s">
        <v>571</v>
      </c>
      <c r="B114" t="s">
        <v>5589</v>
      </c>
      <c r="C114" t="s">
        <v>5482</v>
      </c>
      <c r="D114" t="s">
        <v>5483</v>
      </c>
      <c r="E114" t="s">
        <v>5477</v>
      </c>
      <c r="F114" s="2">
        <v>45622</v>
      </c>
    </row>
    <row r="115" spans="1:6" x14ac:dyDescent="0.25">
      <c r="A115" t="s">
        <v>634</v>
      </c>
      <c r="B115" t="s">
        <v>5590</v>
      </c>
      <c r="C115" t="s">
        <v>5485</v>
      </c>
      <c r="D115" t="s">
        <v>5486</v>
      </c>
      <c r="E115" t="s">
        <v>5477</v>
      </c>
      <c r="F115" s="2">
        <v>44810</v>
      </c>
    </row>
    <row r="116" spans="1:6" x14ac:dyDescent="0.25">
      <c r="A116" t="s">
        <v>730</v>
      </c>
      <c r="B116" t="s">
        <v>5591</v>
      </c>
      <c r="C116" t="s">
        <v>5539</v>
      </c>
      <c r="D116" t="s">
        <v>5539</v>
      </c>
      <c r="E116" t="s">
        <v>5480</v>
      </c>
      <c r="F116" s="2">
        <v>45706</v>
      </c>
    </row>
    <row r="117" spans="1:6" x14ac:dyDescent="0.25">
      <c r="A117" t="s">
        <v>899</v>
      </c>
      <c r="B117" t="s">
        <v>5578</v>
      </c>
      <c r="C117" t="s">
        <v>5539</v>
      </c>
      <c r="D117" t="s">
        <v>5539</v>
      </c>
      <c r="E117" t="s">
        <v>5480</v>
      </c>
      <c r="F117" s="2">
        <v>45595</v>
      </c>
    </row>
    <row r="118" spans="1:6" x14ac:dyDescent="0.25">
      <c r="A118" t="s">
        <v>990</v>
      </c>
      <c r="B118" t="s">
        <v>5592</v>
      </c>
      <c r="C118" t="s">
        <v>5485</v>
      </c>
      <c r="D118" t="s">
        <v>5486</v>
      </c>
      <c r="E118" t="s">
        <v>5477</v>
      </c>
      <c r="F118" s="2">
        <v>44887</v>
      </c>
    </row>
    <row r="119" spans="1:6" x14ac:dyDescent="0.25">
      <c r="A119" t="s">
        <v>419</v>
      </c>
      <c r="B119" t="s">
        <v>5593</v>
      </c>
      <c r="C119" t="s">
        <v>5499</v>
      </c>
      <c r="D119" t="s">
        <v>5499</v>
      </c>
      <c r="E119" t="s">
        <v>5480</v>
      </c>
      <c r="F119" s="2">
        <v>45129</v>
      </c>
    </row>
    <row r="120" spans="1:6" x14ac:dyDescent="0.25">
      <c r="A120" t="s">
        <v>679</v>
      </c>
      <c r="B120" t="s">
        <v>5516</v>
      </c>
      <c r="C120" t="s">
        <v>5488</v>
      </c>
      <c r="D120" t="s">
        <v>5488</v>
      </c>
      <c r="E120" t="s">
        <v>5477</v>
      </c>
      <c r="F120" s="2">
        <v>45462</v>
      </c>
    </row>
    <row r="121" spans="1:6" x14ac:dyDescent="0.25">
      <c r="A121" t="s">
        <v>863</v>
      </c>
      <c r="B121" t="s">
        <v>5594</v>
      </c>
      <c r="C121" t="s">
        <v>5499</v>
      </c>
      <c r="D121" t="s">
        <v>5499</v>
      </c>
      <c r="E121" t="s">
        <v>5477</v>
      </c>
      <c r="F121" s="2">
        <v>45249</v>
      </c>
    </row>
    <row r="122" spans="1:6" x14ac:dyDescent="0.25">
      <c r="A122" t="s">
        <v>89</v>
      </c>
      <c r="B122" t="s">
        <v>5595</v>
      </c>
      <c r="C122" t="s">
        <v>5485</v>
      </c>
      <c r="D122" t="s">
        <v>5486</v>
      </c>
      <c r="E122" t="s">
        <v>5477</v>
      </c>
      <c r="F122" s="2">
        <v>44870</v>
      </c>
    </row>
    <row r="123" spans="1:6" x14ac:dyDescent="0.25">
      <c r="A123" t="s">
        <v>505</v>
      </c>
      <c r="B123" t="s">
        <v>5596</v>
      </c>
      <c r="C123" t="s">
        <v>5476</v>
      </c>
      <c r="D123" t="s">
        <v>5476</v>
      </c>
      <c r="E123" t="s">
        <v>5477</v>
      </c>
      <c r="F123" s="2">
        <v>45000</v>
      </c>
    </row>
    <row r="124" spans="1:6" x14ac:dyDescent="0.25">
      <c r="A124" t="s">
        <v>315</v>
      </c>
      <c r="B124" t="s">
        <v>5597</v>
      </c>
      <c r="C124" t="s">
        <v>5482</v>
      </c>
      <c r="D124" t="s">
        <v>5483</v>
      </c>
      <c r="E124" t="s">
        <v>5477</v>
      </c>
      <c r="F124" s="2">
        <v>45516</v>
      </c>
    </row>
    <row r="125" spans="1:6" x14ac:dyDescent="0.25">
      <c r="A125" t="s">
        <v>209</v>
      </c>
      <c r="B125" t="s">
        <v>5598</v>
      </c>
      <c r="C125" t="s">
        <v>5501</v>
      </c>
      <c r="D125" t="s">
        <v>5502</v>
      </c>
      <c r="E125" t="s">
        <v>5480</v>
      </c>
      <c r="F125" s="2">
        <v>45359</v>
      </c>
    </row>
    <row r="126" spans="1:6" x14ac:dyDescent="0.25">
      <c r="A126" t="s">
        <v>1601</v>
      </c>
      <c r="B126" t="s">
        <v>5547</v>
      </c>
      <c r="C126" t="s">
        <v>5509</v>
      </c>
      <c r="D126" t="s">
        <v>5509</v>
      </c>
      <c r="E126" t="s">
        <v>5497</v>
      </c>
      <c r="F126" s="2">
        <v>45741</v>
      </c>
    </row>
    <row r="127" spans="1:6" x14ac:dyDescent="0.25">
      <c r="A127" t="s">
        <v>744</v>
      </c>
      <c r="B127" t="s">
        <v>5599</v>
      </c>
      <c r="C127" t="s">
        <v>5509</v>
      </c>
      <c r="D127" t="s">
        <v>5509</v>
      </c>
      <c r="E127" t="s">
        <v>5497</v>
      </c>
      <c r="F127" s="2">
        <v>45173</v>
      </c>
    </row>
    <row r="128" spans="1:6" x14ac:dyDescent="0.25">
      <c r="A128" t="s">
        <v>409</v>
      </c>
      <c r="B128" t="s">
        <v>5568</v>
      </c>
      <c r="C128" t="s">
        <v>5482</v>
      </c>
      <c r="D128" t="s">
        <v>5483</v>
      </c>
      <c r="E128" t="s">
        <v>5477</v>
      </c>
      <c r="F128" s="2">
        <v>45680</v>
      </c>
    </row>
    <row r="129" spans="1:6" x14ac:dyDescent="0.25">
      <c r="A129" t="s">
        <v>484</v>
      </c>
      <c r="B129" t="s">
        <v>5600</v>
      </c>
      <c r="C129" t="s">
        <v>5501</v>
      </c>
      <c r="D129" t="s">
        <v>5502</v>
      </c>
      <c r="E129" t="s">
        <v>5477</v>
      </c>
      <c r="F129" s="2">
        <v>45120</v>
      </c>
    </row>
    <row r="130" spans="1:6" x14ac:dyDescent="0.25">
      <c r="A130" t="s">
        <v>326</v>
      </c>
      <c r="B130" t="s">
        <v>5601</v>
      </c>
      <c r="C130" t="s">
        <v>5509</v>
      </c>
      <c r="D130" t="s">
        <v>5509</v>
      </c>
      <c r="E130" t="s">
        <v>5477</v>
      </c>
      <c r="F130" s="2">
        <v>45390</v>
      </c>
    </row>
    <row r="131" spans="1:6" x14ac:dyDescent="0.25">
      <c r="A131" t="s">
        <v>1358</v>
      </c>
      <c r="B131" t="s">
        <v>5602</v>
      </c>
      <c r="C131" t="s">
        <v>5539</v>
      </c>
      <c r="D131" t="s">
        <v>5539</v>
      </c>
      <c r="E131" t="s">
        <v>5497</v>
      </c>
      <c r="F131" s="2">
        <v>45836</v>
      </c>
    </row>
    <row r="132" spans="1:6" x14ac:dyDescent="0.25">
      <c r="A132" t="s">
        <v>92</v>
      </c>
      <c r="B132" t="s">
        <v>5562</v>
      </c>
      <c r="C132" t="s">
        <v>5482</v>
      </c>
      <c r="D132" t="s">
        <v>5483</v>
      </c>
      <c r="E132" t="s">
        <v>5480</v>
      </c>
      <c r="F132" s="2">
        <v>44617</v>
      </c>
    </row>
    <row r="133" spans="1:6" x14ac:dyDescent="0.25">
      <c r="A133" t="s">
        <v>711</v>
      </c>
      <c r="B133" t="s">
        <v>5603</v>
      </c>
      <c r="C133" t="s">
        <v>5482</v>
      </c>
      <c r="D133" t="s">
        <v>5483</v>
      </c>
      <c r="E133" t="s">
        <v>5477</v>
      </c>
      <c r="F133" s="2">
        <v>45507</v>
      </c>
    </row>
    <row r="134" spans="1:6" x14ac:dyDescent="0.25">
      <c r="A134" t="s">
        <v>271</v>
      </c>
      <c r="B134" t="s">
        <v>5549</v>
      </c>
      <c r="C134" t="s">
        <v>5499</v>
      </c>
      <c r="D134" t="s">
        <v>5499</v>
      </c>
      <c r="E134" t="s">
        <v>5477</v>
      </c>
      <c r="F134" s="2">
        <v>44995</v>
      </c>
    </row>
    <row r="135" spans="1:6" x14ac:dyDescent="0.25">
      <c r="A135" t="s">
        <v>625</v>
      </c>
      <c r="B135" t="s">
        <v>5553</v>
      </c>
      <c r="C135" t="s">
        <v>5493</v>
      </c>
      <c r="D135" t="s">
        <v>5494</v>
      </c>
      <c r="E135" t="s">
        <v>5480</v>
      </c>
      <c r="F135" s="2">
        <v>45338</v>
      </c>
    </row>
    <row r="136" spans="1:6" x14ac:dyDescent="0.25">
      <c r="A136" t="s">
        <v>152</v>
      </c>
      <c r="B136" t="s">
        <v>5604</v>
      </c>
      <c r="C136" t="s">
        <v>5482</v>
      </c>
      <c r="D136" t="s">
        <v>5483</v>
      </c>
      <c r="E136" t="s">
        <v>5477</v>
      </c>
      <c r="F136" s="2">
        <v>44729</v>
      </c>
    </row>
    <row r="137" spans="1:6" x14ac:dyDescent="0.25">
      <c r="A137" t="s">
        <v>423</v>
      </c>
      <c r="B137" t="s">
        <v>5605</v>
      </c>
      <c r="C137" t="s">
        <v>5476</v>
      </c>
      <c r="D137" t="s">
        <v>5476</v>
      </c>
      <c r="E137" t="s">
        <v>5477</v>
      </c>
      <c r="F137" s="2">
        <v>45278</v>
      </c>
    </row>
    <row r="138" spans="1:6" x14ac:dyDescent="0.25">
      <c r="A138" t="s">
        <v>1139</v>
      </c>
      <c r="B138" t="s">
        <v>5507</v>
      </c>
      <c r="C138" t="s">
        <v>5479</v>
      </c>
      <c r="D138" t="s">
        <v>5479</v>
      </c>
      <c r="E138" t="s">
        <v>5480</v>
      </c>
      <c r="F138" s="2">
        <v>44644</v>
      </c>
    </row>
    <row r="139" spans="1:6" x14ac:dyDescent="0.25">
      <c r="A139" t="s">
        <v>544</v>
      </c>
      <c r="B139" t="s">
        <v>5606</v>
      </c>
      <c r="C139" t="s">
        <v>5501</v>
      </c>
      <c r="D139" t="s">
        <v>5502</v>
      </c>
      <c r="E139" t="s">
        <v>5480</v>
      </c>
      <c r="F139" s="2">
        <v>45834</v>
      </c>
    </row>
    <row r="140" spans="1:6" x14ac:dyDescent="0.25">
      <c r="A140" t="s">
        <v>1632</v>
      </c>
      <c r="B140" t="s">
        <v>5607</v>
      </c>
      <c r="C140" t="s">
        <v>5513</v>
      </c>
      <c r="D140" t="s">
        <v>5502</v>
      </c>
      <c r="E140" t="s">
        <v>5477</v>
      </c>
      <c r="F140" s="2">
        <v>44796</v>
      </c>
    </row>
    <row r="141" spans="1:6" x14ac:dyDescent="0.25">
      <c r="A141" t="s">
        <v>74</v>
      </c>
      <c r="B141" t="s">
        <v>5587</v>
      </c>
      <c r="C141" t="s">
        <v>5539</v>
      </c>
      <c r="D141" t="s">
        <v>5539</v>
      </c>
      <c r="E141" t="s">
        <v>5480</v>
      </c>
      <c r="F141" s="2">
        <v>45317</v>
      </c>
    </row>
    <row r="142" spans="1:6" x14ac:dyDescent="0.25">
      <c r="A142" t="s">
        <v>867</v>
      </c>
      <c r="B142" t="s">
        <v>5572</v>
      </c>
      <c r="C142" t="s">
        <v>5490</v>
      </c>
      <c r="D142" t="s">
        <v>5490</v>
      </c>
      <c r="E142" t="s">
        <v>5497</v>
      </c>
      <c r="F142" s="2">
        <v>44796</v>
      </c>
    </row>
    <row r="143" spans="1:6" x14ac:dyDescent="0.25">
      <c r="A143" t="s">
        <v>1338</v>
      </c>
      <c r="B143" t="s">
        <v>5608</v>
      </c>
      <c r="C143" t="s">
        <v>5479</v>
      </c>
      <c r="D143" t="s">
        <v>5479</v>
      </c>
      <c r="E143" t="s">
        <v>5480</v>
      </c>
      <c r="F143" s="2">
        <v>45200</v>
      </c>
    </row>
    <row r="144" spans="1:6" x14ac:dyDescent="0.25">
      <c r="A144" t="s">
        <v>360</v>
      </c>
      <c r="B144" t="s">
        <v>5609</v>
      </c>
      <c r="C144" t="s">
        <v>5482</v>
      </c>
      <c r="D144" t="s">
        <v>5483</v>
      </c>
      <c r="E144" t="s">
        <v>5477</v>
      </c>
      <c r="F144" s="2">
        <v>44968</v>
      </c>
    </row>
    <row r="145" spans="1:6" x14ac:dyDescent="0.25">
      <c r="A145" t="s">
        <v>684</v>
      </c>
      <c r="B145" t="s">
        <v>5481</v>
      </c>
      <c r="C145" t="s">
        <v>5476</v>
      </c>
      <c r="D145" t="s">
        <v>5476</v>
      </c>
      <c r="E145" t="s">
        <v>5480</v>
      </c>
      <c r="F145" s="2">
        <v>45059</v>
      </c>
    </row>
    <row r="146" spans="1:6" x14ac:dyDescent="0.25">
      <c r="A146" t="s">
        <v>121</v>
      </c>
      <c r="B146" t="s">
        <v>5610</v>
      </c>
      <c r="C146" t="s">
        <v>5499</v>
      </c>
      <c r="D146" t="s">
        <v>5499</v>
      </c>
      <c r="E146" t="s">
        <v>5497</v>
      </c>
      <c r="F146" s="2">
        <v>45791</v>
      </c>
    </row>
    <row r="147" spans="1:6" x14ac:dyDescent="0.25">
      <c r="A147" t="s">
        <v>180</v>
      </c>
      <c r="B147" t="s">
        <v>5589</v>
      </c>
      <c r="C147" t="s">
        <v>5490</v>
      </c>
      <c r="D147" t="s">
        <v>5490</v>
      </c>
      <c r="E147" t="s">
        <v>5480</v>
      </c>
      <c r="F147" s="2">
        <v>45273</v>
      </c>
    </row>
    <row r="148" spans="1:6" x14ac:dyDescent="0.25">
      <c r="A148" t="s">
        <v>1860</v>
      </c>
      <c r="B148" t="s">
        <v>5611</v>
      </c>
      <c r="C148" t="s">
        <v>5488</v>
      </c>
      <c r="D148" t="s">
        <v>5488</v>
      </c>
      <c r="E148" t="s">
        <v>5477</v>
      </c>
      <c r="F148" s="2">
        <v>45598</v>
      </c>
    </row>
    <row r="149" spans="1:6" x14ac:dyDescent="0.25">
      <c r="A149" t="s">
        <v>980</v>
      </c>
      <c r="B149" t="s">
        <v>5532</v>
      </c>
      <c r="C149" t="s">
        <v>5482</v>
      </c>
      <c r="D149" t="s">
        <v>5483</v>
      </c>
      <c r="E149" t="s">
        <v>5480</v>
      </c>
      <c r="F149" s="2">
        <v>44778</v>
      </c>
    </row>
    <row r="150" spans="1:6" x14ac:dyDescent="0.25">
      <c r="A150" t="s">
        <v>289</v>
      </c>
      <c r="B150" t="s">
        <v>5573</v>
      </c>
      <c r="C150" t="s">
        <v>5488</v>
      </c>
      <c r="D150" t="s">
        <v>5488</v>
      </c>
      <c r="E150" t="s">
        <v>5497</v>
      </c>
      <c r="F150" s="2">
        <v>45503</v>
      </c>
    </row>
    <row r="151" spans="1:6" x14ac:dyDescent="0.25">
      <c r="A151" t="s">
        <v>384</v>
      </c>
      <c r="B151" t="s">
        <v>5612</v>
      </c>
      <c r="C151" t="s">
        <v>5513</v>
      </c>
      <c r="D151" t="s">
        <v>5502</v>
      </c>
      <c r="E151" t="s">
        <v>5480</v>
      </c>
      <c r="F151" s="2">
        <v>45115</v>
      </c>
    </row>
    <row r="152" spans="1:6" x14ac:dyDescent="0.25">
      <c r="A152" t="s">
        <v>617</v>
      </c>
      <c r="B152" t="s">
        <v>5613</v>
      </c>
      <c r="C152" t="s">
        <v>5485</v>
      </c>
      <c r="D152" t="s">
        <v>5486</v>
      </c>
      <c r="E152" t="s">
        <v>5480</v>
      </c>
      <c r="F152" s="2">
        <v>45514</v>
      </c>
    </row>
    <row r="153" spans="1:6" x14ac:dyDescent="0.25">
      <c r="A153" t="s">
        <v>2435</v>
      </c>
      <c r="B153" t="s">
        <v>5592</v>
      </c>
      <c r="C153" t="s">
        <v>5476</v>
      </c>
      <c r="D153" t="s">
        <v>5476</v>
      </c>
      <c r="E153" t="s">
        <v>5480</v>
      </c>
      <c r="F153" s="2">
        <v>45222</v>
      </c>
    </row>
    <row r="154" spans="1:6" x14ac:dyDescent="0.25">
      <c r="A154" t="s">
        <v>78</v>
      </c>
      <c r="B154" t="s">
        <v>5508</v>
      </c>
      <c r="C154" t="s">
        <v>5479</v>
      </c>
      <c r="D154" t="s">
        <v>5479</v>
      </c>
      <c r="E154" t="s">
        <v>5477</v>
      </c>
      <c r="F154" s="2">
        <v>45485</v>
      </c>
    </row>
    <row r="155" spans="1:6" x14ac:dyDescent="0.25">
      <c r="A155" t="s">
        <v>1009</v>
      </c>
      <c r="B155" t="s">
        <v>5503</v>
      </c>
      <c r="C155" t="s">
        <v>5539</v>
      </c>
      <c r="D155" t="s">
        <v>5539</v>
      </c>
      <c r="E155" t="s">
        <v>5480</v>
      </c>
      <c r="F155" s="2">
        <v>45338</v>
      </c>
    </row>
    <row r="156" spans="1:6" x14ac:dyDescent="0.25">
      <c r="A156" t="s">
        <v>264</v>
      </c>
      <c r="B156" t="s">
        <v>5532</v>
      </c>
      <c r="C156" t="s">
        <v>5539</v>
      </c>
      <c r="D156" t="s">
        <v>5539</v>
      </c>
      <c r="E156" t="s">
        <v>5497</v>
      </c>
      <c r="F156" s="2">
        <v>44934</v>
      </c>
    </row>
    <row r="157" spans="1:6" x14ac:dyDescent="0.25">
      <c r="A157" t="s">
        <v>258</v>
      </c>
      <c r="B157" t="s">
        <v>5544</v>
      </c>
      <c r="C157" t="s">
        <v>5493</v>
      </c>
      <c r="D157" t="s">
        <v>5494</v>
      </c>
      <c r="E157" t="s">
        <v>5480</v>
      </c>
      <c r="F157" s="2">
        <v>45259</v>
      </c>
    </row>
    <row r="158" spans="1:6" x14ac:dyDescent="0.25">
      <c r="A158" t="s">
        <v>292</v>
      </c>
      <c r="B158" t="s">
        <v>5614</v>
      </c>
      <c r="C158" t="s">
        <v>5490</v>
      </c>
      <c r="D158" t="s">
        <v>5490</v>
      </c>
      <c r="E158" t="s">
        <v>5480</v>
      </c>
      <c r="F158" s="2">
        <v>45127</v>
      </c>
    </row>
    <row r="159" spans="1:6" x14ac:dyDescent="0.25">
      <c r="A159" t="s">
        <v>482</v>
      </c>
      <c r="B159" t="s">
        <v>5562</v>
      </c>
      <c r="C159" t="s">
        <v>5485</v>
      </c>
      <c r="D159" t="s">
        <v>5486</v>
      </c>
      <c r="E159" t="s">
        <v>5497</v>
      </c>
      <c r="F159" s="2">
        <v>44737</v>
      </c>
    </row>
    <row r="160" spans="1:6" x14ac:dyDescent="0.25">
      <c r="A160" t="s">
        <v>71</v>
      </c>
      <c r="B160" t="s">
        <v>5615</v>
      </c>
      <c r="C160" t="s">
        <v>5482</v>
      </c>
      <c r="D160" t="s">
        <v>5483</v>
      </c>
      <c r="E160" t="s">
        <v>5477</v>
      </c>
      <c r="F160" s="2">
        <v>45054</v>
      </c>
    </row>
    <row r="161" spans="1:6" x14ac:dyDescent="0.25">
      <c r="A161" t="s">
        <v>382</v>
      </c>
      <c r="B161" t="s">
        <v>5616</v>
      </c>
      <c r="C161" t="s">
        <v>5476</v>
      </c>
      <c r="D161" t="s">
        <v>5476</v>
      </c>
      <c r="E161" t="s">
        <v>5477</v>
      </c>
      <c r="F161" s="2">
        <v>44597</v>
      </c>
    </row>
    <row r="162" spans="1:6" x14ac:dyDescent="0.25">
      <c r="A162" t="s">
        <v>645</v>
      </c>
      <c r="B162" t="s">
        <v>5583</v>
      </c>
      <c r="C162" t="s">
        <v>5501</v>
      </c>
      <c r="D162" t="s">
        <v>5502</v>
      </c>
      <c r="E162" t="s">
        <v>5477</v>
      </c>
      <c r="F162" s="2">
        <v>45060</v>
      </c>
    </row>
    <row r="163" spans="1:6" x14ac:dyDescent="0.25">
      <c r="A163" t="s">
        <v>1038</v>
      </c>
      <c r="B163" t="s">
        <v>5617</v>
      </c>
      <c r="C163" t="s">
        <v>5490</v>
      </c>
      <c r="D163" t="s">
        <v>5490</v>
      </c>
      <c r="E163" t="s">
        <v>5477</v>
      </c>
      <c r="F163" s="2">
        <v>45695</v>
      </c>
    </row>
    <row r="164" spans="1:6" x14ac:dyDescent="0.25">
      <c r="A164" t="s">
        <v>148</v>
      </c>
      <c r="B164" t="s">
        <v>5618</v>
      </c>
      <c r="C164" t="s">
        <v>5482</v>
      </c>
      <c r="D164" t="s">
        <v>5483</v>
      </c>
      <c r="E164" t="s">
        <v>5497</v>
      </c>
      <c r="F164" s="2">
        <v>45689</v>
      </c>
    </row>
    <row r="165" spans="1:6" x14ac:dyDescent="0.25">
      <c r="A165" t="s">
        <v>1474</v>
      </c>
      <c r="B165" t="s">
        <v>5619</v>
      </c>
      <c r="C165" t="s">
        <v>5476</v>
      </c>
      <c r="D165" t="s">
        <v>5476</v>
      </c>
      <c r="E165" t="s">
        <v>5477</v>
      </c>
      <c r="F165" s="2">
        <v>45189</v>
      </c>
    </row>
    <row r="166" spans="1:6" x14ac:dyDescent="0.25">
      <c r="A166" t="s">
        <v>1406</v>
      </c>
      <c r="B166" t="s">
        <v>5620</v>
      </c>
      <c r="C166" t="s">
        <v>5479</v>
      </c>
      <c r="D166" t="s">
        <v>5479</v>
      </c>
      <c r="E166" t="s">
        <v>5480</v>
      </c>
      <c r="F166" s="2">
        <v>45208</v>
      </c>
    </row>
    <row r="167" spans="1:6" x14ac:dyDescent="0.25">
      <c r="A167" t="s">
        <v>741</v>
      </c>
      <c r="B167" t="s">
        <v>5610</v>
      </c>
      <c r="C167" t="s">
        <v>5485</v>
      </c>
      <c r="D167" t="s">
        <v>5486</v>
      </c>
      <c r="E167" t="s">
        <v>5497</v>
      </c>
      <c r="F167" s="2">
        <v>44941</v>
      </c>
    </row>
    <row r="168" spans="1:6" x14ac:dyDescent="0.25">
      <c r="A168" t="s">
        <v>2499</v>
      </c>
      <c r="B168" t="s">
        <v>5484</v>
      </c>
      <c r="C168" t="s">
        <v>5476</v>
      </c>
      <c r="D168" t="s">
        <v>5476</v>
      </c>
      <c r="E168" t="s">
        <v>5477</v>
      </c>
      <c r="F168" s="2">
        <v>45769</v>
      </c>
    </row>
    <row r="169" spans="1:6" x14ac:dyDescent="0.25">
      <c r="A169" t="s">
        <v>1289</v>
      </c>
      <c r="B169" t="s">
        <v>5621</v>
      </c>
      <c r="C169" t="s">
        <v>5499</v>
      </c>
      <c r="D169" t="s">
        <v>5499</v>
      </c>
      <c r="E169" t="s">
        <v>5497</v>
      </c>
      <c r="F169" s="2">
        <v>44959</v>
      </c>
    </row>
    <row r="170" spans="1:6" x14ac:dyDescent="0.25">
      <c r="A170" t="s">
        <v>659</v>
      </c>
      <c r="B170" t="s">
        <v>5622</v>
      </c>
      <c r="C170" t="s">
        <v>5493</v>
      </c>
      <c r="D170" t="s">
        <v>5494</v>
      </c>
      <c r="E170" t="s">
        <v>5477</v>
      </c>
      <c r="F170" s="2">
        <v>44590</v>
      </c>
    </row>
    <row r="171" spans="1:6" x14ac:dyDescent="0.25">
      <c r="A171" t="s">
        <v>394</v>
      </c>
      <c r="B171" t="s">
        <v>5529</v>
      </c>
      <c r="C171" t="s">
        <v>5499</v>
      </c>
      <c r="D171" t="s">
        <v>5499</v>
      </c>
      <c r="E171" t="s">
        <v>5477</v>
      </c>
      <c r="F171" s="2">
        <v>44673</v>
      </c>
    </row>
    <row r="172" spans="1:6" x14ac:dyDescent="0.25">
      <c r="A172" t="s">
        <v>587</v>
      </c>
      <c r="B172" t="s">
        <v>5514</v>
      </c>
      <c r="C172" t="s">
        <v>5476</v>
      </c>
      <c r="D172" t="s">
        <v>5476</v>
      </c>
      <c r="E172" t="s">
        <v>5497</v>
      </c>
      <c r="F172" s="2">
        <v>45567</v>
      </c>
    </row>
    <row r="173" spans="1:6" x14ac:dyDescent="0.25">
      <c r="A173" t="s">
        <v>2118</v>
      </c>
      <c r="B173" t="s">
        <v>5623</v>
      </c>
      <c r="C173" t="s">
        <v>5509</v>
      </c>
      <c r="D173" t="s">
        <v>5509</v>
      </c>
      <c r="E173" t="s">
        <v>5480</v>
      </c>
      <c r="F173" s="2">
        <v>45523</v>
      </c>
    </row>
    <row r="174" spans="1:6" x14ac:dyDescent="0.25">
      <c r="A174" t="s">
        <v>235</v>
      </c>
      <c r="B174" t="s">
        <v>5593</v>
      </c>
      <c r="C174" t="s">
        <v>5493</v>
      </c>
      <c r="D174" t="s">
        <v>5494</v>
      </c>
      <c r="E174" t="s">
        <v>5477</v>
      </c>
      <c r="F174" s="2">
        <v>44667</v>
      </c>
    </row>
    <row r="175" spans="1:6" x14ac:dyDescent="0.25">
      <c r="A175" t="s">
        <v>375</v>
      </c>
      <c r="B175" t="s">
        <v>5570</v>
      </c>
      <c r="C175" t="s">
        <v>5539</v>
      </c>
      <c r="D175" t="s">
        <v>5539</v>
      </c>
      <c r="E175" t="s">
        <v>5477</v>
      </c>
      <c r="F175" s="2">
        <v>44695</v>
      </c>
    </row>
    <row r="176" spans="1:6" x14ac:dyDescent="0.25">
      <c r="A176" t="s">
        <v>185</v>
      </c>
      <c r="B176" t="s">
        <v>5599</v>
      </c>
      <c r="C176" t="s">
        <v>5479</v>
      </c>
      <c r="D176" t="s">
        <v>5479</v>
      </c>
      <c r="E176" t="s">
        <v>5480</v>
      </c>
      <c r="F176" s="2">
        <v>44671</v>
      </c>
    </row>
    <row r="177" spans="1:6" x14ac:dyDescent="0.25">
      <c r="A177" t="s">
        <v>845</v>
      </c>
      <c r="B177" t="s">
        <v>5624</v>
      </c>
      <c r="C177" t="s">
        <v>5490</v>
      </c>
      <c r="D177" t="s">
        <v>5490</v>
      </c>
      <c r="E177" t="s">
        <v>5497</v>
      </c>
      <c r="F177" s="2">
        <v>44736</v>
      </c>
    </row>
    <row r="178" spans="1:6" x14ac:dyDescent="0.25">
      <c r="A178" t="s">
        <v>638</v>
      </c>
      <c r="B178" t="s">
        <v>5534</v>
      </c>
      <c r="C178" t="s">
        <v>5485</v>
      </c>
      <c r="D178" t="s">
        <v>5486</v>
      </c>
      <c r="E178" t="s">
        <v>5480</v>
      </c>
      <c r="F178" s="2">
        <v>45803</v>
      </c>
    </row>
    <row r="179" spans="1:6" x14ac:dyDescent="0.25">
      <c r="A179" t="s">
        <v>923</v>
      </c>
      <c r="B179" t="s">
        <v>5613</v>
      </c>
      <c r="C179" t="s">
        <v>5490</v>
      </c>
      <c r="D179" t="s">
        <v>5490</v>
      </c>
      <c r="E179" t="s">
        <v>5477</v>
      </c>
      <c r="F179" s="2">
        <v>45632</v>
      </c>
    </row>
    <row r="180" spans="1:6" x14ac:dyDescent="0.25">
      <c r="A180" t="s">
        <v>294</v>
      </c>
      <c r="B180" t="s">
        <v>5599</v>
      </c>
      <c r="C180" t="s">
        <v>5539</v>
      </c>
      <c r="D180" t="s">
        <v>5539</v>
      </c>
      <c r="E180" t="s">
        <v>5477</v>
      </c>
      <c r="F180" s="2">
        <v>45767</v>
      </c>
    </row>
    <row r="181" spans="1:6" x14ac:dyDescent="0.25">
      <c r="A181" t="s">
        <v>999</v>
      </c>
      <c r="B181" t="s">
        <v>5625</v>
      </c>
      <c r="C181" t="s">
        <v>5490</v>
      </c>
      <c r="D181" t="s">
        <v>5490</v>
      </c>
      <c r="E181" t="s">
        <v>5480</v>
      </c>
      <c r="F181" s="2">
        <v>45810</v>
      </c>
    </row>
    <row r="182" spans="1:6" x14ac:dyDescent="0.25">
      <c r="A182" t="s">
        <v>619</v>
      </c>
      <c r="B182" t="s">
        <v>5589</v>
      </c>
      <c r="C182" t="s">
        <v>5501</v>
      </c>
      <c r="D182" t="s">
        <v>5502</v>
      </c>
      <c r="E182" t="s">
        <v>5480</v>
      </c>
      <c r="F182" s="2">
        <v>45103</v>
      </c>
    </row>
    <row r="183" spans="1:6" x14ac:dyDescent="0.25">
      <c r="A183" t="s">
        <v>1064</v>
      </c>
      <c r="B183" t="s">
        <v>5626</v>
      </c>
      <c r="C183" t="s">
        <v>5501</v>
      </c>
      <c r="D183" t="s">
        <v>5502</v>
      </c>
      <c r="E183" t="s">
        <v>5477</v>
      </c>
      <c r="F183" s="2">
        <v>44715</v>
      </c>
    </row>
    <row r="184" spans="1:6" x14ac:dyDescent="0.25">
      <c r="A184" t="s">
        <v>233</v>
      </c>
      <c r="B184" t="s">
        <v>5549</v>
      </c>
      <c r="C184" t="s">
        <v>5482</v>
      </c>
      <c r="D184" t="s">
        <v>5483</v>
      </c>
      <c r="E184" t="s">
        <v>5477</v>
      </c>
      <c r="F184" s="2">
        <v>45778</v>
      </c>
    </row>
    <row r="185" spans="1:6" x14ac:dyDescent="0.25">
      <c r="A185" t="s">
        <v>860</v>
      </c>
      <c r="B185" t="s">
        <v>5560</v>
      </c>
      <c r="C185" t="s">
        <v>5509</v>
      </c>
      <c r="D185" t="s">
        <v>5509</v>
      </c>
      <c r="E185" t="s">
        <v>5477</v>
      </c>
      <c r="F185" s="2">
        <v>45141</v>
      </c>
    </row>
    <row r="186" spans="1:6" x14ac:dyDescent="0.25">
      <c r="A186" t="s">
        <v>205</v>
      </c>
      <c r="B186" t="s">
        <v>5627</v>
      </c>
      <c r="C186" t="s">
        <v>5488</v>
      </c>
      <c r="D186" t="s">
        <v>5488</v>
      </c>
      <c r="E186" t="s">
        <v>5477</v>
      </c>
      <c r="F186" s="2">
        <v>45103</v>
      </c>
    </row>
    <row r="187" spans="1:6" x14ac:dyDescent="0.25">
      <c r="A187" t="s">
        <v>533</v>
      </c>
      <c r="B187" t="s">
        <v>5609</v>
      </c>
      <c r="C187" t="s">
        <v>5501</v>
      </c>
      <c r="D187" t="s">
        <v>5502</v>
      </c>
      <c r="E187" t="s">
        <v>5477</v>
      </c>
      <c r="F187" s="2">
        <v>45677</v>
      </c>
    </row>
    <row r="188" spans="1:6" x14ac:dyDescent="0.25">
      <c r="A188" t="s">
        <v>580</v>
      </c>
      <c r="B188" t="s">
        <v>5507</v>
      </c>
      <c r="C188" t="s">
        <v>5513</v>
      </c>
      <c r="D188" t="s">
        <v>5502</v>
      </c>
      <c r="E188" t="s">
        <v>5497</v>
      </c>
      <c r="F188" s="2">
        <v>44853</v>
      </c>
    </row>
    <row r="189" spans="1:6" x14ac:dyDescent="0.25">
      <c r="A189" t="s">
        <v>1694</v>
      </c>
      <c r="B189" t="s">
        <v>5628</v>
      </c>
      <c r="C189" t="s">
        <v>5513</v>
      </c>
      <c r="D189" t="s">
        <v>5502</v>
      </c>
      <c r="E189" t="s">
        <v>5480</v>
      </c>
      <c r="F189" s="2">
        <v>45780</v>
      </c>
    </row>
    <row r="190" spans="1:6" x14ac:dyDescent="0.25">
      <c r="A190" t="s">
        <v>994</v>
      </c>
      <c r="B190" t="s">
        <v>5629</v>
      </c>
      <c r="C190" t="s">
        <v>5499</v>
      </c>
      <c r="D190" t="s">
        <v>5499</v>
      </c>
      <c r="E190" t="s">
        <v>5477</v>
      </c>
      <c r="F190" s="2">
        <v>45521</v>
      </c>
    </row>
    <row r="191" spans="1:6" x14ac:dyDescent="0.25">
      <c r="A191" t="s">
        <v>287</v>
      </c>
      <c r="B191" t="s">
        <v>5630</v>
      </c>
      <c r="C191" t="s">
        <v>5482</v>
      </c>
      <c r="D191" t="s">
        <v>5483</v>
      </c>
      <c r="E191" t="s">
        <v>5497</v>
      </c>
      <c r="F191" s="2">
        <v>45586</v>
      </c>
    </row>
    <row r="192" spans="1:6" x14ac:dyDescent="0.25">
      <c r="A192" t="s">
        <v>1559</v>
      </c>
      <c r="B192" t="s">
        <v>5631</v>
      </c>
      <c r="C192" t="s">
        <v>5539</v>
      </c>
      <c r="D192" t="s">
        <v>5539</v>
      </c>
      <c r="E192" t="s">
        <v>5477</v>
      </c>
      <c r="F192" s="2">
        <v>44643</v>
      </c>
    </row>
    <row r="193" spans="1:6" x14ac:dyDescent="0.25">
      <c r="A193" t="s">
        <v>168</v>
      </c>
      <c r="B193" t="s">
        <v>5632</v>
      </c>
      <c r="C193" t="s">
        <v>5493</v>
      </c>
      <c r="D193" t="s">
        <v>5494</v>
      </c>
      <c r="E193" t="s">
        <v>5480</v>
      </c>
      <c r="F193" s="2">
        <v>44614</v>
      </c>
    </row>
    <row r="194" spans="1:6" x14ac:dyDescent="0.25">
      <c r="A194" t="s">
        <v>935</v>
      </c>
      <c r="B194" t="s">
        <v>5633</v>
      </c>
      <c r="C194" t="s">
        <v>5488</v>
      </c>
      <c r="D194" t="s">
        <v>5488</v>
      </c>
      <c r="E194" t="s">
        <v>5480</v>
      </c>
      <c r="F194" s="2">
        <v>45740</v>
      </c>
    </row>
    <row r="195" spans="1:6" x14ac:dyDescent="0.25">
      <c r="A195" t="s">
        <v>552</v>
      </c>
      <c r="B195" t="s">
        <v>5634</v>
      </c>
      <c r="C195" t="s">
        <v>5488</v>
      </c>
      <c r="D195" t="s">
        <v>5488</v>
      </c>
      <c r="E195" t="s">
        <v>5480</v>
      </c>
      <c r="F195" s="2">
        <v>45742</v>
      </c>
    </row>
    <row r="196" spans="1:6" x14ac:dyDescent="0.25">
      <c r="A196" t="s">
        <v>521</v>
      </c>
      <c r="B196" t="s">
        <v>5635</v>
      </c>
      <c r="C196" t="s">
        <v>5513</v>
      </c>
      <c r="D196" t="s">
        <v>5502</v>
      </c>
      <c r="E196" t="s">
        <v>5477</v>
      </c>
      <c r="F196" s="2">
        <v>45467</v>
      </c>
    </row>
    <row r="197" spans="1:6" x14ac:dyDescent="0.25">
      <c r="A197" t="s">
        <v>372</v>
      </c>
      <c r="B197" t="s">
        <v>5554</v>
      </c>
      <c r="C197" t="s">
        <v>5490</v>
      </c>
      <c r="D197" t="s">
        <v>5490</v>
      </c>
      <c r="E197" t="s">
        <v>5477</v>
      </c>
      <c r="F197" s="2">
        <v>45569</v>
      </c>
    </row>
    <row r="198" spans="1:6" x14ac:dyDescent="0.25">
      <c r="A198" t="s">
        <v>100</v>
      </c>
      <c r="B198" t="s">
        <v>5636</v>
      </c>
      <c r="C198" t="s">
        <v>5493</v>
      </c>
      <c r="D198" t="s">
        <v>5494</v>
      </c>
      <c r="E198" t="s">
        <v>5477</v>
      </c>
      <c r="F198" s="2">
        <v>45219</v>
      </c>
    </row>
    <row r="199" spans="1:6" x14ac:dyDescent="0.25">
      <c r="A199" t="s">
        <v>450</v>
      </c>
      <c r="B199" t="s">
        <v>5623</v>
      </c>
      <c r="C199" t="s">
        <v>5513</v>
      </c>
      <c r="D199" t="s">
        <v>5502</v>
      </c>
      <c r="E199" t="s">
        <v>5477</v>
      </c>
      <c r="F199" s="2">
        <v>45576</v>
      </c>
    </row>
    <row r="200" spans="1:6" x14ac:dyDescent="0.25">
      <c r="A200" t="s">
        <v>1437</v>
      </c>
      <c r="B200" t="s">
        <v>5617</v>
      </c>
      <c r="C200" t="s">
        <v>5482</v>
      </c>
      <c r="D200" t="s">
        <v>5483</v>
      </c>
      <c r="E200" t="s">
        <v>5480</v>
      </c>
      <c r="F200" s="2">
        <v>45688</v>
      </c>
    </row>
    <row r="201" spans="1:6" x14ac:dyDescent="0.25">
      <c r="A201" t="s">
        <v>1724</v>
      </c>
      <c r="B201" t="s">
        <v>5637</v>
      </c>
      <c r="C201" t="s">
        <v>5479</v>
      </c>
      <c r="D201" t="s">
        <v>5479</v>
      </c>
      <c r="E201" t="s">
        <v>5477</v>
      </c>
      <c r="F201" s="2">
        <v>45224</v>
      </c>
    </row>
    <row r="202" spans="1:6" x14ac:dyDescent="0.25">
      <c r="A202" t="s">
        <v>213</v>
      </c>
      <c r="B202" t="s">
        <v>5589</v>
      </c>
      <c r="C202" t="s">
        <v>5482</v>
      </c>
      <c r="D202" t="s">
        <v>5483</v>
      </c>
      <c r="E202" t="s">
        <v>5497</v>
      </c>
      <c r="F202" s="2">
        <v>44564</v>
      </c>
    </row>
    <row r="203" spans="1:6" x14ac:dyDescent="0.25">
      <c r="A203" t="s">
        <v>717</v>
      </c>
      <c r="B203" t="s">
        <v>5631</v>
      </c>
      <c r="C203" t="s">
        <v>5482</v>
      </c>
      <c r="D203" t="s">
        <v>5483</v>
      </c>
      <c r="E203" t="s">
        <v>5477</v>
      </c>
      <c r="F203" s="2">
        <v>45623</v>
      </c>
    </row>
    <row r="204" spans="1:6" x14ac:dyDescent="0.25">
      <c r="A204" t="s">
        <v>1186</v>
      </c>
      <c r="B204" t="s">
        <v>5500</v>
      </c>
      <c r="C204" t="s">
        <v>5539</v>
      </c>
      <c r="D204" t="s">
        <v>5539</v>
      </c>
      <c r="E204" t="s">
        <v>5480</v>
      </c>
      <c r="F204" s="2">
        <v>44667</v>
      </c>
    </row>
    <row r="205" spans="1:6" x14ac:dyDescent="0.25">
      <c r="A205" t="s">
        <v>139</v>
      </c>
      <c r="B205" t="s">
        <v>5575</v>
      </c>
      <c r="C205" t="s">
        <v>5485</v>
      </c>
      <c r="D205" t="s">
        <v>5486</v>
      </c>
      <c r="E205" t="s">
        <v>5477</v>
      </c>
      <c r="F205" s="2">
        <v>45151</v>
      </c>
    </row>
    <row r="206" spans="1:6" x14ac:dyDescent="0.25">
      <c r="A206" t="s">
        <v>458</v>
      </c>
      <c r="B206" t="s">
        <v>5638</v>
      </c>
      <c r="C206" t="s">
        <v>5476</v>
      </c>
      <c r="D206" t="s">
        <v>5476</v>
      </c>
      <c r="E206" t="s">
        <v>5477</v>
      </c>
      <c r="F206" s="2">
        <v>44621</v>
      </c>
    </row>
    <row r="207" spans="1:6" x14ac:dyDescent="0.25">
      <c r="A207" t="s">
        <v>48</v>
      </c>
      <c r="B207" t="s">
        <v>5613</v>
      </c>
      <c r="C207" t="s">
        <v>5501</v>
      </c>
      <c r="D207" t="s">
        <v>5502</v>
      </c>
      <c r="E207" t="s">
        <v>5480</v>
      </c>
      <c r="F207" s="2">
        <v>45198</v>
      </c>
    </row>
    <row r="208" spans="1:6" x14ac:dyDescent="0.25">
      <c r="A208" t="s">
        <v>432</v>
      </c>
      <c r="B208" t="s">
        <v>5562</v>
      </c>
      <c r="C208" t="s">
        <v>5485</v>
      </c>
      <c r="D208" t="s">
        <v>5486</v>
      </c>
      <c r="E208" t="s">
        <v>5477</v>
      </c>
      <c r="F208" s="2">
        <v>45022</v>
      </c>
    </row>
    <row r="209" spans="1:6" x14ac:dyDescent="0.25">
      <c r="A209" t="s">
        <v>1538</v>
      </c>
      <c r="B209" t="s">
        <v>5639</v>
      </c>
      <c r="C209" t="s">
        <v>5479</v>
      </c>
      <c r="D209" t="s">
        <v>5479</v>
      </c>
      <c r="E209" t="s">
        <v>5480</v>
      </c>
      <c r="F209" s="2">
        <v>44877</v>
      </c>
    </row>
    <row r="210" spans="1:6" x14ac:dyDescent="0.25">
      <c r="A210" t="s">
        <v>1570</v>
      </c>
      <c r="B210" t="s">
        <v>5640</v>
      </c>
      <c r="C210" t="s">
        <v>5476</v>
      </c>
      <c r="D210" t="s">
        <v>5476</v>
      </c>
      <c r="E210" t="s">
        <v>5477</v>
      </c>
      <c r="F210" s="2">
        <v>45121</v>
      </c>
    </row>
    <row r="211" spans="1:6" x14ac:dyDescent="0.25">
      <c r="A211" t="s">
        <v>421</v>
      </c>
      <c r="B211" t="s">
        <v>5592</v>
      </c>
      <c r="C211" t="s">
        <v>5539</v>
      </c>
      <c r="D211" t="s">
        <v>5539</v>
      </c>
      <c r="E211" t="s">
        <v>5497</v>
      </c>
      <c r="F211" s="2">
        <v>45061</v>
      </c>
    </row>
    <row r="212" spans="1:6" x14ac:dyDescent="0.25">
      <c r="A212" t="s">
        <v>468</v>
      </c>
      <c r="B212" t="s">
        <v>5496</v>
      </c>
      <c r="C212" t="s">
        <v>5513</v>
      </c>
      <c r="D212" t="s">
        <v>5502</v>
      </c>
      <c r="E212" t="s">
        <v>5477</v>
      </c>
      <c r="F212" s="2">
        <v>45789</v>
      </c>
    </row>
    <row r="213" spans="1:6" x14ac:dyDescent="0.25">
      <c r="A213" t="s">
        <v>1487</v>
      </c>
      <c r="B213" t="s">
        <v>5641</v>
      </c>
      <c r="C213" t="s">
        <v>5513</v>
      </c>
      <c r="D213" t="s">
        <v>5502</v>
      </c>
      <c r="E213" t="s">
        <v>5497</v>
      </c>
      <c r="F213" s="2">
        <v>45127</v>
      </c>
    </row>
    <row r="214" spans="1:6" x14ac:dyDescent="0.25">
      <c r="A214" t="s">
        <v>1028</v>
      </c>
      <c r="B214" t="s">
        <v>5573</v>
      </c>
      <c r="C214" t="s">
        <v>5485</v>
      </c>
      <c r="D214" t="s">
        <v>5486</v>
      </c>
      <c r="E214" t="s">
        <v>5477</v>
      </c>
      <c r="F214" s="2">
        <v>44567</v>
      </c>
    </row>
    <row r="215" spans="1:6" x14ac:dyDescent="0.25">
      <c r="A215" t="s">
        <v>197</v>
      </c>
      <c r="B215" t="s">
        <v>5630</v>
      </c>
      <c r="C215" t="s">
        <v>5499</v>
      </c>
      <c r="D215" t="s">
        <v>5499</v>
      </c>
      <c r="E215" t="s">
        <v>5480</v>
      </c>
      <c r="F215" s="2">
        <v>45749</v>
      </c>
    </row>
    <row r="216" spans="1:6" x14ac:dyDescent="0.25">
      <c r="A216" t="s">
        <v>390</v>
      </c>
      <c r="B216" t="s">
        <v>5642</v>
      </c>
      <c r="C216" t="s">
        <v>5513</v>
      </c>
      <c r="D216" t="s">
        <v>5502</v>
      </c>
      <c r="E216" t="s">
        <v>5477</v>
      </c>
      <c r="F216" s="2">
        <v>45553</v>
      </c>
    </row>
    <row r="217" spans="1:6" x14ac:dyDescent="0.25">
      <c r="A217" t="s">
        <v>249</v>
      </c>
      <c r="B217" t="s">
        <v>5643</v>
      </c>
      <c r="C217" t="s">
        <v>5485</v>
      </c>
      <c r="D217" t="s">
        <v>5486</v>
      </c>
      <c r="E217" t="s">
        <v>5480</v>
      </c>
      <c r="F217" s="2">
        <v>45334</v>
      </c>
    </row>
    <row r="218" spans="1:6" x14ac:dyDescent="0.25">
      <c r="A218" t="s">
        <v>94</v>
      </c>
      <c r="B218" t="s">
        <v>5638</v>
      </c>
      <c r="C218" t="s">
        <v>5493</v>
      </c>
      <c r="D218" t="s">
        <v>5494</v>
      </c>
      <c r="E218" t="s">
        <v>5497</v>
      </c>
      <c r="F218" s="2">
        <v>45051</v>
      </c>
    </row>
    <row r="219" spans="1:6" x14ac:dyDescent="0.25">
      <c r="A219" t="s">
        <v>649</v>
      </c>
      <c r="B219" t="s">
        <v>5644</v>
      </c>
      <c r="C219" t="s">
        <v>5501</v>
      </c>
      <c r="D219" t="s">
        <v>5502</v>
      </c>
      <c r="E219" t="s">
        <v>5497</v>
      </c>
      <c r="F219" s="2">
        <v>45403</v>
      </c>
    </row>
    <row r="220" spans="1:6" x14ac:dyDescent="0.25">
      <c r="A220" t="s">
        <v>519</v>
      </c>
      <c r="B220" t="s">
        <v>5645</v>
      </c>
      <c r="C220" t="s">
        <v>5476</v>
      </c>
      <c r="D220" t="s">
        <v>5476</v>
      </c>
      <c r="E220" t="s">
        <v>5477</v>
      </c>
      <c r="F220" s="2">
        <v>45342</v>
      </c>
    </row>
    <row r="221" spans="1:6" x14ac:dyDescent="0.25">
      <c r="A221" t="s">
        <v>127</v>
      </c>
      <c r="B221" t="s">
        <v>5646</v>
      </c>
      <c r="C221" t="s">
        <v>5488</v>
      </c>
      <c r="D221" t="s">
        <v>5488</v>
      </c>
      <c r="E221" t="s">
        <v>5497</v>
      </c>
      <c r="F221" s="2">
        <v>45576</v>
      </c>
    </row>
    <row r="222" spans="1:6" x14ac:dyDescent="0.25">
      <c r="A222" t="s">
        <v>892</v>
      </c>
      <c r="B222" t="s">
        <v>5647</v>
      </c>
      <c r="C222" t="s">
        <v>5485</v>
      </c>
      <c r="D222" t="s">
        <v>5486</v>
      </c>
      <c r="E222" t="s">
        <v>5497</v>
      </c>
      <c r="F222" s="2">
        <v>45241</v>
      </c>
    </row>
    <row r="223" spans="1:6" x14ac:dyDescent="0.25">
      <c r="A223" t="s">
        <v>1062</v>
      </c>
      <c r="B223" t="s">
        <v>5623</v>
      </c>
      <c r="C223" t="s">
        <v>5539</v>
      </c>
      <c r="D223" t="s">
        <v>5539</v>
      </c>
      <c r="E223" t="s">
        <v>5477</v>
      </c>
      <c r="F223" s="2">
        <v>45497</v>
      </c>
    </row>
    <row r="224" spans="1:6" x14ac:dyDescent="0.25">
      <c r="A224" t="s">
        <v>63</v>
      </c>
      <c r="B224" t="s">
        <v>5648</v>
      </c>
      <c r="C224" t="s">
        <v>5513</v>
      </c>
      <c r="D224" t="s">
        <v>5502</v>
      </c>
      <c r="E224" t="s">
        <v>5477</v>
      </c>
      <c r="F224" s="2">
        <v>44878</v>
      </c>
    </row>
    <row r="225" spans="1:6" x14ac:dyDescent="0.25">
      <c r="A225" t="s">
        <v>815</v>
      </c>
      <c r="B225" t="s">
        <v>5636</v>
      </c>
      <c r="C225" t="s">
        <v>5499</v>
      </c>
      <c r="D225" t="s">
        <v>5499</v>
      </c>
      <c r="E225" t="s">
        <v>5477</v>
      </c>
      <c r="F225" s="2">
        <v>45376</v>
      </c>
    </row>
    <row r="226" spans="1:6" x14ac:dyDescent="0.25">
      <c r="A226" t="s">
        <v>1273</v>
      </c>
      <c r="B226" t="s">
        <v>5649</v>
      </c>
      <c r="C226" t="s">
        <v>5493</v>
      </c>
      <c r="D226" t="s">
        <v>5494</v>
      </c>
      <c r="E226" t="s">
        <v>5497</v>
      </c>
      <c r="F226" s="2">
        <v>45654</v>
      </c>
    </row>
    <row r="227" spans="1:6" x14ac:dyDescent="0.25">
      <c r="A227" t="s">
        <v>479</v>
      </c>
      <c r="B227" t="s">
        <v>5515</v>
      </c>
      <c r="C227" t="s">
        <v>5488</v>
      </c>
      <c r="D227" t="s">
        <v>5488</v>
      </c>
      <c r="E227" t="s">
        <v>5480</v>
      </c>
      <c r="F227" s="2">
        <v>45561</v>
      </c>
    </row>
    <row r="228" spans="1:6" x14ac:dyDescent="0.25">
      <c r="A228" t="s">
        <v>102</v>
      </c>
      <c r="B228" t="s">
        <v>5562</v>
      </c>
      <c r="C228" t="s">
        <v>5490</v>
      </c>
      <c r="D228" t="s">
        <v>5490</v>
      </c>
      <c r="E228" t="s">
        <v>5477</v>
      </c>
      <c r="F228" s="2">
        <v>45854</v>
      </c>
    </row>
    <row r="229" spans="1:6" x14ac:dyDescent="0.25">
      <c r="A229" t="s">
        <v>1340</v>
      </c>
      <c r="B229" t="s">
        <v>5622</v>
      </c>
      <c r="C229" t="s">
        <v>5476</v>
      </c>
      <c r="D229" t="s">
        <v>5476</v>
      </c>
      <c r="E229" t="s">
        <v>5477</v>
      </c>
      <c r="F229" s="2">
        <v>44763</v>
      </c>
    </row>
    <row r="230" spans="1:6" x14ac:dyDescent="0.25">
      <c r="A230" t="s">
        <v>612</v>
      </c>
      <c r="B230" t="s">
        <v>5639</v>
      </c>
      <c r="C230" t="s">
        <v>5513</v>
      </c>
      <c r="D230" t="s">
        <v>5502</v>
      </c>
      <c r="E230" t="s">
        <v>5480</v>
      </c>
      <c r="F230" s="2">
        <v>44621</v>
      </c>
    </row>
    <row r="231" spans="1:6" x14ac:dyDescent="0.25">
      <c r="A231" t="s">
        <v>1422</v>
      </c>
      <c r="B231" t="s">
        <v>5645</v>
      </c>
      <c r="C231" t="s">
        <v>5509</v>
      </c>
      <c r="D231" t="s">
        <v>5509</v>
      </c>
      <c r="E231" t="s">
        <v>5477</v>
      </c>
      <c r="F231" s="2">
        <v>45329</v>
      </c>
    </row>
    <row r="232" spans="1:6" x14ac:dyDescent="0.25">
      <c r="A232" t="s">
        <v>439</v>
      </c>
      <c r="B232" t="s">
        <v>5541</v>
      </c>
      <c r="C232" t="s">
        <v>5501</v>
      </c>
      <c r="D232" t="s">
        <v>5502</v>
      </c>
      <c r="E232" t="s">
        <v>5477</v>
      </c>
      <c r="F232" s="2">
        <v>45721</v>
      </c>
    </row>
    <row r="233" spans="1:6" x14ac:dyDescent="0.25">
      <c r="A233" t="s">
        <v>119</v>
      </c>
      <c r="B233" t="s">
        <v>5650</v>
      </c>
      <c r="C233" t="s">
        <v>5513</v>
      </c>
      <c r="D233" t="s">
        <v>5502</v>
      </c>
      <c r="E233" t="s">
        <v>5477</v>
      </c>
      <c r="F233" s="2">
        <v>45345</v>
      </c>
    </row>
    <row r="234" spans="1:6" x14ac:dyDescent="0.25">
      <c r="A234" t="s">
        <v>833</v>
      </c>
      <c r="B234" t="s">
        <v>5581</v>
      </c>
      <c r="C234" t="s">
        <v>5501</v>
      </c>
      <c r="D234" t="s">
        <v>5502</v>
      </c>
      <c r="E234" t="s">
        <v>5477</v>
      </c>
      <c r="F234" s="2">
        <v>45756</v>
      </c>
    </row>
    <row r="235" spans="1:6" x14ac:dyDescent="0.25">
      <c r="A235" t="s">
        <v>906</v>
      </c>
      <c r="B235" t="s">
        <v>5607</v>
      </c>
      <c r="C235" t="s">
        <v>5539</v>
      </c>
      <c r="D235" t="s">
        <v>5539</v>
      </c>
      <c r="E235" t="s">
        <v>5480</v>
      </c>
      <c r="F235" s="2">
        <v>45503</v>
      </c>
    </row>
    <row r="236" spans="1:6" x14ac:dyDescent="0.25">
      <c r="A236" t="s">
        <v>160</v>
      </c>
      <c r="B236" t="s">
        <v>5651</v>
      </c>
      <c r="C236" t="s">
        <v>5509</v>
      </c>
      <c r="D236" t="s">
        <v>5509</v>
      </c>
      <c r="E236" t="s">
        <v>5497</v>
      </c>
      <c r="F236" s="2">
        <v>45514</v>
      </c>
    </row>
    <row r="237" spans="1:6" x14ac:dyDescent="0.25">
      <c r="A237" t="s">
        <v>783</v>
      </c>
      <c r="B237" t="s">
        <v>5617</v>
      </c>
      <c r="C237" t="s">
        <v>5485</v>
      </c>
      <c r="D237" t="s">
        <v>5486</v>
      </c>
      <c r="E237" t="s">
        <v>5477</v>
      </c>
      <c r="F237" s="2">
        <v>45466</v>
      </c>
    </row>
    <row r="238" spans="1:6" x14ac:dyDescent="0.25">
      <c r="A238" t="s">
        <v>1199</v>
      </c>
      <c r="B238" t="s">
        <v>5500</v>
      </c>
      <c r="C238" t="s">
        <v>5499</v>
      </c>
      <c r="D238" t="s">
        <v>5499</v>
      </c>
      <c r="E238" t="s">
        <v>5480</v>
      </c>
      <c r="F238" s="2">
        <v>45430</v>
      </c>
    </row>
    <row r="239" spans="1:6" x14ac:dyDescent="0.25">
      <c r="A239" t="s">
        <v>1251</v>
      </c>
      <c r="B239" t="s">
        <v>5652</v>
      </c>
      <c r="C239" t="s">
        <v>5499</v>
      </c>
      <c r="D239" t="s">
        <v>5499</v>
      </c>
      <c r="E239" t="s">
        <v>5477</v>
      </c>
      <c r="F239" s="2">
        <v>45349</v>
      </c>
    </row>
    <row r="240" spans="1:6" x14ac:dyDescent="0.25">
      <c r="A240" t="s">
        <v>1125</v>
      </c>
      <c r="B240" t="s">
        <v>5653</v>
      </c>
      <c r="C240" t="s">
        <v>5501</v>
      </c>
      <c r="D240" t="s">
        <v>5502</v>
      </c>
      <c r="E240" t="s">
        <v>5477</v>
      </c>
      <c r="F240" s="2">
        <v>45297</v>
      </c>
    </row>
    <row r="241" spans="1:6" x14ac:dyDescent="0.25">
      <c r="A241" t="s">
        <v>158</v>
      </c>
      <c r="B241" t="s">
        <v>5654</v>
      </c>
      <c r="C241" t="s">
        <v>5476</v>
      </c>
      <c r="D241" t="s">
        <v>5476</v>
      </c>
      <c r="E241" t="s">
        <v>5477</v>
      </c>
      <c r="F241" s="2">
        <v>45372</v>
      </c>
    </row>
    <row r="242" spans="1:6" x14ac:dyDescent="0.25">
      <c r="A242" t="s">
        <v>821</v>
      </c>
      <c r="B242" t="s">
        <v>5561</v>
      </c>
      <c r="C242" t="s">
        <v>5490</v>
      </c>
      <c r="D242" t="s">
        <v>5490</v>
      </c>
      <c r="E242" t="s">
        <v>5497</v>
      </c>
      <c r="F242" s="2">
        <v>44662</v>
      </c>
    </row>
    <row r="243" spans="1:6" x14ac:dyDescent="0.25">
      <c r="A243" t="s">
        <v>108</v>
      </c>
      <c r="B243" t="s">
        <v>5565</v>
      </c>
      <c r="C243" t="s">
        <v>5539</v>
      </c>
      <c r="D243" t="s">
        <v>5539</v>
      </c>
      <c r="E243" t="s">
        <v>5480</v>
      </c>
      <c r="F243" s="2">
        <v>45148</v>
      </c>
    </row>
    <row r="244" spans="1:6" x14ac:dyDescent="0.25">
      <c r="A244" t="s">
        <v>592</v>
      </c>
      <c r="B244" t="s">
        <v>5655</v>
      </c>
      <c r="C244" t="s">
        <v>5493</v>
      </c>
      <c r="D244" t="s">
        <v>5494</v>
      </c>
      <c r="E244" t="s">
        <v>5477</v>
      </c>
      <c r="F244" s="2">
        <v>44951</v>
      </c>
    </row>
    <row r="245" spans="1:6" x14ac:dyDescent="0.25">
      <c r="A245" t="s">
        <v>794</v>
      </c>
      <c r="B245" t="s">
        <v>5656</v>
      </c>
      <c r="C245" t="s">
        <v>5488</v>
      </c>
      <c r="D245" t="s">
        <v>5488</v>
      </c>
      <c r="E245" t="s">
        <v>5480</v>
      </c>
      <c r="F245" s="2">
        <v>44842</v>
      </c>
    </row>
    <row r="246" spans="1:6" x14ac:dyDescent="0.25">
      <c r="A246" t="s">
        <v>739</v>
      </c>
      <c r="B246" t="s">
        <v>5657</v>
      </c>
      <c r="C246" t="s">
        <v>5488</v>
      </c>
      <c r="D246" t="s">
        <v>5488</v>
      </c>
      <c r="E246" t="s">
        <v>5480</v>
      </c>
      <c r="F246" s="2">
        <v>45194</v>
      </c>
    </row>
    <row r="247" spans="1:6" x14ac:dyDescent="0.25">
      <c r="A247" t="s">
        <v>953</v>
      </c>
      <c r="B247" t="s">
        <v>5590</v>
      </c>
      <c r="C247" t="s">
        <v>5490</v>
      </c>
      <c r="D247" t="s">
        <v>5490</v>
      </c>
      <c r="E247" t="s">
        <v>5477</v>
      </c>
      <c r="F247" s="2">
        <v>44831</v>
      </c>
    </row>
    <row r="248" spans="1:6" x14ac:dyDescent="0.25">
      <c r="A248" t="s">
        <v>516</v>
      </c>
      <c r="B248" t="s">
        <v>5658</v>
      </c>
      <c r="C248" t="s">
        <v>5499</v>
      </c>
      <c r="D248" t="s">
        <v>5499</v>
      </c>
      <c r="E248" t="s">
        <v>5477</v>
      </c>
      <c r="F248" s="2">
        <v>45412</v>
      </c>
    </row>
    <row r="249" spans="1:6" x14ac:dyDescent="0.25">
      <c r="A249" t="s">
        <v>229</v>
      </c>
      <c r="B249" t="s">
        <v>5659</v>
      </c>
      <c r="C249" t="s">
        <v>5513</v>
      </c>
      <c r="D249" t="s">
        <v>5502</v>
      </c>
      <c r="E249" t="s">
        <v>5480</v>
      </c>
      <c r="F249" s="2">
        <v>45311</v>
      </c>
    </row>
    <row r="250" spans="1:6" x14ac:dyDescent="0.25">
      <c r="A250" t="s">
        <v>217</v>
      </c>
      <c r="B250" t="s">
        <v>5660</v>
      </c>
      <c r="C250" t="s">
        <v>5499</v>
      </c>
      <c r="D250" t="s">
        <v>5499</v>
      </c>
      <c r="E250" t="s">
        <v>5480</v>
      </c>
      <c r="F250" s="2">
        <v>45088</v>
      </c>
    </row>
    <row r="251" spans="1:6" x14ac:dyDescent="0.25">
      <c r="A251" t="s">
        <v>662</v>
      </c>
      <c r="B251" t="s">
        <v>5661</v>
      </c>
      <c r="C251" t="s">
        <v>5499</v>
      </c>
      <c r="D251" t="s">
        <v>5499</v>
      </c>
      <c r="E251" t="s">
        <v>5480</v>
      </c>
      <c r="F251" s="2">
        <v>45255</v>
      </c>
    </row>
    <row r="252" spans="1:6" x14ac:dyDescent="0.25">
      <c r="A252" t="s">
        <v>39</v>
      </c>
      <c r="B252" t="s">
        <v>5639</v>
      </c>
      <c r="C252" t="s">
        <v>5479</v>
      </c>
      <c r="D252" t="s">
        <v>5479</v>
      </c>
      <c r="E252" t="s">
        <v>5477</v>
      </c>
      <c r="F252" s="2">
        <v>45024</v>
      </c>
    </row>
    <row r="253" spans="1:6" x14ac:dyDescent="0.25">
      <c r="A253" t="s">
        <v>154</v>
      </c>
      <c r="B253" t="s">
        <v>5568</v>
      </c>
      <c r="C253" t="s">
        <v>5485</v>
      </c>
      <c r="D253" t="s">
        <v>5486</v>
      </c>
      <c r="E253" t="s">
        <v>5477</v>
      </c>
      <c r="F253" s="2">
        <v>45370</v>
      </c>
    </row>
    <row r="254" spans="1:6" x14ac:dyDescent="0.25">
      <c r="A254" t="s">
        <v>231</v>
      </c>
      <c r="B254" t="s">
        <v>5580</v>
      </c>
      <c r="C254" t="s">
        <v>5485</v>
      </c>
      <c r="D254" t="s">
        <v>5486</v>
      </c>
      <c r="E254" t="s">
        <v>5477</v>
      </c>
      <c r="F254" s="2">
        <v>45316</v>
      </c>
    </row>
    <row r="255" spans="1:6" x14ac:dyDescent="0.25">
      <c r="A255" t="s">
        <v>215</v>
      </c>
      <c r="B255" t="s">
        <v>5662</v>
      </c>
      <c r="C255" t="s">
        <v>5482</v>
      </c>
      <c r="D255" t="s">
        <v>5483</v>
      </c>
      <c r="E255" t="s">
        <v>5480</v>
      </c>
      <c r="F255" s="2">
        <v>45322</v>
      </c>
    </row>
    <row r="256" spans="1:6" x14ac:dyDescent="0.25">
      <c r="A256" t="s">
        <v>988</v>
      </c>
      <c r="B256" t="s">
        <v>5520</v>
      </c>
      <c r="C256" t="s">
        <v>5501</v>
      </c>
      <c r="D256" t="s">
        <v>5502</v>
      </c>
      <c r="E256" t="s">
        <v>5477</v>
      </c>
      <c r="F256" s="2">
        <v>45830</v>
      </c>
    </row>
    <row r="257" spans="1:6" x14ac:dyDescent="0.25">
      <c r="A257" t="s">
        <v>150</v>
      </c>
      <c r="B257" t="s">
        <v>5663</v>
      </c>
      <c r="C257" t="s">
        <v>5490</v>
      </c>
      <c r="D257" t="s">
        <v>5490</v>
      </c>
      <c r="E257" t="s">
        <v>5477</v>
      </c>
      <c r="F257" s="2">
        <v>44691</v>
      </c>
    </row>
    <row r="258" spans="1:6" x14ac:dyDescent="0.25">
      <c r="A258" t="s">
        <v>322</v>
      </c>
      <c r="B258" t="s">
        <v>5638</v>
      </c>
      <c r="C258" t="s">
        <v>5476</v>
      </c>
      <c r="D258" t="s">
        <v>5476</v>
      </c>
      <c r="E258" t="s">
        <v>5477</v>
      </c>
      <c r="F258" s="2">
        <v>45398</v>
      </c>
    </row>
    <row r="259" spans="1:6" x14ac:dyDescent="0.25">
      <c r="A259" t="s">
        <v>456</v>
      </c>
      <c r="B259" t="s">
        <v>5664</v>
      </c>
      <c r="C259" t="s">
        <v>5509</v>
      </c>
      <c r="D259" t="s">
        <v>5509</v>
      </c>
      <c r="E259" t="s">
        <v>5497</v>
      </c>
      <c r="F259" s="2">
        <v>45185</v>
      </c>
    </row>
    <row r="260" spans="1:6" x14ac:dyDescent="0.25">
      <c r="A260" t="s">
        <v>297</v>
      </c>
      <c r="B260" t="s">
        <v>5653</v>
      </c>
      <c r="C260" t="s">
        <v>5479</v>
      </c>
      <c r="D260" t="s">
        <v>5479</v>
      </c>
      <c r="E260" t="s">
        <v>5477</v>
      </c>
      <c r="F260" s="2">
        <v>45662</v>
      </c>
    </row>
    <row r="261" spans="1:6" x14ac:dyDescent="0.25">
      <c r="A261" t="s">
        <v>224</v>
      </c>
      <c r="B261" t="s">
        <v>5612</v>
      </c>
      <c r="C261" t="s">
        <v>5539</v>
      </c>
      <c r="D261" t="s">
        <v>5539</v>
      </c>
      <c r="E261" t="s">
        <v>5477</v>
      </c>
      <c r="F261" s="2">
        <v>45668</v>
      </c>
    </row>
    <row r="262" spans="1:6" x14ac:dyDescent="0.25">
      <c r="A262" t="s">
        <v>379</v>
      </c>
      <c r="B262" t="s">
        <v>5665</v>
      </c>
      <c r="C262" t="s">
        <v>5476</v>
      </c>
      <c r="D262" t="s">
        <v>5476</v>
      </c>
      <c r="E262" t="s">
        <v>5480</v>
      </c>
      <c r="F262" s="2">
        <v>45411</v>
      </c>
    </row>
    <row r="263" spans="1:6" x14ac:dyDescent="0.25">
      <c r="A263" t="s">
        <v>328</v>
      </c>
      <c r="B263" t="s">
        <v>5623</v>
      </c>
      <c r="C263" t="s">
        <v>5539</v>
      </c>
      <c r="D263" t="s">
        <v>5539</v>
      </c>
      <c r="E263" t="s">
        <v>5480</v>
      </c>
      <c r="F263" s="2">
        <v>45134</v>
      </c>
    </row>
    <row r="264" spans="1:6" x14ac:dyDescent="0.25">
      <c r="A264" t="s">
        <v>1736</v>
      </c>
      <c r="B264" t="s">
        <v>5666</v>
      </c>
      <c r="C264" t="s">
        <v>5493</v>
      </c>
      <c r="D264" t="s">
        <v>5494</v>
      </c>
      <c r="E264" t="s">
        <v>5477</v>
      </c>
      <c r="F264" s="2">
        <v>45472</v>
      </c>
    </row>
    <row r="265" spans="1:6" x14ac:dyDescent="0.25">
      <c r="A265" t="s">
        <v>238</v>
      </c>
      <c r="B265" t="s">
        <v>5508</v>
      </c>
      <c r="C265" t="s">
        <v>5493</v>
      </c>
      <c r="D265" t="s">
        <v>5494</v>
      </c>
      <c r="E265" t="s">
        <v>5477</v>
      </c>
      <c r="F265" s="2">
        <v>45314</v>
      </c>
    </row>
    <row r="266" spans="1:6" x14ac:dyDescent="0.25">
      <c r="A266" t="s">
        <v>251</v>
      </c>
      <c r="B266" t="s">
        <v>5667</v>
      </c>
      <c r="C266" t="s">
        <v>5488</v>
      </c>
      <c r="D266" t="s">
        <v>5488</v>
      </c>
      <c r="E266" t="s">
        <v>5477</v>
      </c>
      <c r="F266" s="2">
        <v>45377</v>
      </c>
    </row>
    <row r="267" spans="1:6" x14ac:dyDescent="0.25">
      <c r="A267" t="s">
        <v>358</v>
      </c>
      <c r="B267" t="s">
        <v>5620</v>
      </c>
      <c r="C267" t="s">
        <v>5479</v>
      </c>
      <c r="D267" t="s">
        <v>5479</v>
      </c>
      <c r="E267" t="s">
        <v>5497</v>
      </c>
      <c r="F267" s="2">
        <v>45493</v>
      </c>
    </row>
    <row r="268" spans="1:6" x14ac:dyDescent="0.25">
      <c r="A268" t="s">
        <v>266</v>
      </c>
      <c r="B268" t="s">
        <v>5603</v>
      </c>
      <c r="C268" t="s">
        <v>5501</v>
      </c>
      <c r="D268" t="s">
        <v>5502</v>
      </c>
      <c r="E268" t="s">
        <v>5480</v>
      </c>
      <c r="F268" s="2">
        <v>45784</v>
      </c>
    </row>
    <row r="269" spans="1:6" x14ac:dyDescent="0.25">
      <c r="A269" t="s">
        <v>812</v>
      </c>
      <c r="B269" t="s">
        <v>5668</v>
      </c>
      <c r="C269" t="s">
        <v>5493</v>
      </c>
      <c r="D269" t="s">
        <v>5494</v>
      </c>
      <c r="E269" t="s">
        <v>5477</v>
      </c>
      <c r="F269" s="2">
        <v>44819</v>
      </c>
    </row>
    <row r="270" spans="1:6" x14ac:dyDescent="0.25">
      <c r="A270" t="s">
        <v>1241</v>
      </c>
      <c r="B270" t="s">
        <v>5587</v>
      </c>
      <c r="C270" t="s">
        <v>5479</v>
      </c>
      <c r="D270" t="s">
        <v>5479</v>
      </c>
      <c r="E270" t="s">
        <v>5480</v>
      </c>
      <c r="F270" s="2">
        <v>45697</v>
      </c>
    </row>
    <row r="271" spans="1:6" x14ac:dyDescent="0.25">
      <c r="A271" t="s">
        <v>1128</v>
      </c>
      <c r="B271" t="s">
        <v>5669</v>
      </c>
      <c r="C271" t="s">
        <v>5501</v>
      </c>
      <c r="D271" t="s">
        <v>5502</v>
      </c>
      <c r="E271" t="s">
        <v>5480</v>
      </c>
      <c r="F271" s="2">
        <v>45039</v>
      </c>
    </row>
    <row r="272" spans="1:6" x14ac:dyDescent="0.25">
      <c r="A272" t="s">
        <v>285</v>
      </c>
      <c r="B272" t="s">
        <v>5670</v>
      </c>
      <c r="C272" t="s">
        <v>5513</v>
      </c>
      <c r="D272" t="s">
        <v>5502</v>
      </c>
      <c r="E272" t="s">
        <v>5480</v>
      </c>
      <c r="F272" s="2">
        <v>45782</v>
      </c>
    </row>
    <row r="273" spans="1:6" x14ac:dyDescent="0.25">
      <c r="A273" t="s">
        <v>858</v>
      </c>
      <c r="B273" t="s">
        <v>5580</v>
      </c>
      <c r="C273" t="s">
        <v>5513</v>
      </c>
      <c r="D273" t="s">
        <v>5502</v>
      </c>
      <c r="E273" t="s">
        <v>5497</v>
      </c>
      <c r="F273" s="2">
        <v>45668</v>
      </c>
    </row>
    <row r="274" spans="1:6" x14ac:dyDescent="0.25">
      <c r="A274" t="s">
        <v>540</v>
      </c>
      <c r="B274" t="s">
        <v>5604</v>
      </c>
      <c r="C274" t="s">
        <v>5513</v>
      </c>
      <c r="D274" t="s">
        <v>5502</v>
      </c>
      <c r="E274" t="s">
        <v>5477</v>
      </c>
      <c r="F274" s="2">
        <v>44614</v>
      </c>
    </row>
    <row r="275" spans="1:6" x14ac:dyDescent="0.25">
      <c r="A275" t="s">
        <v>477</v>
      </c>
      <c r="B275" t="s">
        <v>5671</v>
      </c>
      <c r="C275" t="s">
        <v>5493</v>
      </c>
      <c r="D275" t="s">
        <v>5494</v>
      </c>
      <c r="E275" t="s">
        <v>5480</v>
      </c>
      <c r="F275" s="2">
        <v>45049</v>
      </c>
    </row>
    <row r="276" spans="1:6" x14ac:dyDescent="0.25">
      <c r="A276" t="s">
        <v>835</v>
      </c>
      <c r="B276" t="s">
        <v>5672</v>
      </c>
      <c r="C276" t="s">
        <v>5509</v>
      </c>
      <c r="D276" t="s">
        <v>5509</v>
      </c>
      <c r="E276" t="s">
        <v>5477</v>
      </c>
      <c r="F276" s="2">
        <v>44669</v>
      </c>
    </row>
    <row r="277" spans="1:6" x14ac:dyDescent="0.25">
      <c r="A277" t="s">
        <v>338</v>
      </c>
      <c r="B277" t="s">
        <v>5478</v>
      </c>
      <c r="C277" t="s">
        <v>5482</v>
      </c>
      <c r="D277" t="s">
        <v>5483</v>
      </c>
      <c r="E277" t="s">
        <v>5477</v>
      </c>
      <c r="F277" s="2">
        <v>44692</v>
      </c>
    </row>
    <row r="278" spans="1:6" x14ac:dyDescent="0.25">
      <c r="A278" t="s">
        <v>568</v>
      </c>
      <c r="B278" t="s">
        <v>5593</v>
      </c>
      <c r="C278" t="s">
        <v>5493</v>
      </c>
      <c r="D278" t="s">
        <v>5494</v>
      </c>
      <c r="E278" t="s">
        <v>5477</v>
      </c>
      <c r="F278" s="2">
        <v>44785</v>
      </c>
    </row>
    <row r="279" spans="1:6" x14ac:dyDescent="0.25">
      <c r="A279" t="s">
        <v>1202</v>
      </c>
      <c r="B279" t="s">
        <v>5496</v>
      </c>
      <c r="C279" t="s">
        <v>5501</v>
      </c>
      <c r="D279" t="s">
        <v>5502</v>
      </c>
      <c r="E279" t="s">
        <v>5497</v>
      </c>
      <c r="F279" s="2">
        <v>44650</v>
      </c>
    </row>
    <row r="280" spans="1:6" x14ac:dyDescent="0.25">
      <c r="A280" t="s">
        <v>615</v>
      </c>
      <c r="B280" t="s">
        <v>5519</v>
      </c>
      <c r="C280" t="s">
        <v>5539</v>
      </c>
      <c r="D280" t="s">
        <v>5539</v>
      </c>
      <c r="E280" t="s">
        <v>5480</v>
      </c>
      <c r="F280" s="2">
        <v>44625</v>
      </c>
    </row>
    <row r="281" spans="1:6" x14ac:dyDescent="0.25">
      <c r="A281" t="s">
        <v>427</v>
      </c>
      <c r="B281" t="s">
        <v>5637</v>
      </c>
      <c r="C281" t="s">
        <v>5482</v>
      </c>
      <c r="D281" t="s">
        <v>5483</v>
      </c>
      <c r="E281" t="s">
        <v>5477</v>
      </c>
      <c r="F281" s="2">
        <v>44783</v>
      </c>
    </row>
    <row r="282" spans="1:6" x14ac:dyDescent="0.25">
      <c r="A282" t="s">
        <v>780</v>
      </c>
      <c r="B282" t="s">
        <v>5673</v>
      </c>
      <c r="C282" t="s">
        <v>5539</v>
      </c>
      <c r="D282" t="s">
        <v>5539</v>
      </c>
      <c r="E282" t="s">
        <v>5477</v>
      </c>
      <c r="F282" s="2">
        <v>44727</v>
      </c>
    </row>
    <row r="283" spans="1:6" x14ac:dyDescent="0.25">
      <c r="A283" t="s">
        <v>1212</v>
      </c>
      <c r="B283" t="s">
        <v>5674</v>
      </c>
      <c r="C283" t="s">
        <v>5513</v>
      </c>
      <c r="D283" t="s">
        <v>5502</v>
      </c>
      <c r="E283" t="s">
        <v>5477</v>
      </c>
      <c r="F283" s="2">
        <v>45125</v>
      </c>
    </row>
    <row r="284" spans="1:6" x14ac:dyDescent="0.25">
      <c r="A284" t="s">
        <v>191</v>
      </c>
      <c r="B284" t="s">
        <v>5581</v>
      </c>
      <c r="C284" t="s">
        <v>5490</v>
      </c>
      <c r="D284" t="s">
        <v>5490</v>
      </c>
      <c r="E284" t="s">
        <v>5477</v>
      </c>
      <c r="F284" s="2">
        <v>45227</v>
      </c>
    </row>
    <row r="285" spans="1:6" x14ac:dyDescent="0.25">
      <c r="A285" t="s">
        <v>448</v>
      </c>
      <c r="B285" t="s">
        <v>5675</v>
      </c>
      <c r="C285" t="s">
        <v>5485</v>
      </c>
      <c r="D285" t="s">
        <v>5486</v>
      </c>
      <c r="E285" t="s">
        <v>5477</v>
      </c>
      <c r="F285" s="2">
        <v>45597</v>
      </c>
    </row>
    <row r="286" spans="1:6" x14ac:dyDescent="0.25">
      <c r="A286" t="s">
        <v>1684</v>
      </c>
      <c r="B286" t="s">
        <v>5676</v>
      </c>
      <c r="C286" t="s">
        <v>5479</v>
      </c>
      <c r="D286" t="s">
        <v>5479</v>
      </c>
      <c r="E286" t="s">
        <v>5480</v>
      </c>
      <c r="F286" s="2">
        <v>44796</v>
      </c>
    </row>
    <row r="287" spans="1:6" x14ac:dyDescent="0.25">
      <c r="A287" t="s">
        <v>10</v>
      </c>
      <c r="B287" t="s">
        <v>5677</v>
      </c>
      <c r="C287" t="s">
        <v>5501</v>
      </c>
      <c r="D287" t="s">
        <v>5502</v>
      </c>
      <c r="E287" t="s">
        <v>5477</v>
      </c>
      <c r="F287" s="2">
        <v>45029</v>
      </c>
    </row>
    <row r="288" spans="1:6" x14ac:dyDescent="0.25">
      <c r="A288" t="s">
        <v>695</v>
      </c>
      <c r="B288" t="s">
        <v>5573</v>
      </c>
      <c r="C288" t="s">
        <v>5539</v>
      </c>
      <c r="D288" t="s">
        <v>5539</v>
      </c>
      <c r="E288" t="s">
        <v>5477</v>
      </c>
      <c r="F288" s="2">
        <v>44756</v>
      </c>
    </row>
    <row r="289" spans="1:6" x14ac:dyDescent="0.25">
      <c r="A289" t="s">
        <v>242</v>
      </c>
      <c r="B289" t="s">
        <v>5678</v>
      </c>
      <c r="C289" t="s">
        <v>5493</v>
      </c>
      <c r="D289" t="s">
        <v>5494</v>
      </c>
      <c r="E289" t="s">
        <v>5480</v>
      </c>
      <c r="F289" s="2">
        <v>45328</v>
      </c>
    </row>
    <row r="290" spans="1:6" x14ac:dyDescent="0.25">
      <c r="A290" t="s">
        <v>3284</v>
      </c>
      <c r="B290" t="s">
        <v>5517</v>
      </c>
      <c r="C290" t="s">
        <v>5539</v>
      </c>
      <c r="D290" t="s">
        <v>5539</v>
      </c>
      <c r="E290" t="s">
        <v>5477</v>
      </c>
      <c r="F290" s="2">
        <v>44736</v>
      </c>
    </row>
    <row r="291" spans="1:6" x14ac:dyDescent="0.25">
      <c r="A291" t="s">
        <v>275</v>
      </c>
      <c r="B291" t="s">
        <v>5597</v>
      </c>
      <c r="C291" t="s">
        <v>5479</v>
      </c>
      <c r="D291" t="s">
        <v>5479</v>
      </c>
      <c r="E291" t="s">
        <v>5480</v>
      </c>
      <c r="F291" s="2">
        <v>45325</v>
      </c>
    </row>
    <row r="292" spans="1:6" x14ac:dyDescent="0.25">
      <c r="A292" t="s">
        <v>910</v>
      </c>
      <c r="B292" t="s">
        <v>5679</v>
      </c>
      <c r="C292" t="s">
        <v>5509</v>
      </c>
      <c r="D292" t="s">
        <v>5509</v>
      </c>
      <c r="E292" t="s">
        <v>5480</v>
      </c>
      <c r="F292" s="2">
        <v>45712</v>
      </c>
    </row>
    <row r="293" spans="1:6" x14ac:dyDescent="0.25">
      <c r="A293" t="s">
        <v>174</v>
      </c>
      <c r="B293" t="s">
        <v>5663</v>
      </c>
      <c r="C293" t="s">
        <v>5488</v>
      </c>
      <c r="D293" t="s">
        <v>5488</v>
      </c>
      <c r="E293" t="s">
        <v>5477</v>
      </c>
      <c r="F293" s="2">
        <v>45286</v>
      </c>
    </row>
    <row r="294" spans="1:6" x14ac:dyDescent="0.25">
      <c r="A294" t="s">
        <v>17</v>
      </c>
      <c r="B294" t="s">
        <v>5592</v>
      </c>
      <c r="C294" t="s">
        <v>5476</v>
      </c>
      <c r="D294" t="s">
        <v>5476</v>
      </c>
      <c r="E294" t="s">
        <v>5477</v>
      </c>
      <c r="F294" s="2">
        <v>45151</v>
      </c>
    </row>
    <row r="295" spans="1:6" x14ac:dyDescent="0.25">
      <c r="A295" t="s">
        <v>273</v>
      </c>
      <c r="B295" t="s">
        <v>5656</v>
      </c>
      <c r="C295" t="s">
        <v>5493</v>
      </c>
      <c r="D295" t="s">
        <v>5494</v>
      </c>
      <c r="E295" t="s">
        <v>5477</v>
      </c>
      <c r="F295" s="2">
        <v>45601</v>
      </c>
    </row>
    <row r="296" spans="1:6" x14ac:dyDescent="0.25">
      <c r="A296" t="s">
        <v>460</v>
      </c>
      <c r="B296" t="s">
        <v>5585</v>
      </c>
      <c r="C296" t="s">
        <v>5488</v>
      </c>
      <c r="D296" t="s">
        <v>5488</v>
      </c>
      <c r="E296" t="s">
        <v>5477</v>
      </c>
      <c r="F296" s="2">
        <v>44783</v>
      </c>
    </row>
    <row r="297" spans="1:6" x14ac:dyDescent="0.25">
      <c r="A297" t="s">
        <v>809</v>
      </c>
      <c r="B297" t="s">
        <v>5680</v>
      </c>
      <c r="C297" t="s">
        <v>5485</v>
      </c>
      <c r="D297" t="s">
        <v>5486</v>
      </c>
      <c r="E297" t="s">
        <v>5477</v>
      </c>
      <c r="F297" s="2">
        <v>45132</v>
      </c>
    </row>
    <row r="298" spans="1:6" x14ac:dyDescent="0.25">
      <c r="A298" t="s">
        <v>1053</v>
      </c>
      <c r="B298" t="s">
        <v>5587</v>
      </c>
      <c r="C298" t="s">
        <v>5482</v>
      </c>
      <c r="D298" t="s">
        <v>5483</v>
      </c>
      <c r="E298" t="s">
        <v>5480</v>
      </c>
      <c r="F298" s="2">
        <v>45835</v>
      </c>
    </row>
    <row r="299" spans="1:6" x14ac:dyDescent="0.25">
      <c r="A299" t="s">
        <v>84</v>
      </c>
      <c r="B299" t="s">
        <v>5581</v>
      </c>
      <c r="C299" t="s">
        <v>5488</v>
      </c>
      <c r="D299" t="s">
        <v>5488</v>
      </c>
      <c r="E299" t="s">
        <v>5480</v>
      </c>
      <c r="F299" s="2">
        <v>45809</v>
      </c>
    </row>
    <row r="300" spans="1:6" x14ac:dyDescent="0.25">
      <c r="A300" t="s">
        <v>1478</v>
      </c>
      <c r="B300" t="s">
        <v>5561</v>
      </c>
      <c r="C300" t="s">
        <v>5513</v>
      </c>
      <c r="D300" t="s">
        <v>5502</v>
      </c>
      <c r="E300" t="s">
        <v>5477</v>
      </c>
      <c r="F300" s="2">
        <v>45194</v>
      </c>
    </row>
    <row r="301" spans="1:6" x14ac:dyDescent="0.25">
      <c r="A301" t="s">
        <v>689</v>
      </c>
      <c r="B301" t="s">
        <v>5619</v>
      </c>
      <c r="C301" t="s">
        <v>5509</v>
      </c>
      <c r="D301" t="s">
        <v>5509</v>
      </c>
      <c r="E301" t="s">
        <v>5477</v>
      </c>
      <c r="F301" s="2">
        <v>44855</v>
      </c>
    </row>
    <row r="302" spans="1:6" x14ac:dyDescent="0.25">
      <c r="A302" t="s">
        <v>1171</v>
      </c>
      <c r="B302" t="s">
        <v>5609</v>
      </c>
      <c r="C302" t="s">
        <v>5482</v>
      </c>
      <c r="D302" t="s">
        <v>5483</v>
      </c>
      <c r="E302" t="s">
        <v>5477</v>
      </c>
      <c r="F302" s="2">
        <v>45858</v>
      </c>
    </row>
    <row r="303" spans="1:6" x14ac:dyDescent="0.25">
      <c r="A303" t="s">
        <v>37</v>
      </c>
      <c r="B303" t="s">
        <v>5543</v>
      </c>
      <c r="C303" t="s">
        <v>5476</v>
      </c>
      <c r="D303" t="s">
        <v>5476</v>
      </c>
      <c r="E303" t="s">
        <v>5477</v>
      </c>
      <c r="F303" s="2">
        <v>45332</v>
      </c>
    </row>
    <row r="304" spans="1:6" x14ac:dyDescent="0.25">
      <c r="A304" t="s">
        <v>20</v>
      </c>
      <c r="B304" t="s">
        <v>5601</v>
      </c>
      <c r="C304" t="s">
        <v>5493</v>
      </c>
      <c r="D304" t="s">
        <v>5494</v>
      </c>
      <c r="E304" t="s">
        <v>5477</v>
      </c>
      <c r="F304" s="2">
        <v>45200</v>
      </c>
    </row>
    <row r="305" spans="1:6" x14ac:dyDescent="0.25">
      <c r="A305" t="s">
        <v>51</v>
      </c>
      <c r="B305" t="s">
        <v>5670</v>
      </c>
      <c r="C305" t="s">
        <v>5490</v>
      </c>
      <c r="D305" t="s">
        <v>5490</v>
      </c>
      <c r="E305" t="s">
        <v>5480</v>
      </c>
      <c r="F305" s="2">
        <v>44669</v>
      </c>
    </row>
    <row r="306" spans="1:6" x14ac:dyDescent="0.25">
      <c r="A306" t="s">
        <v>1804</v>
      </c>
      <c r="B306" t="s">
        <v>5624</v>
      </c>
      <c r="C306" t="s">
        <v>5490</v>
      </c>
      <c r="D306" t="s">
        <v>5490</v>
      </c>
      <c r="E306" t="s">
        <v>5477</v>
      </c>
      <c r="F306" s="2">
        <v>44729</v>
      </c>
    </row>
    <row r="307" spans="1:6" x14ac:dyDescent="0.25">
      <c r="A307" t="s">
        <v>903</v>
      </c>
      <c r="B307" t="s">
        <v>5652</v>
      </c>
      <c r="C307" t="s">
        <v>5488</v>
      </c>
      <c r="D307" t="s">
        <v>5488</v>
      </c>
      <c r="E307" t="s">
        <v>5477</v>
      </c>
      <c r="F307" s="2">
        <v>45805</v>
      </c>
    </row>
    <row r="308" spans="1:6" x14ac:dyDescent="0.25">
      <c r="A308" t="s">
        <v>334</v>
      </c>
      <c r="B308" t="s">
        <v>5681</v>
      </c>
      <c r="C308" t="s">
        <v>5499</v>
      </c>
      <c r="D308" t="s">
        <v>5499</v>
      </c>
      <c r="E308" t="s">
        <v>5477</v>
      </c>
      <c r="F308" s="2">
        <v>45611</v>
      </c>
    </row>
    <row r="309" spans="1:6" x14ac:dyDescent="0.25">
      <c r="A309" t="s">
        <v>69</v>
      </c>
      <c r="B309" t="s">
        <v>5495</v>
      </c>
      <c r="C309" t="s">
        <v>5482</v>
      </c>
      <c r="D309" t="s">
        <v>5483</v>
      </c>
      <c r="E309" t="s">
        <v>5477</v>
      </c>
      <c r="F309" s="2">
        <v>45776</v>
      </c>
    </row>
    <row r="310" spans="1:6" x14ac:dyDescent="0.25">
      <c r="A310" t="s">
        <v>721</v>
      </c>
      <c r="B310" t="s">
        <v>5682</v>
      </c>
      <c r="C310" t="s">
        <v>5488</v>
      </c>
      <c r="D310" t="s">
        <v>5488</v>
      </c>
      <c r="E310" t="s">
        <v>5477</v>
      </c>
      <c r="F310" s="2">
        <v>45013</v>
      </c>
    </row>
    <row r="311" spans="1:6" x14ac:dyDescent="0.25">
      <c r="A311" t="s">
        <v>734</v>
      </c>
      <c r="B311" t="s">
        <v>5675</v>
      </c>
      <c r="C311" t="s">
        <v>5509</v>
      </c>
      <c r="D311" t="s">
        <v>5509</v>
      </c>
      <c r="E311" t="s">
        <v>5477</v>
      </c>
      <c r="F311" s="2">
        <v>45179</v>
      </c>
    </row>
    <row r="312" spans="1:6" x14ac:dyDescent="0.25">
      <c r="A312" t="s">
        <v>514</v>
      </c>
      <c r="B312" t="s">
        <v>5492</v>
      </c>
      <c r="C312" t="s">
        <v>5513</v>
      </c>
      <c r="D312" t="s">
        <v>5502</v>
      </c>
      <c r="E312" t="s">
        <v>5480</v>
      </c>
      <c r="F312" s="2">
        <v>45154</v>
      </c>
    </row>
    <row r="313" spans="1:6" x14ac:dyDescent="0.25">
      <c r="A313" t="s">
        <v>896</v>
      </c>
      <c r="B313" t="s">
        <v>5584</v>
      </c>
      <c r="C313" t="s">
        <v>5509</v>
      </c>
      <c r="D313" t="s">
        <v>5509</v>
      </c>
      <c r="E313" t="s">
        <v>5477</v>
      </c>
      <c r="F313" s="2">
        <v>45443</v>
      </c>
    </row>
    <row r="314" spans="1:6" x14ac:dyDescent="0.25">
      <c r="A314" t="s">
        <v>260</v>
      </c>
      <c r="B314" t="s">
        <v>5650</v>
      </c>
      <c r="C314" t="s">
        <v>5482</v>
      </c>
      <c r="D314" t="s">
        <v>5483</v>
      </c>
      <c r="E314" t="s">
        <v>5477</v>
      </c>
      <c r="F314" s="2">
        <v>45033</v>
      </c>
    </row>
    <row r="315" spans="1:6" x14ac:dyDescent="0.25">
      <c r="A315" t="s">
        <v>1400</v>
      </c>
      <c r="B315" t="s">
        <v>5660</v>
      </c>
      <c r="C315" t="s">
        <v>5488</v>
      </c>
      <c r="D315" t="s">
        <v>5488</v>
      </c>
      <c r="E315" t="s">
        <v>5480</v>
      </c>
      <c r="F315" s="2">
        <v>44709</v>
      </c>
    </row>
    <row r="316" spans="1:6" x14ac:dyDescent="0.25">
      <c r="A316" t="s">
        <v>311</v>
      </c>
      <c r="B316" t="s">
        <v>5568</v>
      </c>
      <c r="C316" t="s">
        <v>5476</v>
      </c>
      <c r="D316" t="s">
        <v>5476</v>
      </c>
      <c r="E316" t="s">
        <v>5477</v>
      </c>
      <c r="F316" s="2">
        <v>44600</v>
      </c>
    </row>
    <row r="317" spans="1:6" x14ac:dyDescent="0.25">
      <c r="A317" t="s">
        <v>677</v>
      </c>
      <c r="B317" t="s">
        <v>5638</v>
      </c>
      <c r="C317" t="s">
        <v>5479</v>
      </c>
      <c r="D317" t="s">
        <v>5479</v>
      </c>
      <c r="E317" t="s">
        <v>5497</v>
      </c>
      <c r="F317" s="2">
        <v>45741</v>
      </c>
    </row>
    <row r="318" spans="1:6" x14ac:dyDescent="0.25">
      <c r="A318" t="s">
        <v>262</v>
      </c>
      <c r="B318" t="s">
        <v>5665</v>
      </c>
      <c r="C318" t="s">
        <v>5482</v>
      </c>
      <c r="D318" t="s">
        <v>5483</v>
      </c>
      <c r="E318" t="s">
        <v>5480</v>
      </c>
      <c r="F318" s="2">
        <v>45417</v>
      </c>
    </row>
    <row r="319" spans="1:6" x14ac:dyDescent="0.25">
      <c r="A319" t="s">
        <v>144</v>
      </c>
      <c r="B319" t="s">
        <v>5683</v>
      </c>
      <c r="C319" t="s">
        <v>5482</v>
      </c>
      <c r="D319" t="s">
        <v>5483</v>
      </c>
      <c r="E319" t="s">
        <v>5477</v>
      </c>
      <c r="F319" s="2">
        <v>45227</v>
      </c>
    </row>
    <row r="320" spans="1:6" x14ac:dyDescent="0.25">
      <c r="A320" t="s">
        <v>3446</v>
      </c>
      <c r="B320" t="s">
        <v>5566</v>
      </c>
      <c r="C320" t="s">
        <v>5490</v>
      </c>
      <c r="D320" t="s">
        <v>5490</v>
      </c>
      <c r="E320" t="s">
        <v>5477</v>
      </c>
      <c r="F320" s="2">
        <v>45303</v>
      </c>
    </row>
    <row r="321" spans="1:6" x14ac:dyDescent="0.25">
      <c r="A321" t="s">
        <v>199</v>
      </c>
      <c r="B321" t="s">
        <v>5597</v>
      </c>
      <c r="C321" t="s">
        <v>5479</v>
      </c>
      <c r="D321" t="s">
        <v>5479</v>
      </c>
      <c r="E321" t="s">
        <v>5477</v>
      </c>
      <c r="F321" s="2">
        <v>45768</v>
      </c>
    </row>
    <row r="322" spans="1:6" x14ac:dyDescent="0.25">
      <c r="A322" t="s">
        <v>772</v>
      </c>
      <c r="B322" t="s">
        <v>5684</v>
      </c>
      <c r="C322" t="s">
        <v>5479</v>
      </c>
      <c r="D322" t="s">
        <v>5479</v>
      </c>
      <c r="E322" t="s">
        <v>5477</v>
      </c>
      <c r="F322" s="2">
        <v>45197</v>
      </c>
    </row>
    <row r="323" spans="1:6" x14ac:dyDescent="0.25">
      <c r="A323" t="s">
        <v>1355</v>
      </c>
      <c r="B323" t="s">
        <v>5511</v>
      </c>
      <c r="C323" t="s">
        <v>5493</v>
      </c>
      <c r="D323" t="s">
        <v>5494</v>
      </c>
      <c r="E323" t="s">
        <v>5480</v>
      </c>
      <c r="F323" s="2">
        <v>44718</v>
      </c>
    </row>
    <row r="324" spans="1:6" x14ac:dyDescent="0.25">
      <c r="A324" t="s">
        <v>301</v>
      </c>
      <c r="B324" t="s">
        <v>5685</v>
      </c>
      <c r="C324" t="s">
        <v>5479</v>
      </c>
      <c r="D324" t="s">
        <v>5479</v>
      </c>
      <c r="E324" t="s">
        <v>5477</v>
      </c>
      <c r="F324" s="2">
        <v>44959</v>
      </c>
    </row>
    <row r="325" spans="1:6" x14ac:dyDescent="0.25">
      <c r="A325" t="s">
        <v>256</v>
      </c>
      <c r="B325" t="s">
        <v>5643</v>
      </c>
      <c r="C325" t="s">
        <v>5476</v>
      </c>
      <c r="D325" t="s">
        <v>5476</v>
      </c>
      <c r="E325" t="s">
        <v>5497</v>
      </c>
      <c r="F325" s="2">
        <v>44864</v>
      </c>
    </row>
    <row r="326" spans="1:6" x14ac:dyDescent="0.25">
      <c r="A326" t="s">
        <v>318</v>
      </c>
      <c r="B326" t="s">
        <v>5534</v>
      </c>
      <c r="C326" t="s">
        <v>5513</v>
      </c>
      <c r="D326" t="s">
        <v>5502</v>
      </c>
      <c r="E326" t="s">
        <v>5477</v>
      </c>
      <c r="F326" s="2">
        <v>44917</v>
      </c>
    </row>
    <row r="327" spans="1:6" x14ac:dyDescent="0.25">
      <c r="A327" t="s">
        <v>1441</v>
      </c>
      <c r="B327" t="s">
        <v>5686</v>
      </c>
      <c r="C327" t="s">
        <v>5488</v>
      </c>
      <c r="D327" t="s">
        <v>5488</v>
      </c>
      <c r="E327" t="s">
        <v>5477</v>
      </c>
      <c r="F327" s="2">
        <v>45848</v>
      </c>
    </row>
    <row r="328" spans="1:6" x14ac:dyDescent="0.25">
      <c r="A328" t="s">
        <v>415</v>
      </c>
      <c r="B328" t="s">
        <v>5593</v>
      </c>
      <c r="C328" t="s">
        <v>5490</v>
      </c>
      <c r="D328" t="s">
        <v>5490</v>
      </c>
      <c r="E328" t="s">
        <v>5480</v>
      </c>
      <c r="F328" s="2">
        <v>45481</v>
      </c>
    </row>
    <row r="329" spans="1:6" x14ac:dyDescent="0.25">
      <c r="A329" t="s">
        <v>387</v>
      </c>
      <c r="B329" t="s">
        <v>5609</v>
      </c>
      <c r="C329" t="s">
        <v>5488</v>
      </c>
      <c r="D329" t="s">
        <v>5488</v>
      </c>
      <c r="E329" t="s">
        <v>5497</v>
      </c>
      <c r="F329" s="2">
        <v>45223</v>
      </c>
    </row>
    <row r="330" spans="1:6" x14ac:dyDescent="0.25">
      <c r="A330" t="s">
        <v>115</v>
      </c>
      <c r="B330" t="s">
        <v>5687</v>
      </c>
      <c r="C330" t="s">
        <v>5539</v>
      </c>
      <c r="D330" t="s">
        <v>5539</v>
      </c>
      <c r="E330" t="s">
        <v>5477</v>
      </c>
      <c r="F330" s="2">
        <v>45467</v>
      </c>
    </row>
    <row r="331" spans="1:6" x14ac:dyDescent="0.25">
      <c r="A331" t="s">
        <v>425</v>
      </c>
      <c r="B331" t="s">
        <v>5688</v>
      </c>
      <c r="C331" t="s">
        <v>5499</v>
      </c>
      <c r="D331" t="s">
        <v>5499</v>
      </c>
      <c r="E331" t="s">
        <v>5480</v>
      </c>
      <c r="F331" s="2">
        <v>45282</v>
      </c>
    </row>
    <row r="332" spans="1:6" x14ac:dyDescent="0.25">
      <c r="A332" t="s">
        <v>719</v>
      </c>
      <c r="B332" t="s">
        <v>5689</v>
      </c>
      <c r="C332" t="s">
        <v>5499</v>
      </c>
      <c r="D332" t="s">
        <v>5499</v>
      </c>
      <c r="E332" t="s">
        <v>5477</v>
      </c>
      <c r="F332" s="2">
        <v>44639</v>
      </c>
    </row>
    <row r="333" spans="1:6" x14ac:dyDescent="0.25">
      <c r="A333" t="s">
        <v>187</v>
      </c>
      <c r="B333" t="s">
        <v>5645</v>
      </c>
      <c r="C333" t="s">
        <v>5499</v>
      </c>
      <c r="D333" t="s">
        <v>5499</v>
      </c>
      <c r="E333" t="s">
        <v>5477</v>
      </c>
      <c r="F333" s="2">
        <v>44746</v>
      </c>
    </row>
    <row r="334" spans="1:6" x14ac:dyDescent="0.25">
      <c r="A334" t="s">
        <v>1742</v>
      </c>
      <c r="B334" t="s">
        <v>5690</v>
      </c>
      <c r="C334" t="s">
        <v>5485</v>
      </c>
      <c r="D334" t="s">
        <v>5486</v>
      </c>
      <c r="E334" t="s">
        <v>5477</v>
      </c>
      <c r="F334" s="2">
        <v>45750</v>
      </c>
    </row>
    <row r="335" spans="1:6" x14ac:dyDescent="0.25">
      <c r="A335" t="s">
        <v>531</v>
      </c>
      <c r="B335" t="s">
        <v>5528</v>
      </c>
      <c r="C335" t="s">
        <v>5476</v>
      </c>
      <c r="D335" t="s">
        <v>5476</v>
      </c>
      <c r="E335" t="s">
        <v>5497</v>
      </c>
      <c r="F335" s="2">
        <v>45483</v>
      </c>
    </row>
    <row r="336" spans="1:6" x14ac:dyDescent="0.25">
      <c r="A336" t="s">
        <v>1192</v>
      </c>
      <c r="B336" t="s">
        <v>5609</v>
      </c>
      <c r="C336" t="s">
        <v>5501</v>
      </c>
      <c r="D336" t="s">
        <v>5502</v>
      </c>
      <c r="E336" t="s">
        <v>5477</v>
      </c>
      <c r="F336" s="2">
        <v>45536</v>
      </c>
    </row>
    <row r="337" spans="1:6" x14ac:dyDescent="0.25">
      <c r="A337" t="s">
        <v>691</v>
      </c>
      <c r="B337" t="s">
        <v>5691</v>
      </c>
      <c r="C337" t="s">
        <v>5509</v>
      </c>
      <c r="D337" t="s">
        <v>5509</v>
      </c>
      <c r="E337" t="s">
        <v>5477</v>
      </c>
      <c r="F337" s="2">
        <v>45265</v>
      </c>
    </row>
    <row r="338" spans="1:6" x14ac:dyDescent="0.25">
      <c r="A338" t="s">
        <v>35</v>
      </c>
      <c r="B338" t="s">
        <v>5498</v>
      </c>
      <c r="C338" t="s">
        <v>5488</v>
      </c>
      <c r="D338" t="s">
        <v>5488</v>
      </c>
      <c r="E338" t="s">
        <v>5477</v>
      </c>
      <c r="F338" s="2">
        <v>45069</v>
      </c>
    </row>
    <row r="339" spans="1:6" x14ac:dyDescent="0.25">
      <c r="A339" t="s">
        <v>590</v>
      </c>
      <c r="B339" t="s">
        <v>5692</v>
      </c>
      <c r="C339" t="s">
        <v>5485</v>
      </c>
      <c r="D339" t="s">
        <v>5486</v>
      </c>
      <c r="E339" t="s">
        <v>5477</v>
      </c>
      <c r="F339" s="2">
        <v>44887</v>
      </c>
    </row>
    <row r="340" spans="1:6" x14ac:dyDescent="0.25">
      <c r="A340" t="s">
        <v>193</v>
      </c>
      <c r="B340" t="s">
        <v>5643</v>
      </c>
      <c r="C340" t="s">
        <v>5499</v>
      </c>
      <c r="D340" t="s">
        <v>5499</v>
      </c>
      <c r="E340" t="s">
        <v>5477</v>
      </c>
      <c r="F340" s="2">
        <v>45254</v>
      </c>
    </row>
    <row r="341" spans="1:6" x14ac:dyDescent="0.25">
      <c r="A341" t="s">
        <v>1771</v>
      </c>
      <c r="B341" t="s">
        <v>5693</v>
      </c>
      <c r="C341" t="s">
        <v>5488</v>
      </c>
      <c r="D341" t="s">
        <v>5488</v>
      </c>
      <c r="E341" t="s">
        <v>5480</v>
      </c>
      <c r="F341" s="2">
        <v>44696</v>
      </c>
    </row>
    <row r="342" spans="1:6" x14ac:dyDescent="0.25">
      <c r="A342" t="s">
        <v>487</v>
      </c>
      <c r="B342" t="s">
        <v>5584</v>
      </c>
      <c r="C342" t="s">
        <v>5485</v>
      </c>
      <c r="D342" t="s">
        <v>5486</v>
      </c>
      <c r="E342" t="s">
        <v>5480</v>
      </c>
      <c r="F342" s="2">
        <v>45143</v>
      </c>
    </row>
    <row r="343" spans="1:6" x14ac:dyDescent="0.25">
      <c r="A343" t="s">
        <v>498</v>
      </c>
      <c r="B343" t="s">
        <v>5694</v>
      </c>
      <c r="C343" t="s">
        <v>5488</v>
      </c>
      <c r="D343" t="s">
        <v>5488</v>
      </c>
      <c r="E343" t="s">
        <v>5497</v>
      </c>
      <c r="F343" s="2">
        <v>45796</v>
      </c>
    </row>
    <row r="344" spans="1:6" x14ac:dyDescent="0.25">
      <c r="A344" t="s">
        <v>790</v>
      </c>
      <c r="B344" t="s">
        <v>5524</v>
      </c>
      <c r="C344" t="s">
        <v>5479</v>
      </c>
      <c r="D344" t="s">
        <v>5479</v>
      </c>
      <c r="E344" t="s">
        <v>5480</v>
      </c>
      <c r="F344" s="2">
        <v>44851</v>
      </c>
    </row>
    <row r="345" spans="1:6" x14ac:dyDescent="0.25">
      <c r="A345" t="s">
        <v>142</v>
      </c>
      <c r="B345" t="s">
        <v>5555</v>
      </c>
      <c r="C345" t="s">
        <v>5488</v>
      </c>
      <c r="D345" t="s">
        <v>5488</v>
      </c>
      <c r="E345" t="s">
        <v>5480</v>
      </c>
      <c r="F345" s="2">
        <v>45364</v>
      </c>
    </row>
    <row r="346" spans="1:6" x14ac:dyDescent="0.25">
      <c r="A346" t="s">
        <v>340</v>
      </c>
      <c r="B346" t="s">
        <v>5695</v>
      </c>
      <c r="C346" t="s">
        <v>5476</v>
      </c>
      <c r="D346" t="s">
        <v>5476</v>
      </c>
      <c r="E346" t="s">
        <v>5497</v>
      </c>
      <c r="F346" s="2">
        <v>45196</v>
      </c>
    </row>
    <row r="347" spans="1:6" x14ac:dyDescent="0.25">
      <c r="A347" t="s">
        <v>944</v>
      </c>
      <c r="B347" t="s">
        <v>5611</v>
      </c>
      <c r="C347" t="s">
        <v>5488</v>
      </c>
      <c r="D347" t="s">
        <v>5488</v>
      </c>
      <c r="E347" t="s">
        <v>5480</v>
      </c>
      <c r="F347" s="2">
        <v>44823</v>
      </c>
    </row>
    <row r="348" spans="1:6" x14ac:dyDescent="0.25">
      <c r="A348" t="s">
        <v>166</v>
      </c>
      <c r="B348" t="s">
        <v>5689</v>
      </c>
      <c r="C348" t="s">
        <v>5488</v>
      </c>
      <c r="D348" t="s">
        <v>5488</v>
      </c>
      <c r="E348" t="s">
        <v>5480</v>
      </c>
      <c r="F348" s="2">
        <v>45603</v>
      </c>
    </row>
    <row r="349" spans="1:6" x14ac:dyDescent="0.25">
      <c r="A349" t="s">
        <v>920</v>
      </c>
      <c r="B349" t="s">
        <v>5696</v>
      </c>
      <c r="C349" t="s">
        <v>5493</v>
      </c>
      <c r="D349" t="s">
        <v>5494</v>
      </c>
      <c r="E349" t="s">
        <v>5477</v>
      </c>
      <c r="F349" s="2">
        <v>45000</v>
      </c>
    </row>
    <row r="350" spans="1:6" x14ac:dyDescent="0.25">
      <c r="A350" t="s">
        <v>354</v>
      </c>
      <c r="B350" t="s">
        <v>5670</v>
      </c>
      <c r="C350" t="s">
        <v>5539</v>
      </c>
      <c r="D350" t="s">
        <v>5539</v>
      </c>
      <c r="E350" t="s">
        <v>5477</v>
      </c>
      <c r="F350" s="2">
        <v>44843</v>
      </c>
    </row>
    <row r="351" spans="1:6" x14ac:dyDescent="0.25">
      <c r="A351" t="s">
        <v>429</v>
      </c>
      <c r="B351" t="s">
        <v>5697</v>
      </c>
      <c r="C351" t="s">
        <v>5499</v>
      </c>
      <c r="D351" t="s">
        <v>5499</v>
      </c>
      <c r="E351" t="s">
        <v>5480</v>
      </c>
      <c r="F351" s="2">
        <v>44769</v>
      </c>
    </row>
    <row r="352" spans="1:6" x14ac:dyDescent="0.25">
      <c r="A352" t="s">
        <v>137</v>
      </c>
      <c r="B352" t="s">
        <v>5698</v>
      </c>
      <c r="C352" t="s">
        <v>5485</v>
      </c>
      <c r="D352" t="s">
        <v>5486</v>
      </c>
      <c r="E352" t="s">
        <v>5480</v>
      </c>
      <c r="F352" s="2">
        <v>45640</v>
      </c>
    </row>
    <row r="353" spans="1:6" x14ac:dyDescent="0.25">
      <c r="A353" t="s">
        <v>1149</v>
      </c>
      <c r="B353" t="s">
        <v>5699</v>
      </c>
      <c r="C353" t="s">
        <v>5493</v>
      </c>
      <c r="D353" t="s">
        <v>5494</v>
      </c>
      <c r="E353" t="s">
        <v>5497</v>
      </c>
      <c r="F353" s="2">
        <v>45827</v>
      </c>
    </row>
    <row r="354" spans="1:6" x14ac:dyDescent="0.25">
      <c r="A354" t="s">
        <v>875</v>
      </c>
      <c r="B354" t="s">
        <v>5695</v>
      </c>
      <c r="C354" t="s">
        <v>5482</v>
      </c>
      <c r="D354" t="s">
        <v>5483</v>
      </c>
      <c r="E354" t="s">
        <v>5477</v>
      </c>
      <c r="F354" s="2">
        <v>44932</v>
      </c>
    </row>
    <row r="355" spans="1:6" x14ac:dyDescent="0.25">
      <c r="A355" t="s">
        <v>1764</v>
      </c>
      <c r="B355" t="s">
        <v>5613</v>
      </c>
      <c r="C355" t="s">
        <v>5513</v>
      </c>
      <c r="D355" t="s">
        <v>5502</v>
      </c>
      <c r="E355" t="s">
        <v>5480</v>
      </c>
      <c r="F355" s="2">
        <v>44651</v>
      </c>
    </row>
    <row r="356" spans="1:6" x14ac:dyDescent="0.25">
      <c r="A356" t="s">
        <v>901</v>
      </c>
      <c r="B356" t="s">
        <v>5573</v>
      </c>
      <c r="C356" t="s">
        <v>5488</v>
      </c>
      <c r="D356" t="s">
        <v>5488</v>
      </c>
      <c r="E356" t="s">
        <v>5480</v>
      </c>
      <c r="F356" s="2">
        <v>45471</v>
      </c>
    </row>
    <row r="357" spans="1:6" x14ac:dyDescent="0.25">
      <c r="A357" t="s">
        <v>627</v>
      </c>
      <c r="B357" t="s">
        <v>5656</v>
      </c>
      <c r="C357" t="s">
        <v>5476</v>
      </c>
      <c r="D357" t="s">
        <v>5476</v>
      </c>
      <c r="E357" t="s">
        <v>5480</v>
      </c>
      <c r="F357" s="2">
        <v>45041</v>
      </c>
    </row>
    <row r="358" spans="1:6" x14ac:dyDescent="0.25">
      <c r="A358" t="s">
        <v>342</v>
      </c>
      <c r="B358" t="s">
        <v>5700</v>
      </c>
      <c r="C358" t="s">
        <v>5499</v>
      </c>
      <c r="D358" t="s">
        <v>5499</v>
      </c>
      <c r="E358" t="s">
        <v>5497</v>
      </c>
      <c r="F358" s="2">
        <v>45522</v>
      </c>
    </row>
    <row r="359" spans="1:6" x14ac:dyDescent="0.25">
      <c r="A359" t="s">
        <v>222</v>
      </c>
      <c r="B359" t="s">
        <v>5701</v>
      </c>
      <c r="C359" t="s">
        <v>5488</v>
      </c>
      <c r="D359" t="s">
        <v>5488</v>
      </c>
      <c r="E359" t="s">
        <v>5497</v>
      </c>
      <c r="F359" s="2">
        <v>45464</v>
      </c>
    </row>
    <row r="360" spans="1:6" x14ac:dyDescent="0.25">
      <c r="A360" t="s">
        <v>560</v>
      </c>
      <c r="B360" t="s">
        <v>5542</v>
      </c>
      <c r="C360" t="s">
        <v>5499</v>
      </c>
      <c r="D360" t="s">
        <v>5499</v>
      </c>
      <c r="E360" t="s">
        <v>5480</v>
      </c>
      <c r="F360" s="2">
        <v>45591</v>
      </c>
    </row>
    <row r="361" spans="1:6" x14ac:dyDescent="0.25">
      <c r="A361" t="s">
        <v>584</v>
      </c>
      <c r="B361" t="s">
        <v>5702</v>
      </c>
      <c r="C361" t="s">
        <v>5513</v>
      </c>
      <c r="D361" t="s">
        <v>5502</v>
      </c>
      <c r="E361" t="s">
        <v>5480</v>
      </c>
      <c r="F361" s="2">
        <v>45800</v>
      </c>
    </row>
    <row r="362" spans="1:6" x14ac:dyDescent="0.25">
      <c r="A362" t="s">
        <v>2046</v>
      </c>
      <c r="B362" t="s">
        <v>5703</v>
      </c>
      <c r="C362" t="s">
        <v>5499</v>
      </c>
      <c r="D362" t="s">
        <v>5499</v>
      </c>
      <c r="E362" t="s">
        <v>5477</v>
      </c>
      <c r="F362" s="2">
        <v>45546</v>
      </c>
    </row>
    <row r="363" spans="1:6" x14ac:dyDescent="0.25">
      <c r="A363" t="s">
        <v>305</v>
      </c>
      <c r="B363" t="s">
        <v>5704</v>
      </c>
      <c r="C363" t="s">
        <v>5479</v>
      </c>
      <c r="D363" t="s">
        <v>5479</v>
      </c>
      <c r="E363" t="s">
        <v>5480</v>
      </c>
      <c r="F363" s="2">
        <v>45618</v>
      </c>
    </row>
    <row r="364" spans="1:6" x14ac:dyDescent="0.25">
      <c r="A364" t="s">
        <v>170</v>
      </c>
      <c r="B364" t="s">
        <v>5521</v>
      </c>
      <c r="C364" t="s">
        <v>5479</v>
      </c>
      <c r="D364" t="s">
        <v>5479</v>
      </c>
      <c r="E364" t="s">
        <v>5480</v>
      </c>
      <c r="F364" s="2">
        <v>45120</v>
      </c>
    </row>
    <row r="365" spans="1:6" x14ac:dyDescent="0.25">
      <c r="A365" t="s">
        <v>914</v>
      </c>
      <c r="B365" t="s">
        <v>5638</v>
      </c>
      <c r="C365" t="s">
        <v>5485</v>
      </c>
      <c r="D365" t="s">
        <v>5486</v>
      </c>
      <c r="E365" t="s">
        <v>5477</v>
      </c>
      <c r="F365" s="2">
        <v>45457</v>
      </c>
    </row>
    <row r="366" spans="1:6" x14ac:dyDescent="0.25">
      <c r="A366" t="s">
        <v>462</v>
      </c>
      <c r="B366" t="s">
        <v>5658</v>
      </c>
      <c r="C366" t="s">
        <v>5501</v>
      </c>
      <c r="D366" t="s">
        <v>5502</v>
      </c>
      <c r="E366" t="s">
        <v>5480</v>
      </c>
      <c r="F366" s="2">
        <v>45277</v>
      </c>
    </row>
    <row r="367" spans="1:6" x14ac:dyDescent="0.25">
      <c r="A367" t="s">
        <v>219</v>
      </c>
      <c r="B367" t="s">
        <v>5705</v>
      </c>
      <c r="C367" t="s">
        <v>5509</v>
      </c>
      <c r="D367" t="s">
        <v>5509</v>
      </c>
      <c r="E367" t="s">
        <v>5477</v>
      </c>
      <c r="F367" s="2">
        <v>45327</v>
      </c>
    </row>
    <row r="368" spans="1:6" x14ac:dyDescent="0.25">
      <c r="A368" t="s">
        <v>14</v>
      </c>
      <c r="B368" t="s">
        <v>5596</v>
      </c>
      <c r="C368" t="s">
        <v>5479</v>
      </c>
      <c r="D368" t="s">
        <v>5479</v>
      </c>
      <c r="E368" t="s">
        <v>5477</v>
      </c>
      <c r="F368" s="2">
        <v>44619</v>
      </c>
    </row>
    <row r="369" spans="1:6" x14ac:dyDescent="0.25">
      <c r="A369" t="s">
        <v>129</v>
      </c>
      <c r="B369" t="s">
        <v>5595</v>
      </c>
      <c r="C369" t="s">
        <v>5479</v>
      </c>
      <c r="D369" t="s">
        <v>5479</v>
      </c>
      <c r="E369" t="s">
        <v>5480</v>
      </c>
      <c r="F369" s="2">
        <v>45248</v>
      </c>
    </row>
    <row r="370" spans="1:6" x14ac:dyDescent="0.25">
      <c r="A370" t="s">
        <v>399</v>
      </c>
      <c r="B370" t="s">
        <v>5624</v>
      </c>
      <c r="C370" t="s">
        <v>5509</v>
      </c>
      <c r="D370" t="s">
        <v>5509</v>
      </c>
      <c r="E370" t="s">
        <v>5477</v>
      </c>
      <c r="F370" s="2">
        <v>45529</v>
      </c>
    </row>
    <row r="371" spans="1:6" x14ac:dyDescent="0.25">
      <c r="A371" t="s">
        <v>1225</v>
      </c>
      <c r="B371" t="s">
        <v>5706</v>
      </c>
      <c r="C371" t="s">
        <v>5476</v>
      </c>
      <c r="D371" t="s">
        <v>5476</v>
      </c>
      <c r="E371" t="s">
        <v>5477</v>
      </c>
      <c r="F371" s="2">
        <v>45822</v>
      </c>
    </row>
    <row r="372" spans="1:6" x14ac:dyDescent="0.25">
      <c r="A372" t="s">
        <v>81</v>
      </c>
      <c r="B372" t="s">
        <v>5707</v>
      </c>
      <c r="C372" t="s">
        <v>5479</v>
      </c>
      <c r="D372" t="s">
        <v>5479</v>
      </c>
      <c r="E372" t="s">
        <v>5477</v>
      </c>
      <c r="F372" s="2">
        <v>45003</v>
      </c>
    </row>
    <row r="373" spans="1:6" x14ac:dyDescent="0.25">
      <c r="A373" t="s">
        <v>575</v>
      </c>
      <c r="B373" t="s">
        <v>5679</v>
      </c>
      <c r="C373" t="s">
        <v>5476</v>
      </c>
      <c r="D373" t="s">
        <v>5476</v>
      </c>
      <c r="E373" t="s">
        <v>5480</v>
      </c>
      <c r="F373" s="2">
        <v>45428</v>
      </c>
    </row>
    <row r="374" spans="1:6" x14ac:dyDescent="0.25">
      <c r="A374" t="s">
        <v>542</v>
      </c>
      <c r="B374" t="s">
        <v>5589</v>
      </c>
      <c r="C374" t="s">
        <v>5499</v>
      </c>
      <c r="D374" t="s">
        <v>5499</v>
      </c>
      <c r="E374" t="s">
        <v>5477</v>
      </c>
      <c r="F374" s="2">
        <v>44811</v>
      </c>
    </row>
    <row r="375" spans="1:6" x14ac:dyDescent="0.25">
      <c r="A375" t="s">
        <v>525</v>
      </c>
      <c r="B375" t="s">
        <v>5708</v>
      </c>
      <c r="C375" t="s">
        <v>5482</v>
      </c>
      <c r="D375" t="s">
        <v>5483</v>
      </c>
      <c r="E375" t="s">
        <v>5480</v>
      </c>
      <c r="F375" s="2">
        <v>45837</v>
      </c>
    </row>
    <row r="376" spans="1:6" x14ac:dyDescent="0.25">
      <c r="A376" t="s">
        <v>894</v>
      </c>
      <c r="B376" t="s">
        <v>5627</v>
      </c>
      <c r="C376" t="s">
        <v>5479</v>
      </c>
      <c r="D376" t="s">
        <v>5479</v>
      </c>
      <c r="E376" t="s">
        <v>5480</v>
      </c>
      <c r="F376" s="2">
        <v>45585</v>
      </c>
    </row>
    <row r="377" spans="1:6" x14ac:dyDescent="0.25">
      <c r="A377" t="s">
        <v>966</v>
      </c>
      <c r="B377" t="s">
        <v>5574</v>
      </c>
      <c r="C377" t="s">
        <v>5509</v>
      </c>
      <c r="D377" t="s">
        <v>5509</v>
      </c>
      <c r="E377" t="s">
        <v>5480</v>
      </c>
      <c r="F377" s="2">
        <v>45739</v>
      </c>
    </row>
    <row r="378" spans="1:6" x14ac:dyDescent="0.25">
      <c r="A378" t="s">
        <v>641</v>
      </c>
      <c r="B378" t="s">
        <v>5615</v>
      </c>
      <c r="C378" t="s">
        <v>5513</v>
      </c>
      <c r="D378" t="s">
        <v>5502</v>
      </c>
      <c r="E378" t="s">
        <v>5477</v>
      </c>
      <c r="F378" s="2">
        <v>44565</v>
      </c>
    </row>
    <row r="379" spans="1:6" x14ac:dyDescent="0.25">
      <c r="A379" t="s">
        <v>113</v>
      </c>
      <c r="B379" t="s">
        <v>5578</v>
      </c>
      <c r="C379" t="s">
        <v>5501</v>
      </c>
      <c r="D379" t="s">
        <v>5502</v>
      </c>
      <c r="E379" t="s">
        <v>5480</v>
      </c>
      <c r="F379" s="2">
        <v>44945</v>
      </c>
    </row>
    <row r="380" spans="1:6" x14ac:dyDescent="0.25">
      <c r="A380" t="s">
        <v>98</v>
      </c>
      <c r="B380" t="s">
        <v>5498</v>
      </c>
      <c r="C380" t="s">
        <v>5493</v>
      </c>
      <c r="D380" t="s">
        <v>5494</v>
      </c>
      <c r="E380" t="s">
        <v>5477</v>
      </c>
      <c r="F380" s="2">
        <v>45639</v>
      </c>
    </row>
    <row r="381" spans="1:6" x14ac:dyDescent="0.25">
      <c r="A381" t="s">
        <v>687</v>
      </c>
      <c r="B381" t="s">
        <v>5709</v>
      </c>
      <c r="C381" t="s">
        <v>5485</v>
      </c>
      <c r="D381" t="s">
        <v>5486</v>
      </c>
      <c r="E381" t="s">
        <v>5480</v>
      </c>
      <c r="F381" s="2">
        <v>45361</v>
      </c>
    </row>
    <row r="382" spans="1:6" x14ac:dyDescent="0.25">
      <c r="A382" t="s">
        <v>61</v>
      </c>
      <c r="B382" t="s">
        <v>5605</v>
      </c>
      <c r="C382" t="s">
        <v>5488</v>
      </c>
      <c r="D382" t="s">
        <v>5488</v>
      </c>
      <c r="E382" t="s">
        <v>5477</v>
      </c>
      <c r="F382" s="2">
        <v>45326</v>
      </c>
    </row>
    <row r="383" spans="1:6" x14ac:dyDescent="0.25">
      <c r="A383" t="s">
        <v>1494</v>
      </c>
      <c r="B383" t="s">
        <v>5694</v>
      </c>
      <c r="C383" t="s">
        <v>5509</v>
      </c>
      <c r="D383" t="s">
        <v>5509</v>
      </c>
      <c r="E383" t="s">
        <v>5477</v>
      </c>
      <c r="F383" s="2">
        <v>44700</v>
      </c>
    </row>
    <row r="384" spans="1:6" x14ac:dyDescent="0.25">
      <c r="A384" t="s">
        <v>65</v>
      </c>
      <c r="B384" t="s">
        <v>5563</v>
      </c>
      <c r="C384" t="s">
        <v>5476</v>
      </c>
      <c r="D384" t="s">
        <v>5476</v>
      </c>
      <c r="E384" t="s">
        <v>5480</v>
      </c>
      <c r="F384" s="2">
        <v>44774</v>
      </c>
    </row>
    <row r="385" spans="1:6" x14ac:dyDescent="0.25">
      <c r="A385" t="s">
        <v>747</v>
      </c>
      <c r="B385" t="s">
        <v>5547</v>
      </c>
      <c r="C385" t="s">
        <v>5493</v>
      </c>
      <c r="D385" t="s">
        <v>5494</v>
      </c>
      <c r="E385" t="s">
        <v>5477</v>
      </c>
      <c r="F385" s="2">
        <v>45283</v>
      </c>
    </row>
    <row r="386" spans="1:6" x14ac:dyDescent="0.25">
      <c r="A386" t="s">
        <v>412</v>
      </c>
      <c r="B386" t="s">
        <v>5663</v>
      </c>
      <c r="C386" t="s">
        <v>5488</v>
      </c>
      <c r="D386" t="s">
        <v>5488</v>
      </c>
      <c r="E386" t="s">
        <v>5477</v>
      </c>
      <c r="F386" s="2">
        <v>45513</v>
      </c>
    </row>
    <row r="387" spans="1:6" x14ac:dyDescent="0.25">
      <c r="A387" t="s">
        <v>332</v>
      </c>
      <c r="B387" t="s">
        <v>5616</v>
      </c>
      <c r="C387" t="s">
        <v>5513</v>
      </c>
      <c r="D387" t="s">
        <v>5502</v>
      </c>
      <c r="E387" t="s">
        <v>5480</v>
      </c>
      <c r="F387" s="2">
        <v>44691</v>
      </c>
    </row>
    <row r="388" spans="1:6" x14ac:dyDescent="0.25">
      <c r="A388" t="s">
        <v>240</v>
      </c>
      <c r="B388" t="s">
        <v>5590</v>
      </c>
      <c r="C388" t="s">
        <v>5499</v>
      </c>
      <c r="D388" t="s">
        <v>5499</v>
      </c>
      <c r="E388" t="s">
        <v>5477</v>
      </c>
      <c r="F388" s="2">
        <v>44970</v>
      </c>
    </row>
    <row r="389" spans="1:6" x14ac:dyDescent="0.25">
      <c r="A389" t="s">
        <v>104</v>
      </c>
      <c r="B389" t="s">
        <v>5645</v>
      </c>
      <c r="C389" t="s">
        <v>5499</v>
      </c>
      <c r="D389" t="s">
        <v>5499</v>
      </c>
      <c r="E389" t="s">
        <v>5477</v>
      </c>
      <c r="F389" s="2">
        <v>45674</v>
      </c>
    </row>
    <row r="390" spans="1:6" x14ac:dyDescent="0.25">
      <c r="A390" t="s">
        <v>501</v>
      </c>
      <c r="B390" t="s">
        <v>5560</v>
      </c>
      <c r="C390" t="s">
        <v>5509</v>
      </c>
      <c r="D390" t="s">
        <v>5509</v>
      </c>
      <c r="E390" t="s">
        <v>5480</v>
      </c>
      <c r="F390" s="2">
        <v>44953</v>
      </c>
    </row>
    <row r="391" spans="1:6" x14ac:dyDescent="0.25">
      <c r="A391" t="s">
        <v>434</v>
      </c>
      <c r="B391" t="s">
        <v>5710</v>
      </c>
      <c r="C391" t="s">
        <v>5509</v>
      </c>
      <c r="D391" t="s">
        <v>5509</v>
      </c>
      <c r="E391" t="s">
        <v>5497</v>
      </c>
      <c r="F391" s="2">
        <v>45241</v>
      </c>
    </row>
    <row r="392" spans="1:6" x14ac:dyDescent="0.25">
      <c r="A392" t="s">
        <v>320</v>
      </c>
      <c r="B392" t="s">
        <v>5510</v>
      </c>
      <c r="C392" t="s">
        <v>5493</v>
      </c>
      <c r="D392" t="s">
        <v>5494</v>
      </c>
      <c r="E392" t="s">
        <v>5477</v>
      </c>
      <c r="F392" s="2">
        <v>45381</v>
      </c>
    </row>
    <row r="393" spans="1:6" x14ac:dyDescent="0.25">
      <c r="A393" t="s">
        <v>26</v>
      </c>
      <c r="B393" t="s">
        <v>5638</v>
      </c>
      <c r="C393" t="s">
        <v>5482</v>
      </c>
      <c r="D393" t="s">
        <v>5483</v>
      </c>
      <c r="E393" t="s">
        <v>5477</v>
      </c>
      <c r="F393" s="2">
        <v>44944</v>
      </c>
    </row>
    <row r="394" spans="1:6" x14ac:dyDescent="0.25">
      <c r="A394" t="s">
        <v>106</v>
      </c>
      <c r="B394" t="s">
        <v>5673</v>
      </c>
      <c r="C394" t="s">
        <v>5539</v>
      </c>
      <c r="D394" t="s">
        <v>5539</v>
      </c>
      <c r="E394" t="s">
        <v>5477</v>
      </c>
      <c r="F394" s="2">
        <v>45625</v>
      </c>
    </row>
    <row r="395" spans="1:6" x14ac:dyDescent="0.25">
      <c r="A395" t="s">
        <v>775</v>
      </c>
      <c r="B395" t="s">
        <v>5604</v>
      </c>
      <c r="C395" t="s">
        <v>5479</v>
      </c>
      <c r="D395" t="s">
        <v>5479</v>
      </c>
      <c r="E395" t="s">
        <v>5480</v>
      </c>
      <c r="F395" s="2">
        <v>44723</v>
      </c>
    </row>
    <row r="396" spans="1:6" x14ac:dyDescent="0.25">
      <c r="A396" t="s">
        <v>178</v>
      </c>
      <c r="B396" t="s">
        <v>5665</v>
      </c>
      <c r="C396" t="s">
        <v>5513</v>
      </c>
      <c r="D396" t="s">
        <v>5502</v>
      </c>
      <c r="E396" t="s">
        <v>5477</v>
      </c>
      <c r="F396" s="2">
        <v>45219</v>
      </c>
    </row>
    <row r="397" spans="1:6" x14ac:dyDescent="0.25">
      <c r="A397" t="s">
        <v>87</v>
      </c>
      <c r="B397" t="s">
        <v>5711</v>
      </c>
      <c r="C397" t="s">
        <v>5493</v>
      </c>
      <c r="D397" t="s">
        <v>5494</v>
      </c>
      <c r="E397" t="s">
        <v>5480</v>
      </c>
      <c r="F397" s="2">
        <v>45189</v>
      </c>
    </row>
    <row r="398" spans="1:6" x14ac:dyDescent="0.25">
      <c r="A398" t="s">
        <v>269</v>
      </c>
      <c r="B398" t="s">
        <v>5712</v>
      </c>
      <c r="C398" t="s">
        <v>5476</v>
      </c>
      <c r="D398" t="s">
        <v>5476</v>
      </c>
      <c r="E398" t="s">
        <v>5477</v>
      </c>
      <c r="F398" s="2">
        <v>45471</v>
      </c>
    </row>
    <row r="399" spans="1:6" x14ac:dyDescent="0.25">
      <c r="A399" t="s">
        <v>1575</v>
      </c>
      <c r="B399" t="s">
        <v>5713</v>
      </c>
      <c r="C399" t="s">
        <v>5509</v>
      </c>
      <c r="D399" t="s">
        <v>5509</v>
      </c>
      <c r="E399" t="s">
        <v>5480</v>
      </c>
      <c r="F399" s="2">
        <v>45284</v>
      </c>
    </row>
    <row r="400" spans="1:6" x14ac:dyDescent="0.25">
      <c r="A400" t="s">
        <v>604</v>
      </c>
      <c r="B400" t="s">
        <v>5676</v>
      </c>
      <c r="C400" t="s">
        <v>5499</v>
      </c>
      <c r="D400" t="s">
        <v>5499</v>
      </c>
      <c r="E400" t="s">
        <v>5480</v>
      </c>
      <c r="F400" s="2">
        <v>44679</v>
      </c>
    </row>
    <row r="401" spans="1:6" x14ac:dyDescent="0.25">
      <c r="A401" t="s">
        <v>1739</v>
      </c>
      <c r="B401" t="s">
        <v>5603</v>
      </c>
      <c r="C401" t="s">
        <v>5488</v>
      </c>
      <c r="D401" t="s">
        <v>5488</v>
      </c>
      <c r="E401" t="s">
        <v>5477</v>
      </c>
      <c r="F401" s="2">
        <v>45612</v>
      </c>
    </row>
  </sheetData>
  <autoFilter ref="A1:F401" xr:uid="{00000000-0001-0000-0200-000000000000}">
    <sortState xmlns:xlrd2="http://schemas.microsoft.com/office/spreadsheetml/2017/richdata2" ref="A2:F401">
      <sortCondition ref="A1:A401"/>
    </sortState>
  </autoFilter>
  <pageMargins left="0.75" right="0.75" top="1" bottom="1" header="0.5" footer="0.5"/>
  <pageSetup orientation="portrait" horizontalDpi="200" verticalDpi="200" copies="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pane ySplit="1" topLeftCell="A2" activePane="bottomLeft" state="frozen"/>
      <selection pane="bottomLeft"/>
    </sheetView>
  </sheetViews>
  <sheetFormatPr defaultRowHeight="15" x14ac:dyDescent="0.25"/>
  <cols>
    <col min="1" max="1" width="33.5703125" bestFit="1" customWidth="1"/>
    <col min="2" max="2" width="109.7109375" bestFit="1" customWidth="1"/>
  </cols>
  <sheetData>
    <row r="1" spans="1:2" ht="27.95" customHeight="1" x14ac:dyDescent="0.25">
      <c r="A1" s="1" t="s">
        <v>5714</v>
      </c>
      <c r="B1" s="1" t="s">
        <v>5715</v>
      </c>
    </row>
    <row r="2" spans="1:2" x14ac:dyDescent="0.25">
      <c r="A2" t="s">
        <v>5716</v>
      </c>
      <c r="B2" t="s">
        <v>5717</v>
      </c>
    </row>
    <row r="3" spans="1:2" x14ac:dyDescent="0.25">
      <c r="A3" t="s">
        <v>5718</v>
      </c>
      <c r="B3" t="s">
        <v>5719</v>
      </c>
    </row>
    <row r="4" spans="1:2" x14ac:dyDescent="0.25">
      <c r="A4" t="s">
        <v>5720</v>
      </c>
      <c r="B4" t="s">
        <v>5721</v>
      </c>
    </row>
    <row r="5" spans="1:2" x14ac:dyDescent="0.25">
      <c r="A5" t="s">
        <v>5722</v>
      </c>
      <c r="B5" t="s">
        <v>5723</v>
      </c>
    </row>
    <row r="6" spans="1:2" x14ac:dyDescent="0.25">
      <c r="A6" t="s">
        <v>5724</v>
      </c>
      <c r="B6" t="s">
        <v>5725</v>
      </c>
    </row>
    <row r="7" spans="1:2" x14ac:dyDescent="0.25">
      <c r="A7" t="s">
        <v>5726</v>
      </c>
      <c r="B7" t="s">
        <v>5727</v>
      </c>
    </row>
    <row r="8" spans="1:2" x14ac:dyDescent="0.25">
      <c r="A8" t="s">
        <v>5728</v>
      </c>
      <c r="B8" t="s">
        <v>5729</v>
      </c>
    </row>
    <row r="9" spans="1:2" x14ac:dyDescent="0.25">
      <c r="A9" t="s">
        <v>5730</v>
      </c>
      <c r="B9" t="s">
        <v>5731</v>
      </c>
    </row>
  </sheetData>
  <autoFilter ref="A1:B9" xr:uid="{00000000-0009-0000-0000-000003000000}"/>
  <pageMargins left="0.75" right="0.75" top="1" bottom="1" header="0.5" footer="0.5"/>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تليل المبيعات الشهرية</vt:lpstr>
      <vt:lpstr>تحليل المبيعات بالنسبة للمدينة</vt:lpstr>
      <vt:lpstr>تحليل المبيعات بالنسبة للعملاء</vt:lpstr>
      <vt:lpstr>Sheet6</vt:lpstr>
      <vt:lpstr>Sheet7</vt:lpstr>
      <vt:lpstr>Sales_Raw</vt:lpstr>
      <vt:lpstr>Dashboard</vt:lpstr>
      <vt:lpstr>Products</vt:lpstr>
      <vt:lpstr>Customers</vt:lpstr>
      <vt:lpstr>Project_Guide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ELTANANY 01062856027</cp:lastModifiedBy>
  <cp:lastPrinted>2026-10-23T17:30:31Z</cp:lastPrinted>
  <dcterms:created xsi:type="dcterms:W3CDTF">2026-10-23T00:19:47Z</dcterms:created>
  <dcterms:modified xsi:type="dcterms:W3CDTF">2026-10-23T17:32:03Z</dcterms:modified>
</cp:coreProperties>
</file>